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Users\admin\Desktop\Janda OU LF vše 2022\výzva 7 100622\"/>
    </mc:Choice>
  </mc:AlternateContent>
  <bookViews>
    <workbookView xWindow="0" yWindow="0" windowWidth="0" windowHeight="0"/>
  </bookViews>
  <sheets>
    <sheet name="Rekapitulace stavby" sheetId="1" r:id="rId1"/>
    <sheet name="01 - Demolice objektu" sheetId="2" r:id="rId2"/>
    <sheet name="02 - Založení spodní stavby" sheetId="3" r:id="rId3"/>
    <sheet name="03 - Architektonicko - st..." sheetId="4" r:id="rId4"/>
    <sheet name="04 - Architektonicko - st..." sheetId="5" r:id="rId5"/>
    <sheet name="05 - Architektonicko - st..." sheetId="6" r:id="rId6"/>
    <sheet name="06 - Architektonicko - st..." sheetId="7" r:id="rId7"/>
    <sheet name="07 - Architektonicko - st..." sheetId="8" r:id="rId8"/>
    <sheet name="08 - Architektonicko - st..." sheetId="9" r:id="rId9"/>
    <sheet name="09 - Architektonicko - st..." sheetId="10" r:id="rId10"/>
    <sheet name="011 - Vytápění" sheetId="11" r:id="rId11"/>
    <sheet name="012 - Zdravotechnika" sheetId="12" r:id="rId12"/>
    <sheet name="013 - Elektroinstalace" sheetId="13" r:id="rId13"/>
    <sheet name="014 - Vzduchotechnika" sheetId="14" r:id="rId14"/>
    <sheet name="021 - Architektonicko - s..." sheetId="15" r:id="rId15"/>
    <sheet name="0101 - Elektrická požární..." sheetId="16" r:id="rId16"/>
    <sheet name="0102 - Kabelové trasy" sheetId="17" r:id="rId17"/>
    <sheet name="0103 - EPS - ostatní" sheetId="18" r:id="rId18"/>
    <sheet name="014 - Vzduchotechnika_01" sheetId="19" r:id="rId19"/>
    <sheet name="015 - Aula audiovizuální ..." sheetId="20" r:id="rId20"/>
    <sheet name="022 - Architektonicko - s..." sheetId="21" r:id="rId21"/>
    <sheet name="SO 03 - Ostatní náklady" sheetId="22" r:id="rId22"/>
    <sheet name="Pokyny pro vyplnění" sheetId="23" r:id="rId23"/>
  </sheets>
  <definedNames>
    <definedName name="_xlnm.Print_Area" localSheetId="0">'Rekapitulace stavby'!$D$4:$AO$36,'Rekapitulace stavby'!$C$42:$AQ$80</definedName>
    <definedName name="_xlnm.Print_Titles" localSheetId="0">'Rekapitulace stavby'!$52:$52</definedName>
    <definedName name="_xlnm._FilterDatabase" localSheetId="1" hidden="1">'01 - Demolice objektu'!$C$96:$K$306</definedName>
    <definedName name="_xlnm.Print_Area" localSheetId="1">'01 - Demolice objektu'!$C$4:$J$41,'01 - Demolice objektu'!$C$47:$J$76,'01 - Demolice objektu'!$C$82:$K$306</definedName>
    <definedName name="_xlnm.Print_Titles" localSheetId="1">'01 - Demolice objektu'!$96:$96</definedName>
    <definedName name="_xlnm._FilterDatabase" localSheetId="2" hidden="1">'02 - Založení spodní stavby'!$C$92:$K$326</definedName>
    <definedName name="_xlnm.Print_Area" localSheetId="2">'02 - Založení spodní stavby'!$C$4:$J$41,'02 - Založení spodní stavby'!$C$47:$J$72,'02 - Založení spodní stavby'!$C$78:$K$326</definedName>
    <definedName name="_xlnm.Print_Titles" localSheetId="2">'02 - Založení spodní stavby'!$92:$92</definedName>
    <definedName name="_xlnm._FilterDatabase" localSheetId="3" hidden="1">'03 - Architektonicko - st...'!$C$90:$K$591</definedName>
    <definedName name="_xlnm.Print_Area" localSheetId="3">'03 - Architektonicko - st...'!$C$4:$J$41,'03 - Architektonicko - st...'!$C$47:$J$70,'03 - Architektonicko - st...'!$C$76:$K$591</definedName>
    <definedName name="_xlnm.Print_Titles" localSheetId="3">'03 - Architektonicko - st...'!$90:$90</definedName>
    <definedName name="_xlnm._FilterDatabase" localSheetId="4" hidden="1">'04 - Architektonicko - st...'!$C$99:$K$845</definedName>
    <definedName name="_xlnm.Print_Area" localSheetId="4">'04 - Architektonicko - st...'!$C$4:$J$41,'04 - Architektonicko - st...'!$C$47:$J$79,'04 - Architektonicko - st...'!$C$85:$K$845</definedName>
    <definedName name="_xlnm.Print_Titles" localSheetId="4">'04 - Architektonicko - st...'!$99:$99</definedName>
    <definedName name="_xlnm._FilterDatabase" localSheetId="5" hidden="1">'05 - Architektonicko - st...'!$C$105:$K$1879</definedName>
    <definedName name="_xlnm.Print_Area" localSheetId="5">'05 - Architektonicko - st...'!$C$4:$J$41,'05 - Architektonicko - st...'!$C$47:$J$85,'05 - Architektonicko - st...'!$C$91:$K$1879</definedName>
    <definedName name="_xlnm.Print_Titles" localSheetId="5">'05 - Architektonicko - st...'!$105:$105</definedName>
    <definedName name="_xlnm._FilterDatabase" localSheetId="6" hidden="1">'06 - Architektonicko - st...'!$C$107:$K$2095</definedName>
    <definedName name="_xlnm.Print_Area" localSheetId="6">'06 - Architektonicko - st...'!$C$4:$J$41,'06 - Architektonicko - st...'!$C$47:$J$87,'06 - Architektonicko - st...'!$C$93:$K$2095</definedName>
    <definedName name="_xlnm.Print_Titles" localSheetId="6">'06 - Architektonicko - st...'!$107:$107</definedName>
    <definedName name="_xlnm._FilterDatabase" localSheetId="7" hidden="1">'07 - Architektonicko - st...'!$C$96:$K$344</definedName>
    <definedName name="_xlnm.Print_Area" localSheetId="7">'07 - Architektonicko - st...'!$C$4:$J$41,'07 - Architektonicko - st...'!$C$47:$J$76,'07 - Architektonicko - st...'!$C$82:$K$344</definedName>
    <definedName name="_xlnm.Print_Titles" localSheetId="7">'07 - Architektonicko - st...'!$96:$96</definedName>
    <definedName name="_xlnm._FilterDatabase" localSheetId="8" hidden="1">'08 - Architektonicko - st...'!$C$96:$K$377</definedName>
    <definedName name="_xlnm.Print_Area" localSheetId="8">'08 - Architektonicko - st...'!$C$4:$J$41,'08 - Architektonicko - st...'!$C$47:$J$76,'08 - Architektonicko - st...'!$C$82:$K$377</definedName>
    <definedName name="_xlnm.Print_Titles" localSheetId="8">'08 - Architektonicko - st...'!$96:$96</definedName>
    <definedName name="_xlnm._FilterDatabase" localSheetId="9" hidden="1">'09 - Architektonicko - st...'!$C$95:$K$977</definedName>
    <definedName name="_xlnm.Print_Area" localSheetId="9">'09 - Architektonicko - st...'!$C$4:$J$41,'09 - Architektonicko - st...'!$C$47:$J$75,'09 - Architektonicko - st...'!$C$81:$K$977</definedName>
    <definedName name="_xlnm.Print_Titles" localSheetId="9">'09 - Architektonicko - st...'!$95:$95</definedName>
    <definedName name="_xlnm._FilterDatabase" localSheetId="10" hidden="1">'011 - Vytápění'!$C$91:$K$296</definedName>
    <definedName name="_xlnm.Print_Area" localSheetId="10">'011 - Vytápění'!$C$4:$J$41,'011 - Vytápění'!$C$47:$J$71,'011 - Vytápění'!$C$77:$K$296</definedName>
    <definedName name="_xlnm.Print_Titles" localSheetId="10">'011 - Vytápění'!$91:$91</definedName>
    <definedName name="_xlnm._FilterDatabase" localSheetId="11" hidden="1">'012 - Zdravotechnika'!$C$89:$K$197</definedName>
    <definedName name="_xlnm.Print_Area" localSheetId="11">'012 - Zdravotechnika'!$C$4:$J$41,'012 - Zdravotechnika'!$C$47:$J$69,'012 - Zdravotechnika'!$C$75:$K$197</definedName>
    <definedName name="_xlnm.Print_Titles" localSheetId="11">'012 - Zdravotechnika'!$89:$89</definedName>
    <definedName name="_xlnm._FilterDatabase" localSheetId="12" hidden="1">'013 - Elektroinstalace'!$C$107:$K$491</definedName>
    <definedName name="_xlnm.Print_Area" localSheetId="12">'013 - Elektroinstalace'!$C$4:$J$41,'013 - Elektroinstalace'!$C$47:$J$87,'013 - Elektroinstalace'!$C$93:$K$491</definedName>
    <definedName name="_xlnm.Print_Titles" localSheetId="12">'013 - Elektroinstalace'!$107:$107</definedName>
    <definedName name="_xlnm._FilterDatabase" localSheetId="13" hidden="1">'014 - Vzduchotechnika'!$C$92:$K$791</definedName>
    <definedName name="_xlnm.Print_Area" localSheetId="13">'014 - Vzduchotechnika'!$C$4:$J$41,'014 - Vzduchotechnika'!$C$47:$J$72,'014 - Vzduchotechnika'!$C$78:$K$791</definedName>
    <definedName name="_xlnm.Print_Titles" localSheetId="13">'014 - Vzduchotechnika'!$92:$92</definedName>
    <definedName name="_xlnm._FilterDatabase" localSheetId="14" hidden="1">'021 - Architektonicko - s...'!$C$105:$K$1681</definedName>
    <definedName name="_xlnm.Print_Area" localSheetId="14">'021 - Architektonicko - s...'!$C$4:$J$41,'021 - Architektonicko - s...'!$C$47:$J$85,'021 - Architektonicko - s...'!$C$91:$K$1681</definedName>
    <definedName name="_xlnm.Print_Titles" localSheetId="14">'021 - Architektonicko - s...'!$105:$105</definedName>
    <definedName name="_xlnm._FilterDatabase" localSheetId="15" hidden="1">'0101 - Elektrická požární...'!$C$95:$K$148</definedName>
    <definedName name="_xlnm.Print_Area" localSheetId="15">'0101 - Elektrická požární...'!$C$4:$J$43,'0101 - Elektrická požární...'!$C$49:$J$73,'0101 - Elektrická požární...'!$C$79:$K$148</definedName>
    <definedName name="_xlnm.Print_Titles" localSheetId="15">'0101 - Elektrická požární...'!$95:$95</definedName>
    <definedName name="_xlnm._FilterDatabase" localSheetId="16" hidden="1">'0102 - Kabelové trasy'!$C$91:$K$124</definedName>
    <definedName name="_xlnm.Print_Area" localSheetId="16">'0102 - Kabelové trasy'!$C$4:$J$43,'0102 - Kabelové trasy'!$C$49:$J$69,'0102 - Kabelové trasy'!$C$75:$K$124</definedName>
    <definedName name="_xlnm.Print_Titles" localSheetId="16">'0102 - Kabelové trasy'!$91:$91</definedName>
    <definedName name="_xlnm._FilterDatabase" localSheetId="17" hidden="1">'0103 - EPS - ostatní'!$C$91:$K$97</definedName>
    <definedName name="_xlnm.Print_Area" localSheetId="17">'0103 - EPS - ostatní'!$C$4:$J$43,'0103 - EPS - ostatní'!$C$49:$J$69,'0103 - EPS - ostatní'!$C$75:$K$97</definedName>
    <definedName name="_xlnm.Print_Titles" localSheetId="17">'0103 - EPS - ostatní'!$91:$91</definedName>
    <definedName name="_xlnm._FilterDatabase" localSheetId="18" hidden="1">'014 - Vzduchotechnika_01'!$C$93:$K$290</definedName>
    <definedName name="_xlnm.Print_Area" localSheetId="18">'014 - Vzduchotechnika_01'!$C$4:$J$43,'014 - Vzduchotechnika_01'!$C$49:$J$71,'014 - Vzduchotechnika_01'!$C$77:$K$290</definedName>
    <definedName name="_xlnm.Print_Titles" localSheetId="18">'014 - Vzduchotechnika_01'!$93:$93</definedName>
    <definedName name="_xlnm._FilterDatabase" localSheetId="19" hidden="1">'015 - Aula audiovizuální ...'!$C$101:$K$203</definedName>
    <definedName name="_xlnm.Print_Area" localSheetId="19">'015 - Aula audiovizuální ...'!$C$4:$J$43,'015 - Aula audiovizuální ...'!$C$49:$J$79,'015 - Aula audiovizuální ...'!$C$85:$K$203</definedName>
    <definedName name="_xlnm.Print_Titles" localSheetId="19">'015 - Aula audiovizuální ...'!$101:$101</definedName>
    <definedName name="_xlnm._FilterDatabase" localSheetId="20" hidden="1">'022 - Architektonicko - s...'!$C$89:$K$190</definedName>
    <definedName name="_xlnm.Print_Area" localSheetId="20">'022 - Architektonicko - s...'!$C$4:$J$41,'022 - Architektonicko - s...'!$C$47:$J$69,'022 - Architektonicko - s...'!$C$75:$K$190</definedName>
    <definedName name="_xlnm.Print_Titles" localSheetId="20">'022 - Architektonicko - s...'!$89:$89</definedName>
    <definedName name="_xlnm._FilterDatabase" localSheetId="21" hidden="1">'SO 03 - Ostatní náklady'!$C$79:$K$96</definedName>
    <definedName name="_xlnm.Print_Area" localSheetId="21">'SO 03 - Ostatní náklady'!$C$4:$J$39,'SO 03 - Ostatní náklady'!$C$45:$J$61,'SO 03 - Ostatní náklady'!$C$67:$K$96</definedName>
    <definedName name="_xlnm.Print_Titles" localSheetId="21">'SO 03 - Ostatní náklady'!$79:$79</definedName>
    <definedName name="_xlnm.Print_Area" localSheetId="22">'Pokyny pro vyplnění'!$B$2:$K$71,'Pokyny pro vyplnění'!$B$74:$K$118,'Pokyny pro vyplnění'!$B$121:$K$161,'Pokyny pro vyplnění'!$B$164:$K$218</definedName>
  </definedNames>
  <calcPr/>
</workbook>
</file>

<file path=xl/calcChain.xml><?xml version="1.0" encoding="utf-8"?>
<calcChain xmlns="http://schemas.openxmlformats.org/spreadsheetml/2006/main">
  <c i="22" l="1" r="J37"/>
  <c r="J36"/>
  <c i="1" r="AY79"/>
  <c i="22" r="J35"/>
  <c i="1" r="AX79"/>
  <c i="22" r="BI94"/>
  <c r="BH94"/>
  <c r="BG94"/>
  <c r="BF94"/>
  <c r="T94"/>
  <c r="R94"/>
  <c r="P94"/>
  <c r="BI91"/>
  <c r="BH91"/>
  <c r="BG91"/>
  <c r="BF91"/>
  <c r="T91"/>
  <c r="R91"/>
  <c r="P91"/>
  <c r="BI88"/>
  <c r="BH88"/>
  <c r="BG88"/>
  <c r="BF88"/>
  <c r="T88"/>
  <c r="R88"/>
  <c r="P88"/>
  <c r="BI85"/>
  <c r="BH85"/>
  <c r="BG85"/>
  <c r="BF85"/>
  <c r="T85"/>
  <c r="R85"/>
  <c r="P85"/>
  <c r="BI82"/>
  <c r="BH82"/>
  <c r="BG82"/>
  <c r="BF82"/>
  <c r="T82"/>
  <c r="R82"/>
  <c r="P82"/>
  <c r="J76"/>
  <c r="F76"/>
  <c r="F74"/>
  <c r="E72"/>
  <c r="J54"/>
  <c r="F54"/>
  <c r="F52"/>
  <c r="E50"/>
  <c r="J24"/>
  <c r="E24"/>
  <c r="J77"/>
  <c r="J23"/>
  <c r="J18"/>
  <c r="E18"/>
  <c r="F55"/>
  <c r="J17"/>
  <c r="J12"/>
  <c r="J52"/>
  <c r="E7"/>
  <c r="E70"/>
  <c i="21" r="J39"/>
  <c r="J38"/>
  <c i="1" r="AY78"/>
  <c i="21" r="J37"/>
  <c i="1" r="AX78"/>
  <c i="21" r="BI190"/>
  <c r="BH190"/>
  <c r="BG190"/>
  <c r="BF190"/>
  <c r="T190"/>
  <c r="T189"/>
  <c r="R190"/>
  <c r="R189"/>
  <c r="P190"/>
  <c r="P189"/>
  <c r="BI187"/>
  <c r="BH187"/>
  <c r="BG187"/>
  <c r="BF187"/>
  <c r="T187"/>
  <c r="R187"/>
  <c r="P187"/>
  <c r="BI174"/>
  <c r="BH174"/>
  <c r="BG174"/>
  <c r="BF174"/>
  <c r="T174"/>
  <c r="R174"/>
  <c r="P174"/>
  <c r="BI161"/>
  <c r="BH161"/>
  <c r="BG161"/>
  <c r="BF161"/>
  <c r="T161"/>
  <c r="R161"/>
  <c r="P161"/>
  <c r="BI140"/>
  <c r="BH140"/>
  <c r="BG140"/>
  <c r="BF140"/>
  <c r="T140"/>
  <c r="R140"/>
  <c r="P140"/>
  <c r="BI119"/>
  <c r="BH119"/>
  <c r="BG119"/>
  <c r="BF119"/>
  <c r="T119"/>
  <c r="R119"/>
  <c r="P119"/>
  <c r="BI113"/>
  <c r="BH113"/>
  <c r="BG113"/>
  <c r="BF113"/>
  <c r="T113"/>
  <c r="R113"/>
  <c r="P113"/>
  <c r="BI109"/>
  <c r="BH109"/>
  <c r="BG109"/>
  <c r="BF109"/>
  <c r="T109"/>
  <c r="R109"/>
  <c r="P109"/>
  <c r="BI105"/>
  <c r="BH105"/>
  <c r="BG105"/>
  <c r="BF105"/>
  <c r="T105"/>
  <c r="R105"/>
  <c r="P105"/>
  <c r="BI101"/>
  <c r="BH101"/>
  <c r="BG101"/>
  <c r="BF101"/>
  <c r="T101"/>
  <c r="R101"/>
  <c r="P101"/>
  <c r="BI97"/>
  <c r="BH97"/>
  <c r="BG97"/>
  <c r="BF97"/>
  <c r="T97"/>
  <c r="R97"/>
  <c r="P97"/>
  <c r="BI93"/>
  <c r="BH93"/>
  <c r="BG93"/>
  <c r="BF93"/>
  <c r="T93"/>
  <c r="R93"/>
  <c r="P93"/>
  <c r="J86"/>
  <c r="F86"/>
  <c r="F84"/>
  <c r="E82"/>
  <c r="J58"/>
  <c r="F58"/>
  <c r="F56"/>
  <c r="E54"/>
  <c r="J26"/>
  <c r="E26"/>
  <c r="J87"/>
  <c r="J25"/>
  <c r="J20"/>
  <c r="E20"/>
  <c r="F87"/>
  <c r="J19"/>
  <c r="J14"/>
  <c r="J56"/>
  <c r="E7"/>
  <c r="E78"/>
  <c i="20" r="J41"/>
  <c r="J40"/>
  <c i="1" r="AY77"/>
  <c i="20" r="J39"/>
  <c i="1" r="AX77"/>
  <c i="20"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F96"/>
  <c r="E94"/>
  <c r="F60"/>
  <c r="E58"/>
  <c r="J28"/>
  <c r="E28"/>
  <c r="J99"/>
  <c r="J27"/>
  <c r="J25"/>
  <c r="E25"/>
  <c r="J98"/>
  <c r="J24"/>
  <c r="J22"/>
  <c r="E22"/>
  <c r="F63"/>
  <c r="J21"/>
  <c r="J19"/>
  <c r="E19"/>
  <c r="F98"/>
  <c r="J18"/>
  <c r="J16"/>
  <c r="J96"/>
  <c r="E7"/>
  <c r="E52"/>
  <c i="19" r="J41"/>
  <c r="J40"/>
  <c i="1" r="AY76"/>
  <c i="19" r="J39"/>
  <c i="1" r="AX76"/>
  <c i="19"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F88"/>
  <c r="E86"/>
  <c r="F60"/>
  <c r="E58"/>
  <c r="J28"/>
  <c r="E28"/>
  <c r="J63"/>
  <c r="J27"/>
  <c r="J25"/>
  <c r="E25"/>
  <c r="J62"/>
  <c r="J24"/>
  <c r="J22"/>
  <c r="E22"/>
  <c r="F91"/>
  <c r="J21"/>
  <c r="J19"/>
  <c r="E19"/>
  <c r="F90"/>
  <c r="J18"/>
  <c r="J16"/>
  <c r="J88"/>
  <c r="E7"/>
  <c r="E80"/>
  <c i="18" r="J41"/>
  <c r="J40"/>
  <c i="1" r="AY75"/>
  <c i="18" r="J39"/>
  <c i="1" r="AX75"/>
  <c i="18"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J88"/>
  <c r="F88"/>
  <c r="F86"/>
  <c r="E84"/>
  <c r="J62"/>
  <c r="F62"/>
  <c r="F60"/>
  <c r="E58"/>
  <c r="J28"/>
  <c r="E28"/>
  <c r="J63"/>
  <c r="J27"/>
  <c r="J22"/>
  <c r="E22"/>
  <c r="F89"/>
  <c r="J21"/>
  <c r="J16"/>
  <c r="J86"/>
  <c r="E7"/>
  <c r="E78"/>
  <c i="17" r="J41"/>
  <c r="J40"/>
  <c i="1" r="AY74"/>
  <c i="17" r="J39"/>
  <c i="1" r="AX74"/>
  <c i="17"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F86"/>
  <c r="E84"/>
  <c r="F60"/>
  <c r="E58"/>
  <c r="J28"/>
  <c r="E28"/>
  <c r="J89"/>
  <c r="J27"/>
  <c r="J25"/>
  <c r="E25"/>
  <c r="J88"/>
  <c r="J24"/>
  <c r="J22"/>
  <c r="E22"/>
  <c r="F63"/>
  <c r="J21"/>
  <c r="J19"/>
  <c r="E19"/>
  <c r="F88"/>
  <c r="J18"/>
  <c r="J16"/>
  <c r="J60"/>
  <c r="E7"/>
  <c r="E78"/>
  <c i="16" r="J41"/>
  <c r="J40"/>
  <c i="1" r="AY73"/>
  <c i="16" r="J39"/>
  <c i="1" r="AX73"/>
  <c i="16"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T133"/>
  <c r="R134"/>
  <c r="R133"/>
  <c r="P134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F90"/>
  <c r="E88"/>
  <c r="F60"/>
  <c r="E58"/>
  <c r="J28"/>
  <c r="E28"/>
  <c r="J93"/>
  <c r="J27"/>
  <c r="J25"/>
  <c r="E25"/>
  <c r="J92"/>
  <c r="J24"/>
  <c r="J22"/>
  <c r="E22"/>
  <c r="F63"/>
  <c r="J21"/>
  <c r="J19"/>
  <c r="E19"/>
  <c r="F92"/>
  <c r="J18"/>
  <c r="J16"/>
  <c r="J90"/>
  <c r="E7"/>
  <c r="E82"/>
  <c i="15" r="J39"/>
  <c r="J38"/>
  <c i="1" r="AY71"/>
  <c i="15" r="J37"/>
  <c i="1" r="AX71"/>
  <c i="15" r="BI1681"/>
  <c r="BH1681"/>
  <c r="BG1681"/>
  <c r="BF1681"/>
  <c r="T1681"/>
  <c r="T1680"/>
  <c r="R1681"/>
  <c r="R1680"/>
  <c r="P1681"/>
  <c r="P1680"/>
  <c r="BI1677"/>
  <c r="BH1677"/>
  <c r="BG1677"/>
  <c r="BF1677"/>
  <c r="T1677"/>
  <c r="R1677"/>
  <c r="P1677"/>
  <c r="BI1674"/>
  <c r="BH1674"/>
  <c r="BG1674"/>
  <c r="BF1674"/>
  <c r="T1674"/>
  <c r="R1674"/>
  <c r="P1674"/>
  <c r="BI1671"/>
  <c r="BH1671"/>
  <c r="BG1671"/>
  <c r="BF1671"/>
  <c r="T1671"/>
  <c r="R1671"/>
  <c r="P1671"/>
  <c r="BI1668"/>
  <c r="BH1668"/>
  <c r="BG1668"/>
  <c r="BF1668"/>
  <c r="T1668"/>
  <c r="R1668"/>
  <c r="P1668"/>
  <c r="BI1665"/>
  <c r="BH1665"/>
  <c r="BG1665"/>
  <c r="BF1665"/>
  <c r="T1665"/>
  <c r="R1665"/>
  <c r="P1665"/>
  <c r="BI1662"/>
  <c r="BH1662"/>
  <c r="BG1662"/>
  <c r="BF1662"/>
  <c r="T1662"/>
  <c r="R1662"/>
  <c r="P1662"/>
  <c r="BI1659"/>
  <c r="BH1659"/>
  <c r="BG1659"/>
  <c r="BF1659"/>
  <c r="T1659"/>
  <c r="R1659"/>
  <c r="P1659"/>
  <c r="BI1655"/>
  <c r="BH1655"/>
  <c r="BG1655"/>
  <c r="BF1655"/>
  <c r="T1655"/>
  <c r="R1655"/>
  <c r="P1655"/>
  <c r="BI1650"/>
  <c r="BH1650"/>
  <c r="BG1650"/>
  <c r="BF1650"/>
  <c r="T1650"/>
  <c r="R1650"/>
  <c r="P1650"/>
  <c r="BI1645"/>
  <c r="BH1645"/>
  <c r="BG1645"/>
  <c r="BF1645"/>
  <c r="T1645"/>
  <c r="R1645"/>
  <c r="P1645"/>
  <c r="BI1637"/>
  <c r="BH1637"/>
  <c r="BG1637"/>
  <c r="BF1637"/>
  <c r="T1637"/>
  <c r="R1637"/>
  <c r="P1637"/>
  <c r="BI1631"/>
  <c r="BH1631"/>
  <c r="BG1631"/>
  <c r="BF1631"/>
  <c r="T1631"/>
  <c r="R1631"/>
  <c r="P1631"/>
  <c r="BI1625"/>
  <c r="BH1625"/>
  <c r="BG1625"/>
  <c r="BF1625"/>
  <c r="T1625"/>
  <c r="R1625"/>
  <c r="P1625"/>
  <c r="BI1615"/>
  <c r="BH1615"/>
  <c r="BG1615"/>
  <c r="BF1615"/>
  <c r="T1615"/>
  <c r="R1615"/>
  <c r="P1615"/>
  <c r="BI1561"/>
  <c r="BH1561"/>
  <c r="BG1561"/>
  <c r="BF1561"/>
  <c r="T1561"/>
  <c r="R1561"/>
  <c r="P1561"/>
  <c r="BI1495"/>
  <c r="BH1495"/>
  <c r="BG1495"/>
  <c r="BF1495"/>
  <c r="T1495"/>
  <c r="R1495"/>
  <c r="P1495"/>
  <c r="BI1492"/>
  <c r="BH1492"/>
  <c r="BG1492"/>
  <c r="BF1492"/>
  <c r="T1492"/>
  <c r="R1492"/>
  <c r="P1492"/>
  <c r="BI1461"/>
  <c r="BH1461"/>
  <c r="BG1461"/>
  <c r="BF1461"/>
  <c r="T1461"/>
  <c r="R1461"/>
  <c r="P1461"/>
  <c r="BI1455"/>
  <c r="BH1455"/>
  <c r="BG1455"/>
  <c r="BF1455"/>
  <c r="T1455"/>
  <c r="R1455"/>
  <c r="P1455"/>
  <c r="BI1450"/>
  <c r="BH1450"/>
  <c r="BG1450"/>
  <c r="BF1450"/>
  <c r="T1450"/>
  <c r="R1450"/>
  <c r="P1450"/>
  <c r="BI1445"/>
  <c r="BH1445"/>
  <c r="BG1445"/>
  <c r="BF1445"/>
  <c r="T1445"/>
  <c r="R1445"/>
  <c r="P1445"/>
  <c r="BI1414"/>
  <c r="BH1414"/>
  <c r="BG1414"/>
  <c r="BF1414"/>
  <c r="T1414"/>
  <c r="R1414"/>
  <c r="P1414"/>
  <c r="BI1383"/>
  <c r="BH1383"/>
  <c r="BG1383"/>
  <c r="BF1383"/>
  <c r="T1383"/>
  <c r="R1383"/>
  <c r="P1383"/>
  <c r="BI1380"/>
  <c r="BH1380"/>
  <c r="BG1380"/>
  <c r="BF1380"/>
  <c r="T1380"/>
  <c r="R1380"/>
  <c r="P1380"/>
  <c r="BI1361"/>
  <c r="BH1361"/>
  <c r="BG1361"/>
  <c r="BF1361"/>
  <c r="T1361"/>
  <c r="R1361"/>
  <c r="P1361"/>
  <c r="BI1328"/>
  <c r="BH1328"/>
  <c r="BG1328"/>
  <c r="BF1328"/>
  <c r="T1328"/>
  <c r="R1328"/>
  <c r="P1328"/>
  <c r="BI1322"/>
  <c r="BH1322"/>
  <c r="BG1322"/>
  <c r="BF1322"/>
  <c r="T1322"/>
  <c r="R1322"/>
  <c r="P1322"/>
  <c r="BI1316"/>
  <c r="BH1316"/>
  <c r="BG1316"/>
  <c r="BF1316"/>
  <c r="T1316"/>
  <c r="R1316"/>
  <c r="P1316"/>
  <c r="BI1310"/>
  <c r="BH1310"/>
  <c r="BG1310"/>
  <c r="BF1310"/>
  <c r="T1310"/>
  <c r="R1310"/>
  <c r="P1310"/>
  <c r="BI1307"/>
  <c r="BH1307"/>
  <c r="BG1307"/>
  <c r="BF1307"/>
  <c r="T1307"/>
  <c r="R1307"/>
  <c r="P1307"/>
  <c r="BI1301"/>
  <c r="BH1301"/>
  <c r="BG1301"/>
  <c r="BF1301"/>
  <c r="T1301"/>
  <c r="R1301"/>
  <c r="P1301"/>
  <c r="BI1295"/>
  <c r="BH1295"/>
  <c r="BG1295"/>
  <c r="BF1295"/>
  <c r="T1295"/>
  <c r="R1295"/>
  <c r="P1295"/>
  <c r="BI1289"/>
  <c r="BH1289"/>
  <c r="BG1289"/>
  <c r="BF1289"/>
  <c r="T1289"/>
  <c r="R1289"/>
  <c r="P1289"/>
  <c r="BI1283"/>
  <c r="BH1283"/>
  <c r="BG1283"/>
  <c r="BF1283"/>
  <c r="T1283"/>
  <c r="R1283"/>
  <c r="P1283"/>
  <c r="BI1278"/>
  <c r="BH1278"/>
  <c r="BG1278"/>
  <c r="BF1278"/>
  <c r="T1278"/>
  <c r="R1278"/>
  <c r="P1278"/>
  <c r="BI1270"/>
  <c r="BH1270"/>
  <c r="BG1270"/>
  <c r="BF1270"/>
  <c r="T1270"/>
  <c r="R1270"/>
  <c r="P1270"/>
  <c r="BI1263"/>
  <c r="BH1263"/>
  <c r="BG1263"/>
  <c r="BF1263"/>
  <c r="T1263"/>
  <c r="R1263"/>
  <c r="P1263"/>
  <c r="BI1260"/>
  <c r="BH1260"/>
  <c r="BG1260"/>
  <c r="BF1260"/>
  <c r="T1260"/>
  <c r="R1260"/>
  <c r="P1260"/>
  <c r="BI1253"/>
  <c r="BH1253"/>
  <c r="BG1253"/>
  <c r="BF1253"/>
  <c r="T1253"/>
  <c r="R1253"/>
  <c r="P1253"/>
  <c r="BI1247"/>
  <c r="BH1247"/>
  <c r="BG1247"/>
  <c r="BF1247"/>
  <c r="T1247"/>
  <c r="R1247"/>
  <c r="P1247"/>
  <c r="BI1241"/>
  <c r="BH1241"/>
  <c r="BG1241"/>
  <c r="BF1241"/>
  <c r="T1241"/>
  <c r="R1241"/>
  <c r="P1241"/>
  <c r="BI1235"/>
  <c r="BH1235"/>
  <c r="BG1235"/>
  <c r="BF1235"/>
  <c r="T1235"/>
  <c r="R1235"/>
  <c r="P1235"/>
  <c r="BI1223"/>
  <c r="BH1223"/>
  <c r="BG1223"/>
  <c r="BF1223"/>
  <c r="T1223"/>
  <c r="R1223"/>
  <c r="P1223"/>
  <c r="BI1217"/>
  <c r="BH1217"/>
  <c r="BG1217"/>
  <c r="BF1217"/>
  <c r="T1217"/>
  <c r="R1217"/>
  <c r="P1217"/>
  <c r="BI1210"/>
  <c r="BH1210"/>
  <c r="BG1210"/>
  <c r="BF1210"/>
  <c r="T1210"/>
  <c r="R1210"/>
  <c r="P1210"/>
  <c r="BI1206"/>
  <c r="BH1206"/>
  <c r="BG1206"/>
  <c r="BF1206"/>
  <c r="T1206"/>
  <c r="R1206"/>
  <c r="P1206"/>
  <c r="BI1201"/>
  <c r="BH1201"/>
  <c r="BG1201"/>
  <c r="BF1201"/>
  <c r="T1201"/>
  <c r="R1201"/>
  <c r="P1201"/>
  <c r="BI1192"/>
  <c r="BH1192"/>
  <c r="BG1192"/>
  <c r="BF1192"/>
  <c r="T1192"/>
  <c r="R1192"/>
  <c r="P1192"/>
  <c r="BI1182"/>
  <c r="BH1182"/>
  <c r="BG1182"/>
  <c r="BF1182"/>
  <c r="T1182"/>
  <c r="R1182"/>
  <c r="P1182"/>
  <c r="BI1177"/>
  <c r="BH1177"/>
  <c r="BG1177"/>
  <c r="BF1177"/>
  <c r="T1177"/>
  <c r="R1177"/>
  <c r="P1177"/>
  <c r="BI1171"/>
  <c r="BH1171"/>
  <c r="BG1171"/>
  <c r="BF1171"/>
  <c r="T1171"/>
  <c r="R1171"/>
  <c r="P1171"/>
  <c r="BI1164"/>
  <c r="BH1164"/>
  <c r="BG1164"/>
  <c r="BF1164"/>
  <c r="T1164"/>
  <c r="R1164"/>
  <c r="P1164"/>
  <c r="BI1156"/>
  <c r="BH1156"/>
  <c r="BG1156"/>
  <c r="BF1156"/>
  <c r="T1156"/>
  <c r="R1156"/>
  <c r="P1156"/>
  <c r="BI1151"/>
  <c r="BH1151"/>
  <c r="BG1151"/>
  <c r="BF1151"/>
  <c r="T1151"/>
  <c r="R1151"/>
  <c r="P1151"/>
  <c r="BI1146"/>
  <c r="BH1146"/>
  <c r="BG1146"/>
  <c r="BF1146"/>
  <c r="T1146"/>
  <c r="R1146"/>
  <c r="P1146"/>
  <c r="BI1141"/>
  <c r="BH1141"/>
  <c r="BG1141"/>
  <c r="BF1141"/>
  <c r="T1141"/>
  <c r="R1141"/>
  <c r="P1141"/>
  <c r="BI1136"/>
  <c r="BH1136"/>
  <c r="BG1136"/>
  <c r="BF1136"/>
  <c r="T1136"/>
  <c r="R1136"/>
  <c r="P1136"/>
  <c r="BI1131"/>
  <c r="BH1131"/>
  <c r="BG1131"/>
  <c r="BF1131"/>
  <c r="T1131"/>
  <c r="R1131"/>
  <c r="P1131"/>
  <c r="BI1126"/>
  <c r="BH1126"/>
  <c r="BG1126"/>
  <c r="BF1126"/>
  <c r="T1126"/>
  <c r="R1126"/>
  <c r="P1126"/>
  <c r="BI1121"/>
  <c r="BH1121"/>
  <c r="BG1121"/>
  <c r="BF1121"/>
  <c r="T1121"/>
  <c r="R1121"/>
  <c r="P1121"/>
  <c r="BI1117"/>
  <c r="BH1117"/>
  <c r="BG1117"/>
  <c r="BF1117"/>
  <c r="T1117"/>
  <c r="R1117"/>
  <c r="P1117"/>
  <c r="BI1112"/>
  <c r="BH1112"/>
  <c r="BG1112"/>
  <c r="BF1112"/>
  <c r="T1112"/>
  <c r="R1112"/>
  <c r="P1112"/>
  <c r="BI1108"/>
  <c r="BH1108"/>
  <c r="BG1108"/>
  <c r="BF1108"/>
  <c r="T1108"/>
  <c r="R1108"/>
  <c r="P1108"/>
  <c r="BI1103"/>
  <c r="BH1103"/>
  <c r="BG1103"/>
  <c r="BF1103"/>
  <c r="T1103"/>
  <c r="R1103"/>
  <c r="P1103"/>
  <c r="BI1100"/>
  <c r="BH1100"/>
  <c r="BG1100"/>
  <c r="BF1100"/>
  <c r="T1100"/>
  <c r="R1100"/>
  <c r="P1100"/>
  <c r="BI1083"/>
  <c r="BH1083"/>
  <c r="BG1083"/>
  <c r="BF1083"/>
  <c r="T1083"/>
  <c r="R1083"/>
  <c r="P1083"/>
  <c r="BI1073"/>
  <c r="BH1073"/>
  <c r="BG1073"/>
  <c r="BF1073"/>
  <c r="T1073"/>
  <c r="R1073"/>
  <c r="P1073"/>
  <c r="BI1069"/>
  <c r="BH1069"/>
  <c r="BG1069"/>
  <c r="BF1069"/>
  <c r="T1069"/>
  <c r="R1069"/>
  <c r="P1069"/>
  <c r="BI1064"/>
  <c r="BH1064"/>
  <c r="BG1064"/>
  <c r="BF1064"/>
  <c r="T1064"/>
  <c r="R1064"/>
  <c r="P1064"/>
  <c r="BI1059"/>
  <c r="BH1059"/>
  <c r="BG1059"/>
  <c r="BF1059"/>
  <c r="T1059"/>
  <c r="R1059"/>
  <c r="P1059"/>
  <c r="BI1053"/>
  <c r="BH1053"/>
  <c r="BG1053"/>
  <c r="BF1053"/>
  <c r="T1053"/>
  <c r="R1053"/>
  <c r="P1053"/>
  <c r="BI1048"/>
  <c r="BH1048"/>
  <c r="BG1048"/>
  <c r="BF1048"/>
  <c r="T1048"/>
  <c r="R1048"/>
  <c r="P1048"/>
  <c r="BI1042"/>
  <c r="BH1042"/>
  <c r="BG1042"/>
  <c r="BF1042"/>
  <c r="T1042"/>
  <c r="R1042"/>
  <c r="P1042"/>
  <c r="BI1037"/>
  <c r="BH1037"/>
  <c r="BG1037"/>
  <c r="BF1037"/>
  <c r="T1037"/>
  <c r="R1037"/>
  <c r="P1037"/>
  <c r="BI1032"/>
  <c r="BH1032"/>
  <c r="BG1032"/>
  <c r="BF1032"/>
  <c r="T1032"/>
  <c r="R1032"/>
  <c r="P1032"/>
  <c r="BI1026"/>
  <c r="BH1026"/>
  <c r="BG1026"/>
  <c r="BF1026"/>
  <c r="T1026"/>
  <c r="R1026"/>
  <c r="P1026"/>
  <c r="BI1021"/>
  <c r="BH1021"/>
  <c r="BG1021"/>
  <c r="BF1021"/>
  <c r="T1021"/>
  <c r="R1021"/>
  <c r="P1021"/>
  <c r="BI1016"/>
  <c r="BH1016"/>
  <c r="BG1016"/>
  <c r="BF1016"/>
  <c r="T1016"/>
  <c r="R1016"/>
  <c r="P1016"/>
  <c r="BI1010"/>
  <c r="BH1010"/>
  <c r="BG1010"/>
  <c r="BF1010"/>
  <c r="T1010"/>
  <c r="R1010"/>
  <c r="P1010"/>
  <c r="BI1005"/>
  <c r="BH1005"/>
  <c r="BG1005"/>
  <c r="BF1005"/>
  <c r="T1005"/>
  <c r="R1005"/>
  <c r="P1005"/>
  <c r="BI1000"/>
  <c r="BH1000"/>
  <c r="BG1000"/>
  <c r="BF1000"/>
  <c r="T1000"/>
  <c r="R1000"/>
  <c r="P1000"/>
  <c r="BI992"/>
  <c r="BH992"/>
  <c r="BG992"/>
  <c r="BF992"/>
  <c r="T992"/>
  <c r="R992"/>
  <c r="P992"/>
  <c r="BI987"/>
  <c r="BH987"/>
  <c r="BG987"/>
  <c r="BF987"/>
  <c r="T987"/>
  <c r="R987"/>
  <c r="P987"/>
  <c r="BI981"/>
  <c r="BH981"/>
  <c r="BG981"/>
  <c r="BF981"/>
  <c r="T981"/>
  <c r="R981"/>
  <c r="P981"/>
  <c r="BI976"/>
  <c r="BH976"/>
  <c r="BG976"/>
  <c r="BF976"/>
  <c r="T976"/>
  <c r="R976"/>
  <c r="P976"/>
  <c r="BI971"/>
  <c r="BH971"/>
  <c r="BG971"/>
  <c r="BF971"/>
  <c r="T971"/>
  <c r="R971"/>
  <c r="P971"/>
  <c r="BI963"/>
  <c r="BH963"/>
  <c r="BG963"/>
  <c r="BF963"/>
  <c r="T963"/>
  <c r="R963"/>
  <c r="P963"/>
  <c r="BI958"/>
  <c r="BH958"/>
  <c r="BG958"/>
  <c r="BF958"/>
  <c r="T958"/>
  <c r="R958"/>
  <c r="P958"/>
  <c r="BI953"/>
  <c r="BH953"/>
  <c r="BG953"/>
  <c r="BF953"/>
  <c r="T953"/>
  <c r="R953"/>
  <c r="P953"/>
  <c r="BI945"/>
  <c r="BH945"/>
  <c r="BG945"/>
  <c r="BF945"/>
  <c r="T945"/>
  <c r="R945"/>
  <c r="P945"/>
  <c r="BI940"/>
  <c r="BH940"/>
  <c r="BG940"/>
  <c r="BF940"/>
  <c r="T940"/>
  <c r="R940"/>
  <c r="P940"/>
  <c r="BI935"/>
  <c r="BH935"/>
  <c r="BG935"/>
  <c r="BF935"/>
  <c r="T935"/>
  <c r="R935"/>
  <c r="P935"/>
  <c r="BI929"/>
  <c r="BH929"/>
  <c r="BG929"/>
  <c r="BF929"/>
  <c r="T929"/>
  <c r="R929"/>
  <c r="P929"/>
  <c r="BI925"/>
  <c r="BH925"/>
  <c r="BG925"/>
  <c r="BF925"/>
  <c r="T925"/>
  <c r="R925"/>
  <c r="P925"/>
  <c r="BI920"/>
  <c r="BH920"/>
  <c r="BG920"/>
  <c r="BF920"/>
  <c r="T920"/>
  <c r="R920"/>
  <c r="P920"/>
  <c r="BI917"/>
  <c r="BH917"/>
  <c r="BG917"/>
  <c r="BF917"/>
  <c r="T917"/>
  <c r="R917"/>
  <c r="P917"/>
  <c r="BI912"/>
  <c r="BH912"/>
  <c r="BG912"/>
  <c r="BF912"/>
  <c r="T912"/>
  <c r="R912"/>
  <c r="P912"/>
  <c r="BI906"/>
  <c r="BH906"/>
  <c r="BG906"/>
  <c r="BF906"/>
  <c r="T906"/>
  <c r="R906"/>
  <c r="P906"/>
  <c r="BI903"/>
  <c r="BH903"/>
  <c r="BG903"/>
  <c r="BF903"/>
  <c r="T903"/>
  <c r="R903"/>
  <c r="P903"/>
  <c r="BI898"/>
  <c r="BH898"/>
  <c r="BG898"/>
  <c r="BF898"/>
  <c r="T898"/>
  <c r="R898"/>
  <c r="P898"/>
  <c r="BI893"/>
  <c r="BH893"/>
  <c r="BG893"/>
  <c r="BF893"/>
  <c r="T893"/>
  <c r="R893"/>
  <c r="P893"/>
  <c r="BI888"/>
  <c r="BH888"/>
  <c r="BG888"/>
  <c r="BF888"/>
  <c r="T888"/>
  <c r="R888"/>
  <c r="P888"/>
  <c r="BI884"/>
  <c r="BH884"/>
  <c r="BG884"/>
  <c r="BF884"/>
  <c r="T884"/>
  <c r="R884"/>
  <c r="P884"/>
  <c r="BI880"/>
  <c r="BH880"/>
  <c r="BG880"/>
  <c r="BF880"/>
  <c r="T880"/>
  <c r="R880"/>
  <c r="P880"/>
  <c r="BI872"/>
  <c r="BH872"/>
  <c r="BG872"/>
  <c r="BF872"/>
  <c r="T872"/>
  <c r="R872"/>
  <c r="P872"/>
  <c r="BI860"/>
  <c r="BH860"/>
  <c r="BG860"/>
  <c r="BF860"/>
  <c r="T860"/>
  <c r="R860"/>
  <c r="P860"/>
  <c r="BI856"/>
  <c r="BH856"/>
  <c r="BG856"/>
  <c r="BF856"/>
  <c r="T856"/>
  <c r="R856"/>
  <c r="P856"/>
  <c r="BI851"/>
  <c r="BH851"/>
  <c r="BG851"/>
  <c r="BF851"/>
  <c r="T851"/>
  <c r="R851"/>
  <c r="P851"/>
  <c r="BI847"/>
  <c r="BH847"/>
  <c r="BG847"/>
  <c r="BF847"/>
  <c r="T847"/>
  <c r="R847"/>
  <c r="P847"/>
  <c r="BI842"/>
  <c r="BH842"/>
  <c r="BG842"/>
  <c r="BF842"/>
  <c r="T842"/>
  <c r="R842"/>
  <c r="P842"/>
  <c r="BI836"/>
  <c r="BH836"/>
  <c r="BG836"/>
  <c r="BF836"/>
  <c r="T836"/>
  <c r="R836"/>
  <c r="P836"/>
  <c r="BI831"/>
  <c r="BH831"/>
  <c r="BG831"/>
  <c r="BF831"/>
  <c r="T831"/>
  <c r="R831"/>
  <c r="P831"/>
  <c r="BI824"/>
  <c r="BH824"/>
  <c r="BG824"/>
  <c r="BF824"/>
  <c r="T824"/>
  <c r="R824"/>
  <c r="P824"/>
  <c r="BI817"/>
  <c r="BH817"/>
  <c r="BG817"/>
  <c r="BF817"/>
  <c r="T817"/>
  <c r="R817"/>
  <c r="P817"/>
  <c r="BI810"/>
  <c r="BH810"/>
  <c r="BG810"/>
  <c r="BF810"/>
  <c r="T810"/>
  <c r="R810"/>
  <c r="P810"/>
  <c r="BI780"/>
  <c r="BH780"/>
  <c r="BG780"/>
  <c r="BF780"/>
  <c r="T780"/>
  <c r="R780"/>
  <c r="P780"/>
  <c r="BI768"/>
  <c r="BH768"/>
  <c r="BG768"/>
  <c r="BF768"/>
  <c r="T768"/>
  <c r="R768"/>
  <c r="P768"/>
  <c r="BI765"/>
  <c r="BH765"/>
  <c r="BG765"/>
  <c r="BF765"/>
  <c r="T765"/>
  <c r="R765"/>
  <c r="P765"/>
  <c r="BI761"/>
  <c r="BH761"/>
  <c r="BG761"/>
  <c r="BF761"/>
  <c r="T761"/>
  <c r="R761"/>
  <c r="P761"/>
  <c r="BI757"/>
  <c r="BH757"/>
  <c r="BG757"/>
  <c r="BF757"/>
  <c r="T757"/>
  <c r="R757"/>
  <c r="P757"/>
  <c r="BI753"/>
  <c r="BH753"/>
  <c r="BG753"/>
  <c r="BF753"/>
  <c r="T753"/>
  <c r="R753"/>
  <c r="P753"/>
  <c r="BI748"/>
  <c r="BH748"/>
  <c r="BG748"/>
  <c r="BF748"/>
  <c r="T748"/>
  <c r="R748"/>
  <c r="P748"/>
  <c r="BI743"/>
  <c r="BH743"/>
  <c r="BG743"/>
  <c r="BF743"/>
  <c r="T743"/>
  <c r="R743"/>
  <c r="P743"/>
  <c r="BI738"/>
  <c r="BH738"/>
  <c r="BG738"/>
  <c r="BF738"/>
  <c r="T738"/>
  <c r="R738"/>
  <c r="P738"/>
  <c r="BI734"/>
  <c r="BH734"/>
  <c r="BG734"/>
  <c r="BF734"/>
  <c r="T734"/>
  <c r="R734"/>
  <c r="P734"/>
  <c r="BI730"/>
  <c r="BH730"/>
  <c r="BG730"/>
  <c r="BF730"/>
  <c r="T730"/>
  <c r="R730"/>
  <c r="P730"/>
  <c r="BI728"/>
  <c r="BH728"/>
  <c r="BG728"/>
  <c r="BF728"/>
  <c r="T728"/>
  <c r="R728"/>
  <c r="P728"/>
  <c r="BI725"/>
  <c r="BH725"/>
  <c r="BG725"/>
  <c r="BF725"/>
  <c r="T725"/>
  <c r="R725"/>
  <c r="P725"/>
  <c r="BI721"/>
  <c r="BH721"/>
  <c r="BG721"/>
  <c r="BF721"/>
  <c r="T721"/>
  <c r="R721"/>
  <c r="P721"/>
  <c r="BI718"/>
  <c r="BH718"/>
  <c r="BG718"/>
  <c r="BF718"/>
  <c r="T718"/>
  <c r="R718"/>
  <c r="P718"/>
  <c r="BI712"/>
  <c r="BH712"/>
  <c r="BG712"/>
  <c r="BF712"/>
  <c r="T712"/>
  <c r="R712"/>
  <c r="P712"/>
  <c r="BI702"/>
  <c r="BH702"/>
  <c r="BG702"/>
  <c r="BF702"/>
  <c r="T702"/>
  <c r="R702"/>
  <c r="P702"/>
  <c r="BI690"/>
  <c r="BH690"/>
  <c r="BG690"/>
  <c r="BF690"/>
  <c r="T690"/>
  <c r="R690"/>
  <c r="P690"/>
  <c r="BI687"/>
  <c r="BH687"/>
  <c r="BG687"/>
  <c r="BF687"/>
  <c r="T687"/>
  <c r="R687"/>
  <c r="P687"/>
  <c r="BI656"/>
  <c r="BH656"/>
  <c r="BG656"/>
  <c r="BF656"/>
  <c r="T656"/>
  <c r="R656"/>
  <c r="P656"/>
  <c r="BI651"/>
  <c r="BH651"/>
  <c r="BG651"/>
  <c r="BF651"/>
  <c r="T651"/>
  <c r="R651"/>
  <c r="P651"/>
  <c r="BI647"/>
  <c r="BH647"/>
  <c r="BG647"/>
  <c r="BF647"/>
  <c r="T647"/>
  <c r="T646"/>
  <c r="R647"/>
  <c r="R646"/>
  <c r="P647"/>
  <c r="P646"/>
  <c r="BI641"/>
  <c r="BH641"/>
  <c r="BG641"/>
  <c r="BF641"/>
  <c r="T641"/>
  <c r="T640"/>
  <c r="R641"/>
  <c r="R640"/>
  <c r="P641"/>
  <c r="P640"/>
  <c r="BI635"/>
  <c r="BH635"/>
  <c r="BG635"/>
  <c r="BF635"/>
  <c r="T635"/>
  <c r="R635"/>
  <c r="P635"/>
  <c r="BI630"/>
  <c r="BH630"/>
  <c r="BG630"/>
  <c r="BF630"/>
  <c r="T630"/>
  <c r="R630"/>
  <c r="P630"/>
  <c r="BI625"/>
  <c r="BH625"/>
  <c r="BG625"/>
  <c r="BF625"/>
  <c r="T625"/>
  <c r="R625"/>
  <c r="P625"/>
  <c r="BI620"/>
  <c r="BH620"/>
  <c r="BG620"/>
  <c r="BF620"/>
  <c r="T620"/>
  <c r="R620"/>
  <c r="P620"/>
  <c r="BI613"/>
  <c r="BH613"/>
  <c r="BG613"/>
  <c r="BF613"/>
  <c r="T613"/>
  <c r="R613"/>
  <c r="P613"/>
  <c r="BI608"/>
  <c r="BH608"/>
  <c r="BG608"/>
  <c r="BF608"/>
  <c r="T608"/>
  <c r="R608"/>
  <c r="P608"/>
  <c r="BI603"/>
  <c r="BH603"/>
  <c r="BG603"/>
  <c r="BF603"/>
  <c r="T603"/>
  <c r="R603"/>
  <c r="P603"/>
  <c r="BI585"/>
  <c r="BH585"/>
  <c r="BG585"/>
  <c r="BF585"/>
  <c r="T585"/>
  <c r="R585"/>
  <c r="P585"/>
  <c r="BI544"/>
  <c r="BH544"/>
  <c r="BG544"/>
  <c r="BF544"/>
  <c r="T544"/>
  <c r="R544"/>
  <c r="P544"/>
  <c r="BI532"/>
  <c r="BH532"/>
  <c r="BG532"/>
  <c r="BF532"/>
  <c r="T532"/>
  <c r="R532"/>
  <c r="P532"/>
  <c r="BI527"/>
  <c r="BH527"/>
  <c r="BG527"/>
  <c r="BF527"/>
  <c r="T527"/>
  <c r="R527"/>
  <c r="P527"/>
  <c r="BI513"/>
  <c r="BH513"/>
  <c r="BG513"/>
  <c r="BF513"/>
  <c r="T513"/>
  <c r="R513"/>
  <c r="P513"/>
  <c r="BI508"/>
  <c r="BH508"/>
  <c r="BG508"/>
  <c r="BF508"/>
  <c r="T508"/>
  <c r="R508"/>
  <c r="P508"/>
  <c r="BI503"/>
  <c r="BH503"/>
  <c r="BG503"/>
  <c r="BF503"/>
  <c r="T503"/>
  <c r="R503"/>
  <c r="P503"/>
  <c r="BI489"/>
  <c r="BH489"/>
  <c r="BG489"/>
  <c r="BF489"/>
  <c r="T489"/>
  <c r="R489"/>
  <c r="P489"/>
  <c r="BI480"/>
  <c r="BH480"/>
  <c r="BG480"/>
  <c r="BF480"/>
  <c r="T480"/>
  <c r="R480"/>
  <c r="P480"/>
  <c r="BI470"/>
  <c r="BH470"/>
  <c r="BG470"/>
  <c r="BF470"/>
  <c r="T470"/>
  <c r="R470"/>
  <c r="P470"/>
  <c r="BI464"/>
  <c r="BH464"/>
  <c r="BG464"/>
  <c r="BF464"/>
  <c r="T464"/>
  <c r="R464"/>
  <c r="P464"/>
  <c r="BI370"/>
  <c r="BH370"/>
  <c r="BG370"/>
  <c r="BF370"/>
  <c r="T370"/>
  <c r="R370"/>
  <c r="P370"/>
  <c r="BI273"/>
  <c r="BH273"/>
  <c r="BG273"/>
  <c r="BF273"/>
  <c r="T273"/>
  <c r="R273"/>
  <c r="P273"/>
  <c r="BI185"/>
  <c r="BH185"/>
  <c r="BG185"/>
  <c r="BF185"/>
  <c r="T185"/>
  <c r="R185"/>
  <c r="P185"/>
  <c r="BI173"/>
  <c r="BH173"/>
  <c r="BG173"/>
  <c r="BF173"/>
  <c r="T173"/>
  <c r="R173"/>
  <c r="P173"/>
  <c r="BI157"/>
  <c r="BH157"/>
  <c r="BG157"/>
  <c r="BF157"/>
  <c r="T157"/>
  <c r="R157"/>
  <c r="P157"/>
  <c r="BI137"/>
  <c r="BH137"/>
  <c r="BG137"/>
  <c r="BF137"/>
  <c r="T137"/>
  <c r="R137"/>
  <c r="P137"/>
  <c r="BI125"/>
  <c r="BH125"/>
  <c r="BG125"/>
  <c r="BF125"/>
  <c r="T125"/>
  <c r="R125"/>
  <c r="P125"/>
  <c r="BI109"/>
  <c r="BH109"/>
  <c r="BG109"/>
  <c r="BF109"/>
  <c r="T109"/>
  <c r="R109"/>
  <c r="P109"/>
  <c r="J102"/>
  <c r="F102"/>
  <c r="F100"/>
  <c r="E98"/>
  <c r="J58"/>
  <c r="F58"/>
  <c r="F56"/>
  <c r="E54"/>
  <c r="J26"/>
  <c r="E26"/>
  <c r="J103"/>
  <c r="J25"/>
  <c r="J20"/>
  <c r="E20"/>
  <c r="F59"/>
  <c r="J19"/>
  <c r="J14"/>
  <c r="J56"/>
  <c r="E7"/>
  <c r="E94"/>
  <c i="14" r="J39"/>
  <c r="J38"/>
  <c i="1" r="AY68"/>
  <c i="14" r="J37"/>
  <c i="1" r="AX68"/>
  <c i="14" r="BI791"/>
  <c r="BH791"/>
  <c r="BG791"/>
  <c r="BF791"/>
  <c r="T791"/>
  <c r="R791"/>
  <c r="P791"/>
  <c r="BI790"/>
  <c r="BH790"/>
  <c r="BG790"/>
  <c r="BF790"/>
  <c r="T790"/>
  <c r="R790"/>
  <c r="P790"/>
  <c r="BI789"/>
  <c r="BH789"/>
  <c r="BG789"/>
  <c r="BF789"/>
  <c r="T789"/>
  <c r="R789"/>
  <c r="P789"/>
  <c r="BI788"/>
  <c r="BH788"/>
  <c r="BG788"/>
  <c r="BF788"/>
  <c r="T788"/>
  <c r="R788"/>
  <c r="P788"/>
  <c r="BI787"/>
  <c r="BH787"/>
  <c r="BG787"/>
  <c r="BF787"/>
  <c r="T787"/>
  <c r="R787"/>
  <c r="P787"/>
  <c r="BI786"/>
  <c r="BH786"/>
  <c r="BG786"/>
  <c r="BF786"/>
  <c r="T786"/>
  <c r="R786"/>
  <c r="P786"/>
  <c r="BI785"/>
  <c r="BH785"/>
  <c r="BG785"/>
  <c r="BF785"/>
  <c r="T785"/>
  <c r="R785"/>
  <c r="P785"/>
  <c r="BI784"/>
  <c r="BH784"/>
  <c r="BG784"/>
  <c r="BF784"/>
  <c r="T784"/>
  <c r="R784"/>
  <c r="P784"/>
  <c r="BI783"/>
  <c r="BH783"/>
  <c r="BG783"/>
  <c r="BF783"/>
  <c r="T783"/>
  <c r="R783"/>
  <c r="P783"/>
  <c r="BI781"/>
  <c r="BH781"/>
  <c r="BG781"/>
  <c r="BF781"/>
  <c r="T781"/>
  <c r="R781"/>
  <c r="P781"/>
  <c r="BI780"/>
  <c r="BH780"/>
  <c r="BG780"/>
  <c r="BF780"/>
  <c r="T780"/>
  <c r="R780"/>
  <c r="P780"/>
  <c r="BI779"/>
  <c r="BH779"/>
  <c r="BG779"/>
  <c r="BF779"/>
  <c r="T779"/>
  <c r="R779"/>
  <c r="P779"/>
  <c r="BI778"/>
  <c r="BH778"/>
  <c r="BG778"/>
  <c r="BF778"/>
  <c r="T778"/>
  <c r="R778"/>
  <c r="P778"/>
  <c r="BI777"/>
  <c r="BH777"/>
  <c r="BG777"/>
  <c r="BF777"/>
  <c r="T777"/>
  <c r="R777"/>
  <c r="P777"/>
  <c r="BI776"/>
  <c r="BH776"/>
  <c r="BG776"/>
  <c r="BF776"/>
  <c r="T776"/>
  <c r="R776"/>
  <c r="P776"/>
  <c r="BI775"/>
  <c r="BH775"/>
  <c r="BG775"/>
  <c r="BF775"/>
  <c r="T775"/>
  <c r="R775"/>
  <c r="P775"/>
  <c r="BI774"/>
  <c r="BH774"/>
  <c r="BG774"/>
  <c r="BF774"/>
  <c r="T774"/>
  <c r="R774"/>
  <c r="P774"/>
  <c r="BI773"/>
  <c r="BH773"/>
  <c r="BG773"/>
  <c r="BF773"/>
  <c r="T773"/>
  <c r="R773"/>
  <c r="P773"/>
  <c r="BI772"/>
  <c r="BH772"/>
  <c r="BG772"/>
  <c r="BF772"/>
  <c r="T772"/>
  <c r="R772"/>
  <c r="P772"/>
  <c r="BI771"/>
  <c r="BH771"/>
  <c r="BG771"/>
  <c r="BF771"/>
  <c r="T771"/>
  <c r="R771"/>
  <c r="P771"/>
  <c r="BI770"/>
  <c r="BH770"/>
  <c r="BG770"/>
  <c r="BF770"/>
  <c r="T770"/>
  <c r="R770"/>
  <c r="P770"/>
  <c r="BI769"/>
  <c r="BH769"/>
  <c r="BG769"/>
  <c r="BF769"/>
  <c r="T769"/>
  <c r="R769"/>
  <c r="P769"/>
  <c r="BI768"/>
  <c r="BH768"/>
  <c r="BG768"/>
  <c r="BF768"/>
  <c r="T768"/>
  <c r="R768"/>
  <c r="P768"/>
  <c r="BI767"/>
  <c r="BH767"/>
  <c r="BG767"/>
  <c r="BF767"/>
  <c r="T767"/>
  <c r="R767"/>
  <c r="P767"/>
  <c r="BI766"/>
  <c r="BH766"/>
  <c r="BG766"/>
  <c r="BF766"/>
  <c r="T766"/>
  <c r="R766"/>
  <c r="P766"/>
  <c r="BI765"/>
  <c r="BH765"/>
  <c r="BG765"/>
  <c r="BF765"/>
  <c r="T765"/>
  <c r="R765"/>
  <c r="P765"/>
  <c r="BI764"/>
  <c r="BH764"/>
  <c r="BG764"/>
  <c r="BF764"/>
  <c r="T764"/>
  <c r="R764"/>
  <c r="P764"/>
  <c r="BI763"/>
  <c r="BH763"/>
  <c r="BG763"/>
  <c r="BF763"/>
  <c r="T763"/>
  <c r="R763"/>
  <c r="P763"/>
  <c r="BI762"/>
  <c r="BH762"/>
  <c r="BG762"/>
  <c r="BF762"/>
  <c r="T762"/>
  <c r="R762"/>
  <c r="P762"/>
  <c r="BI761"/>
  <c r="BH761"/>
  <c r="BG761"/>
  <c r="BF761"/>
  <c r="T761"/>
  <c r="R761"/>
  <c r="P761"/>
  <c r="BI760"/>
  <c r="BH760"/>
  <c r="BG760"/>
  <c r="BF760"/>
  <c r="T760"/>
  <c r="R760"/>
  <c r="P760"/>
  <c r="BI759"/>
  <c r="BH759"/>
  <c r="BG759"/>
  <c r="BF759"/>
  <c r="T759"/>
  <c r="R759"/>
  <c r="P759"/>
  <c r="BI758"/>
  <c r="BH758"/>
  <c r="BG758"/>
  <c r="BF758"/>
  <c r="T758"/>
  <c r="R758"/>
  <c r="P758"/>
  <c r="BI757"/>
  <c r="BH757"/>
  <c r="BG757"/>
  <c r="BF757"/>
  <c r="T757"/>
  <c r="R757"/>
  <c r="P757"/>
  <c r="BI756"/>
  <c r="BH756"/>
  <c r="BG756"/>
  <c r="BF756"/>
  <c r="T756"/>
  <c r="R756"/>
  <c r="P756"/>
  <c r="BI755"/>
  <c r="BH755"/>
  <c r="BG755"/>
  <c r="BF755"/>
  <c r="T755"/>
  <c r="R755"/>
  <c r="P755"/>
  <c r="BI754"/>
  <c r="BH754"/>
  <c r="BG754"/>
  <c r="BF754"/>
  <c r="T754"/>
  <c r="R754"/>
  <c r="P754"/>
  <c r="BI753"/>
  <c r="BH753"/>
  <c r="BG753"/>
  <c r="BF753"/>
  <c r="T753"/>
  <c r="R753"/>
  <c r="P753"/>
  <c r="BI752"/>
  <c r="BH752"/>
  <c r="BG752"/>
  <c r="BF752"/>
  <c r="T752"/>
  <c r="R752"/>
  <c r="P752"/>
  <c r="BI751"/>
  <c r="BH751"/>
  <c r="BG751"/>
  <c r="BF751"/>
  <c r="T751"/>
  <c r="R751"/>
  <c r="P751"/>
  <c r="BI750"/>
  <c r="BH750"/>
  <c r="BG750"/>
  <c r="BF750"/>
  <c r="T750"/>
  <c r="R750"/>
  <c r="P750"/>
  <c r="BI749"/>
  <c r="BH749"/>
  <c r="BG749"/>
  <c r="BF749"/>
  <c r="T749"/>
  <c r="R749"/>
  <c r="P749"/>
  <c r="BI748"/>
  <c r="BH748"/>
  <c r="BG748"/>
  <c r="BF748"/>
  <c r="T748"/>
  <c r="R748"/>
  <c r="P748"/>
  <c r="BI747"/>
  <c r="BH747"/>
  <c r="BG747"/>
  <c r="BF747"/>
  <c r="T747"/>
  <c r="R747"/>
  <c r="P747"/>
  <c r="BI745"/>
  <c r="BH745"/>
  <c r="BG745"/>
  <c r="BF745"/>
  <c r="T745"/>
  <c r="R745"/>
  <c r="P745"/>
  <c r="BI744"/>
  <c r="BH744"/>
  <c r="BG744"/>
  <c r="BF744"/>
  <c r="T744"/>
  <c r="R744"/>
  <c r="P744"/>
  <c r="BI743"/>
  <c r="BH743"/>
  <c r="BG743"/>
  <c r="BF743"/>
  <c r="T743"/>
  <c r="R743"/>
  <c r="P743"/>
  <c r="BI742"/>
  <c r="BH742"/>
  <c r="BG742"/>
  <c r="BF742"/>
  <c r="T742"/>
  <c r="R742"/>
  <c r="P742"/>
  <c r="BI741"/>
  <c r="BH741"/>
  <c r="BG741"/>
  <c r="BF741"/>
  <c r="T741"/>
  <c r="R741"/>
  <c r="P741"/>
  <c r="BI740"/>
  <c r="BH740"/>
  <c r="BG740"/>
  <c r="BF740"/>
  <c r="T740"/>
  <c r="R740"/>
  <c r="P740"/>
  <c r="BI739"/>
  <c r="BH739"/>
  <c r="BG739"/>
  <c r="BF739"/>
  <c r="T739"/>
  <c r="R739"/>
  <c r="P739"/>
  <c r="BI738"/>
  <c r="BH738"/>
  <c r="BG738"/>
  <c r="BF738"/>
  <c r="T738"/>
  <c r="R738"/>
  <c r="P738"/>
  <c r="BI737"/>
  <c r="BH737"/>
  <c r="BG737"/>
  <c r="BF737"/>
  <c r="T737"/>
  <c r="R737"/>
  <c r="P737"/>
  <c r="BI736"/>
  <c r="BH736"/>
  <c r="BG736"/>
  <c r="BF736"/>
  <c r="T736"/>
  <c r="R736"/>
  <c r="P736"/>
  <c r="BI735"/>
  <c r="BH735"/>
  <c r="BG735"/>
  <c r="BF735"/>
  <c r="T735"/>
  <c r="R735"/>
  <c r="P735"/>
  <c r="BI734"/>
  <c r="BH734"/>
  <c r="BG734"/>
  <c r="BF734"/>
  <c r="T734"/>
  <c r="R734"/>
  <c r="P734"/>
  <c r="BI733"/>
  <c r="BH733"/>
  <c r="BG733"/>
  <c r="BF733"/>
  <c r="T733"/>
  <c r="R733"/>
  <c r="P733"/>
  <c r="BI732"/>
  <c r="BH732"/>
  <c r="BG732"/>
  <c r="BF732"/>
  <c r="T732"/>
  <c r="R732"/>
  <c r="P732"/>
  <c r="BI731"/>
  <c r="BH731"/>
  <c r="BG731"/>
  <c r="BF731"/>
  <c r="T731"/>
  <c r="R731"/>
  <c r="P731"/>
  <c r="BI730"/>
  <c r="BH730"/>
  <c r="BG730"/>
  <c r="BF730"/>
  <c r="T730"/>
  <c r="R730"/>
  <c r="P730"/>
  <c r="BI729"/>
  <c r="BH729"/>
  <c r="BG729"/>
  <c r="BF729"/>
  <c r="T729"/>
  <c r="R729"/>
  <c r="P729"/>
  <c r="BI728"/>
  <c r="BH728"/>
  <c r="BG728"/>
  <c r="BF728"/>
  <c r="T728"/>
  <c r="R728"/>
  <c r="P728"/>
  <c r="BI727"/>
  <c r="BH727"/>
  <c r="BG727"/>
  <c r="BF727"/>
  <c r="T727"/>
  <c r="R727"/>
  <c r="P727"/>
  <c r="BI726"/>
  <c r="BH726"/>
  <c r="BG726"/>
  <c r="BF726"/>
  <c r="T726"/>
  <c r="R726"/>
  <c r="P726"/>
  <c r="BI725"/>
  <c r="BH725"/>
  <c r="BG725"/>
  <c r="BF725"/>
  <c r="T725"/>
  <c r="R725"/>
  <c r="P725"/>
  <c r="BI724"/>
  <c r="BH724"/>
  <c r="BG724"/>
  <c r="BF724"/>
  <c r="T724"/>
  <c r="R724"/>
  <c r="P724"/>
  <c r="BI723"/>
  <c r="BH723"/>
  <c r="BG723"/>
  <c r="BF723"/>
  <c r="T723"/>
  <c r="R723"/>
  <c r="P723"/>
  <c r="BI722"/>
  <c r="BH722"/>
  <c r="BG722"/>
  <c r="BF722"/>
  <c r="T722"/>
  <c r="R722"/>
  <c r="P722"/>
  <c r="BI721"/>
  <c r="BH721"/>
  <c r="BG721"/>
  <c r="BF721"/>
  <c r="T721"/>
  <c r="R721"/>
  <c r="P721"/>
  <c r="BI720"/>
  <c r="BH720"/>
  <c r="BG720"/>
  <c r="BF720"/>
  <c r="T720"/>
  <c r="R720"/>
  <c r="P720"/>
  <c r="BI719"/>
  <c r="BH719"/>
  <c r="BG719"/>
  <c r="BF719"/>
  <c r="T719"/>
  <c r="R719"/>
  <c r="P719"/>
  <c r="BI718"/>
  <c r="BH718"/>
  <c r="BG718"/>
  <c r="BF718"/>
  <c r="T718"/>
  <c r="R718"/>
  <c r="P718"/>
  <c r="BI717"/>
  <c r="BH717"/>
  <c r="BG717"/>
  <c r="BF717"/>
  <c r="T717"/>
  <c r="R717"/>
  <c r="P717"/>
  <c r="BI716"/>
  <c r="BH716"/>
  <c r="BG716"/>
  <c r="BF716"/>
  <c r="T716"/>
  <c r="R716"/>
  <c r="P716"/>
  <c r="BI715"/>
  <c r="BH715"/>
  <c r="BG715"/>
  <c r="BF715"/>
  <c r="T715"/>
  <c r="R715"/>
  <c r="P715"/>
  <c r="BI714"/>
  <c r="BH714"/>
  <c r="BG714"/>
  <c r="BF714"/>
  <c r="T714"/>
  <c r="R714"/>
  <c r="P714"/>
  <c r="BI713"/>
  <c r="BH713"/>
  <c r="BG713"/>
  <c r="BF713"/>
  <c r="T713"/>
  <c r="R713"/>
  <c r="P713"/>
  <c r="BI712"/>
  <c r="BH712"/>
  <c r="BG712"/>
  <c r="BF712"/>
  <c r="T712"/>
  <c r="R712"/>
  <c r="P712"/>
  <c r="BI711"/>
  <c r="BH711"/>
  <c r="BG711"/>
  <c r="BF711"/>
  <c r="T711"/>
  <c r="R711"/>
  <c r="P711"/>
  <c r="BI710"/>
  <c r="BH710"/>
  <c r="BG710"/>
  <c r="BF710"/>
  <c r="T710"/>
  <c r="R710"/>
  <c r="P710"/>
  <c r="BI709"/>
  <c r="BH709"/>
  <c r="BG709"/>
  <c r="BF709"/>
  <c r="T709"/>
  <c r="R709"/>
  <c r="P709"/>
  <c r="BI708"/>
  <c r="BH708"/>
  <c r="BG708"/>
  <c r="BF708"/>
  <c r="T708"/>
  <c r="R708"/>
  <c r="P708"/>
  <c r="BI706"/>
  <c r="BH706"/>
  <c r="BG706"/>
  <c r="BF706"/>
  <c r="T706"/>
  <c r="R706"/>
  <c r="P706"/>
  <c r="BI705"/>
  <c r="BH705"/>
  <c r="BG705"/>
  <c r="BF705"/>
  <c r="T705"/>
  <c r="R705"/>
  <c r="P705"/>
  <c r="BI704"/>
  <c r="BH704"/>
  <c r="BG704"/>
  <c r="BF704"/>
  <c r="T704"/>
  <c r="R704"/>
  <c r="P704"/>
  <c r="BI703"/>
  <c r="BH703"/>
  <c r="BG703"/>
  <c r="BF703"/>
  <c r="T703"/>
  <c r="R703"/>
  <c r="P703"/>
  <c r="BI702"/>
  <c r="BH702"/>
  <c r="BG702"/>
  <c r="BF702"/>
  <c r="T702"/>
  <c r="R702"/>
  <c r="P702"/>
  <c r="BI701"/>
  <c r="BH701"/>
  <c r="BG701"/>
  <c r="BF701"/>
  <c r="T701"/>
  <c r="R701"/>
  <c r="P701"/>
  <c r="BI700"/>
  <c r="BH700"/>
  <c r="BG700"/>
  <c r="BF700"/>
  <c r="T700"/>
  <c r="R700"/>
  <c r="P700"/>
  <c r="BI699"/>
  <c r="BH699"/>
  <c r="BG699"/>
  <c r="BF699"/>
  <c r="T699"/>
  <c r="R699"/>
  <c r="P699"/>
  <c r="BI698"/>
  <c r="BH698"/>
  <c r="BG698"/>
  <c r="BF698"/>
  <c r="T698"/>
  <c r="R698"/>
  <c r="P698"/>
  <c r="BI697"/>
  <c r="BH697"/>
  <c r="BG697"/>
  <c r="BF697"/>
  <c r="T697"/>
  <c r="R697"/>
  <c r="P697"/>
  <c r="BI696"/>
  <c r="BH696"/>
  <c r="BG696"/>
  <c r="BF696"/>
  <c r="T696"/>
  <c r="R696"/>
  <c r="P696"/>
  <c r="BI695"/>
  <c r="BH695"/>
  <c r="BG695"/>
  <c r="BF695"/>
  <c r="T695"/>
  <c r="R695"/>
  <c r="P695"/>
  <c r="BI694"/>
  <c r="BH694"/>
  <c r="BG694"/>
  <c r="BF694"/>
  <c r="T694"/>
  <c r="R694"/>
  <c r="P694"/>
  <c r="BI693"/>
  <c r="BH693"/>
  <c r="BG693"/>
  <c r="BF693"/>
  <c r="T693"/>
  <c r="R693"/>
  <c r="P693"/>
  <c r="BI692"/>
  <c r="BH692"/>
  <c r="BG692"/>
  <c r="BF692"/>
  <c r="T692"/>
  <c r="R692"/>
  <c r="P692"/>
  <c r="BI691"/>
  <c r="BH691"/>
  <c r="BG691"/>
  <c r="BF691"/>
  <c r="T691"/>
  <c r="R691"/>
  <c r="P691"/>
  <c r="BI690"/>
  <c r="BH690"/>
  <c r="BG690"/>
  <c r="BF690"/>
  <c r="T690"/>
  <c r="R690"/>
  <c r="P690"/>
  <c r="BI689"/>
  <c r="BH689"/>
  <c r="BG689"/>
  <c r="BF689"/>
  <c r="T689"/>
  <c r="R689"/>
  <c r="P689"/>
  <c r="BI688"/>
  <c r="BH688"/>
  <c r="BG688"/>
  <c r="BF688"/>
  <c r="T688"/>
  <c r="R688"/>
  <c r="P688"/>
  <c r="BI687"/>
  <c r="BH687"/>
  <c r="BG687"/>
  <c r="BF687"/>
  <c r="T687"/>
  <c r="R687"/>
  <c r="P687"/>
  <c r="BI686"/>
  <c r="BH686"/>
  <c r="BG686"/>
  <c r="BF686"/>
  <c r="T686"/>
  <c r="R686"/>
  <c r="P686"/>
  <c r="BI685"/>
  <c r="BH685"/>
  <c r="BG685"/>
  <c r="BF685"/>
  <c r="T685"/>
  <c r="R685"/>
  <c r="P685"/>
  <c r="BI684"/>
  <c r="BH684"/>
  <c r="BG684"/>
  <c r="BF684"/>
  <c r="T684"/>
  <c r="R684"/>
  <c r="P684"/>
  <c r="BI683"/>
  <c r="BH683"/>
  <c r="BG683"/>
  <c r="BF683"/>
  <c r="T683"/>
  <c r="R683"/>
  <c r="P683"/>
  <c r="BI682"/>
  <c r="BH682"/>
  <c r="BG682"/>
  <c r="BF682"/>
  <c r="T682"/>
  <c r="R682"/>
  <c r="P682"/>
  <c r="BI681"/>
  <c r="BH681"/>
  <c r="BG681"/>
  <c r="BF681"/>
  <c r="T681"/>
  <c r="R681"/>
  <c r="P681"/>
  <c r="BI680"/>
  <c r="BH680"/>
  <c r="BG680"/>
  <c r="BF680"/>
  <c r="T680"/>
  <c r="R680"/>
  <c r="P680"/>
  <c r="BI679"/>
  <c r="BH679"/>
  <c r="BG679"/>
  <c r="BF679"/>
  <c r="T679"/>
  <c r="R679"/>
  <c r="P679"/>
  <c r="BI678"/>
  <c r="BH678"/>
  <c r="BG678"/>
  <c r="BF678"/>
  <c r="T678"/>
  <c r="R678"/>
  <c r="P678"/>
  <c r="BI677"/>
  <c r="BH677"/>
  <c r="BG677"/>
  <c r="BF677"/>
  <c r="T677"/>
  <c r="R677"/>
  <c r="P677"/>
  <c r="BI676"/>
  <c r="BH676"/>
  <c r="BG676"/>
  <c r="BF676"/>
  <c r="T676"/>
  <c r="R676"/>
  <c r="P676"/>
  <c r="BI675"/>
  <c r="BH675"/>
  <c r="BG675"/>
  <c r="BF675"/>
  <c r="T675"/>
  <c r="R675"/>
  <c r="P675"/>
  <c r="BI674"/>
  <c r="BH674"/>
  <c r="BG674"/>
  <c r="BF674"/>
  <c r="T674"/>
  <c r="R674"/>
  <c r="P674"/>
  <c r="BI673"/>
  <c r="BH673"/>
  <c r="BG673"/>
  <c r="BF673"/>
  <c r="T673"/>
  <c r="R673"/>
  <c r="P673"/>
  <c r="BI672"/>
  <c r="BH672"/>
  <c r="BG672"/>
  <c r="BF672"/>
  <c r="T672"/>
  <c r="R672"/>
  <c r="P672"/>
  <c r="BI671"/>
  <c r="BH671"/>
  <c r="BG671"/>
  <c r="BF671"/>
  <c r="T671"/>
  <c r="R671"/>
  <c r="P671"/>
  <c r="BI670"/>
  <c r="BH670"/>
  <c r="BG670"/>
  <c r="BF670"/>
  <c r="T670"/>
  <c r="R670"/>
  <c r="P670"/>
  <c r="BI669"/>
  <c r="BH669"/>
  <c r="BG669"/>
  <c r="BF669"/>
  <c r="T669"/>
  <c r="R669"/>
  <c r="P669"/>
  <c r="BI668"/>
  <c r="BH668"/>
  <c r="BG668"/>
  <c r="BF668"/>
  <c r="T668"/>
  <c r="R668"/>
  <c r="P668"/>
  <c r="BI667"/>
  <c r="BH667"/>
  <c r="BG667"/>
  <c r="BF667"/>
  <c r="T667"/>
  <c r="R667"/>
  <c r="P667"/>
  <c r="BI666"/>
  <c r="BH666"/>
  <c r="BG666"/>
  <c r="BF666"/>
  <c r="T666"/>
  <c r="R666"/>
  <c r="P666"/>
  <c r="BI665"/>
  <c r="BH665"/>
  <c r="BG665"/>
  <c r="BF665"/>
  <c r="T665"/>
  <c r="R665"/>
  <c r="P665"/>
  <c r="BI664"/>
  <c r="BH664"/>
  <c r="BG664"/>
  <c r="BF664"/>
  <c r="T664"/>
  <c r="R664"/>
  <c r="P664"/>
  <c r="BI663"/>
  <c r="BH663"/>
  <c r="BG663"/>
  <c r="BF663"/>
  <c r="T663"/>
  <c r="R663"/>
  <c r="P663"/>
  <c r="BI662"/>
  <c r="BH662"/>
  <c r="BG662"/>
  <c r="BF662"/>
  <c r="T662"/>
  <c r="R662"/>
  <c r="P662"/>
  <c r="BI661"/>
  <c r="BH661"/>
  <c r="BG661"/>
  <c r="BF661"/>
  <c r="T661"/>
  <c r="R661"/>
  <c r="P661"/>
  <c r="BI660"/>
  <c r="BH660"/>
  <c r="BG660"/>
  <c r="BF660"/>
  <c r="T660"/>
  <c r="R660"/>
  <c r="P660"/>
  <c r="BI659"/>
  <c r="BH659"/>
  <c r="BG659"/>
  <c r="BF659"/>
  <c r="T659"/>
  <c r="R659"/>
  <c r="P659"/>
  <c r="BI658"/>
  <c r="BH658"/>
  <c r="BG658"/>
  <c r="BF658"/>
  <c r="T658"/>
  <c r="R658"/>
  <c r="P658"/>
  <c r="BI657"/>
  <c r="BH657"/>
  <c r="BG657"/>
  <c r="BF657"/>
  <c r="T657"/>
  <c r="R657"/>
  <c r="P657"/>
  <c r="BI656"/>
  <c r="BH656"/>
  <c r="BG656"/>
  <c r="BF656"/>
  <c r="T656"/>
  <c r="R656"/>
  <c r="P656"/>
  <c r="BI655"/>
  <c r="BH655"/>
  <c r="BG655"/>
  <c r="BF655"/>
  <c r="T655"/>
  <c r="R655"/>
  <c r="P655"/>
  <c r="BI654"/>
  <c r="BH654"/>
  <c r="BG654"/>
  <c r="BF654"/>
  <c r="T654"/>
  <c r="R654"/>
  <c r="P654"/>
  <c r="BI653"/>
  <c r="BH653"/>
  <c r="BG653"/>
  <c r="BF653"/>
  <c r="T653"/>
  <c r="R653"/>
  <c r="P653"/>
  <c r="BI652"/>
  <c r="BH652"/>
  <c r="BG652"/>
  <c r="BF652"/>
  <c r="T652"/>
  <c r="R652"/>
  <c r="P652"/>
  <c r="BI651"/>
  <c r="BH651"/>
  <c r="BG651"/>
  <c r="BF651"/>
  <c r="T651"/>
  <c r="R651"/>
  <c r="P651"/>
  <c r="BI650"/>
  <c r="BH650"/>
  <c r="BG650"/>
  <c r="BF650"/>
  <c r="T650"/>
  <c r="R650"/>
  <c r="P650"/>
  <c r="BI649"/>
  <c r="BH649"/>
  <c r="BG649"/>
  <c r="BF649"/>
  <c r="T649"/>
  <c r="R649"/>
  <c r="P649"/>
  <c r="BI648"/>
  <c r="BH648"/>
  <c r="BG648"/>
  <c r="BF648"/>
  <c r="T648"/>
  <c r="R648"/>
  <c r="P648"/>
  <c r="BI647"/>
  <c r="BH647"/>
  <c r="BG647"/>
  <c r="BF647"/>
  <c r="T647"/>
  <c r="R647"/>
  <c r="P647"/>
  <c r="BI646"/>
  <c r="BH646"/>
  <c r="BG646"/>
  <c r="BF646"/>
  <c r="T646"/>
  <c r="R646"/>
  <c r="P646"/>
  <c r="BI645"/>
  <c r="BH645"/>
  <c r="BG645"/>
  <c r="BF645"/>
  <c r="T645"/>
  <c r="R645"/>
  <c r="P645"/>
  <c r="BI644"/>
  <c r="BH644"/>
  <c r="BG644"/>
  <c r="BF644"/>
  <c r="T644"/>
  <c r="R644"/>
  <c r="P644"/>
  <c r="BI643"/>
  <c r="BH643"/>
  <c r="BG643"/>
  <c r="BF643"/>
  <c r="T643"/>
  <c r="R643"/>
  <c r="P643"/>
  <c r="BI642"/>
  <c r="BH642"/>
  <c r="BG642"/>
  <c r="BF642"/>
  <c r="T642"/>
  <c r="R642"/>
  <c r="P642"/>
  <c r="BI641"/>
  <c r="BH641"/>
  <c r="BG641"/>
  <c r="BF641"/>
  <c r="T641"/>
  <c r="R641"/>
  <c r="P641"/>
  <c r="BI640"/>
  <c r="BH640"/>
  <c r="BG640"/>
  <c r="BF640"/>
  <c r="T640"/>
  <c r="R640"/>
  <c r="P640"/>
  <c r="BI639"/>
  <c r="BH639"/>
  <c r="BG639"/>
  <c r="BF639"/>
  <c r="T639"/>
  <c r="R639"/>
  <c r="P639"/>
  <c r="BI638"/>
  <c r="BH638"/>
  <c r="BG638"/>
  <c r="BF638"/>
  <c r="T638"/>
  <c r="R638"/>
  <c r="P638"/>
  <c r="BI637"/>
  <c r="BH637"/>
  <c r="BG637"/>
  <c r="BF637"/>
  <c r="T637"/>
  <c r="R637"/>
  <c r="P637"/>
  <c r="BI636"/>
  <c r="BH636"/>
  <c r="BG636"/>
  <c r="BF636"/>
  <c r="T636"/>
  <c r="R636"/>
  <c r="P636"/>
  <c r="BI635"/>
  <c r="BH635"/>
  <c r="BG635"/>
  <c r="BF635"/>
  <c r="T635"/>
  <c r="R635"/>
  <c r="P635"/>
  <c r="BI634"/>
  <c r="BH634"/>
  <c r="BG634"/>
  <c r="BF634"/>
  <c r="T634"/>
  <c r="R634"/>
  <c r="P634"/>
  <c r="BI633"/>
  <c r="BH633"/>
  <c r="BG633"/>
  <c r="BF633"/>
  <c r="T633"/>
  <c r="R633"/>
  <c r="P633"/>
  <c r="BI632"/>
  <c r="BH632"/>
  <c r="BG632"/>
  <c r="BF632"/>
  <c r="T632"/>
  <c r="R632"/>
  <c r="P632"/>
  <c r="BI631"/>
  <c r="BH631"/>
  <c r="BG631"/>
  <c r="BF631"/>
  <c r="T631"/>
  <c r="R631"/>
  <c r="P631"/>
  <c r="BI630"/>
  <c r="BH630"/>
  <c r="BG630"/>
  <c r="BF630"/>
  <c r="T630"/>
  <c r="R630"/>
  <c r="P630"/>
  <c r="BI629"/>
  <c r="BH629"/>
  <c r="BG629"/>
  <c r="BF629"/>
  <c r="T629"/>
  <c r="R629"/>
  <c r="P629"/>
  <c r="BI628"/>
  <c r="BH628"/>
  <c r="BG628"/>
  <c r="BF628"/>
  <c r="T628"/>
  <c r="R628"/>
  <c r="P628"/>
  <c r="BI627"/>
  <c r="BH627"/>
  <c r="BG627"/>
  <c r="BF627"/>
  <c r="T627"/>
  <c r="R627"/>
  <c r="P627"/>
  <c r="BI626"/>
  <c r="BH626"/>
  <c r="BG626"/>
  <c r="BF626"/>
  <c r="T626"/>
  <c r="R626"/>
  <c r="P626"/>
  <c r="BI625"/>
  <c r="BH625"/>
  <c r="BG625"/>
  <c r="BF625"/>
  <c r="T625"/>
  <c r="R625"/>
  <c r="P625"/>
  <c r="BI624"/>
  <c r="BH624"/>
  <c r="BG624"/>
  <c r="BF624"/>
  <c r="T624"/>
  <c r="R624"/>
  <c r="P624"/>
  <c r="BI623"/>
  <c r="BH623"/>
  <c r="BG623"/>
  <c r="BF623"/>
  <c r="T623"/>
  <c r="R623"/>
  <c r="P623"/>
  <c r="BI622"/>
  <c r="BH622"/>
  <c r="BG622"/>
  <c r="BF622"/>
  <c r="T622"/>
  <c r="R622"/>
  <c r="P622"/>
  <c r="BI621"/>
  <c r="BH621"/>
  <c r="BG621"/>
  <c r="BF621"/>
  <c r="T621"/>
  <c r="R621"/>
  <c r="P621"/>
  <c r="BI620"/>
  <c r="BH620"/>
  <c r="BG620"/>
  <c r="BF620"/>
  <c r="T620"/>
  <c r="R620"/>
  <c r="P620"/>
  <c r="BI619"/>
  <c r="BH619"/>
  <c r="BG619"/>
  <c r="BF619"/>
  <c r="T619"/>
  <c r="R619"/>
  <c r="P619"/>
  <c r="BI618"/>
  <c r="BH618"/>
  <c r="BG618"/>
  <c r="BF618"/>
  <c r="T618"/>
  <c r="R618"/>
  <c r="P618"/>
  <c r="BI617"/>
  <c r="BH617"/>
  <c r="BG617"/>
  <c r="BF617"/>
  <c r="T617"/>
  <c r="R617"/>
  <c r="P617"/>
  <c r="BI616"/>
  <c r="BH616"/>
  <c r="BG616"/>
  <c r="BF616"/>
  <c r="T616"/>
  <c r="R616"/>
  <c r="P616"/>
  <c r="BI615"/>
  <c r="BH615"/>
  <c r="BG615"/>
  <c r="BF615"/>
  <c r="T615"/>
  <c r="R615"/>
  <c r="P615"/>
  <c r="BI614"/>
  <c r="BH614"/>
  <c r="BG614"/>
  <c r="BF614"/>
  <c r="T614"/>
  <c r="R614"/>
  <c r="P614"/>
  <c r="BI613"/>
  <c r="BH613"/>
  <c r="BG613"/>
  <c r="BF613"/>
  <c r="T613"/>
  <c r="R613"/>
  <c r="P613"/>
  <c r="BI612"/>
  <c r="BH612"/>
  <c r="BG612"/>
  <c r="BF612"/>
  <c r="T612"/>
  <c r="R612"/>
  <c r="P612"/>
  <c r="BI611"/>
  <c r="BH611"/>
  <c r="BG611"/>
  <c r="BF611"/>
  <c r="T611"/>
  <c r="R611"/>
  <c r="P611"/>
  <c r="BI610"/>
  <c r="BH610"/>
  <c r="BG610"/>
  <c r="BF610"/>
  <c r="T610"/>
  <c r="R610"/>
  <c r="P610"/>
  <c r="BI609"/>
  <c r="BH609"/>
  <c r="BG609"/>
  <c r="BF609"/>
  <c r="T609"/>
  <c r="R609"/>
  <c r="P609"/>
  <c r="BI608"/>
  <c r="BH608"/>
  <c r="BG608"/>
  <c r="BF608"/>
  <c r="T608"/>
  <c r="R608"/>
  <c r="P608"/>
  <c r="BI607"/>
  <c r="BH607"/>
  <c r="BG607"/>
  <c r="BF607"/>
  <c r="T607"/>
  <c r="R607"/>
  <c r="P607"/>
  <c r="BI606"/>
  <c r="BH606"/>
  <c r="BG606"/>
  <c r="BF606"/>
  <c r="T606"/>
  <c r="R606"/>
  <c r="P606"/>
  <c r="BI605"/>
  <c r="BH605"/>
  <c r="BG605"/>
  <c r="BF605"/>
  <c r="T605"/>
  <c r="R605"/>
  <c r="P605"/>
  <c r="BI604"/>
  <c r="BH604"/>
  <c r="BG604"/>
  <c r="BF604"/>
  <c r="T604"/>
  <c r="R604"/>
  <c r="P604"/>
  <c r="BI603"/>
  <c r="BH603"/>
  <c r="BG603"/>
  <c r="BF603"/>
  <c r="T603"/>
  <c r="R603"/>
  <c r="P603"/>
  <c r="BI602"/>
  <c r="BH602"/>
  <c r="BG602"/>
  <c r="BF602"/>
  <c r="T602"/>
  <c r="R602"/>
  <c r="P602"/>
  <c r="BI601"/>
  <c r="BH601"/>
  <c r="BG601"/>
  <c r="BF601"/>
  <c r="T601"/>
  <c r="R601"/>
  <c r="P601"/>
  <c r="BI600"/>
  <c r="BH600"/>
  <c r="BG600"/>
  <c r="BF600"/>
  <c r="T600"/>
  <c r="R600"/>
  <c r="P600"/>
  <c r="BI599"/>
  <c r="BH599"/>
  <c r="BG599"/>
  <c r="BF599"/>
  <c r="T599"/>
  <c r="R599"/>
  <c r="P599"/>
  <c r="BI598"/>
  <c r="BH598"/>
  <c r="BG598"/>
  <c r="BF598"/>
  <c r="T598"/>
  <c r="R598"/>
  <c r="P598"/>
  <c r="BI597"/>
  <c r="BH597"/>
  <c r="BG597"/>
  <c r="BF597"/>
  <c r="T597"/>
  <c r="R597"/>
  <c r="P597"/>
  <c r="BI596"/>
  <c r="BH596"/>
  <c r="BG596"/>
  <c r="BF596"/>
  <c r="T596"/>
  <c r="R596"/>
  <c r="P596"/>
  <c r="BI595"/>
  <c r="BH595"/>
  <c r="BG595"/>
  <c r="BF595"/>
  <c r="T595"/>
  <c r="R595"/>
  <c r="P595"/>
  <c r="BI594"/>
  <c r="BH594"/>
  <c r="BG594"/>
  <c r="BF594"/>
  <c r="T594"/>
  <c r="R594"/>
  <c r="P594"/>
  <c r="BI593"/>
  <c r="BH593"/>
  <c r="BG593"/>
  <c r="BF593"/>
  <c r="T593"/>
  <c r="R593"/>
  <c r="P593"/>
  <c r="BI592"/>
  <c r="BH592"/>
  <c r="BG592"/>
  <c r="BF592"/>
  <c r="T592"/>
  <c r="R592"/>
  <c r="P592"/>
  <c r="BI591"/>
  <c r="BH591"/>
  <c r="BG591"/>
  <c r="BF591"/>
  <c r="T591"/>
  <c r="R591"/>
  <c r="P591"/>
  <c r="BI590"/>
  <c r="BH590"/>
  <c r="BG590"/>
  <c r="BF590"/>
  <c r="T590"/>
  <c r="R590"/>
  <c r="P590"/>
  <c r="BI589"/>
  <c r="BH589"/>
  <c r="BG589"/>
  <c r="BF589"/>
  <c r="T589"/>
  <c r="R589"/>
  <c r="P589"/>
  <c r="BI588"/>
  <c r="BH588"/>
  <c r="BG588"/>
  <c r="BF588"/>
  <c r="T588"/>
  <c r="R588"/>
  <c r="P588"/>
  <c r="BI587"/>
  <c r="BH587"/>
  <c r="BG587"/>
  <c r="BF587"/>
  <c r="T587"/>
  <c r="R587"/>
  <c r="P587"/>
  <c r="BI586"/>
  <c r="BH586"/>
  <c r="BG586"/>
  <c r="BF586"/>
  <c r="T586"/>
  <c r="R586"/>
  <c r="P586"/>
  <c r="BI585"/>
  <c r="BH585"/>
  <c r="BG585"/>
  <c r="BF585"/>
  <c r="T585"/>
  <c r="R585"/>
  <c r="P585"/>
  <c r="BI584"/>
  <c r="BH584"/>
  <c r="BG584"/>
  <c r="BF584"/>
  <c r="T584"/>
  <c r="R584"/>
  <c r="P584"/>
  <c r="BI583"/>
  <c r="BH583"/>
  <c r="BG583"/>
  <c r="BF583"/>
  <c r="T583"/>
  <c r="R583"/>
  <c r="P583"/>
  <c r="BI582"/>
  <c r="BH582"/>
  <c r="BG582"/>
  <c r="BF582"/>
  <c r="T582"/>
  <c r="R582"/>
  <c r="P582"/>
  <c r="BI581"/>
  <c r="BH581"/>
  <c r="BG581"/>
  <c r="BF581"/>
  <c r="T581"/>
  <c r="R581"/>
  <c r="P581"/>
  <c r="BI580"/>
  <c r="BH580"/>
  <c r="BG580"/>
  <c r="BF580"/>
  <c r="T580"/>
  <c r="R580"/>
  <c r="P580"/>
  <c r="BI579"/>
  <c r="BH579"/>
  <c r="BG579"/>
  <c r="BF579"/>
  <c r="T579"/>
  <c r="R579"/>
  <c r="P579"/>
  <c r="BI578"/>
  <c r="BH578"/>
  <c r="BG578"/>
  <c r="BF578"/>
  <c r="T578"/>
  <c r="R578"/>
  <c r="P578"/>
  <c r="BI577"/>
  <c r="BH577"/>
  <c r="BG577"/>
  <c r="BF577"/>
  <c r="T577"/>
  <c r="R577"/>
  <c r="P577"/>
  <c r="BI576"/>
  <c r="BH576"/>
  <c r="BG576"/>
  <c r="BF576"/>
  <c r="T576"/>
  <c r="R576"/>
  <c r="P576"/>
  <c r="BI575"/>
  <c r="BH575"/>
  <c r="BG575"/>
  <c r="BF575"/>
  <c r="T575"/>
  <c r="R575"/>
  <c r="P575"/>
  <c r="BI574"/>
  <c r="BH574"/>
  <c r="BG574"/>
  <c r="BF574"/>
  <c r="T574"/>
  <c r="R574"/>
  <c r="P574"/>
  <c r="BI573"/>
  <c r="BH573"/>
  <c r="BG573"/>
  <c r="BF573"/>
  <c r="T573"/>
  <c r="R573"/>
  <c r="P573"/>
  <c r="BI572"/>
  <c r="BH572"/>
  <c r="BG572"/>
  <c r="BF572"/>
  <c r="T572"/>
  <c r="R572"/>
  <c r="P572"/>
  <c r="BI571"/>
  <c r="BH571"/>
  <c r="BG571"/>
  <c r="BF571"/>
  <c r="T571"/>
  <c r="R571"/>
  <c r="P571"/>
  <c r="BI570"/>
  <c r="BH570"/>
  <c r="BG570"/>
  <c r="BF570"/>
  <c r="T570"/>
  <c r="R570"/>
  <c r="P570"/>
  <c r="BI569"/>
  <c r="BH569"/>
  <c r="BG569"/>
  <c r="BF569"/>
  <c r="T569"/>
  <c r="R569"/>
  <c r="P569"/>
  <c r="BI568"/>
  <c r="BH568"/>
  <c r="BG568"/>
  <c r="BF568"/>
  <c r="T568"/>
  <c r="R568"/>
  <c r="P568"/>
  <c r="BI567"/>
  <c r="BH567"/>
  <c r="BG567"/>
  <c r="BF567"/>
  <c r="T567"/>
  <c r="R567"/>
  <c r="P567"/>
  <c r="BI566"/>
  <c r="BH566"/>
  <c r="BG566"/>
  <c r="BF566"/>
  <c r="T566"/>
  <c r="R566"/>
  <c r="P566"/>
  <c r="BI564"/>
  <c r="BH564"/>
  <c r="BG564"/>
  <c r="BF564"/>
  <c r="T564"/>
  <c r="R564"/>
  <c r="P564"/>
  <c r="BI563"/>
  <c r="BH563"/>
  <c r="BG563"/>
  <c r="BF563"/>
  <c r="T563"/>
  <c r="R563"/>
  <c r="P563"/>
  <c r="BI562"/>
  <c r="BH562"/>
  <c r="BG562"/>
  <c r="BF562"/>
  <c r="T562"/>
  <c r="R562"/>
  <c r="P562"/>
  <c r="BI561"/>
  <c r="BH561"/>
  <c r="BG561"/>
  <c r="BF561"/>
  <c r="T561"/>
  <c r="R561"/>
  <c r="P561"/>
  <c r="BI560"/>
  <c r="BH560"/>
  <c r="BG560"/>
  <c r="BF560"/>
  <c r="T560"/>
  <c r="R560"/>
  <c r="P560"/>
  <c r="BI559"/>
  <c r="BH559"/>
  <c r="BG559"/>
  <c r="BF559"/>
  <c r="T559"/>
  <c r="R559"/>
  <c r="P559"/>
  <c r="BI558"/>
  <c r="BH558"/>
  <c r="BG558"/>
  <c r="BF558"/>
  <c r="T558"/>
  <c r="R558"/>
  <c r="P558"/>
  <c r="BI557"/>
  <c r="BH557"/>
  <c r="BG557"/>
  <c r="BF557"/>
  <c r="T557"/>
  <c r="R557"/>
  <c r="P557"/>
  <c r="BI556"/>
  <c r="BH556"/>
  <c r="BG556"/>
  <c r="BF556"/>
  <c r="T556"/>
  <c r="R556"/>
  <c r="P556"/>
  <c r="BI555"/>
  <c r="BH555"/>
  <c r="BG555"/>
  <c r="BF555"/>
  <c r="T555"/>
  <c r="R555"/>
  <c r="P555"/>
  <c r="BI554"/>
  <c r="BH554"/>
  <c r="BG554"/>
  <c r="BF554"/>
  <c r="T554"/>
  <c r="R554"/>
  <c r="P554"/>
  <c r="BI553"/>
  <c r="BH553"/>
  <c r="BG553"/>
  <c r="BF553"/>
  <c r="T553"/>
  <c r="R553"/>
  <c r="P553"/>
  <c r="BI552"/>
  <c r="BH552"/>
  <c r="BG552"/>
  <c r="BF552"/>
  <c r="T552"/>
  <c r="R552"/>
  <c r="P552"/>
  <c r="BI551"/>
  <c r="BH551"/>
  <c r="BG551"/>
  <c r="BF551"/>
  <c r="T551"/>
  <c r="R551"/>
  <c r="P551"/>
  <c r="BI550"/>
  <c r="BH550"/>
  <c r="BG550"/>
  <c r="BF550"/>
  <c r="T550"/>
  <c r="R550"/>
  <c r="P550"/>
  <c r="BI549"/>
  <c r="BH549"/>
  <c r="BG549"/>
  <c r="BF549"/>
  <c r="T549"/>
  <c r="R549"/>
  <c r="P549"/>
  <c r="BI548"/>
  <c r="BH548"/>
  <c r="BG548"/>
  <c r="BF548"/>
  <c r="T548"/>
  <c r="R548"/>
  <c r="P548"/>
  <c r="BI547"/>
  <c r="BH547"/>
  <c r="BG547"/>
  <c r="BF547"/>
  <c r="T547"/>
  <c r="R547"/>
  <c r="P547"/>
  <c r="BI546"/>
  <c r="BH546"/>
  <c r="BG546"/>
  <c r="BF546"/>
  <c r="T546"/>
  <c r="R546"/>
  <c r="P546"/>
  <c r="BI545"/>
  <c r="BH545"/>
  <c r="BG545"/>
  <c r="BF545"/>
  <c r="T545"/>
  <c r="R545"/>
  <c r="P545"/>
  <c r="BI544"/>
  <c r="BH544"/>
  <c r="BG544"/>
  <c r="BF544"/>
  <c r="T544"/>
  <c r="R544"/>
  <c r="P544"/>
  <c r="BI543"/>
  <c r="BH543"/>
  <c r="BG543"/>
  <c r="BF543"/>
  <c r="T543"/>
  <c r="R543"/>
  <c r="P543"/>
  <c r="BI542"/>
  <c r="BH542"/>
  <c r="BG542"/>
  <c r="BF542"/>
  <c r="T542"/>
  <c r="R542"/>
  <c r="P542"/>
  <c r="BI541"/>
  <c r="BH541"/>
  <c r="BG541"/>
  <c r="BF541"/>
  <c r="T541"/>
  <c r="R541"/>
  <c r="P541"/>
  <c r="BI540"/>
  <c r="BH540"/>
  <c r="BG540"/>
  <c r="BF540"/>
  <c r="T540"/>
  <c r="R540"/>
  <c r="P540"/>
  <c r="BI539"/>
  <c r="BH539"/>
  <c r="BG539"/>
  <c r="BF539"/>
  <c r="T539"/>
  <c r="R539"/>
  <c r="P539"/>
  <c r="BI538"/>
  <c r="BH538"/>
  <c r="BG538"/>
  <c r="BF538"/>
  <c r="T538"/>
  <c r="R538"/>
  <c r="P538"/>
  <c r="BI537"/>
  <c r="BH537"/>
  <c r="BG537"/>
  <c r="BF537"/>
  <c r="T537"/>
  <c r="R537"/>
  <c r="P537"/>
  <c r="BI536"/>
  <c r="BH536"/>
  <c r="BG536"/>
  <c r="BF536"/>
  <c r="T536"/>
  <c r="R536"/>
  <c r="P536"/>
  <c r="BI535"/>
  <c r="BH535"/>
  <c r="BG535"/>
  <c r="BF535"/>
  <c r="T535"/>
  <c r="R535"/>
  <c r="P535"/>
  <c r="BI534"/>
  <c r="BH534"/>
  <c r="BG534"/>
  <c r="BF534"/>
  <c r="T534"/>
  <c r="R534"/>
  <c r="P534"/>
  <c r="BI533"/>
  <c r="BH533"/>
  <c r="BG533"/>
  <c r="BF533"/>
  <c r="T533"/>
  <c r="R533"/>
  <c r="P533"/>
  <c r="BI532"/>
  <c r="BH532"/>
  <c r="BG532"/>
  <c r="BF532"/>
  <c r="T532"/>
  <c r="R532"/>
  <c r="P532"/>
  <c r="BI531"/>
  <c r="BH531"/>
  <c r="BG531"/>
  <c r="BF531"/>
  <c r="T531"/>
  <c r="R531"/>
  <c r="P531"/>
  <c r="BI530"/>
  <c r="BH530"/>
  <c r="BG530"/>
  <c r="BF530"/>
  <c r="T530"/>
  <c r="R530"/>
  <c r="P530"/>
  <c r="BI529"/>
  <c r="BH529"/>
  <c r="BG529"/>
  <c r="BF529"/>
  <c r="T529"/>
  <c r="R529"/>
  <c r="P529"/>
  <c r="BI528"/>
  <c r="BH528"/>
  <c r="BG528"/>
  <c r="BF528"/>
  <c r="T528"/>
  <c r="R528"/>
  <c r="P528"/>
  <c r="BI527"/>
  <c r="BH527"/>
  <c r="BG527"/>
  <c r="BF527"/>
  <c r="T527"/>
  <c r="R527"/>
  <c r="P527"/>
  <c r="BI526"/>
  <c r="BH526"/>
  <c r="BG526"/>
  <c r="BF526"/>
  <c r="T526"/>
  <c r="R526"/>
  <c r="P526"/>
  <c r="BI525"/>
  <c r="BH525"/>
  <c r="BG525"/>
  <c r="BF525"/>
  <c r="T525"/>
  <c r="R525"/>
  <c r="P525"/>
  <c r="BI524"/>
  <c r="BH524"/>
  <c r="BG524"/>
  <c r="BF524"/>
  <c r="T524"/>
  <c r="R524"/>
  <c r="P524"/>
  <c r="BI523"/>
  <c r="BH523"/>
  <c r="BG523"/>
  <c r="BF523"/>
  <c r="T523"/>
  <c r="R523"/>
  <c r="P523"/>
  <c r="BI522"/>
  <c r="BH522"/>
  <c r="BG522"/>
  <c r="BF522"/>
  <c r="T522"/>
  <c r="R522"/>
  <c r="P522"/>
  <c r="BI521"/>
  <c r="BH521"/>
  <c r="BG521"/>
  <c r="BF521"/>
  <c r="T521"/>
  <c r="R521"/>
  <c r="P521"/>
  <c r="BI520"/>
  <c r="BH520"/>
  <c r="BG520"/>
  <c r="BF520"/>
  <c r="T520"/>
  <c r="R520"/>
  <c r="P520"/>
  <c r="BI519"/>
  <c r="BH519"/>
  <c r="BG519"/>
  <c r="BF519"/>
  <c r="T519"/>
  <c r="R519"/>
  <c r="P519"/>
  <c r="BI518"/>
  <c r="BH518"/>
  <c r="BG518"/>
  <c r="BF518"/>
  <c r="T518"/>
  <c r="R518"/>
  <c r="P518"/>
  <c r="BI517"/>
  <c r="BH517"/>
  <c r="BG517"/>
  <c r="BF517"/>
  <c r="T517"/>
  <c r="R517"/>
  <c r="P517"/>
  <c r="BI516"/>
  <c r="BH516"/>
  <c r="BG516"/>
  <c r="BF516"/>
  <c r="T516"/>
  <c r="R516"/>
  <c r="P516"/>
  <c r="BI515"/>
  <c r="BH515"/>
  <c r="BG515"/>
  <c r="BF515"/>
  <c r="T515"/>
  <c r="R515"/>
  <c r="P515"/>
  <c r="BI514"/>
  <c r="BH514"/>
  <c r="BG514"/>
  <c r="BF514"/>
  <c r="T514"/>
  <c r="R514"/>
  <c r="P514"/>
  <c r="BI513"/>
  <c r="BH513"/>
  <c r="BG513"/>
  <c r="BF513"/>
  <c r="T513"/>
  <c r="R513"/>
  <c r="P513"/>
  <c r="BI512"/>
  <c r="BH512"/>
  <c r="BG512"/>
  <c r="BF512"/>
  <c r="T512"/>
  <c r="R512"/>
  <c r="P512"/>
  <c r="BI511"/>
  <c r="BH511"/>
  <c r="BG511"/>
  <c r="BF511"/>
  <c r="T511"/>
  <c r="R511"/>
  <c r="P511"/>
  <c r="BI510"/>
  <c r="BH510"/>
  <c r="BG510"/>
  <c r="BF510"/>
  <c r="T510"/>
  <c r="R510"/>
  <c r="P510"/>
  <c r="BI508"/>
  <c r="BH508"/>
  <c r="BG508"/>
  <c r="BF508"/>
  <c r="T508"/>
  <c r="R508"/>
  <c r="P508"/>
  <c r="BI507"/>
  <c r="BH507"/>
  <c r="BG507"/>
  <c r="BF507"/>
  <c r="T507"/>
  <c r="R507"/>
  <c r="P507"/>
  <c r="BI506"/>
  <c r="BH506"/>
  <c r="BG506"/>
  <c r="BF506"/>
  <c r="T506"/>
  <c r="R506"/>
  <c r="P506"/>
  <c r="BI505"/>
  <c r="BH505"/>
  <c r="BG505"/>
  <c r="BF505"/>
  <c r="T505"/>
  <c r="R505"/>
  <c r="P505"/>
  <c r="BI504"/>
  <c r="BH504"/>
  <c r="BG504"/>
  <c r="BF504"/>
  <c r="T504"/>
  <c r="R504"/>
  <c r="P504"/>
  <c r="BI503"/>
  <c r="BH503"/>
  <c r="BG503"/>
  <c r="BF503"/>
  <c r="T503"/>
  <c r="R503"/>
  <c r="P503"/>
  <c r="BI502"/>
  <c r="BH502"/>
  <c r="BG502"/>
  <c r="BF502"/>
  <c r="T502"/>
  <c r="R502"/>
  <c r="P502"/>
  <c r="BI501"/>
  <c r="BH501"/>
  <c r="BG501"/>
  <c r="BF501"/>
  <c r="T501"/>
  <c r="R501"/>
  <c r="P501"/>
  <c r="BI500"/>
  <c r="BH500"/>
  <c r="BG500"/>
  <c r="BF500"/>
  <c r="T500"/>
  <c r="R500"/>
  <c r="P500"/>
  <c r="BI499"/>
  <c r="BH499"/>
  <c r="BG499"/>
  <c r="BF499"/>
  <c r="T499"/>
  <c r="R499"/>
  <c r="P499"/>
  <c r="BI498"/>
  <c r="BH498"/>
  <c r="BG498"/>
  <c r="BF498"/>
  <c r="T498"/>
  <c r="R498"/>
  <c r="P498"/>
  <c r="BI497"/>
  <c r="BH497"/>
  <c r="BG497"/>
  <c r="BF497"/>
  <c r="T497"/>
  <c r="R497"/>
  <c r="P497"/>
  <c r="BI496"/>
  <c r="BH496"/>
  <c r="BG496"/>
  <c r="BF496"/>
  <c r="T496"/>
  <c r="R496"/>
  <c r="P496"/>
  <c r="BI495"/>
  <c r="BH495"/>
  <c r="BG495"/>
  <c r="BF495"/>
  <c r="T495"/>
  <c r="R495"/>
  <c r="P495"/>
  <c r="BI494"/>
  <c r="BH494"/>
  <c r="BG494"/>
  <c r="BF494"/>
  <c r="T494"/>
  <c r="R494"/>
  <c r="P494"/>
  <c r="BI493"/>
  <c r="BH493"/>
  <c r="BG493"/>
  <c r="BF493"/>
  <c r="T493"/>
  <c r="R493"/>
  <c r="P493"/>
  <c r="BI492"/>
  <c r="BH492"/>
  <c r="BG492"/>
  <c r="BF492"/>
  <c r="T492"/>
  <c r="R492"/>
  <c r="P492"/>
  <c r="BI491"/>
  <c r="BH491"/>
  <c r="BG491"/>
  <c r="BF491"/>
  <c r="T491"/>
  <c r="R491"/>
  <c r="P491"/>
  <c r="BI490"/>
  <c r="BH490"/>
  <c r="BG490"/>
  <c r="BF490"/>
  <c r="T490"/>
  <c r="R490"/>
  <c r="P490"/>
  <c r="BI489"/>
  <c r="BH489"/>
  <c r="BG489"/>
  <c r="BF489"/>
  <c r="T489"/>
  <c r="R489"/>
  <c r="P489"/>
  <c r="BI488"/>
  <c r="BH488"/>
  <c r="BG488"/>
  <c r="BF488"/>
  <c r="T488"/>
  <c r="R488"/>
  <c r="P488"/>
  <c r="BI487"/>
  <c r="BH487"/>
  <c r="BG487"/>
  <c r="BF487"/>
  <c r="T487"/>
  <c r="R487"/>
  <c r="P487"/>
  <c r="BI486"/>
  <c r="BH486"/>
  <c r="BG486"/>
  <c r="BF486"/>
  <c r="T486"/>
  <c r="R486"/>
  <c r="P486"/>
  <c r="BI485"/>
  <c r="BH485"/>
  <c r="BG485"/>
  <c r="BF485"/>
  <c r="T485"/>
  <c r="R485"/>
  <c r="P485"/>
  <c r="BI484"/>
  <c r="BH484"/>
  <c r="BG484"/>
  <c r="BF484"/>
  <c r="T484"/>
  <c r="R484"/>
  <c r="P484"/>
  <c r="BI483"/>
  <c r="BH483"/>
  <c r="BG483"/>
  <c r="BF483"/>
  <c r="T483"/>
  <c r="R483"/>
  <c r="P483"/>
  <c r="BI482"/>
  <c r="BH482"/>
  <c r="BG482"/>
  <c r="BF482"/>
  <c r="T482"/>
  <c r="R482"/>
  <c r="P482"/>
  <c r="BI481"/>
  <c r="BH481"/>
  <c r="BG481"/>
  <c r="BF481"/>
  <c r="T481"/>
  <c r="R481"/>
  <c r="P481"/>
  <c r="BI480"/>
  <c r="BH480"/>
  <c r="BG480"/>
  <c r="BF480"/>
  <c r="T480"/>
  <c r="R480"/>
  <c r="P480"/>
  <c r="BI479"/>
  <c r="BH479"/>
  <c r="BG479"/>
  <c r="BF479"/>
  <c r="T479"/>
  <c r="R479"/>
  <c r="P479"/>
  <c r="BI478"/>
  <c r="BH478"/>
  <c r="BG478"/>
  <c r="BF478"/>
  <c r="T478"/>
  <c r="R478"/>
  <c r="P478"/>
  <c r="BI477"/>
  <c r="BH477"/>
  <c r="BG477"/>
  <c r="BF477"/>
  <c r="T477"/>
  <c r="R477"/>
  <c r="P477"/>
  <c r="BI476"/>
  <c r="BH476"/>
  <c r="BG476"/>
  <c r="BF476"/>
  <c r="T476"/>
  <c r="R476"/>
  <c r="P476"/>
  <c r="BI475"/>
  <c r="BH475"/>
  <c r="BG475"/>
  <c r="BF475"/>
  <c r="T475"/>
  <c r="R475"/>
  <c r="P475"/>
  <c r="BI474"/>
  <c r="BH474"/>
  <c r="BG474"/>
  <c r="BF474"/>
  <c r="T474"/>
  <c r="R474"/>
  <c r="P474"/>
  <c r="BI473"/>
  <c r="BH473"/>
  <c r="BG473"/>
  <c r="BF473"/>
  <c r="T473"/>
  <c r="R473"/>
  <c r="P473"/>
  <c r="BI472"/>
  <c r="BH472"/>
  <c r="BG472"/>
  <c r="BF472"/>
  <c r="T472"/>
  <c r="R472"/>
  <c r="P472"/>
  <c r="BI471"/>
  <c r="BH471"/>
  <c r="BG471"/>
  <c r="BF471"/>
  <c r="T471"/>
  <c r="R471"/>
  <c r="P471"/>
  <c r="BI470"/>
  <c r="BH470"/>
  <c r="BG470"/>
  <c r="BF470"/>
  <c r="T470"/>
  <c r="R470"/>
  <c r="P470"/>
  <c r="BI469"/>
  <c r="BH469"/>
  <c r="BG469"/>
  <c r="BF469"/>
  <c r="T469"/>
  <c r="R469"/>
  <c r="P469"/>
  <c r="BI468"/>
  <c r="BH468"/>
  <c r="BG468"/>
  <c r="BF468"/>
  <c r="T468"/>
  <c r="R468"/>
  <c r="P468"/>
  <c r="BI467"/>
  <c r="BH467"/>
  <c r="BG467"/>
  <c r="BF467"/>
  <c r="T467"/>
  <c r="R467"/>
  <c r="P467"/>
  <c r="BI466"/>
  <c r="BH466"/>
  <c r="BG466"/>
  <c r="BF466"/>
  <c r="T466"/>
  <c r="R466"/>
  <c r="P466"/>
  <c r="BI465"/>
  <c r="BH465"/>
  <c r="BG465"/>
  <c r="BF465"/>
  <c r="T465"/>
  <c r="R465"/>
  <c r="P465"/>
  <c r="BI464"/>
  <c r="BH464"/>
  <c r="BG464"/>
  <c r="BF464"/>
  <c r="T464"/>
  <c r="R464"/>
  <c r="P464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5"/>
  <c r="BH455"/>
  <c r="BG455"/>
  <c r="BF455"/>
  <c r="T455"/>
  <c r="R455"/>
  <c r="P455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1"/>
  <c r="BH451"/>
  <c r="BG451"/>
  <c r="BF451"/>
  <c r="T451"/>
  <c r="R451"/>
  <c r="P451"/>
  <c r="BI450"/>
  <c r="BH450"/>
  <c r="BG450"/>
  <c r="BF450"/>
  <c r="T450"/>
  <c r="R450"/>
  <c r="P450"/>
  <c r="BI449"/>
  <c r="BH449"/>
  <c r="BG449"/>
  <c r="BF449"/>
  <c r="T449"/>
  <c r="R449"/>
  <c r="P449"/>
  <c r="BI448"/>
  <c r="BH448"/>
  <c r="BG448"/>
  <c r="BF448"/>
  <c r="T448"/>
  <c r="R448"/>
  <c r="P448"/>
  <c r="BI447"/>
  <c r="BH447"/>
  <c r="BG447"/>
  <c r="BF447"/>
  <c r="T447"/>
  <c r="R447"/>
  <c r="P447"/>
  <c r="BI446"/>
  <c r="BH446"/>
  <c r="BG446"/>
  <c r="BF446"/>
  <c r="T446"/>
  <c r="R446"/>
  <c r="P446"/>
  <c r="BI445"/>
  <c r="BH445"/>
  <c r="BG445"/>
  <c r="BF445"/>
  <c r="T445"/>
  <c r="R445"/>
  <c r="P445"/>
  <c r="BI444"/>
  <c r="BH444"/>
  <c r="BG444"/>
  <c r="BF444"/>
  <c r="T444"/>
  <c r="R444"/>
  <c r="P444"/>
  <c r="BI443"/>
  <c r="BH443"/>
  <c r="BG443"/>
  <c r="BF443"/>
  <c r="T443"/>
  <c r="R443"/>
  <c r="P443"/>
  <c r="BI442"/>
  <c r="BH442"/>
  <c r="BG442"/>
  <c r="BF442"/>
  <c r="T442"/>
  <c r="R442"/>
  <c r="P442"/>
  <c r="BI441"/>
  <c r="BH441"/>
  <c r="BG441"/>
  <c r="BF441"/>
  <c r="T441"/>
  <c r="R441"/>
  <c r="P441"/>
  <c r="BI440"/>
  <c r="BH440"/>
  <c r="BG440"/>
  <c r="BF440"/>
  <c r="T440"/>
  <c r="R440"/>
  <c r="P440"/>
  <c r="BI439"/>
  <c r="BH439"/>
  <c r="BG439"/>
  <c r="BF439"/>
  <c r="T439"/>
  <c r="R439"/>
  <c r="P439"/>
  <c r="BI437"/>
  <c r="BH437"/>
  <c r="BG437"/>
  <c r="BF437"/>
  <c r="T437"/>
  <c r="R437"/>
  <c r="P437"/>
  <c r="BI436"/>
  <c r="BH436"/>
  <c r="BG436"/>
  <c r="BF436"/>
  <c r="T436"/>
  <c r="R436"/>
  <c r="P436"/>
  <c r="BI435"/>
  <c r="BH435"/>
  <c r="BG435"/>
  <c r="BF435"/>
  <c r="T435"/>
  <c r="R435"/>
  <c r="P435"/>
  <c r="BI434"/>
  <c r="BH434"/>
  <c r="BG434"/>
  <c r="BF434"/>
  <c r="T434"/>
  <c r="R434"/>
  <c r="P434"/>
  <c r="BI433"/>
  <c r="BH433"/>
  <c r="BG433"/>
  <c r="BF433"/>
  <c r="T433"/>
  <c r="R433"/>
  <c r="P433"/>
  <c r="BI432"/>
  <c r="BH432"/>
  <c r="BG432"/>
  <c r="BF432"/>
  <c r="T432"/>
  <c r="R432"/>
  <c r="P432"/>
  <c r="BI431"/>
  <c r="BH431"/>
  <c r="BG431"/>
  <c r="BF431"/>
  <c r="T431"/>
  <c r="R431"/>
  <c r="P431"/>
  <c r="BI430"/>
  <c r="BH430"/>
  <c r="BG430"/>
  <c r="BF430"/>
  <c r="T430"/>
  <c r="R430"/>
  <c r="P430"/>
  <c r="BI429"/>
  <c r="BH429"/>
  <c r="BG429"/>
  <c r="BF429"/>
  <c r="T429"/>
  <c r="R429"/>
  <c r="P429"/>
  <c r="BI428"/>
  <c r="BH428"/>
  <c r="BG428"/>
  <c r="BF428"/>
  <c r="T428"/>
  <c r="R428"/>
  <c r="P428"/>
  <c r="BI427"/>
  <c r="BH427"/>
  <c r="BG427"/>
  <c r="BF427"/>
  <c r="T427"/>
  <c r="R427"/>
  <c r="P427"/>
  <c r="BI426"/>
  <c r="BH426"/>
  <c r="BG426"/>
  <c r="BF426"/>
  <c r="T426"/>
  <c r="R426"/>
  <c r="P426"/>
  <c r="BI425"/>
  <c r="BH425"/>
  <c r="BG425"/>
  <c r="BF425"/>
  <c r="T425"/>
  <c r="R425"/>
  <c r="P425"/>
  <c r="BI424"/>
  <c r="BH424"/>
  <c r="BG424"/>
  <c r="BF424"/>
  <c r="T424"/>
  <c r="R424"/>
  <c r="P424"/>
  <c r="BI423"/>
  <c r="BH423"/>
  <c r="BG423"/>
  <c r="BF423"/>
  <c r="T423"/>
  <c r="R423"/>
  <c r="P423"/>
  <c r="BI422"/>
  <c r="BH422"/>
  <c r="BG422"/>
  <c r="BF422"/>
  <c r="T422"/>
  <c r="R422"/>
  <c r="P422"/>
  <c r="BI421"/>
  <c r="BH421"/>
  <c r="BG421"/>
  <c r="BF421"/>
  <c r="T421"/>
  <c r="R421"/>
  <c r="P421"/>
  <c r="BI420"/>
  <c r="BH420"/>
  <c r="BG420"/>
  <c r="BF420"/>
  <c r="T420"/>
  <c r="R420"/>
  <c r="P420"/>
  <c r="BI419"/>
  <c r="BH419"/>
  <c r="BG419"/>
  <c r="BF419"/>
  <c r="T419"/>
  <c r="R419"/>
  <c r="P419"/>
  <c r="BI418"/>
  <c r="BH418"/>
  <c r="BG418"/>
  <c r="BF418"/>
  <c r="T418"/>
  <c r="R418"/>
  <c r="P418"/>
  <c r="BI417"/>
  <c r="BH417"/>
  <c r="BG417"/>
  <c r="BF417"/>
  <c r="T417"/>
  <c r="R417"/>
  <c r="P417"/>
  <c r="BI416"/>
  <c r="BH416"/>
  <c r="BG416"/>
  <c r="BF416"/>
  <c r="T416"/>
  <c r="R416"/>
  <c r="P416"/>
  <c r="BI415"/>
  <c r="BH415"/>
  <c r="BG415"/>
  <c r="BF415"/>
  <c r="T415"/>
  <c r="R415"/>
  <c r="P415"/>
  <c r="BI414"/>
  <c r="BH414"/>
  <c r="BG414"/>
  <c r="BF414"/>
  <c r="T414"/>
  <c r="R414"/>
  <c r="P414"/>
  <c r="BI413"/>
  <c r="BH413"/>
  <c r="BG413"/>
  <c r="BF413"/>
  <c r="T413"/>
  <c r="R413"/>
  <c r="P413"/>
  <c r="BI412"/>
  <c r="BH412"/>
  <c r="BG412"/>
  <c r="BF412"/>
  <c r="T412"/>
  <c r="R412"/>
  <c r="P412"/>
  <c r="BI411"/>
  <c r="BH411"/>
  <c r="BG411"/>
  <c r="BF411"/>
  <c r="T411"/>
  <c r="R411"/>
  <c r="P411"/>
  <c r="BI410"/>
  <c r="BH410"/>
  <c r="BG410"/>
  <c r="BF410"/>
  <c r="T410"/>
  <c r="R410"/>
  <c r="P410"/>
  <c r="BI409"/>
  <c r="BH409"/>
  <c r="BG409"/>
  <c r="BF409"/>
  <c r="T409"/>
  <c r="R409"/>
  <c r="P409"/>
  <c r="BI408"/>
  <c r="BH408"/>
  <c r="BG408"/>
  <c r="BF408"/>
  <c r="T408"/>
  <c r="R408"/>
  <c r="P408"/>
  <c r="BI407"/>
  <c r="BH407"/>
  <c r="BG407"/>
  <c r="BF407"/>
  <c r="T407"/>
  <c r="R407"/>
  <c r="P407"/>
  <c r="BI406"/>
  <c r="BH406"/>
  <c r="BG406"/>
  <c r="BF406"/>
  <c r="T406"/>
  <c r="R406"/>
  <c r="P406"/>
  <c r="BI405"/>
  <c r="BH405"/>
  <c r="BG405"/>
  <c r="BF405"/>
  <c r="T405"/>
  <c r="R405"/>
  <c r="P405"/>
  <c r="BI404"/>
  <c r="BH404"/>
  <c r="BG404"/>
  <c r="BF404"/>
  <c r="T404"/>
  <c r="R404"/>
  <c r="P404"/>
  <c r="BI403"/>
  <c r="BH403"/>
  <c r="BG403"/>
  <c r="BF403"/>
  <c r="T403"/>
  <c r="R403"/>
  <c r="P403"/>
  <c r="BI402"/>
  <c r="BH402"/>
  <c r="BG402"/>
  <c r="BF402"/>
  <c r="T402"/>
  <c r="R402"/>
  <c r="P402"/>
  <c r="BI401"/>
  <c r="BH401"/>
  <c r="BG401"/>
  <c r="BF401"/>
  <c r="T401"/>
  <c r="R401"/>
  <c r="P401"/>
  <c r="BI400"/>
  <c r="BH400"/>
  <c r="BG400"/>
  <c r="BF400"/>
  <c r="T400"/>
  <c r="R400"/>
  <c r="P400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6"/>
  <c r="BH396"/>
  <c r="BG396"/>
  <c r="BF396"/>
  <c r="T396"/>
  <c r="R396"/>
  <c r="P396"/>
  <c r="BI395"/>
  <c r="BH395"/>
  <c r="BG395"/>
  <c r="BF395"/>
  <c r="T395"/>
  <c r="R395"/>
  <c r="P395"/>
  <c r="BI394"/>
  <c r="BH394"/>
  <c r="BG394"/>
  <c r="BF394"/>
  <c r="T394"/>
  <c r="R394"/>
  <c r="P394"/>
  <c r="BI393"/>
  <c r="BH393"/>
  <c r="BG393"/>
  <c r="BF393"/>
  <c r="T393"/>
  <c r="R393"/>
  <c r="P393"/>
  <c r="BI392"/>
  <c r="BH392"/>
  <c r="BG392"/>
  <c r="BF392"/>
  <c r="T392"/>
  <c r="R392"/>
  <c r="P392"/>
  <c r="BI391"/>
  <c r="BH391"/>
  <c r="BG391"/>
  <c r="BF391"/>
  <c r="T391"/>
  <c r="R391"/>
  <c r="P391"/>
  <c r="BI390"/>
  <c r="BH390"/>
  <c r="BG390"/>
  <c r="BF390"/>
  <c r="T390"/>
  <c r="R390"/>
  <c r="P390"/>
  <c r="BI389"/>
  <c r="BH389"/>
  <c r="BG389"/>
  <c r="BF389"/>
  <c r="T389"/>
  <c r="R389"/>
  <c r="P389"/>
  <c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5"/>
  <c r="BH385"/>
  <c r="BG385"/>
  <c r="BF385"/>
  <c r="T385"/>
  <c r="R385"/>
  <c r="P385"/>
  <c r="BI384"/>
  <c r="BH384"/>
  <c r="BG384"/>
  <c r="BF384"/>
  <c r="T384"/>
  <c r="R384"/>
  <c r="P384"/>
  <c r="BI383"/>
  <c r="BH383"/>
  <c r="BG383"/>
  <c r="BF383"/>
  <c r="T383"/>
  <c r="R383"/>
  <c r="P383"/>
  <c r="BI382"/>
  <c r="BH382"/>
  <c r="BG382"/>
  <c r="BF382"/>
  <c r="T382"/>
  <c r="R382"/>
  <c r="P382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9"/>
  <c r="BH369"/>
  <c r="BG369"/>
  <c r="BF369"/>
  <c r="T369"/>
  <c r="R369"/>
  <c r="P369"/>
  <c r="BI368"/>
  <c r="BH368"/>
  <c r="BG368"/>
  <c r="BF368"/>
  <c r="T368"/>
  <c r="R368"/>
  <c r="P368"/>
  <c r="BI367"/>
  <c r="BH367"/>
  <c r="BG367"/>
  <c r="BF367"/>
  <c r="T367"/>
  <c r="R367"/>
  <c r="P367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8"/>
  <c r="BH358"/>
  <c r="BG358"/>
  <c r="BF358"/>
  <c r="T358"/>
  <c r="R358"/>
  <c r="P358"/>
  <c r="BI357"/>
  <c r="BH357"/>
  <c r="BG357"/>
  <c r="BF357"/>
  <c r="T357"/>
  <c r="R357"/>
  <c r="P357"/>
  <c r="BI356"/>
  <c r="BH356"/>
  <c r="BG356"/>
  <c r="BF356"/>
  <c r="T356"/>
  <c r="R356"/>
  <c r="P356"/>
  <c r="BI355"/>
  <c r="BH355"/>
  <c r="BG355"/>
  <c r="BF355"/>
  <c r="T355"/>
  <c r="R355"/>
  <c r="P355"/>
  <c r="BI354"/>
  <c r="BH354"/>
  <c r="BG354"/>
  <c r="BF354"/>
  <c r="T354"/>
  <c r="R354"/>
  <c r="P354"/>
  <c r="BI353"/>
  <c r="BH353"/>
  <c r="BG353"/>
  <c r="BF353"/>
  <c r="T353"/>
  <c r="R353"/>
  <c r="P353"/>
  <c r="BI352"/>
  <c r="BH352"/>
  <c r="BG352"/>
  <c r="BF352"/>
  <c r="T352"/>
  <c r="R352"/>
  <c r="P352"/>
  <c r="BI351"/>
  <c r="BH351"/>
  <c r="BG351"/>
  <c r="BF351"/>
  <c r="T351"/>
  <c r="R351"/>
  <c r="P351"/>
  <c r="BI350"/>
  <c r="BH350"/>
  <c r="BG350"/>
  <c r="BF350"/>
  <c r="T350"/>
  <c r="R350"/>
  <c r="P350"/>
  <c r="BI349"/>
  <c r="BH349"/>
  <c r="BG349"/>
  <c r="BF349"/>
  <c r="T349"/>
  <c r="R349"/>
  <c r="P349"/>
  <c r="BI348"/>
  <c r="BH348"/>
  <c r="BG348"/>
  <c r="BF348"/>
  <c r="T348"/>
  <c r="R348"/>
  <c r="P348"/>
  <c r="BI347"/>
  <c r="BH347"/>
  <c r="BG347"/>
  <c r="BF347"/>
  <c r="T347"/>
  <c r="R347"/>
  <c r="P347"/>
  <c r="BI346"/>
  <c r="BH346"/>
  <c r="BG346"/>
  <c r="BF346"/>
  <c r="T346"/>
  <c r="R346"/>
  <c r="P346"/>
  <c r="BI345"/>
  <c r="BH345"/>
  <c r="BG345"/>
  <c r="BF345"/>
  <c r="T345"/>
  <c r="R345"/>
  <c r="P345"/>
  <c r="BI344"/>
  <c r="BH344"/>
  <c r="BG344"/>
  <c r="BF344"/>
  <c r="T344"/>
  <c r="R344"/>
  <c r="P344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5"/>
  <c r="BH335"/>
  <c r="BG335"/>
  <c r="BF335"/>
  <c r="T335"/>
  <c r="R335"/>
  <c r="P335"/>
  <c r="BI334"/>
  <c r="BH334"/>
  <c r="BG334"/>
  <c r="BF334"/>
  <c r="T334"/>
  <c r="R334"/>
  <c r="P334"/>
  <c r="BI333"/>
  <c r="BH333"/>
  <c r="BG333"/>
  <c r="BF333"/>
  <c r="T333"/>
  <c r="R333"/>
  <c r="P333"/>
  <c r="BI332"/>
  <c r="BH332"/>
  <c r="BG332"/>
  <c r="BF332"/>
  <c r="T332"/>
  <c r="R332"/>
  <c r="P332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F87"/>
  <c r="E85"/>
  <c r="F56"/>
  <c r="E54"/>
  <c r="J26"/>
  <c r="E26"/>
  <c r="J90"/>
  <c r="J25"/>
  <c r="J23"/>
  <c r="E23"/>
  <c r="J89"/>
  <c r="J22"/>
  <c r="J20"/>
  <c r="E20"/>
  <c r="F59"/>
  <c r="J19"/>
  <c r="J17"/>
  <c r="E17"/>
  <c r="F89"/>
  <c r="J16"/>
  <c r="J14"/>
  <c r="J87"/>
  <c r="E7"/>
  <c r="E50"/>
  <c i="13" r="J39"/>
  <c r="J38"/>
  <c i="1" r="AY67"/>
  <c i="13" r="J37"/>
  <c i="1" r="AX67"/>
  <c i="13" r="BI491"/>
  <c r="BH491"/>
  <c r="BG491"/>
  <c r="BF491"/>
  <c r="T491"/>
  <c r="R491"/>
  <c r="P491"/>
  <c r="BI490"/>
  <c r="BH490"/>
  <c r="BG490"/>
  <c r="BF490"/>
  <c r="T490"/>
  <c r="R490"/>
  <c r="P490"/>
  <c r="BI488"/>
  <c r="BH488"/>
  <c r="BG488"/>
  <c r="BF488"/>
  <c r="T488"/>
  <c r="R488"/>
  <c r="P488"/>
  <c r="BI487"/>
  <c r="BH487"/>
  <c r="BG487"/>
  <c r="BF487"/>
  <c r="T487"/>
  <c r="R487"/>
  <c r="P487"/>
  <c r="BI483"/>
  <c r="BH483"/>
  <c r="BG483"/>
  <c r="BF483"/>
  <c r="T483"/>
  <c r="R483"/>
  <c r="P483"/>
  <c r="BI482"/>
  <c r="BH482"/>
  <c r="BG482"/>
  <c r="BF482"/>
  <c r="T482"/>
  <c r="R482"/>
  <c r="P482"/>
  <c r="BI481"/>
  <c r="BH481"/>
  <c r="BG481"/>
  <c r="BF481"/>
  <c r="T481"/>
  <c r="R481"/>
  <c r="P481"/>
  <c r="BI480"/>
  <c r="BH480"/>
  <c r="BG480"/>
  <c r="BF480"/>
  <c r="T480"/>
  <c r="R480"/>
  <c r="P480"/>
  <c r="BI479"/>
  <c r="BH479"/>
  <c r="BG479"/>
  <c r="BF479"/>
  <c r="T479"/>
  <c r="R479"/>
  <c r="P479"/>
  <c r="BI478"/>
  <c r="BH478"/>
  <c r="BG478"/>
  <c r="BF478"/>
  <c r="T478"/>
  <c r="R478"/>
  <c r="P478"/>
  <c r="BI477"/>
  <c r="BH477"/>
  <c r="BG477"/>
  <c r="BF477"/>
  <c r="T477"/>
  <c r="R477"/>
  <c r="P477"/>
  <c r="BI476"/>
  <c r="BH476"/>
  <c r="BG476"/>
  <c r="BF476"/>
  <c r="T476"/>
  <c r="R476"/>
  <c r="P476"/>
  <c r="BI475"/>
  <c r="BH475"/>
  <c r="BG475"/>
  <c r="BF475"/>
  <c r="T475"/>
  <c r="R475"/>
  <c r="P475"/>
  <c r="BI474"/>
  <c r="BH474"/>
  <c r="BG474"/>
  <c r="BF474"/>
  <c r="T474"/>
  <c r="R474"/>
  <c r="P474"/>
  <c r="BI473"/>
  <c r="BH473"/>
  <c r="BG473"/>
  <c r="BF473"/>
  <c r="T473"/>
  <c r="R473"/>
  <c r="P473"/>
  <c r="BI472"/>
  <c r="BH472"/>
  <c r="BG472"/>
  <c r="BF472"/>
  <c r="T472"/>
  <c r="R472"/>
  <c r="P472"/>
  <c r="BI471"/>
  <c r="BH471"/>
  <c r="BG471"/>
  <c r="BF471"/>
  <c r="T471"/>
  <c r="R471"/>
  <c r="P471"/>
  <c r="BI470"/>
  <c r="BH470"/>
  <c r="BG470"/>
  <c r="BF470"/>
  <c r="T470"/>
  <c r="R470"/>
  <c r="P470"/>
  <c r="BI469"/>
  <c r="BH469"/>
  <c r="BG469"/>
  <c r="BF469"/>
  <c r="T469"/>
  <c r="R469"/>
  <c r="P469"/>
  <c r="BI468"/>
  <c r="BH468"/>
  <c r="BG468"/>
  <c r="BF468"/>
  <c r="T468"/>
  <c r="R468"/>
  <c r="P468"/>
  <c r="BI467"/>
  <c r="BH467"/>
  <c r="BG467"/>
  <c r="BF467"/>
  <c r="T467"/>
  <c r="R467"/>
  <c r="P467"/>
  <c r="BI466"/>
  <c r="BH466"/>
  <c r="BG466"/>
  <c r="BF466"/>
  <c r="T466"/>
  <c r="R466"/>
  <c r="P466"/>
  <c r="BI465"/>
  <c r="BH465"/>
  <c r="BG465"/>
  <c r="BF465"/>
  <c r="T465"/>
  <c r="R465"/>
  <c r="P465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5"/>
  <c r="BH455"/>
  <c r="BG455"/>
  <c r="BF455"/>
  <c r="T455"/>
  <c r="R455"/>
  <c r="P455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1"/>
  <c r="BH451"/>
  <c r="BG451"/>
  <c r="BF451"/>
  <c r="T451"/>
  <c r="R451"/>
  <c r="P451"/>
  <c r="BI450"/>
  <c r="BH450"/>
  <c r="BG450"/>
  <c r="BF450"/>
  <c r="T450"/>
  <c r="R450"/>
  <c r="P450"/>
  <c r="BI449"/>
  <c r="BH449"/>
  <c r="BG449"/>
  <c r="BF449"/>
  <c r="T449"/>
  <c r="R449"/>
  <c r="P449"/>
  <c r="BI448"/>
  <c r="BH448"/>
  <c r="BG448"/>
  <c r="BF448"/>
  <c r="T448"/>
  <c r="R448"/>
  <c r="P448"/>
  <c r="BI447"/>
  <c r="BH447"/>
  <c r="BG447"/>
  <c r="BF447"/>
  <c r="T447"/>
  <c r="R447"/>
  <c r="P447"/>
  <c r="BI446"/>
  <c r="BH446"/>
  <c r="BG446"/>
  <c r="BF446"/>
  <c r="T446"/>
  <c r="R446"/>
  <c r="P446"/>
  <c r="BI445"/>
  <c r="BH445"/>
  <c r="BG445"/>
  <c r="BF445"/>
  <c r="T445"/>
  <c r="R445"/>
  <c r="P445"/>
  <c r="BI444"/>
  <c r="BH444"/>
  <c r="BG444"/>
  <c r="BF444"/>
  <c r="T444"/>
  <c r="R444"/>
  <c r="P444"/>
  <c r="BI443"/>
  <c r="BH443"/>
  <c r="BG443"/>
  <c r="BF443"/>
  <c r="T443"/>
  <c r="R443"/>
  <c r="P443"/>
  <c r="BI442"/>
  <c r="BH442"/>
  <c r="BG442"/>
  <c r="BF442"/>
  <c r="T442"/>
  <c r="R442"/>
  <c r="P442"/>
  <c r="BI441"/>
  <c r="BH441"/>
  <c r="BG441"/>
  <c r="BF441"/>
  <c r="T441"/>
  <c r="R441"/>
  <c r="P441"/>
  <c r="BI440"/>
  <c r="BH440"/>
  <c r="BG440"/>
  <c r="BF440"/>
  <c r="T440"/>
  <c r="R440"/>
  <c r="P440"/>
  <c r="BI439"/>
  <c r="BH439"/>
  <c r="BG439"/>
  <c r="BF439"/>
  <c r="T439"/>
  <c r="R439"/>
  <c r="P439"/>
  <c r="BI438"/>
  <c r="BH438"/>
  <c r="BG438"/>
  <c r="BF438"/>
  <c r="T438"/>
  <c r="R438"/>
  <c r="P438"/>
  <c r="BI437"/>
  <c r="BH437"/>
  <c r="BG437"/>
  <c r="BF437"/>
  <c r="T437"/>
  <c r="R437"/>
  <c r="P437"/>
  <c r="BI436"/>
  <c r="BH436"/>
  <c r="BG436"/>
  <c r="BF436"/>
  <c r="T436"/>
  <c r="R436"/>
  <c r="P436"/>
  <c r="BI435"/>
  <c r="BH435"/>
  <c r="BG435"/>
  <c r="BF435"/>
  <c r="T435"/>
  <c r="R435"/>
  <c r="P435"/>
  <c r="BI434"/>
  <c r="BH434"/>
  <c r="BG434"/>
  <c r="BF434"/>
  <c r="T434"/>
  <c r="R434"/>
  <c r="P434"/>
  <c r="BI432"/>
  <c r="BH432"/>
  <c r="BG432"/>
  <c r="BF432"/>
  <c r="T432"/>
  <c r="R432"/>
  <c r="P432"/>
  <c r="BI431"/>
  <c r="BH431"/>
  <c r="BG431"/>
  <c r="BF431"/>
  <c r="T431"/>
  <c r="R431"/>
  <c r="P431"/>
  <c r="BI430"/>
  <c r="BH430"/>
  <c r="BG430"/>
  <c r="BF430"/>
  <c r="T430"/>
  <c r="R430"/>
  <c r="P430"/>
  <c r="BI429"/>
  <c r="BH429"/>
  <c r="BG429"/>
  <c r="BF429"/>
  <c r="T429"/>
  <c r="R429"/>
  <c r="P429"/>
  <c r="BI428"/>
  <c r="BH428"/>
  <c r="BG428"/>
  <c r="BF428"/>
  <c r="T428"/>
  <c r="R428"/>
  <c r="P428"/>
  <c r="BI427"/>
  <c r="BH427"/>
  <c r="BG427"/>
  <c r="BF427"/>
  <c r="T427"/>
  <c r="R427"/>
  <c r="P427"/>
  <c r="BI426"/>
  <c r="BH426"/>
  <c r="BG426"/>
  <c r="BF426"/>
  <c r="T426"/>
  <c r="R426"/>
  <c r="P426"/>
  <c r="BI425"/>
  <c r="BH425"/>
  <c r="BG425"/>
  <c r="BF425"/>
  <c r="T425"/>
  <c r="R425"/>
  <c r="P425"/>
  <c r="BI424"/>
  <c r="BH424"/>
  <c r="BG424"/>
  <c r="BF424"/>
  <c r="T424"/>
  <c r="R424"/>
  <c r="P424"/>
  <c r="BI423"/>
  <c r="BH423"/>
  <c r="BG423"/>
  <c r="BF423"/>
  <c r="T423"/>
  <c r="R423"/>
  <c r="P423"/>
  <c r="BI422"/>
  <c r="BH422"/>
  <c r="BG422"/>
  <c r="BF422"/>
  <c r="T422"/>
  <c r="R422"/>
  <c r="P422"/>
  <c r="BI421"/>
  <c r="BH421"/>
  <c r="BG421"/>
  <c r="BF421"/>
  <c r="T421"/>
  <c r="R421"/>
  <c r="P421"/>
  <c r="BI420"/>
  <c r="BH420"/>
  <c r="BG420"/>
  <c r="BF420"/>
  <c r="T420"/>
  <c r="R420"/>
  <c r="P420"/>
  <c r="BI419"/>
  <c r="BH419"/>
  <c r="BG419"/>
  <c r="BF419"/>
  <c r="T419"/>
  <c r="R419"/>
  <c r="P419"/>
  <c r="BI418"/>
  <c r="BH418"/>
  <c r="BG418"/>
  <c r="BF418"/>
  <c r="T418"/>
  <c r="R418"/>
  <c r="P418"/>
  <c r="BI416"/>
  <c r="BH416"/>
  <c r="BG416"/>
  <c r="BF416"/>
  <c r="T416"/>
  <c r="R416"/>
  <c r="P416"/>
  <c r="BI415"/>
  <c r="BH415"/>
  <c r="BG415"/>
  <c r="BF415"/>
  <c r="T415"/>
  <c r="R415"/>
  <c r="P415"/>
  <c r="BI414"/>
  <c r="BH414"/>
  <c r="BG414"/>
  <c r="BF414"/>
  <c r="T414"/>
  <c r="R414"/>
  <c r="P414"/>
  <c r="BI413"/>
  <c r="BH413"/>
  <c r="BG413"/>
  <c r="BF413"/>
  <c r="T413"/>
  <c r="R413"/>
  <c r="P413"/>
  <c r="BI412"/>
  <c r="BH412"/>
  <c r="BG412"/>
  <c r="BF412"/>
  <c r="T412"/>
  <c r="R412"/>
  <c r="P412"/>
  <c r="BI411"/>
  <c r="BH411"/>
  <c r="BG411"/>
  <c r="BF411"/>
  <c r="T411"/>
  <c r="R411"/>
  <c r="P411"/>
  <c r="BI410"/>
  <c r="BH410"/>
  <c r="BG410"/>
  <c r="BF410"/>
  <c r="T410"/>
  <c r="R410"/>
  <c r="P410"/>
  <c r="BI409"/>
  <c r="BH409"/>
  <c r="BG409"/>
  <c r="BF409"/>
  <c r="T409"/>
  <c r="R409"/>
  <c r="P409"/>
  <c r="BI408"/>
  <c r="BH408"/>
  <c r="BG408"/>
  <c r="BF408"/>
  <c r="T408"/>
  <c r="R408"/>
  <c r="P408"/>
  <c r="BI407"/>
  <c r="BH407"/>
  <c r="BG407"/>
  <c r="BF407"/>
  <c r="T407"/>
  <c r="R407"/>
  <c r="P407"/>
  <c r="BI406"/>
  <c r="BH406"/>
  <c r="BG406"/>
  <c r="BF406"/>
  <c r="T406"/>
  <c r="R406"/>
  <c r="P406"/>
  <c r="BI405"/>
  <c r="BH405"/>
  <c r="BG405"/>
  <c r="BF405"/>
  <c r="T405"/>
  <c r="R405"/>
  <c r="P405"/>
  <c r="BI404"/>
  <c r="BH404"/>
  <c r="BG404"/>
  <c r="BF404"/>
  <c r="T404"/>
  <c r="R404"/>
  <c r="P404"/>
  <c r="BI403"/>
  <c r="BH403"/>
  <c r="BG403"/>
  <c r="BF403"/>
  <c r="T403"/>
  <c r="R403"/>
  <c r="P403"/>
  <c r="BI401"/>
  <c r="BH401"/>
  <c r="BG401"/>
  <c r="BF401"/>
  <c r="T401"/>
  <c r="R401"/>
  <c r="P401"/>
  <c r="BI400"/>
  <c r="BH400"/>
  <c r="BG400"/>
  <c r="BF400"/>
  <c r="T400"/>
  <c r="R400"/>
  <c r="P400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6"/>
  <c r="BH396"/>
  <c r="BG396"/>
  <c r="BF396"/>
  <c r="T396"/>
  <c r="R396"/>
  <c r="P396"/>
  <c r="BI395"/>
  <c r="BH395"/>
  <c r="BG395"/>
  <c r="BF395"/>
  <c r="T395"/>
  <c r="R395"/>
  <c r="P395"/>
  <c r="BI394"/>
  <c r="BH394"/>
  <c r="BG394"/>
  <c r="BF394"/>
  <c r="T394"/>
  <c r="R394"/>
  <c r="P394"/>
  <c r="BI393"/>
  <c r="BH393"/>
  <c r="BG393"/>
  <c r="BF393"/>
  <c r="T393"/>
  <c r="R393"/>
  <c r="P393"/>
  <c r="BI392"/>
  <c r="BH392"/>
  <c r="BG392"/>
  <c r="BF392"/>
  <c r="T392"/>
  <c r="R392"/>
  <c r="P392"/>
  <c r="BI391"/>
  <c r="BH391"/>
  <c r="BG391"/>
  <c r="BF391"/>
  <c r="T391"/>
  <c r="R391"/>
  <c r="P391"/>
  <c r="BI390"/>
  <c r="BH390"/>
  <c r="BG390"/>
  <c r="BF390"/>
  <c r="T390"/>
  <c r="R390"/>
  <c r="P390"/>
  <c r="BI389"/>
  <c r="BH389"/>
  <c r="BG389"/>
  <c r="BF389"/>
  <c r="T389"/>
  <c r="R389"/>
  <c r="P389"/>
  <c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4"/>
  <c r="BH384"/>
  <c r="BG384"/>
  <c r="BF384"/>
  <c r="T384"/>
  <c r="R384"/>
  <c r="P384"/>
  <c r="BI383"/>
  <c r="BH383"/>
  <c r="BG383"/>
  <c r="BF383"/>
  <c r="T383"/>
  <c r="R383"/>
  <c r="P383"/>
  <c r="BI382"/>
  <c r="BH382"/>
  <c r="BG382"/>
  <c r="BF382"/>
  <c r="T382"/>
  <c r="R382"/>
  <c r="P382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9"/>
  <c r="BH369"/>
  <c r="BG369"/>
  <c r="BF369"/>
  <c r="T369"/>
  <c r="R369"/>
  <c r="P369"/>
  <c r="BI367"/>
  <c r="BH367"/>
  <c r="BG367"/>
  <c r="BF367"/>
  <c r="T367"/>
  <c r="R367"/>
  <c r="P367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8"/>
  <c r="BH358"/>
  <c r="BG358"/>
  <c r="BF358"/>
  <c r="T358"/>
  <c r="R358"/>
  <c r="P358"/>
  <c r="BI356"/>
  <c r="BH356"/>
  <c r="BG356"/>
  <c r="BF356"/>
  <c r="T356"/>
  <c r="R356"/>
  <c r="P356"/>
  <c r="BI355"/>
  <c r="BH355"/>
  <c r="BG355"/>
  <c r="BF355"/>
  <c r="T355"/>
  <c r="R355"/>
  <c r="P355"/>
  <c r="BI354"/>
  <c r="BH354"/>
  <c r="BG354"/>
  <c r="BF354"/>
  <c r="T354"/>
  <c r="R354"/>
  <c r="P354"/>
  <c r="BI353"/>
  <c r="BH353"/>
  <c r="BG353"/>
  <c r="BF353"/>
  <c r="T353"/>
  <c r="R353"/>
  <c r="P353"/>
  <c r="BI352"/>
  <c r="BH352"/>
  <c r="BG352"/>
  <c r="BF352"/>
  <c r="T352"/>
  <c r="R352"/>
  <c r="P352"/>
  <c r="BI351"/>
  <c r="BH351"/>
  <c r="BG351"/>
  <c r="BF351"/>
  <c r="T351"/>
  <c r="R351"/>
  <c r="P351"/>
  <c r="BI350"/>
  <c r="BH350"/>
  <c r="BG350"/>
  <c r="BF350"/>
  <c r="T350"/>
  <c r="R350"/>
  <c r="P350"/>
  <c r="BI349"/>
  <c r="BH349"/>
  <c r="BG349"/>
  <c r="BF349"/>
  <c r="T349"/>
  <c r="R349"/>
  <c r="P349"/>
  <c r="BI348"/>
  <c r="BH348"/>
  <c r="BG348"/>
  <c r="BF348"/>
  <c r="T348"/>
  <c r="R348"/>
  <c r="P348"/>
  <c r="BI347"/>
  <c r="BH347"/>
  <c r="BG347"/>
  <c r="BF347"/>
  <c r="T347"/>
  <c r="R347"/>
  <c r="P347"/>
  <c r="BI346"/>
  <c r="BH346"/>
  <c r="BG346"/>
  <c r="BF346"/>
  <c r="T346"/>
  <c r="R346"/>
  <c r="P346"/>
  <c r="BI345"/>
  <c r="BH345"/>
  <c r="BG345"/>
  <c r="BF345"/>
  <c r="T345"/>
  <c r="R345"/>
  <c r="P345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5"/>
  <c r="BH335"/>
  <c r="BG335"/>
  <c r="BF335"/>
  <c r="T335"/>
  <c r="R335"/>
  <c r="P335"/>
  <c r="BI334"/>
  <c r="BH334"/>
  <c r="BG334"/>
  <c r="BF334"/>
  <c r="T334"/>
  <c r="R334"/>
  <c r="P334"/>
  <c r="BI333"/>
  <c r="BH333"/>
  <c r="BG333"/>
  <c r="BF333"/>
  <c r="T333"/>
  <c r="R333"/>
  <c r="P333"/>
  <c r="BI332"/>
  <c r="BH332"/>
  <c r="BG332"/>
  <c r="BF332"/>
  <c r="T332"/>
  <c r="R332"/>
  <c r="P332"/>
  <c r="BI331"/>
  <c r="BH331"/>
  <c r="BG331"/>
  <c r="BF331"/>
  <c r="T331"/>
  <c r="R331"/>
  <c r="P331"/>
  <c r="BI330"/>
  <c r="BH330"/>
  <c r="BG330"/>
  <c r="BF330"/>
  <c r="T330"/>
  <c r="R330"/>
  <c r="P330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1"/>
  <c r="BH111"/>
  <c r="BG111"/>
  <c r="BF111"/>
  <c r="T111"/>
  <c r="R111"/>
  <c r="P111"/>
  <c r="BI110"/>
  <c r="BH110"/>
  <c r="BG110"/>
  <c r="BF110"/>
  <c r="T110"/>
  <c r="R110"/>
  <c r="P110"/>
  <c r="J104"/>
  <c r="F104"/>
  <c r="F102"/>
  <c r="E100"/>
  <c r="J58"/>
  <c r="F58"/>
  <c r="F56"/>
  <c r="E54"/>
  <c r="J26"/>
  <c r="E26"/>
  <c r="J59"/>
  <c r="J25"/>
  <c r="J20"/>
  <c r="E20"/>
  <c r="F59"/>
  <c r="J19"/>
  <c r="J14"/>
  <c r="J102"/>
  <c r="E7"/>
  <c r="E50"/>
  <c i="12" r="J39"/>
  <c r="J38"/>
  <c i="1" r="AY66"/>
  <c i="12" r="J37"/>
  <c i="1" r="AX66"/>
  <c i="12"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6"/>
  <c r="BH106"/>
  <c r="BG106"/>
  <c r="BF106"/>
  <c r="T106"/>
  <c r="R106"/>
  <c r="P106"/>
  <c r="BI105"/>
  <c r="BH105"/>
  <c r="BG105"/>
  <c r="BF105"/>
  <c r="T105"/>
  <c r="R105"/>
  <c r="P105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F84"/>
  <c r="E82"/>
  <c r="F56"/>
  <c r="E54"/>
  <c r="J26"/>
  <c r="E26"/>
  <c r="J87"/>
  <c r="J25"/>
  <c r="J23"/>
  <c r="E23"/>
  <c r="J58"/>
  <c r="J22"/>
  <c r="J20"/>
  <c r="E20"/>
  <c r="F87"/>
  <c r="J19"/>
  <c r="J17"/>
  <c r="E17"/>
  <c r="F86"/>
  <c r="J16"/>
  <c r="J14"/>
  <c r="J84"/>
  <c r="E7"/>
  <c r="E78"/>
  <c i="11" r="J39"/>
  <c r="J38"/>
  <c i="1" r="AY65"/>
  <c i="11" r="J37"/>
  <c i="1" r="AX65"/>
  <c i="11" r="BI296"/>
  <c r="BH296"/>
  <c r="BG296"/>
  <c r="BF296"/>
  <c r="T296"/>
  <c r="T295"/>
  <c r="R296"/>
  <c r="R295"/>
  <c r="P296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F86"/>
  <c r="E84"/>
  <c r="F56"/>
  <c r="E54"/>
  <c r="J26"/>
  <c r="E26"/>
  <c r="J59"/>
  <c r="J25"/>
  <c r="J23"/>
  <c r="E23"/>
  <c r="J88"/>
  <c r="J22"/>
  <c r="J20"/>
  <c r="E20"/>
  <c r="F89"/>
  <c r="J19"/>
  <c r="J17"/>
  <c r="E17"/>
  <c r="F58"/>
  <c r="J16"/>
  <c r="J14"/>
  <c r="J56"/>
  <c r="E7"/>
  <c r="E80"/>
  <c i="10" r="J39"/>
  <c r="J38"/>
  <c i="1" r="AY64"/>
  <c i="10" r="J37"/>
  <c i="1" r="AX64"/>
  <c i="10" r="BI977"/>
  <c r="BH977"/>
  <c r="BG977"/>
  <c r="BF977"/>
  <c r="T977"/>
  <c r="T976"/>
  <c r="R977"/>
  <c r="R976"/>
  <c r="P977"/>
  <c r="P976"/>
  <c r="BI972"/>
  <c r="BH972"/>
  <c r="BG972"/>
  <c r="BF972"/>
  <c r="T972"/>
  <c r="T971"/>
  <c r="R972"/>
  <c r="R971"/>
  <c r="P972"/>
  <c r="P971"/>
  <c r="BI969"/>
  <c r="BH969"/>
  <c r="BG969"/>
  <c r="BF969"/>
  <c r="T969"/>
  <c r="R969"/>
  <c r="P969"/>
  <c r="BI948"/>
  <c r="BH948"/>
  <c r="BG948"/>
  <c r="BF948"/>
  <c r="T948"/>
  <c r="R948"/>
  <c r="P948"/>
  <c r="BI939"/>
  <c r="BH939"/>
  <c r="BG939"/>
  <c r="BF939"/>
  <c r="T939"/>
  <c r="R939"/>
  <c r="P939"/>
  <c r="BI928"/>
  <c r="BH928"/>
  <c r="BG928"/>
  <c r="BF928"/>
  <c r="T928"/>
  <c r="R928"/>
  <c r="P928"/>
  <c r="BI913"/>
  <c r="BH913"/>
  <c r="BG913"/>
  <c r="BF913"/>
  <c r="T913"/>
  <c r="R913"/>
  <c r="P913"/>
  <c r="BI892"/>
  <c r="BH892"/>
  <c r="BG892"/>
  <c r="BF892"/>
  <c r="T892"/>
  <c r="R892"/>
  <c r="P892"/>
  <c r="BI889"/>
  <c r="BH889"/>
  <c r="BG889"/>
  <c r="BF889"/>
  <c r="T889"/>
  <c r="R889"/>
  <c r="P889"/>
  <c r="BI856"/>
  <c r="BH856"/>
  <c r="BG856"/>
  <c r="BF856"/>
  <c r="T856"/>
  <c r="R856"/>
  <c r="P856"/>
  <c r="BI823"/>
  <c r="BH823"/>
  <c r="BG823"/>
  <c r="BF823"/>
  <c r="T823"/>
  <c r="R823"/>
  <c r="P823"/>
  <c r="BI817"/>
  <c r="BH817"/>
  <c r="BG817"/>
  <c r="BF817"/>
  <c r="T817"/>
  <c r="R817"/>
  <c r="P817"/>
  <c r="BI812"/>
  <c r="BH812"/>
  <c r="BG812"/>
  <c r="BF812"/>
  <c r="T812"/>
  <c r="R812"/>
  <c r="P812"/>
  <c r="BI807"/>
  <c r="BH807"/>
  <c r="BG807"/>
  <c r="BF807"/>
  <c r="T807"/>
  <c r="R807"/>
  <c r="P807"/>
  <c r="BI798"/>
  <c r="BH798"/>
  <c r="BG798"/>
  <c r="BF798"/>
  <c r="T798"/>
  <c r="R798"/>
  <c r="P798"/>
  <c r="BI790"/>
  <c r="BH790"/>
  <c r="BG790"/>
  <c r="BF790"/>
  <c r="T790"/>
  <c r="R790"/>
  <c r="P790"/>
  <c r="BI782"/>
  <c r="BH782"/>
  <c r="BG782"/>
  <c r="BF782"/>
  <c r="T782"/>
  <c r="R782"/>
  <c r="P782"/>
  <c r="BI779"/>
  <c r="BH779"/>
  <c r="BG779"/>
  <c r="BF779"/>
  <c r="T779"/>
  <c r="R779"/>
  <c r="P779"/>
  <c r="BI771"/>
  <c r="BH771"/>
  <c r="BG771"/>
  <c r="BF771"/>
  <c r="T771"/>
  <c r="R771"/>
  <c r="P771"/>
  <c r="BI763"/>
  <c r="BH763"/>
  <c r="BG763"/>
  <c r="BF763"/>
  <c r="T763"/>
  <c r="R763"/>
  <c r="P763"/>
  <c r="BI759"/>
  <c r="BH759"/>
  <c r="BG759"/>
  <c r="BF759"/>
  <c r="T759"/>
  <c r="T758"/>
  <c r="R759"/>
  <c r="R758"/>
  <c r="P759"/>
  <c r="P758"/>
  <c r="BI749"/>
  <c r="BH749"/>
  <c r="BG749"/>
  <c r="BF749"/>
  <c r="T749"/>
  <c r="R749"/>
  <c r="P749"/>
  <c r="BI743"/>
  <c r="BH743"/>
  <c r="BG743"/>
  <c r="BF743"/>
  <c r="T743"/>
  <c r="R743"/>
  <c r="P743"/>
  <c r="BI734"/>
  <c r="BH734"/>
  <c r="BG734"/>
  <c r="BF734"/>
  <c r="T734"/>
  <c r="R734"/>
  <c r="P734"/>
  <c r="BI725"/>
  <c r="BH725"/>
  <c r="BG725"/>
  <c r="BF725"/>
  <c r="T725"/>
  <c r="R725"/>
  <c r="P725"/>
  <c r="BI719"/>
  <c r="BH719"/>
  <c r="BG719"/>
  <c r="BF719"/>
  <c r="T719"/>
  <c r="R719"/>
  <c r="P719"/>
  <c r="BI710"/>
  <c r="BH710"/>
  <c r="BG710"/>
  <c r="BF710"/>
  <c r="T710"/>
  <c r="R710"/>
  <c r="P710"/>
  <c r="BI675"/>
  <c r="BH675"/>
  <c r="BG675"/>
  <c r="BF675"/>
  <c r="T675"/>
  <c r="R675"/>
  <c r="P675"/>
  <c r="BI608"/>
  <c r="BH608"/>
  <c r="BG608"/>
  <c r="BF608"/>
  <c r="T608"/>
  <c r="R608"/>
  <c r="P608"/>
  <c r="BI594"/>
  <c r="BH594"/>
  <c r="BG594"/>
  <c r="BF594"/>
  <c r="T594"/>
  <c r="R594"/>
  <c r="P594"/>
  <c r="BI580"/>
  <c r="BH580"/>
  <c r="BG580"/>
  <c r="BF580"/>
  <c r="T580"/>
  <c r="R580"/>
  <c r="P580"/>
  <c r="BI567"/>
  <c r="BH567"/>
  <c r="BG567"/>
  <c r="BF567"/>
  <c r="T567"/>
  <c r="R567"/>
  <c r="P567"/>
  <c r="BI532"/>
  <c r="BH532"/>
  <c r="BG532"/>
  <c r="BF532"/>
  <c r="T532"/>
  <c r="R532"/>
  <c r="P532"/>
  <c r="BI491"/>
  <c r="BH491"/>
  <c r="BG491"/>
  <c r="BF491"/>
  <c r="T491"/>
  <c r="R491"/>
  <c r="P491"/>
  <c r="BI484"/>
  <c r="BH484"/>
  <c r="BG484"/>
  <c r="BF484"/>
  <c r="T484"/>
  <c r="R484"/>
  <c r="P484"/>
  <c r="BI478"/>
  <c r="BH478"/>
  <c r="BG478"/>
  <c r="BF478"/>
  <c r="T478"/>
  <c r="R478"/>
  <c r="P478"/>
  <c r="BI472"/>
  <c r="BH472"/>
  <c r="BG472"/>
  <c r="BF472"/>
  <c r="T472"/>
  <c r="R472"/>
  <c r="P472"/>
  <c r="BI437"/>
  <c r="BH437"/>
  <c r="BG437"/>
  <c r="BF437"/>
  <c r="T437"/>
  <c r="R437"/>
  <c r="P437"/>
  <c r="BI402"/>
  <c r="BH402"/>
  <c r="BG402"/>
  <c r="BF402"/>
  <c r="T402"/>
  <c r="R402"/>
  <c r="P402"/>
  <c r="BI371"/>
  <c r="BH371"/>
  <c r="BG371"/>
  <c r="BF371"/>
  <c r="T371"/>
  <c r="R371"/>
  <c r="P371"/>
  <c r="BI340"/>
  <c r="BH340"/>
  <c r="BG340"/>
  <c r="BF340"/>
  <c r="T340"/>
  <c r="R340"/>
  <c r="P340"/>
  <c r="BI325"/>
  <c r="BH325"/>
  <c r="BG325"/>
  <c r="BF325"/>
  <c r="T325"/>
  <c r="R325"/>
  <c r="P325"/>
  <c r="BI310"/>
  <c r="BH310"/>
  <c r="BG310"/>
  <c r="BF310"/>
  <c r="T310"/>
  <c r="R310"/>
  <c r="P310"/>
  <c r="BI296"/>
  <c r="BH296"/>
  <c r="BG296"/>
  <c r="BF296"/>
  <c r="T296"/>
  <c r="R296"/>
  <c r="P296"/>
  <c r="BI229"/>
  <c r="BH229"/>
  <c r="BG229"/>
  <c r="BF229"/>
  <c r="T229"/>
  <c r="R229"/>
  <c r="P229"/>
  <c r="BI221"/>
  <c r="BH221"/>
  <c r="BG221"/>
  <c r="BF221"/>
  <c r="T221"/>
  <c r="R221"/>
  <c r="P221"/>
  <c r="BI189"/>
  <c r="BH189"/>
  <c r="BG189"/>
  <c r="BF189"/>
  <c r="T189"/>
  <c r="R189"/>
  <c r="P189"/>
  <c r="BI152"/>
  <c r="BH152"/>
  <c r="BG152"/>
  <c r="BF152"/>
  <c r="T152"/>
  <c r="R152"/>
  <c r="P152"/>
  <c r="BI146"/>
  <c r="BH146"/>
  <c r="BG146"/>
  <c r="BF146"/>
  <c r="T146"/>
  <c r="R146"/>
  <c r="P146"/>
  <c r="BI140"/>
  <c r="BH140"/>
  <c r="BG140"/>
  <c r="BF140"/>
  <c r="T140"/>
  <c r="R140"/>
  <c r="P140"/>
  <c r="BI134"/>
  <c r="BH134"/>
  <c r="BG134"/>
  <c r="BF134"/>
  <c r="T134"/>
  <c r="R134"/>
  <c r="P134"/>
  <c r="BI128"/>
  <c r="BH128"/>
  <c r="BG128"/>
  <c r="BF128"/>
  <c r="T128"/>
  <c r="R128"/>
  <c r="P128"/>
  <c r="BI117"/>
  <c r="BH117"/>
  <c r="BG117"/>
  <c r="BF117"/>
  <c r="T117"/>
  <c r="R117"/>
  <c r="P117"/>
  <c r="BI108"/>
  <c r="BH108"/>
  <c r="BG108"/>
  <c r="BF108"/>
  <c r="T108"/>
  <c r="R108"/>
  <c r="P108"/>
  <c r="BI99"/>
  <c r="BH99"/>
  <c r="BG99"/>
  <c r="BF99"/>
  <c r="T99"/>
  <c r="R99"/>
  <c r="P99"/>
  <c r="J92"/>
  <c r="F92"/>
  <c r="F90"/>
  <c r="E88"/>
  <c r="J58"/>
  <c r="F58"/>
  <c r="F56"/>
  <c r="E54"/>
  <c r="J26"/>
  <c r="E26"/>
  <c r="J93"/>
  <c r="J25"/>
  <c r="J20"/>
  <c r="E20"/>
  <c r="F59"/>
  <c r="J19"/>
  <c r="J14"/>
  <c r="J56"/>
  <c r="E7"/>
  <c r="E84"/>
  <c i="9" r="J39"/>
  <c r="J38"/>
  <c i="1" r="AY63"/>
  <c i="9" r="J37"/>
  <c i="1" r="AX63"/>
  <c i="9" r="BI377"/>
  <c r="BH377"/>
  <c r="BG377"/>
  <c r="BF377"/>
  <c r="T377"/>
  <c r="T376"/>
  <c r="R377"/>
  <c r="R376"/>
  <c r="P377"/>
  <c r="P376"/>
  <c r="BI374"/>
  <c r="BH374"/>
  <c r="BG374"/>
  <c r="BF374"/>
  <c r="T374"/>
  <c r="R374"/>
  <c r="P374"/>
  <c r="BI370"/>
  <c r="BH370"/>
  <c r="BG370"/>
  <c r="BF370"/>
  <c r="T370"/>
  <c r="R370"/>
  <c r="P370"/>
  <c r="BI365"/>
  <c r="BH365"/>
  <c r="BG365"/>
  <c r="BF365"/>
  <c r="T365"/>
  <c r="R365"/>
  <c r="P365"/>
  <c r="BI362"/>
  <c r="BH362"/>
  <c r="BG362"/>
  <c r="BF362"/>
  <c r="T362"/>
  <c r="R362"/>
  <c r="P362"/>
  <c r="BI356"/>
  <c r="BH356"/>
  <c r="BG356"/>
  <c r="BF356"/>
  <c r="T356"/>
  <c r="R356"/>
  <c r="P356"/>
  <c r="BI350"/>
  <c r="BH350"/>
  <c r="BG350"/>
  <c r="BF350"/>
  <c r="T350"/>
  <c r="R350"/>
  <c r="P350"/>
  <c r="BI345"/>
  <c r="BH345"/>
  <c r="BG345"/>
  <c r="BF345"/>
  <c r="T345"/>
  <c r="R345"/>
  <c r="P345"/>
  <c r="BI340"/>
  <c r="BH340"/>
  <c r="BG340"/>
  <c r="BF340"/>
  <c r="T340"/>
  <c r="R340"/>
  <c r="P340"/>
  <c r="BI335"/>
  <c r="BH335"/>
  <c r="BG335"/>
  <c r="BF335"/>
  <c r="T335"/>
  <c r="R335"/>
  <c r="P335"/>
  <c r="BI329"/>
  <c r="BH329"/>
  <c r="BG329"/>
  <c r="BF329"/>
  <c r="T329"/>
  <c r="R329"/>
  <c r="P329"/>
  <c r="BI326"/>
  <c r="BH326"/>
  <c r="BG326"/>
  <c r="BF326"/>
  <c r="T326"/>
  <c r="R326"/>
  <c r="P326"/>
  <c r="BI320"/>
  <c r="BH320"/>
  <c r="BG320"/>
  <c r="BF320"/>
  <c r="T320"/>
  <c r="R320"/>
  <c r="P320"/>
  <c r="BI317"/>
  <c r="BH317"/>
  <c r="BG317"/>
  <c r="BF317"/>
  <c r="T317"/>
  <c r="R317"/>
  <c r="P317"/>
  <c r="BI312"/>
  <c r="BH312"/>
  <c r="BG312"/>
  <c r="BF312"/>
  <c r="T312"/>
  <c r="R312"/>
  <c r="P312"/>
  <c r="BI309"/>
  <c r="BH309"/>
  <c r="BG309"/>
  <c r="BF309"/>
  <c r="T309"/>
  <c r="R309"/>
  <c r="P309"/>
  <c r="BI299"/>
  <c r="BH299"/>
  <c r="BG299"/>
  <c r="BF299"/>
  <c r="T299"/>
  <c r="R299"/>
  <c r="P299"/>
  <c r="BI288"/>
  <c r="BH288"/>
  <c r="BG288"/>
  <c r="BF288"/>
  <c r="T288"/>
  <c r="R288"/>
  <c r="P288"/>
  <c r="BI277"/>
  <c r="BH277"/>
  <c r="BG277"/>
  <c r="BF277"/>
  <c r="T277"/>
  <c r="R277"/>
  <c r="P277"/>
  <c r="BI266"/>
  <c r="BH266"/>
  <c r="BG266"/>
  <c r="BF266"/>
  <c r="T266"/>
  <c r="R266"/>
  <c r="P266"/>
  <c r="BI258"/>
  <c r="BH258"/>
  <c r="BG258"/>
  <c r="BF258"/>
  <c r="T258"/>
  <c r="R258"/>
  <c r="P258"/>
  <c r="BI250"/>
  <c r="BH250"/>
  <c r="BG250"/>
  <c r="BF250"/>
  <c r="T250"/>
  <c r="R250"/>
  <c r="P250"/>
  <c r="BI247"/>
  <c r="BH247"/>
  <c r="BG247"/>
  <c r="BF247"/>
  <c r="T247"/>
  <c r="R247"/>
  <c r="P247"/>
  <c r="BI244"/>
  <c r="BH244"/>
  <c r="BG244"/>
  <c r="BF244"/>
  <c r="T244"/>
  <c r="R244"/>
  <c r="P244"/>
  <c r="BI240"/>
  <c r="BH240"/>
  <c r="BG240"/>
  <c r="BF240"/>
  <c r="T240"/>
  <c r="R240"/>
  <c r="P240"/>
  <c r="BI223"/>
  <c r="BH223"/>
  <c r="BG223"/>
  <c r="BF223"/>
  <c r="T223"/>
  <c r="R223"/>
  <c r="P223"/>
  <c r="BI206"/>
  <c r="BH206"/>
  <c r="BG206"/>
  <c r="BF206"/>
  <c r="T206"/>
  <c r="R206"/>
  <c r="P206"/>
  <c r="BI189"/>
  <c r="BH189"/>
  <c r="BG189"/>
  <c r="BF189"/>
  <c r="T189"/>
  <c r="R189"/>
  <c r="P189"/>
  <c r="BI181"/>
  <c r="BH181"/>
  <c r="BG181"/>
  <c r="BF181"/>
  <c r="T181"/>
  <c r="R181"/>
  <c r="P181"/>
  <c r="BI170"/>
  <c r="BH170"/>
  <c r="BG170"/>
  <c r="BF170"/>
  <c r="T170"/>
  <c r="R170"/>
  <c r="P170"/>
  <c r="BI159"/>
  <c r="BH159"/>
  <c r="BG159"/>
  <c r="BF159"/>
  <c r="T159"/>
  <c r="R159"/>
  <c r="P159"/>
  <c r="BI148"/>
  <c r="BH148"/>
  <c r="BG148"/>
  <c r="BF148"/>
  <c r="T148"/>
  <c r="R148"/>
  <c r="P148"/>
  <c r="BI136"/>
  <c r="BH136"/>
  <c r="BG136"/>
  <c r="BF136"/>
  <c r="T136"/>
  <c r="R136"/>
  <c r="P136"/>
  <c r="BI125"/>
  <c r="BH125"/>
  <c r="BG125"/>
  <c r="BF125"/>
  <c r="T125"/>
  <c r="R125"/>
  <c r="P125"/>
  <c r="BI121"/>
  <c r="BH121"/>
  <c r="BG121"/>
  <c r="BF121"/>
  <c r="T121"/>
  <c r="T120"/>
  <c r="R121"/>
  <c r="R120"/>
  <c r="P121"/>
  <c r="P120"/>
  <c r="BI112"/>
  <c r="BH112"/>
  <c r="BG112"/>
  <c r="BF112"/>
  <c r="T112"/>
  <c r="T111"/>
  <c r="R112"/>
  <c r="R111"/>
  <c r="P112"/>
  <c r="P111"/>
  <c r="BI105"/>
  <c r="BH105"/>
  <c r="BG105"/>
  <c r="BF105"/>
  <c r="T105"/>
  <c r="R105"/>
  <c r="P105"/>
  <c r="BI100"/>
  <c r="BH100"/>
  <c r="BG100"/>
  <c r="BF100"/>
  <c r="T100"/>
  <c r="R100"/>
  <c r="P100"/>
  <c r="J93"/>
  <c r="F93"/>
  <c r="F91"/>
  <c r="E89"/>
  <c r="J58"/>
  <c r="F58"/>
  <c r="F56"/>
  <c r="E54"/>
  <c r="J26"/>
  <c r="E26"/>
  <c r="J94"/>
  <c r="J25"/>
  <c r="J20"/>
  <c r="E20"/>
  <c r="F94"/>
  <c r="J19"/>
  <c r="J14"/>
  <c r="J91"/>
  <c r="E7"/>
  <c r="E85"/>
  <c i="8" r="J39"/>
  <c r="J38"/>
  <c i="1" r="AY62"/>
  <c i="8" r="J37"/>
  <c i="1" r="AX62"/>
  <c i="8" r="BI344"/>
  <c r="BH344"/>
  <c r="BG344"/>
  <c r="BF344"/>
  <c r="T344"/>
  <c r="T343"/>
  <c r="R344"/>
  <c r="R343"/>
  <c r="P344"/>
  <c r="P343"/>
  <c r="BI336"/>
  <c r="BH336"/>
  <c r="BG336"/>
  <c r="BF336"/>
  <c r="T336"/>
  <c r="R336"/>
  <c r="P336"/>
  <c r="BI329"/>
  <c r="BH329"/>
  <c r="BG329"/>
  <c r="BF329"/>
  <c r="T329"/>
  <c r="R329"/>
  <c r="P329"/>
  <c r="BI326"/>
  <c r="BH326"/>
  <c r="BG326"/>
  <c r="BF326"/>
  <c r="T326"/>
  <c r="R326"/>
  <c r="P326"/>
  <c r="BI321"/>
  <c r="BH321"/>
  <c r="BG321"/>
  <c r="BF321"/>
  <c r="T321"/>
  <c r="R321"/>
  <c r="P321"/>
  <c r="BI318"/>
  <c r="BH318"/>
  <c r="BG318"/>
  <c r="BF318"/>
  <c r="T318"/>
  <c r="R318"/>
  <c r="P318"/>
  <c r="BI314"/>
  <c r="BH314"/>
  <c r="BG314"/>
  <c r="BF314"/>
  <c r="T314"/>
  <c r="R314"/>
  <c r="P314"/>
  <c r="BI309"/>
  <c r="BH309"/>
  <c r="BG309"/>
  <c r="BF309"/>
  <c r="T309"/>
  <c r="R309"/>
  <c r="P309"/>
  <c r="BI306"/>
  <c r="BH306"/>
  <c r="BG306"/>
  <c r="BF306"/>
  <c r="T306"/>
  <c r="R306"/>
  <c r="P306"/>
  <c r="BI301"/>
  <c r="BH301"/>
  <c r="BG301"/>
  <c r="BF301"/>
  <c r="T301"/>
  <c r="R301"/>
  <c r="P301"/>
  <c r="BI296"/>
  <c r="BH296"/>
  <c r="BG296"/>
  <c r="BF296"/>
  <c r="T296"/>
  <c r="R296"/>
  <c r="P296"/>
  <c r="BI292"/>
  <c r="BH292"/>
  <c r="BG292"/>
  <c r="BF292"/>
  <c r="T292"/>
  <c r="R292"/>
  <c r="P292"/>
  <c r="BI275"/>
  <c r="BH275"/>
  <c r="BG275"/>
  <c r="BF275"/>
  <c r="T275"/>
  <c r="R275"/>
  <c r="P275"/>
  <c r="BI269"/>
  <c r="BH269"/>
  <c r="BG269"/>
  <c r="BF269"/>
  <c r="T269"/>
  <c r="R269"/>
  <c r="P269"/>
  <c r="BI255"/>
  <c r="BH255"/>
  <c r="BG255"/>
  <c r="BF255"/>
  <c r="T255"/>
  <c r="R255"/>
  <c r="P255"/>
  <c r="BI251"/>
  <c r="BH251"/>
  <c r="BG251"/>
  <c r="BF251"/>
  <c r="T251"/>
  <c r="T250"/>
  <c r="R251"/>
  <c r="R250"/>
  <c r="P251"/>
  <c r="P250"/>
  <c r="BI242"/>
  <c r="BH242"/>
  <c r="BG242"/>
  <c r="BF242"/>
  <c r="T242"/>
  <c r="R242"/>
  <c r="P242"/>
  <c r="BI238"/>
  <c r="BH238"/>
  <c r="BG238"/>
  <c r="BF238"/>
  <c r="T238"/>
  <c r="R238"/>
  <c r="P238"/>
  <c r="BI234"/>
  <c r="BH234"/>
  <c r="BG234"/>
  <c r="BF234"/>
  <c r="T234"/>
  <c r="R234"/>
  <c r="P234"/>
  <c r="BI230"/>
  <c r="BH230"/>
  <c r="BG230"/>
  <c r="BF230"/>
  <c r="T230"/>
  <c r="R230"/>
  <c r="P230"/>
  <c r="BI225"/>
  <c r="BH225"/>
  <c r="BG225"/>
  <c r="BF225"/>
  <c r="T225"/>
  <c r="R225"/>
  <c r="P225"/>
  <c r="BI220"/>
  <c r="BH220"/>
  <c r="BG220"/>
  <c r="BF220"/>
  <c r="T220"/>
  <c r="R220"/>
  <c r="P220"/>
  <c r="BI215"/>
  <c r="BH215"/>
  <c r="BG215"/>
  <c r="BF215"/>
  <c r="T215"/>
  <c r="R215"/>
  <c r="P215"/>
  <c r="BI210"/>
  <c r="BH210"/>
  <c r="BG210"/>
  <c r="BF210"/>
  <c r="T210"/>
  <c r="R210"/>
  <c r="P210"/>
  <c r="BI204"/>
  <c r="BH204"/>
  <c r="BG204"/>
  <c r="BF204"/>
  <c r="T204"/>
  <c r="R204"/>
  <c r="P204"/>
  <c r="BI196"/>
  <c r="BH196"/>
  <c r="BG196"/>
  <c r="BF196"/>
  <c r="T196"/>
  <c r="R196"/>
  <c r="P196"/>
  <c r="BI190"/>
  <c r="BH190"/>
  <c r="BG190"/>
  <c r="BF190"/>
  <c r="T190"/>
  <c r="R190"/>
  <c r="P190"/>
  <c r="BI184"/>
  <c r="BH184"/>
  <c r="BG184"/>
  <c r="BF184"/>
  <c r="T184"/>
  <c r="R184"/>
  <c r="P184"/>
  <c r="BI178"/>
  <c r="BH178"/>
  <c r="BG178"/>
  <c r="BF178"/>
  <c r="T178"/>
  <c r="R178"/>
  <c r="P178"/>
  <c r="BI173"/>
  <c r="BH173"/>
  <c r="BG173"/>
  <c r="BF173"/>
  <c r="T173"/>
  <c r="R173"/>
  <c r="P173"/>
  <c r="BI163"/>
  <c r="BH163"/>
  <c r="BG163"/>
  <c r="BF163"/>
  <c r="T163"/>
  <c r="R163"/>
  <c r="P163"/>
  <c r="BI153"/>
  <c r="BH153"/>
  <c r="BG153"/>
  <c r="BF153"/>
  <c r="T153"/>
  <c r="R153"/>
  <c r="P153"/>
  <c r="BI141"/>
  <c r="BH141"/>
  <c r="BG141"/>
  <c r="BF141"/>
  <c r="T141"/>
  <c r="R141"/>
  <c r="P141"/>
  <c r="BI129"/>
  <c r="BH129"/>
  <c r="BG129"/>
  <c r="BF129"/>
  <c r="T129"/>
  <c r="R129"/>
  <c r="P129"/>
  <c r="BI123"/>
  <c r="BH123"/>
  <c r="BG123"/>
  <c r="BF123"/>
  <c r="T123"/>
  <c r="R123"/>
  <c r="P123"/>
  <c r="BI118"/>
  <c r="BH118"/>
  <c r="BG118"/>
  <c r="BF118"/>
  <c r="T118"/>
  <c r="R118"/>
  <c r="P118"/>
  <c r="BI114"/>
  <c r="BH114"/>
  <c r="BG114"/>
  <c r="BF114"/>
  <c r="T114"/>
  <c r="R114"/>
  <c r="P114"/>
  <c r="BI107"/>
  <c r="BH107"/>
  <c r="BG107"/>
  <c r="BF107"/>
  <c r="T107"/>
  <c r="R107"/>
  <c r="P107"/>
  <c r="BI100"/>
  <c r="BH100"/>
  <c r="BG100"/>
  <c r="BF100"/>
  <c r="T100"/>
  <c r="R100"/>
  <c r="P100"/>
  <c r="J93"/>
  <c r="F93"/>
  <c r="F91"/>
  <c r="E89"/>
  <c r="J58"/>
  <c r="F58"/>
  <c r="F56"/>
  <c r="E54"/>
  <c r="J26"/>
  <c r="E26"/>
  <c r="J94"/>
  <c r="J25"/>
  <c r="J20"/>
  <c r="E20"/>
  <c r="F94"/>
  <c r="J19"/>
  <c r="J14"/>
  <c r="J91"/>
  <c r="E7"/>
  <c r="E50"/>
  <c i="7" r="J39"/>
  <c r="J38"/>
  <c i="1" r="AY61"/>
  <c i="7" r="J37"/>
  <c i="1" r="AX61"/>
  <c i="7" r="BI2095"/>
  <c r="BH2095"/>
  <c r="BG2095"/>
  <c r="BF2095"/>
  <c r="T2095"/>
  <c r="T2094"/>
  <c r="R2095"/>
  <c r="R2094"/>
  <c r="P2095"/>
  <c r="P2094"/>
  <c r="BI2092"/>
  <c r="BH2092"/>
  <c r="BG2092"/>
  <c r="BF2092"/>
  <c r="T2092"/>
  <c r="R2092"/>
  <c r="P2092"/>
  <c r="BI2087"/>
  <c r="BH2087"/>
  <c r="BG2087"/>
  <c r="BF2087"/>
  <c r="T2087"/>
  <c r="R2087"/>
  <c r="P2087"/>
  <c r="BI2081"/>
  <c r="BH2081"/>
  <c r="BG2081"/>
  <c r="BF2081"/>
  <c r="T2081"/>
  <c r="R2081"/>
  <c r="P2081"/>
  <c r="BI2075"/>
  <c r="BH2075"/>
  <c r="BG2075"/>
  <c r="BF2075"/>
  <c r="T2075"/>
  <c r="R2075"/>
  <c r="P2075"/>
  <c r="BI2068"/>
  <c r="BH2068"/>
  <c r="BG2068"/>
  <c r="BF2068"/>
  <c r="T2068"/>
  <c r="R2068"/>
  <c r="P2068"/>
  <c r="BI2058"/>
  <c r="BH2058"/>
  <c r="BG2058"/>
  <c r="BF2058"/>
  <c r="T2058"/>
  <c r="R2058"/>
  <c r="P2058"/>
  <c r="BI2053"/>
  <c r="BH2053"/>
  <c r="BG2053"/>
  <c r="BF2053"/>
  <c r="T2053"/>
  <c r="R2053"/>
  <c r="P2053"/>
  <c r="BI2047"/>
  <c r="BH2047"/>
  <c r="BG2047"/>
  <c r="BF2047"/>
  <c r="T2047"/>
  <c r="R2047"/>
  <c r="P2047"/>
  <c r="BI2032"/>
  <c r="BH2032"/>
  <c r="BG2032"/>
  <c r="BF2032"/>
  <c r="T2032"/>
  <c r="R2032"/>
  <c r="P2032"/>
  <c r="BI1932"/>
  <c r="BH1932"/>
  <c r="BG1932"/>
  <c r="BF1932"/>
  <c r="T1932"/>
  <c r="R1932"/>
  <c r="P1932"/>
  <c r="BI1929"/>
  <c r="BH1929"/>
  <c r="BG1929"/>
  <c r="BF1929"/>
  <c r="T1929"/>
  <c r="R1929"/>
  <c r="P1929"/>
  <c r="BI1910"/>
  <c r="BH1910"/>
  <c r="BG1910"/>
  <c r="BF1910"/>
  <c r="T1910"/>
  <c r="R1910"/>
  <c r="P1910"/>
  <c r="BI1905"/>
  <c r="BH1905"/>
  <c r="BG1905"/>
  <c r="BF1905"/>
  <c r="T1905"/>
  <c r="R1905"/>
  <c r="P1905"/>
  <c r="BI1900"/>
  <c r="BH1900"/>
  <c r="BG1900"/>
  <c r="BF1900"/>
  <c r="T1900"/>
  <c r="R1900"/>
  <c r="P1900"/>
  <c r="BI1895"/>
  <c r="BH1895"/>
  <c r="BG1895"/>
  <c r="BF1895"/>
  <c r="T1895"/>
  <c r="R1895"/>
  <c r="P1895"/>
  <c r="BI1876"/>
  <c r="BH1876"/>
  <c r="BG1876"/>
  <c r="BF1876"/>
  <c r="T1876"/>
  <c r="R1876"/>
  <c r="P1876"/>
  <c r="BI1857"/>
  <c r="BH1857"/>
  <c r="BG1857"/>
  <c r="BF1857"/>
  <c r="T1857"/>
  <c r="R1857"/>
  <c r="P1857"/>
  <c r="BI1854"/>
  <c r="BH1854"/>
  <c r="BG1854"/>
  <c r="BF1854"/>
  <c r="T1854"/>
  <c r="R1854"/>
  <c r="P1854"/>
  <c r="BI1848"/>
  <c r="BH1848"/>
  <c r="BG1848"/>
  <c r="BF1848"/>
  <c r="T1848"/>
  <c r="R1848"/>
  <c r="P1848"/>
  <c r="BI1795"/>
  <c r="BH1795"/>
  <c r="BG1795"/>
  <c r="BF1795"/>
  <c r="T1795"/>
  <c r="R1795"/>
  <c r="P1795"/>
  <c r="BI1784"/>
  <c r="BH1784"/>
  <c r="BG1784"/>
  <c r="BF1784"/>
  <c r="T1784"/>
  <c r="R1784"/>
  <c r="P1784"/>
  <c r="BI1724"/>
  <c r="BH1724"/>
  <c r="BG1724"/>
  <c r="BF1724"/>
  <c r="T1724"/>
  <c r="R1724"/>
  <c r="P1724"/>
  <c r="BI1718"/>
  <c r="BH1718"/>
  <c r="BG1718"/>
  <c r="BF1718"/>
  <c r="T1718"/>
  <c r="R1718"/>
  <c r="P1718"/>
  <c r="BI1712"/>
  <c r="BH1712"/>
  <c r="BG1712"/>
  <c r="BF1712"/>
  <c r="T1712"/>
  <c r="R1712"/>
  <c r="P1712"/>
  <c r="BI1706"/>
  <c r="BH1706"/>
  <c r="BG1706"/>
  <c r="BF1706"/>
  <c r="T1706"/>
  <c r="R1706"/>
  <c r="P1706"/>
  <c r="BI1700"/>
  <c r="BH1700"/>
  <c r="BG1700"/>
  <c r="BF1700"/>
  <c r="T1700"/>
  <c r="R1700"/>
  <c r="P1700"/>
  <c r="BI1690"/>
  <c r="BH1690"/>
  <c r="BG1690"/>
  <c r="BF1690"/>
  <c r="T1690"/>
  <c r="R1690"/>
  <c r="P1690"/>
  <c r="BI1687"/>
  <c r="BH1687"/>
  <c r="BG1687"/>
  <c r="BF1687"/>
  <c r="T1687"/>
  <c r="R1687"/>
  <c r="P1687"/>
  <c r="BI1682"/>
  <c r="BH1682"/>
  <c r="BG1682"/>
  <c r="BF1682"/>
  <c r="T1682"/>
  <c r="R1682"/>
  <c r="P1682"/>
  <c r="BI1677"/>
  <c r="BH1677"/>
  <c r="BG1677"/>
  <c r="BF1677"/>
  <c r="T1677"/>
  <c r="R1677"/>
  <c r="P1677"/>
  <c r="BI1672"/>
  <c r="BH1672"/>
  <c r="BG1672"/>
  <c r="BF1672"/>
  <c r="T1672"/>
  <c r="R1672"/>
  <c r="P1672"/>
  <c r="BI1667"/>
  <c r="BH1667"/>
  <c r="BG1667"/>
  <c r="BF1667"/>
  <c r="T1667"/>
  <c r="R1667"/>
  <c r="P1667"/>
  <c r="BI1664"/>
  <c r="BH1664"/>
  <c r="BG1664"/>
  <c r="BF1664"/>
  <c r="T1664"/>
  <c r="R1664"/>
  <c r="P1664"/>
  <c r="BI1655"/>
  <c r="BH1655"/>
  <c r="BG1655"/>
  <c r="BF1655"/>
  <c r="T1655"/>
  <c r="R1655"/>
  <c r="P1655"/>
  <c r="BI1649"/>
  <c r="BH1649"/>
  <c r="BG1649"/>
  <c r="BF1649"/>
  <c r="T1649"/>
  <c r="R1649"/>
  <c r="P1649"/>
  <c r="BI1642"/>
  <c r="BH1642"/>
  <c r="BG1642"/>
  <c r="BF1642"/>
  <c r="T1642"/>
  <c r="R1642"/>
  <c r="P1642"/>
  <c r="BI1636"/>
  <c r="BH1636"/>
  <c r="BG1636"/>
  <c r="BF1636"/>
  <c r="T1636"/>
  <c r="R1636"/>
  <c r="P1636"/>
  <c r="BI1630"/>
  <c r="BH1630"/>
  <c r="BG1630"/>
  <c r="BF1630"/>
  <c r="T1630"/>
  <c r="R1630"/>
  <c r="P1630"/>
  <c r="BI1624"/>
  <c r="BH1624"/>
  <c r="BG1624"/>
  <c r="BF1624"/>
  <c r="T1624"/>
  <c r="R1624"/>
  <c r="P1624"/>
  <c r="BI1612"/>
  <c r="BH1612"/>
  <c r="BG1612"/>
  <c r="BF1612"/>
  <c r="T1612"/>
  <c r="R1612"/>
  <c r="P1612"/>
  <c r="BI1605"/>
  <c r="BH1605"/>
  <c r="BG1605"/>
  <c r="BF1605"/>
  <c r="T1605"/>
  <c r="R1605"/>
  <c r="P1605"/>
  <c r="BI1597"/>
  <c r="BH1597"/>
  <c r="BG1597"/>
  <c r="BF1597"/>
  <c r="T1597"/>
  <c r="R1597"/>
  <c r="P1597"/>
  <c r="BI1590"/>
  <c r="BH1590"/>
  <c r="BG1590"/>
  <c r="BF1590"/>
  <c r="T1590"/>
  <c r="R1590"/>
  <c r="P1590"/>
  <c r="BI1582"/>
  <c r="BH1582"/>
  <c r="BG1582"/>
  <c r="BF1582"/>
  <c r="T1582"/>
  <c r="R1582"/>
  <c r="P1582"/>
  <c r="BI1577"/>
  <c r="BH1577"/>
  <c r="BG1577"/>
  <c r="BF1577"/>
  <c r="T1577"/>
  <c r="R1577"/>
  <c r="P1577"/>
  <c r="BI1573"/>
  <c r="BH1573"/>
  <c r="BG1573"/>
  <c r="BF1573"/>
  <c r="T1573"/>
  <c r="R1573"/>
  <c r="P1573"/>
  <c r="BI1568"/>
  <c r="BH1568"/>
  <c r="BG1568"/>
  <c r="BF1568"/>
  <c r="T1568"/>
  <c r="R1568"/>
  <c r="P1568"/>
  <c r="BI1563"/>
  <c r="BH1563"/>
  <c r="BG1563"/>
  <c r="BF1563"/>
  <c r="T1563"/>
  <c r="R1563"/>
  <c r="P1563"/>
  <c r="BI1558"/>
  <c r="BH1558"/>
  <c r="BG1558"/>
  <c r="BF1558"/>
  <c r="T1558"/>
  <c r="R1558"/>
  <c r="P1558"/>
  <c r="BI1554"/>
  <c r="BH1554"/>
  <c r="BG1554"/>
  <c r="BF1554"/>
  <c r="T1554"/>
  <c r="R1554"/>
  <c r="P1554"/>
  <c r="BI1549"/>
  <c r="BH1549"/>
  <c r="BG1549"/>
  <c r="BF1549"/>
  <c r="T1549"/>
  <c r="R1549"/>
  <c r="P1549"/>
  <c r="BI1544"/>
  <c r="BH1544"/>
  <c r="BG1544"/>
  <c r="BF1544"/>
  <c r="T1544"/>
  <c r="R1544"/>
  <c r="P1544"/>
  <c r="BI1539"/>
  <c r="BH1539"/>
  <c r="BG1539"/>
  <c r="BF1539"/>
  <c r="T1539"/>
  <c r="R1539"/>
  <c r="P1539"/>
  <c r="BI1534"/>
  <c r="BH1534"/>
  <c r="BG1534"/>
  <c r="BF1534"/>
  <c r="T1534"/>
  <c r="R1534"/>
  <c r="P1534"/>
  <c r="BI1531"/>
  <c r="BH1531"/>
  <c r="BG1531"/>
  <c r="BF1531"/>
  <c r="T1531"/>
  <c r="R1531"/>
  <c r="P1531"/>
  <c r="BI1522"/>
  <c r="BH1522"/>
  <c r="BG1522"/>
  <c r="BF1522"/>
  <c r="T1522"/>
  <c r="R1522"/>
  <c r="P1522"/>
  <c r="BI1512"/>
  <c r="BH1512"/>
  <c r="BG1512"/>
  <c r="BF1512"/>
  <c r="T1512"/>
  <c r="R1512"/>
  <c r="P1512"/>
  <c r="BI1507"/>
  <c r="BH1507"/>
  <c r="BG1507"/>
  <c r="BF1507"/>
  <c r="T1507"/>
  <c r="R1507"/>
  <c r="P1507"/>
  <c r="BI1501"/>
  <c r="BH1501"/>
  <c r="BG1501"/>
  <c r="BF1501"/>
  <c r="T1501"/>
  <c r="R1501"/>
  <c r="P1501"/>
  <c r="BI1496"/>
  <c r="BH1496"/>
  <c r="BG1496"/>
  <c r="BF1496"/>
  <c r="T1496"/>
  <c r="R1496"/>
  <c r="P1496"/>
  <c r="BI1490"/>
  <c r="BH1490"/>
  <c r="BG1490"/>
  <c r="BF1490"/>
  <c r="T1490"/>
  <c r="R1490"/>
  <c r="P1490"/>
  <c r="BI1486"/>
  <c r="BH1486"/>
  <c r="BG1486"/>
  <c r="BF1486"/>
  <c r="T1486"/>
  <c r="R1486"/>
  <c r="P1486"/>
  <c r="BI1481"/>
  <c r="BH1481"/>
  <c r="BG1481"/>
  <c r="BF1481"/>
  <c r="T1481"/>
  <c r="R1481"/>
  <c r="P1481"/>
  <c r="BI1472"/>
  <c r="BH1472"/>
  <c r="BG1472"/>
  <c r="BF1472"/>
  <c r="T1472"/>
  <c r="R1472"/>
  <c r="P1472"/>
  <c r="BI1462"/>
  <c r="BH1462"/>
  <c r="BG1462"/>
  <c r="BF1462"/>
  <c r="T1462"/>
  <c r="R1462"/>
  <c r="P1462"/>
  <c r="BI1450"/>
  <c r="BH1450"/>
  <c r="BG1450"/>
  <c r="BF1450"/>
  <c r="T1450"/>
  <c r="R1450"/>
  <c r="P1450"/>
  <c r="BI1440"/>
  <c r="BH1440"/>
  <c r="BG1440"/>
  <c r="BF1440"/>
  <c r="T1440"/>
  <c r="R1440"/>
  <c r="P1440"/>
  <c r="BI1435"/>
  <c r="BH1435"/>
  <c r="BG1435"/>
  <c r="BF1435"/>
  <c r="T1435"/>
  <c r="R1435"/>
  <c r="P1435"/>
  <c r="BI1430"/>
  <c r="BH1430"/>
  <c r="BG1430"/>
  <c r="BF1430"/>
  <c r="T1430"/>
  <c r="R1430"/>
  <c r="P1430"/>
  <c r="BI1424"/>
  <c r="BH1424"/>
  <c r="BG1424"/>
  <c r="BF1424"/>
  <c r="T1424"/>
  <c r="R1424"/>
  <c r="P1424"/>
  <c r="BI1420"/>
  <c r="BH1420"/>
  <c r="BG1420"/>
  <c r="BF1420"/>
  <c r="T1420"/>
  <c r="R1420"/>
  <c r="P1420"/>
  <c r="BI1416"/>
  <c r="BH1416"/>
  <c r="BG1416"/>
  <c r="BF1416"/>
  <c r="T1416"/>
  <c r="R1416"/>
  <c r="P1416"/>
  <c r="BI1412"/>
  <c r="BH1412"/>
  <c r="BG1412"/>
  <c r="BF1412"/>
  <c r="T1412"/>
  <c r="R1412"/>
  <c r="P1412"/>
  <c r="BI1408"/>
  <c r="BH1408"/>
  <c r="BG1408"/>
  <c r="BF1408"/>
  <c r="T1408"/>
  <c r="R1408"/>
  <c r="P1408"/>
  <c r="BI1405"/>
  <c r="BH1405"/>
  <c r="BG1405"/>
  <c r="BF1405"/>
  <c r="T1405"/>
  <c r="R1405"/>
  <c r="P1405"/>
  <c r="BI1400"/>
  <c r="BH1400"/>
  <c r="BG1400"/>
  <c r="BF1400"/>
  <c r="T1400"/>
  <c r="R1400"/>
  <c r="P1400"/>
  <c r="BI1396"/>
  <c r="BH1396"/>
  <c r="BG1396"/>
  <c r="BF1396"/>
  <c r="T1396"/>
  <c r="R1396"/>
  <c r="P1396"/>
  <c r="BI1377"/>
  <c r="BH1377"/>
  <c r="BG1377"/>
  <c r="BF1377"/>
  <c r="T1377"/>
  <c r="R1377"/>
  <c r="P1377"/>
  <c r="BI1369"/>
  <c r="BH1369"/>
  <c r="BG1369"/>
  <c r="BF1369"/>
  <c r="T1369"/>
  <c r="R1369"/>
  <c r="P1369"/>
  <c r="BI1355"/>
  <c r="BH1355"/>
  <c r="BG1355"/>
  <c r="BF1355"/>
  <c r="T1355"/>
  <c r="R1355"/>
  <c r="P1355"/>
  <c r="BI1350"/>
  <c r="BH1350"/>
  <c r="BG1350"/>
  <c r="BF1350"/>
  <c r="T1350"/>
  <c r="R1350"/>
  <c r="P1350"/>
  <c r="BI1347"/>
  <c r="BH1347"/>
  <c r="BG1347"/>
  <c r="BF1347"/>
  <c r="T1347"/>
  <c r="R1347"/>
  <c r="P1347"/>
  <c r="BI1342"/>
  <c r="BH1342"/>
  <c r="BG1342"/>
  <c r="BF1342"/>
  <c r="T1342"/>
  <c r="R1342"/>
  <c r="P1342"/>
  <c r="BI1337"/>
  <c r="BH1337"/>
  <c r="BG1337"/>
  <c r="BF1337"/>
  <c r="T1337"/>
  <c r="R1337"/>
  <c r="P1337"/>
  <c r="BI1328"/>
  <c r="BH1328"/>
  <c r="BG1328"/>
  <c r="BF1328"/>
  <c r="T1328"/>
  <c r="R1328"/>
  <c r="P1328"/>
  <c r="BI1317"/>
  <c r="BH1317"/>
  <c r="BG1317"/>
  <c r="BF1317"/>
  <c r="T1317"/>
  <c r="R1317"/>
  <c r="P1317"/>
  <c r="BI1313"/>
  <c r="BH1313"/>
  <c r="BG1313"/>
  <c r="BF1313"/>
  <c r="T1313"/>
  <c r="R1313"/>
  <c r="P1313"/>
  <c r="BI1308"/>
  <c r="BH1308"/>
  <c r="BG1308"/>
  <c r="BF1308"/>
  <c r="T1308"/>
  <c r="R1308"/>
  <c r="P1308"/>
  <c r="BI1304"/>
  <c r="BH1304"/>
  <c r="BG1304"/>
  <c r="BF1304"/>
  <c r="T1304"/>
  <c r="R1304"/>
  <c r="P1304"/>
  <c r="BI1299"/>
  <c r="BH1299"/>
  <c r="BG1299"/>
  <c r="BF1299"/>
  <c r="T1299"/>
  <c r="R1299"/>
  <c r="P1299"/>
  <c r="BI1294"/>
  <c r="BH1294"/>
  <c r="BG1294"/>
  <c r="BF1294"/>
  <c r="T1294"/>
  <c r="R1294"/>
  <c r="P1294"/>
  <c r="BI1289"/>
  <c r="BH1289"/>
  <c r="BG1289"/>
  <c r="BF1289"/>
  <c r="T1289"/>
  <c r="R1289"/>
  <c r="P1289"/>
  <c r="BI1246"/>
  <c r="BH1246"/>
  <c r="BG1246"/>
  <c r="BF1246"/>
  <c r="T1246"/>
  <c r="R1246"/>
  <c r="P1246"/>
  <c r="BI1230"/>
  <c r="BH1230"/>
  <c r="BG1230"/>
  <c r="BF1230"/>
  <c r="T1230"/>
  <c r="R1230"/>
  <c r="P1230"/>
  <c r="BI1228"/>
  <c r="BH1228"/>
  <c r="BG1228"/>
  <c r="BF1228"/>
  <c r="T1228"/>
  <c r="R1228"/>
  <c r="P1228"/>
  <c r="BI1222"/>
  <c r="BH1222"/>
  <c r="BG1222"/>
  <c r="BF1222"/>
  <c r="T1222"/>
  <c r="R1222"/>
  <c r="P1222"/>
  <c r="BI1217"/>
  <c r="BH1217"/>
  <c r="BG1217"/>
  <c r="BF1217"/>
  <c r="T1217"/>
  <c r="R1217"/>
  <c r="P1217"/>
  <c r="BI1211"/>
  <c r="BH1211"/>
  <c r="BG1211"/>
  <c r="BF1211"/>
  <c r="T1211"/>
  <c r="R1211"/>
  <c r="P1211"/>
  <c r="BI1205"/>
  <c r="BH1205"/>
  <c r="BG1205"/>
  <c r="BF1205"/>
  <c r="T1205"/>
  <c r="R1205"/>
  <c r="P1205"/>
  <c r="BI1200"/>
  <c r="BH1200"/>
  <c r="BG1200"/>
  <c r="BF1200"/>
  <c r="T1200"/>
  <c r="R1200"/>
  <c r="P1200"/>
  <c r="BI1197"/>
  <c r="BH1197"/>
  <c r="BG1197"/>
  <c r="BF1197"/>
  <c r="T1197"/>
  <c r="R1197"/>
  <c r="P1197"/>
  <c r="BI1192"/>
  <c r="BH1192"/>
  <c r="BG1192"/>
  <c r="BF1192"/>
  <c r="T1192"/>
  <c r="R1192"/>
  <c r="P1192"/>
  <c r="BI1187"/>
  <c r="BH1187"/>
  <c r="BG1187"/>
  <c r="BF1187"/>
  <c r="T1187"/>
  <c r="R1187"/>
  <c r="P1187"/>
  <c r="BI1182"/>
  <c r="BH1182"/>
  <c r="BG1182"/>
  <c r="BF1182"/>
  <c r="T1182"/>
  <c r="R1182"/>
  <c r="P1182"/>
  <c r="BI1178"/>
  <c r="BH1178"/>
  <c r="BG1178"/>
  <c r="BF1178"/>
  <c r="T1178"/>
  <c r="R1178"/>
  <c r="P1178"/>
  <c r="BI1174"/>
  <c r="BH1174"/>
  <c r="BG1174"/>
  <c r="BF1174"/>
  <c r="T1174"/>
  <c r="R1174"/>
  <c r="P1174"/>
  <c r="BI1170"/>
  <c r="BH1170"/>
  <c r="BG1170"/>
  <c r="BF1170"/>
  <c r="T1170"/>
  <c r="R1170"/>
  <c r="P1170"/>
  <c r="BI1166"/>
  <c r="BH1166"/>
  <c r="BG1166"/>
  <c r="BF1166"/>
  <c r="T1166"/>
  <c r="R1166"/>
  <c r="P1166"/>
  <c r="BI1162"/>
  <c r="BH1162"/>
  <c r="BG1162"/>
  <c r="BF1162"/>
  <c r="T1162"/>
  <c r="R1162"/>
  <c r="P1162"/>
  <c r="BI1159"/>
  <c r="BH1159"/>
  <c r="BG1159"/>
  <c r="BF1159"/>
  <c r="T1159"/>
  <c r="R1159"/>
  <c r="P1159"/>
  <c r="BI1153"/>
  <c r="BH1153"/>
  <c r="BG1153"/>
  <c r="BF1153"/>
  <c r="T1153"/>
  <c r="R1153"/>
  <c r="P1153"/>
  <c r="BI1147"/>
  <c r="BH1147"/>
  <c r="BG1147"/>
  <c r="BF1147"/>
  <c r="T1147"/>
  <c r="R1147"/>
  <c r="P1147"/>
  <c r="BI1138"/>
  <c r="BH1138"/>
  <c r="BG1138"/>
  <c r="BF1138"/>
  <c r="T1138"/>
  <c r="R1138"/>
  <c r="P1138"/>
  <c r="BI1132"/>
  <c r="BH1132"/>
  <c r="BG1132"/>
  <c r="BF1132"/>
  <c r="T1132"/>
  <c r="R1132"/>
  <c r="P1132"/>
  <c r="BI1122"/>
  <c r="BH1122"/>
  <c r="BG1122"/>
  <c r="BF1122"/>
  <c r="T1122"/>
  <c r="R1122"/>
  <c r="P1122"/>
  <c r="BI1110"/>
  <c r="BH1110"/>
  <c r="BG1110"/>
  <c r="BF1110"/>
  <c r="T1110"/>
  <c r="R1110"/>
  <c r="P1110"/>
  <c r="BI1107"/>
  <c r="BH1107"/>
  <c r="BG1107"/>
  <c r="BF1107"/>
  <c r="T1107"/>
  <c r="R1107"/>
  <c r="P1107"/>
  <c r="BI1102"/>
  <c r="BH1102"/>
  <c r="BG1102"/>
  <c r="BF1102"/>
  <c r="T1102"/>
  <c r="R1102"/>
  <c r="P1102"/>
  <c r="BI1096"/>
  <c r="BH1096"/>
  <c r="BG1096"/>
  <c r="BF1096"/>
  <c r="T1096"/>
  <c r="R1096"/>
  <c r="P1096"/>
  <c r="BI1091"/>
  <c r="BH1091"/>
  <c r="BG1091"/>
  <c r="BF1091"/>
  <c r="T1091"/>
  <c r="R1091"/>
  <c r="P1091"/>
  <c r="BI1087"/>
  <c r="BH1087"/>
  <c r="BG1087"/>
  <c r="BF1087"/>
  <c r="T1087"/>
  <c r="R1087"/>
  <c r="P1087"/>
  <c r="BI1078"/>
  <c r="BH1078"/>
  <c r="BG1078"/>
  <c r="BF1078"/>
  <c r="T1078"/>
  <c r="R1078"/>
  <c r="P1078"/>
  <c r="BI1070"/>
  <c r="BH1070"/>
  <c r="BG1070"/>
  <c r="BF1070"/>
  <c r="T1070"/>
  <c r="R1070"/>
  <c r="P1070"/>
  <c r="BI1066"/>
  <c r="BH1066"/>
  <c r="BG1066"/>
  <c r="BF1066"/>
  <c r="T1066"/>
  <c r="R1066"/>
  <c r="P1066"/>
  <c r="BI1059"/>
  <c r="BH1059"/>
  <c r="BG1059"/>
  <c r="BF1059"/>
  <c r="T1059"/>
  <c r="R1059"/>
  <c r="P1059"/>
  <c r="BI1052"/>
  <c r="BH1052"/>
  <c r="BG1052"/>
  <c r="BF1052"/>
  <c r="T1052"/>
  <c r="R1052"/>
  <c r="P1052"/>
  <c r="BI1044"/>
  <c r="BH1044"/>
  <c r="BG1044"/>
  <c r="BF1044"/>
  <c r="T1044"/>
  <c r="R1044"/>
  <c r="P1044"/>
  <c r="BI1037"/>
  <c r="BH1037"/>
  <c r="BG1037"/>
  <c r="BF1037"/>
  <c r="T1037"/>
  <c r="R1037"/>
  <c r="P1037"/>
  <c r="BI1029"/>
  <c r="BH1029"/>
  <c r="BG1029"/>
  <c r="BF1029"/>
  <c r="T1029"/>
  <c r="R1029"/>
  <c r="P1029"/>
  <c r="BI1021"/>
  <c r="BH1021"/>
  <c r="BG1021"/>
  <c r="BF1021"/>
  <c r="T1021"/>
  <c r="R1021"/>
  <c r="P1021"/>
  <c r="BI1013"/>
  <c r="BH1013"/>
  <c r="BG1013"/>
  <c r="BF1013"/>
  <c r="T1013"/>
  <c r="R1013"/>
  <c r="P1013"/>
  <c r="BI1008"/>
  <c r="BH1008"/>
  <c r="BG1008"/>
  <c r="BF1008"/>
  <c r="T1008"/>
  <c r="R1008"/>
  <c r="P1008"/>
  <c r="BI1002"/>
  <c r="BH1002"/>
  <c r="BG1002"/>
  <c r="BF1002"/>
  <c r="T1002"/>
  <c r="R1002"/>
  <c r="P1002"/>
  <c r="BI993"/>
  <c r="BH993"/>
  <c r="BG993"/>
  <c r="BF993"/>
  <c r="T993"/>
  <c r="R993"/>
  <c r="P993"/>
  <c r="BI984"/>
  <c r="BH984"/>
  <c r="BG984"/>
  <c r="BF984"/>
  <c r="T984"/>
  <c r="R984"/>
  <c r="P984"/>
  <c r="BI977"/>
  <c r="BH977"/>
  <c r="BG977"/>
  <c r="BF977"/>
  <c r="T977"/>
  <c r="R977"/>
  <c r="P977"/>
  <c r="BI968"/>
  <c r="BH968"/>
  <c r="BG968"/>
  <c r="BF968"/>
  <c r="T968"/>
  <c r="R968"/>
  <c r="P968"/>
  <c r="BI959"/>
  <c r="BH959"/>
  <c r="BG959"/>
  <c r="BF959"/>
  <c r="T959"/>
  <c r="R959"/>
  <c r="P959"/>
  <c r="BI953"/>
  <c r="BH953"/>
  <c r="BG953"/>
  <c r="BF953"/>
  <c r="T953"/>
  <c r="R953"/>
  <c r="P953"/>
  <c r="BI947"/>
  <c r="BH947"/>
  <c r="BG947"/>
  <c r="BF947"/>
  <c r="T947"/>
  <c r="R947"/>
  <c r="P947"/>
  <c r="BI941"/>
  <c r="BH941"/>
  <c r="BG941"/>
  <c r="BF941"/>
  <c r="T941"/>
  <c r="R941"/>
  <c r="P941"/>
  <c r="BI935"/>
  <c r="BH935"/>
  <c r="BG935"/>
  <c r="BF935"/>
  <c r="T935"/>
  <c r="R935"/>
  <c r="P935"/>
  <c r="BI932"/>
  <c r="BH932"/>
  <c r="BG932"/>
  <c r="BF932"/>
  <c r="T932"/>
  <c r="R932"/>
  <c r="P932"/>
  <c r="BI913"/>
  <c r="BH913"/>
  <c r="BG913"/>
  <c r="BF913"/>
  <c r="T913"/>
  <c r="R913"/>
  <c r="P913"/>
  <c r="BI908"/>
  <c r="BH908"/>
  <c r="BG908"/>
  <c r="BF908"/>
  <c r="T908"/>
  <c r="R908"/>
  <c r="P908"/>
  <c r="BI902"/>
  <c r="BH902"/>
  <c r="BG902"/>
  <c r="BF902"/>
  <c r="T902"/>
  <c r="R902"/>
  <c r="P902"/>
  <c r="BI897"/>
  <c r="BH897"/>
  <c r="BG897"/>
  <c r="BF897"/>
  <c r="T897"/>
  <c r="R897"/>
  <c r="P897"/>
  <c r="BI891"/>
  <c r="BH891"/>
  <c r="BG891"/>
  <c r="BF891"/>
  <c r="T891"/>
  <c r="R891"/>
  <c r="P891"/>
  <c r="BI886"/>
  <c r="BH886"/>
  <c r="BG886"/>
  <c r="BF886"/>
  <c r="T886"/>
  <c r="R886"/>
  <c r="P886"/>
  <c r="BI882"/>
  <c r="BH882"/>
  <c r="BG882"/>
  <c r="BF882"/>
  <c r="T882"/>
  <c r="T881"/>
  <c r="R882"/>
  <c r="R881"/>
  <c r="P882"/>
  <c r="P881"/>
  <c r="BI877"/>
  <c r="BH877"/>
  <c r="BG877"/>
  <c r="BF877"/>
  <c r="T877"/>
  <c r="R877"/>
  <c r="P877"/>
  <c r="BI873"/>
  <c r="BH873"/>
  <c r="BG873"/>
  <c r="BF873"/>
  <c r="T873"/>
  <c r="R873"/>
  <c r="P873"/>
  <c r="BI868"/>
  <c r="BH868"/>
  <c r="BG868"/>
  <c r="BF868"/>
  <c r="T868"/>
  <c r="R868"/>
  <c r="P868"/>
  <c r="BI864"/>
  <c r="BH864"/>
  <c r="BG864"/>
  <c r="BF864"/>
  <c r="T864"/>
  <c r="R864"/>
  <c r="P864"/>
  <c r="BI860"/>
  <c r="BH860"/>
  <c r="BG860"/>
  <c r="BF860"/>
  <c r="T860"/>
  <c r="R860"/>
  <c r="P860"/>
  <c r="BI856"/>
  <c r="BH856"/>
  <c r="BG856"/>
  <c r="BF856"/>
  <c r="T856"/>
  <c r="R856"/>
  <c r="P856"/>
  <c r="BI850"/>
  <c r="BH850"/>
  <c r="BG850"/>
  <c r="BF850"/>
  <c r="T850"/>
  <c r="R850"/>
  <c r="P850"/>
  <c r="BI844"/>
  <c r="BH844"/>
  <c r="BG844"/>
  <c r="BF844"/>
  <c r="T844"/>
  <c r="R844"/>
  <c r="P844"/>
  <c r="BI838"/>
  <c r="BH838"/>
  <c r="BG838"/>
  <c r="BF838"/>
  <c r="T838"/>
  <c r="R838"/>
  <c r="P838"/>
  <c r="BI834"/>
  <c r="BH834"/>
  <c r="BG834"/>
  <c r="BF834"/>
  <c r="T834"/>
  <c r="R834"/>
  <c r="P834"/>
  <c r="BI830"/>
  <c r="BH830"/>
  <c r="BG830"/>
  <c r="BF830"/>
  <c r="T830"/>
  <c r="R830"/>
  <c r="P830"/>
  <c r="BI826"/>
  <c r="BH826"/>
  <c r="BG826"/>
  <c r="BF826"/>
  <c r="T826"/>
  <c r="R826"/>
  <c r="P826"/>
  <c r="BI820"/>
  <c r="BH820"/>
  <c r="BG820"/>
  <c r="BF820"/>
  <c r="T820"/>
  <c r="R820"/>
  <c r="P820"/>
  <c r="BI815"/>
  <c r="BH815"/>
  <c r="BG815"/>
  <c r="BF815"/>
  <c r="T815"/>
  <c r="R815"/>
  <c r="P815"/>
  <c r="BI810"/>
  <c r="BH810"/>
  <c r="BG810"/>
  <c r="BF810"/>
  <c r="T810"/>
  <c r="R810"/>
  <c r="P810"/>
  <c r="BI801"/>
  <c r="BH801"/>
  <c r="BG801"/>
  <c r="BF801"/>
  <c r="T801"/>
  <c r="R801"/>
  <c r="P801"/>
  <c r="BI797"/>
  <c r="BH797"/>
  <c r="BG797"/>
  <c r="BF797"/>
  <c r="T797"/>
  <c r="R797"/>
  <c r="P797"/>
  <c r="BI792"/>
  <c r="BH792"/>
  <c r="BG792"/>
  <c r="BF792"/>
  <c r="T792"/>
  <c r="R792"/>
  <c r="P792"/>
  <c r="BI784"/>
  <c r="BH784"/>
  <c r="BG784"/>
  <c r="BF784"/>
  <c r="T784"/>
  <c r="R784"/>
  <c r="P784"/>
  <c r="BI778"/>
  <c r="BH778"/>
  <c r="BG778"/>
  <c r="BF778"/>
  <c r="T778"/>
  <c r="R778"/>
  <c r="P778"/>
  <c r="BI773"/>
  <c r="BH773"/>
  <c r="BG773"/>
  <c r="BF773"/>
  <c r="T773"/>
  <c r="R773"/>
  <c r="P773"/>
  <c r="BI732"/>
  <c r="BH732"/>
  <c r="BG732"/>
  <c r="BF732"/>
  <c r="T732"/>
  <c r="R732"/>
  <c r="P732"/>
  <c r="BI722"/>
  <c r="BH722"/>
  <c r="BG722"/>
  <c r="BF722"/>
  <c r="T722"/>
  <c r="R722"/>
  <c r="P722"/>
  <c r="BI711"/>
  <c r="BH711"/>
  <c r="BG711"/>
  <c r="BF711"/>
  <c r="T711"/>
  <c r="R711"/>
  <c r="P711"/>
  <c r="BI700"/>
  <c r="BH700"/>
  <c r="BG700"/>
  <c r="BF700"/>
  <c r="T700"/>
  <c r="R700"/>
  <c r="P700"/>
  <c r="BI691"/>
  <c r="BH691"/>
  <c r="BG691"/>
  <c r="BF691"/>
  <c r="T691"/>
  <c r="R691"/>
  <c r="P691"/>
  <c r="BI681"/>
  <c r="BH681"/>
  <c r="BG681"/>
  <c r="BF681"/>
  <c r="T681"/>
  <c r="R681"/>
  <c r="P681"/>
  <c r="BI676"/>
  <c r="BH676"/>
  <c r="BG676"/>
  <c r="BF676"/>
  <c r="T676"/>
  <c r="R676"/>
  <c r="P676"/>
  <c r="BI604"/>
  <c r="BH604"/>
  <c r="BG604"/>
  <c r="BF604"/>
  <c r="T604"/>
  <c r="R604"/>
  <c r="P604"/>
  <c r="BI527"/>
  <c r="BH527"/>
  <c r="BG527"/>
  <c r="BF527"/>
  <c r="T527"/>
  <c r="R527"/>
  <c r="P527"/>
  <c r="BI459"/>
  <c r="BH459"/>
  <c r="BG459"/>
  <c r="BF459"/>
  <c r="T459"/>
  <c r="R459"/>
  <c r="P459"/>
  <c r="BI445"/>
  <c r="BH445"/>
  <c r="BG445"/>
  <c r="BF445"/>
  <c r="T445"/>
  <c r="R445"/>
  <c r="P445"/>
  <c r="BI438"/>
  <c r="BH438"/>
  <c r="BG438"/>
  <c r="BF438"/>
  <c r="T438"/>
  <c r="R438"/>
  <c r="P438"/>
  <c r="BI431"/>
  <c r="BH431"/>
  <c r="BG431"/>
  <c r="BF431"/>
  <c r="T431"/>
  <c r="R431"/>
  <c r="P431"/>
  <c r="BI417"/>
  <c r="BH417"/>
  <c r="BG417"/>
  <c r="BF417"/>
  <c r="T417"/>
  <c r="R417"/>
  <c r="P417"/>
  <c r="BI410"/>
  <c r="BH410"/>
  <c r="BG410"/>
  <c r="BF410"/>
  <c r="T410"/>
  <c r="R410"/>
  <c r="P410"/>
  <c r="BI404"/>
  <c r="BH404"/>
  <c r="BG404"/>
  <c r="BF404"/>
  <c r="T404"/>
  <c r="R404"/>
  <c r="P404"/>
  <c r="BI399"/>
  <c r="BH399"/>
  <c r="BG399"/>
  <c r="BF399"/>
  <c r="T399"/>
  <c r="R399"/>
  <c r="P399"/>
  <c r="BI389"/>
  <c r="BH389"/>
  <c r="BG389"/>
  <c r="BF389"/>
  <c r="T389"/>
  <c r="R389"/>
  <c r="P389"/>
  <c r="BI380"/>
  <c r="BH380"/>
  <c r="BG380"/>
  <c r="BF380"/>
  <c r="T380"/>
  <c r="R380"/>
  <c r="P380"/>
  <c r="BI374"/>
  <c r="BH374"/>
  <c r="BG374"/>
  <c r="BF374"/>
  <c r="T374"/>
  <c r="R374"/>
  <c r="P374"/>
  <c r="BI368"/>
  <c r="BH368"/>
  <c r="BG368"/>
  <c r="BF368"/>
  <c r="T368"/>
  <c r="R368"/>
  <c r="P368"/>
  <c r="BI358"/>
  <c r="BH358"/>
  <c r="BG358"/>
  <c r="BF358"/>
  <c r="T358"/>
  <c r="R358"/>
  <c r="P358"/>
  <c r="BI348"/>
  <c r="BH348"/>
  <c r="BG348"/>
  <c r="BF348"/>
  <c r="T348"/>
  <c r="R348"/>
  <c r="P348"/>
  <c r="BI344"/>
  <c r="BH344"/>
  <c r="BG344"/>
  <c r="BF344"/>
  <c r="T344"/>
  <c r="R344"/>
  <c r="P344"/>
  <c r="BI331"/>
  <c r="BH331"/>
  <c r="BG331"/>
  <c r="BF331"/>
  <c r="T331"/>
  <c r="R331"/>
  <c r="P331"/>
  <c r="BI327"/>
  <c r="BH327"/>
  <c r="BG327"/>
  <c r="BF327"/>
  <c r="T327"/>
  <c r="R327"/>
  <c r="P327"/>
  <c r="BI319"/>
  <c r="BH319"/>
  <c r="BG319"/>
  <c r="BF319"/>
  <c r="T319"/>
  <c r="R319"/>
  <c r="P319"/>
  <c r="BI311"/>
  <c r="BH311"/>
  <c r="BG311"/>
  <c r="BF311"/>
  <c r="T311"/>
  <c r="R311"/>
  <c r="P311"/>
  <c r="BI296"/>
  <c r="BH296"/>
  <c r="BG296"/>
  <c r="BF296"/>
  <c r="T296"/>
  <c r="R296"/>
  <c r="P296"/>
  <c r="BI281"/>
  <c r="BH281"/>
  <c r="BG281"/>
  <c r="BF281"/>
  <c r="T281"/>
  <c r="R281"/>
  <c r="P281"/>
  <c r="BI268"/>
  <c r="BH268"/>
  <c r="BG268"/>
  <c r="BF268"/>
  <c r="T268"/>
  <c r="R268"/>
  <c r="P268"/>
  <c r="BI264"/>
  <c r="BH264"/>
  <c r="BG264"/>
  <c r="BF264"/>
  <c r="T264"/>
  <c r="R264"/>
  <c r="P264"/>
  <c r="BI252"/>
  <c r="BH252"/>
  <c r="BG252"/>
  <c r="BF252"/>
  <c r="T252"/>
  <c r="R252"/>
  <c r="P252"/>
  <c r="BI240"/>
  <c r="BH240"/>
  <c r="BG240"/>
  <c r="BF240"/>
  <c r="T240"/>
  <c r="R240"/>
  <c r="P240"/>
  <c r="BI223"/>
  <c r="BH223"/>
  <c r="BG223"/>
  <c r="BF223"/>
  <c r="T223"/>
  <c r="R223"/>
  <c r="P223"/>
  <c r="BI206"/>
  <c r="BH206"/>
  <c r="BG206"/>
  <c r="BF206"/>
  <c r="T206"/>
  <c r="R206"/>
  <c r="P206"/>
  <c r="BI189"/>
  <c r="BH189"/>
  <c r="BG189"/>
  <c r="BF189"/>
  <c r="T189"/>
  <c r="R189"/>
  <c r="P189"/>
  <c r="BI184"/>
  <c r="BH184"/>
  <c r="BG184"/>
  <c r="BF184"/>
  <c r="T184"/>
  <c r="R184"/>
  <c r="P184"/>
  <c r="BI174"/>
  <c r="BH174"/>
  <c r="BG174"/>
  <c r="BF174"/>
  <c r="T174"/>
  <c r="R174"/>
  <c r="P174"/>
  <c r="BI164"/>
  <c r="BH164"/>
  <c r="BG164"/>
  <c r="BF164"/>
  <c r="T164"/>
  <c r="R164"/>
  <c r="P164"/>
  <c r="BI156"/>
  <c r="BH156"/>
  <c r="BG156"/>
  <c r="BF156"/>
  <c r="T156"/>
  <c r="R156"/>
  <c r="P156"/>
  <c r="BI152"/>
  <c r="BH152"/>
  <c r="BG152"/>
  <c r="BF152"/>
  <c r="T152"/>
  <c r="R152"/>
  <c r="P152"/>
  <c r="BI147"/>
  <c r="BH147"/>
  <c r="BG147"/>
  <c r="BF147"/>
  <c r="T147"/>
  <c r="R147"/>
  <c r="P147"/>
  <c r="BI142"/>
  <c r="BH142"/>
  <c r="BG142"/>
  <c r="BF142"/>
  <c r="T142"/>
  <c r="R142"/>
  <c r="P142"/>
  <c r="BI137"/>
  <c r="BH137"/>
  <c r="BG137"/>
  <c r="BF137"/>
  <c r="T137"/>
  <c r="R137"/>
  <c r="P137"/>
  <c r="BI132"/>
  <c r="BH132"/>
  <c r="BG132"/>
  <c r="BF132"/>
  <c r="T132"/>
  <c r="R132"/>
  <c r="P132"/>
  <c r="BI126"/>
  <c r="BH126"/>
  <c r="BG126"/>
  <c r="BF126"/>
  <c r="T126"/>
  <c r="R126"/>
  <c r="P126"/>
  <c r="BI111"/>
  <c r="BH111"/>
  <c r="BG111"/>
  <c r="BF111"/>
  <c r="T111"/>
  <c r="R111"/>
  <c r="P111"/>
  <c r="J104"/>
  <c r="F104"/>
  <c r="F102"/>
  <c r="E100"/>
  <c r="J58"/>
  <c r="F58"/>
  <c r="F56"/>
  <c r="E54"/>
  <c r="J26"/>
  <c r="E26"/>
  <c r="J59"/>
  <c r="J25"/>
  <c r="J20"/>
  <c r="E20"/>
  <c r="F105"/>
  <c r="J19"/>
  <c r="J14"/>
  <c r="J102"/>
  <c r="E7"/>
  <c r="E50"/>
  <c i="6" r="J39"/>
  <c r="J38"/>
  <c i="1" r="AY60"/>
  <c i="6" r="J37"/>
  <c i="1" r="AX60"/>
  <c i="6" r="BI1879"/>
  <c r="BH1879"/>
  <c r="BG1879"/>
  <c r="BF1879"/>
  <c r="T1879"/>
  <c r="T1878"/>
  <c r="R1879"/>
  <c r="R1878"/>
  <c r="P1879"/>
  <c r="P1878"/>
  <c r="BI1876"/>
  <c r="BH1876"/>
  <c r="BG1876"/>
  <c r="BF1876"/>
  <c r="T1876"/>
  <c r="R1876"/>
  <c r="P1876"/>
  <c r="BI1871"/>
  <c r="BH1871"/>
  <c r="BG1871"/>
  <c r="BF1871"/>
  <c r="T1871"/>
  <c r="R1871"/>
  <c r="P1871"/>
  <c r="BI1865"/>
  <c r="BH1865"/>
  <c r="BG1865"/>
  <c r="BF1865"/>
  <c r="T1865"/>
  <c r="R1865"/>
  <c r="P1865"/>
  <c r="BI1860"/>
  <c r="BH1860"/>
  <c r="BG1860"/>
  <c r="BF1860"/>
  <c r="T1860"/>
  <c r="R1860"/>
  <c r="P1860"/>
  <c r="BI1854"/>
  <c r="BH1854"/>
  <c r="BG1854"/>
  <c r="BF1854"/>
  <c r="T1854"/>
  <c r="R1854"/>
  <c r="P1854"/>
  <c r="BI1849"/>
  <c r="BH1849"/>
  <c r="BG1849"/>
  <c r="BF1849"/>
  <c r="T1849"/>
  <c r="R1849"/>
  <c r="P1849"/>
  <c r="BI1843"/>
  <c r="BH1843"/>
  <c r="BG1843"/>
  <c r="BF1843"/>
  <c r="T1843"/>
  <c r="R1843"/>
  <c r="P1843"/>
  <c r="BI1829"/>
  <c r="BH1829"/>
  <c r="BG1829"/>
  <c r="BF1829"/>
  <c r="T1829"/>
  <c r="R1829"/>
  <c r="P1829"/>
  <c r="BI1721"/>
  <c r="BH1721"/>
  <c r="BG1721"/>
  <c r="BF1721"/>
  <c r="T1721"/>
  <c r="R1721"/>
  <c r="P1721"/>
  <c r="BI1718"/>
  <c r="BH1718"/>
  <c r="BG1718"/>
  <c r="BF1718"/>
  <c r="T1718"/>
  <c r="R1718"/>
  <c r="P1718"/>
  <c r="BI1699"/>
  <c r="BH1699"/>
  <c r="BG1699"/>
  <c r="BF1699"/>
  <c r="T1699"/>
  <c r="R1699"/>
  <c r="P1699"/>
  <c r="BI1694"/>
  <c r="BH1694"/>
  <c r="BG1694"/>
  <c r="BF1694"/>
  <c r="T1694"/>
  <c r="R1694"/>
  <c r="P1694"/>
  <c r="BI1689"/>
  <c r="BH1689"/>
  <c r="BG1689"/>
  <c r="BF1689"/>
  <c r="T1689"/>
  <c r="R1689"/>
  <c r="P1689"/>
  <c r="BI1668"/>
  <c r="BH1668"/>
  <c r="BG1668"/>
  <c r="BF1668"/>
  <c r="T1668"/>
  <c r="R1668"/>
  <c r="P1668"/>
  <c r="BI1647"/>
  <c r="BH1647"/>
  <c r="BG1647"/>
  <c r="BF1647"/>
  <c r="T1647"/>
  <c r="R1647"/>
  <c r="P1647"/>
  <c r="BI1644"/>
  <c r="BH1644"/>
  <c r="BG1644"/>
  <c r="BF1644"/>
  <c r="T1644"/>
  <c r="R1644"/>
  <c r="P1644"/>
  <c r="BI1638"/>
  <c r="BH1638"/>
  <c r="BG1638"/>
  <c r="BF1638"/>
  <c r="T1638"/>
  <c r="R1638"/>
  <c r="P1638"/>
  <c r="BI1589"/>
  <c r="BH1589"/>
  <c r="BG1589"/>
  <c r="BF1589"/>
  <c r="T1589"/>
  <c r="R1589"/>
  <c r="P1589"/>
  <c r="BI1579"/>
  <c r="BH1579"/>
  <c r="BG1579"/>
  <c r="BF1579"/>
  <c r="T1579"/>
  <c r="R1579"/>
  <c r="P1579"/>
  <c r="BI1524"/>
  <c r="BH1524"/>
  <c r="BG1524"/>
  <c r="BF1524"/>
  <c r="T1524"/>
  <c r="R1524"/>
  <c r="P1524"/>
  <c r="BI1518"/>
  <c r="BH1518"/>
  <c r="BG1518"/>
  <c r="BF1518"/>
  <c r="T1518"/>
  <c r="R1518"/>
  <c r="P1518"/>
  <c r="BI1512"/>
  <c r="BH1512"/>
  <c r="BG1512"/>
  <c r="BF1512"/>
  <c r="T1512"/>
  <c r="R1512"/>
  <c r="P1512"/>
  <c r="BI1506"/>
  <c r="BH1506"/>
  <c r="BG1506"/>
  <c r="BF1506"/>
  <c r="T1506"/>
  <c r="R1506"/>
  <c r="P1506"/>
  <c r="BI1500"/>
  <c r="BH1500"/>
  <c r="BG1500"/>
  <c r="BF1500"/>
  <c r="T1500"/>
  <c r="R1500"/>
  <c r="P1500"/>
  <c r="BI1492"/>
  <c r="BH1492"/>
  <c r="BG1492"/>
  <c r="BF1492"/>
  <c r="T1492"/>
  <c r="R1492"/>
  <c r="P1492"/>
  <c r="BI1489"/>
  <c r="BH1489"/>
  <c r="BG1489"/>
  <c r="BF1489"/>
  <c r="T1489"/>
  <c r="R1489"/>
  <c r="P1489"/>
  <c r="BI1484"/>
  <c r="BH1484"/>
  <c r="BG1484"/>
  <c r="BF1484"/>
  <c r="T1484"/>
  <c r="R1484"/>
  <c r="P1484"/>
  <c r="BI1479"/>
  <c r="BH1479"/>
  <c r="BG1479"/>
  <c r="BF1479"/>
  <c r="T1479"/>
  <c r="R1479"/>
  <c r="P1479"/>
  <c r="BI1474"/>
  <c r="BH1474"/>
  <c r="BG1474"/>
  <c r="BF1474"/>
  <c r="T1474"/>
  <c r="R1474"/>
  <c r="P1474"/>
  <c r="BI1469"/>
  <c r="BH1469"/>
  <c r="BG1469"/>
  <c r="BF1469"/>
  <c r="T1469"/>
  <c r="R1469"/>
  <c r="P1469"/>
  <c r="BI1465"/>
  <c r="BH1465"/>
  <c r="BG1465"/>
  <c r="BF1465"/>
  <c r="T1465"/>
  <c r="R1465"/>
  <c r="P1465"/>
  <c r="BI1462"/>
  <c r="BH1462"/>
  <c r="BG1462"/>
  <c r="BF1462"/>
  <c r="T1462"/>
  <c r="R1462"/>
  <c r="P1462"/>
  <c r="BI1450"/>
  <c r="BH1450"/>
  <c r="BG1450"/>
  <c r="BF1450"/>
  <c r="T1450"/>
  <c r="R1450"/>
  <c r="P1450"/>
  <c r="BI1444"/>
  <c r="BH1444"/>
  <c r="BG1444"/>
  <c r="BF1444"/>
  <c r="T1444"/>
  <c r="R1444"/>
  <c r="P1444"/>
  <c r="BI1437"/>
  <c r="BH1437"/>
  <c r="BG1437"/>
  <c r="BF1437"/>
  <c r="T1437"/>
  <c r="R1437"/>
  <c r="P1437"/>
  <c r="BI1431"/>
  <c r="BH1431"/>
  <c r="BG1431"/>
  <c r="BF1431"/>
  <c r="T1431"/>
  <c r="R1431"/>
  <c r="P1431"/>
  <c r="BI1425"/>
  <c r="BH1425"/>
  <c r="BG1425"/>
  <c r="BF1425"/>
  <c r="T1425"/>
  <c r="R1425"/>
  <c r="P1425"/>
  <c r="BI1419"/>
  <c r="BH1419"/>
  <c r="BG1419"/>
  <c r="BF1419"/>
  <c r="T1419"/>
  <c r="R1419"/>
  <c r="P1419"/>
  <c r="BI1414"/>
  <c r="BH1414"/>
  <c r="BG1414"/>
  <c r="BF1414"/>
  <c r="T1414"/>
  <c r="R1414"/>
  <c r="P1414"/>
  <c r="BI1400"/>
  <c r="BH1400"/>
  <c r="BG1400"/>
  <c r="BF1400"/>
  <c r="T1400"/>
  <c r="R1400"/>
  <c r="P1400"/>
  <c r="BI1393"/>
  <c r="BH1393"/>
  <c r="BG1393"/>
  <c r="BF1393"/>
  <c r="T1393"/>
  <c r="R1393"/>
  <c r="P1393"/>
  <c r="BI1385"/>
  <c r="BH1385"/>
  <c r="BG1385"/>
  <c r="BF1385"/>
  <c r="T1385"/>
  <c r="R1385"/>
  <c r="P1385"/>
  <c r="BI1380"/>
  <c r="BH1380"/>
  <c r="BG1380"/>
  <c r="BF1380"/>
  <c r="T1380"/>
  <c r="R1380"/>
  <c r="P1380"/>
  <c r="BI1376"/>
  <c r="BH1376"/>
  <c r="BG1376"/>
  <c r="BF1376"/>
  <c r="T1376"/>
  <c r="R1376"/>
  <c r="P1376"/>
  <c r="BI1371"/>
  <c r="BH1371"/>
  <c r="BG1371"/>
  <c r="BF1371"/>
  <c r="T1371"/>
  <c r="R1371"/>
  <c r="P1371"/>
  <c r="BI1366"/>
  <c r="BH1366"/>
  <c r="BG1366"/>
  <c r="BF1366"/>
  <c r="T1366"/>
  <c r="R1366"/>
  <c r="P1366"/>
  <c r="BI1361"/>
  <c r="BH1361"/>
  <c r="BG1361"/>
  <c r="BF1361"/>
  <c r="T1361"/>
  <c r="R1361"/>
  <c r="P1361"/>
  <c r="BI1356"/>
  <c r="BH1356"/>
  <c r="BG1356"/>
  <c r="BF1356"/>
  <c r="T1356"/>
  <c r="R1356"/>
  <c r="P1356"/>
  <c r="BI1353"/>
  <c r="BH1353"/>
  <c r="BG1353"/>
  <c r="BF1353"/>
  <c r="T1353"/>
  <c r="R1353"/>
  <c r="P1353"/>
  <c r="BI1348"/>
  <c r="BH1348"/>
  <c r="BG1348"/>
  <c r="BF1348"/>
  <c r="T1348"/>
  <c r="R1348"/>
  <c r="P1348"/>
  <c r="BI1342"/>
  <c r="BH1342"/>
  <c r="BG1342"/>
  <c r="BF1342"/>
  <c r="T1342"/>
  <c r="R1342"/>
  <c r="P1342"/>
  <c r="BI1337"/>
  <c r="BH1337"/>
  <c r="BG1337"/>
  <c r="BF1337"/>
  <c r="T1337"/>
  <c r="R1337"/>
  <c r="P1337"/>
  <c r="BI1331"/>
  <c r="BH1331"/>
  <c r="BG1331"/>
  <c r="BF1331"/>
  <c r="T1331"/>
  <c r="R1331"/>
  <c r="P1331"/>
  <c r="BI1326"/>
  <c r="BH1326"/>
  <c r="BG1326"/>
  <c r="BF1326"/>
  <c r="T1326"/>
  <c r="R1326"/>
  <c r="P1326"/>
  <c r="BI1320"/>
  <c r="BH1320"/>
  <c r="BG1320"/>
  <c r="BF1320"/>
  <c r="T1320"/>
  <c r="R1320"/>
  <c r="P1320"/>
  <c r="BI1311"/>
  <c r="BH1311"/>
  <c r="BG1311"/>
  <c r="BF1311"/>
  <c r="T1311"/>
  <c r="R1311"/>
  <c r="P1311"/>
  <c r="BI1301"/>
  <c r="BH1301"/>
  <c r="BG1301"/>
  <c r="BF1301"/>
  <c r="T1301"/>
  <c r="R1301"/>
  <c r="P1301"/>
  <c r="BI1296"/>
  <c r="BH1296"/>
  <c r="BG1296"/>
  <c r="BF1296"/>
  <c r="T1296"/>
  <c r="R1296"/>
  <c r="P1296"/>
  <c r="BI1291"/>
  <c r="BH1291"/>
  <c r="BG1291"/>
  <c r="BF1291"/>
  <c r="T1291"/>
  <c r="R1291"/>
  <c r="P1291"/>
  <c r="BI1285"/>
  <c r="BH1285"/>
  <c r="BG1285"/>
  <c r="BF1285"/>
  <c r="T1285"/>
  <c r="R1285"/>
  <c r="P1285"/>
  <c r="BI1281"/>
  <c r="BH1281"/>
  <c r="BG1281"/>
  <c r="BF1281"/>
  <c r="T1281"/>
  <c r="R1281"/>
  <c r="P1281"/>
  <c r="BI1277"/>
  <c r="BH1277"/>
  <c r="BG1277"/>
  <c r="BF1277"/>
  <c r="T1277"/>
  <c r="R1277"/>
  <c r="P1277"/>
  <c r="BI1274"/>
  <c r="BH1274"/>
  <c r="BG1274"/>
  <c r="BF1274"/>
  <c r="T1274"/>
  <c r="R1274"/>
  <c r="P1274"/>
  <c r="BI1270"/>
  <c r="BH1270"/>
  <c r="BG1270"/>
  <c r="BF1270"/>
  <c r="T1270"/>
  <c r="R1270"/>
  <c r="P1270"/>
  <c r="BI1253"/>
  <c r="BH1253"/>
  <c r="BG1253"/>
  <c r="BF1253"/>
  <c r="T1253"/>
  <c r="R1253"/>
  <c r="P1253"/>
  <c r="BI1245"/>
  <c r="BH1245"/>
  <c r="BG1245"/>
  <c r="BF1245"/>
  <c r="T1245"/>
  <c r="R1245"/>
  <c r="P1245"/>
  <c r="BI1233"/>
  <c r="BH1233"/>
  <c r="BG1233"/>
  <c r="BF1233"/>
  <c r="T1233"/>
  <c r="R1233"/>
  <c r="P1233"/>
  <c r="BI1228"/>
  <c r="BH1228"/>
  <c r="BG1228"/>
  <c r="BF1228"/>
  <c r="T1228"/>
  <c r="R1228"/>
  <c r="P1228"/>
  <c r="BI1225"/>
  <c r="BH1225"/>
  <c r="BG1225"/>
  <c r="BF1225"/>
  <c r="T1225"/>
  <c r="R1225"/>
  <c r="P1225"/>
  <c r="BI1220"/>
  <c r="BH1220"/>
  <c r="BG1220"/>
  <c r="BF1220"/>
  <c r="T1220"/>
  <c r="R1220"/>
  <c r="P1220"/>
  <c r="BI1215"/>
  <c r="BH1215"/>
  <c r="BG1215"/>
  <c r="BF1215"/>
  <c r="T1215"/>
  <c r="R1215"/>
  <c r="P1215"/>
  <c r="BI1207"/>
  <c r="BH1207"/>
  <c r="BG1207"/>
  <c r="BF1207"/>
  <c r="T1207"/>
  <c r="R1207"/>
  <c r="P1207"/>
  <c r="BI1196"/>
  <c r="BH1196"/>
  <c r="BG1196"/>
  <c r="BF1196"/>
  <c r="T1196"/>
  <c r="R1196"/>
  <c r="P1196"/>
  <c r="BI1192"/>
  <c r="BH1192"/>
  <c r="BG1192"/>
  <c r="BF1192"/>
  <c r="T1192"/>
  <c r="R1192"/>
  <c r="P1192"/>
  <c r="BI1187"/>
  <c r="BH1187"/>
  <c r="BG1187"/>
  <c r="BF1187"/>
  <c r="T1187"/>
  <c r="R1187"/>
  <c r="P1187"/>
  <c r="BI1183"/>
  <c r="BH1183"/>
  <c r="BG1183"/>
  <c r="BF1183"/>
  <c r="T1183"/>
  <c r="R1183"/>
  <c r="P1183"/>
  <c r="BI1178"/>
  <c r="BH1178"/>
  <c r="BG1178"/>
  <c r="BF1178"/>
  <c r="T1178"/>
  <c r="R1178"/>
  <c r="P1178"/>
  <c r="BI1110"/>
  <c r="BH1110"/>
  <c r="BG1110"/>
  <c r="BF1110"/>
  <c r="T1110"/>
  <c r="R1110"/>
  <c r="P1110"/>
  <c r="BI1042"/>
  <c r="BH1042"/>
  <c r="BG1042"/>
  <c r="BF1042"/>
  <c r="T1042"/>
  <c r="R1042"/>
  <c r="P1042"/>
  <c r="BI989"/>
  <c r="BH989"/>
  <c r="BG989"/>
  <c r="BF989"/>
  <c r="T989"/>
  <c r="R989"/>
  <c r="P989"/>
  <c r="BI970"/>
  <c r="BH970"/>
  <c r="BG970"/>
  <c r="BF970"/>
  <c r="T970"/>
  <c r="R970"/>
  <c r="P970"/>
  <c r="BI967"/>
  <c r="BH967"/>
  <c r="BG967"/>
  <c r="BF967"/>
  <c r="T967"/>
  <c r="R967"/>
  <c r="P967"/>
  <c r="BI962"/>
  <c r="BH962"/>
  <c r="BG962"/>
  <c r="BF962"/>
  <c r="T962"/>
  <c r="R962"/>
  <c r="P962"/>
  <c r="BI957"/>
  <c r="BH957"/>
  <c r="BG957"/>
  <c r="BF957"/>
  <c r="T957"/>
  <c r="R957"/>
  <c r="P957"/>
  <c r="BI952"/>
  <c r="BH952"/>
  <c r="BG952"/>
  <c r="BF952"/>
  <c r="T952"/>
  <c r="R952"/>
  <c r="P952"/>
  <c r="BI948"/>
  <c r="BH948"/>
  <c r="BG948"/>
  <c r="BF948"/>
  <c r="T948"/>
  <c r="R948"/>
  <c r="P948"/>
  <c r="BI944"/>
  <c r="BH944"/>
  <c r="BG944"/>
  <c r="BF944"/>
  <c r="T944"/>
  <c r="R944"/>
  <c r="P944"/>
  <c r="BI941"/>
  <c r="BH941"/>
  <c r="BG941"/>
  <c r="BF941"/>
  <c r="T941"/>
  <c r="R941"/>
  <c r="P941"/>
  <c r="BI936"/>
  <c r="BH936"/>
  <c r="BG936"/>
  <c r="BF936"/>
  <c r="T936"/>
  <c r="R936"/>
  <c r="P936"/>
  <c r="BI931"/>
  <c r="BH931"/>
  <c r="BG931"/>
  <c r="BF931"/>
  <c r="T931"/>
  <c r="R931"/>
  <c r="P931"/>
  <c r="BI925"/>
  <c r="BH925"/>
  <c r="BG925"/>
  <c r="BF925"/>
  <c r="T925"/>
  <c r="R925"/>
  <c r="P925"/>
  <c r="BI920"/>
  <c r="BH920"/>
  <c r="BG920"/>
  <c r="BF920"/>
  <c r="T920"/>
  <c r="R920"/>
  <c r="P920"/>
  <c r="BI913"/>
  <c r="BH913"/>
  <c r="BG913"/>
  <c r="BF913"/>
  <c r="T913"/>
  <c r="R913"/>
  <c r="P913"/>
  <c r="BI911"/>
  <c r="BH911"/>
  <c r="BG911"/>
  <c r="BF911"/>
  <c r="T911"/>
  <c r="R911"/>
  <c r="P911"/>
  <c r="BI905"/>
  <c r="BH905"/>
  <c r="BG905"/>
  <c r="BF905"/>
  <c r="T905"/>
  <c r="R905"/>
  <c r="P905"/>
  <c r="BI900"/>
  <c r="BH900"/>
  <c r="BG900"/>
  <c r="BF900"/>
  <c r="T900"/>
  <c r="R900"/>
  <c r="P900"/>
  <c r="BI897"/>
  <c r="BH897"/>
  <c r="BG897"/>
  <c r="BF897"/>
  <c r="T897"/>
  <c r="R897"/>
  <c r="P897"/>
  <c r="BI876"/>
  <c r="BH876"/>
  <c r="BG876"/>
  <c r="BF876"/>
  <c r="T876"/>
  <c r="R876"/>
  <c r="P876"/>
  <c r="BI871"/>
  <c r="BH871"/>
  <c r="BG871"/>
  <c r="BF871"/>
  <c r="T871"/>
  <c r="R871"/>
  <c r="P871"/>
  <c r="BI865"/>
  <c r="BH865"/>
  <c r="BG865"/>
  <c r="BF865"/>
  <c r="T865"/>
  <c r="R865"/>
  <c r="P865"/>
  <c r="BI860"/>
  <c r="BH860"/>
  <c r="BG860"/>
  <c r="BF860"/>
  <c r="T860"/>
  <c r="R860"/>
  <c r="P860"/>
  <c r="BI854"/>
  <c r="BH854"/>
  <c r="BG854"/>
  <c r="BF854"/>
  <c r="T854"/>
  <c r="R854"/>
  <c r="P854"/>
  <c r="BI849"/>
  <c r="BH849"/>
  <c r="BG849"/>
  <c r="BF849"/>
  <c r="T849"/>
  <c r="R849"/>
  <c r="P849"/>
  <c r="BI845"/>
  <c r="BH845"/>
  <c r="BG845"/>
  <c r="BF845"/>
  <c r="T845"/>
  <c r="T844"/>
  <c r="R845"/>
  <c r="R844"/>
  <c r="P845"/>
  <c r="P844"/>
  <c r="BI840"/>
  <c r="BH840"/>
  <c r="BG840"/>
  <c r="BF840"/>
  <c r="T840"/>
  <c r="R840"/>
  <c r="P840"/>
  <c r="BI836"/>
  <c r="BH836"/>
  <c r="BG836"/>
  <c r="BF836"/>
  <c r="T836"/>
  <c r="R836"/>
  <c r="P836"/>
  <c r="BI832"/>
  <c r="BH832"/>
  <c r="BG832"/>
  <c r="BF832"/>
  <c r="T832"/>
  <c r="R832"/>
  <c r="P832"/>
  <c r="BI827"/>
  <c r="BH827"/>
  <c r="BG827"/>
  <c r="BF827"/>
  <c r="T827"/>
  <c r="R827"/>
  <c r="P827"/>
  <c r="BI823"/>
  <c r="BH823"/>
  <c r="BG823"/>
  <c r="BF823"/>
  <c r="T823"/>
  <c r="R823"/>
  <c r="P823"/>
  <c r="BI819"/>
  <c r="BH819"/>
  <c r="BG819"/>
  <c r="BF819"/>
  <c r="T819"/>
  <c r="R819"/>
  <c r="P819"/>
  <c r="BI815"/>
  <c r="BH815"/>
  <c r="BG815"/>
  <c r="BF815"/>
  <c r="T815"/>
  <c r="R815"/>
  <c r="P815"/>
  <c r="BI809"/>
  <c r="BH809"/>
  <c r="BG809"/>
  <c r="BF809"/>
  <c r="T809"/>
  <c r="R809"/>
  <c r="P809"/>
  <c r="BI803"/>
  <c r="BH803"/>
  <c r="BG803"/>
  <c r="BF803"/>
  <c r="T803"/>
  <c r="R803"/>
  <c r="P803"/>
  <c r="BI797"/>
  <c r="BH797"/>
  <c r="BG797"/>
  <c r="BF797"/>
  <c r="T797"/>
  <c r="R797"/>
  <c r="P797"/>
  <c r="BI793"/>
  <c r="BH793"/>
  <c r="BG793"/>
  <c r="BF793"/>
  <c r="T793"/>
  <c r="R793"/>
  <c r="P793"/>
  <c r="BI789"/>
  <c r="BH789"/>
  <c r="BG789"/>
  <c r="BF789"/>
  <c r="T789"/>
  <c r="R789"/>
  <c r="P789"/>
  <c r="BI785"/>
  <c r="BH785"/>
  <c r="BG785"/>
  <c r="BF785"/>
  <c r="T785"/>
  <c r="R785"/>
  <c r="P785"/>
  <c r="BI779"/>
  <c r="BH779"/>
  <c r="BG779"/>
  <c r="BF779"/>
  <c r="T779"/>
  <c r="R779"/>
  <c r="P779"/>
  <c r="BI774"/>
  <c r="BH774"/>
  <c r="BG774"/>
  <c r="BF774"/>
  <c r="T774"/>
  <c r="R774"/>
  <c r="P774"/>
  <c r="BI767"/>
  <c r="BH767"/>
  <c r="BG767"/>
  <c r="BF767"/>
  <c r="T767"/>
  <c r="R767"/>
  <c r="P767"/>
  <c r="BI763"/>
  <c r="BH763"/>
  <c r="BG763"/>
  <c r="BF763"/>
  <c r="T763"/>
  <c r="R763"/>
  <c r="P763"/>
  <c r="BI758"/>
  <c r="BH758"/>
  <c r="BG758"/>
  <c r="BF758"/>
  <c r="T758"/>
  <c r="R758"/>
  <c r="P758"/>
  <c r="BI750"/>
  <c r="BH750"/>
  <c r="BG750"/>
  <c r="BF750"/>
  <c r="T750"/>
  <c r="R750"/>
  <c r="P750"/>
  <c r="BI744"/>
  <c r="BH744"/>
  <c r="BG744"/>
  <c r="BF744"/>
  <c r="T744"/>
  <c r="R744"/>
  <c r="P744"/>
  <c r="BI739"/>
  <c r="BH739"/>
  <c r="BG739"/>
  <c r="BF739"/>
  <c r="T739"/>
  <c r="R739"/>
  <c r="P739"/>
  <c r="BI703"/>
  <c r="BH703"/>
  <c r="BG703"/>
  <c r="BF703"/>
  <c r="T703"/>
  <c r="R703"/>
  <c r="P703"/>
  <c r="BI698"/>
  <c r="BH698"/>
  <c r="BG698"/>
  <c r="BF698"/>
  <c r="T698"/>
  <c r="R698"/>
  <c r="P698"/>
  <c r="BI688"/>
  <c r="BH688"/>
  <c r="BG688"/>
  <c r="BF688"/>
  <c r="T688"/>
  <c r="R688"/>
  <c r="P688"/>
  <c r="BI678"/>
  <c r="BH678"/>
  <c r="BG678"/>
  <c r="BF678"/>
  <c r="T678"/>
  <c r="R678"/>
  <c r="P678"/>
  <c r="BI669"/>
  <c r="BH669"/>
  <c r="BG669"/>
  <c r="BF669"/>
  <c r="T669"/>
  <c r="R669"/>
  <c r="P669"/>
  <c r="BI659"/>
  <c r="BH659"/>
  <c r="BG659"/>
  <c r="BF659"/>
  <c r="T659"/>
  <c r="R659"/>
  <c r="P659"/>
  <c r="BI578"/>
  <c r="BH578"/>
  <c r="BG578"/>
  <c r="BF578"/>
  <c r="T578"/>
  <c r="R578"/>
  <c r="P578"/>
  <c r="BI493"/>
  <c r="BH493"/>
  <c r="BG493"/>
  <c r="BF493"/>
  <c r="T493"/>
  <c r="R493"/>
  <c r="P493"/>
  <c r="BI416"/>
  <c r="BH416"/>
  <c r="BG416"/>
  <c r="BF416"/>
  <c r="T416"/>
  <c r="R416"/>
  <c r="P416"/>
  <c r="BI404"/>
  <c r="BH404"/>
  <c r="BG404"/>
  <c r="BF404"/>
  <c r="T404"/>
  <c r="R404"/>
  <c r="P404"/>
  <c r="BI397"/>
  <c r="BH397"/>
  <c r="BG397"/>
  <c r="BF397"/>
  <c r="T397"/>
  <c r="R397"/>
  <c r="P397"/>
  <c r="BI390"/>
  <c r="BH390"/>
  <c r="BG390"/>
  <c r="BF390"/>
  <c r="T390"/>
  <c r="R390"/>
  <c r="P390"/>
  <c r="BI378"/>
  <c r="BH378"/>
  <c r="BG378"/>
  <c r="BF378"/>
  <c r="T378"/>
  <c r="R378"/>
  <c r="P378"/>
  <c r="BI371"/>
  <c r="BH371"/>
  <c r="BG371"/>
  <c r="BF371"/>
  <c r="T371"/>
  <c r="R371"/>
  <c r="P371"/>
  <c r="BI364"/>
  <c r="BH364"/>
  <c r="BG364"/>
  <c r="BF364"/>
  <c r="T364"/>
  <c r="R364"/>
  <c r="P364"/>
  <c r="BI358"/>
  <c r="BH358"/>
  <c r="BG358"/>
  <c r="BF358"/>
  <c r="T358"/>
  <c r="R358"/>
  <c r="P358"/>
  <c r="BI352"/>
  <c r="BH352"/>
  <c r="BG352"/>
  <c r="BF352"/>
  <c r="T352"/>
  <c r="R352"/>
  <c r="P352"/>
  <c r="BI346"/>
  <c r="BH346"/>
  <c r="BG346"/>
  <c r="BF346"/>
  <c r="T346"/>
  <c r="R346"/>
  <c r="P346"/>
  <c r="BI338"/>
  <c r="BH338"/>
  <c r="BG338"/>
  <c r="BF338"/>
  <c r="T338"/>
  <c r="R338"/>
  <c r="P338"/>
  <c r="BI330"/>
  <c r="BH330"/>
  <c r="BG330"/>
  <c r="BF330"/>
  <c r="T330"/>
  <c r="R330"/>
  <c r="P330"/>
  <c r="BI326"/>
  <c r="BH326"/>
  <c r="BG326"/>
  <c r="BF326"/>
  <c r="T326"/>
  <c r="R326"/>
  <c r="P326"/>
  <c r="BI318"/>
  <c r="BH318"/>
  <c r="BG318"/>
  <c r="BF318"/>
  <c r="T318"/>
  <c r="R318"/>
  <c r="P318"/>
  <c r="BI314"/>
  <c r="BH314"/>
  <c r="BG314"/>
  <c r="BF314"/>
  <c r="T314"/>
  <c r="R314"/>
  <c r="P314"/>
  <c r="BI307"/>
  <c r="BH307"/>
  <c r="BG307"/>
  <c r="BF307"/>
  <c r="T307"/>
  <c r="R307"/>
  <c r="P307"/>
  <c r="BI300"/>
  <c r="BH300"/>
  <c r="BG300"/>
  <c r="BF300"/>
  <c r="T300"/>
  <c r="R300"/>
  <c r="P300"/>
  <c r="BI285"/>
  <c r="BH285"/>
  <c r="BG285"/>
  <c r="BF285"/>
  <c r="T285"/>
  <c r="R285"/>
  <c r="P285"/>
  <c r="BI270"/>
  <c r="BH270"/>
  <c r="BG270"/>
  <c r="BF270"/>
  <c r="T270"/>
  <c r="R270"/>
  <c r="P270"/>
  <c r="BI257"/>
  <c r="BH257"/>
  <c r="BG257"/>
  <c r="BF257"/>
  <c r="T257"/>
  <c r="R257"/>
  <c r="P257"/>
  <c r="BI253"/>
  <c r="BH253"/>
  <c r="BG253"/>
  <c r="BF253"/>
  <c r="T253"/>
  <c r="R253"/>
  <c r="P253"/>
  <c r="BI242"/>
  <c r="BH242"/>
  <c r="BG242"/>
  <c r="BF242"/>
  <c r="T242"/>
  <c r="R242"/>
  <c r="P242"/>
  <c r="BI231"/>
  <c r="BH231"/>
  <c r="BG231"/>
  <c r="BF231"/>
  <c r="T231"/>
  <c r="R231"/>
  <c r="P231"/>
  <c r="BI215"/>
  <c r="BH215"/>
  <c r="BG215"/>
  <c r="BF215"/>
  <c r="T215"/>
  <c r="R215"/>
  <c r="P215"/>
  <c r="BI199"/>
  <c r="BH199"/>
  <c r="BG199"/>
  <c r="BF199"/>
  <c r="T199"/>
  <c r="R199"/>
  <c r="P199"/>
  <c r="BI185"/>
  <c r="BH185"/>
  <c r="BG185"/>
  <c r="BF185"/>
  <c r="T185"/>
  <c r="R185"/>
  <c r="P185"/>
  <c r="BI180"/>
  <c r="BH180"/>
  <c r="BG180"/>
  <c r="BF180"/>
  <c r="T180"/>
  <c r="R180"/>
  <c r="P180"/>
  <c r="BI170"/>
  <c r="BH170"/>
  <c r="BG170"/>
  <c r="BF170"/>
  <c r="T170"/>
  <c r="R170"/>
  <c r="P170"/>
  <c r="BI160"/>
  <c r="BH160"/>
  <c r="BG160"/>
  <c r="BF160"/>
  <c r="T160"/>
  <c r="R160"/>
  <c r="P160"/>
  <c r="BI152"/>
  <c r="BH152"/>
  <c r="BG152"/>
  <c r="BF152"/>
  <c r="T152"/>
  <c r="R152"/>
  <c r="P152"/>
  <c r="BI148"/>
  <c r="BH148"/>
  <c r="BG148"/>
  <c r="BF148"/>
  <c r="T148"/>
  <c r="R148"/>
  <c r="P148"/>
  <c r="BI143"/>
  <c r="BH143"/>
  <c r="BG143"/>
  <c r="BF143"/>
  <c r="T143"/>
  <c r="R143"/>
  <c r="P143"/>
  <c r="BI138"/>
  <c r="BH138"/>
  <c r="BG138"/>
  <c r="BF138"/>
  <c r="T138"/>
  <c r="R138"/>
  <c r="P138"/>
  <c r="BI133"/>
  <c r="BH133"/>
  <c r="BG133"/>
  <c r="BF133"/>
  <c r="T133"/>
  <c r="R133"/>
  <c r="P133"/>
  <c r="BI128"/>
  <c r="BH128"/>
  <c r="BG128"/>
  <c r="BF128"/>
  <c r="T128"/>
  <c r="R128"/>
  <c r="P128"/>
  <c r="BI122"/>
  <c r="BH122"/>
  <c r="BG122"/>
  <c r="BF122"/>
  <c r="T122"/>
  <c r="R122"/>
  <c r="P122"/>
  <c r="BI109"/>
  <c r="BH109"/>
  <c r="BG109"/>
  <c r="BF109"/>
  <c r="T109"/>
  <c r="R109"/>
  <c r="P109"/>
  <c r="J102"/>
  <c r="F102"/>
  <c r="F100"/>
  <c r="E98"/>
  <c r="J58"/>
  <c r="F58"/>
  <c r="F56"/>
  <c r="E54"/>
  <c r="J26"/>
  <c r="E26"/>
  <c r="J103"/>
  <c r="J25"/>
  <c r="J20"/>
  <c r="E20"/>
  <c r="F103"/>
  <c r="J19"/>
  <c r="J14"/>
  <c r="J100"/>
  <c r="E7"/>
  <c r="E94"/>
  <c i="5" r="J39"/>
  <c r="J38"/>
  <c i="1" r="AY59"/>
  <c i="5" r="J37"/>
  <c i="1" r="AX59"/>
  <c i="5" r="BI845"/>
  <c r="BH845"/>
  <c r="BG845"/>
  <c r="BF845"/>
  <c r="T845"/>
  <c r="T844"/>
  <c r="R845"/>
  <c r="R844"/>
  <c r="P845"/>
  <c r="P844"/>
  <c r="BI833"/>
  <c r="BH833"/>
  <c r="BG833"/>
  <c r="BF833"/>
  <c r="T833"/>
  <c r="R833"/>
  <c r="P833"/>
  <c r="BI793"/>
  <c r="BH793"/>
  <c r="BG793"/>
  <c r="BF793"/>
  <c r="T793"/>
  <c r="R793"/>
  <c r="P793"/>
  <c r="BI791"/>
  <c r="BH791"/>
  <c r="BG791"/>
  <c r="BF791"/>
  <c r="T791"/>
  <c r="R791"/>
  <c r="P791"/>
  <c r="BI785"/>
  <c r="BH785"/>
  <c r="BG785"/>
  <c r="BF785"/>
  <c r="T785"/>
  <c r="R785"/>
  <c r="P785"/>
  <c r="BI780"/>
  <c r="BH780"/>
  <c r="BG780"/>
  <c r="BF780"/>
  <c r="T780"/>
  <c r="R780"/>
  <c r="P780"/>
  <c r="BI774"/>
  <c r="BH774"/>
  <c r="BG774"/>
  <c r="BF774"/>
  <c r="T774"/>
  <c r="R774"/>
  <c r="P774"/>
  <c r="BI769"/>
  <c r="BH769"/>
  <c r="BG769"/>
  <c r="BF769"/>
  <c r="T769"/>
  <c r="R769"/>
  <c r="P769"/>
  <c r="BI764"/>
  <c r="BH764"/>
  <c r="BG764"/>
  <c r="BF764"/>
  <c r="T764"/>
  <c r="R764"/>
  <c r="P764"/>
  <c r="BI759"/>
  <c r="BH759"/>
  <c r="BG759"/>
  <c r="BF759"/>
  <c r="T759"/>
  <c r="R759"/>
  <c r="P759"/>
  <c r="BI754"/>
  <c r="BH754"/>
  <c r="BG754"/>
  <c r="BF754"/>
  <c r="T754"/>
  <c r="R754"/>
  <c r="P754"/>
  <c r="BI751"/>
  <c r="BH751"/>
  <c r="BG751"/>
  <c r="BF751"/>
  <c r="T751"/>
  <c r="R751"/>
  <c r="P751"/>
  <c r="BI742"/>
  <c r="BH742"/>
  <c r="BG742"/>
  <c r="BF742"/>
  <c r="T742"/>
  <c r="R742"/>
  <c r="P742"/>
  <c r="BI736"/>
  <c r="BH736"/>
  <c r="BG736"/>
  <c r="BF736"/>
  <c r="T736"/>
  <c r="R736"/>
  <c r="P736"/>
  <c r="BI729"/>
  <c r="BH729"/>
  <c r="BG729"/>
  <c r="BF729"/>
  <c r="T729"/>
  <c r="R729"/>
  <c r="P729"/>
  <c r="BI723"/>
  <c r="BH723"/>
  <c r="BG723"/>
  <c r="BF723"/>
  <c r="T723"/>
  <c r="R723"/>
  <c r="P723"/>
  <c r="BI717"/>
  <c r="BH717"/>
  <c r="BG717"/>
  <c r="BF717"/>
  <c r="T717"/>
  <c r="R717"/>
  <c r="P717"/>
  <c r="BI711"/>
  <c r="BH711"/>
  <c r="BG711"/>
  <c r="BF711"/>
  <c r="T711"/>
  <c r="R711"/>
  <c r="P711"/>
  <c r="BI699"/>
  <c r="BH699"/>
  <c r="BG699"/>
  <c r="BF699"/>
  <c r="T699"/>
  <c r="R699"/>
  <c r="P699"/>
  <c r="BI692"/>
  <c r="BH692"/>
  <c r="BG692"/>
  <c r="BF692"/>
  <c r="T692"/>
  <c r="R692"/>
  <c r="P692"/>
  <c r="BI684"/>
  <c r="BH684"/>
  <c r="BG684"/>
  <c r="BF684"/>
  <c r="T684"/>
  <c r="R684"/>
  <c r="P684"/>
  <c r="BI681"/>
  <c r="BH681"/>
  <c r="BG681"/>
  <c r="BF681"/>
  <c r="T681"/>
  <c r="R681"/>
  <c r="P681"/>
  <c r="BI676"/>
  <c r="BH676"/>
  <c r="BG676"/>
  <c r="BF676"/>
  <c r="T676"/>
  <c r="R676"/>
  <c r="P676"/>
  <c r="BI670"/>
  <c r="BH670"/>
  <c r="BG670"/>
  <c r="BF670"/>
  <c r="T670"/>
  <c r="R670"/>
  <c r="P670"/>
  <c r="BI665"/>
  <c r="BH665"/>
  <c r="BG665"/>
  <c r="BF665"/>
  <c r="T665"/>
  <c r="R665"/>
  <c r="P665"/>
  <c r="BI659"/>
  <c r="BH659"/>
  <c r="BG659"/>
  <c r="BF659"/>
  <c r="T659"/>
  <c r="R659"/>
  <c r="P659"/>
  <c r="BI654"/>
  <c r="BH654"/>
  <c r="BG654"/>
  <c r="BF654"/>
  <c r="T654"/>
  <c r="R654"/>
  <c r="P654"/>
  <c r="BI649"/>
  <c r="BH649"/>
  <c r="BG649"/>
  <c r="BF649"/>
  <c r="T649"/>
  <c r="R649"/>
  <c r="P649"/>
  <c r="BI643"/>
  <c r="BH643"/>
  <c r="BG643"/>
  <c r="BF643"/>
  <c r="T643"/>
  <c r="R643"/>
  <c r="P643"/>
  <c r="BI640"/>
  <c r="BH640"/>
  <c r="BG640"/>
  <c r="BF640"/>
  <c r="T640"/>
  <c r="R640"/>
  <c r="P640"/>
  <c r="BI636"/>
  <c r="BH636"/>
  <c r="BG636"/>
  <c r="BF636"/>
  <c r="T636"/>
  <c r="R636"/>
  <c r="P636"/>
  <c r="BI619"/>
  <c r="BH619"/>
  <c r="BG619"/>
  <c r="BF619"/>
  <c r="T619"/>
  <c r="R619"/>
  <c r="P619"/>
  <c r="BI613"/>
  <c r="BH613"/>
  <c r="BG613"/>
  <c r="BF613"/>
  <c r="T613"/>
  <c r="R613"/>
  <c r="P613"/>
  <c r="BI599"/>
  <c r="BH599"/>
  <c r="BG599"/>
  <c r="BF599"/>
  <c r="T599"/>
  <c r="R599"/>
  <c r="P599"/>
  <c r="BI596"/>
  <c r="BH596"/>
  <c r="BG596"/>
  <c r="BF596"/>
  <c r="T596"/>
  <c r="R596"/>
  <c r="P596"/>
  <c r="BI591"/>
  <c r="BH591"/>
  <c r="BG591"/>
  <c r="BF591"/>
  <c r="T591"/>
  <c r="R591"/>
  <c r="P591"/>
  <c r="BI586"/>
  <c r="BH586"/>
  <c r="BG586"/>
  <c r="BF586"/>
  <c r="T586"/>
  <c r="R586"/>
  <c r="P586"/>
  <c r="BI581"/>
  <c r="BH581"/>
  <c r="BG581"/>
  <c r="BF581"/>
  <c r="T581"/>
  <c r="R581"/>
  <c r="P581"/>
  <c r="BI573"/>
  <c r="BH573"/>
  <c r="BG573"/>
  <c r="BF573"/>
  <c r="T573"/>
  <c r="R573"/>
  <c r="P573"/>
  <c r="BI565"/>
  <c r="BH565"/>
  <c r="BG565"/>
  <c r="BF565"/>
  <c r="T565"/>
  <c r="R565"/>
  <c r="P565"/>
  <c r="BI549"/>
  <c r="BH549"/>
  <c r="BG549"/>
  <c r="BF549"/>
  <c r="T549"/>
  <c r="R549"/>
  <c r="P549"/>
  <c r="BI544"/>
  <c r="BH544"/>
  <c r="BG544"/>
  <c r="BF544"/>
  <c r="T544"/>
  <c r="R544"/>
  <c r="P544"/>
  <c r="BI541"/>
  <c r="BH541"/>
  <c r="BG541"/>
  <c r="BF541"/>
  <c r="T541"/>
  <c r="R541"/>
  <c r="P541"/>
  <c r="BI536"/>
  <c r="BH536"/>
  <c r="BG536"/>
  <c r="BF536"/>
  <c r="T536"/>
  <c r="R536"/>
  <c r="P536"/>
  <c r="BI532"/>
  <c r="BH532"/>
  <c r="BG532"/>
  <c r="BF532"/>
  <c r="T532"/>
  <c r="T531"/>
  <c r="R532"/>
  <c r="R531"/>
  <c r="P532"/>
  <c r="P531"/>
  <c r="BI527"/>
  <c r="BH527"/>
  <c r="BG527"/>
  <c r="BF527"/>
  <c r="T527"/>
  <c r="R527"/>
  <c r="P527"/>
  <c r="BI523"/>
  <c r="BH523"/>
  <c r="BG523"/>
  <c r="BF523"/>
  <c r="T523"/>
  <c r="R523"/>
  <c r="P523"/>
  <c r="BI519"/>
  <c r="BH519"/>
  <c r="BG519"/>
  <c r="BF519"/>
  <c r="T519"/>
  <c r="R519"/>
  <c r="P519"/>
  <c r="BI514"/>
  <c r="BH514"/>
  <c r="BG514"/>
  <c r="BF514"/>
  <c r="T514"/>
  <c r="R514"/>
  <c r="P514"/>
  <c r="BI508"/>
  <c r="BH508"/>
  <c r="BG508"/>
  <c r="BF508"/>
  <c r="T508"/>
  <c r="R508"/>
  <c r="P508"/>
  <c r="BI502"/>
  <c r="BH502"/>
  <c r="BG502"/>
  <c r="BF502"/>
  <c r="T502"/>
  <c r="R502"/>
  <c r="P502"/>
  <c r="BI496"/>
  <c r="BH496"/>
  <c r="BG496"/>
  <c r="BF496"/>
  <c r="T496"/>
  <c r="R496"/>
  <c r="P496"/>
  <c r="BI490"/>
  <c r="BH490"/>
  <c r="BG490"/>
  <c r="BF490"/>
  <c r="T490"/>
  <c r="R490"/>
  <c r="P490"/>
  <c r="BI485"/>
  <c r="BH485"/>
  <c r="BG485"/>
  <c r="BF485"/>
  <c r="T485"/>
  <c r="R485"/>
  <c r="P485"/>
  <c r="BI477"/>
  <c r="BH477"/>
  <c r="BG477"/>
  <c r="BF477"/>
  <c r="T477"/>
  <c r="R477"/>
  <c r="P477"/>
  <c r="BI472"/>
  <c r="BH472"/>
  <c r="BG472"/>
  <c r="BF472"/>
  <c r="T472"/>
  <c r="R472"/>
  <c r="P472"/>
  <c r="BI465"/>
  <c r="BH465"/>
  <c r="BG465"/>
  <c r="BF465"/>
  <c r="T465"/>
  <c r="R465"/>
  <c r="P465"/>
  <c r="BI458"/>
  <c r="BH458"/>
  <c r="BG458"/>
  <c r="BF458"/>
  <c r="T458"/>
  <c r="R458"/>
  <c r="P458"/>
  <c r="BI451"/>
  <c r="BH451"/>
  <c r="BG451"/>
  <c r="BF451"/>
  <c r="T451"/>
  <c r="R451"/>
  <c r="P451"/>
  <c r="BI418"/>
  <c r="BH418"/>
  <c r="BG418"/>
  <c r="BF418"/>
  <c r="T418"/>
  <c r="R418"/>
  <c r="P418"/>
  <c r="BI377"/>
  <c r="BH377"/>
  <c r="BG377"/>
  <c r="BF377"/>
  <c r="T377"/>
  <c r="R377"/>
  <c r="P377"/>
  <c r="BI344"/>
  <c r="BH344"/>
  <c r="BG344"/>
  <c r="BF344"/>
  <c r="T344"/>
  <c r="R344"/>
  <c r="P344"/>
  <c r="BI333"/>
  <c r="BH333"/>
  <c r="BG333"/>
  <c r="BF333"/>
  <c r="T333"/>
  <c r="R333"/>
  <c r="P333"/>
  <c r="BI322"/>
  <c r="BH322"/>
  <c r="BG322"/>
  <c r="BF322"/>
  <c r="T322"/>
  <c r="R322"/>
  <c r="P322"/>
  <c r="BI316"/>
  <c r="BH316"/>
  <c r="BG316"/>
  <c r="BF316"/>
  <c r="T316"/>
  <c r="R316"/>
  <c r="P316"/>
  <c r="BI311"/>
  <c r="BH311"/>
  <c r="BG311"/>
  <c r="BF311"/>
  <c r="T311"/>
  <c r="R311"/>
  <c r="P311"/>
  <c r="BI305"/>
  <c r="BH305"/>
  <c r="BG305"/>
  <c r="BF305"/>
  <c r="T305"/>
  <c r="R305"/>
  <c r="P305"/>
  <c r="BI299"/>
  <c r="BH299"/>
  <c r="BG299"/>
  <c r="BF299"/>
  <c r="T299"/>
  <c r="R299"/>
  <c r="P299"/>
  <c r="BI290"/>
  <c r="BH290"/>
  <c r="BG290"/>
  <c r="BF290"/>
  <c r="T290"/>
  <c r="R290"/>
  <c r="P290"/>
  <c r="BI281"/>
  <c r="BH281"/>
  <c r="BG281"/>
  <c r="BF281"/>
  <c r="T281"/>
  <c r="R281"/>
  <c r="P281"/>
  <c r="BI277"/>
  <c r="BH277"/>
  <c r="BG277"/>
  <c r="BF277"/>
  <c r="T277"/>
  <c r="R277"/>
  <c r="P277"/>
  <c r="BI270"/>
  <c r="BH270"/>
  <c r="BG270"/>
  <c r="BF270"/>
  <c r="T270"/>
  <c r="R270"/>
  <c r="P270"/>
  <c r="BI266"/>
  <c r="BH266"/>
  <c r="BG266"/>
  <c r="BF266"/>
  <c r="T266"/>
  <c r="R266"/>
  <c r="P266"/>
  <c r="BI261"/>
  <c r="BH261"/>
  <c r="BG261"/>
  <c r="BF261"/>
  <c r="T261"/>
  <c r="R261"/>
  <c r="P261"/>
  <c r="BI256"/>
  <c r="BH256"/>
  <c r="BG256"/>
  <c r="BF256"/>
  <c r="T256"/>
  <c r="R256"/>
  <c r="P256"/>
  <c r="BI249"/>
  <c r="BH249"/>
  <c r="BG249"/>
  <c r="BF249"/>
  <c r="T249"/>
  <c r="R249"/>
  <c r="P249"/>
  <c r="BI242"/>
  <c r="BH242"/>
  <c r="BG242"/>
  <c r="BF242"/>
  <c r="T242"/>
  <c r="R242"/>
  <c r="P242"/>
  <c r="BI235"/>
  <c r="BH235"/>
  <c r="BG235"/>
  <c r="BF235"/>
  <c r="T235"/>
  <c r="R235"/>
  <c r="P235"/>
  <c r="BI228"/>
  <c r="BH228"/>
  <c r="BG228"/>
  <c r="BF228"/>
  <c r="T228"/>
  <c r="R228"/>
  <c r="P228"/>
  <c r="BI224"/>
  <c r="BH224"/>
  <c r="BG224"/>
  <c r="BF224"/>
  <c r="T224"/>
  <c r="R224"/>
  <c r="P224"/>
  <c r="BI216"/>
  <c r="BH216"/>
  <c r="BG216"/>
  <c r="BF216"/>
  <c r="T216"/>
  <c r="R216"/>
  <c r="P216"/>
  <c r="BI208"/>
  <c r="BH208"/>
  <c r="BG208"/>
  <c r="BF208"/>
  <c r="T208"/>
  <c r="R208"/>
  <c r="P208"/>
  <c r="BI196"/>
  <c r="BH196"/>
  <c r="BG196"/>
  <c r="BF196"/>
  <c r="T196"/>
  <c r="R196"/>
  <c r="P196"/>
  <c r="BI184"/>
  <c r="BH184"/>
  <c r="BG184"/>
  <c r="BF184"/>
  <c r="T184"/>
  <c r="R184"/>
  <c r="P184"/>
  <c r="BI177"/>
  <c r="BH177"/>
  <c r="BG177"/>
  <c r="BF177"/>
  <c r="T177"/>
  <c r="R177"/>
  <c r="P177"/>
  <c r="BI172"/>
  <c r="BH172"/>
  <c r="BG172"/>
  <c r="BF172"/>
  <c r="T172"/>
  <c r="R172"/>
  <c r="P172"/>
  <c r="BI167"/>
  <c r="BH167"/>
  <c r="BG167"/>
  <c r="BF167"/>
  <c r="T167"/>
  <c r="R167"/>
  <c r="P167"/>
  <c r="BI156"/>
  <c r="BH156"/>
  <c r="BG156"/>
  <c r="BF156"/>
  <c r="T156"/>
  <c r="R156"/>
  <c r="P156"/>
  <c r="BI145"/>
  <c r="BH145"/>
  <c r="BG145"/>
  <c r="BF145"/>
  <c r="T145"/>
  <c r="R145"/>
  <c r="P145"/>
  <c r="BI136"/>
  <c r="BH136"/>
  <c r="BG136"/>
  <c r="BF136"/>
  <c r="T136"/>
  <c r="R136"/>
  <c r="P136"/>
  <c r="BI132"/>
  <c r="BH132"/>
  <c r="BG132"/>
  <c r="BF132"/>
  <c r="T132"/>
  <c r="R132"/>
  <c r="P132"/>
  <c r="BI127"/>
  <c r="BH127"/>
  <c r="BG127"/>
  <c r="BF127"/>
  <c r="T127"/>
  <c r="R127"/>
  <c r="P127"/>
  <c r="BI122"/>
  <c r="BH122"/>
  <c r="BG122"/>
  <c r="BF122"/>
  <c r="T122"/>
  <c r="R122"/>
  <c r="P122"/>
  <c r="BI117"/>
  <c r="BH117"/>
  <c r="BG117"/>
  <c r="BF117"/>
  <c r="T117"/>
  <c r="R117"/>
  <c r="P117"/>
  <c r="BI111"/>
  <c r="BH111"/>
  <c r="BG111"/>
  <c r="BF111"/>
  <c r="T111"/>
  <c r="R111"/>
  <c r="P111"/>
  <c r="BI103"/>
  <c r="BH103"/>
  <c r="BG103"/>
  <c r="BF103"/>
  <c r="T103"/>
  <c r="R103"/>
  <c r="P103"/>
  <c r="J96"/>
  <c r="F96"/>
  <c r="F94"/>
  <c r="E92"/>
  <c r="J58"/>
  <c r="F58"/>
  <c r="F56"/>
  <c r="E54"/>
  <c r="J26"/>
  <c r="E26"/>
  <c r="J59"/>
  <c r="J25"/>
  <c r="J20"/>
  <c r="E20"/>
  <c r="F97"/>
  <c r="J19"/>
  <c r="J14"/>
  <c r="J94"/>
  <c r="E7"/>
  <c r="E88"/>
  <c i="4" r="J39"/>
  <c r="J38"/>
  <c i="1" r="AY58"/>
  <c i="4" r="J37"/>
  <c i="1" r="AX58"/>
  <c i="4" r="BI591"/>
  <c r="BH591"/>
  <c r="BG591"/>
  <c r="BF591"/>
  <c r="T591"/>
  <c r="T590"/>
  <c r="R591"/>
  <c r="R590"/>
  <c r="P591"/>
  <c r="P590"/>
  <c r="BI588"/>
  <c r="BH588"/>
  <c r="BG588"/>
  <c r="BF588"/>
  <c r="T588"/>
  <c r="T587"/>
  <c r="R588"/>
  <c r="R587"/>
  <c r="P588"/>
  <c r="P587"/>
  <c r="BI583"/>
  <c r="BH583"/>
  <c r="BG583"/>
  <c r="BF583"/>
  <c r="T583"/>
  <c r="R583"/>
  <c r="P583"/>
  <c r="BI579"/>
  <c r="BH579"/>
  <c r="BG579"/>
  <c r="BF579"/>
  <c r="T579"/>
  <c r="R579"/>
  <c r="P579"/>
  <c r="BI574"/>
  <c r="BH574"/>
  <c r="BG574"/>
  <c r="BF574"/>
  <c r="T574"/>
  <c r="R574"/>
  <c r="P574"/>
  <c r="BI569"/>
  <c r="BH569"/>
  <c r="BG569"/>
  <c r="BF569"/>
  <c r="T569"/>
  <c r="R569"/>
  <c r="P569"/>
  <c r="BI565"/>
  <c r="BH565"/>
  <c r="BG565"/>
  <c r="BF565"/>
  <c r="T565"/>
  <c r="R565"/>
  <c r="P565"/>
  <c r="BI560"/>
  <c r="BH560"/>
  <c r="BG560"/>
  <c r="BF560"/>
  <c r="T560"/>
  <c r="R560"/>
  <c r="P560"/>
  <c r="BI554"/>
  <c r="BH554"/>
  <c r="BG554"/>
  <c r="BF554"/>
  <c r="T554"/>
  <c r="R554"/>
  <c r="P554"/>
  <c r="BI548"/>
  <c r="BH548"/>
  <c r="BG548"/>
  <c r="BF548"/>
  <c r="T548"/>
  <c r="R548"/>
  <c r="P548"/>
  <c r="BI542"/>
  <c r="BH542"/>
  <c r="BG542"/>
  <c r="BF542"/>
  <c r="T542"/>
  <c r="R542"/>
  <c r="P542"/>
  <c r="BI537"/>
  <c r="BH537"/>
  <c r="BG537"/>
  <c r="BF537"/>
  <c r="T537"/>
  <c r="R537"/>
  <c r="P537"/>
  <c r="BI533"/>
  <c r="BH533"/>
  <c r="BG533"/>
  <c r="BF533"/>
  <c r="T533"/>
  <c r="R533"/>
  <c r="P533"/>
  <c r="BI528"/>
  <c r="BH528"/>
  <c r="BG528"/>
  <c r="BF528"/>
  <c r="T528"/>
  <c r="R528"/>
  <c r="P528"/>
  <c r="BI519"/>
  <c r="BH519"/>
  <c r="BG519"/>
  <c r="BF519"/>
  <c r="T519"/>
  <c r="R519"/>
  <c r="P519"/>
  <c r="BI511"/>
  <c r="BH511"/>
  <c r="BG511"/>
  <c r="BF511"/>
  <c r="T511"/>
  <c r="R511"/>
  <c r="P511"/>
  <c r="BI497"/>
  <c r="BH497"/>
  <c r="BG497"/>
  <c r="BF497"/>
  <c r="T497"/>
  <c r="R497"/>
  <c r="P497"/>
  <c r="BI483"/>
  <c r="BH483"/>
  <c r="BG483"/>
  <c r="BF483"/>
  <c r="T483"/>
  <c r="R483"/>
  <c r="P483"/>
  <c r="BI474"/>
  <c r="BH474"/>
  <c r="BG474"/>
  <c r="BF474"/>
  <c r="T474"/>
  <c r="R474"/>
  <c r="P474"/>
  <c r="BI465"/>
  <c r="BH465"/>
  <c r="BG465"/>
  <c r="BF465"/>
  <c r="T465"/>
  <c r="R465"/>
  <c r="P465"/>
  <c r="BI460"/>
  <c r="BH460"/>
  <c r="BG460"/>
  <c r="BF460"/>
  <c r="T460"/>
  <c r="R460"/>
  <c r="P460"/>
  <c r="BI445"/>
  <c r="BH445"/>
  <c r="BG445"/>
  <c r="BF445"/>
  <c r="T445"/>
  <c r="R445"/>
  <c r="P445"/>
  <c r="BI438"/>
  <c r="BH438"/>
  <c r="BG438"/>
  <c r="BF438"/>
  <c r="T438"/>
  <c r="R438"/>
  <c r="P438"/>
  <c r="BI434"/>
  <c r="BH434"/>
  <c r="BG434"/>
  <c r="BF434"/>
  <c r="T434"/>
  <c r="R434"/>
  <c r="P434"/>
  <c r="BI427"/>
  <c r="BH427"/>
  <c r="BG427"/>
  <c r="BF427"/>
  <c r="T427"/>
  <c r="R427"/>
  <c r="P427"/>
  <c r="BI420"/>
  <c r="BH420"/>
  <c r="BG420"/>
  <c r="BF420"/>
  <c r="T420"/>
  <c r="R420"/>
  <c r="P420"/>
  <c r="BI414"/>
  <c r="BH414"/>
  <c r="BG414"/>
  <c r="BF414"/>
  <c r="T414"/>
  <c r="R414"/>
  <c r="P414"/>
  <c r="BI408"/>
  <c r="BH408"/>
  <c r="BG408"/>
  <c r="BF408"/>
  <c r="T408"/>
  <c r="R408"/>
  <c r="P408"/>
  <c r="BI388"/>
  <c r="BH388"/>
  <c r="BG388"/>
  <c r="BF388"/>
  <c r="T388"/>
  <c r="R388"/>
  <c r="P388"/>
  <c r="BI368"/>
  <c r="BH368"/>
  <c r="BG368"/>
  <c r="BF368"/>
  <c r="T368"/>
  <c r="R368"/>
  <c r="P368"/>
  <c r="BI349"/>
  <c r="BH349"/>
  <c r="BG349"/>
  <c r="BF349"/>
  <c r="T349"/>
  <c r="R349"/>
  <c r="P349"/>
  <c r="BI345"/>
  <c r="BH345"/>
  <c r="BG345"/>
  <c r="BF345"/>
  <c r="T345"/>
  <c r="R345"/>
  <c r="P345"/>
  <c r="BI338"/>
  <c r="BH338"/>
  <c r="BG338"/>
  <c r="BF338"/>
  <c r="T338"/>
  <c r="R338"/>
  <c r="P338"/>
  <c r="BI331"/>
  <c r="BH331"/>
  <c r="BG331"/>
  <c r="BF331"/>
  <c r="T331"/>
  <c r="R331"/>
  <c r="P331"/>
  <c r="BI321"/>
  <c r="BH321"/>
  <c r="BG321"/>
  <c r="BF321"/>
  <c r="T321"/>
  <c r="R321"/>
  <c r="P321"/>
  <c r="BI311"/>
  <c r="BH311"/>
  <c r="BG311"/>
  <c r="BF311"/>
  <c r="T311"/>
  <c r="R311"/>
  <c r="P311"/>
  <c r="BI291"/>
  <c r="BH291"/>
  <c r="BG291"/>
  <c r="BF291"/>
  <c r="T291"/>
  <c r="R291"/>
  <c r="P291"/>
  <c r="BI271"/>
  <c r="BH271"/>
  <c r="BG271"/>
  <c r="BF271"/>
  <c r="T271"/>
  <c r="R271"/>
  <c r="P271"/>
  <c r="BI258"/>
  <c r="BH258"/>
  <c r="BG258"/>
  <c r="BF258"/>
  <c r="T258"/>
  <c r="R258"/>
  <c r="P258"/>
  <c r="BI250"/>
  <c r="BH250"/>
  <c r="BG250"/>
  <c r="BF250"/>
  <c r="T250"/>
  <c r="R250"/>
  <c r="P250"/>
  <c r="BI243"/>
  <c r="BH243"/>
  <c r="BG243"/>
  <c r="BF243"/>
  <c r="T243"/>
  <c r="R243"/>
  <c r="P243"/>
  <c r="BI233"/>
  <c r="BH233"/>
  <c r="BG233"/>
  <c r="BF233"/>
  <c r="T233"/>
  <c r="R233"/>
  <c r="P233"/>
  <c r="BI229"/>
  <c r="BH229"/>
  <c r="BG229"/>
  <c r="BF229"/>
  <c r="T229"/>
  <c r="R229"/>
  <c r="P229"/>
  <c r="BI208"/>
  <c r="BH208"/>
  <c r="BG208"/>
  <c r="BF208"/>
  <c r="T208"/>
  <c r="R208"/>
  <c r="P208"/>
  <c r="BI187"/>
  <c r="BH187"/>
  <c r="BG187"/>
  <c r="BF187"/>
  <c r="T187"/>
  <c r="R187"/>
  <c r="P187"/>
  <c r="BI164"/>
  <c r="BH164"/>
  <c r="BG164"/>
  <c r="BF164"/>
  <c r="T164"/>
  <c r="R164"/>
  <c r="P164"/>
  <c r="BI160"/>
  <c r="BH160"/>
  <c r="BG160"/>
  <c r="BF160"/>
  <c r="T160"/>
  <c r="R160"/>
  <c r="P160"/>
  <c r="BI155"/>
  <c r="BH155"/>
  <c r="BG155"/>
  <c r="BF155"/>
  <c r="T155"/>
  <c r="R155"/>
  <c r="P155"/>
  <c r="BI150"/>
  <c r="BH150"/>
  <c r="BG150"/>
  <c r="BF150"/>
  <c r="T150"/>
  <c r="R150"/>
  <c r="P150"/>
  <c r="BI145"/>
  <c r="BH145"/>
  <c r="BG145"/>
  <c r="BF145"/>
  <c r="T145"/>
  <c r="R145"/>
  <c r="P145"/>
  <c r="BI140"/>
  <c r="BH140"/>
  <c r="BG140"/>
  <c r="BF140"/>
  <c r="T140"/>
  <c r="R140"/>
  <c r="P140"/>
  <c r="BI135"/>
  <c r="BH135"/>
  <c r="BG135"/>
  <c r="BF135"/>
  <c r="T135"/>
  <c r="R135"/>
  <c r="P135"/>
  <c r="BI130"/>
  <c r="BH130"/>
  <c r="BG130"/>
  <c r="BF130"/>
  <c r="T130"/>
  <c r="R130"/>
  <c r="P130"/>
  <c r="BI123"/>
  <c r="BH123"/>
  <c r="BG123"/>
  <c r="BF123"/>
  <c r="T123"/>
  <c r="R123"/>
  <c r="P123"/>
  <c r="BI119"/>
  <c r="BH119"/>
  <c r="BG119"/>
  <c r="BF119"/>
  <c r="T119"/>
  <c r="R119"/>
  <c r="P119"/>
  <c r="BI115"/>
  <c r="BH115"/>
  <c r="BG115"/>
  <c r="BF115"/>
  <c r="T115"/>
  <c r="R115"/>
  <c r="P115"/>
  <c r="BI111"/>
  <c r="BH111"/>
  <c r="BG111"/>
  <c r="BF111"/>
  <c r="T111"/>
  <c r="R111"/>
  <c r="P111"/>
  <c r="BI107"/>
  <c r="BH107"/>
  <c r="BG107"/>
  <c r="BF107"/>
  <c r="T107"/>
  <c r="R107"/>
  <c r="P107"/>
  <c r="BI94"/>
  <c r="BH94"/>
  <c r="BG94"/>
  <c r="BF94"/>
  <c r="T94"/>
  <c r="R94"/>
  <c r="P94"/>
  <c r="J87"/>
  <c r="F87"/>
  <c r="F85"/>
  <c r="E83"/>
  <c r="J58"/>
  <c r="F58"/>
  <c r="F56"/>
  <c r="E54"/>
  <c r="J26"/>
  <c r="E26"/>
  <c r="J88"/>
  <c r="J25"/>
  <c r="J20"/>
  <c r="E20"/>
  <c r="F88"/>
  <c r="J19"/>
  <c r="J14"/>
  <c r="J85"/>
  <c r="E7"/>
  <c r="E50"/>
  <c i="3" r="J39"/>
  <c r="J38"/>
  <c i="1" r="AY57"/>
  <c i="3" r="J37"/>
  <c i="1" r="AX57"/>
  <c i="3" r="BI326"/>
  <c r="BH326"/>
  <c r="BG326"/>
  <c r="BF326"/>
  <c r="T326"/>
  <c r="T325"/>
  <c r="R326"/>
  <c r="R325"/>
  <c r="P326"/>
  <c r="P325"/>
  <c r="BI323"/>
  <c r="BH323"/>
  <c r="BG323"/>
  <c r="BF323"/>
  <c r="T323"/>
  <c r="R323"/>
  <c r="P323"/>
  <c r="BI314"/>
  <c r="BH314"/>
  <c r="BG314"/>
  <c r="BF314"/>
  <c r="T314"/>
  <c r="R314"/>
  <c r="P314"/>
  <c r="BI305"/>
  <c r="BH305"/>
  <c r="BG305"/>
  <c r="BF305"/>
  <c r="T305"/>
  <c r="R305"/>
  <c r="P305"/>
  <c r="BI296"/>
  <c r="BH296"/>
  <c r="BG296"/>
  <c r="BF296"/>
  <c r="T296"/>
  <c r="R296"/>
  <c r="P296"/>
  <c r="BI287"/>
  <c r="BH287"/>
  <c r="BG287"/>
  <c r="BF287"/>
  <c r="T287"/>
  <c r="R287"/>
  <c r="P287"/>
  <c r="BI283"/>
  <c r="BH283"/>
  <c r="BG283"/>
  <c r="BF283"/>
  <c r="T283"/>
  <c r="R283"/>
  <c r="P283"/>
  <c r="BI276"/>
  <c r="BH276"/>
  <c r="BG276"/>
  <c r="BF276"/>
  <c r="T276"/>
  <c r="R276"/>
  <c r="P276"/>
  <c r="BI269"/>
  <c r="BH269"/>
  <c r="BG269"/>
  <c r="BF269"/>
  <c r="T269"/>
  <c r="R269"/>
  <c r="P269"/>
  <c r="BI262"/>
  <c r="BH262"/>
  <c r="BG262"/>
  <c r="BF262"/>
  <c r="T262"/>
  <c r="R262"/>
  <c r="P262"/>
  <c r="BI255"/>
  <c r="BH255"/>
  <c r="BG255"/>
  <c r="BF255"/>
  <c r="T255"/>
  <c r="R255"/>
  <c r="P255"/>
  <c r="BI248"/>
  <c r="BH248"/>
  <c r="BG248"/>
  <c r="BF248"/>
  <c r="T248"/>
  <c r="R248"/>
  <c r="P248"/>
  <c r="BI243"/>
  <c r="BH243"/>
  <c r="BG243"/>
  <c r="BF243"/>
  <c r="T243"/>
  <c r="R243"/>
  <c r="P243"/>
  <c r="BI234"/>
  <c r="BH234"/>
  <c r="BG234"/>
  <c r="BF234"/>
  <c r="T234"/>
  <c r="R234"/>
  <c r="P234"/>
  <c r="BI225"/>
  <c r="BH225"/>
  <c r="BG225"/>
  <c r="BF225"/>
  <c r="T225"/>
  <c r="R225"/>
  <c r="P225"/>
  <c r="BI216"/>
  <c r="BH216"/>
  <c r="BG216"/>
  <c r="BF216"/>
  <c r="T216"/>
  <c r="R216"/>
  <c r="P216"/>
  <c r="BI202"/>
  <c r="BH202"/>
  <c r="BG202"/>
  <c r="BF202"/>
  <c r="T202"/>
  <c r="R202"/>
  <c r="P202"/>
  <c r="BI198"/>
  <c r="BH198"/>
  <c r="BG198"/>
  <c r="BF198"/>
  <c r="T198"/>
  <c r="R198"/>
  <c r="P198"/>
  <c r="BI193"/>
  <c r="BH193"/>
  <c r="BG193"/>
  <c r="BF193"/>
  <c r="T193"/>
  <c r="R193"/>
  <c r="P193"/>
  <c r="BI187"/>
  <c r="BH187"/>
  <c r="BG187"/>
  <c r="BF187"/>
  <c r="T187"/>
  <c r="R187"/>
  <c r="P187"/>
  <c r="BI182"/>
  <c r="BH182"/>
  <c r="BG182"/>
  <c r="BF182"/>
  <c r="T182"/>
  <c r="R182"/>
  <c r="P182"/>
  <c r="BI176"/>
  <c r="BH176"/>
  <c r="BG176"/>
  <c r="BF176"/>
  <c r="T176"/>
  <c r="R176"/>
  <c r="P176"/>
  <c r="BI171"/>
  <c r="BH171"/>
  <c r="BG171"/>
  <c r="BF171"/>
  <c r="T171"/>
  <c r="R171"/>
  <c r="P171"/>
  <c r="BI165"/>
  <c r="BH165"/>
  <c r="BG165"/>
  <c r="BF165"/>
  <c r="T165"/>
  <c r="R165"/>
  <c r="P165"/>
  <c r="BI159"/>
  <c r="BH159"/>
  <c r="BG159"/>
  <c r="BF159"/>
  <c r="T159"/>
  <c r="R159"/>
  <c r="P159"/>
  <c r="BI153"/>
  <c r="BH153"/>
  <c r="BG153"/>
  <c r="BF153"/>
  <c r="T153"/>
  <c r="R153"/>
  <c r="P153"/>
  <c r="BI147"/>
  <c r="BH147"/>
  <c r="BG147"/>
  <c r="BF147"/>
  <c r="T147"/>
  <c r="R147"/>
  <c r="P147"/>
  <c r="BI139"/>
  <c r="BH139"/>
  <c r="BG139"/>
  <c r="BF139"/>
  <c r="T139"/>
  <c r="R139"/>
  <c r="P139"/>
  <c r="BI130"/>
  <c r="BH130"/>
  <c r="BG130"/>
  <c r="BF130"/>
  <c r="T130"/>
  <c r="R130"/>
  <c r="P130"/>
  <c r="BI120"/>
  <c r="BH120"/>
  <c r="BG120"/>
  <c r="BF120"/>
  <c r="T120"/>
  <c r="R120"/>
  <c r="P120"/>
  <c r="BI111"/>
  <c r="BH111"/>
  <c r="BG111"/>
  <c r="BF111"/>
  <c r="T111"/>
  <c r="R111"/>
  <c r="P111"/>
  <c r="BI102"/>
  <c r="BH102"/>
  <c r="BG102"/>
  <c r="BF102"/>
  <c r="T102"/>
  <c r="R102"/>
  <c r="P102"/>
  <c r="BI96"/>
  <c r="BH96"/>
  <c r="BG96"/>
  <c r="BF96"/>
  <c r="T96"/>
  <c r="R96"/>
  <c r="P96"/>
  <c r="J89"/>
  <c r="F89"/>
  <c r="F87"/>
  <c r="E85"/>
  <c r="J58"/>
  <c r="F58"/>
  <c r="F56"/>
  <c r="E54"/>
  <c r="J26"/>
  <c r="E26"/>
  <c r="J90"/>
  <c r="J25"/>
  <c r="J20"/>
  <c r="E20"/>
  <c r="F90"/>
  <c r="J19"/>
  <c r="J14"/>
  <c r="J87"/>
  <c r="E7"/>
  <c r="E81"/>
  <c i="2" r="J39"/>
  <c r="J38"/>
  <c i="1" r="AY56"/>
  <c i="2" r="J37"/>
  <c i="1" r="AX56"/>
  <c i="2" r="BI306"/>
  <c r="BH306"/>
  <c r="BG306"/>
  <c r="BF306"/>
  <c r="T306"/>
  <c r="T305"/>
  <c r="R306"/>
  <c r="R305"/>
  <c r="P306"/>
  <c r="P305"/>
  <c r="BI304"/>
  <c r="BH304"/>
  <c r="BG304"/>
  <c r="BF304"/>
  <c r="T304"/>
  <c r="T303"/>
  <c r="R304"/>
  <c r="R303"/>
  <c r="P304"/>
  <c r="P303"/>
  <c r="BI298"/>
  <c r="BH298"/>
  <c r="BG298"/>
  <c r="BF298"/>
  <c r="T298"/>
  <c r="T297"/>
  <c r="R298"/>
  <c r="R297"/>
  <c r="P298"/>
  <c r="P297"/>
  <c r="BI280"/>
  <c r="BH280"/>
  <c r="BG280"/>
  <c r="BF280"/>
  <c r="T280"/>
  <c r="T279"/>
  <c r="R280"/>
  <c r="R279"/>
  <c r="P280"/>
  <c r="P279"/>
  <c r="BI276"/>
  <c r="BH276"/>
  <c r="BG276"/>
  <c r="BF276"/>
  <c r="T276"/>
  <c r="T275"/>
  <c r="T274"/>
  <c r="R276"/>
  <c r="R275"/>
  <c r="R274"/>
  <c r="P276"/>
  <c r="P275"/>
  <c r="P274"/>
  <c r="BI272"/>
  <c r="BH272"/>
  <c r="BG272"/>
  <c r="BF272"/>
  <c r="T272"/>
  <c r="T271"/>
  <c r="R272"/>
  <c r="R271"/>
  <c r="P272"/>
  <c r="P271"/>
  <c r="BI269"/>
  <c r="BH269"/>
  <c r="BG269"/>
  <c r="BF269"/>
  <c r="T269"/>
  <c r="R269"/>
  <c r="P269"/>
  <c r="BI264"/>
  <c r="BH264"/>
  <c r="BG264"/>
  <c r="BF264"/>
  <c r="T264"/>
  <c r="R264"/>
  <c r="P264"/>
  <c r="BI256"/>
  <c r="BH256"/>
  <c r="BG256"/>
  <c r="BF256"/>
  <c r="T256"/>
  <c r="R256"/>
  <c r="P256"/>
  <c r="BI254"/>
  <c r="BH254"/>
  <c r="BG254"/>
  <c r="BF254"/>
  <c r="T254"/>
  <c r="R254"/>
  <c r="P254"/>
  <c r="BI240"/>
  <c r="BH240"/>
  <c r="BG240"/>
  <c r="BF240"/>
  <c r="T240"/>
  <c r="R240"/>
  <c r="P240"/>
  <c r="BI236"/>
  <c r="BH236"/>
  <c r="BG236"/>
  <c r="BF236"/>
  <c r="T236"/>
  <c r="R236"/>
  <c r="P236"/>
  <c r="BI231"/>
  <c r="BH231"/>
  <c r="BG231"/>
  <c r="BF231"/>
  <c r="T231"/>
  <c r="R231"/>
  <c r="P231"/>
  <c r="BI229"/>
  <c r="BH229"/>
  <c r="BG229"/>
  <c r="BF229"/>
  <c r="T229"/>
  <c r="R229"/>
  <c r="P229"/>
  <c r="BI220"/>
  <c r="BH220"/>
  <c r="BG220"/>
  <c r="BF220"/>
  <c r="T220"/>
  <c r="R220"/>
  <c r="P220"/>
  <c r="BI212"/>
  <c r="BH212"/>
  <c r="BG212"/>
  <c r="BF212"/>
  <c r="T212"/>
  <c r="R212"/>
  <c r="P212"/>
  <c r="BI204"/>
  <c r="BH204"/>
  <c r="BG204"/>
  <c r="BF204"/>
  <c r="T204"/>
  <c r="R204"/>
  <c r="P204"/>
  <c r="BI197"/>
  <c r="BH197"/>
  <c r="BG197"/>
  <c r="BF197"/>
  <c r="T197"/>
  <c r="R197"/>
  <c r="P197"/>
  <c r="BI190"/>
  <c r="BH190"/>
  <c r="BG190"/>
  <c r="BF190"/>
  <c r="T190"/>
  <c r="R190"/>
  <c r="P190"/>
  <c r="BI182"/>
  <c r="BH182"/>
  <c r="BG182"/>
  <c r="BF182"/>
  <c r="T182"/>
  <c r="R182"/>
  <c r="P182"/>
  <c r="BI170"/>
  <c r="BH170"/>
  <c r="BG170"/>
  <c r="BF170"/>
  <c r="T170"/>
  <c r="R170"/>
  <c r="P170"/>
  <c r="BI165"/>
  <c r="BH165"/>
  <c r="BG165"/>
  <c r="BF165"/>
  <c r="T165"/>
  <c r="R165"/>
  <c r="P165"/>
  <c r="BI161"/>
  <c r="BH161"/>
  <c r="BG161"/>
  <c r="BF161"/>
  <c r="T161"/>
  <c r="R161"/>
  <c r="P161"/>
  <c r="BI156"/>
  <c r="BH156"/>
  <c r="BG156"/>
  <c r="BF156"/>
  <c r="T156"/>
  <c r="R156"/>
  <c r="P156"/>
  <c r="BI151"/>
  <c r="BH151"/>
  <c r="BG151"/>
  <c r="BF151"/>
  <c r="T151"/>
  <c r="R151"/>
  <c r="P151"/>
  <c r="BI147"/>
  <c r="BH147"/>
  <c r="BG147"/>
  <c r="BF147"/>
  <c r="T147"/>
  <c r="R147"/>
  <c r="P147"/>
  <c r="BI142"/>
  <c r="BH142"/>
  <c r="BG142"/>
  <c r="BF142"/>
  <c r="T142"/>
  <c r="R142"/>
  <c r="P142"/>
  <c r="BI134"/>
  <c r="BH134"/>
  <c r="BG134"/>
  <c r="BF134"/>
  <c r="T134"/>
  <c r="T133"/>
  <c r="R134"/>
  <c r="R133"/>
  <c r="P134"/>
  <c r="P133"/>
  <c r="BI100"/>
  <c r="BH100"/>
  <c r="BG100"/>
  <c r="BF100"/>
  <c r="T100"/>
  <c r="T99"/>
  <c r="R100"/>
  <c r="R99"/>
  <c r="P100"/>
  <c r="P99"/>
  <c r="J93"/>
  <c r="F93"/>
  <c r="F91"/>
  <c r="E89"/>
  <c r="J58"/>
  <c r="F58"/>
  <c r="F56"/>
  <c r="E54"/>
  <c r="J26"/>
  <c r="E26"/>
  <c r="J94"/>
  <c r="J25"/>
  <c r="J20"/>
  <c r="E20"/>
  <c r="F94"/>
  <c r="J19"/>
  <c r="J14"/>
  <c r="J91"/>
  <c r="E7"/>
  <c r="E85"/>
  <c i="1" r="L50"/>
  <c r="AM50"/>
  <c r="AM49"/>
  <c r="L49"/>
  <c r="AM47"/>
  <c r="L47"/>
  <c r="L45"/>
  <c r="L44"/>
  <c i="2" r="J276"/>
  <c r="BK182"/>
  <c r="J229"/>
  <c r="BK236"/>
  <c r="BK304"/>
  <c r="J161"/>
  <c i="3" r="BK130"/>
  <c r="J147"/>
  <c r="J187"/>
  <c r="BK305"/>
  <c r="J120"/>
  <c i="4" r="J474"/>
  <c r="J208"/>
  <c r="BK548"/>
  <c r="BK233"/>
  <c r="BK542"/>
  <c r="J349"/>
  <c r="BK115"/>
  <c r="BK368"/>
  <c r="J119"/>
  <c i="5" r="J729"/>
  <c r="J586"/>
  <c r="BK458"/>
  <c r="BK172"/>
  <c r="J692"/>
  <c r="BK544"/>
  <c r="BK344"/>
  <c r="J216"/>
  <c r="BK717"/>
  <c r="BK532"/>
  <c r="BK235"/>
  <c r="BK793"/>
  <c r="BK681"/>
  <c r="BK519"/>
  <c r="J277"/>
  <c r="BK127"/>
  <c i="6" r="BK1484"/>
  <c r="J1380"/>
  <c r="BK1270"/>
  <c r="BK925"/>
  <c r="BK688"/>
  <c r="BK185"/>
  <c r="J1647"/>
  <c r="J1400"/>
  <c r="BK1228"/>
  <c r="J920"/>
  <c r="BK832"/>
  <c r="J257"/>
  <c r="BK1876"/>
  <c r="BK1644"/>
  <c r="BK1444"/>
  <c r="BK1326"/>
  <c r="J1220"/>
  <c r="BK860"/>
  <c r="J703"/>
  <c r="J338"/>
  <c r="J1829"/>
  <c r="BK1474"/>
  <c r="J1296"/>
  <c r="BK970"/>
  <c r="J854"/>
  <c r="J767"/>
  <c r="J378"/>
  <c r="BK257"/>
  <c i="7" r="BK1900"/>
  <c r="J1577"/>
  <c r="J1507"/>
  <c r="BK1328"/>
  <c r="J1102"/>
  <c r="J908"/>
  <c r="BK722"/>
  <c r="BK240"/>
  <c r="J2081"/>
  <c r="BK2047"/>
  <c r="BK1857"/>
  <c r="BK1664"/>
  <c r="BK1624"/>
  <c r="J1486"/>
  <c r="J1408"/>
  <c r="J1192"/>
  <c r="BK1107"/>
  <c r="J1008"/>
  <c r="BK810"/>
  <c r="J399"/>
  <c r="BK184"/>
  <c r="BK1876"/>
  <c r="BK1649"/>
  <c r="J1534"/>
  <c r="BK1430"/>
  <c r="J1369"/>
  <c r="BK1230"/>
  <c r="BK1091"/>
  <c r="J1002"/>
  <c r="J902"/>
  <c r="BK826"/>
  <c r="BK700"/>
  <c r="J368"/>
  <c r="BK252"/>
  <c r="J132"/>
  <c r="J1655"/>
  <c r="J1563"/>
  <c r="J1481"/>
  <c r="BK1337"/>
  <c r="J1197"/>
  <c r="J1122"/>
  <c r="BK1052"/>
  <c r="BK913"/>
  <c r="BK850"/>
  <c r="J722"/>
  <c r="J410"/>
  <c r="BK296"/>
  <c i="8" r="BK326"/>
  <c r="J204"/>
  <c r="BK100"/>
  <c r="J215"/>
  <c r="J123"/>
  <c r="BK301"/>
  <c r="J114"/>
  <c r="BK292"/>
  <c r="BK123"/>
  <c i="9" r="BK326"/>
  <c r="J250"/>
  <c r="J121"/>
  <c r="BK329"/>
  <c r="BK105"/>
  <c r="BK247"/>
  <c r="BK335"/>
  <c r="BK148"/>
  <c i="10" r="J939"/>
  <c r="J779"/>
  <c r="BK608"/>
  <c r="J484"/>
  <c r="BK99"/>
  <c r="BK798"/>
  <c r="J472"/>
  <c r="BK146"/>
  <c r="J790"/>
  <c r="J437"/>
  <c r="J969"/>
  <c r="J782"/>
  <c r="BK402"/>
  <c r="J152"/>
  <c i="11" r="J289"/>
  <c r="J268"/>
  <c r="J259"/>
  <c r="BK240"/>
  <c r="BK229"/>
  <c r="BK217"/>
  <c r="BK199"/>
  <c r="BK187"/>
  <c r="J168"/>
  <c r="J153"/>
  <c r="BK140"/>
  <c r="BK125"/>
  <c r="J113"/>
  <c r="BK95"/>
  <c r="J277"/>
  <c r="BK254"/>
  <c r="J239"/>
  <c r="BK222"/>
  <c r="BK198"/>
  <c r="BK183"/>
  <c r="BK156"/>
  <c r="J146"/>
  <c r="J119"/>
  <c r="BK103"/>
  <c r="J278"/>
  <c r="BK268"/>
  <c r="J251"/>
  <c r="BK232"/>
  <c r="BK193"/>
  <c r="J176"/>
  <c r="J149"/>
  <c r="BK131"/>
  <c r="BK293"/>
  <c r="BK279"/>
  <c r="BK266"/>
  <c r="BK241"/>
  <c r="J223"/>
  <c r="J210"/>
  <c r="BK192"/>
  <c r="J181"/>
  <c r="J164"/>
  <c r="J156"/>
  <c r="J127"/>
  <c r="BK109"/>
  <c r="J94"/>
  <c i="12" r="BK180"/>
  <c r="BK170"/>
  <c r="BK150"/>
  <c r="J133"/>
  <c r="J114"/>
  <c r="J196"/>
  <c r="J180"/>
  <c r="BK160"/>
  <c r="J147"/>
  <c r="BK124"/>
  <c r="J115"/>
  <c r="BK94"/>
  <c r="J172"/>
  <c r="BK162"/>
  <c r="J150"/>
  <c r="BK139"/>
  <c r="J118"/>
  <c r="BK96"/>
  <c r="J195"/>
  <c r="BK179"/>
  <c r="J158"/>
  <c r="J138"/>
  <c r="J125"/>
  <c r="J109"/>
  <c i="13" r="BK488"/>
  <c r="BK458"/>
  <c r="BK454"/>
  <c r="J442"/>
  <c r="J425"/>
  <c r="J409"/>
  <c r="J384"/>
  <c r="J361"/>
  <c r="BK342"/>
  <c r="J326"/>
  <c r="J311"/>
  <c r="J288"/>
  <c r="BK279"/>
  <c r="J254"/>
  <c r="BK238"/>
  <c r="J210"/>
  <c r="BK177"/>
  <c r="J166"/>
  <c r="J143"/>
  <c r="BK115"/>
  <c r="J477"/>
  <c r="J462"/>
  <c r="J429"/>
  <c r="J419"/>
  <c r="J398"/>
  <c r="BK378"/>
  <c r="BK352"/>
  <c r="BK338"/>
  <c r="BK317"/>
  <c r="BK289"/>
  <c r="J285"/>
  <c r="J272"/>
  <c r="BK260"/>
  <c r="BK239"/>
  <c r="BK226"/>
  <c r="BK218"/>
  <c r="J196"/>
  <c r="J186"/>
  <c r="J170"/>
  <c r="J150"/>
  <c r="J129"/>
  <c r="J116"/>
  <c r="BK479"/>
  <c r="BK455"/>
  <c r="J446"/>
  <c r="BK435"/>
  <c r="J413"/>
  <c r="J400"/>
  <c r="J387"/>
  <c r="J370"/>
  <c r="BK347"/>
  <c r="J328"/>
  <c r="BK313"/>
  <c r="J300"/>
  <c r="J281"/>
  <c r="J266"/>
  <c r="J249"/>
  <c r="BK230"/>
  <c r="BK202"/>
  <c r="J183"/>
  <c r="BK166"/>
  <c r="BK154"/>
  <c r="BK133"/>
  <c r="J118"/>
  <c r="BK475"/>
  <c r="J461"/>
  <c r="J438"/>
  <c r="BK418"/>
  <c r="J403"/>
  <c r="J391"/>
  <c r="BK379"/>
  <c r="BK361"/>
  <c r="BK346"/>
  <c r="BK326"/>
  <c r="BK300"/>
  <c r="BK280"/>
  <c r="J251"/>
  <c r="J233"/>
  <c r="BK217"/>
  <c r="J207"/>
  <c r="J192"/>
  <c r="J168"/>
  <c r="BK143"/>
  <c r="BK129"/>
  <c r="J110"/>
  <c i="14" r="J787"/>
  <c r="BK777"/>
  <c r="J758"/>
  <c r="BK737"/>
  <c r="BK716"/>
  <c r="J701"/>
  <c r="J684"/>
  <c r="BK667"/>
  <c r="BK660"/>
  <c r="BK640"/>
  <c r="J621"/>
  <c r="BK601"/>
  <c r="J582"/>
  <c r="BK575"/>
  <c r="J541"/>
  <c r="J525"/>
  <c r="BK499"/>
  <c r="J473"/>
  <c r="J446"/>
  <c r="BK425"/>
  <c r="BK406"/>
  <c r="BK388"/>
  <c r="BK375"/>
  <c r="J360"/>
  <c r="J340"/>
  <c r="J318"/>
  <c r="J298"/>
  <c r="J283"/>
  <c r="J266"/>
  <c r="BK246"/>
  <c r="J230"/>
  <c r="J212"/>
  <c r="J197"/>
  <c r="BK179"/>
  <c r="BK167"/>
  <c r="BK144"/>
  <c r="J785"/>
  <c r="J763"/>
  <c r="J759"/>
  <c r="BK750"/>
  <c r="J748"/>
  <c r="J731"/>
  <c r="BK724"/>
  <c r="J719"/>
  <c r="BK713"/>
  <c r="BK700"/>
  <c r="J689"/>
  <c r="J669"/>
  <c r="J651"/>
  <c r="J641"/>
  <c r="J626"/>
  <c r="J614"/>
  <c r="BK593"/>
  <c r="BK574"/>
  <c r="BK556"/>
  <c r="J546"/>
  <c r="BK533"/>
  <c r="BK519"/>
  <c r="J502"/>
  <c r="J487"/>
  <c r="J470"/>
  <c r="J459"/>
  <c r="J447"/>
  <c r="J421"/>
  <c r="BK400"/>
  <c r="BK387"/>
  <c r="J369"/>
  <c r="J348"/>
  <c r="BK338"/>
  <c r="BK325"/>
  <c r="BK311"/>
  <c r="BK297"/>
  <c r="BK263"/>
  <c r="J248"/>
  <c r="J237"/>
  <c r="BK218"/>
  <c r="BK207"/>
  <c r="BK180"/>
  <c r="J156"/>
  <c r="BK135"/>
  <c r="J109"/>
  <c r="J776"/>
  <c r="BK764"/>
  <c r="BK752"/>
  <c r="J734"/>
  <c r="BK718"/>
  <c r="J693"/>
  <c r="BK658"/>
  <c r="BK632"/>
  <c r="J602"/>
  <c i="20" r="J182"/>
  <c r="J158"/>
  <c r="J124"/>
  <c r="BK195"/>
  <c r="BK161"/>
  <c r="J118"/>
  <c r="J171"/>
  <c r="BK139"/>
  <c r="BK110"/>
  <c i="2" r="J272"/>
  <c r="BK151"/>
  <c r="J170"/>
  <c r="J280"/>
  <c r="J182"/>
  <c i="3" r="J269"/>
  <c r="J255"/>
  <c r="BK193"/>
  <c r="BK96"/>
  <c i="4" r="BK420"/>
  <c r="J155"/>
  <c r="J420"/>
  <c r="J94"/>
  <c r="BK460"/>
  <c r="BK140"/>
  <c r="BK388"/>
  <c i="5" r="BK845"/>
  <c r="J643"/>
  <c r="J316"/>
  <c r="J117"/>
  <c r="J549"/>
  <c r="J311"/>
  <c r="J774"/>
  <c r="J544"/>
  <c r="BK759"/>
  <c r="J573"/>
  <c r="J228"/>
  <c i="6" r="BK1647"/>
  <c r="J1431"/>
  <c r="BK1291"/>
  <c r="BK936"/>
  <c r="J823"/>
  <c r="BK180"/>
  <c r="J1644"/>
  <c r="J1425"/>
  <c r="J1253"/>
  <c r="J944"/>
  <c r="BK744"/>
  <c r="J242"/>
  <c r="BK1871"/>
  <c r="J1699"/>
  <c r="J1356"/>
  <c r="J1183"/>
  <c r="J809"/>
  <c r="J397"/>
  <c r="J346"/>
  <c r="BK160"/>
  <c r="BK1431"/>
  <c r="BK1342"/>
  <c r="BK1196"/>
  <c r="J925"/>
  <c r="BK793"/>
  <c r="BK659"/>
  <c r="J253"/>
  <c i="7" r="BK1848"/>
  <c r="BK1573"/>
  <c r="J1430"/>
  <c r="J1187"/>
  <c r="BK953"/>
  <c r="J826"/>
  <c r="BK380"/>
  <c r="BK111"/>
  <c r="J2058"/>
  <c r="J1929"/>
  <c r="BK1677"/>
  <c r="BK1568"/>
  <c r="BK1420"/>
  <c r="BK1299"/>
  <c r="J1153"/>
  <c r="BK1044"/>
  <c r="J897"/>
  <c r="J778"/>
  <c r="J374"/>
  <c r="J174"/>
  <c r="J1848"/>
  <c r="J1636"/>
  <c r="J1501"/>
  <c r="BK1377"/>
  <c r="J1289"/>
  <c r="J1182"/>
  <c r="J1059"/>
  <c r="J947"/>
  <c r="J850"/>
  <c r="BK778"/>
  <c r="J438"/>
  <c r="BK319"/>
  <c r="BK156"/>
  <c r="BK1724"/>
  <c r="BK1636"/>
  <c r="J1522"/>
  <c r="J1420"/>
  <c r="J1299"/>
  <c r="BK1182"/>
  <c r="J1091"/>
  <c r="J977"/>
  <c r="J856"/>
  <c r="J784"/>
  <c r="BK404"/>
  <c r="BK164"/>
  <c i="8" r="BK251"/>
  <c r="J153"/>
  <c r="BK275"/>
  <c r="BK129"/>
  <c r="J306"/>
  <c r="J190"/>
  <c r="J326"/>
  <c r="J234"/>
  <c i="9" r="BK377"/>
  <c r="J317"/>
  <c r="BK223"/>
  <c r="J350"/>
  <c r="BK206"/>
  <c r="BK350"/>
  <c r="BK317"/>
  <c r="BK136"/>
  <c r="J309"/>
  <c i="10" r="BK889"/>
  <c r="BK478"/>
  <c r="J189"/>
  <c r="BK807"/>
  <c r="BK567"/>
  <c r="BK977"/>
  <c r="J889"/>
  <c r="J594"/>
  <c r="J296"/>
  <c i="11" r="J296"/>
  <c r="J282"/>
  <c r="J269"/>
  <c r="J258"/>
  <c r="J248"/>
  <c r="BK230"/>
  <c r="J219"/>
  <c r="J197"/>
  <c r="BK190"/>
  <c r="BK169"/>
  <c r="J152"/>
  <c r="J138"/>
  <c r="J122"/>
  <c r="J107"/>
  <c r="BK296"/>
  <c r="BK269"/>
  <c r="BK249"/>
  <c r="BK237"/>
  <c r="J217"/>
  <c r="J196"/>
  <c r="BK178"/>
  <c r="BK158"/>
  <c r="BK143"/>
  <c r="BK118"/>
  <c r="BK113"/>
  <c r="J294"/>
  <c r="J276"/>
  <c r="BK263"/>
  <c r="BK242"/>
  <c r="BK215"/>
  <c r="J190"/>
  <c r="BK177"/>
  <c r="BK152"/>
  <c r="BK138"/>
  <c r="BK122"/>
  <c r="BK101"/>
  <c r="BK282"/>
  <c r="J265"/>
  <c r="BK247"/>
  <c r="BK227"/>
  <c r="J207"/>
  <c r="J191"/>
  <c r="BK174"/>
  <c r="BK166"/>
  <c r="BK151"/>
  <c r="J128"/>
  <c r="BK110"/>
  <c r="J97"/>
  <c i="12" r="J182"/>
  <c r="J171"/>
  <c r="J156"/>
  <c r="J145"/>
  <c r="J127"/>
  <c r="J111"/>
  <c r="BK195"/>
  <c r="J175"/>
  <c r="J154"/>
  <c r="BK128"/>
  <c r="J113"/>
  <c r="J98"/>
  <c r="BK187"/>
  <c r="BK164"/>
  <c r="BK156"/>
  <c r="J144"/>
  <c r="BK130"/>
  <c r="J110"/>
  <c r="BK197"/>
  <c r="BK184"/>
  <c r="BK174"/>
  <c r="J146"/>
  <c r="BK137"/>
  <c r="J122"/>
  <c r="J95"/>
  <c i="13" r="BK471"/>
  <c r="J455"/>
  <c r="J428"/>
  <c r="J410"/>
  <c r="J397"/>
  <c r="BK386"/>
  <c r="J360"/>
  <c r="BK340"/>
  <c r="J323"/>
  <c r="J313"/>
  <c r="BK285"/>
  <c r="BK267"/>
  <c r="BK247"/>
  <c r="J236"/>
  <c r="J198"/>
  <c r="J182"/>
  <c r="BK165"/>
  <c r="BK140"/>
  <c r="BK127"/>
  <c r="J478"/>
  <c r="BK461"/>
  <c r="BK449"/>
  <c r="J406"/>
  <c r="J389"/>
  <c r="BK374"/>
  <c r="J350"/>
  <c r="BK334"/>
  <c r="BK319"/>
  <c r="BK297"/>
  <c r="J282"/>
  <c r="BK270"/>
  <c r="BK256"/>
  <c r="BK235"/>
  <c r="J225"/>
  <c r="J217"/>
  <c r="J199"/>
  <c r="BK175"/>
  <c r="BK161"/>
  <c r="J147"/>
  <c r="J122"/>
  <c r="BK111"/>
  <c r="BK478"/>
  <c r="BK451"/>
  <c r="BK438"/>
  <c r="BK429"/>
  <c r="BK401"/>
  <c r="J381"/>
  <c r="J369"/>
  <c r="J345"/>
  <c r="J327"/>
  <c r="J310"/>
  <c r="BK299"/>
  <c r="J278"/>
  <c r="BK268"/>
  <c r="BK248"/>
  <c r="J239"/>
  <c r="BK201"/>
  <c r="BK182"/>
  <c r="J160"/>
  <c r="J149"/>
  <c r="J132"/>
  <c r="J119"/>
  <c r="J479"/>
  <c r="BK462"/>
  <c r="BK439"/>
  <c r="BK424"/>
  <c r="BK409"/>
  <c r="BK399"/>
  <c r="BK380"/>
  <c r="J362"/>
  <c r="J347"/>
  <c r="BK325"/>
  <c r="J299"/>
  <c r="J286"/>
  <c r="J268"/>
  <c r="BK259"/>
  <c r="J232"/>
  <c r="BK216"/>
  <c r="J206"/>
  <c r="J188"/>
  <c r="BK169"/>
  <c r="J154"/>
  <c r="BK137"/>
  <c r="J120"/>
  <c i="14" r="J789"/>
  <c r="J781"/>
  <c r="J772"/>
  <c r="BK748"/>
  <c r="BK731"/>
  <c r="BK711"/>
  <c r="J703"/>
  <c r="BK685"/>
  <c r="J674"/>
  <c r="J657"/>
  <c r="J639"/>
  <c r="BK626"/>
  <c r="BK613"/>
  <c r="BK607"/>
  <c r="BK583"/>
  <c r="J563"/>
  <c r="J554"/>
  <c r="BK542"/>
  <c r="BK524"/>
  <c r="J510"/>
  <c r="J476"/>
  <c r="BK439"/>
  <c r="BK429"/>
  <c r="BK408"/>
  <c r="J390"/>
  <c r="J372"/>
  <c r="BK352"/>
  <c r="J330"/>
  <c r="J309"/>
  <c r="J295"/>
  <c r="J282"/>
  <c r="BK267"/>
  <c r="J247"/>
  <c r="J229"/>
  <c r="BK210"/>
  <c r="J196"/>
  <c r="BK173"/>
  <c r="J114"/>
  <c r="J596"/>
  <c r="BK584"/>
  <c r="BK558"/>
  <c r="BK522"/>
  <c r="BK500"/>
  <c r="J493"/>
  <c r="J485"/>
  <c r="BK474"/>
  <c r="J462"/>
  <c r="J448"/>
  <c r="J432"/>
  <c r="BK421"/>
  <c r="BK397"/>
  <c r="BK383"/>
  <c r="BK358"/>
  <c r="BK341"/>
  <c r="BK318"/>
  <c r="BK290"/>
  <c r="J276"/>
  <c r="BK250"/>
  <c r="J223"/>
  <c r="J205"/>
  <c r="BK187"/>
  <c r="BK168"/>
  <c r="BK155"/>
  <c r="BK134"/>
  <c r="BK115"/>
  <c r="J105"/>
  <c r="J769"/>
  <c r="J751"/>
  <c r="BK727"/>
  <c r="BK710"/>
  <c r="BK691"/>
  <c r="BK682"/>
  <c r="J671"/>
  <c r="BK651"/>
  <c r="J643"/>
  <c r="J627"/>
  <c r="BK603"/>
  <c r="J580"/>
  <c r="J571"/>
  <c r="J560"/>
  <c r="J543"/>
  <c r="J529"/>
  <c r="J519"/>
  <c r="J503"/>
  <c r="J490"/>
  <c r="J471"/>
  <c r="J460"/>
  <c r="BK452"/>
  <c r="BK440"/>
  <c r="J422"/>
  <c r="BK415"/>
  <c r="J400"/>
  <c r="J381"/>
  <c r="J367"/>
  <c r="BK363"/>
  <c r="BK348"/>
  <c r="J328"/>
  <c r="BK322"/>
  <c r="J311"/>
  <c r="J296"/>
  <c r="BK288"/>
  <c r="J267"/>
  <c r="BK262"/>
  <c r="J252"/>
  <c r="J241"/>
  <c r="BK222"/>
  <c r="BK217"/>
  <c r="J195"/>
  <c r="BK188"/>
  <c r="BK175"/>
  <c r="J161"/>
  <c r="J155"/>
  <c r="BK148"/>
  <c r="J137"/>
  <c r="BK127"/>
  <c r="BK117"/>
  <c r="BK98"/>
  <c i="15" r="J1650"/>
  <c r="BK1414"/>
  <c r="J1260"/>
  <c r="J1121"/>
  <c r="J1048"/>
  <c r="J1032"/>
  <c r="J987"/>
  <c r="BK912"/>
  <c r="J847"/>
  <c r="BK757"/>
  <c r="BK641"/>
  <c r="BK464"/>
  <c r="BK1637"/>
  <c r="BK1380"/>
  <c r="J1307"/>
  <c r="BK1201"/>
  <c r="BK1126"/>
  <c r="BK1032"/>
  <c r="J925"/>
  <c r="BK847"/>
  <c r="BK780"/>
  <c r="J702"/>
  <c r="J641"/>
  <c r="BK480"/>
  <c r="J1681"/>
  <c r="BK1445"/>
  <c r="J1210"/>
  <c r="BK1156"/>
  <c r="BK1131"/>
  <c r="J1064"/>
  <c r="BK992"/>
  <c r="J860"/>
  <c r="BK712"/>
  <c r="BK544"/>
  <c r="J503"/>
  <c r="BK1645"/>
  <c r="J1450"/>
  <c r="J1278"/>
  <c r="J1112"/>
  <c r="BK1005"/>
  <c r="J940"/>
  <c r="BK860"/>
  <c r="J743"/>
  <c r="BK613"/>
  <c r="BK273"/>
  <c i="16" r="J127"/>
  <c r="J108"/>
  <c r="BK146"/>
  <c r="J121"/>
  <c r="J101"/>
  <c r="BK136"/>
  <c r="BK107"/>
  <c r="J139"/>
  <c r="J124"/>
  <c r="J109"/>
  <c i="17" r="J123"/>
  <c r="J100"/>
  <c r="J116"/>
  <c r="BK96"/>
  <c r="BK111"/>
  <c r="J104"/>
  <c r="BK103"/>
  <c i="18" r="BK94"/>
  <c i="19" r="J284"/>
  <c r="J259"/>
  <c r="BK241"/>
  <c r="BK222"/>
  <c r="BK207"/>
  <c r="J189"/>
  <c r="J164"/>
  <c r="J149"/>
  <c r="BK131"/>
  <c r="J114"/>
  <c r="J101"/>
  <c r="J277"/>
  <c r="J258"/>
  <c r="J239"/>
  <c r="J226"/>
  <c r="BK208"/>
  <c r="J191"/>
  <c r="BK168"/>
  <c r="BK141"/>
  <c r="J117"/>
  <c r="J97"/>
  <c r="J276"/>
  <c r="BK250"/>
  <c r="J229"/>
  <c r="J203"/>
  <c r="J181"/>
  <c r="J171"/>
  <c r="J154"/>
  <c r="BK137"/>
  <c r="J96"/>
  <c r="BK271"/>
  <c r="BK258"/>
  <c r="J244"/>
  <c r="J225"/>
  <c r="J197"/>
  <c r="BK164"/>
  <c r="BK150"/>
  <c r="J131"/>
  <c r="J119"/>
  <c r="BK106"/>
  <c i="20" r="BK180"/>
  <c r="BK151"/>
  <c r="BK132"/>
  <c r="J106"/>
  <c r="BK186"/>
  <c r="BK153"/>
  <c r="J133"/>
  <c r="BK191"/>
  <c r="J170"/>
  <c r="BK152"/>
  <c r="J123"/>
  <c r="BK193"/>
  <c r="BK136"/>
  <c r="J110"/>
  <c i="21" r="BK140"/>
  <c r="BK187"/>
  <c r="J101"/>
  <c i="22" r="BK82"/>
  <c i="2" r="BK197"/>
  <c r="BK100"/>
  <c r="BK165"/>
  <c r="BK276"/>
  <c r="J156"/>
  <c i="3" r="BK198"/>
  <c r="J176"/>
  <c r="J198"/>
  <c r="J314"/>
  <c r="BK147"/>
  <c i="4" r="BK338"/>
  <c r="BK130"/>
  <c r="J460"/>
  <c r="J291"/>
  <c r="BK560"/>
  <c r="BK465"/>
  <c r="BK145"/>
  <c r="BK569"/>
  <c r="J160"/>
  <c i="5" r="BK833"/>
  <c r="BK692"/>
  <c r="J532"/>
  <c r="BK290"/>
  <c r="BK167"/>
  <c r="BK665"/>
  <c r="J596"/>
  <c r="BK502"/>
  <c r="J305"/>
  <c r="J167"/>
  <c r="BK599"/>
  <c r="BK477"/>
  <c r="J156"/>
  <c r="BK736"/>
  <c r="BK581"/>
  <c r="J465"/>
  <c r="J184"/>
  <c i="6" r="J1718"/>
  <c r="BK1425"/>
  <c r="BK1281"/>
  <c r="BK952"/>
  <c r="BK803"/>
  <c r="BK371"/>
  <c r="BK1668"/>
  <c r="J1462"/>
  <c r="J1270"/>
  <c r="BK931"/>
  <c r="J827"/>
  <c r="J358"/>
  <c r="J138"/>
  <c r="J1854"/>
  <c r="BK1579"/>
  <c r="BK1400"/>
  <c r="J1228"/>
  <c r="J897"/>
  <c r="J779"/>
  <c r="BK378"/>
  <c r="BK170"/>
  <c r="BK1638"/>
  <c r="BK1353"/>
  <c r="J1233"/>
  <c r="J931"/>
  <c r="J865"/>
  <c r="J698"/>
  <c r="J307"/>
  <c r="BK133"/>
  <c i="7" r="J1706"/>
  <c r="J1558"/>
  <c r="J1337"/>
  <c r="BK1037"/>
  <c r="J873"/>
  <c r="J711"/>
  <c r="J281"/>
  <c r="BK2087"/>
  <c i="14" r="J168"/>
  <c r="J150"/>
  <c r="BK130"/>
  <c r="J121"/>
  <c r="BK103"/>
  <c r="BK694"/>
  <c r="BK670"/>
  <c r="J652"/>
  <c r="J634"/>
  <c r="J617"/>
  <c r="J606"/>
  <c r="J581"/>
  <c r="J561"/>
  <c r="BK544"/>
  <c r="J532"/>
  <c r="BK507"/>
  <c r="BK489"/>
  <c r="J474"/>
  <c r="J452"/>
  <c r="BK428"/>
  <c r="BK411"/>
  <c r="J396"/>
  <c r="J378"/>
  <c r="J354"/>
  <c r="BK340"/>
  <c r="J323"/>
  <c r="BK315"/>
  <c r="J301"/>
  <c r="J274"/>
  <c r="J261"/>
  <c r="J246"/>
  <c r="J231"/>
  <c r="J213"/>
  <c r="J198"/>
  <c r="J162"/>
  <c r="J138"/>
  <c r="J113"/>
  <c r="BK96"/>
  <c r="BK763"/>
  <c r="BK749"/>
  <c r="J732"/>
  <c r="J709"/>
  <c r="J683"/>
  <c r="BK669"/>
  <c r="BK646"/>
  <c r="BK633"/>
  <c r="J604"/>
  <c r="BK591"/>
  <c r="BK573"/>
  <c r="BK540"/>
  <c r="BK515"/>
  <c r="BK495"/>
  <c r="BK483"/>
  <c r="J472"/>
  <c r="BK458"/>
  <c r="J445"/>
  <c r="J433"/>
  <c r="BK422"/>
  <c r="BK404"/>
  <c r="J385"/>
  <c r="BK372"/>
  <c r="J351"/>
  <c r="BK333"/>
  <c r="BK304"/>
  <c r="BK287"/>
  <c r="BK278"/>
  <c r="J260"/>
  <c r="BK234"/>
  <c r="BK206"/>
  <c r="BK196"/>
  <c r="J181"/>
  <c r="BK166"/>
  <c r="BK139"/>
  <c r="BK125"/>
  <c r="BK106"/>
  <c r="J783"/>
  <c r="BK753"/>
  <c r="BK734"/>
  <c r="BK719"/>
  <c r="BK698"/>
  <c r="BK678"/>
  <c r="J660"/>
  <c r="BK644"/>
  <c r="BK595"/>
  <c r="J576"/>
  <c r="BK561"/>
  <c r="J542"/>
  <c r="BK523"/>
  <c r="J506"/>
  <c r="BK496"/>
  <c r="BK467"/>
  <c r="J454"/>
  <c r="BK441"/>
  <c r="BK419"/>
  <c r="BK399"/>
  <c r="J375"/>
  <c r="BK362"/>
  <c r="J335"/>
  <c r="BK323"/>
  <c r="BK305"/>
  <c r="J270"/>
  <c r="BK258"/>
  <c r="BK243"/>
  <c r="J225"/>
  <c r="J210"/>
  <c r="BK184"/>
  <c r="J169"/>
  <c r="J154"/>
  <c r="BK141"/>
  <c r="BK132"/>
  <c r="BK121"/>
  <c r="BK104"/>
  <c i="15" r="BK1495"/>
  <c r="BK1223"/>
  <c r="BK1108"/>
  <c r="BK1016"/>
  <c r="J963"/>
  <c r="J831"/>
  <c r="BK603"/>
  <c r="J137"/>
  <c r="J1445"/>
  <c r="BK1278"/>
  <c r="J1164"/>
  <c r="BK1048"/>
  <c r="J912"/>
  <c r="BK817"/>
  <c r="J651"/>
  <c r="J185"/>
  <c r="BK1671"/>
  <c r="BK1655"/>
  <c r="J1328"/>
  <c r="J1253"/>
  <c r="BK1141"/>
  <c r="J1037"/>
  <c r="BK925"/>
  <c r="BK856"/>
  <c r="J718"/>
  <c r="J603"/>
  <c r="J480"/>
  <c r="BK1164"/>
  <c r="BK1073"/>
  <c r="J981"/>
  <c r="BK920"/>
  <c r="BK836"/>
  <c r="J725"/>
  <c r="J470"/>
  <c i="16" r="BK129"/>
  <c r="J105"/>
  <c r="J141"/>
  <c r="BK119"/>
  <c r="BK106"/>
  <c r="BK138"/>
  <c r="J110"/>
  <c r="J138"/>
  <c r="J123"/>
  <c r="BK110"/>
  <c i="17" r="J121"/>
  <c r="BK123"/>
  <c r="BK105"/>
  <c r="J117"/>
  <c r="J107"/>
  <c r="BK115"/>
  <c r="J96"/>
  <c i="19" r="J289"/>
  <c r="J262"/>
  <c r="BK245"/>
  <c r="J221"/>
  <c r="J208"/>
  <c r="BK192"/>
  <c r="BK182"/>
  <c r="BK156"/>
  <c r="J145"/>
  <c r="J132"/>
  <c r="J120"/>
  <c r="BK111"/>
  <c r="BK289"/>
  <c r="J269"/>
  <c r="J246"/>
  <c r="BK228"/>
  <c r="BK205"/>
  <c r="BK200"/>
  <c r="BK179"/>
  <c r="J163"/>
  <c r="J130"/>
  <c r="BK112"/>
  <c r="BK96"/>
  <c r="BK272"/>
  <c r="J247"/>
  <c r="J227"/>
  <c r="BK204"/>
  <c r="J185"/>
  <c r="J175"/>
  <c r="J166"/>
  <c r="J143"/>
  <c r="J108"/>
  <c r="BK282"/>
  <c r="BK264"/>
  <c r="BK256"/>
  <c r="J242"/>
  <c r="BK226"/>
  <c r="J198"/>
  <c r="J182"/>
  <c r="J148"/>
  <c r="BK128"/>
  <c r="BK117"/>
  <c r="BK110"/>
  <c i="20" r="J202"/>
  <c r="BK178"/>
  <c r="J163"/>
  <c r="BK141"/>
  <c r="BK131"/>
  <c r="BK202"/>
  <c r="J183"/>
  <c r="J150"/>
  <c r="J121"/>
  <c r="J190"/>
  <c r="J156"/>
  <c r="BK127"/>
  <c r="BK199"/>
  <c r="J169"/>
  <c r="J132"/>
  <c i="21" r="J187"/>
  <c r="J109"/>
  <c r="BK161"/>
  <c i="22" r="BK85"/>
  <c i="2" r="J298"/>
  <c r="BK134"/>
  <c r="J236"/>
  <c r="J254"/>
  <c r="J134"/>
  <c i="3" r="BK276"/>
  <c r="J287"/>
  <c r="J139"/>
  <c r="J182"/>
  <c r="J276"/>
  <c r="BK111"/>
  <c i="4" r="J427"/>
  <c r="BK160"/>
  <c r="J511"/>
  <c r="J368"/>
  <c r="J115"/>
  <c r="J483"/>
  <c r="J258"/>
  <c r="BK583"/>
  <c r="BK331"/>
  <c i="5" r="J742"/>
  <c r="BK613"/>
  <c r="BK377"/>
  <c r="J208"/>
  <c r="BK764"/>
  <c r="J591"/>
  <c r="BK322"/>
  <c r="BK228"/>
  <c r="BK754"/>
  <c r="BK573"/>
  <c r="J290"/>
  <c r="BK780"/>
  <c r="J659"/>
  <c r="J472"/>
  <c r="BK261"/>
  <c i="6" r="BK1829"/>
  <c r="J1444"/>
  <c r="J1274"/>
  <c r="BK911"/>
  <c r="BK767"/>
  <c r="J199"/>
  <c r="BK1524"/>
  <c r="BK1371"/>
  <c r="BK1233"/>
  <c r="BK905"/>
  <c r="BK785"/>
  <c r="J352"/>
  <c r="J1879"/>
  <c r="J1849"/>
  <c r="J1465"/>
  <c r="J1291"/>
  <c r="J1187"/>
  <c r="J836"/>
  <c r="J390"/>
  <c r="J300"/>
  <c r="J1579"/>
  <c r="BK1361"/>
  <c r="J1207"/>
  <c r="J941"/>
  <c r="BK779"/>
  <c r="J493"/>
  <c r="BK242"/>
  <c i="7" r="J1876"/>
  <c r="J1568"/>
  <c r="BK1481"/>
  <c r="BK1246"/>
  <c r="BK1002"/>
  <c r="J830"/>
  <c r="BK445"/>
  <c r="BK174"/>
  <c r="J2075"/>
  <c r="BK2032"/>
  <c r="J1795"/>
  <c r="J1539"/>
  <c r="J1435"/>
  <c r="BK1317"/>
  <c r="BK1170"/>
  <c r="BK1096"/>
  <c r="BK993"/>
  <c r="J882"/>
  <c r="BK801"/>
  <c r="BK389"/>
  <c r="BK189"/>
  <c r="J1910"/>
  <c r="J1687"/>
  <c r="J1544"/>
  <c r="J1416"/>
  <c r="J1347"/>
  <c r="BK1217"/>
  <c r="BK1178"/>
  <c r="BK1066"/>
  <c r="BK941"/>
  <c r="BK856"/>
  <c r="J773"/>
  <c r="BK431"/>
  <c r="BK264"/>
  <c r="BK137"/>
  <c r="J1677"/>
  <c r="J1630"/>
  <c r="J1605"/>
  <c r="J1512"/>
  <c r="BK1408"/>
  <c r="J1308"/>
  <c r="J1200"/>
  <c r="BK1132"/>
  <c r="J1037"/>
  <c r="BK902"/>
  <c r="BK815"/>
  <c r="BK681"/>
  <c r="BK358"/>
  <c r="BK132"/>
  <c i="8" r="J210"/>
  <c r="BK118"/>
  <c r="BK242"/>
  <c r="J118"/>
  <c r="BK296"/>
  <c r="BK184"/>
  <c r="BK318"/>
  <c r="BK196"/>
  <c i="9" r="BK374"/>
  <c r="BK258"/>
  <c r="BK365"/>
  <c r="J189"/>
  <c r="J340"/>
  <c r="J223"/>
  <c r="J312"/>
  <c r="BK121"/>
  <c i="10" r="BK823"/>
  <c r="BK725"/>
  <c r="BK594"/>
  <c r="BK437"/>
  <c r="BK134"/>
  <c r="BK948"/>
  <c r="BK743"/>
  <c r="J229"/>
  <c r="J812"/>
  <c r="BK484"/>
  <c r="J977"/>
  <c r="BK790"/>
  <c r="J567"/>
  <c r="BK108"/>
  <c i="11" r="J281"/>
  <c r="BK277"/>
  <c r="BK260"/>
  <c r="J242"/>
  <c r="J224"/>
  <c r="BK213"/>
  <c r="J195"/>
  <c r="BK176"/>
  <c r="BK164"/>
  <c r="J142"/>
  <c r="J131"/>
  <c r="BK114"/>
  <c r="J99"/>
  <c r="J271"/>
  <c r="J250"/>
  <c r="BK226"/>
  <c r="BK188"/>
  <c r="J162"/>
  <c r="BK149"/>
  <c r="J137"/>
  <c r="J109"/>
  <c r="BK289"/>
  <c r="BK272"/>
  <c r="BK256"/>
  <c r="BK233"/>
  <c r="J212"/>
  <c r="BK184"/>
  <c r="BK161"/>
  <c r="BK147"/>
  <c r="BK127"/>
  <c r="BK100"/>
  <c r="J280"/>
  <c r="BK262"/>
  <c r="J246"/>
  <c r="BK224"/>
  <c r="J216"/>
  <c r="BK205"/>
  <c r="BK182"/>
  <c r="J173"/>
  <c r="BK148"/>
  <c r="BK124"/>
  <c r="J108"/>
  <c i="12" r="BK196"/>
  <c r="BK173"/>
  <c r="BK154"/>
  <c r="J139"/>
  <c r="J112"/>
  <c r="BK192"/>
  <c r="BK169"/>
  <c r="J157"/>
  <c r="J129"/>
  <c r="BK112"/>
  <c r="BK194"/>
  <c r="BK171"/>
  <c r="J160"/>
  <c r="BK143"/>
  <c r="BK119"/>
  <c r="BK99"/>
  <c r="J192"/>
  <c r="J173"/>
  <c r="BK149"/>
  <c r="J130"/>
  <c r="J116"/>
  <c r="J101"/>
  <c i="13" r="BK474"/>
  <c r="BK456"/>
  <c r="J445"/>
  <c r="J426"/>
  <c r="BK398"/>
  <c r="BK375"/>
  <c r="BK359"/>
  <c r="J337"/>
  <c r="BK322"/>
  <c r="BK310"/>
  <c r="BK281"/>
  <c r="J256"/>
  <c r="BK237"/>
  <c r="BK204"/>
  <c r="J178"/>
  <c r="J164"/>
  <c r="J139"/>
  <c r="BK116"/>
  <c r="J471"/>
  <c r="J454"/>
  <c r="J423"/>
  <c r="J399"/>
  <c r="J382"/>
  <c r="J364"/>
  <c r="J340"/>
  <c r="BK320"/>
  <c r="BK292"/>
  <c r="J279"/>
  <c r="BK264"/>
  <c r="J238"/>
  <c r="BK227"/>
  <c r="J219"/>
  <c r="BK195"/>
  <c r="J172"/>
  <c r="J155"/>
  <c r="J131"/>
  <c r="BK113"/>
  <c r="J476"/>
  <c r="J447"/>
  <c r="J436"/>
  <c r="BK415"/>
  <c r="BK406"/>
  <c r="BK391"/>
  <c r="J366"/>
  <c r="J335"/>
  <c r="J320"/>
  <c r="BK304"/>
  <c r="BK282"/>
  <c r="J267"/>
  <c r="J247"/>
  <c r="BK219"/>
  <c r="BK191"/>
  <c r="BK170"/>
  <c r="J153"/>
  <c r="BK136"/>
  <c r="BK123"/>
  <c r="J482"/>
  <c r="BK468"/>
  <c r="J440"/>
  <c r="J421"/>
  <c r="J412"/>
  <c r="J390"/>
  <c r="BK363"/>
  <c r="BK350"/>
  <c r="J324"/>
  <c r="J297"/>
  <c r="BK283"/>
  <c r="J260"/>
  <c r="J235"/>
  <c r="J226"/>
  <c r="BK208"/>
  <c r="BK193"/>
  <c r="BK173"/>
  <c r="BK144"/>
  <c r="BK134"/>
  <c r="J111"/>
  <c i="14" r="BK788"/>
  <c r="BK784"/>
  <c r="BK768"/>
  <c r="BK759"/>
  <c r="J743"/>
  <c r="J730"/>
  <c r="J705"/>
  <c r="BK689"/>
  <c r="J678"/>
  <c r="J662"/>
  <c r="BK642"/>
  <c r="BK623"/>
  <c r="BK612"/>
  <c r="BK589"/>
  <c r="J570"/>
  <c r="J553"/>
  <c r="J544"/>
  <c r="J523"/>
  <c r="J495"/>
  <c r="J461"/>
  <c r="J430"/>
  <c r="J412"/>
  <c r="J395"/>
  <c r="J383"/>
  <c r="J358"/>
  <c r="J343"/>
  <c r="J319"/>
  <c r="BK303"/>
  <c r="BK281"/>
  <c r="BK270"/>
  <c r="BK248"/>
  <c r="BK223"/>
  <c r="BK205"/>
  <c r="J188"/>
  <c r="J166"/>
  <c r="BK146"/>
  <c r="BK129"/>
  <c r="J112"/>
  <c r="J102"/>
  <c r="BK95"/>
  <c r="BK760"/>
  <c r="J749"/>
  <c r="BK736"/>
  <c r="BK725"/>
  <c r="J717"/>
  <c r="J704"/>
  <c r="BK683"/>
  <c r="J658"/>
  <c r="J649"/>
  <c r="BK636"/>
  <c r="BK618"/>
  <c r="J607"/>
  <c r="J587"/>
  <c r="BK563"/>
  <c r="J548"/>
  <c r="J536"/>
  <c r="J524"/>
  <c r="BK505"/>
  <c r="J492"/>
  <c r="J482"/>
  <c r="J458"/>
  <c r="J431"/>
  <c r="BK417"/>
  <c r="J399"/>
  <c r="BK386"/>
  <c r="J370"/>
  <c r="BK353"/>
  <c r="J341"/>
  <c r="J327"/>
  <c r="J312"/>
  <c r="BK296"/>
  <c r="BK276"/>
  <c r="J255"/>
  <c r="J244"/>
  <c r="J234"/>
  <c r="J214"/>
  <c r="BK199"/>
  <c r="BK177"/>
  <c r="BK151"/>
  <c r="J134"/>
  <c r="BK110"/>
  <c r="J103"/>
  <c r="J765"/>
  <c r="J753"/>
  <c r="BK735"/>
  <c r="J720"/>
  <c r="BK696"/>
  <c r="J682"/>
  <c r="BK654"/>
  <c r="BK637"/>
  <c r="BK625"/>
  <c r="BK606"/>
  <c r="J595"/>
  <c r="J585"/>
  <c r="BK557"/>
  <c r="BK521"/>
  <c r="BK497"/>
  <c r="BK487"/>
  <c r="BK476"/>
  <c r="BK457"/>
  <c r="J444"/>
  <c r="BK431"/>
  <c r="BK418"/>
  <c r="J408"/>
  <c r="J386"/>
  <c r="BK379"/>
  <c r="J357"/>
  <c r="J338"/>
  <c r="J316"/>
  <c r="J293"/>
  <c r="J279"/>
  <c r="J263"/>
  <c r="BK235"/>
  <c r="BK216"/>
  <c r="J191"/>
  <c r="J177"/>
  <c r="BK164"/>
  <c r="J144"/>
  <c r="J127"/>
  <c r="BK109"/>
  <c r="BK781"/>
  <c r="J761"/>
  <c r="J740"/>
  <c r="J733"/>
  <c r="J718"/>
  <c r="BK695"/>
  <c r="J677"/>
  <c r="BK656"/>
  <c r="J637"/>
  <c r="J628"/>
  <c r="J594"/>
  <c r="J583"/>
  <c r="BK570"/>
  <c r="BK546"/>
  <c r="J530"/>
  <c r="J515"/>
  <c r="J501"/>
  <c r="J477"/>
  <c r="BK461"/>
  <c r="BK446"/>
  <c r="BK416"/>
  <c r="BK401"/>
  <c r="J377"/>
  <c r="J368"/>
  <c r="BK360"/>
  <c r="BK331"/>
  <c r="J324"/>
  <c r="BK310"/>
  <c r="J291"/>
  <c r="J269"/>
  <c r="BK251"/>
  <c r="BK237"/>
  <c r="BK220"/>
  <c r="BK201"/>
  <c r="J182"/>
  <c r="J164"/>
  <c r="BK156"/>
  <c r="J142"/>
  <c r="J136"/>
  <c r="J122"/>
  <c r="J96"/>
  <c i="15" r="BK1455"/>
  <c r="J1217"/>
  <c r="J1103"/>
  <c r="J1005"/>
  <c r="J929"/>
  <c r="BK842"/>
  <c r="BK721"/>
  <c r="J173"/>
  <c r="J1414"/>
  <c r="J1316"/>
  <c r="J1171"/>
  <c r="J1131"/>
  <c r="BK958"/>
  <c r="BK831"/>
  <c r="J738"/>
  <c r="BK647"/>
  <c r="BK137"/>
  <c r="BK1677"/>
  <c r="J1662"/>
  <c r="BK1361"/>
  <c r="BK1260"/>
  <c r="BK1192"/>
  <c r="BK1100"/>
  <c r="J1021"/>
  <c r="J898"/>
  <c r="J748"/>
  <c r="J647"/>
  <c r="BK513"/>
  <c r="J1655"/>
  <c r="J1492"/>
  <c r="BK1289"/>
  <c r="BK1253"/>
  <c r="J1141"/>
  <c r="BK1059"/>
  <c r="J958"/>
  <c r="J842"/>
  <c r="J734"/>
  <c r="BK651"/>
  <c r="BK489"/>
  <c i="16" r="BK134"/>
  <c r="BK112"/>
  <c r="BK142"/>
  <c r="J120"/>
  <c r="J102"/>
  <c r="BK137"/>
  <c r="J106"/>
  <c r="J140"/>
  <c r="BK127"/>
  <c r="J111"/>
  <c r="J104"/>
  <c i="17" r="J113"/>
  <c r="BK121"/>
  <c r="J106"/>
  <c r="BK116"/>
  <c r="BK106"/>
  <c r="J122"/>
  <c r="BK100"/>
  <c i="18" r="BK96"/>
  <c i="19" r="J287"/>
  <c r="BK268"/>
  <c r="BK253"/>
  <c r="J223"/>
  <c r="J214"/>
  <c r="BK195"/>
  <c r="J172"/>
  <c r="BK154"/>
  <c r="BK138"/>
  <c r="BK126"/>
  <c r="J123"/>
  <c r="J104"/>
  <c r="BK284"/>
  <c r="BK263"/>
  <c r="J237"/>
  <c r="BK227"/>
  <c r="BK206"/>
  <c r="BK193"/>
  <c r="J176"/>
  <c r="BK160"/>
  <c r="BK133"/>
  <c r="BK114"/>
  <c r="BK101"/>
  <c r="BK277"/>
  <c r="J252"/>
  <c r="J233"/>
  <c r="BK219"/>
  <c r="J193"/>
  <c r="BK172"/>
  <c r="BK162"/>
  <c r="J141"/>
  <c r="BK105"/>
  <c r="J280"/>
  <c r="BK269"/>
  <c r="J245"/>
  <c r="J231"/>
  <c r="J206"/>
  <c r="J188"/>
  <c r="J160"/>
  <c r="BK145"/>
  <c r="BK130"/>
  <c r="BK115"/>
  <c r="J107"/>
  <c i="20" r="J193"/>
  <c r="BK179"/>
  <c r="J167"/>
  <c r="BK149"/>
  <c r="BK133"/>
  <c r="BK203"/>
  <c r="BK182"/>
  <c r="J148"/>
  <c r="BK111"/>
  <c r="J187"/>
  <c r="BK159"/>
  <c r="J138"/>
  <c r="BK116"/>
  <c r="BK173"/>
  <c r="BK138"/>
  <c r="J116"/>
  <c i="21" r="J140"/>
  <c r="J93"/>
  <c r="BK113"/>
  <c i="22" r="J91"/>
  <c i="14" r="BK530"/>
  <c r="J514"/>
  <c r="BK493"/>
  <c r="J466"/>
  <c r="BK436"/>
  <c r="J418"/>
  <c r="BK409"/>
  <c r="BK394"/>
  <c r="BK377"/>
  <c r="BK367"/>
  <c r="BK345"/>
  <c r="BK328"/>
  <c r="J307"/>
  <c r="J286"/>
  <c r="BK271"/>
  <c r="BK253"/>
  <c r="BK232"/>
  <c r="BK219"/>
  <c r="J201"/>
  <c r="BK185"/>
  <c r="J173"/>
  <c r="J147"/>
  <c r="J786"/>
  <c r="BK783"/>
  <c r="BK770"/>
  <c r="BK684"/>
  <c r="BK659"/>
  <c r="J646"/>
  <c r="BK630"/>
  <c r="J619"/>
  <c r="BK609"/>
  <c r="BK588"/>
  <c r="J568"/>
  <c r="J552"/>
  <c r="BK537"/>
  <c r="J526"/>
  <c r="BK506"/>
  <c r="BK491"/>
  <c r="BK477"/>
  <c r="J453"/>
  <c r="J437"/>
  <c r="J405"/>
  <c r="BK395"/>
  <c r="BK373"/>
  <c r="BK356"/>
  <c r="BK343"/>
  <c r="BK330"/>
  <c r="BK317"/>
  <c r="J308"/>
  <c r="J300"/>
  <c r="BK275"/>
  <c r="J257"/>
  <c r="J245"/>
  <c r="J232"/>
  <c r="BK212"/>
  <c r="J200"/>
  <c r="BK174"/>
  <c r="J139"/>
  <c r="BK123"/>
  <c r="BK99"/>
  <c r="J770"/>
  <c r="BK757"/>
  <c r="BK741"/>
  <c r="J726"/>
  <c r="J702"/>
  <c r="J698"/>
  <c r="BK671"/>
  <c r="BK643"/>
  <c r="BK615"/>
  <c r="BK599"/>
  <c i="20" r="BK172"/>
  <c r="BK146"/>
  <c r="BK118"/>
  <c r="J184"/>
  <c r="J145"/>
  <c r="J197"/>
  <c r="BK158"/>
  <c r="BK125"/>
  <c r="J195"/>
  <c i="2" r="J220"/>
  <c r="J212"/>
  <c r="BK240"/>
  <c r="J240"/>
  <c i="3" r="J326"/>
  <c r="J171"/>
  <c r="BK296"/>
  <c r="J283"/>
  <c r="BK139"/>
  <c i="4" r="J321"/>
  <c r="J554"/>
  <c r="J331"/>
  <c r="BK554"/>
  <c r="BK291"/>
  <c r="BK591"/>
  <c r="J150"/>
  <c i="5" r="BK751"/>
  <c r="BK536"/>
  <c r="BK277"/>
  <c r="J699"/>
  <c r="J485"/>
  <c r="BK249"/>
  <c r="J736"/>
  <c r="J496"/>
  <c r="BK177"/>
  <c r="BK785"/>
  <c r="BK676"/>
  <c r="J523"/>
  <c r="J458"/>
  <c r="BK156"/>
  <c i="6" r="J1500"/>
  <c r="BK1331"/>
  <c r="BK1225"/>
  <c r="J905"/>
  <c r="J797"/>
  <c r="BK493"/>
  <c r="BK152"/>
  <c r="J1506"/>
  <c r="J1376"/>
  <c r="J1215"/>
  <c r="BK876"/>
  <c r="J815"/>
  <c r="BK307"/>
  <c r="BK143"/>
  <c r="BK1849"/>
  <c r="J1589"/>
  <c r="BK1414"/>
  <c r="BK1274"/>
  <c r="BK913"/>
  <c r="BK774"/>
  <c r="BK364"/>
  <c r="J128"/>
  <c r="J1512"/>
  <c r="BK1301"/>
  <c r="J1042"/>
  <c r="J871"/>
  <c r="BK758"/>
  <c r="BK338"/>
  <c r="BK199"/>
  <c i="7" r="BK1672"/>
  <c r="BK1549"/>
  <c r="BK1369"/>
  <c r="J1147"/>
  <c r="BK877"/>
  <c r="BK676"/>
  <c r="J264"/>
  <c r="BK2081"/>
  <c r="BK1932"/>
  <c r="BK1700"/>
  <c r="BK1605"/>
  <c r="J1462"/>
  <c r="J1350"/>
  <c r="J1217"/>
  <c r="BK1122"/>
  <c r="BK1013"/>
  <c r="J820"/>
  <c r="BK527"/>
  <c r="BK206"/>
  <c r="J1905"/>
  <c r="J1682"/>
  <c r="J1573"/>
  <c r="BK1412"/>
  <c r="J1313"/>
  <c r="BK1197"/>
  <c r="J1159"/>
  <c r="BK968"/>
  <c r="BK886"/>
  <c r="J691"/>
  <c r="J358"/>
  <c r="J240"/>
  <c r="J1857"/>
  <c r="J1672"/>
  <c r="BK1558"/>
  <c r="J1490"/>
  <c r="BK1355"/>
  <c r="J1230"/>
  <c r="BK1162"/>
  <c r="BK1059"/>
  <c r="BK908"/>
  <c r="J801"/>
  <c r="BK691"/>
  <c r="J389"/>
  <c r="J147"/>
  <c i="8" r="J230"/>
  <c r="BK107"/>
  <c r="J173"/>
  <c r="J100"/>
  <c r="BK255"/>
  <c r="BK163"/>
  <c r="J275"/>
  <c r="BK173"/>
  <c i="9" r="J329"/>
  <c r="J247"/>
  <c r="J374"/>
  <c r="J326"/>
  <c r="BK112"/>
  <c r="J244"/>
  <c r="J345"/>
  <c r="BK159"/>
  <c i="10" r="BK759"/>
  <c r="BK325"/>
  <c r="BK928"/>
  <c r="J710"/>
  <c r="BK117"/>
  <c r="J948"/>
  <c r="BK734"/>
  <c r="BK340"/>
  <c r="J134"/>
  <c i="11" r="J284"/>
  <c r="J267"/>
  <c r="J256"/>
  <c r="J237"/>
  <c r="BK221"/>
  <c r="BK211"/>
  <c r="J193"/>
  <c r="J174"/>
  <c r="J155"/>
  <c r="J141"/>
  <c r="BK133"/>
  <c r="J112"/>
  <c r="J96"/>
  <c r="J290"/>
  <c r="J262"/>
  <c r="J245"/>
  <c r="J230"/>
  <c r="BK206"/>
  <c r="J184"/>
  <c r="BK153"/>
  <c r="BK129"/>
  <c r="J115"/>
  <c r="BK105"/>
  <c r="J286"/>
  <c r="BK273"/>
  <c r="BK253"/>
  <c r="BK238"/>
  <c r="J208"/>
  <c r="BK186"/>
  <c r="J160"/>
  <c r="J134"/>
  <c r="BK108"/>
  <c r="BK288"/>
  <c r="J272"/>
  <c r="J253"/>
  <c r="BK239"/>
  <c r="BK218"/>
  <c r="J204"/>
  <c r="BK185"/>
  <c r="BK172"/>
  <c r="J157"/>
  <c r="J132"/>
  <c r="BK117"/>
  <c r="BK102"/>
  <c i="12" r="J197"/>
  <c r="J179"/>
  <c r="J164"/>
  <c r="BK138"/>
  <c r="J117"/>
  <c r="J96"/>
  <c r="BK185"/>
  <c r="BK158"/>
  <c r="BK132"/>
  <c r="BK117"/>
  <c r="BK101"/>
  <c r="BK92"/>
  <c r="J170"/>
  <c r="J152"/>
  <c r="BK135"/>
  <c r="BK115"/>
  <c r="BK95"/>
  <c r="J186"/>
  <c r="BK181"/>
  <c r="J165"/>
  <c r="BK145"/>
  <c r="BK129"/>
  <c r="BK102"/>
  <c i="13" r="BK482"/>
  <c r="J469"/>
  <c r="J435"/>
  <c r="BK419"/>
  <c r="BK393"/>
  <c r="BK370"/>
  <c r="BK349"/>
  <c r="BK335"/>
  <c r="J319"/>
  <c r="BK298"/>
  <c r="BK278"/>
  <c r="BK255"/>
  <c r="J244"/>
  <c r="BK215"/>
  <c r="BK196"/>
  <c r="J175"/>
  <c r="J161"/>
  <c r="BK138"/>
  <c r="BK110"/>
  <c r="J473"/>
  <c r="J458"/>
  <c r="J432"/>
  <c r="J396"/>
  <c r="BK376"/>
  <c r="BK362"/>
  <c r="BK345"/>
  <c r="J331"/>
  <c r="J308"/>
  <c r="BK286"/>
  <c r="J265"/>
  <c r="J255"/>
  <c r="BK240"/>
  <c r="BK228"/>
  <c r="J211"/>
  <c r="J189"/>
  <c r="J171"/>
  <c r="J157"/>
  <c r="J141"/>
  <c r="BK118"/>
  <c r="BK481"/>
  <c r="BK467"/>
  <c r="BK448"/>
  <c r="BK420"/>
  <c r="BK410"/>
  <c r="BK388"/>
  <c r="J376"/>
  <c r="J354"/>
  <c r="J332"/>
  <c r="BK323"/>
  <c r="J305"/>
  <c r="J294"/>
  <c r="BK275"/>
  <c r="J253"/>
  <c r="BK225"/>
  <c r="BK194"/>
  <c r="BK180"/>
  <c r="J156"/>
  <c r="J144"/>
  <c r="J125"/>
  <c r="BK491"/>
  <c r="J472"/>
  <c r="BK450"/>
  <c r="J420"/>
  <c r="J404"/>
  <c r="BK389"/>
  <c r="BK365"/>
  <c r="J353"/>
  <c r="BK331"/>
  <c r="J304"/>
  <c r="J275"/>
  <c r="BK263"/>
  <c r="BK249"/>
  <c r="J228"/>
  <c r="BK213"/>
  <c r="J201"/>
  <c r="BK185"/>
  <c r="J163"/>
  <c r="BK141"/>
  <c r="BK126"/>
  <c i="14" r="BK790"/>
  <c r="BK786"/>
  <c r="J762"/>
  <c r="J742"/>
  <c r="BK717"/>
  <c r="BK692"/>
  <c r="BK680"/>
  <c r="BK665"/>
  <c r="BK648"/>
  <c r="J632"/>
  <c r="BK616"/>
  <c r="J599"/>
  <c r="BK580"/>
  <c r="BK566"/>
  <c r="BK552"/>
  <c r="J537"/>
  <c r="J521"/>
  <c r="BK503"/>
  <c r="BK492"/>
  <c r="BK459"/>
  <c r="J419"/>
  <c r="J404"/>
  <c r="BK378"/>
  <c r="BK365"/>
  <c r="J346"/>
  <c r="J320"/>
  <c r="J306"/>
  <c r="J285"/>
  <c r="J272"/>
  <c r="J254"/>
  <c r="BK242"/>
  <c r="J222"/>
  <c r="BK204"/>
  <c r="J189"/>
  <c r="BK172"/>
  <c r="J598"/>
  <c r="BK587"/>
  <c r="J567"/>
  <c r="BK539"/>
  <c r="BK511"/>
  <c r="J488"/>
  <c r="BK479"/>
  <c r="BK465"/>
  <c r="BK451"/>
  <c r="J436"/>
  <c r="BK426"/>
  <c r="J409"/>
  <c r="J387"/>
  <c r="J365"/>
  <c r="J350"/>
  <c r="BK335"/>
  <c r="J310"/>
  <c r="BK292"/>
  <c r="BK282"/>
  <c r="J265"/>
  <c r="J238"/>
  <c r="J217"/>
  <c r="BK200"/>
  <c r="J178"/>
  <c r="J165"/>
  <c r="J149"/>
  <c r="BK131"/>
  <c r="J110"/>
  <c r="BK100"/>
  <c r="BK780"/>
  <c r="BK765"/>
  <c r="J738"/>
  <c r="BK720"/>
  <c r="BK706"/>
  <c i="15" r="BK1026"/>
  <c r="BK953"/>
  <c r="J836"/>
  <c r="J630"/>
  <c r="J273"/>
  <c r="J1495"/>
  <c r="BK1295"/>
  <c r="J1192"/>
  <c r="J1083"/>
  <c r="BK987"/>
  <c r="J888"/>
  <c r="J757"/>
  <c r="J635"/>
  <c r="J157"/>
  <c i="16" r="BK115"/>
  <c r="BK140"/>
  <c r="BK118"/>
  <c r="BK139"/>
  <c r="BK113"/>
  <c r="J146"/>
  <c r="J129"/>
  <c r="J117"/>
  <c i="17" r="BK118"/>
  <c r="BK122"/>
  <c r="J110"/>
  <c r="J119"/>
  <c r="J108"/>
  <c r="BK124"/>
  <c r="J94"/>
  <c i="18" r="J95"/>
  <c i="19" r="J272"/>
  <c r="J255"/>
  <c r="J232"/>
  <c r="J215"/>
  <c r="BK202"/>
  <c r="BK185"/>
  <c r="BK158"/>
  <c r="J146"/>
  <c r="BK136"/>
  <c r="BK119"/>
  <c r="BK287"/>
  <c r="J267"/>
  <c r="BK244"/>
  <c r="BK231"/>
  <c r="J213"/>
  <c r="J199"/>
  <c r="BK175"/>
  <c r="J158"/>
  <c r="BK125"/>
  <c r="BK102"/>
  <c r="BK279"/>
  <c r="J264"/>
  <c r="J234"/>
  <c r="J220"/>
  <c r="BK194"/>
  <c r="J177"/>
  <c r="J168"/>
  <c r="J150"/>
  <c r="BK116"/>
  <c r="J283"/>
  <c r="BK261"/>
  <c r="J249"/>
  <c r="J235"/>
  <c r="J207"/>
  <c r="J183"/>
  <c r="BK161"/>
  <c r="J144"/>
  <c r="BK127"/>
  <c r="J109"/>
  <c i="20" r="J191"/>
  <c r="J176"/>
  <c r="BK165"/>
  <c r="BK145"/>
  <c r="J120"/>
  <c r="J201"/>
  <c r="J165"/>
  <c r="J115"/>
  <c r="BK201"/>
  <c r="BK163"/>
  <c r="BK142"/>
  <c r="J109"/>
  <c r="J162"/>
  <c r="J131"/>
  <c r="BK122"/>
  <c i="21" r="BK109"/>
  <c r="BK190"/>
  <c r="J119"/>
  <c i="22" r="J94"/>
  <c i="2" r="J256"/>
  <c i="1" r="AS55"/>
  <c i="3" r="J111"/>
  <c r="J130"/>
  <c r="J153"/>
  <c r="BK187"/>
  <c i="4" r="BK579"/>
  <c r="J434"/>
  <c r="BK164"/>
  <c r="J583"/>
  <c r="J338"/>
  <c r="BK107"/>
  <c r="BK528"/>
  <c r="J311"/>
  <c r="J107"/>
  <c r="BK438"/>
  <c r="J135"/>
  <c i="5" r="BK723"/>
  <c r="BK591"/>
  <c r="BK496"/>
  <c r="BK266"/>
  <c r="J111"/>
  <c r="J636"/>
  <c r="J514"/>
  <c r="BK316"/>
  <c r="BK224"/>
  <c r="J780"/>
  <c r="J536"/>
  <c r="BK216"/>
  <c r="J103"/>
  <c r="BK684"/>
  <c r="BK527"/>
  <c r="BK305"/>
  <c r="J132"/>
  <c i="6" r="BK1479"/>
  <c r="BK1356"/>
  <c r="BK1215"/>
  <c r="J913"/>
  <c r="BK763"/>
  <c r="BK285"/>
  <c r="BK122"/>
  <c r="BK1492"/>
  <c r="J1366"/>
  <c r="BK1220"/>
  <c r="BK897"/>
  <c r="BK789"/>
  <c r="BK270"/>
  <c r="J1876"/>
  <c r="J1843"/>
  <c r="BK1450"/>
  <c r="BK1296"/>
  <c r="BK941"/>
  <c r="J758"/>
  <c r="BK352"/>
  <c r="BK1721"/>
  <c r="J1479"/>
  <c r="J1311"/>
  <c r="BK962"/>
  <c r="J876"/>
  <c r="J785"/>
  <c r="BK390"/>
  <c r="J270"/>
  <c i="7" r="J1895"/>
  <c r="J1597"/>
  <c r="J1472"/>
  <c r="BK1228"/>
  <c r="J984"/>
  <c r="BK834"/>
  <c r="J527"/>
  <c r="J164"/>
  <c r="BK2075"/>
  <c i="14" r="BK163"/>
  <c r="BK145"/>
  <c r="BK128"/>
  <c r="J118"/>
  <c r="BK705"/>
  <c r="BK677"/>
  <c r="J665"/>
  <c r="J645"/>
  <c r="BK628"/>
  <c r="BK596"/>
  <c r="J573"/>
  <c r="J555"/>
  <c r="BK547"/>
  <c r="BK535"/>
  <c r="BK525"/>
  <c r="J494"/>
  <c r="J483"/>
  <c r="BK460"/>
  <c r="BK448"/>
  <c r="J425"/>
  <c r="BK403"/>
  <c r="BK391"/>
  <c r="J371"/>
  <c r="J362"/>
  <c r="BK346"/>
  <c r="J331"/>
  <c r="BK309"/>
  <c r="BK294"/>
  <c r="BK266"/>
  <c r="J251"/>
  <c r="J235"/>
  <c r="BK221"/>
  <c r="BK203"/>
  <c r="BK178"/>
  <c r="J143"/>
  <c r="BK119"/>
  <c r="BK102"/>
  <c r="BK772"/>
  <c r="J760"/>
  <c r="BK742"/>
  <c r="J722"/>
  <c r="J697"/>
  <c r="BK672"/>
  <c r="BK662"/>
  <c r="J640"/>
  <c r="J624"/>
  <c r="J597"/>
  <c r="BK579"/>
  <c r="J556"/>
  <c r="BK520"/>
  <c r="BK510"/>
  <c r="BK486"/>
  <c r="BK480"/>
  <c r="BK470"/>
  <c r="BK450"/>
  <c r="J435"/>
  <c r="BK430"/>
  <c r="J410"/>
  <c r="J388"/>
  <c r="J376"/>
  <c r="J355"/>
  <c r="BK337"/>
  <c r="BK319"/>
  <c r="BK291"/>
  <c r="BK280"/>
  <c r="BK268"/>
  <c r="BK241"/>
  <c r="J220"/>
  <c r="BK202"/>
  <c r="J185"/>
  <c r="BK169"/>
  <c r="J153"/>
  <c r="J135"/>
  <c r="BK118"/>
  <c r="J99"/>
  <c r="J775"/>
  <c r="J768"/>
  <c r="BK745"/>
  <c r="J723"/>
  <c r="BK708"/>
  <c r="BK686"/>
  <c r="J667"/>
  <c r="BK652"/>
  <c r="BK631"/>
  <c r="BK619"/>
  <c r="J591"/>
  <c r="J569"/>
  <c r="BK545"/>
  <c r="BK531"/>
  <c r="BK518"/>
  <c r="BK504"/>
  <c r="J475"/>
  <c r="BK462"/>
  <c r="J451"/>
  <c r="BK433"/>
  <c r="J414"/>
  <c r="J402"/>
  <c r="BK369"/>
  <c r="BK355"/>
  <c r="BK332"/>
  <c r="BK316"/>
  <c r="J299"/>
  <c r="BK289"/>
  <c r="BK255"/>
  <c r="J240"/>
  <c r="J221"/>
  <c r="J202"/>
  <c r="BK189"/>
  <c r="J174"/>
  <c r="BK157"/>
  <c r="J146"/>
  <c r="J129"/>
  <c r="J116"/>
  <c i="15" r="J1615"/>
  <c r="J1289"/>
  <c r="J1151"/>
  <c r="BK1037"/>
  <c r="BK917"/>
  <c r="BK851"/>
  <c r="BK738"/>
  <c r="J508"/>
  <c r="J1625"/>
  <c r="BK1310"/>
  <c r="J1177"/>
  <c r="BK1146"/>
  <c r="BK940"/>
  <c r="J856"/>
  <c r="BK743"/>
  <c r="J712"/>
  <c r="BK630"/>
  <c r="BK1681"/>
  <c r="J1668"/>
  <c r="J1645"/>
  <c r="BK1307"/>
  <c r="J1235"/>
  <c r="BK1121"/>
  <c r="J971"/>
  <c r="BK880"/>
  <c r="BK734"/>
  <c r="BK625"/>
  <c r="BK508"/>
  <c r="BK1270"/>
  <c r="J1201"/>
  <c r="BK1117"/>
  <c r="BK1021"/>
  <c r="J945"/>
  <c r="J884"/>
  <c r="BK810"/>
  <c r="BK748"/>
  <c r="J532"/>
  <c r="BK173"/>
  <c i="16" r="J116"/>
  <c r="BK102"/>
  <c r="BK132"/>
  <c r="BK117"/>
  <c r="J99"/>
  <c r="BK126"/>
  <c r="BK105"/>
  <c r="J147"/>
  <c r="BK130"/>
  <c r="BK120"/>
  <c r="J107"/>
  <c i="17" r="BK102"/>
  <c r="J118"/>
  <c r="J111"/>
  <c r="J95"/>
  <c r="BK110"/>
  <c r="J98"/>
  <c r="BK104"/>
  <c i="18" r="BK97"/>
  <c i="19" r="BK285"/>
  <c r="J256"/>
  <c r="J248"/>
  <c r="BK229"/>
  <c r="J212"/>
  <c r="BK197"/>
  <c r="J187"/>
  <c r="J161"/>
  <c r="BK147"/>
  <c r="J137"/>
  <c r="J125"/>
  <c r="J113"/>
  <c r="BK99"/>
  <c r="J286"/>
  <c r="J261"/>
  <c r="BK243"/>
  <c r="BK235"/>
  <c r="BK217"/>
  <c r="J202"/>
  <c r="BK186"/>
  <c r="J170"/>
  <c r="BK157"/>
  <c r="BK129"/>
  <c r="BK104"/>
  <c r="BK278"/>
  <c r="J268"/>
  <c r="BK242"/>
  <c r="J222"/>
  <c r="BK191"/>
  <c r="J179"/>
  <c r="J173"/>
  <c r="J155"/>
  <c r="J140"/>
  <c r="BK286"/>
  <c r="BK276"/>
  <c r="BK262"/>
  <c r="BK251"/>
  <c r="BK234"/>
  <c r="J200"/>
  <c r="J196"/>
  <c r="BK163"/>
  <c r="BK152"/>
  <c r="BK134"/>
  <c r="BK121"/>
  <c r="BK113"/>
  <c r="BK100"/>
  <c i="20" r="J186"/>
  <c r="J173"/>
  <c r="BK154"/>
  <c r="BK119"/>
  <c r="BK198"/>
  <c r="J172"/>
  <c r="J140"/>
  <c r="BK107"/>
  <c r="BK184"/>
  <c r="BK162"/>
  <c r="J137"/>
  <c r="J112"/>
  <c r="J177"/>
  <c r="J141"/>
  <c r="J129"/>
  <c r="J114"/>
  <c i="21" r="BK101"/>
  <c r="J113"/>
  <c r="BK105"/>
  <c i="22" r="J88"/>
  <c i="2" r="J269"/>
  <c r="BK298"/>
  <c r="BK204"/>
  <c r="J204"/>
  <c r="J264"/>
  <c r="BK170"/>
  <c i="3" r="J225"/>
  <c r="J234"/>
  <c r="BK314"/>
  <c r="J159"/>
  <c r="BK153"/>
  <c i="4" r="J497"/>
  <c r="J345"/>
  <c r="BK123"/>
  <c r="J465"/>
  <c r="J271"/>
  <c r="J533"/>
  <c r="BK321"/>
  <c r="BK111"/>
  <c r="J528"/>
  <c r="J145"/>
  <c i="5" r="J833"/>
  <c r="BK670"/>
  <c r="BK523"/>
  <c r="J270"/>
  <c r="BK791"/>
  <c r="BK619"/>
  <c r="J490"/>
  <c r="J451"/>
  <c r="BK184"/>
  <c r="J670"/>
  <c r="BK541"/>
  <c r="J224"/>
  <c r="J754"/>
  <c r="J619"/>
  <c r="BK514"/>
  <c r="J196"/>
  <c i="6" r="J1492"/>
  <c r="BK1348"/>
  <c r="BK1311"/>
  <c r="J1192"/>
  <c r="BK840"/>
  <c r="J364"/>
  <c r="J160"/>
  <c r="J1689"/>
  <c r="BK1465"/>
  <c r="J1348"/>
  <c r="J952"/>
  <c r="BK845"/>
  <c r="J578"/>
  <c r="BK215"/>
  <c r="J1865"/>
  <c r="J1721"/>
  <c r="J1437"/>
  <c r="BK1320"/>
  <c r="J957"/>
  <c r="J793"/>
  <c r="BK416"/>
  <c r="BK330"/>
  <c r="BK1718"/>
  <c r="BK1380"/>
  <c r="BK1253"/>
  <c r="J967"/>
  <c r="J860"/>
  <c r="J744"/>
  <c r="J678"/>
  <c r="J285"/>
  <c i="7" r="BK1905"/>
  <c r="J1612"/>
  <c r="BK1512"/>
  <c r="J1342"/>
  <c r="J1096"/>
  <c r="BK882"/>
  <c r="BK773"/>
  <c r="BK348"/>
  <c r="BK2095"/>
  <c r="BK2058"/>
  <c r="J1932"/>
  <c r="BK1690"/>
  <c r="BK1582"/>
  <c r="BK1450"/>
  <c r="J1412"/>
  <c r="J1222"/>
  <c r="J1132"/>
  <c r="J1021"/>
  <c r="J932"/>
  <c r="J700"/>
  <c r="J344"/>
  <c r="J152"/>
  <c r="J1724"/>
  <c r="BK1590"/>
  <c r="BK1472"/>
  <c r="J1355"/>
  <c r="J1317"/>
  <c r="BK1200"/>
  <c r="J1110"/>
  <c r="BK1008"/>
  <c r="BK897"/>
  <c r="BK820"/>
  <c r="BK459"/>
  <c r="J348"/>
  <c r="J184"/>
  <c r="BK1795"/>
  <c r="BK1544"/>
  <c r="BK1440"/>
  <c r="J1246"/>
  <c r="J1178"/>
  <c r="BK1070"/>
  <c r="J941"/>
  <c r="BK844"/>
  <c r="BK732"/>
  <c r="BK438"/>
  <c r="J311"/>
  <c r="J156"/>
  <c i="8" r="J238"/>
  <c r="J178"/>
  <c r="J292"/>
  <c r="J163"/>
  <c r="BK321"/>
  <c r="J251"/>
  <c r="J129"/>
  <c r="J296"/>
  <c r="J225"/>
  <c i="9" r="BK320"/>
  <c r="BK244"/>
  <c r="BK189"/>
  <c r="J277"/>
  <c r="BK356"/>
  <c r="J266"/>
  <c r="BK100"/>
  <c r="BK181"/>
  <c r="J112"/>
  <c i="10" r="J892"/>
  <c r="J771"/>
  <c r="BK491"/>
  <c r="J402"/>
  <c r="J972"/>
  <c r="BK779"/>
  <c r="J310"/>
  <c r="BK152"/>
  <c r="BK763"/>
  <c r="J146"/>
  <c r="BK939"/>
  <c r="J749"/>
  <c r="J371"/>
  <c i="11" r="J292"/>
  <c r="BK271"/>
  <c r="J254"/>
  <c r="J231"/>
  <c r="BK216"/>
  <c r="J209"/>
  <c r="BK191"/>
  <c r="J167"/>
  <c r="J151"/>
  <c r="J139"/>
  <c r="J124"/>
  <c r="BK111"/>
  <c r="J106"/>
  <c r="BK281"/>
  <c r="BK261"/>
  <c r="J238"/>
  <c r="J218"/>
  <c r="BK197"/>
  <c r="J171"/>
  <c r="BK155"/>
  <c i="2" r="BK231"/>
  <c r="BK272"/>
  <c r="BK264"/>
  <c r="J190"/>
  <c r="BK254"/>
  <c i="3" r="BK255"/>
  <c r="BK283"/>
  <c r="BK323"/>
  <c r="BK171"/>
  <c r="J243"/>
  <c i="4" r="BK588"/>
  <c r="J414"/>
  <c r="J588"/>
  <c r="J438"/>
  <c r="BK311"/>
  <c r="BK150"/>
  <c r="J445"/>
  <c r="BK187"/>
  <c r="J579"/>
  <c r="BK208"/>
  <c i="5" r="J845"/>
  <c r="J769"/>
  <c r="BK649"/>
  <c r="BK281"/>
  <c r="J127"/>
  <c r="J654"/>
  <c r="BK508"/>
  <c r="J299"/>
  <c r="BK103"/>
  <c r="J649"/>
  <c r="J565"/>
  <c r="BK117"/>
  <c r="BK729"/>
  <c r="BK565"/>
  <c r="BK451"/>
  <c r="J177"/>
  <c i="6" r="BK1512"/>
  <c r="J1337"/>
  <c r="J1196"/>
  <c r="BK854"/>
  <c r="J416"/>
  <c r="J148"/>
  <c r="BK1500"/>
  <c r="J1450"/>
  <c r="J1342"/>
  <c r="J948"/>
  <c r="BK698"/>
  <c r="J180"/>
  <c r="J1871"/>
  <c r="BK1843"/>
  <c r="BK1462"/>
  <c r="BK1393"/>
  <c r="J1178"/>
  <c r="J911"/>
  <c r="J763"/>
  <c r="J371"/>
  <c r="J152"/>
  <c r="J1668"/>
  <c r="J1371"/>
  <c r="J1225"/>
  <c r="BK920"/>
  <c r="J789"/>
  <c r="BK578"/>
  <c r="BK300"/>
  <c r="BK138"/>
  <c i="7" r="J1664"/>
  <c r="BK1534"/>
  <c r="J1377"/>
  <c r="BK1021"/>
  <c r="J838"/>
  <c r="J604"/>
  <c r="BK327"/>
  <c r="BK2092"/>
  <c r="J2053"/>
  <c r="BK1929"/>
  <c r="BK1682"/>
  <c r="BK1597"/>
  <c r="J1440"/>
  <c r="BK1347"/>
  <c r="BK1138"/>
  <c r="J1029"/>
  <c r="J959"/>
  <c r="BK860"/>
  <c r="J459"/>
  <c r="J223"/>
  <c r="J126"/>
  <c r="J1712"/>
  <c r="BK1554"/>
  <c r="J1496"/>
  <c r="J1328"/>
  <c r="BK1192"/>
  <c r="BK1166"/>
  <c r="J1044"/>
  <c r="BK932"/>
  <c r="BK868"/>
  <c r="J445"/>
  <c r="J327"/>
  <c r="BK223"/>
  <c r="BK1895"/>
  <c r="BK1712"/>
  <c r="J1624"/>
  <c r="BK1496"/>
  <c r="BK1424"/>
  <c r="J1304"/>
  <c r="J1228"/>
  <c r="BK1147"/>
  <c r="J1078"/>
  <c r="BK891"/>
  <c r="BK830"/>
  <c r="J676"/>
  <c r="J319"/>
  <c r="BK152"/>
  <c i="8" r="BK234"/>
  <c r="J184"/>
  <c r="J314"/>
  <c r="BK204"/>
  <c r="J336"/>
  <c r="J242"/>
  <c r="BK178"/>
  <c r="J321"/>
  <c r="BK215"/>
  <c r="J107"/>
  <c i="9" r="BK312"/>
  <c r="J206"/>
  <c r="BK345"/>
  <c r="J170"/>
  <c r="J299"/>
  <c r="J105"/>
  <c r="J288"/>
  <c r="BK125"/>
  <c i="10" r="J856"/>
  <c r="J763"/>
  <c r="BK710"/>
  <c r="BK472"/>
  <c r="BK140"/>
  <c r="J928"/>
  <c r="J725"/>
  <c r="BK221"/>
  <c r="J823"/>
  <c r="BK532"/>
  <c r="J99"/>
  <c r="J798"/>
  <c r="BK580"/>
  <c r="BK229"/>
  <c i="11" r="BK294"/>
  <c r="J273"/>
  <c r="BK255"/>
  <c r="BK234"/>
  <c r="J222"/>
  <c r="BK210"/>
  <c r="J192"/>
  <c r="BK175"/>
  <c r="J159"/>
  <c r="J143"/>
  <c r="BK132"/>
  <c r="BK119"/>
  <c r="J102"/>
  <c r="BK287"/>
  <c r="J270"/>
  <c r="BK244"/>
  <c r="J227"/>
  <c r="J211"/>
  <c r="BK194"/>
  <c r="J172"/>
  <c r="J150"/>
  <c r="BK139"/>
  <c r="BK116"/>
  <c r="J95"/>
  <c r="BK284"/>
  <c r="BK259"/>
  <c r="J241"/>
  <c r="BK209"/>
  <c r="J185"/>
  <c r="BK170"/>
  <c r="BK142"/>
  <c r="BK123"/>
  <c r="J104"/>
  <c r="BK286"/>
  <c r="J257"/>
  <c r="J249"/>
  <c r="BK236"/>
  <c r="BK219"/>
  <c r="J206"/>
  <c r="J186"/>
  <c r="BK168"/>
  <c r="BK159"/>
  <c r="J130"/>
  <c r="BK112"/>
  <c r="J98"/>
  <c i="12" r="BK183"/>
  <c r="BK165"/>
  <c r="J142"/>
  <c r="J132"/>
  <c r="BK109"/>
  <c r="J190"/>
  <c r="J174"/>
  <c r="BK155"/>
  <c r="J131"/>
  <c r="BK111"/>
  <c r="J99"/>
  <c r="BK189"/>
  <c r="J166"/>
  <c r="BK159"/>
  <c r="BK147"/>
  <c r="BK122"/>
  <c r="J105"/>
  <c r="BK191"/>
  <c r="BK182"/>
  <c r="BK168"/>
  <c r="BK142"/>
  <c r="J128"/>
  <c r="BK118"/>
  <c r="BK98"/>
  <c i="13" r="BK473"/>
  <c r="J444"/>
  <c r="J439"/>
  <c r="J415"/>
  <c r="J394"/>
  <c r="BK382"/>
  <c r="J358"/>
  <c r="BK336"/>
  <c r="BK321"/>
  <c r="BK305"/>
  <c r="J284"/>
  <c r="J258"/>
  <c r="J243"/>
  <c r="BK221"/>
  <c r="BK199"/>
  <c r="BK183"/>
  <c r="BK172"/>
  <c r="BK157"/>
  <c r="BK124"/>
  <c r="BK472"/>
  <c r="BK460"/>
  <c r="BK452"/>
  <c r="BK403"/>
  <c r="BK392"/>
  <c r="J375"/>
  <c r="J363"/>
  <c r="BK341"/>
  <c r="J325"/>
  <c r="BK303"/>
  <c r="J277"/>
  <c r="BK266"/>
  <c r="J248"/>
  <c r="BK236"/>
  <c r="BK229"/>
  <c r="J214"/>
  <c r="J193"/>
  <c r="J174"/>
  <c r="BK156"/>
  <c r="BK142"/>
  <c r="J121"/>
  <c r="BK483"/>
  <c r="BK457"/>
  <c r="J450"/>
  <c r="BK428"/>
  <c r="BK416"/>
  <c r="J393"/>
  <c r="BK377"/>
  <c r="J356"/>
  <c r="J342"/>
  <c r="J322"/>
  <c r="BK306"/>
  <c r="J295"/>
  <c r="J276"/>
  <c r="BK254"/>
  <c r="J237"/>
  <c r="J197"/>
  <c r="BK179"/>
  <c r="BK159"/>
  <c r="BK150"/>
  <c r="J138"/>
  <c r="BK121"/>
  <c r="J490"/>
  <c r="J466"/>
  <c r="BK443"/>
  <c r="J422"/>
  <c r="BK408"/>
  <c r="BK395"/>
  <c r="BK369"/>
  <c r="J355"/>
  <c r="J343"/>
  <c r="BK315"/>
  <c r="J296"/>
  <c r="BK272"/>
  <c r="J262"/>
  <c r="BK243"/>
  <c r="BK223"/>
  <c r="BK210"/>
  <c r="BK198"/>
  <c r="J179"/>
  <c r="BK162"/>
  <c r="J136"/>
  <c r="J123"/>
  <c i="14" r="J791"/>
  <c r="BK785"/>
  <c r="BK773"/>
  <c r="BK744"/>
  <c r="BK732"/>
  <c r="BK704"/>
  <c r="BK687"/>
  <c r="BK679"/>
  <c r="J661"/>
  <c r="BK645"/>
  <c r="J631"/>
  <c r="BK617"/>
  <c r="BK608"/>
  <c r="BK585"/>
  <c r="BK569"/>
  <c r="BK555"/>
  <c r="J679"/>
  <c r="BK650"/>
  <c r="BK635"/>
  <c r="BK605"/>
  <c i="20" r="BK177"/>
  <c r="J153"/>
  <c r="BK135"/>
  <c r="J200"/>
  <c r="J151"/>
  <c r="BK106"/>
  <c r="J164"/>
  <c r="BK129"/>
  <c r="BK176"/>
  <c i="2" r="J165"/>
  <c r="BK256"/>
  <c r="J142"/>
  <c r="BK142"/>
  <c i="3" r="BK243"/>
  <c r="BK159"/>
  <c r="J96"/>
  <c r="BK182"/>
  <c i="4" r="J548"/>
  <c r="BK229"/>
  <c r="BK497"/>
  <c r="BK155"/>
  <c r="J388"/>
  <c r="J574"/>
  <c r="BK345"/>
  <c i="5" r="J791"/>
  <c r="J676"/>
  <c r="BK418"/>
  <c r="BK132"/>
  <c r="J613"/>
  <c r="J333"/>
  <c r="BK136"/>
  <c r="BK596"/>
  <c r="J266"/>
  <c i="11" r="BK145"/>
  <c r="J117"/>
  <c r="BK98"/>
  <c r="BK275"/>
  <c r="BK250"/>
  <c r="J229"/>
  <c r="J194"/>
  <c r="J179"/>
  <c r="BK154"/>
  <c r="J133"/>
  <c r="J105"/>
  <c r="J287"/>
  <c r="BK270"/>
  <c r="BK251"/>
  <c r="J235"/>
  <c r="BK208"/>
  <c r="BK195"/>
  <c r="J177"/>
  <c r="BK162"/>
  <c r="J140"/>
  <c r="J118"/>
  <c r="J101"/>
  <c i="12" r="J181"/>
  <c r="J162"/>
  <c r="BK136"/>
  <c r="J120"/>
  <c r="J94"/>
  <c r="BK177"/>
  <c r="J148"/>
  <c r="BK120"/>
  <c r="BK105"/>
  <c r="J97"/>
  <c r="BK176"/>
  <c r="J151"/>
  <c r="J123"/>
  <c r="J106"/>
  <c r="J194"/>
  <c r="BK178"/>
  <c r="J153"/>
  <c r="J140"/>
  <c r="BK123"/>
  <c r="J93"/>
  <c i="13" r="BK470"/>
  <c r="BK446"/>
  <c r="BK440"/>
  <c r="BK423"/>
  <c r="J408"/>
  <c r="J383"/>
  <c r="J352"/>
  <c r="J334"/>
  <c r="BK318"/>
  <c r="J289"/>
  <c r="J261"/>
  <c r="BK246"/>
  <c r="J227"/>
  <c r="BK197"/>
  <c r="J173"/>
  <c r="BK158"/>
  <c r="BK131"/>
  <c r="BK476"/>
  <c r="J459"/>
  <c r="BK442"/>
  <c r="J418"/>
  <c r="J395"/>
  <c r="J373"/>
  <c r="J349"/>
  <c r="J336"/>
  <c r="J298"/>
  <c r="BK284"/>
  <c r="J269"/>
  <c r="BK253"/>
  <c r="J234"/>
  <c r="J223"/>
  <c r="J208"/>
  <c r="BK188"/>
  <c r="J167"/>
  <c r="J145"/>
  <c r="BK119"/>
  <c r="BK480"/>
  <c r="BK453"/>
  <c r="BK437"/>
  <c r="BK421"/>
  <c r="BK397"/>
  <c r="J378"/>
  <c r="J348"/>
  <c r="BK324"/>
  <c r="J301"/>
  <c r="BK293"/>
  <c r="J274"/>
  <c r="J250"/>
  <c r="BK233"/>
  <c r="J200"/>
  <c r="J181"/>
  <c r="J158"/>
  <c r="J151"/>
  <c r="J128"/>
  <c r="J117"/>
  <c r="J474"/>
  <c r="BK459"/>
  <c r="BK425"/>
  <c r="BK405"/>
  <c r="J386"/>
  <c r="J367"/>
  <c r="BK354"/>
  <c r="J330"/>
  <c r="BK301"/>
  <c r="BK269"/>
  <c r="BK252"/>
  <c r="J231"/>
  <c r="J218"/>
  <c r="J212"/>
  <c r="BK200"/>
  <c r="J184"/>
  <c r="BK155"/>
  <c r="J140"/>
  <c r="BK125"/>
  <c i="14" r="BK791"/>
  <c r="BK787"/>
  <c r="J774"/>
  <c r="BK751"/>
  <c r="J735"/>
  <c r="J721"/>
  <c r="BK702"/>
  <c r="J686"/>
  <c r="BK668"/>
  <c r="J659"/>
  <c r="J638"/>
  <c r="J620"/>
  <c r="BK602"/>
  <c r="J584"/>
  <c r="BK576"/>
  <c r="J558"/>
  <c r="J539"/>
  <c r="BK517"/>
  <c r="J512"/>
  <c r="BK478"/>
  <c r="BK447"/>
  <c r="BK420"/>
  <c r="J407"/>
  <c r="BK389"/>
  <c r="BK361"/>
  <c r="BK336"/>
  <c r="J313"/>
  <c r="J290"/>
  <c r="BK273"/>
  <c r="J259"/>
  <c r="BK244"/>
  <c r="J227"/>
  <c r="J209"/>
  <c r="BK195"/>
  <c r="J171"/>
  <c r="BK153"/>
  <c r="J133"/>
  <c r="J124"/>
  <c r="BK105"/>
  <c r="J100"/>
  <c r="J773"/>
  <c r="BK756"/>
  <c r="BK730"/>
  <c r="BK723"/>
  <c r="J714"/>
  <c r="J696"/>
  <c r="J688"/>
  <c r="J668"/>
  <c r="J653"/>
  <c r="J633"/>
  <c r="BK621"/>
  <c r="BK610"/>
  <c r="BK597"/>
  <c r="BK578"/>
  <c r="J557"/>
  <c r="J545"/>
  <c r="BK534"/>
  <c r="J517"/>
  <c r="J499"/>
  <c r="BK485"/>
  <c r="BK464"/>
  <c r="J442"/>
  <c r="BK424"/>
  <c r="BK402"/>
  <c r="J384"/>
  <c r="BK364"/>
  <c r="J349"/>
  <c r="BK339"/>
  <c r="BK324"/>
  <c r="BK306"/>
  <c r="BK299"/>
  <c r="BK293"/>
  <c r="J262"/>
  <c r="BK247"/>
  <c r="BK236"/>
  <c r="BK225"/>
  <c r="J206"/>
  <c r="J179"/>
  <c r="J157"/>
  <c r="BK122"/>
  <c r="BK107"/>
  <c r="BK771"/>
  <c r="BK758"/>
  <c r="J739"/>
  <c r="BK733"/>
  <c r="J713"/>
  <c r="BK701"/>
  <c r="J676"/>
  <c r="J663"/>
  <c r="BK641"/>
  <c r="J618"/>
  <c r="J603"/>
  <c r="J590"/>
  <c r="J572"/>
  <c r="J559"/>
  <c r="J516"/>
  <c r="BK494"/>
  <c r="J484"/>
  <c r="BK473"/>
  <c r="BK463"/>
  <c r="BK449"/>
  <c r="BK434"/>
  <c r="J423"/>
  <c r="J411"/>
  <c r="J389"/>
  <c r="BK366"/>
  <c r="J352"/>
  <c r="BK334"/>
  <c r="BK307"/>
  <c r="BK286"/>
  <c r="J275"/>
  <c r="J258"/>
  <c r="BK224"/>
  <c r="BK211"/>
  <c r="BK197"/>
  <c r="J186"/>
  <c r="J170"/>
  <c r="BK160"/>
  <c r="BK137"/>
  <c r="J119"/>
  <c r="J104"/>
  <c r="J777"/>
  <c r="BK754"/>
  <c r="J737"/>
  <c r="BK721"/>
  <c r="BK699"/>
  <c r="J685"/>
  <c r="BK664"/>
  <c r="J650"/>
  <c r="J630"/>
  <c r="BK604"/>
  <c r="J574"/>
  <c r="BK554"/>
  <c r="J533"/>
  <c r="J520"/>
  <c r="BK512"/>
  <c r="J491"/>
  <c r="BK468"/>
  <c r="BK456"/>
  <c r="BK443"/>
  <c r="J424"/>
  <c r="BK405"/>
  <c r="BK384"/>
  <c r="J373"/>
  <c r="J342"/>
  <c r="BK327"/>
  <c r="BK314"/>
  <c r="BK295"/>
  <c r="J278"/>
  <c r="J256"/>
  <c r="J249"/>
  <c r="BK230"/>
  <c r="BK215"/>
  <c r="J193"/>
  <c r="J176"/>
  <c r="J159"/>
  <c r="BK150"/>
  <c r="J128"/>
  <c r="BK120"/>
  <c r="BK101"/>
  <c i="15" r="J1561"/>
  <c r="BK1283"/>
  <c r="J1136"/>
  <c r="BK1042"/>
  <c r="BK884"/>
  <c r="BK768"/>
  <c r="BK635"/>
  <c r="J513"/>
  <c r="J109"/>
  <c r="J1361"/>
  <c r="BK1235"/>
  <c r="J1059"/>
  <c r="J935"/>
  <c r="BK893"/>
  <c r="J761"/>
  <c r="BK687"/>
  <c r="BK503"/>
  <c r="J1674"/>
  <c r="BK1665"/>
  <c r="BK1631"/>
  <c r="J1295"/>
  <c r="BK1217"/>
  <c r="J1117"/>
  <c r="BK981"/>
  <c r="J851"/>
  <c r="BK702"/>
  <c r="J585"/>
  <c r="BK125"/>
  <c r="BK1615"/>
  <c r="J1383"/>
  <c r="BK1206"/>
  <c r="J1108"/>
  <c r="J1010"/>
  <c r="BK976"/>
  <c r="BK898"/>
  <c r="J780"/>
  <c r="J620"/>
  <c r="BK185"/>
  <c i="16" r="J119"/>
  <c r="J103"/>
  <c r="J134"/>
  <c r="BK116"/>
  <c r="BK100"/>
  <c r="BK125"/>
  <c r="J112"/>
  <c r="J145"/>
  <c r="J131"/>
  <c r="J118"/>
  <c r="J100"/>
  <c i="17" r="J103"/>
  <c r="BK117"/>
  <c r="J99"/>
  <c r="J124"/>
  <c r="BK109"/>
  <c r="BK95"/>
  <c r="J105"/>
  <c i="18" r="J94"/>
  <c i="19" r="J282"/>
  <c r="BK260"/>
  <c r="BK247"/>
  <c r="J230"/>
  <c r="J209"/>
  <c r="BK198"/>
  <c r="BK184"/>
  <c r="J159"/>
  <c r="BK144"/>
  <c r="J129"/>
  <c r="J115"/>
  <c r="J102"/>
  <c r="BK288"/>
  <c r="BK266"/>
  <c r="J251"/>
  <c r="BK232"/>
  <c r="BK215"/>
  <c r="BK201"/>
  <c r="BK180"/>
  <c r="BK167"/>
  <c r="BK140"/>
  <c r="BK122"/>
  <c r="J290"/>
  <c r="BK275"/>
  <c r="BK246"/>
  <c r="J228"/>
  <c r="BK213"/>
  <c r="J186"/>
  <c r="BK178"/>
  <c r="BK170"/>
  <c r="J152"/>
  <c r="BK109"/>
  <c r="J275"/>
  <c r="J263"/>
  <c r="BK252"/>
  <c r="J241"/>
  <c r="BK218"/>
  <c r="BK199"/>
  <c r="BK169"/>
  <c r="BK153"/>
  <c r="J138"/>
  <c r="J124"/>
  <c r="BK118"/>
  <c r="J105"/>
  <c i="20" r="J198"/>
  <c r="BK187"/>
  <c r="BK175"/>
  <c r="J143"/>
  <c r="BK121"/>
  <c r="J199"/>
  <c r="BK164"/>
  <c r="J135"/>
  <c r="BK196"/>
  <c r="BK167"/>
  <c r="BK148"/>
  <c r="J122"/>
  <c r="BK190"/>
  <c r="J161"/>
  <c r="J130"/>
  <c r="J107"/>
  <c i="21" r="BK93"/>
  <c r="J174"/>
  <c r="BK97"/>
  <c i="22" r="BK91"/>
  <c i="2" r="BK212"/>
  <c r="J304"/>
  <c r="BK156"/>
  <c r="BK147"/>
  <c r="J197"/>
  <c i="3" r="BK287"/>
  <c r="BK202"/>
  <c r="BK248"/>
  <c r="J216"/>
  <c r="BK102"/>
  <c r="J165"/>
  <c i="4" r="BK537"/>
  <c r="BK258"/>
  <c r="BK135"/>
  <c r="BK474"/>
  <c r="J408"/>
  <c r="BK574"/>
  <c r="BK511"/>
  <c r="BK271"/>
  <c r="BK94"/>
  <c r="J542"/>
  <c r="J140"/>
  <c i="5" r="J793"/>
  <c r="J684"/>
  <c r="J527"/>
  <c r="J322"/>
  <c r="J261"/>
  <c r="BK742"/>
  <c r="J599"/>
  <c r="BK465"/>
  <c r="J235"/>
  <c r="J759"/>
  <c r="BK586"/>
  <c r="BK311"/>
  <c r="J172"/>
  <c r="J764"/>
  <c r="J640"/>
  <c r="J477"/>
  <c r="J242"/>
  <c i="6" r="J1694"/>
  <c r="BK1437"/>
  <c r="J1285"/>
  <c r="BK989"/>
  <c r="BK815"/>
  <c r="J774"/>
  <c r="BK346"/>
  <c r="J109"/>
  <c r="J1484"/>
  <c r="J1361"/>
  <c r="BK1183"/>
  <c r="BK849"/>
  <c r="J819"/>
  <c r="BK397"/>
  <c r="BK109"/>
  <c r="BK1854"/>
  <c r="J1524"/>
  <c r="BK1285"/>
  <c r="J962"/>
  <c r="J803"/>
  <c r="BK404"/>
  <c r="BK314"/>
  <c r="BK1506"/>
  <c r="BK1337"/>
  <c r="BK1192"/>
  <c r="BK944"/>
  <c r="BK819"/>
  <c r="BK739"/>
  <c r="BK231"/>
  <c i="7" r="J1690"/>
  <c r="BK1563"/>
  <c r="BK1435"/>
  <c r="BK1211"/>
  <c r="BK977"/>
  <c r="BK797"/>
  <c r="BK374"/>
  <c r="BK126"/>
  <c r="BK2068"/>
  <c r="J2032"/>
  <c r="BK1706"/>
  <c r="J1549"/>
  <c r="BK1416"/>
  <c r="J1294"/>
  <c r="J1162"/>
  <c r="J1070"/>
  <c r="J891"/>
  <c r="BK711"/>
  <c r="BK368"/>
  <c r="BK147"/>
  <c r="BK1784"/>
  <c r="BK1630"/>
  <c r="BK1400"/>
  <c r="BK1304"/>
  <c r="J1205"/>
  <c r="J1107"/>
  <c r="J953"/>
  <c r="J877"/>
  <c r="BK784"/>
  <c r="J417"/>
  <c r="BK281"/>
  <c r="BK142"/>
  <c r="J1784"/>
  <c r="J1582"/>
  <c r="BK1531"/>
  <c r="J1405"/>
  <c r="BK1289"/>
  <c r="J1174"/>
  <c r="BK1110"/>
  <c r="BK984"/>
  <c r="J860"/>
  <c r="BK792"/>
  <c r="J431"/>
  <c r="J189"/>
  <c i="8" r="BK269"/>
  <c r="J141"/>
  <c r="J255"/>
  <c r="BK153"/>
  <c r="BK314"/>
  <c r="J220"/>
  <c r="J344"/>
  <c r="BK238"/>
  <c i="9" r="J370"/>
  <c r="BK240"/>
  <c r="BK370"/>
  <c r="BK266"/>
  <c r="J320"/>
  <c r="J181"/>
  <c r="J356"/>
  <c r="J240"/>
  <c r="J100"/>
  <c i="10" r="BK817"/>
  <c r="BK719"/>
  <c r="J532"/>
  <c r="BK371"/>
  <c r="BK969"/>
  <c r="BK749"/>
  <c r="BK296"/>
  <c r="BK856"/>
  <c r="BK675"/>
  <c r="J128"/>
  <c r="BK892"/>
  <c r="J743"/>
  <c r="J325"/>
  <c r="J117"/>
  <c i="11" r="J283"/>
  <c r="J264"/>
  <c r="BK252"/>
  <c r="J232"/>
  <c r="J214"/>
  <c r="BK196"/>
  <c r="BK179"/>
  <c r="J166"/>
  <c r="BK150"/>
  <c r="BK136"/>
  <c r="J121"/>
  <c r="J110"/>
  <c r="J293"/>
  <c r="J263"/>
  <c r="BK248"/>
  <c r="J236"/>
  <c r="J205"/>
  <c r="J187"/>
  <c r="BK163"/>
  <c r="J144"/>
  <c r="BK128"/>
  <c r="BK106"/>
  <c r="BK290"/>
  <c r="BK274"/>
  <c r="J244"/>
  <c r="BK223"/>
  <c r="BK200"/>
  <c r="J180"/>
  <c r="BK157"/>
  <c r="J136"/>
  <c r="J114"/>
  <c r="J291"/>
  <c r="J274"/>
  <c r="J252"/>
  <c r="J226"/>
  <c r="BK214"/>
  <c r="J202"/>
  <c r="J175"/>
  <c r="J163"/>
  <c r="BK141"/>
  <c r="BK121"/>
  <c r="J103"/>
  <c i="12" r="J189"/>
  <c r="BK172"/>
  <c r="BK157"/>
  <c r="J137"/>
  <c r="BK125"/>
  <c r="BK97"/>
  <c r="J187"/>
  <c r="J168"/>
  <c r="BK141"/>
  <c r="J119"/>
  <c r="J103"/>
  <c r="BK193"/>
  <c r="J178"/>
  <c r="J155"/>
  <c r="BK131"/>
  <c r="BK113"/>
  <c r="BK93"/>
  <c r="J185"/>
  <c r="J176"/>
  <c r="BK151"/>
  <c r="J136"/>
  <c r="BK103"/>
  <c i="13" r="BK477"/>
  <c r="BK466"/>
  <c r="J448"/>
  <c r="J431"/>
  <c r="BK411"/>
  <c r="BK387"/>
  <c r="BK371"/>
  <c r="BK351"/>
  <c r="BK330"/>
  <c r="J315"/>
  <c r="BK295"/>
  <c r="BK262"/>
  <c r="BK251"/>
  <c r="BK234"/>
  <c r="BK192"/>
  <c r="BK174"/>
  <c r="BK163"/>
  <c r="BK132"/>
  <c r="J480"/>
  <c r="J457"/>
  <c r="BK434"/>
  <c r="J405"/>
  <c r="BK384"/>
  <c r="J372"/>
  <c r="J346"/>
  <c r="J333"/>
  <c r="J293"/>
  <c r="J283"/>
  <c r="BK261"/>
  <c r="J241"/>
  <c r="BK232"/>
  <c r="BK222"/>
  <c r="BK207"/>
  <c r="J180"/>
  <c r="BK160"/>
  <c r="J148"/>
  <c r="J126"/>
  <c r="J491"/>
  <c r="J470"/>
  <c r="J441"/>
  <c r="BK431"/>
  <c r="BK422"/>
  <c r="J407"/>
  <c r="J380"/>
  <c r="BK360"/>
  <c r="BK333"/>
  <c r="J318"/>
  <c r="J303"/>
  <c r="BK288"/>
  <c r="BK273"/>
  <c r="J245"/>
  <c r="BK212"/>
  <c r="J190"/>
  <c r="BK178"/>
  <c r="BK148"/>
  <c r="J124"/>
  <c r="J115"/>
  <c r="BK469"/>
  <c r="J449"/>
  <c r="BK436"/>
  <c r="BK413"/>
  <c r="J388"/>
  <c r="BK364"/>
  <c r="J351"/>
  <c r="BK337"/>
  <c r="J306"/>
  <c r="BK291"/>
  <c r="BK265"/>
  <c r="BK250"/>
  <c r="J229"/>
  <c r="BK214"/>
  <c r="J202"/>
  <c r="BK186"/>
  <c r="BK164"/>
  <c r="BK147"/>
  <c r="J133"/>
  <c r="J114"/>
  <c i="14" r="BK789"/>
  <c r="J779"/>
  <c r="J764"/>
  <c r="J741"/>
  <c r="J728"/>
  <c r="J706"/>
  <c r="J690"/>
  <c r="J675"/>
  <c r="J664"/>
  <c r="J656"/>
  <c r="BK624"/>
  <c r="BK614"/>
  <c r="BK592"/>
  <c r="J579"/>
  <c r="J564"/>
  <c r="BK548"/>
  <c r="BK536"/>
  <c r="J522"/>
  <c r="J507"/>
  <c r="BK481"/>
  <c r="J450"/>
  <c r="J434"/>
  <c r="BK413"/>
  <c r="J391"/>
  <c r="J380"/>
  <c r="BK371"/>
  <c r="J353"/>
  <c r="J334"/>
  <c r="BK312"/>
  <c r="J289"/>
  <c r="BK277"/>
  <c r="BK260"/>
  <c r="J239"/>
  <c r="J226"/>
  <c r="J208"/>
  <c r="J190"/>
  <c r="J172"/>
  <c r="BK161"/>
  <c r="BK136"/>
  <c r="J784"/>
  <c r="BK774"/>
  <c r="J766"/>
  <c r="J754"/>
  <c r="BK743"/>
  <c r="J729"/>
  <c r="J715"/>
  <c r="BK709"/>
  <c r="J695"/>
  <c r="J673"/>
  <c r="BK655"/>
  <c r="J635"/>
  <c r="J625"/>
  <c r="BK598"/>
  <c r="BK582"/>
  <c r="BK564"/>
  <c r="J549"/>
  <c r="BK543"/>
  <c r="BK528"/>
  <c r="J511"/>
  <c r="J497"/>
  <c r="BK484"/>
  <c r="J463"/>
  <c r="J426"/>
  <c r="BK414"/>
  <c r="J398"/>
  <c r="J379"/>
  <c r="J363"/>
  <c r="BK351"/>
  <c r="BK342"/>
  <c r="J322"/>
  <c r="J304"/>
  <c r="J280"/>
  <c r="J271"/>
  <c r="J253"/>
  <c r="BK240"/>
  <c r="BK226"/>
  <c r="BK209"/>
  <c r="BK193"/>
  <c r="BK158"/>
  <c r="J148"/>
  <c r="BK116"/>
  <c r="J106"/>
  <c r="BK766"/>
  <c r="BK761"/>
  <c r="BK747"/>
  <c r="BK728"/>
  <c r="BK712"/>
  <c r="J681"/>
  <c r="J666"/>
  <c r="BK638"/>
  <c r="J609"/>
  <c i="20" r="J188"/>
  <c r="BK168"/>
  <c r="BK140"/>
  <c r="J111"/>
  <c r="J175"/>
  <c r="BK130"/>
  <c r="BK188"/>
  <c r="BK150"/>
  <c r="J119"/>
  <c i="2" r="BK306"/>
  <c i="1" r="AS72"/>
  <c i="3" r="J323"/>
  <c r="BK120"/>
  <c r="BK165"/>
  <c r="BK216"/>
  <c i="4" r="BK483"/>
  <c r="BK119"/>
  <c r="BK445"/>
  <c r="BK243"/>
  <c r="BK519"/>
  <c r="J243"/>
  <c r="BK533"/>
  <c r="J130"/>
  <c i="5" r="J717"/>
  <c r="J502"/>
  <c r="J249"/>
  <c r="BK659"/>
  <c r="J418"/>
  <c r="BK196"/>
  <c r="J665"/>
  <c r="BK472"/>
  <c r="BK122"/>
  <c r="J711"/>
  <c r="BK636"/>
  <c r="BK485"/>
  <c r="J281"/>
  <c r="J122"/>
  <c i="6" r="BK1469"/>
  <c r="J1419"/>
  <c r="J1277"/>
  <c r="BK1042"/>
  <c r="BK750"/>
  <c r="BK318"/>
  <c r="BK1694"/>
  <c r="J1474"/>
  <c r="J1353"/>
  <c r="BK1110"/>
  <c r="BK865"/>
  <c r="BK836"/>
  <c r="J404"/>
  <c r="BK1879"/>
  <c r="BK1860"/>
  <c r="J1469"/>
  <c r="J1301"/>
  <c r="J970"/>
  <c r="J845"/>
  <c r="J669"/>
  <c r="BK326"/>
  <c r="BK1699"/>
  <c r="BK1366"/>
  <c r="J1245"/>
  <c r="BK948"/>
  <c r="J840"/>
  <c r="BK703"/>
  <c r="J314"/>
  <c r="BK128"/>
  <c i="7" r="BK1655"/>
  <c r="BK1490"/>
  <c r="BK1308"/>
  <c r="BK1078"/>
  <c r="J844"/>
  <c r="J732"/>
  <c r="J331"/>
  <c r="J2092"/>
  <c r="J2047"/>
  <c r="BK1854"/>
  <c r="BK1642"/>
  <c r="BK1507"/>
  <c r="BK1405"/>
  <c r="J1166"/>
  <c r="J1087"/>
  <c r="BK935"/>
  <c r="J864"/>
  <c r="J404"/>
  <c r="BK331"/>
  <c r="J142"/>
  <c r="J1718"/>
  <c r="BK1539"/>
  <c r="BK1462"/>
  <c r="BK1350"/>
  <c r="J1211"/>
  <c r="BK1102"/>
  <c r="J1013"/>
  <c r="J913"/>
  <c r="J815"/>
  <c r="BK399"/>
  <c r="J268"/>
  <c r="J111"/>
  <c r="BK1687"/>
  <c r="J1590"/>
  <c r="J1450"/>
  <c r="BK1313"/>
  <c r="BK1205"/>
  <c r="J1138"/>
  <c r="BK1029"/>
  <c r="J886"/>
  <c r="BK838"/>
  <c r="BK604"/>
  <c r="J252"/>
  <c i="8" r="BK306"/>
  <c r="BK190"/>
  <c r="J329"/>
  <c r="BK220"/>
  <c r="J318"/>
  <c r="BK230"/>
  <c r="BK344"/>
  <c r="J309"/>
  <c i="9" r="J365"/>
  <c r="BK288"/>
  <c r="J125"/>
  <c r="J335"/>
  <c r="J159"/>
  <c r="BK277"/>
  <c r="BK362"/>
  <c r="BK250"/>
  <c i="10" r="J807"/>
  <c r="J734"/>
  <c r="J140"/>
  <c r="BK771"/>
  <c r="BK310"/>
  <c r="BK972"/>
  <c r="J759"/>
  <c r="J491"/>
  <c r="BK189"/>
  <c i="11" r="BK291"/>
  <c r="BK276"/>
  <c r="J261"/>
  <c r="J233"/>
  <c r="BK225"/>
  <c r="J215"/>
  <c r="BK207"/>
  <c r="BK180"/>
  <c r="BK160"/>
  <c r="J147"/>
  <c r="BK126"/>
  <c r="J116"/>
  <c r="J100"/>
  <c r="BK280"/>
  <c r="J260"/>
  <c r="J243"/>
  <c r="J225"/>
  <c r="BK202"/>
  <c r="J189"/>
  <c r="J169"/>
  <c r="J148"/>
  <c r="J125"/>
  <c r="BK99"/>
  <c r="BK283"/>
  <c r="BK267"/>
  <c r="BK246"/>
  <c r="BK231"/>
  <c r="J199"/>
  <c r="BK181"/>
  <c r="BK171"/>
  <c r="BK146"/>
  <c r="BK130"/>
  <c r="BK97"/>
  <c r="BK278"/>
  <c r="BK258"/>
  <c r="BK245"/>
  <c r="J220"/>
  <c r="J213"/>
  <c r="J200"/>
  <c r="J178"/>
  <c r="J161"/>
  <c r="BK144"/>
  <c r="J123"/>
  <c r="BK107"/>
  <c i="12" r="BK188"/>
  <c r="BK166"/>
  <c r="BK153"/>
  <c r="J135"/>
  <c r="J124"/>
  <c r="BK106"/>
  <c r="J188"/>
  <c r="BK163"/>
  <c r="BK144"/>
  <c r="J121"/>
  <c r="BK108"/>
  <c r="J191"/>
  <c r="BK175"/>
  <c r="BK161"/>
  <c r="J149"/>
  <c r="BK121"/>
  <c r="J102"/>
  <c r="J193"/>
  <c r="J177"/>
  <c r="BK152"/>
  <c r="J141"/>
  <c r="J126"/>
  <c r="BK110"/>
  <c i="13" r="J475"/>
  <c r="J463"/>
  <c r="BK441"/>
  <c r="J424"/>
  <c r="BK407"/>
  <c r="J374"/>
  <c r="BK353"/>
  <c r="BK328"/>
  <c r="J316"/>
  <c r="J309"/>
  <c r="J280"/>
  <c r="J259"/>
  <c r="J240"/>
  <c r="BK206"/>
  <c r="J187"/>
  <c r="BK171"/>
  <c r="BK153"/>
  <c r="J134"/>
  <c r="BK487"/>
  <c r="J468"/>
  <c r="J453"/>
  <c r="J427"/>
  <c r="BK400"/>
  <c r="BK381"/>
  <c r="BK366"/>
  <c r="J339"/>
  <c r="J321"/>
  <c r="J291"/>
  <c r="BK276"/>
  <c r="J263"/>
  <c r="BK245"/>
  <c r="BK231"/>
  <c r="J221"/>
  <c r="J194"/>
  <c r="J185"/>
  <c r="BK168"/>
  <c r="BK151"/>
  <c r="BK128"/>
  <c r="BK490"/>
  <c r="J456"/>
  <c r="BK445"/>
  <c r="BK432"/>
  <c r="BK414"/>
  <c r="BK396"/>
  <c r="J379"/>
  <c r="J365"/>
  <c r="J341"/>
  <c r="J317"/>
  <c r="BK302"/>
  <c r="J287"/>
  <c r="BK258"/>
  <c r="BK244"/>
  <c r="BK211"/>
  <c r="BK189"/>
  <c r="J169"/>
  <c r="J152"/>
  <c r="J137"/>
  <c r="BK122"/>
  <c r="J488"/>
  <c r="J467"/>
  <c r="BK447"/>
  <c r="BK427"/>
  <c r="J414"/>
  <c r="BK394"/>
  <c r="J371"/>
  <c r="BK356"/>
  <c r="BK339"/>
  <c r="J314"/>
  <c r="BK294"/>
  <c r="J270"/>
  <c r="J242"/>
  <c r="J222"/>
  <c r="BK209"/>
  <c r="J195"/>
  <c r="BK181"/>
  <c r="BK145"/>
  <c r="J135"/>
  <c r="J113"/>
  <c i="14" r="J788"/>
  <c r="BK775"/>
  <c r="BK755"/>
  <c r="J736"/>
  <c r="BK729"/>
  <c r="J700"/>
  <c r="BK688"/>
  <c r="BK676"/>
  <c r="BK663"/>
  <c r="J644"/>
  <c r="J622"/>
  <c r="J611"/>
  <c r="J588"/>
  <c r="BK571"/>
  <c r="BK559"/>
  <c r="J547"/>
  <c r="J535"/>
  <c r="BK513"/>
  <c r="J498"/>
  <c r="J468"/>
  <c r="BK435"/>
  <c r="J416"/>
  <c r="BK393"/>
  <c r="BK376"/>
  <c r="BK359"/>
  <c r="J337"/>
  <c r="J317"/>
  <c r="J288"/>
  <c r="BK274"/>
  <c r="J264"/>
  <c r="BK231"/>
  <c r="BK214"/>
  <c r="J199"/>
  <c r="J183"/>
  <c r="BK113"/>
  <c r="BK594"/>
  <c r="J577"/>
  <c r="J550"/>
  <c r="J518"/>
  <c r="J496"/>
  <c r="BK482"/>
  <c r="BK471"/>
  <c r="J456"/>
  <c r="J443"/>
  <c r="J429"/>
  <c r="BK412"/>
  <c r="BK390"/>
  <c r="BK380"/>
  <c r="BK354"/>
  <c r="J329"/>
  <c r="BK302"/>
  <c r="BK284"/>
  <c r="BK272"/>
  <c r="BK259"/>
  <c r="BK233"/>
  <c r="BK213"/>
  <c r="BK194"/>
  <c r="J175"/>
  <c r="J163"/>
  <c r="BK138"/>
  <c r="J120"/>
  <c r="J107"/>
  <c r="J97"/>
  <c r="BK776"/>
  <c r="J756"/>
  <c r="J744"/>
  <c r="J725"/>
  <c r="J716"/>
  <c r="J694"/>
  <c r="BK675"/>
  <c r="BK661"/>
  <c r="J648"/>
  <c r="BK629"/>
  <c r="BK622"/>
  <c r="J612"/>
  <c r="J593"/>
  <c r="J575"/>
  <c r="BK568"/>
  <c r="BK550"/>
  <c r="BK532"/>
  <c r="J527"/>
  <c r="J513"/>
  <c r="J500"/>
  <c r="J478"/>
  <c r="BK466"/>
  <c r="BK455"/>
  <c r="BK444"/>
  <c r="BK432"/>
  <c r="BK410"/>
  <c r="J403"/>
  <c r="J394"/>
  <c r="BK370"/>
  <c r="J356"/>
  <c r="J339"/>
  <c r="J325"/>
  <c r="J315"/>
  <c r="BK301"/>
  <c r="J292"/>
  <c r="BK279"/>
  <c r="BK257"/>
  <c r="BK245"/>
  <c r="J236"/>
  <c r="BK228"/>
  <c r="J204"/>
  <c r="BK191"/>
  <c r="BK181"/>
  <c r="BK170"/>
  <c r="J158"/>
  <c r="J151"/>
  <c r="BK143"/>
  <c r="J130"/>
  <c r="J123"/>
  <c r="BK112"/>
  <c r="J95"/>
  <c i="15" r="BK1492"/>
  <c r="BK1322"/>
  <c r="BK1171"/>
  <c r="J1100"/>
  <c r="BK1010"/>
  <c r="BK945"/>
  <c r="J880"/>
  <c r="BK824"/>
  <c r="BK725"/>
  <c r="J527"/>
  <c r="BK157"/>
  <c r="J1455"/>
  <c r="J1322"/>
  <c r="J1241"/>
  <c r="J1156"/>
  <c r="J1053"/>
  <c r="J953"/>
  <c r="J903"/>
  <c r="BK765"/>
  <c r="J728"/>
  <c r="J656"/>
  <c r="J613"/>
  <c r="J125"/>
  <c r="BK1674"/>
  <c r="J1671"/>
  <c r="J1665"/>
  <c r="J1659"/>
  <c r="J1637"/>
  <c r="BK1316"/>
  <c r="BK1301"/>
  <c r="J1263"/>
  <c r="J1247"/>
  <c r="BK1112"/>
  <c r="BK906"/>
  <c r="J730"/>
  <c r="BK608"/>
  <c r="J464"/>
  <c r="BK1625"/>
  <c r="J1301"/>
  <c r="BK1210"/>
  <c r="J1146"/>
  <c r="BK1064"/>
  <c r="BK963"/>
  <c r="BK903"/>
  <c r="J817"/>
  <c r="BK728"/>
  <c r="BK527"/>
  <c i="16" r="J136"/>
  <c r="BK98"/>
  <c r="BK131"/>
  <c r="BK109"/>
  <c r="J98"/>
  <c r="BK124"/>
  <c r="BK103"/>
  <c r="J132"/>
  <c r="BK121"/>
  <c r="BK101"/>
  <c i="17" r="J109"/>
  <c r="BK119"/>
  <c r="J101"/>
  <c r="J115"/>
  <c r="BK97"/>
  <c r="BK107"/>
  <c i="18" r="J96"/>
  <c i="19" r="J288"/>
  <c r="BK265"/>
  <c r="BK249"/>
  <c r="J224"/>
  <c r="J211"/>
  <c r="BK196"/>
  <c r="J174"/>
  <c r="BK155"/>
  <c r="J142"/>
  <c r="J127"/>
  <c r="BK124"/>
  <c r="J110"/>
  <c r="BK97"/>
  <c r="J253"/>
  <c r="J236"/>
  <c r="BK220"/>
  <c r="J204"/>
  <c r="BK181"/>
  <c r="BK165"/>
  <c r="J134"/>
  <c r="J106"/>
  <c r="J285"/>
  <c r="J270"/>
  <c r="J243"/>
  <c r="BK223"/>
  <c r="BK214"/>
  <c r="BK187"/>
  <c r="BK174"/>
  <c r="J165"/>
  <c r="BK142"/>
  <c r="BK107"/>
  <c r="J278"/>
  <c r="J266"/>
  <c r="BK255"/>
  <c r="BK240"/>
  <c r="BK212"/>
  <c r="BK190"/>
  <c r="J156"/>
  <c r="BK135"/>
  <c r="J122"/>
  <c r="J116"/>
  <c i="20" r="BK183"/>
  <c r="BK170"/>
  <c r="BK156"/>
  <c r="J139"/>
  <c r="BK117"/>
  <c r="J196"/>
  <c r="J179"/>
  <c r="J149"/>
  <c r="BK123"/>
  <c r="J185"/>
  <c r="J157"/>
  <c r="J128"/>
  <c r="J117"/>
  <c r="J142"/>
  <c r="BK128"/>
  <c r="J105"/>
  <c i="21" r="J97"/>
  <c r="J105"/>
  <c i="22" r="J85"/>
  <c i="2" r="BK280"/>
  <c r="J151"/>
  <c r="J231"/>
  <c r="J306"/>
  <c r="BK229"/>
  <c i="3" r="J296"/>
  <c r="J262"/>
  <c r="BK234"/>
  <c r="BK262"/>
  <c r="J305"/>
  <c r="BK176"/>
  <c r="J248"/>
  <c r="J102"/>
  <c i="4" r="J519"/>
  <c r="J233"/>
  <c r="J537"/>
  <c r="BK427"/>
  <c r="J229"/>
  <c r="BK414"/>
  <c r="BK250"/>
  <c r="J591"/>
  <c r="BK349"/>
  <c r="J111"/>
  <c i="5" r="BK774"/>
  <c r="BK654"/>
  <c r="J344"/>
  <c r="BK242"/>
  <c r="J723"/>
  <c r="J377"/>
  <c r="BK208"/>
  <c r="J751"/>
  <c r="J581"/>
  <c r="BK270"/>
  <c r="BK769"/>
  <c r="BK643"/>
  <c r="J508"/>
  <c r="J256"/>
  <c i="6" r="BK1518"/>
  <c r="J1393"/>
  <c r="J1326"/>
  <c r="J1110"/>
  <c r="J849"/>
  <c r="BK669"/>
  <c r="J170"/>
  <c r="J1518"/>
  <c r="J1414"/>
  <c r="BK967"/>
  <c r="BK871"/>
  <c r="J688"/>
  <c r="J231"/>
  <c r="BK1865"/>
  <c r="BK1689"/>
  <c r="J1331"/>
  <c r="J989"/>
  <c r="BK827"/>
  <c r="BK678"/>
  <c r="J318"/>
  <c r="BK148"/>
  <c r="BK1376"/>
  <c r="BK1277"/>
  <c r="BK1178"/>
  <c r="J832"/>
  <c r="J750"/>
  <c r="J330"/>
  <c r="J215"/>
  <c i="7" r="BK1667"/>
  <c r="BK1522"/>
  <c r="J1396"/>
  <c r="J1170"/>
  <c r="J935"/>
  <c r="J792"/>
  <c r="BK344"/>
  <c r="J2095"/>
  <c r="J2068"/>
  <c i="14" r="BK159"/>
  <c r="J141"/>
  <c r="J125"/>
  <c r="BK111"/>
  <c r="BK697"/>
  <c r="J687"/>
  <c r="BK657"/>
  <c r="BK639"/>
  <c r="BK620"/>
  <c r="J608"/>
  <c r="J589"/>
  <c r="J566"/>
  <c r="J540"/>
  <c r="BK527"/>
  <c r="BK516"/>
  <c r="BK501"/>
  <c r="J486"/>
  <c r="J467"/>
  <c r="J440"/>
  <c r="J420"/>
  <c r="J401"/>
  <c r="BK385"/>
  <c r="BK368"/>
  <c r="BK350"/>
  <c r="J336"/>
  <c r="BK326"/>
  <c r="J305"/>
  <c r="BK298"/>
  <c r="J277"/>
  <c r="BK254"/>
  <c r="J243"/>
  <c r="BK227"/>
  <c r="BK208"/>
  <c r="BK183"/>
  <c r="BK154"/>
  <c r="J126"/>
  <c r="BK108"/>
  <c r="BK769"/>
  <c r="J755"/>
  <c r="BK738"/>
  <c r="BK715"/>
  <c r="BK703"/>
  <c r="J680"/>
  <c r="BK653"/>
  <c r="J636"/>
  <c r="BK611"/>
  <c r="J601"/>
  <c r="BK586"/>
  <c r="BK560"/>
  <c r="BK526"/>
  <c r="BK498"/>
  <c r="BK490"/>
  <c r="BK475"/>
  <c r="J464"/>
  <c r="J455"/>
  <c r="BK442"/>
  <c r="BK427"/>
  <c r="J415"/>
  <c r="BK392"/>
  <c r="BK381"/>
  <c r="J359"/>
  <c r="J344"/>
  <c r="J314"/>
  <c r="J297"/>
  <c r="BK285"/>
  <c r="J273"/>
  <c r="BK256"/>
  <c r="J228"/>
  <c r="J215"/>
  <c r="BK190"/>
  <c r="BK176"/>
  <c r="J145"/>
  <c r="J132"/>
  <c r="J111"/>
  <c r="J108"/>
  <c r="J778"/>
  <c r="J757"/>
  <c r="BK739"/>
  <c r="BK726"/>
  <c r="J712"/>
  <c r="BK693"/>
  <c r="BK674"/>
  <c r="BK649"/>
  <c r="J623"/>
  <c r="J605"/>
  <c r="J586"/>
  <c r="BK572"/>
  <c r="BK551"/>
  <c r="J534"/>
  <c r="BK514"/>
  <c r="BK502"/>
  <c r="J479"/>
  <c r="J457"/>
  <c r="BK445"/>
  <c r="BK423"/>
  <c r="J406"/>
  <c r="J397"/>
  <c r="BK382"/>
  <c r="J364"/>
  <c r="BK344"/>
  <c r="J326"/>
  <c r="BK313"/>
  <c r="J294"/>
  <c r="J281"/>
  <c r="BK264"/>
  <c r="J250"/>
  <c r="J233"/>
  <c r="J216"/>
  <c r="J194"/>
  <c r="J180"/>
  <c r="J160"/>
  <c r="BK149"/>
  <c r="J140"/>
  <c r="BK124"/>
  <c r="BK97"/>
  <c i="15" r="BK1383"/>
  <c r="J1182"/>
  <c r="J1073"/>
  <c r="J1000"/>
  <c r="BK888"/>
  <c r="J765"/>
  <c r="J687"/>
  <c r="BK370"/>
  <c r="BK1450"/>
  <c r="BK1328"/>
  <c r="J1223"/>
  <c r="BK1103"/>
  <c r="J1026"/>
  <c r="J906"/>
  <c r="J768"/>
  <c r="BK690"/>
  <c r="J608"/>
  <c r="J1677"/>
  <c r="BK1662"/>
  <c r="BK1561"/>
  <c r="J1270"/>
  <c r="J1206"/>
  <c r="BK1083"/>
  <c r="J1016"/>
  <c r="J917"/>
  <c r="J753"/>
  <c r="J690"/>
  <c r="BK532"/>
  <c r="J370"/>
  <c r="BK1247"/>
  <c r="J1126"/>
  <c r="BK1000"/>
  <c r="BK971"/>
  <c r="J893"/>
  <c r="BK761"/>
  <c r="BK656"/>
  <c r="BK585"/>
  <c i="16" r="J142"/>
  <c r="J113"/>
  <c r="J144"/>
  <c r="J125"/>
  <c r="BK114"/>
  <c r="BK145"/>
  <c r="J122"/>
  <c r="J148"/>
  <c r="BK141"/>
  <c r="J126"/>
  <c r="J115"/>
  <c r="BK99"/>
  <c i="17" r="BK112"/>
  <c r="J120"/>
  <c r="J114"/>
  <c r="BK98"/>
  <c r="BK114"/>
  <c r="J102"/>
  <c r="BK94"/>
  <c i="18" r="BK95"/>
  <c i="19" r="J279"/>
  <c r="J271"/>
  <c r="J254"/>
  <c r="BK233"/>
  <c r="J218"/>
  <c r="BK203"/>
  <c r="BK183"/>
  <c r="BK173"/>
  <c r="J153"/>
  <c r="J139"/>
  <c r="J128"/>
  <c r="J118"/>
  <c r="BK103"/>
  <c r="BK273"/>
  <c r="BK257"/>
  <c r="BK238"/>
  <c r="BK225"/>
  <c r="BK209"/>
  <c r="J192"/>
  <c r="J178"/>
  <c r="BK166"/>
  <c r="BK139"/>
  <c r="J121"/>
  <c r="J100"/>
  <c r="BK283"/>
  <c r="J265"/>
  <c r="BK230"/>
  <c r="J217"/>
  <c r="J195"/>
  <c r="J180"/>
  <c r="J169"/>
  <c r="J151"/>
  <c r="BK132"/>
  <c r="J99"/>
  <c r="BK270"/>
  <c r="J260"/>
  <c r="BK248"/>
  <c r="BK237"/>
  <c r="J210"/>
  <c r="BK189"/>
  <c r="BK159"/>
  <c r="BK151"/>
  <c r="BK143"/>
  <c r="BK123"/>
  <c r="BK108"/>
  <c i="20" r="BK197"/>
  <c r="J181"/>
  <c r="BK169"/>
  <c r="J147"/>
  <c r="J136"/>
  <c r="BK114"/>
  <c r="J194"/>
  <c r="J159"/>
  <c r="BK126"/>
  <c r="J192"/>
  <c r="J168"/>
  <c r="BK147"/>
  <c r="BK120"/>
  <c r="J180"/>
  <c r="J146"/>
  <c r="J125"/>
  <c r="BK109"/>
  <c i="21" r="J161"/>
  <c r="J190"/>
  <c i="22" r="BK94"/>
  <c r="BK88"/>
  <c i="2" r="BK190"/>
  <c r="BK269"/>
  <c r="J147"/>
  <c r="BK161"/>
  <c r="BK220"/>
  <c r="J100"/>
  <c i="3" r="J193"/>
  <c r="BK269"/>
  <c r="BK225"/>
  <c r="BK326"/>
  <c r="J202"/>
  <c i="4" r="BK565"/>
  <c r="J250"/>
  <c r="J569"/>
  <c r="BK434"/>
  <c r="J187"/>
  <c r="J565"/>
  <c r="BK408"/>
  <c r="J164"/>
  <c r="J560"/>
  <c r="J123"/>
  <c i="5" r="J785"/>
  <c r="BK711"/>
  <c r="J541"/>
  <c r="BK299"/>
  <c r="J136"/>
  <c r="J681"/>
  <c r="J519"/>
  <c r="BK256"/>
  <c r="BK111"/>
  <c r="BK640"/>
  <c r="BK490"/>
  <c r="BK145"/>
  <c r="BK699"/>
  <c r="BK549"/>
  <c r="BK333"/>
  <c r="J145"/>
  <c i="6" r="BK1589"/>
  <c r="BK1385"/>
  <c r="BK1245"/>
  <c r="BK957"/>
  <c r="BK809"/>
  <c r="J659"/>
  <c r="J133"/>
  <c r="BK1489"/>
  <c r="BK1419"/>
  <c r="BK1207"/>
  <c r="J936"/>
  <c r="BK823"/>
  <c r="BK253"/>
  <c r="J122"/>
  <c r="J1860"/>
  <c r="J1638"/>
  <c r="J1385"/>
  <c r="J1281"/>
  <c r="BK900"/>
  <c r="J739"/>
  <c r="BK358"/>
  <c r="J143"/>
  <c r="J1489"/>
  <c r="J1320"/>
  <c r="BK1187"/>
  <c r="J900"/>
  <c r="BK797"/>
  <c r="J326"/>
  <c r="J185"/>
  <c i="7" r="J1700"/>
  <c r="J1554"/>
  <c r="J1424"/>
  <c r="BK1174"/>
  <c r="BK947"/>
  <c r="BK864"/>
  <c r="J681"/>
  <c r="J296"/>
  <c r="J2087"/>
  <c r="BK2053"/>
  <c r="BK1910"/>
  <c r="J1667"/>
  <c r="BK1612"/>
  <c r="BK1501"/>
  <c r="J1400"/>
  <c r="BK1159"/>
  <c r="J1066"/>
  <c r="J968"/>
  <c r="J834"/>
  <c r="BK410"/>
  <c r="BK268"/>
  <c r="J137"/>
  <c r="J1854"/>
  <c r="J1642"/>
  <c r="J1531"/>
  <c r="BK1396"/>
  <c r="BK1294"/>
  <c r="BK1187"/>
  <c r="J1052"/>
  <c r="BK959"/>
  <c r="BK873"/>
  <c r="J810"/>
  <c r="J380"/>
  <c r="BK311"/>
  <c r="J1900"/>
  <c r="BK1718"/>
  <c r="J1649"/>
  <c r="BK1577"/>
  <c r="BK1486"/>
  <c r="BK1342"/>
  <c r="BK1222"/>
  <c r="BK1153"/>
  <c r="BK1087"/>
  <c r="J993"/>
  <c r="J868"/>
  <c r="J797"/>
  <c r="BK417"/>
  <c r="J206"/>
  <c i="8" r="J301"/>
  <c r="J196"/>
  <c r="BK336"/>
  <c r="BK210"/>
  <c r="BK141"/>
  <c r="BK309"/>
  <c r="BK225"/>
  <c r="BK329"/>
  <c r="J269"/>
  <c r="BK114"/>
  <c i="9" r="J362"/>
  <c r="BK299"/>
  <c r="J377"/>
  <c r="BK340"/>
  <c r="J148"/>
  <c r="BK309"/>
  <c r="BK170"/>
  <c r="J258"/>
  <c r="J136"/>
  <c i="10" r="J913"/>
  <c r="BK782"/>
  <c r="J675"/>
  <c r="J478"/>
  <c r="J340"/>
  <c r="BK128"/>
  <c r="BK812"/>
  <c r="J608"/>
  <c r="BK913"/>
  <c r="J580"/>
  <c r="J108"/>
  <c r="J817"/>
  <c r="J719"/>
  <c r="J221"/>
  <c i="11" r="J288"/>
  <c r="BK265"/>
  <c r="BK257"/>
  <c r="BK235"/>
  <c r="BK220"/>
  <c r="J198"/>
  <c r="J183"/>
  <c r="J170"/>
  <c r="J154"/>
  <c r="J145"/>
  <c r="BK134"/>
  <c r="BK120"/>
  <c r="BK94"/>
  <c r="J266"/>
  <c r="J247"/>
  <c r="J234"/>
  <c r="J203"/>
  <c r="J182"/>
  <c r="J126"/>
  <c r="J120"/>
  <c r="BK104"/>
  <c r="J279"/>
  <c r="BK264"/>
  <c r="BK243"/>
  <c r="BK204"/>
  <c r="BK189"/>
  <c r="BK173"/>
  <c r="BK137"/>
  <c r="BK115"/>
  <c r="BK292"/>
  <c r="J275"/>
  <c r="J255"/>
  <c r="J240"/>
  <c r="J221"/>
  <c r="BK212"/>
  <c r="BK203"/>
  <c r="J188"/>
  <c r="BK167"/>
  <c r="J158"/>
  <c r="J129"/>
  <c r="J111"/>
  <c r="BK96"/>
  <c i="12" r="J184"/>
  <c r="J169"/>
  <c r="BK146"/>
  <c r="BK126"/>
  <c r="BK100"/>
  <c r="BK186"/>
  <c r="J161"/>
  <c r="BK140"/>
  <c r="BK116"/>
  <c r="J100"/>
  <c r="BK190"/>
  <c r="J163"/>
  <c r="BK148"/>
  <c r="BK133"/>
  <c r="BK114"/>
  <c r="J92"/>
  <c r="J183"/>
  <c r="J159"/>
  <c r="J143"/>
  <c r="BK127"/>
  <c r="J108"/>
  <c i="13" r="J481"/>
  <c r="BK465"/>
  <c r="J452"/>
  <c r="J443"/>
  <c r="J434"/>
  <c r="BK412"/>
  <c r="J392"/>
  <c r="BK367"/>
  <c r="BK348"/>
  <c r="BK327"/>
  <c r="BK314"/>
  <c r="J302"/>
  <c r="BK274"/>
  <c r="J252"/>
  <c r="J213"/>
  <c r="J191"/>
  <c r="BK167"/>
  <c r="BK152"/>
  <c r="BK135"/>
  <c r="J483"/>
  <c r="J465"/>
  <c r="J451"/>
  <c r="BK430"/>
  <c r="BK404"/>
  <c r="BK390"/>
  <c r="J377"/>
  <c r="BK355"/>
  <c r="BK332"/>
  <c r="BK311"/>
  <c r="BK287"/>
  <c r="J273"/>
  <c r="BK257"/>
  <c r="BK242"/>
  <c r="J230"/>
  <c r="J216"/>
  <c r="BK190"/>
  <c r="J177"/>
  <c r="J159"/>
  <c r="BK149"/>
  <c r="J127"/>
  <c r="J487"/>
  <c r="J460"/>
  <c r="BK444"/>
  <c r="J430"/>
  <c r="BK426"/>
  <c r="J411"/>
  <c r="BK383"/>
  <c r="BK373"/>
  <c r="J359"/>
  <c r="BK343"/>
  <c r="BK316"/>
  <c r="BK308"/>
  <c r="BK296"/>
  <c r="BK277"/>
  <c r="J257"/>
  <c r="BK241"/>
  <c r="J209"/>
  <c r="BK184"/>
  <c r="J162"/>
  <c r="BK139"/>
  <c r="BK120"/>
  <c r="BK114"/>
  <c r="BK463"/>
  <c r="J437"/>
  <c r="J416"/>
  <c r="J401"/>
  <c r="BK372"/>
  <c r="BK358"/>
  <c r="J338"/>
  <c r="BK309"/>
  <c r="J292"/>
  <c r="J264"/>
  <c r="J246"/>
  <c r="J215"/>
  <c r="J204"/>
  <c r="BK187"/>
  <c r="J165"/>
  <c r="J142"/>
  <c r="BK117"/>
  <c i="14" r="J790"/>
  <c r="BK778"/>
  <c r="J767"/>
  <c r="BK740"/>
  <c r="BK714"/>
  <c r="J699"/>
  <c r="BK681"/>
  <c r="BK666"/>
  <c r="J655"/>
  <c r="J629"/>
  <c r="J615"/>
  <c r="BK600"/>
  <c r="BK581"/>
  <c r="BK562"/>
  <c r="J551"/>
  <c r="BK529"/>
  <c r="J504"/>
  <c r="BK469"/>
  <c r="BK437"/>
  <c r="J417"/>
  <c r="J392"/>
  <c r="BK374"/>
  <c r="J347"/>
  <c r="BK329"/>
  <c r="BK308"/>
  <c r="J284"/>
  <c r="BK265"/>
  <c r="BK238"/>
  <c r="J218"/>
  <c r="BK198"/>
  <c r="BK182"/>
  <c r="BK162"/>
  <c r="BK142"/>
  <c r="BK126"/>
  <c r="J101"/>
  <c r="J780"/>
  <c r="BK767"/>
  <c r="J752"/>
  <c r="J747"/>
  <c r="BK722"/>
  <c r="J710"/>
  <c r="J691"/>
  <c r="J672"/>
  <c r="J654"/>
  <c r="J642"/>
  <c r="BK627"/>
  <c r="J613"/>
  <c r="BK590"/>
  <c r="BK567"/>
  <c r="BK553"/>
  <c r="BK541"/>
  <c r="J531"/>
  <c r="J508"/>
  <c r="BK488"/>
  <c r="BK472"/>
  <c r="J449"/>
  <c r="J427"/>
  <c r="BK407"/>
  <c r="J393"/>
  <c r="J374"/>
  <c r="BK357"/>
  <c r="J345"/>
  <c r="J332"/>
  <c r="BK321"/>
  <c r="J302"/>
  <c r="J268"/>
  <c r="BK252"/>
  <c r="BK239"/>
  <c r="BK229"/>
  <c r="J211"/>
  <c r="BK186"/>
  <c r="BK165"/>
  <c r="BK140"/>
  <c r="J117"/>
  <c r="BK779"/>
  <c r="BK762"/>
  <c r="J745"/>
  <c r="J727"/>
  <c r="J708"/>
  <c r="BK690"/>
  <c r="J670"/>
  <c r="BK647"/>
  <c r="BK634"/>
  <c r="J610"/>
  <c r="J600"/>
  <c r="J578"/>
  <c r="BK549"/>
  <c r="BK538"/>
  <c r="BK508"/>
  <c r="J489"/>
  <c r="J481"/>
  <c r="J469"/>
  <c r="BK454"/>
  <c r="J441"/>
  <c r="J428"/>
  <c r="BK396"/>
  <c r="J382"/>
  <c r="J361"/>
  <c r="BK347"/>
  <c r="BK320"/>
  <c r="J303"/>
  <c r="BK283"/>
  <c r="BK269"/>
  <c r="BK249"/>
  <c r="J219"/>
  <c r="J203"/>
  <c r="J184"/>
  <c r="J167"/>
  <c r="BK152"/>
  <c r="BK133"/>
  <c r="BK114"/>
  <c r="J98"/>
  <c r="J771"/>
  <c r="J750"/>
  <c r="J724"/>
  <c r="J711"/>
  <c r="J692"/>
  <c r="BK673"/>
  <c r="J647"/>
  <c r="J616"/>
  <c r="J592"/>
  <c r="BK577"/>
  <c r="J562"/>
  <c r="J538"/>
  <c r="J528"/>
  <c r="J505"/>
  <c r="J480"/>
  <c r="J465"/>
  <c r="BK453"/>
  <c r="J439"/>
  <c r="J413"/>
  <c r="BK398"/>
  <c r="J366"/>
  <c r="BK349"/>
  <c r="J333"/>
  <c r="J321"/>
  <c r="BK300"/>
  <c r="J287"/>
  <c r="BK261"/>
  <c r="J242"/>
  <c r="J224"/>
  <c r="J207"/>
  <c r="J187"/>
  <c r="BK171"/>
  <c r="J152"/>
  <c r="BK147"/>
  <c r="J131"/>
  <c r="J115"/>
  <c i="15" r="BK1659"/>
  <c r="J1380"/>
  <c r="BK1177"/>
  <c r="BK1069"/>
  <c r="J976"/>
  <c r="J872"/>
  <c r="BK753"/>
  <c r="J489"/>
  <c r="BK1461"/>
  <c r="J1283"/>
  <c r="BK1151"/>
  <c r="J1042"/>
  <c r="BK929"/>
  <c r="J810"/>
  <c r="BK718"/>
  <c r="J625"/>
  <c r="BK109"/>
  <c r="BK1668"/>
  <c r="BK1650"/>
  <c r="J1310"/>
  <c r="BK1241"/>
  <c r="BK1136"/>
  <c r="BK1053"/>
  <c r="J920"/>
  <c r="BK872"/>
  <c r="J721"/>
  <c r="BK620"/>
  <c r="BK470"/>
  <c r="J1631"/>
  <c r="J1461"/>
  <c r="BK1263"/>
  <c r="BK1182"/>
  <c r="J1069"/>
  <c r="J992"/>
  <c r="BK935"/>
  <c r="J824"/>
  <c r="BK730"/>
  <c r="J544"/>
  <c i="16" r="BK144"/>
  <c r="J114"/>
  <c r="BK148"/>
  <c r="J130"/>
  <c r="BK111"/>
  <c r="BK147"/>
  <c r="BK123"/>
  <c r="BK104"/>
  <c r="J137"/>
  <c r="BK122"/>
  <c r="BK108"/>
  <c i="17" r="BK120"/>
  <c r="BK99"/>
  <c r="BK113"/>
  <c r="J97"/>
  <c r="J112"/>
  <c r="BK101"/>
  <c r="BK108"/>
  <c i="18" r="J97"/>
  <c i="19" r="BK290"/>
  <c r="J273"/>
  <c r="J257"/>
  <c r="J238"/>
  <c r="J219"/>
  <c r="J205"/>
  <c r="BK188"/>
  <c r="BK177"/>
  <c r="J157"/>
  <c r="BK148"/>
  <c r="J135"/>
  <c r="J112"/>
  <c r="J98"/>
  <c r="J274"/>
  <c r="BK254"/>
  <c r="J240"/>
  <c r="BK224"/>
  <c r="BK210"/>
  <c r="J190"/>
  <c r="BK171"/>
  <c r="J147"/>
  <c r="J126"/>
  <c r="J103"/>
  <c r="BK280"/>
  <c r="BK267"/>
  <c r="BK239"/>
  <c r="BK221"/>
  <c r="J201"/>
  <c r="J184"/>
  <c r="BK176"/>
  <c r="J167"/>
  <c r="BK146"/>
  <c r="J136"/>
  <c r="BK98"/>
  <c r="BK274"/>
  <c r="BK259"/>
  <c r="J250"/>
  <c r="BK236"/>
  <c r="BK211"/>
  <c r="J194"/>
  <c r="J162"/>
  <c r="BK149"/>
  <c r="J133"/>
  <c r="BK120"/>
  <c r="J111"/>
  <c i="20" r="J203"/>
  <c r="BK194"/>
  <c r="BK185"/>
  <c r="BK171"/>
  <c r="BK157"/>
  <c r="BK137"/>
  <c r="BK115"/>
  <c r="BK192"/>
  <c r="J152"/>
  <c r="BK124"/>
  <c r="BK200"/>
  <c r="BK181"/>
  <c r="J154"/>
  <c r="J126"/>
  <c r="BK105"/>
  <c r="J178"/>
  <c r="BK143"/>
  <c r="J127"/>
  <c r="BK112"/>
  <c i="21" r="BK119"/>
  <c r="BK174"/>
  <c i="22" r="J82"/>
  <c i="15" l="1" r="R1624"/>
  <c i="7" r="T398"/>
  <c r="P1931"/>
  <c i="15" r="R650"/>
  <c i="7" r="P398"/>
  <c r="T1931"/>
  <c i="15" r="P650"/>
  <c i="7" r="R398"/>
  <c r="R1931"/>
  <c i="15" r="T650"/>
  <c i="2" r="P141"/>
  <c r="P98"/>
  <c r="P97"/>
  <c i="1" r="AU56"/>
  <c i="2" r="P228"/>
  <c i="3" r="BK95"/>
  <c r="J95"/>
  <c r="J65"/>
  <c r="T146"/>
  <c r="BK247"/>
  <c r="J247"/>
  <c r="J67"/>
  <c r="T275"/>
  <c r="R286"/>
  <c r="R285"/>
  <c i="4" r="BK93"/>
  <c r="J93"/>
  <c r="J65"/>
  <c r="R257"/>
  <c r="R527"/>
  <c i="5" r="R102"/>
  <c r="P171"/>
  <c r="P321"/>
  <c r="T495"/>
  <c r="T535"/>
  <c r="BK543"/>
  <c r="J543"/>
  <c r="J72"/>
  <c r="BK598"/>
  <c r="J598"/>
  <c r="J73"/>
  <c r="P642"/>
  <c r="R683"/>
  <c r="T753"/>
  <c r="T792"/>
  <c i="6" r="R108"/>
  <c r="T184"/>
  <c r="BK370"/>
  <c r="J370"/>
  <c r="J67"/>
  <c r="BK784"/>
  <c r="J784"/>
  <c r="J68"/>
  <c r="BK848"/>
  <c r="J848"/>
  <c r="J71"/>
  <c r="BK899"/>
  <c r="J899"/>
  <c r="J72"/>
  <c r="BK912"/>
  <c r="J912"/>
  <c r="J73"/>
  <c r="R943"/>
  <c r="R969"/>
  <c r="P1227"/>
  <c r="P1276"/>
  <c r="R1355"/>
  <c r="P1464"/>
  <c r="R1491"/>
  <c r="P1646"/>
  <c r="P1720"/>
  <c r="R1842"/>
  <c i="7" r="P110"/>
  <c r="P188"/>
  <c r="T188"/>
  <c r="P409"/>
  <c r="BK825"/>
  <c r="J825"/>
  <c r="J69"/>
  <c r="T825"/>
  <c r="P885"/>
  <c r="R885"/>
  <c r="P934"/>
  <c r="BK1109"/>
  <c r="J1109"/>
  <c r="J74"/>
  <c r="T1109"/>
  <c r="T1161"/>
  <c r="BK1229"/>
  <c r="J1229"/>
  <c r="J77"/>
  <c r="R1229"/>
  <c r="P1349"/>
  <c r="P1407"/>
  <c r="BK1533"/>
  <c r="J1533"/>
  <c r="J80"/>
  <c r="R1533"/>
  <c r="BK1689"/>
  <c r="J1689"/>
  <c r="J82"/>
  <c r="T1689"/>
  <c r="P2046"/>
  <c i="8" r="BK99"/>
  <c r="BK122"/>
  <c r="J122"/>
  <c r="J66"/>
  <c r="T122"/>
  <c r="R177"/>
  <c r="T229"/>
  <c r="P254"/>
  <c r="BK308"/>
  <c r="J308"/>
  <c r="J72"/>
  <c r="T308"/>
  <c r="BK328"/>
  <c r="J328"/>
  <c r="J74"/>
  <c r="P328"/>
  <c i="9" r="P99"/>
  <c r="P98"/>
  <c r="R124"/>
  <c r="T249"/>
  <c r="R311"/>
  <c r="T319"/>
  <c i="13" r="T109"/>
  <c r="R112"/>
  <c r="P130"/>
  <c r="R146"/>
  <c r="R176"/>
  <c r="R203"/>
  <c r="R220"/>
  <c r="R224"/>
  <c r="R271"/>
  <c r="T307"/>
  <c r="BK312"/>
  <c r="J312"/>
  <c r="J75"/>
  <c r="T329"/>
  <c r="R344"/>
  <c r="T357"/>
  <c r="R368"/>
  <c r="T385"/>
  <c r="T402"/>
  <c r="R417"/>
  <c r="T433"/>
  <c r="T464"/>
  <c r="R486"/>
  <c r="BK489"/>
  <c r="J489"/>
  <c r="J86"/>
  <c i="14" r="P94"/>
  <c r="T192"/>
  <c r="T438"/>
  <c r="T509"/>
  <c r="T565"/>
  <c r="R707"/>
  <c r="P746"/>
  <c r="T782"/>
  <c i="15" r="BK108"/>
  <c r="R108"/>
  <c r="R107"/>
  <c r="P689"/>
  <c r="BK720"/>
  <c r="J720"/>
  <c r="J71"/>
  <c r="R720"/>
  <c r="BK729"/>
  <c r="J729"/>
  <c r="J72"/>
  <c r="BK767"/>
  <c r="J767"/>
  <c r="J73"/>
  <c r="T767"/>
  <c r="P905"/>
  <c r="T905"/>
  <c r="R919"/>
  <c r="BK1102"/>
  <c r="J1102"/>
  <c r="J76"/>
  <c r="T1102"/>
  <c r="P1262"/>
  <c r="BK1309"/>
  <c r="J1309"/>
  <c r="J78"/>
  <c r="BK1382"/>
  <c r="J1382"/>
  <c r="J79"/>
  <c r="R1382"/>
  <c r="P1494"/>
  <c r="T1624"/>
  <c r="BK1658"/>
  <c r="J1658"/>
  <c r="J83"/>
  <c i="16" r="BK97"/>
  <c r="J97"/>
  <c r="J68"/>
  <c r="BK128"/>
  <c r="J128"/>
  <c r="J69"/>
  <c r="BK135"/>
  <c r="J135"/>
  <c r="J71"/>
  <c r="BK143"/>
  <c r="J143"/>
  <c r="J72"/>
  <c i="17" r="BK93"/>
  <c r="J93"/>
  <c r="J68"/>
  <c i="18" r="BK93"/>
  <c r="J93"/>
  <c r="J68"/>
  <c i="19" r="T95"/>
  <c r="BK216"/>
  <c r="J216"/>
  <c r="J69"/>
  <c r="P281"/>
  <c i="20" r="R166"/>
  <c i="2" r="BK141"/>
  <c r="J141"/>
  <c r="J67"/>
  <c r="T228"/>
  <c i="3" r="P95"/>
  <c r="P146"/>
  <c r="P247"/>
  <c r="P275"/>
  <c r="T286"/>
  <c r="T285"/>
  <c i="4" r="R93"/>
  <c r="R92"/>
  <c r="R91"/>
  <c r="T257"/>
  <c r="BK527"/>
  <c r="J527"/>
  <c r="J67"/>
  <c i="5" r="P102"/>
  <c r="T171"/>
  <c r="R321"/>
  <c r="BK495"/>
  <c r="J495"/>
  <c r="J68"/>
  <c r="R535"/>
  <c r="T543"/>
  <c r="R598"/>
  <c r="T642"/>
  <c r="T683"/>
  <c r="P753"/>
  <c r="R792"/>
  <c i="6" r="P108"/>
  <c r="R184"/>
  <c r="T370"/>
  <c r="P784"/>
  <c r="R848"/>
  <c r="R899"/>
  <c r="T899"/>
  <c r="T912"/>
  <c r="T943"/>
  <c r="BK969"/>
  <c r="J969"/>
  <c r="J75"/>
  <c r="BK1227"/>
  <c r="J1227"/>
  <c r="J76"/>
  <c r="BK1276"/>
  <c r="J1276"/>
  <c r="J77"/>
  <c r="BK1355"/>
  <c r="J1355"/>
  <c r="J78"/>
  <c r="BK1464"/>
  <c r="J1464"/>
  <c r="J79"/>
  <c r="T1491"/>
  <c r="T1646"/>
  <c r="BK1720"/>
  <c r="J1720"/>
  <c r="J82"/>
  <c r="P1842"/>
  <c i="11" r="BK93"/>
  <c r="J93"/>
  <c r="J64"/>
  <c r="R93"/>
  <c r="P135"/>
  <c r="BK165"/>
  <c r="J165"/>
  <c r="J66"/>
  <c r="R165"/>
  <c r="BK201"/>
  <c r="J201"/>
  <c r="J67"/>
  <c r="BK228"/>
  <c r="J228"/>
  <c r="J68"/>
  <c r="R228"/>
  <c r="BK285"/>
  <c r="J285"/>
  <c r="J69"/>
  <c r="R285"/>
  <c i="12" r="P91"/>
  <c r="BK104"/>
  <c r="J104"/>
  <c r="J65"/>
  <c r="R104"/>
  <c r="R107"/>
  <c r="T107"/>
  <c r="T134"/>
  <c r="T167"/>
  <c i="13" r="R109"/>
  <c r="T112"/>
  <c r="T130"/>
  <c r="P146"/>
  <c r="P176"/>
  <c r="P203"/>
  <c r="BK224"/>
  <c r="J224"/>
  <c r="J71"/>
  <c r="BK271"/>
  <c r="J271"/>
  <c r="J72"/>
  <c r="BK290"/>
  <c r="J290"/>
  <c r="J73"/>
  <c r="R290"/>
  <c r="R307"/>
  <c r="T312"/>
  <c r="BK329"/>
  <c r="J329"/>
  <c r="J76"/>
  <c r="BK344"/>
  <c r="J344"/>
  <c r="J77"/>
  <c r="P357"/>
  <c r="P368"/>
  <c r="BK385"/>
  <c r="J385"/>
  <c r="J80"/>
  <c r="BK402"/>
  <c r="J402"/>
  <c r="J81"/>
  <c r="BK417"/>
  <c r="J417"/>
  <c r="J82"/>
  <c r="P433"/>
  <c r="R464"/>
  <c r="P486"/>
  <c r="R489"/>
  <c i="14" r="R94"/>
  <c r="R192"/>
  <c r="P438"/>
  <c r="R509"/>
  <c r="P565"/>
  <c r="P707"/>
  <c r="T707"/>
  <c r="T746"/>
  <c r="BK782"/>
  <c r="J782"/>
  <c r="J71"/>
  <c i="15" r="T108"/>
  <c r="T107"/>
  <c r="T689"/>
  <c r="R729"/>
  <c r="T729"/>
  <c r="BK919"/>
  <c r="J919"/>
  <c r="J75"/>
  <c r="P1102"/>
  <c r="R1262"/>
  <c r="P1309"/>
  <c r="P1382"/>
  <c r="BK1494"/>
  <c r="J1494"/>
  <c r="J80"/>
  <c r="T1494"/>
  <c r="P1624"/>
  <c r="R1658"/>
  <c r="R1657"/>
  <c i="16" r="T97"/>
  <c r="T128"/>
  <c r="T135"/>
  <c r="R143"/>
  <c i="17" r="R93"/>
  <c r="R92"/>
  <c i="18" r="T93"/>
  <c r="T92"/>
  <c i="19" r="P95"/>
  <c r="R216"/>
  <c r="T281"/>
  <c i="20" r="P174"/>
  <c r="BK189"/>
  <c r="J189"/>
  <c r="J78"/>
  <c r="T189"/>
  <c i="21" r="P92"/>
  <c r="P91"/>
  <c r="R92"/>
  <c r="R91"/>
  <c r="T118"/>
  <c r="T117"/>
  <c i="22" r="P81"/>
  <c r="P80"/>
  <c i="1" r="AU79"/>
  <c i="2" r="R141"/>
  <c r="R98"/>
  <c r="R97"/>
  <c r="R228"/>
  <c i="3" r="T95"/>
  <c r="R146"/>
  <c r="T247"/>
  <c r="R275"/>
  <c r="BK286"/>
  <c r="J286"/>
  <c r="J70"/>
  <c i="4" r="P93"/>
  <c r="P257"/>
  <c r="P527"/>
  <c i="5" r="T102"/>
  <c r="BK171"/>
  <c r="J171"/>
  <c r="J66"/>
  <c r="T321"/>
  <c r="P495"/>
  <c r="P535"/>
  <c r="P543"/>
  <c r="P598"/>
  <c r="R642"/>
  <c r="P683"/>
  <c r="R753"/>
  <c r="P792"/>
  <c i="6" r="T108"/>
  <c r="BK184"/>
  <c r="J184"/>
  <c r="J66"/>
  <c r="P370"/>
  <c r="T784"/>
  <c r="T848"/>
  <c r="P912"/>
  <c r="P943"/>
  <c r="P969"/>
  <c r="T1227"/>
  <c r="R1276"/>
  <c r="P1355"/>
  <c r="T1464"/>
  <c r="BK1491"/>
  <c r="J1491"/>
  <c r="J80"/>
  <c r="R1646"/>
  <c r="R1720"/>
  <c r="T1842"/>
  <c i="7" r="BK188"/>
  <c r="J188"/>
  <c r="J66"/>
  <c r="R188"/>
  <c r="R409"/>
  <c r="P825"/>
  <c r="BK885"/>
  <c r="J885"/>
  <c r="J72"/>
  <c r="T885"/>
  <c r="T934"/>
  <c r="R1109"/>
  <c r="P1161"/>
  <c r="BK1199"/>
  <c r="J1199"/>
  <c r="J76"/>
  <c r="T1199"/>
  <c r="T1229"/>
  <c r="R1349"/>
  <c r="T1349"/>
  <c r="R1407"/>
  <c r="P1533"/>
  <c r="BK1666"/>
  <c r="J1666"/>
  <c r="J81"/>
  <c r="R1666"/>
  <c r="P1689"/>
  <c r="BK1856"/>
  <c r="J1856"/>
  <c r="J83"/>
  <c r="T1856"/>
  <c r="T2046"/>
  <c i="8" r="P99"/>
  <c r="T99"/>
  <c r="R122"/>
  <c r="P177"/>
  <c r="BK229"/>
  <c r="J229"/>
  <c r="J68"/>
  <c r="P229"/>
  <c r="BK254"/>
  <c r="J254"/>
  <c r="J71"/>
  <c r="T254"/>
  <c r="P308"/>
  <c r="BK320"/>
  <c r="J320"/>
  <c r="J73"/>
  <c r="T320"/>
  <c r="R328"/>
  <c i="9" r="BK99"/>
  <c r="J99"/>
  <c r="J65"/>
  <c r="T99"/>
  <c r="T98"/>
  <c r="BK124"/>
  <c r="T124"/>
  <c r="R249"/>
  <c r="P311"/>
  <c r="BK319"/>
  <c r="J319"/>
  <c r="J72"/>
  <c r="P319"/>
  <c r="P328"/>
  <c r="T328"/>
  <c r="BK364"/>
  <c r="J364"/>
  <c r="J74"/>
  <c r="T364"/>
  <c i="10" r="BK98"/>
  <c r="J98"/>
  <c r="J65"/>
  <c r="P98"/>
  <c r="R98"/>
  <c r="T98"/>
  <c r="P127"/>
  <c r="R127"/>
  <c r="BK709"/>
  <c r="J709"/>
  <c r="J67"/>
  <c r="P709"/>
  <c r="T709"/>
  <c r="BK762"/>
  <c r="R762"/>
  <c r="BK781"/>
  <c r="J781"/>
  <c r="J71"/>
  <c r="R781"/>
  <c r="T781"/>
  <c r="P891"/>
  <c r="T891"/>
  <c i="12" r="R91"/>
  <c r="P104"/>
  <c r="BK107"/>
  <c r="J107"/>
  <c r="J66"/>
  <c r="BK134"/>
  <c r="J134"/>
  <c r="J67"/>
  <c r="R134"/>
  <c r="P167"/>
  <c i="13" r="P109"/>
  <c r="P112"/>
  <c r="R130"/>
  <c r="T146"/>
  <c r="T176"/>
  <c r="T203"/>
  <c r="T220"/>
  <c r="T224"/>
  <c r="T271"/>
  <c r="T290"/>
  <c r="P307"/>
  <c r="P312"/>
  <c r="R329"/>
  <c r="P344"/>
  <c r="BK357"/>
  <c r="J357"/>
  <c r="J78"/>
  <c r="BK368"/>
  <c r="J368"/>
  <c r="J79"/>
  <c r="P385"/>
  <c r="P402"/>
  <c r="T417"/>
  <c r="BK433"/>
  <c r="J433"/>
  <c r="J83"/>
  <c r="P464"/>
  <c r="T486"/>
  <c r="T489"/>
  <c i="14" r="BK94"/>
  <c r="J94"/>
  <c r="J64"/>
  <c r="BK192"/>
  <c r="J192"/>
  <c r="J65"/>
  <c r="BK438"/>
  <c r="J438"/>
  <c r="J66"/>
  <c r="BK509"/>
  <c r="J509"/>
  <c r="J67"/>
  <c r="BK565"/>
  <c r="J565"/>
  <c r="J68"/>
  <c r="BK707"/>
  <c r="J707"/>
  <c r="J69"/>
  <c r="BK746"/>
  <c r="J746"/>
  <c r="J70"/>
  <c r="R782"/>
  <c i="15" r="T1658"/>
  <c r="T1657"/>
  <c i="16" r="P97"/>
  <c r="P128"/>
  <c r="R135"/>
  <c r="T143"/>
  <c i="17" r="P93"/>
  <c r="P92"/>
  <c i="1" r="AU74"/>
  <c i="18" r="P93"/>
  <c r="P92"/>
  <c i="1" r="AU75"/>
  <c i="19" r="BK95"/>
  <c r="J95"/>
  <c r="J68"/>
  <c r="P216"/>
  <c r="BK281"/>
  <c r="J281"/>
  <c r="J70"/>
  <c i="20" r="P104"/>
  <c r="BK108"/>
  <c r="J108"/>
  <c r="J70"/>
  <c r="R108"/>
  <c r="BK113"/>
  <c r="J113"/>
  <c r="J71"/>
  <c r="R113"/>
  <c r="BK134"/>
  <c r="J134"/>
  <c r="J72"/>
  <c r="R134"/>
  <c r="BK144"/>
  <c r="J144"/>
  <c r="J73"/>
  <c r="R144"/>
  <c r="BK155"/>
  <c r="J155"/>
  <c r="J74"/>
  <c r="T155"/>
  <c r="P160"/>
  <c r="T160"/>
  <c r="P166"/>
  <c r="BK174"/>
  <c r="J174"/>
  <c r="J77"/>
  <c r="T174"/>
  <c r="R189"/>
  <c i="21" r="BK118"/>
  <c r="J118"/>
  <c r="J67"/>
  <c r="R118"/>
  <c r="R117"/>
  <c r="R90"/>
  <c i="22" r="R81"/>
  <c r="R80"/>
  <c i="2" r="T141"/>
  <c r="T98"/>
  <c r="T97"/>
  <c r="BK228"/>
  <c r="J228"/>
  <c r="J68"/>
  <c i="3" r="R95"/>
  <c r="BK146"/>
  <c r="J146"/>
  <c r="J66"/>
  <c r="R247"/>
  <c r="BK275"/>
  <c r="J275"/>
  <c r="J68"/>
  <c r="P286"/>
  <c r="P285"/>
  <c i="4" r="T93"/>
  <c r="T92"/>
  <c r="T91"/>
  <c r="BK257"/>
  <c r="J257"/>
  <c r="J66"/>
  <c r="T527"/>
  <c i="5" r="BK102"/>
  <c r="J102"/>
  <c r="J65"/>
  <c r="R171"/>
  <c r="BK321"/>
  <c r="J321"/>
  <c r="J67"/>
  <c r="R495"/>
  <c r="BK535"/>
  <c r="J535"/>
  <c r="J71"/>
  <c r="R543"/>
  <c r="T598"/>
  <c r="BK642"/>
  <c r="J642"/>
  <c r="J74"/>
  <c r="BK683"/>
  <c r="J683"/>
  <c r="J75"/>
  <c r="BK753"/>
  <c r="J753"/>
  <c r="J76"/>
  <c r="BK792"/>
  <c r="J792"/>
  <c r="J77"/>
  <c i="6" r="BK108"/>
  <c r="J108"/>
  <c r="J65"/>
  <c r="P184"/>
  <c r="R370"/>
  <c r="R784"/>
  <c r="P848"/>
  <c r="P899"/>
  <c r="R912"/>
  <c r="BK943"/>
  <c r="J943"/>
  <c r="J74"/>
  <c r="T969"/>
  <c r="R1227"/>
  <c r="T1276"/>
  <c r="T1355"/>
  <c r="R1464"/>
  <c r="P1491"/>
  <c r="BK1646"/>
  <c r="J1646"/>
  <c r="J81"/>
  <c r="T1720"/>
  <c r="BK1842"/>
  <c r="J1842"/>
  <c r="J83"/>
  <c i="7" r="BK110"/>
  <c r="J110"/>
  <c r="J65"/>
  <c r="R110"/>
  <c r="T110"/>
  <c r="BK409"/>
  <c r="J409"/>
  <c r="J68"/>
  <c r="T409"/>
  <c r="R825"/>
  <c r="BK934"/>
  <c r="J934"/>
  <c r="J73"/>
  <c r="R934"/>
  <c r="P1109"/>
  <c r="BK1161"/>
  <c r="J1161"/>
  <c r="J75"/>
  <c r="R1161"/>
  <c r="P1199"/>
  <c r="R1199"/>
  <c r="P1229"/>
  <c r="BK1349"/>
  <c r="J1349"/>
  <c r="J78"/>
  <c r="BK1407"/>
  <c r="J1407"/>
  <c r="J79"/>
  <c r="T1407"/>
  <c r="T1533"/>
  <c r="P1666"/>
  <c r="T1666"/>
  <c r="R1689"/>
  <c r="P1856"/>
  <c r="R1856"/>
  <c r="BK2046"/>
  <c r="J2046"/>
  <c r="J85"/>
  <c r="R2046"/>
  <c i="8" r="R99"/>
  <c r="P122"/>
  <c r="BK177"/>
  <c r="J177"/>
  <c r="J67"/>
  <c r="T177"/>
  <c r="R229"/>
  <c r="R254"/>
  <c r="R253"/>
  <c r="R308"/>
  <c r="P320"/>
  <c r="R320"/>
  <c r="T328"/>
  <c i="9" r="R99"/>
  <c r="R98"/>
  <c r="P124"/>
  <c r="BK249"/>
  <c r="J249"/>
  <c r="J70"/>
  <c r="P249"/>
  <c r="BK311"/>
  <c r="J311"/>
  <c r="J71"/>
  <c r="T311"/>
  <c r="R319"/>
  <c r="BK328"/>
  <c r="J328"/>
  <c r="J73"/>
  <c r="R328"/>
  <c r="P364"/>
  <c r="R364"/>
  <c i="10" r="BK127"/>
  <c r="J127"/>
  <c r="J66"/>
  <c r="T127"/>
  <c r="R709"/>
  <c r="P762"/>
  <c r="T762"/>
  <c r="T761"/>
  <c r="P781"/>
  <c r="BK891"/>
  <c r="J891"/>
  <c r="J72"/>
  <c r="R891"/>
  <c i="11" r="P93"/>
  <c r="T93"/>
  <c r="BK135"/>
  <c r="J135"/>
  <c r="J65"/>
  <c r="R135"/>
  <c r="T135"/>
  <c r="P165"/>
  <c r="T165"/>
  <c r="P201"/>
  <c r="R201"/>
  <c r="T201"/>
  <c r="P228"/>
  <c r="T228"/>
  <c r="P285"/>
  <c r="T285"/>
  <c i="12" r="BK91"/>
  <c r="T91"/>
  <c r="T104"/>
  <c r="P107"/>
  <c r="P134"/>
  <c r="BK167"/>
  <c r="J167"/>
  <c r="J68"/>
  <c r="R167"/>
  <c i="13" r="BK109"/>
  <c r="J109"/>
  <c r="J64"/>
  <c r="BK112"/>
  <c r="J112"/>
  <c r="J65"/>
  <c r="BK130"/>
  <c r="J130"/>
  <c r="J66"/>
  <c r="BK146"/>
  <c r="J146"/>
  <c r="J67"/>
  <c r="BK176"/>
  <c r="J176"/>
  <c r="J68"/>
  <c r="BK203"/>
  <c r="J203"/>
  <c r="J69"/>
  <c r="BK220"/>
  <c r="J220"/>
  <c r="J70"/>
  <c r="P220"/>
  <c r="P224"/>
  <c r="P271"/>
  <c r="P290"/>
  <c r="BK307"/>
  <c r="J307"/>
  <c r="J74"/>
  <c r="R312"/>
  <c r="P329"/>
  <c r="T344"/>
  <c r="R357"/>
  <c r="T368"/>
  <c r="R385"/>
  <c r="R402"/>
  <c r="P417"/>
  <c r="R433"/>
  <c r="BK464"/>
  <c r="J464"/>
  <c r="J84"/>
  <c r="BK486"/>
  <c r="J486"/>
  <c r="J85"/>
  <c r="P489"/>
  <c i="14" r="T94"/>
  <c r="T93"/>
  <c r="P192"/>
  <c r="R438"/>
  <c r="P509"/>
  <c r="R565"/>
  <c r="R746"/>
  <c r="P782"/>
  <c i="15" r="P108"/>
  <c r="P107"/>
  <c r="BK689"/>
  <c r="J689"/>
  <c r="J70"/>
  <c r="R689"/>
  <c r="P720"/>
  <c r="T720"/>
  <c r="P729"/>
  <c r="P767"/>
  <c r="R767"/>
  <c r="BK905"/>
  <c r="J905"/>
  <c r="J74"/>
  <c r="R905"/>
  <c r="P919"/>
  <c r="T919"/>
  <c r="R1102"/>
  <c r="BK1262"/>
  <c r="J1262"/>
  <c r="J77"/>
  <c r="T1262"/>
  <c r="R1309"/>
  <c r="T1309"/>
  <c r="T1382"/>
  <c r="R1494"/>
  <c r="BK1624"/>
  <c r="J1624"/>
  <c r="J81"/>
  <c r="P1658"/>
  <c r="P1657"/>
  <c i="16" r="R97"/>
  <c r="R96"/>
  <c r="R128"/>
  <c r="P135"/>
  <c r="P143"/>
  <c i="17" r="T93"/>
  <c r="T92"/>
  <c i="18" r="R93"/>
  <c r="R92"/>
  <c i="19" r="R95"/>
  <c r="R94"/>
  <c r="T216"/>
  <c r="R281"/>
  <c i="20" r="BK104"/>
  <c r="J104"/>
  <c r="J69"/>
  <c r="R104"/>
  <c r="T104"/>
  <c r="P108"/>
  <c r="T108"/>
  <c r="P113"/>
  <c r="T113"/>
  <c r="P134"/>
  <c r="T134"/>
  <c r="P144"/>
  <c r="T144"/>
  <c r="P155"/>
  <c r="R155"/>
  <c r="BK160"/>
  <c r="J160"/>
  <c r="J75"/>
  <c r="R160"/>
  <c r="BK166"/>
  <c r="J166"/>
  <c r="J76"/>
  <c r="T166"/>
  <c r="R174"/>
  <c r="P189"/>
  <c i="21" r="BK92"/>
  <c r="BK91"/>
  <c r="J91"/>
  <c r="J64"/>
  <c r="T92"/>
  <c r="T91"/>
  <c r="T90"/>
  <c r="P118"/>
  <c r="P117"/>
  <c i="22" r="BK81"/>
  <c r="J81"/>
  <c r="J60"/>
  <c r="T81"/>
  <c r="T80"/>
  <c i="6" r="BK844"/>
  <c r="J844"/>
  <c r="J69"/>
  <c i="7" r="BK1931"/>
  <c r="J1931"/>
  <c r="J84"/>
  <c r="BK2094"/>
  <c r="J2094"/>
  <c r="J86"/>
  <c i="8" r="BK343"/>
  <c r="J343"/>
  <c r="J75"/>
  <c i="15" r="BK646"/>
  <c r="J646"/>
  <c r="J67"/>
  <c r="BK650"/>
  <c r="J650"/>
  <c r="J69"/>
  <c r="BK1680"/>
  <c r="J1680"/>
  <c r="J84"/>
  <c i="16" r="BK133"/>
  <c r="J133"/>
  <c r="J70"/>
  <c i="2" r="BK275"/>
  <c r="J275"/>
  <c r="J71"/>
  <c r="BK279"/>
  <c r="J279"/>
  <c r="J72"/>
  <c r="BK297"/>
  <c r="J297"/>
  <c r="J73"/>
  <c r="BK305"/>
  <c r="J305"/>
  <c r="J75"/>
  <c i="5" r="BK531"/>
  <c r="J531"/>
  <c r="J69"/>
  <c i="6" r="BK1878"/>
  <c r="J1878"/>
  <c r="J84"/>
  <c i="11" r="BK295"/>
  <c r="J295"/>
  <c r="J70"/>
  <c i="2" r="BK99"/>
  <c r="J99"/>
  <c r="J65"/>
  <c r="BK133"/>
  <c r="J133"/>
  <c r="J66"/>
  <c r="BK271"/>
  <c r="J271"/>
  <c r="J69"/>
  <c i="7" r="BK398"/>
  <c r="J398"/>
  <c r="J67"/>
  <c r="BK881"/>
  <c r="J881"/>
  <c r="J70"/>
  <c i="21" r="BK189"/>
  <c r="J189"/>
  <c r="J68"/>
  <c i="2" r="BK303"/>
  <c r="J303"/>
  <c r="J74"/>
  <c i="3" r="BK325"/>
  <c r="J325"/>
  <c r="J71"/>
  <c i="4" r="BK587"/>
  <c r="J587"/>
  <c r="J68"/>
  <c r="BK590"/>
  <c r="J590"/>
  <c r="J69"/>
  <c i="5" r="BK844"/>
  <c r="J844"/>
  <c r="J78"/>
  <c i="8" r="BK250"/>
  <c r="J250"/>
  <c r="J69"/>
  <c i="9" r="BK111"/>
  <c r="J111"/>
  <c r="J66"/>
  <c r="BK120"/>
  <c r="J120"/>
  <c r="J67"/>
  <c r="BK376"/>
  <c r="J376"/>
  <c r="J75"/>
  <c i="10" r="BK758"/>
  <c r="J758"/>
  <c r="J68"/>
  <c r="BK971"/>
  <c r="J971"/>
  <c r="J73"/>
  <c r="BK976"/>
  <c r="J976"/>
  <c r="J74"/>
  <c i="15" r="BK640"/>
  <c r="J640"/>
  <c r="J66"/>
  <c i="21" r="J92"/>
  <c r="J65"/>
  <c i="22" r="J55"/>
  <c r="J74"/>
  <c r="F77"/>
  <c r="BE88"/>
  <c r="BE91"/>
  <c r="E48"/>
  <c r="BE82"/>
  <c r="BE85"/>
  <c r="BE94"/>
  <c i="21" r="E50"/>
  <c r="F59"/>
  <c r="BE119"/>
  <c r="BE140"/>
  <c r="J59"/>
  <c r="J84"/>
  <c r="BE93"/>
  <c r="BE97"/>
  <c r="BE101"/>
  <c r="BE105"/>
  <c r="BE109"/>
  <c r="BE174"/>
  <c r="BE113"/>
  <c r="BE161"/>
  <c r="BE187"/>
  <c r="BE190"/>
  <c i="20" r="F62"/>
  <c r="E88"/>
  <c r="BE105"/>
  <c r="BE110"/>
  <c r="BE117"/>
  <c r="BE118"/>
  <c r="BE119"/>
  <c r="BE120"/>
  <c r="BE121"/>
  <c r="BE123"/>
  <c r="BE133"/>
  <c r="BE139"/>
  <c r="BE147"/>
  <c r="BE163"/>
  <c r="BE164"/>
  <c r="BE167"/>
  <c r="BE170"/>
  <c r="BE171"/>
  <c r="BE178"/>
  <c r="BE181"/>
  <c r="BE183"/>
  <c r="BE184"/>
  <c r="BE185"/>
  <c r="BE186"/>
  <c r="BE187"/>
  <c r="BE191"/>
  <c r="BE192"/>
  <c r="BE197"/>
  <c r="BE198"/>
  <c r="BE200"/>
  <c r="J62"/>
  <c r="F99"/>
  <c r="BE106"/>
  <c r="BE114"/>
  <c r="BE124"/>
  <c r="BE126"/>
  <c r="BE130"/>
  <c r="BE132"/>
  <c r="BE135"/>
  <c r="BE140"/>
  <c r="BE143"/>
  <c r="BE145"/>
  <c r="BE151"/>
  <c r="BE153"/>
  <c r="BE154"/>
  <c r="BE156"/>
  <c r="BE157"/>
  <c r="BE159"/>
  <c r="BE161"/>
  <c r="BE172"/>
  <c r="BE173"/>
  <c r="BE175"/>
  <c r="BE177"/>
  <c r="BE179"/>
  <c r="BE182"/>
  <c r="BE193"/>
  <c r="BE194"/>
  <c r="J60"/>
  <c r="J63"/>
  <c r="BE109"/>
  <c r="BE112"/>
  <c r="BE116"/>
  <c r="BE125"/>
  <c r="BE128"/>
  <c r="BE131"/>
  <c r="BE136"/>
  <c r="BE137"/>
  <c r="BE138"/>
  <c r="BE141"/>
  <c r="BE142"/>
  <c r="BE146"/>
  <c r="BE152"/>
  <c r="BE162"/>
  <c r="BE165"/>
  <c r="BE168"/>
  <c r="BE169"/>
  <c r="BE176"/>
  <c r="BE180"/>
  <c r="BE196"/>
  <c r="BE203"/>
  <c r="BE107"/>
  <c r="BE111"/>
  <c r="BE115"/>
  <c r="BE122"/>
  <c r="BE127"/>
  <c r="BE129"/>
  <c r="BE148"/>
  <c r="BE149"/>
  <c r="BE150"/>
  <c r="BE158"/>
  <c r="BE188"/>
  <c r="BE190"/>
  <c r="BE195"/>
  <c r="BE199"/>
  <c r="BE201"/>
  <c r="BE202"/>
  <c i="19" r="J60"/>
  <c r="F63"/>
  <c r="J91"/>
  <c r="BE96"/>
  <c r="BE97"/>
  <c r="BE98"/>
  <c r="BE102"/>
  <c r="BE125"/>
  <c r="BE136"/>
  <c r="BE139"/>
  <c r="BE141"/>
  <c r="BE146"/>
  <c r="BE154"/>
  <c r="BE165"/>
  <c r="BE166"/>
  <c r="BE171"/>
  <c r="BE174"/>
  <c r="BE177"/>
  <c r="BE179"/>
  <c r="BE184"/>
  <c r="BE185"/>
  <c r="BE186"/>
  <c r="BE191"/>
  <c r="BE192"/>
  <c r="BE201"/>
  <c r="BE203"/>
  <c r="BE206"/>
  <c r="BE209"/>
  <c r="BE211"/>
  <c r="BE214"/>
  <c r="BE219"/>
  <c r="BE220"/>
  <c r="BE222"/>
  <c r="BE223"/>
  <c r="BE227"/>
  <c r="BE229"/>
  <c r="BE232"/>
  <c r="BE238"/>
  <c r="BE239"/>
  <c r="BE246"/>
  <c r="BE253"/>
  <c r="BE272"/>
  <c r="BE283"/>
  <c r="BE284"/>
  <c r="BE287"/>
  <c r="BE288"/>
  <c r="E52"/>
  <c r="F62"/>
  <c r="BE99"/>
  <c r="BE101"/>
  <c r="BE103"/>
  <c r="BE105"/>
  <c r="BE110"/>
  <c r="BE111"/>
  <c r="BE112"/>
  <c r="BE113"/>
  <c r="BE114"/>
  <c r="BE117"/>
  <c r="BE119"/>
  <c r="BE120"/>
  <c r="BE122"/>
  <c r="BE124"/>
  <c r="BE126"/>
  <c r="BE128"/>
  <c r="BE129"/>
  <c r="BE130"/>
  <c r="BE132"/>
  <c r="BE134"/>
  <c r="BE138"/>
  <c r="BE148"/>
  <c r="BE156"/>
  <c r="BE157"/>
  <c r="BE158"/>
  <c r="BE160"/>
  <c r="BE163"/>
  <c r="BE181"/>
  <c r="BE182"/>
  <c r="BE189"/>
  <c r="BE196"/>
  <c r="BE198"/>
  <c r="BE199"/>
  <c r="BE202"/>
  <c r="BE207"/>
  <c r="BE225"/>
  <c r="BE228"/>
  <c r="BE231"/>
  <c r="BE236"/>
  <c r="BE237"/>
  <c r="BE240"/>
  <c r="BE244"/>
  <c r="BE248"/>
  <c r="BE252"/>
  <c r="BE254"/>
  <c r="BE256"/>
  <c r="BE257"/>
  <c r="BE259"/>
  <c r="BE260"/>
  <c r="BE261"/>
  <c r="BE262"/>
  <c r="BE265"/>
  <c r="BE268"/>
  <c r="BE271"/>
  <c r="BE273"/>
  <c r="BE286"/>
  <c r="BE289"/>
  <c r="BE290"/>
  <c r="J90"/>
  <c r="BE107"/>
  <c r="BE109"/>
  <c r="BE115"/>
  <c r="BE118"/>
  <c r="BE123"/>
  <c r="BE127"/>
  <c r="BE131"/>
  <c r="BE135"/>
  <c r="BE137"/>
  <c r="BE142"/>
  <c r="BE143"/>
  <c r="BE144"/>
  <c r="BE145"/>
  <c r="BE149"/>
  <c r="BE150"/>
  <c r="BE152"/>
  <c r="BE153"/>
  <c r="BE155"/>
  <c r="BE161"/>
  <c r="BE172"/>
  <c r="BE173"/>
  <c r="BE176"/>
  <c r="BE183"/>
  <c r="BE187"/>
  <c r="BE188"/>
  <c r="BE195"/>
  <c r="BE197"/>
  <c r="BE212"/>
  <c r="BE213"/>
  <c r="BE221"/>
  <c r="BE233"/>
  <c r="BE241"/>
  <c r="BE247"/>
  <c r="BE249"/>
  <c r="BE255"/>
  <c r="BE258"/>
  <c r="BE264"/>
  <c r="BE267"/>
  <c r="BE270"/>
  <c r="BE275"/>
  <c r="BE278"/>
  <c r="BE279"/>
  <c r="BE280"/>
  <c r="BE282"/>
  <c r="BE285"/>
  <c r="BE100"/>
  <c r="BE104"/>
  <c r="BE106"/>
  <c r="BE108"/>
  <c r="BE116"/>
  <c r="BE121"/>
  <c r="BE133"/>
  <c r="BE140"/>
  <c r="BE147"/>
  <c r="BE151"/>
  <c r="BE159"/>
  <c r="BE162"/>
  <c r="BE164"/>
  <c r="BE167"/>
  <c r="BE168"/>
  <c r="BE169"/>
  <c r="BE170"/>
  <c r="BE175"/>
  <c r="BE178"/>
  <c r="BE180"/>
  <c r="BE190"/>
  <c r="BE193"/>
  <c r="BE194"/>
  <c r="BE200"/>
  <c r="BE204"/>
  <c r="BE205"/>
  <c r="BE208"/>
  <c r="BE210"/>
  <c r="BE215"/>
  <c r="BE217"/>
  <c r="BE218"/>
  <c r="BE224"/>
  <c r="BE226"/>
  <c r="BE230"/>
  <c r="BE234"/>
  <c r="BE235"/>
  <c r="BE242"/>
  <c r="BE243"/>
  <c r="BE245"/>
  <c r="BE250"/>
  <c r="BE251"/>
  <c r="BE263"/>
  <c r="BE266"/>
  <c r="BE269"/>
  <c r="BE274"/>
  <c r="BE276"/>
  <c r="BE277"/>
  <c i="18" r="F63"/>
  <c r="J89"/>
  <c r="BE97"/>
  <c r="BE96"/>
  <c r="E52"/>
  <c r="BE94"/>
  <c r="J60"/>
  <c r="BE95"/>
  <c i="17" r="J62"/>
  <c r="J63"/>
  <c r="J86"/>
  <c r="BE95"/>
  <c r="BE97"/>
  <c r="BE98"/>
  <c r="BE101"/>
  <c r="BE109"/>
  <c r="BE110"/>
  <c r="BE112"/>
  <c r="BE113"/>
  <c r="BE116"/>
  <c r="BE117"/>
  <c r="BE118"/>
  <c r="BE119"/>
  <c r="E52"/>
  <c r="F62"/>
  <c r="F89"/>
  <c r="BE99"/>
  <c r="BE102"/>
  <c r="BE120"/>
  <c r="BE121"/>
  <c r="BE103"/>
  <c r="BE111"/>
  <c r="BE122"/>
  <c r="BE123"/>
  <c r="BE124"/>
  <c r="BE94"/>
  <c r="BE96"/>
  <c r="BE100"/>
  <c r="BE104"/>
  <c r="BE105"/>
  <c r="BE106"/>
  <c r="BE107"/>
  <c r="BE108"/>
  <c r="BE114"/>
  <c r="BE115"/>
  <c i="15" r="J108"/>
  <c r="J65"/>
  <c i="16" r="E52"/>
  <c r="J62"/>
  <c r="BE102"/>
  <c r="BE103"/>
  <c r="BE104"/>
  <c r="BE105"/>
  <c r="BE111"/>
  <c r="BE113"/>
  <c r="BE126"/>
  <c r="F62"/>
  <c r="J63"/>
  <c r="F93"/>
  <c r="BE98"/>
  <c r="BE99"/>
  <c r="BE101"/>
  <c r="BE108"/>
  <c r="BE114"/>
  <c r="BE115"/>
  <c r="BE117"/>
  <c r="BE118"/>
  <c r="BE119"/>
  <c r="BE127"/>
  <c r="BE129"/>
  <c r="BE130"/>
  <c r="BE132"/>
  <c r="BE141"/>
  <c r="BE142"/>
  <c r="BE147"/>
  <c r="BE148"/>
  <c r="BE112"/>
  <c r="BE122"/>
  <c r="BE123"/>
  <c r="BE134"/>
  <c r="BE136"/>
  <c r="BE139"/>
  <c r="BE144"/>
  <c r="J60"/>
  <c r="BE100"/>
  <c r="BE106"/>
  <c r="BE107"/>
  <c r="BE109"/>
  <c r="BE110"/>
  <c r="BE116"/>
  <c r="BE120"/>
  <c r="BE121"/>
  <c r="BE124"/>
  <c r="BE125"/>
  <c r="BE131"/>
  <c r="BE137"/>
  <c r="BE138"/>
  <c r="BE140"/>
  <c r="BE145"/>
  <c r="BE146"/>
  <c i="14" r="BK93"/>
  <c r="J93"/>
  <c r="J63"/>
  <c i="15" r="J59"/>
  <c r="J100"/>
  <c r="F103"/>
  <c r="BE125"/>
  <c r="BE503"/>
  <c r="BE508"/>
  <c r="BE603"/>
  <c r="BE620"/>
  <c r="BE641"/>
  <c r="BE647"/>
  <c r="BE687"/>
  <c r="BE690"/>
  <c r="BE712"/>
  <c r="BE718"/>
  <c r="BE734"/>
  <c r="BE765"/>
  <c r="BE824"/>
  <c r="BE847"/>
  <c r="BE851"/>
  <c r="BE872"/>
  <c r="BE912"/>
  <c r="BE925"/>
  <c r="BE945"/>
  <c r="BE1026"/>
  <c r="BE1032"/>
  <c r="BE1048"/>
  <c r="BE1100"/>
  <c r="BE1121"/>
  <c r="BE1131"/>
  <c r="BE1151"/>
  <c r="BE1171"/>
  <c r="BE1217"/>
  <c r="BE1223"/>
  <c r="BE1307"/>
  <c r="BE1310"/>
  <c r="BE1316"/>
  <c r="BE1328"/>
  <c r="BE1361"/>
  <c r="BE1414"/>
  <c r="BE137"/>
  <c r="BE173"/>
  <c r="BE635"/>
  <c r="BE651"/>
  <c r="BE656"/>
  <c r="BE725"/>
  <c r="BE738"/>
  <c r="BE757"/>
  <c r="BE761"/>
  <c r="BE768"/>
  <c r="BE817"/>
  <c r="BE842"/>
  <c r="BE888"/>
  <c r="BE903"/>
  <c r="BE906"/>
  <c r="BE929"/>
  <c r="BE935"/>
  <c r="BE940"/>
  <c r="BE958"/>
  <c r="BE971"/>
  <c r="BE1000"/>
  <c r="BE1037"/>
  <c r="BE1042"/>
  <c r="BE1064"/>
  <c r="BE1103"/>
  <c r="BE1146"/>
  <c r="BE1164"/>
  <c r="BE1177"/>
  <c r="BE1278"/>
  <c r="BE1283"/>
  <c r="BE1322"/>
  <c r="BE1380"/>
  <c r="BE1383"/>
  <c r="BE1450"/>
  <c r="BE1455"/>
  <c r="BE1461"/>
  <c r="BE1662"/>
  <c r="BE1665"/>
  <c r="BE1668"/>
  <c r="BE1671"/>
  <c r="BE1674"/>
  <c r="BE1677"/>
  <c r="BE1681"/>
  <c r="BE157"/>
  <c r="BE273"/>
  <c r="BE370"/>
  <c r="BE464"/>
  <c r="BE513"/>
  <c r="BE532"/>
  <c r="BE585"/>
  <c r="BE630"/>
  <c r="BE721"/>
  <c r="BE748"/>
  <c r="BE753"/>
  <c r="BE836"/>
  <c r="BE860"/>
  <c r="BE880"/>
  <c r="BE884"/>
  <c r="BE917"/>
  <c r="BE963"/>
  <c r="BE976"/>
  <c r="BE981"/>
  <c r="BE987"/>
  <c r="BE1005"/>
  <c r="BE1010"/>
  <c r="BE1016"/>
  <c r="BE1069"/>
  <c r="BE1073"/>
  <c r="BE1083"/>
  <c r="BE1108"/>
  <c r="BE1112"/>
  <c r="BE1117"/>
  <c r="BE1136"/>
  <c r="BE1156"/>
  <c r="BE1182"/>
  <c r="BE1206"/>
  <c r="BE1210"/>
  <c r="BE1247"/>
  <c r="BE1253"/>
  <c r="BE1260"/>
  <c r="BE1263"/>
  <c r="BE1295"/>
  <c r="BE1492"/>
  <c r="BE1495"/>
  <c r="BE1561"/>
  <c r="BE1631"/>
  <c r="BE1645"/>
  <c r="BE1650"/>
  <c r="BE1659"/>
  <c r="E50"/>
  <c r="BE109"/>
  <c r="BE185"/>
  <c r="BE470"/>
  <c r="BE480"/>
  <c r="BE489"/>
  <c r="BE527"/>
  <c r="BE544"/>
  <c r="BE608"/>
  <c r="BE613"/>
  <c r="BE625"/>
  <c r="BE702"/>
  <c r="BE728"/>
  <c r="BE730"/>
  <c r="BE743"/>
  <c r="BE780"/>
  <c r="BE810"/>
  <c r="BE831"/>
  <c r="BE856"/>
  <c r="BE893"/>
  <c r="BE898"/>
  <c r="BE920"/>
  <c r="BE953"/>
  <c r="BE992"/>
  <c r="BE1021"/>
  <c r="BE1053"/>
  <c r="BE1059"/>
  <c r="BE1126"/>
  <c r="BE1141"/>
  <c r="BE1192"/>
  <c r="BE1201"/>
  <c r="BE1235"/>
  <c r="BE1241"/>
  <c r="BE1270"/>
  <c r="BE1289"/>
  <c r="BE1301"/>
  <c r="BE1445"/>
  <c r="BE1615"/>
  <c r="BE1625"/>
  <c r="BE1637"/>
  <c r="BE1655"/>
  <c i="14" r="F58"/>
  <c r="E81"/>
  <c r="BE102"/>
  <c r="BE105"/>
  <c r="BE107"/>
  <c r="BE110"/>
  <c r="BE113"/>
  <c r="BE118"/>
  <c r="BE125"/>
  <c r="BE133"/>
  <c r="BE135"/>
  <c r="BE138"/>
  <c r="BE144"/>
  <c r="BE162"/>
  <c r="BE165"/>
  <c r="BE167"/>
  <c r="BE177"/>
  <c r="BE178"/>
  <c r="BE183"/>
  <c r="BE185"/>
  <c r="BE190"/>
  <c r="BE196"/>
  <c r="BE197"/>
  <c r="BE205"/>
  <c r="BE208"/>
  <c r="BE211"/>
  <c r="BE213"/>
  <c r="BE218"/>
  <c r="BE226"/>
  <c r="BE231"/>
  <c r="BE234"/>
  <c r="BE238"/>
  <c r="BE246"/>
  <c r="BE248"/>
  <c r="BE253"/>
  <c r="BE259"/>
  <c r="BE265"/>
  <c r="BE268"/>
  <c r="BE271"/>
  <c r="BE273"/>
  <c r="BE276"/>
  <c r="BE282"/>
  <c r="BE284"/>
  <c r="BE294"/>
  <c r="BE302"/>
  <c r="BE303"/>
  <c r="BE305"/>
  <c r="BE306"/>
  <c r="BE307"/>
  <c r="BE319"/>
  <c r="BE329"/>
  <c r="BE330"/>
  <c r="BE335"/>
  <c r="BE337"/>
  <c r="BE350"/>
  <c r="BE356"/>
  <c r="BE357"/>
  <c r="BE359"/>
  <c r="BE361"/>
  <c r="BE372"/>
  <c r="BE380"/>
  <c r="BE383"/>
  <c r="BE385"/>
  <c r="BE388"/>
  <c r="BE389"/>
  <c r="BE391"/>
  <c r="BE392"/>
  <c r="BE407"/>
  <c r="BE408"/>
  <c r="BE411"/>
  <c r="BE417"/>
  <c r="BE420"/>
  <c r="BE425"/>
  <c r="BE426"/>
  <c r="BE428"/>
  <c r="BE430"/>
  <c r="BE434"/>
  <c r="BE436"/>
  <c r="BE447"/>
  <c r="BE449"/>
  <c r="BE458"/>
  <c r="BE463"/>
  <c r="BE469"/>
  <c r="BE472"/>
  <c r="BE473"/>
  <c r="BE476"/>
  <c r="BE481"/>
  <c r="BE483"/>
  <c r="BE485"/>
  <c r="BE487"/>
  <c r="BE492"/>
  <c r="BE494"/>
  <c r="BE497"/>
  <c r="BE498"/>
  <c r="BE507"/>
  <c r="BE510"/>
  <c r="BE511"/>
  <c r="BE516"/>
  <c r="BE521"/>
  <c r="BE524"/>
  <c r="BE525"/>
  <c r="BE527"/>
  <c r="BE529"/>
  <c r="BE532"/>
  <c r="BE533"/>
  <c r="BE535"/>
  <c r="BE539"/>
  <c r="BE540"/>
  <c r="BE543"/>
  <c r="BE547"/>
  <c r="BE552"/>
  <c r="BE555"/>
  <c r="BE557"/>
  <c r="BE558"/>
  <c r="BE563"/>
  <c r="BE566"/>
  <c r="BE578"/>
  <c r="BE581"/>
  <c r="BE584"/>
  <c r="BE587"/>
  <c r="BE589"/>
  <c r="BE596"/>
  <c r="BE598"/>
  <c r="BE601"/>
  <c r="BE606"/>
  <c r="BE608"/>
  <c r="BE610"/>
  <c r="BE614"/>
  <c r="BE617"/>
  <c r="BE620"/>
  <c r="BE624"/>
  <c r="BE625"/>
  <c r="BE632"/>
  <c r="BE635"/>
  <c r="BE638"/>
  <c r="BE640"/>
  <c r="BE641"/>
  <c r="BE645"/>
  <c r="BE653"/>
  <c r="BE654"/>
  <c r="BE657"/>
  <c r="BE658"/>
  <c r="BE662"/>
  <c r="BE665"/>
  <c r="BE668"/>
  <c r="BE670"/>
  <c r="BE676"/>
  <c r="BE679"/>
  <c r="BE680"/>
  <c r="BE683"/>
  <c r="BE687"/>
  <c r="BE689"/>
  <c r="BE700"/>
  <c r="BE701"/>
  <c r="BE703"/>
  <c r="BE713"/>
  <c r="BE716"/>
  <c r="BE717"/>
  <c r="BE722"/>
  <c r="BE728"/>
  <c r="BE729"/>
  <c r="BE731"/>
  <c r="BE735"/>
  <c r="BE742"/>
  <c r="BE747"/>
  <c r="BE748"/>
  <c r="BE751"/>
  <c r="BE758"/>
  <c r="BE759"/>
  <c r="BE763"/>
  <c r="BE766"/>
  <c r="BE772"/>
  <c r="J56"/>
  <c r="J59"/>
  <c r="F90"/>
  <c r="BE95"/>
  <c r="BE101"/>
  <c r="BE103"/>
  <c r="BE112"/>
  <c r="BE116"/>
  <c r="BE121"/>
  <c r="BE123"/>
  <c r="BE126"/>
  <c r="BE129"/>
  <c r="BE140"/>
  <c r="BE142"/>
  <c r="BE146"/>
  <c r="BE150"/>
  <c r="BE153"/>
  <c r="BE156"/>
  <c r="BE158"/>
  <c r="BE161"/>
  <c r="BE179"/>
  <c r="BE182"/>
  <c r="BE188"/>
  <c r="BE198"/>
  <c r="BE201"/>
  <c r="BE203"/>
  <c r="BE207"/>
  <c r="BE209"/>
  <c r="BE225"/>
  <c r="BE229"/>
  <c r="BE230"/>
  <c r="BE232"/>
  <c r="BE236"/>
  <c r="BE239"/>
  <c r="BE242"/>
  <c r="BE243"/>
  <c r="BE244"/>
  <c r="BE245"/>
  <c r="BE247"/>
  <c r="BE252"/>
  <c r="BE254"/>
  <c r="BE257"/>
  <c r="BE266"/>
  <c r="BE270"/>
  <c r="BE274"/>
  <c r="BE277"/>
  <c r="BE288"/>
  <c r="BE295"/>
  <c r="BE298"/>
  <c r="BE299"/>
  <c r="BE312"/>
  <c r="BE317"/>
  <c r="BE322"/>
  <c r="BE323"/>
  <c r="BE324"/>
  <c r="BE331"/>
  <c r="BE339"/>
  <c r="BE342"/>
  <c r="BE344"/>
  <c r="BE345"/>
  <c r="BE346"/>
  <c r="BE348"/>
  <c r="BE353"/>
  <c r="BE358"/>
  <c r="BE367"/>
  <c r="BE368"/>
  <c r="BE371"/>
  <c r="BE374"/>
  <c r="BE375"/>
  <c r="BE377"/>
  <c r="BE378"/>
  <c r="BE384"/>
  <c r="BE393"/>
  <c r="BE395"/>
  <c r="BE399"/>
  <c r="BE401"/>
  <c r="BE403"/>
  <c r="BE406"/>
  <c r="BE413"/>
  <c r="BE416"/>
  <c r="BE419"/>
  <c r="BE424"/>
  <c r="BE437"/>
  <c r="BE439"/>
  <c r="BE446"/>
  <c r="BE452"/>
  <c r="BE459"/>
  <c r="BE466"/>
  <c r="BE467"/>
  <c r="BE477"/>
  <c r="BE491"/>
  <c r="BE499"/>
  <c r="BE501"/>
  <c r="BE502"/>
  <c r="BE504"/>
  <c r="BE506"/>
  <c r="BE513"/>
  <c r="BE534"/>
  <c r="BE536"/>
  <c r="BE541"/>
  <c r="BE544"/>
  <c r="BE545"/>
  <c r="BE548"/>
  <c r="BE551"/>
  <c r="BE553"/>
  <c r="BE554"/>
  <c r="BE561"/>
  <c r="BE562"/>
  <c r="BE564"/>
  <c r="BE568"/>
  <c r="BE570"/>
  <c r="BE574"/>
  <c r="BE580"/>
  <c r="BE582"/>
  <c r="BE588"/>
  <c r="BE592"/>
  <c r="BE607"/>
  <c r="BE612"/>
  <c r="BE613"/>
  <c r="BE616"/>
  <c r="BE619"/>
  <c r="BE621"/>
  <c r="BE623"/>
  <c r="BE626"/>
  <c r="BE628"/>
  <c r="BE630"/>
  <c r="BE644"/>
  <c r="BE648"/>
  <c r="BE651"/>
  <c r="BE655"/>
  <c r="BE656"/>
  <c r="BE659"/>
  <c r="BE660"/>
  <c r="BE664"/>
  <c r="BE667"/>
  <c r="BE673"/>
  <c r="BE674"/>
  <c r="BE677"/>
  <c r="BE684"/>
  <c r="BE686"/>
  <c r="BE688"/>
  <c r="BE691"/>
  <c r="BE694"/>
  <c r="BE699"/>
  <c r="BE704"/>
  <c r="BE705"/>
  <c r="BE710"/>
  <c r="BE714"/>
  <c r="BE721"/>
  <c r="BE723"/>
  <c r="BE724"/>
  <c r="BE730"/>
  <c r="BE736"/>
  <c r="BE743"/>
  <c r="BE750"/>
  <c r="BE754"/>
  <c r="BE755"/>
  <c r="BE767"/>
  <c r="BE773"/>
  <c r="BE774"/>
  <c r="BE777"/>
  <c r="BE780"/>
  <c r="BE97"/>
  <c r="BE100"/>
  <c r="BE104"/>
  <c r="BE111"/>
  <c r="BE114"/>
  <c r="BE117"/>
  <c r="BE120"/>
  <c r="BE124"/>
  <c r="BE128"/>
  <c r="BE130"/>
  <c r="BE132"/>
  <c r="BE136"/>
  <c r="BE141"/>
  <c r="BE143"/>
  <c r="BE145"/>
  <c r="BE147"/>
  <c r="BE149"/>
  <c r="BE152"/>
  <c r="BE159"/>
  <c r="BE160"/>
  <c r="BE163"/>
  <c r="BE166"/>
  <c r="BE168"/>
  <c r="BE170"/>
  <c r="BE171"/>
  <c r="BE175"/>
  <c r="BE181"/>
  <c r="BE184"/>
  <c r="BE187"/>
  <c r="BE189"/>
  <c r="BE195"/>
  <c r="BE200"/>
  <c r="BE204"/>
  <c r="BE206"/>
  <c r="BE210"/>
  <c r="BE214"/>
  <c r="BE216"/>
  <c r="BE219"/>
  <c r="BE222"/>
  <c r="BE223"/>
  <c r="BE228"/>
  <c r="BE241"/>
  <c r="BE249"/>
  <c r="BE255"/>
  <c r="BE258"/>
  <c r="BE260"/>
  <c r="BE264"/>
  <c r="BE267"/>
  <c r="BE269"/>
  <c r="BE272"/>
  <c r="BE278"/>
  <c r="BE281"/>
  <c r="BE283"/>
  <c r="BE285"/>
  <c r="BE287"/>
  <c r="BE289"/>
  <c r="BE290"/>
  <c r="BE297"/>
  <c r="BE308"/>
  <c r="BE310"/>
  <c r="BE313"/>
  <c r="BE314"/>
  <c r="BE316"/>
  <c r="BE318"/>
  <c r="BE320"/>
  <c r="BE328"/>
  <c r="BE334"/>
  <c r="BE336"/>
  <c r="BE347"/>
  <c r="BE352"/>
  <c r="BE360"/>
  <c r="BE366"/>
  <c r="BE376"/>
  <c r="BE379"/>
  <c r="BE381"/>
  <c r="BE382"/>
  <c r="BE390"/>
  <c r="BE394"/>
  <c r="BE404"/>
  <c r="BE405"/>
  <c r="BE409"/>
  <c r="BE412"/>
  <c r="BE415"/>
  <c r="BE418"/>
  <c r="BE422"/>
  <c r="BE429"/>
  <c r="BE433"/>
  <c r="BE435"/>
  <c r="BE441"/>
  <c r="BE443"/>
  <c r="BE445"/>
  <c r="BE450"/>
  <c r="BE456"/>
  <c r="BE461"/>
  <c r="BE465"/>
  <c r="BE468"/>
  <c r="BE471"/>
  <c r="BE475"/>
  <c r="BE478"/>
  <c r="BE480"/>
  <c r="BE489"/>
  <c r="BE493"/>
  <c r="BE495"/>
  <c r="BE503"/>
  <c r="BE512"/>
  <c r="BE514"/>
  <c r="BE517"/>
  <c r="BE520"/>
  <c r="BE522"/>
  <c r="BE523"/>
  <c r="BE530"/>
  <c r="BE538"/>
  <c r="BE542"/>
  <c r="BE550"/>
  <c r="BE559"/>
  <c r="BE569"/>
  <c r="BE571"/>
  <c r="BE575"/>
  <c r="BE576"/>
  <c r="BE579"/>
  <c r="BE583"/>
  <c r="BE585"/>
  <c r="BE591"/>
  <c r="BE594"/>
  <c r="BE599"/>
  <c r="BE600"/>
  <c r="BE602"/>
  <c r="BE604"/>
  <c r="BE611"/>
  <c r="BE615"/>
  <c r="BE622"/>
  <c r="BE631"/>
  <c r="BE637"/>
  <c r="BE639"/>
  <c r="BE643"/>
  <c r="BE647"/>
  <c r="BE661"/>
  <c r="BE663"/>
  <c r="BE666"/>
  <c r="BE675"/>
  <c r="BE678"/>
  <c r="BE681"/>
  <c r="BE685"/>
  <c r="BE692"/>
  <c r="BE698"/>
  <c r="BE702"/>
  <c r="BE706"/>
  <c r="BE708"/>
  <c r="BE711"/>
  <c r="BE720"/>
  <c r="BE726"/>
  <c r="BE727"/>
  <c r="BE732"/>
  <c r="BE734"/>
  <c r="BE737"/>
  <c r="BE740"/>
  <c r="BE741"/>
  <c r="BE744"/>
  <c r="BE753"/>
  <c r="BE757"/>
  <c r="BE761"/>
  <c r="BE764"/>
  <c r="BE768"/>
  <c r="BE771"/>
  <c r="BE775"/>
  <c r="BE776"/>
  <c r="BE778"/>
  <c r="BE781"/>
  <c r="BE785"/>
  <c r="J58"/>
  <c r="BE96"/>
  <c r="BE98"/>
  <c r="BE99"/>
  <c r="BE106"/>
  <c r="BE108"/>
  <c r="BE109"/>
  <c r="BE115"/>
  <c r="BE119"/>
  <c r="BE122"/>
  <c r="BE127"/>
  <c r="BE131"/>
  <c r="BE134"/>
  <c r="BE137"/>
  <c r="BE139"/>
  <c r="BE148"/>
  <c r="BE151"/>
  <c r="BE154"/>
  <c r="BE155"/>
  <c r="BE157"/>
  <c r="BE164"/>
  <c r="BE169"/>
  <c r="BE172"/>
  <c r="BE173"/>
  <c r="BE174"/>
  <c r="BE176"/>
  <c r="BE180"/>
  <c r="BE186"/>
  <c r="BE191"/>
  <c r="BE193"/>
  <c r="BE194"/>
  <c r="BE199"/>
  <c r="BE202"/>
  <c r="BE212"/>
  <c r="BE215"/>
  <c r="BE217"/>
  <c r="BE220"/>
  <c r="BE221"/>
  <c r="BE224"/>
  <c r="BE227"/>
  <c r="BE233"/>
  <c r="BE235"/>
  <c r="BE237"/>
  <c r="BE240"/>
  <c r="BE250"/>
  <c r="BE251"/>
  <c r="BE256"/>
  <c r="BE261"/>
  <c r="BE262"/>
  <c r="BE263"/>
  <c r="BE275"/>
  <c r="BE279"/>
  <c r="BE280"/>
  <c r="BE286"/>
  <c r="BE291"/>
  <c r="BE292"/>
  <c r="BE293"/>
  <c r="BE296"/>
  <c r="BE300"/>
  <c r="BE301"/>
  <c r="BE304"/>
  <c r="BE309"/>
  <c r="BE311"/>
  <c r="BE315"/>
  <c r="BE321"/>
  <c r="BE325"/>
  <c r="BE326"/>
  <c r="BE327"/>
  <c r="BE332"/>
  <c r="BE333"/>
  <c r="BE338"/>
  <c r="BE340"/>
  <c r="BE341"/>
  <c r="BE343"/>
  <c r="BE349"/>
  <c r="BE351"/>
  <c r="BE354"/>
  <c r="BE355"/>
  <c r="BE362"/>
  <c r="BE363"/>
  <c r="BE364"/>
  <c r="BE365"/>
  <c r="BE369"/>
  <c r="BE370"/>
  <c r="BE373"/>
  <c r="BE386"/>
  <c r="BE387"/>
  <c r="BE396"/>
  <c r="BE397"/>
  <c r="BE398"/>
  <c r="BE400"/>
  <c r="BE402"/>
  <c r="BE410"/>
  <c r="BE414"/>
  <c r="BE421"/>
  <c r="BE423"/>
  <c r="BE427"/>
  <c r="BE431"/>
  <c r="BE432"/>
  <c r="BE440"/>
  <c r="BE442"/>
  <c r="BE444"/>
  <c r="BE448"/>
  <c r="BE451"/>
  <c r="BE453"/>
  <c r="BE454"/>
  <c r="BE455"/>
  <c r="BE457"/>
  <c r="BE460"/>
  <c r="BE462"/>
  <c r="BE464"/>
  <c r="BE470"/>
  <c r="BE474"/>
  <c r="BE479"/>
  <c r="BE482"/>
  <c r="BE484"/>
  <c r="BE486"/>
  <c r="BE488"/>
  <c r="BE490"/>
  <c r="BE496"/>
  <c r="BE500"/>
  <c r="BE505"/>
  <c r="BE508"/>
  <c r="BE515"/>
  <c r="BE518"/>
  <c r="BE519"/>
  <c r="BE526"/>
  <c r="BE528"/>
  <c r="BE531"/>
  <c r="BE537"/>
  <c r="BE546"/>
  <c r="BE549"/>
  <c r="BE556"/>
  <c r="BE560"/>
  <c r="BE567"/>
  <c r="BE572"/>
  <c r="BE573"/>
  <c r="BE577"/>
  <c r="BE586"/>
  <c r="BE590"/>
  <c r="BE593"/>
  <c r="BE595"/>
  <c r="BE597"/>
  <c r="BE603"/>
  <c r="BE605"/>
  <c r="BE609"/>
  <c r="BE618"/>
  <c r="BE627"/>
  <c r="BE629"/>
  <c r="BE633"/>
  <c r="BE634"/>
  <c r="BE636"/>
  <c r="BE642"/>
  <c r="BE646"/>
  <c r="BE649"/>
  <c r="BE650"/>
  <c r="BE652"/>
  <c r="BE669"/>
  <c r="BE671"/>
  <c r="BE672"/>
  <c r="BE682"/>
  <c r="BE690"/>
  <c r="BE693"/>
  <c r="BE695"/>
  <c r="BE696"/>
  <c r="BE697"/>
  <c r="BE709"/>
  <c r="BE712"/>
  <c r="BE715"/>
  <c r="BE718"/>
  <c r="BE719"/>
  <c r="BE725"/>
  <c r="BE733"/>
  <c r="BE738"/>
  <c r="BE739"/>
  <c r="BE745"/>
  <c r="BE749"/>
  <c r="BE752"/>
  <c r="BE756"/>
  <c r="BE760"/>
  <c r="BE762"/>
  <c r="BE765"/>
  <c r="BE769"/>
  <c r="BE770"/>
  <c r="BE779"/>
  <c r="BE783"/>
  <c r="BE784"/>
  <c r="BE786"/>
  <c r="BE787"/>
  <c r="BE788"/>
  <c r="BE789"/>
  <c r="BE790"/>
  <c r="BE791"/>
  <c i="13" r="E96"/>
  <c r="BE115"/>
  <c r="BE118"/>
  <c r="BE121"/>
  <c r="BE127"/>
  <c r="BE131"/>
  <c r="BE138"/>
  <c r="BE149"/>
  <c r="BE151"/>
  <c r="BE156"/>
  <c r="BE157"/>
  <c r="BE158"/>
  <c r="BE160"/>
  <c r="BE166"/>
  <c r="BE170"/>
  <c r="BE171"/>
  <c r="BE174"/>
  <c r="BE175"/>
  <c r="BE177"/>
  <c r="BE179"/>
  <c r="BE182"/>
  <c r="BE189"/>
  <c r="BE190"/>
  <c r="BE196"/>
  <c r="BE219"/>
  <c r="BE233"/>
  <c r="BE236"/>
  <c r="BE237"/>
  <c r="BE239"/>
  <c r="BE240"/>
  <c r="BE244"/>
  <c r="BE245"/>
  <c r="BE247"/>
  <c r="BE253"/>
  <c r="BE254"/>
  <c r="BE257"/>
  <c r="BE260"/>
  <c r="BE266"/>
  <c r="BE273"/>
  <c r="BE277"/>
  <c r="BE278"/>
  <c r="BE281"/>
  <c r="BE284"/>
  <c r="BE287"/>
  <c r="BE288"/>
  <c r="BE302"/>
  <c r="BE310"/>
  <c r="BE311"/>
  <c r="BE317"/>
  <c r="BE318"/>
  <c r="BE320"/>
  <c r="BE322"/>
  <c r="BE327"/>
  <c r="BE333"/>
  <c r="BE335"/>
  <c r="BE341"/>
  <c r="BE348"/>
  <c r="BE373"/>
  <c r="BE375"/>
  <c r="BE377"/>
  <c r="BE381"/>
  <c r="BE392"/>
  <c r="BE396"/>
  <c r="BE397"/>
  <c r="BE400"/>
  <c r="BE406"/>
  <c r="BE410"/>
  <c r="BE419"/>
  <c r="BE422"/>
  <c r="BE428"/>
  <c r="BE429"/>
  <c r="BE430"/>
  <c r="BE432"/>
  <c r="BE434"/>
  <c r="BE441"/>
  <c r="BE444"/>
  <c r="BE448"/>
  <c r="BE451"/>
  <c r="BE452"/>
  <c r="BE453"/>
  <c r="BE454"/>
  <c r="BE456"/>
  <c r="BE457"/>
  <c r="BE460"/>
  <c r="BE470"/>
  <c r="BE476"/>
  <c r="BE477"/>
  <c r="BE480"/>
  <c r="BE482"/>
  <c r="BE483"/>
  <c r="BE491"/>
  <c r="J56"/>
  <c r="J105"/>
  <c r="BE110"/>
  <c r="BE113"/>
  <c r="BE116"/>
  <c r="BE126"/>
  <c r="BE129"/>
  <c r="BE132"/>
  <c r="BE134"/>
  <c r="BE140"/>
  <c r="BE142"/>
  <c r="BE147"/>
  <c r="BE164"/>
  <c r="BE167"/>
  <c r="BE172"/>
  <c r="BE173"/>
  <c r="BE185"/>
  <c r="BE187"/>
  <c r="BE192"/>
  <c r="BE195"/>
  <c r="BE198"/>
  <c r="BE206"/>
  <c r="BE210"/>
  <c r="BE213"/>
  <c r="BE215"/>
  <c r="BE216"/>
  <c r="BE217"/>
  <c r="BE221"/>
  <c r="BE223"/>
  <c r="BE226"/>
  <c r="BE227"/>
  <c r="BE228"/>
  <c r="BE231"/>
  <c r="BE234"/>
  <c r="BE235"/>
  <c r="BE238"/>
  <c r="BE242"/>
  <c r="BE250"/>
  <c r="BE255"/>
  <c r="BE259"/>
  <c r="BE262"/>
  <c r="BE264"/>
  <c r="BE269"/>
  <c r="BE279"/>
  <c r="BE283"/>
  <c r="BE285"/>
  <c r="BE289"/>
  <c r="BE291"/>
  <c r="BE297"/>
  <c r="BE314"/>
  <c r="BE325"/>
  <c r="BE330"/>
  <c r="BE334"/>
  <c r="BE336"/>
  <c r="BE337"/>
  <c r="BE345"/>
  <c r="BE349"/>
  <c r="BE351"/>
  <c r="BE352"/>
  <c r="BE361"/>
  <c r="BE363"/>
  <c r="BE366"/>
  <c r="BE371"/>
  <c r="BE374"/>
  <c r="BE382"/>
  <c r="BE384"/>
  <c r="BE389"/>
  <c r="BE391"/>
  <c r="BE394"/>
  <c r="BE398"/>
  <c r="BE403"/>
  <c r="BE404"/>
  <c r="BE408"/>
  <c r="BE411"/>
  <c r="BE418"/>
  <c r="BE423"/>
  <c r="BE439"/>
  <c r="BE442"/>
  <c r="BE447"/>
  <c r="BE458"/>
  <c r="BE461"/>
  <c r="BE463"/>
  <c r="BE465"/>
  <c r="BE468"/>
  <c r="BE471"/>
  <c r="BE472"/>
  <c r="BE473"/>
  <c r="BE487"/>
  <c r="BE490"/>
  <c i="12" r="J91"/>
  <c r="J64"/>
  <c i="13" r="F105"/>
  <c r="BE114"/>
  <c r="BE123"/>
  <c r="BE124"/>
  <c r="BE133"/>
  <c r="BE135"/>
  <c r="BE137"/>
  <c r="BE139"/>
  <c r="BE143"/>
  <c r="BE152"/>
  <c r="BE153"/>
  <c r="BE162"/>
  <c r="BE163"/>
  <c r="BE165"/>
  <c r="BE169"/>
  <c r="BE181"/>
  <c r="BE183"/>
  <c r="BE191"/>
  <c r="BE197"/>
  <c r="BE200"/>
  <c r="BE202"/>
  <c r="BE204"/>
  <c r="BE209"/>
  <c r="BE212"/>
  <c r="BE214"/>
  <c r="BE243"/>
  <c r="BE246"/>
  <c r="BE251"/>
  <c r="BE258"/>
  <c r="BE261"/>
  <c r="BE267"/>
  <c r="BE274"/>
  <c r="BE280"/>
  <c r="BE294"/>
  <c r="BE295"/>
  <c r="BE298"/>
  <c r="BE301"/>
  <c r="BE304"/>
  <c r="BE305"/>
  <c r="BE309"/>
  <c r="BE313"/>
  <c r="BE315"/>
  <c r="BE321"/>
  <c r="BE323"/>
  <c r="BE326"/>
  <c r="BE328"/>
  <c r="BE342"/>
  <c r="BE347"/>
  <c r="BE350"/>
  <c r="BE353"/>
  <c r="BE356"/>
  <c r="BE358"/>
  <c r="BE359"/>
  <c r="BE360"/>
  <c r="BE367"/>
  <c r="BE369"/>
  <c r="BE370"/>
  <c r="BE379"/>
  <c r="BE386"/>
  <c r="BE387"/>
  <c r="BE393"/>
  <c r="BE399"/>
  <c r="BE401"/>
  <c r="BE407"/>
  <c r="BE409"/>
  <c r="BE412"/>
  <c r="BE415"/>
  <c r="BE424"/>
  <c r="BE426"/>
  <c r="BE427"/>
  <c r="BE435"/>
  <c r="BE437"/>
  <c r="BE440"/>
  <c r="BE443"/>
  <c r="BE445"/>
  <c r="BE446"/>
  <c r="BE455"/>
  <c r="BE462"/>
  <c r="BE466"/>
  <c r="BE469"/>
  <c r="BE474"/>
  <c r="BE479"/>
  <c r="BE481"/>
  <c r="BE488"/>
  <c r="BE111"/>
  <c r="BE117"/>
  <c r="BE119"/>
  <c r="BE120"/>
  <c r="BE122"/>
  <c r="BE125"/>
  <c r="BE128"/>
  <c r="BE136"/>
  <c r="BE141"/>
  <c r="BE144"/>
  <c r="BE145"/>
  <c r="BE148"/>
  <c r="BE150"/>
  <c r="BE154"/>
  <c r="BE155"/>
  <c r="BE159"/>
  <c r="BE161"/>
  <c r="BE168"/>
  <c r="BE178"/>
  <c r="BE180"/>
  <c r="BE184"/>
  <c r="BE186"/>
  <c r="BE188"/>
  <c r="BE193"/>
  <c r="BE194"/>
  <c r="BE199"/>
  <c r="BE201"/>
  <c r="BE207"/>
  <c r="BE208"/>
  <c r="BE211"/>
  <c r="BE218"/>
  <c r="BE222"/>
  <c r="BE225"/>
  <c r="BE229"/>
  <c r="BE230"/>
  <c r="BE232"/>
  <c r="BE241"/>
  <c r="BE248"/>
  <c r="BE249"/>
  <c r="BE252"/>
  <c r="BE256"/>
  <c r="BE263"/>
  <c r="BE265"/>
  <c r="BE268"/>
  <c r="BE270"/>
  <c r="BE272"/>
  <c r="BE275"/>
  <c r="BE276"/>
  <c r="BE282"/>
  <c r="BE286"/>
  <c r="BE292"/>
  <c r="BE293"/>
  <c r="BE296"/>
  <c r="BE299"/>
  <c r="BE300"/>
  <c r="BE303"/>
  <c r="BE306"/>
  <c r="BE308"/>
  <c r="BE316"/>
  <c r="BE319"/>
  <c r="BE324"/>
  <c r="BE331"/>
  <c r="BE332"/>
  <c r="BE338"/>
  <c r="BE339"/>
  <c r="BE340"/>
  <c r="BE343"/>
  <c r="BE346"/>
  <c r="BE354"/>
  <c r="BE355"/>
  <c r="BE362"/>
  <c r="BE364"/>
  <c r="BE365"/>
  <c r="BE372"/>
  <c r="BE376"/>
  <c r="BE378"/>
  <c r="BE380"/>
  <c r="BE383"/>
  <c r="BE388"/>
  <c r="BE390"/>
  <c r="BE395"/>
  <c r="BE405"/>
  <c r="BE413"/>
  <c r="BE414"/>
  <c r="BE416"/>
  <c r="BE420"/>
  <c r="BE421"/>
  <c r="BE425"/>
  <c r="BE431"/>
  <c r="BE436"/>
  <c r="BE438"/>
  <c r="BE449"/>
  <c r="BE450"/>
  <c r="BE459"/>
  <c r="BE467"/>
  <c r="BE475"/>
  <c r="BE478"/>
  <c i="11" r="BK92"/>
  <c r="J92"/>
  <c i="12" r="J56"/>
  <c r="J59"/>
  <c r="J86"/>
  <c r="BE96"/>
  <c r="BE99"/>
  <c r="BE105"/>
  <c r="BE112"/>
  <c r="BE116"/>
  <c r="BE119"/>
  <c r="BE125"/>
  <c r="BE126"/>
  <c r="BE131"/>
  <c r="BE133"/>
  <c r="BE139"/>
  <c r="BE147"/>
  <c r="BE154"/>
  <c r="BE156"/>
  <c r="BE161"/>
  <c r="BE162"/>
  <c r="BE163"/>
  <c r="BE166"/>
  <c r="BE169"/>
  <c r="BE170"/>
  <c r="BE172"/>
  <c r="BE175"/>
  <c r="BE187"/>
  <c r="BE195"/>
  <c r="BE196"/>
  <c r="BE197"/>
  <c r="BE97"/>
  <c r="BE100"/>
  <c r="BE102"/>
  <c r="BE108"/>
  <c r="BE111"/>
  <c r="BE124"/>
  <c r="BE136"/>
  <c r="BE141"/>
  <c r="BE146"/>
  <c r="BE153"/>
  <c r="BE157"/>
  <c r="BE168"/>
  <c r="BE173"/>
  <c r="BE179"/>
  <c r="BE180"/>
  <c r="BE182"/>
  <c r="BE184"/>
  <c r="BE185"/>
  <c r="BE191"/>
  <c r="F59"/>
  <c r="BE95"/>
  <c r="BE106"/>
  <c r="BE109"/>
  <c r="BE110"/>
  <c r="BE113"/>
  <c r="BE117"/>
  <c r="BE121"/>
  <c r="BE123"/>
  <c r="BE132"/>
  <c r="BE135"/>
  <c r="BE137"/>
  <c r="BE138"/>
  <c r="BE142"/>
  <c r="BE143"/>
  <c r="BE145"/>
  <c r="BE149"/>
  <c r="BE150"/>
  <c r="BE152"/>
  <c r="BE155"/>
  <c r="BE164"/>
  <c r="BE165"/>
  <c r="BE171"/>
  <c r="BE176"/>
  <c r="BE177"/>
  <c r="BE178"/>
  <c r="BE181"/>
  <c r="BE183"/>
  <c r="BE188"/>
  <c r="BE189"/>
  <c r="BE193"/>
  <c r="E50"/>
  <c r="F58"/>
  <c r="BE92"/>
  <c r="BE93"/>
  <c r="BE94"/>
  <c r="BE98"/>
  <c r="BE101"/>
  <c r="BE103"/>
  <c r="BE114"/>
  <c r="BE115"/>
  <c r="BE118"/>
  <c r="BE120"/>
  <c r="BE122"/>
  <c r="BE127"/>
  <c r="BE128"/>
  <c r="BE129"/>
  <c r="BE130"/>
  <c r="BE140"/>
  <c r="BE144"/>
  <c r="BE148"/>
  <c r="BE151"/>
  <c r="BE158"/>
  <c r="BE159"/>
  <c r="BE160"/>
  <c r="BE174"/>
  <c r="BE186"/>
  <c r="BE190"/>
  <c r="BE192"/>
  <c r="BE194"/>
  <c i="10" r="J762"/>
  <c r="J70"/>
  <c i="11" r="F59"/>
  <c r="F88"/>
  <c r="BE99"/>
  <c r="BE103"/>
  <c r="BE105"/>
  <c r="BE113"/>
  <c r="BE114"/>
  <c r="BE115"/>
  <c r="BE119"/>
  <c r="BE125"/>
  <c r="BE133"/>
  <c r="BE136"/>
  <c r="BE137"/>
  <c r="BE145"/>
  <c r="BE146"/>
  <c r="BE149"/>
  <c r="BE152"/>
  <c r="BE153"/>
  <c r="BE154"/>
  <c r="BE169"/>
  <c r="BE170"/>
  <c r="BE179"/>
  <c r="BE183"/>
  <c r="BE186"/>
  <c r="BE189"/>
  <c r="BE198"/>
  <c r="BE229"/>
  <c r="BE231"/>
  <c r="BE233"/>
  <c r="BE237"/>
  <c r="BE242"/>
  <c r="BE253"/>
  <c r="BE259"/>
  <c r="BE263"/>
  <c r="BE268"/>
  <c r="BE269"/>
  <c r="BE271"/>
  <c r="BE276"/>
  <c r="BE284"/>
  <c r="BE289"/>
  <c r="BE290"/>
  <c r="E50"/>
  <c r="J58"/>
  <c r="J86"/>
  <c r="J89"/>
  <c r="BE94"/>
  <c r="BE95"/>
  <c r="BE98"/>
  <c r="BE102"/>
  <c r="BE106"/>
  <c r="BE109"/>
  <c r="BE110"/>
  <c r="BE112"/>
  <c r="BE116"/>
  <c r="BE118"/>
  <c r="BE120"/>
  <c r="BE124"/>
  <c r="BE128"/>
  <c r="BE131"/>
  <c r="BE140"/>
  <c r="BE141"/>
  <c r="BE143"/>
  <c r="BE144"/>
  <c r="BE150"/>
  <c r="BE155"/>
  <c r="BE158"/>
  <c r="BE163"/>
  <c r="BE166"/>
  <c r="BE174"/>
  <c r="BE178"/>
  <c r="BE182"/>
  <c r="BE187"/>
  <c r="BE191"/>
  <c r="BE192"/>
  <c r="BE194"/>
  <c r="BE196"/>
  <c r="BE197"/>
  <c r="BE206"/>
  <c r="BE210"/>
  <c r="BE213"/>
  <c r="BE216"/>
  <c r="BE217"/>
  <c r="BE219"/>
  <c r="BE220"/>
  <c r="BE221"/>
  <c r="BE224"/>
  <c r="BE225"/>
  <c r="BE227"/>
  <c r="BE234"/>
  <c r="BE235"/>
  <c r="BE236"/>
  <c r="BE239"/>
  <c r="BE247"/>
  <c r="BE248"/>
  <c r="BE249"/>
  <c r="BE254"/>
  <c r="BE257"/>
  <c r="BE260"/>
  <c r="BE261"/>
  <c r="BE265"/>
  <c r="BE280"/>
  <c r="BE281"/>
  <c r="BE287"/>
  <c r="BE292"/>
  <c r="BE296"/>
  <c r="BE96"/>
  <c r="BE100"/>
  <c r="BE101"/>
  <c r="BE107"/>
  <c r="BE111"/>
  <c r="BE121"/>
  <c r="BE123"/>
  <c r="BE126"/>
  <c r="BE130"/>
  <c r="BE132"/>
  <c r="BE134"/>
  <c r="BE139"/>
  <c r="BE142"/>
  <c r="BE147"/>
  <c r="BE151"/>
  <c r="BE159"/>
  <c r="BE160"/>
  <c r="BE164"/>
  <c r="BE167"/>
  <c r="BE173"/>
  <c r="BE175"/>
  <c r="BE176"/>
  <c r="BE180"/>
  <c r="BE184"/>
  <c r="BE190"/>
  <c r="BE195"/>
  <c r="BE199"/>
  <c r="BE203"/>
  <c r="BE207"/>
  <c r="BE208"/>
  <c r="BE209"/>
  <c r="BE212"/>
  <c r="BE214"/>
  <c r="BE215"/>
  <c r="BE223"/>
  <c r="BE230"/>
  <c r="BE232"/>
  <c r="BE240"/>
  <c r="BE241"/>
  <c r="BE245"/>
  <c r="BE251"/>
  <c r="BE252"/>
  <c r="BE255"/>
  <c r="BE256"/>
  <c r="BE258"/>
  <c r="BE264"/>
  <c r="BE267"/>
  <c r="BE270"/>
  <c r="BE272"/>
  <c r="BE273"/>
  <c r="BE275"/>
  <c r="BE282"/>
  <c r="BE283"/>
  <c r="BE288"/>
  <c r="BE291"/>
  <c r="BE294"/>
  <c r="BE97"/>
  <c r="BE104"/>
  <c r="BE108"/>
  <c r="BE117"/>
  <c r="BE122"/>
  <c r="BE127"/>
  <c r="BE129"/>
  <c r="BE138"/>
  <c r="BE148"/>
  <c r="BE156"/>
  <c r="BE157"/>
  <c r="BE161"/>
  <c r="BE162"/>
  <c r="BE168"/>
  <c r="BE171"/>
  <c r="BE172"/>
  <c r="BE177"/>
  <c r="BE181"/>
  <c r="BE185"/>
  <c r="BE188"/>
  <c r="BE193"/>
  <c r="BE200"/>
  <c r="BE202"/>
  <c r="BE204"/>
  <c r="BE205"/>
  <c r="BE211"/>
  <c r="BE218"/>
  <c r="BE222"/>
  <c r="BE226"/>
  <c r="BE238"/>
  <c r="BE243"/>
  <c r="BE244"/>
  <c r="BE246"/>
  <c r="BE250"/>
  <c r="BE262"/>
  <c r="BE266"/>
  <c r="BE274"/>
  <c r="BE277"/>
  <c r="BE278"/>
  <c r="BE279"/>
  <c r="BE286"/>
  <c r="BE293"/>
  <c i="9" r="BK98"/>
  <c r="J124"/>
  <c r="J69"/>
  <c i="10" r="E50"/>
  <c r="J59"/>
  <c r="J90"/>
  <c r="F93"/>
  <c r="BE140"/>
  <c r="BE437"/>
  <c r="BE478"/>
  <c r="BE608"/>
  <c r="BE759"/>
  <c r="BE771"/>
  <c r="BE798"/>
  <c r="BE823"/>
  <c r="BE913"/>
  <c r="BE972"/>
  <c r="BE977"/>
  <c r="BE134"/>
  <c r="BE229"/>
  <c r="BE340"/>
  <c r="BE371"/>
  <c r="BE472"/>
  <c r="BE719"/>
  <c r="BE725"/>
  <c r="BE734"/>
  <c r="BE749"/>
  <c r="BE779"/>
  <c r="BE782"/>
  <c r="BE790"/>
  <c r="BE812"/>
  <c r="BE889"/>
  <c r="BE939"/>
  <c r="BE99"/>
  <c r="BE117"/>
  <c r="BE128"/>
  <c r="BE402"/>
  <c r="BE484"/>
  <c r="BE491"/>
  <c r="BE532"/>
  <c r="BE580"/>
  <c r="BE594"/>
  <c r="BE675"/>
  <c r="BE710"/>
  <c r="BE763"/>
  <c r="BE817"/>
  <c r="BE892"/>
  <c r="BE928"/>
  <c r="BE969"/>
  <c r="BE108"/>
  <c r="BE146"/>
  <c r="BE152"/>
  <c r="BE189"/>
  <c r="BE221"/>
  <c r="BE296"/>
  <c r="BE310"/>
  <c r="BE325"/>
  <c r="BE567"/>
  <c r="BE743"/>
  <c r="BE807"/>
  <c r="BE856"/>
  <c r="BE948"/>
  <c i="8" r="BK253"/>
  <c r="J253"/>
  <c r="J70"/>
  <c i="9" r="J59"/>
  <c r="BE189"/>
  <c r="BE240"/>
  <c r="BE247"/>
  <c r="BE258"/>
  <c r="BE266"/>
  <c r="BE277"/>
  <c r="BE320"/>
  <c r="BE370"/>
  <c i="8" r="J99"/>
  <c r="J65"/>
  <c i="9" r="J56"/>
  <c r="F59"/>
  <c r="BE112"/>
  <c r="BE181"/>
  <c r="BE206"/>
  <c r="BE250"/>
  <c r="BE326"/>
  <c r="BE329"/>
  <c r="BE362"/>
  <c r="BE121"/>
  <c r="BE125"/>
  <c r="BE136"/>
  <c r="BE148"/>
  <c r="BE223"/>
  <c r="BE244"/>
  <c r="BE288"/>
  <c r="BE309"/>
  <c r="BE312"/>
  <c r="BE317"/>
  <c r="BE356"/>
  <c r="BE374"/>
  <c r="BE377"/>
  <c r="E50"/>
  <c r="BE100"/>
  <c r="BE105"/>
  <c r="BE159"/>
  <c r="BE170"/>
  <c r="BE299"/>
  <c r="BE335"/>
  <c r="BE340"/>
  <c r="BE345"/>
  <c r="BE350"/>
  <c r="BE365"/>
  <c i="8" r="E85"/>
  <c r="BE129"/>
  <c r="BE153"/>
  <c r="BE173"/>
  <c r="BE184"/>
  <c r="BE242"/>
  <c r="BE251"/>
  <c r="BE296"/>
  <c r="BE329"/>
  <c r="BE336"/>
  <c r="BE344"/>
  <c r="J56"/>
  <c r="F59"/>
  <c r="BE100"/>
  <c r="BE118"/>
  <c r="BE190"/>
  <c r="BE196"/>
  <c r="BE210"/>
  <c r="BE234"/>
  <c r="BE269"/>
  <c r="BE326"/>
  <c r="BE107"/>
  <c r="BE141"/>
  <c r="BE178"/>
  <c r="BE225"/>
  <c r="BE230"/>
  <c r="BE255"/>
  <c r="BE301"/>
  <c r="BE306"/>
  <c r="BE314"/>
  <c r="BE318"/>
  <c r="BE321"/>
  <c r="J59"/>
  <c r="BE114"/>
  <c r="BE123"/>
  <c r="BE163"/>
  <c r="BE204"/>
  <c r="BE215"/>
  <c r="BE220"/>
  <c r="BE238"/>
  <c r="BE275"/>
  <c r="BE292"/>
  <c r="BE309"/>
  <c i="7" r="F59"/>
  <c r="BE111"/>
  <c r="BE137"/>
  <c r="BE174"/>
  <c r="BE223"/>
  <c r="BE240"/>
  <c r="BE264"/>
  <c r="BE268"/>
  <c r="BE327"/>
  <c r="BE344"/>
  <c r="BE368"/>
  <c r="BE445"/>
  <c r="BE459"/>
  <c r="BE700"/>
  <c r="BE773"/>
  <c r="BE778"/>
  <c r="BE820"/>
  <c r="BE877"/>
  <c r="BE932"/>
  <c r="BE953"/>
  <c r="BE968"/>
  <c r="BE1002"/>
  <c r="BE1013"/>
  <c r="BE1037"/>
  <c r="BE1102"/>
  <c r="BE1159"/>
  <c r="BE1166"/>
  <c r="BE1187"/>
  <c r="BE1211"/>
  <c r="BE1317"/>
  <c r="BE1347"/>
  <c r="BE1369"/>
  <c r="BE1396"/>
  <c r="BE1412"/>
  <c r="BE1430"/>
  <c r="BE1462"/>
  <c r="BE1501"/>
  <c r="BE1534"/>
  <c r="BE1549"/>
  <c r="BE1568"/>
  <c r="BE1590"/>
  <c r="BE1664"/>
  <c r="BE1667"/>
  <c r="BE1672"/>
  <c r="BE1687"/>
  <c r="BE1700"/>
  <c r="BE1848"/>
  <c r="BE1857"/>
  <c i="6" r="BK107"/>
  <c r="J107"/>
  <c r="J64"/>
  <c i="7" r="J56"/>
  <c r="E96"/>
  <c r="BE147"/>
  <c r="BE164"/>
  <c r="BE331"/>
  <c r="BE380"/>
  <c r="BE404"/>
  <c r="BE527"/>
  <c r="BE676"/>
  <c r="BE681"/>
  <c r="BE711"/>
  <c r="BE722"/>
  <c r="BE797"/>
  <c r="BE830"/>
  <c r="BE834"/>
  <c r="BE860"/>
  <c r="BE882"/>
  <c r="BE977"/>
  <c r="BE984"/>
  <c r="BE1021"/>
  <c r="BE1029"/>
  <c r="BE1070"/>
  <c r="BE1078"/>
  <c r="BE1122"/>
  <c r="BE1138"/>
  <c r="BE1147"/>
  <c r="BE1170"/>
  <c r="BE1222"/>
  <c r="BE1299"/>
  <c r="BE1405"/>
  <c r="BE1420"/>
  <c r="BE1435"/>
  <c r="BE1481"/>
  <c r="BE1486"/>
  <c r="BE1507"/>
  <c r="BE1544"/>
  <c r="BE1558"/>
  <c r="BE1563"/>
  <c r="BE1597"/>
  <c r="BE1605"/>
  <c r="BE1612"/>
  <c r="BE1655"/>
  <c r="BE1682"/>
  <c r="BE1690"/>
  <c r="BE1895"/>
  <c r="J105"/>
  <c r="BE126"/>
  <c r="BE156"/>
  <c r="BE252"/>
  <c r="BE281"/>
  <c r="BE296"/>
  <c r="BE311"/>
  <c r="BE319"/>
  <c r="BE348"/>
  <c r="BE374"/>
  <c r="BE417"/>
  <c r="BE438"/>
  <c r="BE604"/>
  <c r="BE732"/>
  <c r="BE784"/>
  <c r="BE792"/>
  <c r="BE826"/>
  <c r="BE838"/>
  <c r="BE844"/>
  <c r="BE868"/>
  <c r="BE873"/>
  <c r="BE902"/>
  <c r="BE908"/>
  <c r="BE941"/>
  <c r="BE947"/>
  <c r="BE993"/>
  <c r="BE1052"/>
  <c r="BE1091"/>
  <c r="BE1096"/>
  <c r="BE1174"/>
  <c r="BE1182"/>
  <c r="BE1200"/>
  <c r="BE1205"/>
  <c r="BE1228"/>
  <c r="BE1230"/>
  <c r="BE1246"/>
  <c r="BE1289"/>
  <c r="BE1294"/>
  <c r="BE1304"/>
  <c r="BE1308"/>
  <c r="BE1328"/>
  <c r="BE1337"/>
  <c r="BE1355"/>
  <c r="BE1377"/>
  <c r="BE1424"/>
  <c r="BE1472"/>
  <c r="BE1490"/>
  <c r="BE1512"/>
  <c r="BE1522"/>
  <c r="BE1554"/>
  <c r="BE1573"/>
  <c r="BE1577"/>
  <c r="BE1630"/>
  <c r="BE1649"/>
  <c r="BE1712"/>
  <c r="BE1718"/>
  <c r="BE1795"/>
  <c r="BE1876"/>
  <c r="BE1900"/>
  <c r="BE1905"/>
  <c r="BE1910"/>
  <c r="BE1929"/>
  <c r="BE1932"/>
  <c r="BE2032"/>
  <c r="BE2047"/>
  <c r="BE2053"/>
  <c r="BE2058"/>
  <c r="BE2068"/>
  <c r="BE2075"/>
  <c r="BE2081"/>
  <c r="BE2087"/>
  <c r="BE2092"/>
  <c r="BE2095"/>
  <c r="BE132"/>
  <c r="BE142"/>
  <c r="BE152"/>
  <c r="BE184"/>
  <c r="BE189"/>
  <c r="BE206"/>
  <c r="BE358"/>
  <c r="BE389"/>
  <c r="BE399"/>
  <c r="BE410"/>
  <c r="BE431"/>
  <c r="BE691"/>
  <c r="BE801"/>
  <c r="BE810"/>
  <c r="BE815"/>
  <c r="BE850"/>
  <c r="BE856"/>
  <c r="BE864"/>
  <c r="BE886"/>
  <c r="BE891"/>
  <c r="BE897"/>
  <c r="BE913"/>
  <c r="BE935"/>
  <c r="BE959"/>
  <c r="BE1008"/>
  <c r="BE1044"/>
  <c r="BE1059"/>
  <c r="BE1066"/>
  <c r="BE1087"/>
  <c r="BE1107"/>
  <c r="BE1110"/>
  <c r="BE1132"/>
  <c r="BE1153"/>
  <c r="BE1162"/>
  <c r="BE1178"/>
  <c r="BE1192"/>
  <c r="BE1197"/>
  <c r="BE1217"/>
  <c r="BE1313"/>
  <c r="BE1342"/>
  <c r="BE1350"/>
  <c r="BE1400"/>
  <c r="BE1408"/>
  <c r="BE1416"/>
  <c r="BE1440"/>
  <c r="BE1450"/>
  <c r="BE1496"/>
  <c r="BE1531"/>
  <c r="BE1539"/>
  <c r="BE1582"/>
  <c r="BE1624"/>
  <c r="BE1636"/>
  <c r="BE1642"/>
  <c r="BE1677"/>
  <c r="BE1706"/>
  <c r="BE1724"/>
  <c r="BE1784"/>
  <c r="BE1854"/>
  <c i="6" r="J56"/>
  <c r="J59"/>
  <c r="BE109"/>
  <c r="BE143"/>
  <c r="BE170"/>
  <c r="BE346"/>
  <c r="BE358"/>
  <c r="BE397"/>
  <c r="BE404"/>
  <c r="BE678"/>
  <c r="BE803"/>
  <c r="BE809"/>
  <c r="BE823"/>
  <c r="BE845"/>
  <c r="BE900"/>
  <c r="BE905"/>
  <c r="BE952"/>
  <c r="BE1178"/>
  <c r="BE1215"/>
  <c r="BE1225"/>
  <c r="BE1270"/>
  <c r="BE1281"/>
  <c r="BE1291"/>
  <c r="BE1326"/>
  <c r="BE1393"/>
  <c r="BE1414"/>
  <c r="BE1444"/>
  <c r="BE1462"/>
  <c r="BE1465"/>
  <c r="BE1492"/>
  <c r="BE1518"/>
  <c r="BE1644"/>
  <c r="BE1647"/>
  <c r="BE1689"/>
  <c r="E50"/>
  <c r="F59"/>
  <c r="BE122"/>
  <c r="BE133"/>
  <c r="BE180"/>
  <c r="BE185"/>
  <c r="BE199"/>
  <c r="BE253"/>
  <c r="BE270"/>
  <c r="BE493"/>
  <c r="BE578"/>
  <c r="BE688"/>
  <c r="BE744"/>
  <c r="BE785"/>
  <c r="BE815"/>
  <c r="BE819"/>
  <c r="BE836"/>
  <c r="BE849"/>
  <c r="BE871"/>
  <c r="BE925"/>
  <c r="BE931"/>
  <c r="BE948"/>
  <c r="BE962"/>
  <c r="BE1042"/>
  <c r="BE1196"/>
  <c r="BE1207"/>
  <c r="BE1220"/>
  <c r="BE1245"/>
  <c r="BE1253"/>
  <c r="BE1337"/>
  <c r="BE1342"/>
  <c r="BE1348"/>
  <c r="BE1353"/>
  <c r="BE1376"/>
  <c r="BE1419"/>
  <c r="BE1425"/>
  <c r="BE1474"/>
  <c r="BE1479"/>
  <c r="BE1484"/>
  <c r="BE1500"/>
  <c r="BE1506"/>
  <c r="BE1512"/>
  <c r="BE1721"/>
  <c r="BE1843"/>
  <c r="BE1849"/>
  <c r="BE1854"/>
  <c r="BE1860"/>
  <c r="BE1865"/>
  <c r="BE1871"/>
  <c r="BE1876"/>
  <c r="BE1879"/>
  <c r="BE128"/>
  <c r="BE148"/>
  <c r="BE152"/>
  <c r="BE160"/>
  <c r="BE285"/>
  <c r="BE314"/>
  <c r="BE318"/>
  <c r="BE338"/>
  <c r="BE364"/>
  <c r="BE371"/>
  <c r="BE416"/>
  <c r="BE659"/>
  <c r="BE669"/>
  <c r="BE703"/>
  <c r="BE750"/>
  <c r="BE758"/>
  <c r="BE763"/>
  <c r="BE767"/>
  <c r="BE774"/>
  <c r="BE793"/>
  <c r="BE797"/>
  <c r="BE840"/>
  <c r="BE854"/>
  <c r="BE911"/>
  <c r="BE920"/>
  <c r="BE936"/>
  <c r="BE957"/>
  <c r="BE970"/>
  <c r="BE989"/>
  <c r="BE1187"/>
  <c r="BE1192"/>
  <c r="BE1233"/>
  <c r="BE1274"/>
  <c r="BE1277"/>
  <c r="BE1285"/>
  <c r="BE1296"/>
  <c r="BE1301"/>
  <c r="BE1320"/>
  <c r="BE1331"/>
  <c r="BE1380"/>
  <c r="BE1385"/>
  <c r="BE1431"/>
  <c r="BE1437"/>
  <c r="BE1469"/>
  <c r="BE1579"/>
  <c r="BE1589"/>
  <c r="BE1694"/>
  <c r="BE1699"/>
  <c r="BE1718"/>
  <c r="BE1829"/>
  <c r="BE138"/>
  <c r="BE215"/>
  <c r="BE231"/>
  <c r="BE242"/>
  <c r="BE257"/>
  <c r="BE300"/>
  <c r="BE307"/>
  <c r="BE326"/>
  <c r="BE330"/>
  <c r="BE352"/>
  <c r="BE378"/>
  <c r="BE390"/>
  <c r="BE698"/>
  <c r="BE739"/>
  <c r="BE779"/>
  <c r="BE789"/>
  <c r="BE827"/>
  <c r="BE832"/>
  <c r="BE860"/>
  <c r="BE865"/>
  <c r="BE876"/>
  <c r="BE897"/>
  <c r="BE913"/>
  <c r="BE941"/>
  <c r="BE944"/>
  <c r="BE967"/>
  <c r="BE1110"/>
  <c r="BE1183"/>
  <c r="BE1228"/>
  <c r="BE1311"/>
  <c r="BE1356"/>
  <c r="BE1361"/>
  <c r="BE1366"/>
  <c r="BE1371"/>
  <c r="BE1400"/>
  <c r="BE1450"/>
  <c r="BE1489"/>
  <c r="BE1524"/>
  <c r="BE1638"/>
  <c r="BE1668"/>
  <c i="5" r="F59"/>
  <c r="J97"/>
  <c r="BE111"/>
  <c r="BE122"/>
  <c r="BE167"/>
  <c r="BE208"/>
  <c r="BE216"/>
  <c r="BE266"/>
  <c r="BE290"/>
  <c r="BE311"/>
  <c r="BE377"/>
  <c r="BE490"/>
  <c r="BE496"/>
  <c r="BE532"/>
  <c r="BE536"/>
  <c r="BE541"/>
  <c r="BE591"/>
  <c r="BE599"/>
  <c r="BE649"/>
  <c r="BE665"/>
  <c r="BE717"/>
  <c r="BE742"/>
  <c r="BE785"/>
  <c r="BE791"/>
  <c r="BE103"/>
  <c r="BE132"/>
  <c r="BE156"/>
  <c r="BE184"/>
  <c r="BE196"/>
  <c r="BE228"/>
  <c r="BE242"/>
  <c r="BE249"/>
  <c r="BE256"/>
  <c r="BE299"/>
  <c r="BE316"/>
  <c r="BE322"/>
  <c r="BE344"/>
  <c r="BE418"/>
  <c r="BE451"/>
  <c r="BE458"/>
  <c r="BE502"/>
  <c r="BE514"/>
  <c r="BE519"/>
  <c r="BE523"/>
  <c r="BE613"/>
  <c r="BE654"/>
  <c r="BE676"/>
  <c r="BE684"/>
  <c r="BE692"/>
  <c r="BE699"/>
  <c r="BE723"/>
  <c r="BE759"/>
  <c r="BE764"/>
  <c r="E50"/>
  <c r="BE127"/>
  <c r="BE136"/>
  <c r="BE172"/>
  <c r="BE235"/>
  <c r="BE261"/>
  <c r="BE270"/>
  <c r="BE277"/>
  <c r="BE281"/>
  <c r="BE472"/>
  <c r="BE527"/>
  <c r="BE549"/>
  <c r="BE565"/>
  <c r="BE581"/>
  <c r="BE586"/>
  <c r="BE640"/>
  <c r="BE643"/>
  <c r="BE670"/>
  <c r="BE681"/>
  <c r="BE711"/>
  <c r="BE729"/>
  <c r="BE751"/>
  <c r="BE754"/>
  <c r="BE769"/>
  <c r="BE774"/>
  <c r="BE780"/>
  <c r="J56"/>
  <c r="BE117"/>
  <c r="BE145"/>
  <c r="BE177"/>
  <c r="BE224"/>
  <c r="BE305"/>
  <c r="BE333"/>
  <c r="BE465"/>
  <c r="BE477"/>
  <c r="BE485"/>
  <c r="BE508"/>
  <c r="BE544"/>
  <c r="BE573"/>
  <c r="BE596"/>
  <c r="BE619"/>
  <c r="BE636"/>
  <c r="BE659"/>
  <c r="BE736"/>
  <c r="BE793"/>
  <c r="BE833"/>
  <c r="BE845"/>
  <c i="3" r="BK94"/>
  <c r="J94"/>
  <c r="J64"/>
  <c i="4" r="E79"/>
  <c r="BE94"/>
  <c r="BE115"/>
  <c r="BE130"/>
  <c r="BE233"/>
  <c r="BE243"/>
  <c r="BE258"/>
  <c r="BE311"/>
  <c r="BE414"/>
  <c r="BE445"/>
  <c r="BE465"/>
  <c r="BE483"/>
  <c r="BE511"/>
  <c r="BE583"/>
  <c r="BE588"/>
  <c r="BE591"/>
  <c r="F59"/>
  <c r="BE150"/>
  <c r="BE155"/>
  <c r="BE208"/>
  <c r="BE229"/>
  <c r="BE331"/>
  <c r="BE338"/>
  <c r="BE345"/>
  <c r="BE420"/>
  <c r="BE427"/>
  <c r="BE434"/>
  <c r="BE474"/>
  <c r="BE542"/>
  <c r="BE565"/>
  <c r="BE579"/>
  <c r="J56"/>
  <c r="J59"/>
  <c r="BE111"/>
  <c r="BE119"/>
  <c r="BE123"/>
  <c r="BE135"/>
  <c r="BE140"/>
  <c r="BE160"/>
  <c r="BE164"/>
  <c r="BE187"/>
  <c r="BE250"/>
  <c r="BE388"/>
  <c r="BE408"/>
  <c r="BE519"/>
  <c r="BE533"/>
  <c r="BE537"/>
  <c r="BE560"/>
  <c r="BE574"/>
  <c r="BE107"/>
  <c r="BE145"/>
  <c r="BE271"/>
  <c r="BE291"/>
  <c r="BE321"/>
  <c r="BE349"/>
  <c r="BE368"/>
  <c r="BE438"/>
  <c r="BE460"/>
  <c r="BE497"/>
  <c r="BE528"/>
  <c r="BE548"/>
  <c r="BE554"/>
  <c r="BE569"/>
  <c i="3" r="F59"/>
  <c r="BE171"/>
  <c r="BE193"/>
  <c r="BE225"/>
  <c r="BE243"/>
  <c r="BE283"/>
  <c r="BE323"/>
  <c r="BE326"/>
  <c i="2" r="BK98"/>
  <c r="J98"/>
  <c r="J64"/>
  <c i="3" r="E50"/>
  <c r="BE111"/>
  <c r="BE120"/>
  <c r="BE130"/>
  <c r="BE139"/>
  <c r="BE234"/>
  <c r="BE287"/>
  <c r="J56"/>
  <c r="J59"/>
  <c r="BE96"/>
  <c r="BE102"/>
  <c r="BE147"/>
  <c r="BE165"/>
  <c r="BE182"/>
  <c r="BE187"/>
  <c r="BE198"/>
  <c r="BE202"/>
  <c r="BE216"/>
  <c r="BE255"/>
  <c r="BE269"/>
  <c r="BE276"/>
  <c r="BE305"/>
  <c r="BE314"/>
  <c r="BE153"/>
  <c r="BE159"/>
  <c r="BE176"/>
  <c r="BE248"/>
  <c r="BE262"/>
  <c r="BE296"/>
  <c i="2" r="J56"/>
  <c r="J59"/>
  <c r="BE134"/>
  <c r="BE147"/>
  <c r="BE161"/>
  <c r="BE204"/>
  <c r="BE231"/>
  <c r="BE264"/>
  <c r="BE272"/>
  <c r="F59"/>
  <c r="BE151"/>
  <c r="BE197"/>
  <c r="BE220"/>
  <c r="BE269"/>
  <c r="BE276"/>
  <c r="BE280"/>
  <c r="BE298"/>
  <c r="E50"/>
  <c r="BE165"/>
  <c r="BE170"/>
  <c r="BE182"/>
  <c r="BE190"/>
  <c r="BE212"/>
  <c r="BE229"/>
  <c r="BE240"/>
  <c r="BE254"/>
  <c r="BE256"/>
  <c r="BE100"/>
  <c r="BE142"/>
  <c r="BE156"/>
  <c r="BE236"/>
  <c r="BE304"/>
  <c r="BE306"/>
  <c i="4" r="F37"/>
  <c i="1" r="BB58"/>
  <c i="6" r="F39"/>
  <c i="1" r="BD60"/>
  <c i="11" r="F36"/>
  <c i="1" r="BA65"/>
  <c i="12" r="J36"/>
  <c i="1" r="AW66"/>
  <c i="14" r="F39"/>
  <c i="1" r="BD68"/>
  <c i="19" r="F41"/>
  <c i="1" r="BD76"/>
  <c i="4" r="J36"/>
  <c i="1" r="AW58"/>
  <c i="6" r="F38"/>
  <c i="1" r="BC60"/>
  <c i="12" r="F38"/>
  <c i="1" r="BC66"/>
  <c i="11" r="J32"/>
  <c i="13" r="J36"/>
  <c i="1" r="AW67"/>
  <c i="15" r="F36"/>
  <c i="1" r="BA71"/>
  <c i="20" r="F39"/>
  <c i="1" r="BB77"/>
  <c i="21" r="F36"/>
  <c i="1" r="BA78"/>
  <c i="2" r="F38"/>
  <c i="1" r="BC56"/>
  <c i="5" r="J36"/>
  <c i="1" r="AW59"/>
  <c i="6" r="F37"/>
  <c i="1" r="BB60"/>
  <c i="11" r="J36"/>
  <c i="1" r="AW65"/>
  <c i="12" r="F39"/>
  <c i="1" r="BD66"/>
  <c i="12" r="F36"/>
  <c i="1" r="BA66"/>
  <c i="13" r="F36"/>
  <c i="1" r="BA67"/>
  <c i="14" r="F38"/>
  <c i="1" r="BC68"/>
  <c i="7" r="F36"/>
  <c i="1" r="BA61"/>
  <c i="11" r="F38"/>
  <c i="1" r="BC65"/>
  <c i="14" r="F36"/>
  <c i="1" r="BA68"/>
  <c i="16" r="F40"/>
  <c i="1" r="BC73"/>
  <c i="17" r="F40"/>
  <c i="1" r="BC74"/>
  <c i="18" r="F40"/>
  <c i="1" r="BC75"/>
  <c i="19" r="F38"/>
  <c i="1" r="BA76"/>
  <c i="20" r="F40"/>
  <c i="1" r="BC77"/>
  <c i="13" r="F37"/>
  <c i="1" r="BB67"/>
  <c i="8" r="F36"/>
  <c i="1" r="BA62"/>
  <c i="8" r="F37"/>
  <c i="1" r="BB62"/>
  <c i="9" r="J36"/>
  <c i="1" r="AW63"/>
  <c i="10" r="F38"/>
  <c i="1" r="BC64"/>
  <c i="16" r="F41"/>
  <c i="1" r="BD73"/>
  <c i="19" r="F39"/>
  <c i="1" r="BB76"/>
  <c i="22" r="F35"/>
  <c i="1" r="BB79"/>
  <c i="3" r="F36"/>
  <c i="1" r="BA57"/>
  <c i="5" r="F37"/>
  <c i="1" r="BB59"/>
  <c i="10" r="F37"/>
  <c i="1" r="BB64"/>
  <c i="15" r="F37"/>
  <c i="1" r="BB71"/>
  <c i="3" r="F37"/>
  <c i="1" r="BB57"/>
  <c i="5" r="F39"/>
  <c i="1" r="BD59"/>
  <c i="8" r="J36"/>
  <c i="1" r="AW62"/>
  <c i="8" r="F38"/>
  <c i="1" r="BC62"/>
  <c i="9" r="F36"/>
  <c i="1" r="BA63"/>
  <c i="9" r="F39"/>
  <c i="1" r="BD63"/>
  <c i="10" r="J36"/>
  <c i="1" r="AW64"/>
  <c i="13" r="F38"/>
  <c i="1" r="BC67"/>
  <c i="15" r="F38"/>
  <c i="1" r="BC71"/>
  <c i="21" r="F39"/>
  <c i="1" r="BD78"/>
  <c i="21" r="J36"/>
  <c i="1" r="AW78"/>
  <c r="AS70"/>
  <c r="AS69"/>
  <c r="AS54"/>
  <c i="2" r="F39"/>
  <c i="1" r="BD56"/>
  <c i="5" r="F36"/>
  <c i="1" r="BA59"/>
  <c i="7" r="F39"/>
  <c i="1" r="BD61"/>
  <c i="14" r="F37"/>
  <c i="1" r="BB68"/>
  <c i="17" r="F38"/>
  <c i="1" r="BA74"/>
  <c i="18" r="F38"/>
  <c i="1" r="BA75"/>
  <c i="19" r="J38"/>
  <c i="1" r="AW76"/>
  <c i="4" r="F38"/>
  <c i="1" r="BC58"/>
  <c i="7" r="F37"/>
  <c i="1" r="BB61"/>
  <c i="17" r="F41"/>
  <c i="1" r="BD74"/>
  <c i="17" r="F39"/>
  <c i="1" r="BB74"/>
  <c i="19" r="F40"/>
  <c i="1" r="BC76"/>
  <c i="2" r="F37"/>
  <c i="1" r="BB56"/>
  <c i="4" r="F36"/>
  <c i="1" r="BA58"/>
  <c i="7" r="F38"/>
  <c i="1" r="BC61"/>
  <c i="18" r="F39"/>
  <c i="1" r="BB75"/>
  <c i="18" r="F41"/>
  <c i="1" r="BD75"/>
  <c i="20" r="J38"/>
  <c i="1" r="AW77"/>
  <c i="22" r="J34"/>
  <c i="1" r="AW79"/>
  <c i="22" r="F37"/>
  <c i="1" r="BD79"/>
  <c i="2" r="J36"/>
  <c i="1" r="AW56"/>
  <c i="4" r="F39"/>
  <c i="1" r="BD58"/>
  <c i="7" r="J36"/>
  <c i="1" r="AW61"/>
  <c i="12" r="F37"/>
  <c i="1" r="BB66"/>
  <c i="15" r="F39"/>
  <c i="1" r="BD71"/>
  <c i="20" r="F38"/>
  <c i="1" r="BA77"/>
  <c i="22" r="F34"/>
  <c i="1" r="BA79"/>
  <c i="3" r="F39"/>
  <c i="1" r="BD57"/>
  <c i="5" r="F38"/>
  <c i="1" r="BC59"/>
  <c i="8" r="F39"/>
  <c i="1" r="BD62"/>
  <c i="9" r="F38"/>
  <c i="1" r="BC63"/>
  <c i="10" r="F36"/>
  <c i="1" r="BA64"/>
  <c i="11" r="F39"/>
  <c i="1" r="BD65"/>
  <c i="14" r="J36"/>
  <c i="1" r="AW68"/>
  <c i="16" r="F39"/>
  <c i="1" r="BB73"/>
  <c i="16" r="F38"/>
  <c i="1" r="BA73"/>
  <c i="16" r="J38"/>
  <c i="1" r="AW73"/>
  <c i="17" r="J38"/>
  <c i="1" r="AW74"/>
  <c i="18" r="J38"/>
  <c i="1" r="AW75"/>
  <c i="20" r="F41"/>
  <c i="1" r="BD77"/>
  <c i="22" r="F36"/>
  <c i="1" r="BC79"/>
  <c i="2" r="F36"/>
  <c i="1" r="BA56"/>
  <c i="3" r="F38"/>
  <c i="1" r="BC57"/>
  <c i="6" r="F36"/>
  <c i="1" r="BA60"/>
  <c i="10" r="F39"/>
  <c i="1" r="BD64"/>
  <c i="15" r="J36"/>
  <c i="1" r="AW71"/>
  <c i="21" r="F37"/>
  <c i="1" r="BB78"/>
  <c i="21" r="F38"/>
  <c i="1" r="BC78"/>
  <c i="3" r="J36"/>
  <c i="1" r="AW57"/>
  <c i="6" r="J36"/>
  <c i="1" r="AW60"/>
  <c i="9" r="F37"/>
  <c i="1" r="BB63"/>
  <c i="11" r="F37"/>
  <c i="1" r="BB65"/>
  <c i="13" r="F39"/>
  <c i="1" r="BD67"/>
  <c i="15" l="1" r="T649"/>
  <c r="P649"/>
  <c r="R649"/>
  <c i="3" r="R94"/>
  <c r="R93"/>
  <c i="15" r="P106"/>
  <c i="1" r="AU71"/>
  <c i="12" r="T90"/>
  <c i="10" r="BK761"/>
  <c r="J761"/>
  <c r="J69"/>
  <c r="P97"/>
  <c i="4" r="P92"/>
  <c r="P91"/>
  <c i="1" r="AU58"/>
  <c i="3" r="T94"/>
  <c r="T93"/>
  <c i="21" r="P90"/>
  <c i="1" r="AU78"/>
  <c i="16" r="T96"/>
  <c i="6" r="R847"/>
  <c r="P107"/>
  <c i="9" r="R123"/>
  <c r="R97"/>
  <c i="12" r="BK90"/>
  <c r="J90"/>
  <c i="20" r="P103"/>
  <c r="P102"/>
  <c i="1" r="AU77"/>
  <c i="16" r="P96"/>
  <c i="1" r="AU73"/>
  <c i="9" r="BK123"/>
  <c r="J123"/>
  <c r="J68"/>
  <c i="8" r="T253"/>
  <c i="13" r="R108"/>
  <c i="11" r="R92"/>
  <c i="8" r="BK98"/>
  <c r="J98"/>
  <c r="J64"/>
  <c i="7" r="P884"/>
  <c i="5" r="R101"/>
  <c i="20" r="R103"/>
  <c r="R102"/>
  <c i="11" r="P92"/>
  <c i="1" r="AU65"/>
  <c i="10" r="P761"/>
  <c i="8" r="R98"/>
  <c r="R97"/>
  <c i="7" r="R109"/>
  <c i="6" r="P847"/>
  <c i="12" r="R90"/>
  <c i="10" r="R761"/>
  <c r="R97"/>
  <c i="8" r="P98"/>
  <c i="7" r="T884"/>
  <c i="6" r="T847"/>
  <c r="T107"/>
  <c i="5" r="T101"/>
  <c i="14" r="R93"/>
  <c i="5" r="P101"/>
  <c i="3" r="P94"/>
  <c r="P93"/>
  <c i="1" r="AU57"/>
  <c i="15" r="R106"/>
  <c i="14" r="P93"/>
  <c i="1" r="AU68"/>
  <c i="7" r="P109"/>
  <c r="P108"/>
  <c i="1" r="AU61"/>
  <c i="6" r="R107"/>
  <c r="R106"/>
  <c i="20" r="T103"/>
  <c r="T102"/>
  <c i="11" r="T92"/>
  <c i="9" r="P123"/>
  <c r="P97"/>
  <c i="1" r="AU63"/>
  <c i="7" r="T109"/>
  <c r="T108"/>
  <c i="13" r="P108"/>
  <c i="1" r="AU67"/>
  <c i="10" r="T97"/>
  <c r="T96"/>
  <c i="9" r="T123"/>
  <c r="T97"/>
  <c i="8" r="T98"/>
  <c r="T97"/>
  <c i="5" r="P534"/>
  <c i="19" r="P94"/>
  <c i="1" r="AU76"/>
  <c i="15" r="T106"/>
  <c i="12" r="P90"/>
  <c i="1" r="AU66"/>
  <c i="5" r="R534"/>
  <c i="19" r="T94"/>
  <c i="15" r="BK107"/>
  <c i="13" r="T108"/>
  <c i="8" r="P253"/>
  <c i="7" r="R884"/>
  <c r="R108"/>
  <c i="5" r="T534"/>
  <c i="7" r="BK884"/>
  <c r="J884"/>
  <c r="J71"/>
  <c i="16" r="BK96"/>
  <c r="J96"/>
  <c i="6" r="BK847"/>
  <c r="J847"/>
  <c r="J70"/>
  <c i="15" r="BK649"/>
  <c r="J649"/>
  <c r="J68"/>
  <c r="BK1657"/>
  <c r="J1657"/>
  <c r="J82"/>
  <c i="20" r="BK103"/>
  <c r="BK102"/>
  <c r="J102"/>
  <c r="J67"/>
  <c i="21" r="BK117"/>
  <c r="J117"/>
  <c r="J66"/>
  <c i="22" r="BK80"/>
  <c r="J80"/>
  <c i="2" r="BK274"/>
  <c r="J274"/>
  <c r="J70"/>
  <c i="7" r="BK109"/>
  <c r="J109"/>
  <c r="J64"/>
  <c i="10" r="BK97"/>
  <c r="J97"/>
  <c r="J64"/>
  <c i="13" r="BK108"/>
  <c r="J108"/>
  <c i="18" r="BK92"/>
  <c r="J92"/>
  <c r="J67"/>
  <c i="19" r="BK94"/>
  <c r="J94"/>
  <c r="J67"/>
  <c i="3" r="BK285"/>
  <c r="J285"/>
  <c r="J69"/>
  <c i="4" r="BK92"/>
  <c r="J92"/>
  <c r="J64"/>
  <c i="5" r="BK101"/>
  <c r="J101"/>
  <c r="J64"/>
  <c r="BK534"/>
  <c r="J534"/>
  <c r="J70"/>
  <c i="17" r="BK92"/>
  <c r="J92"/>
  <c i="1" r="AG65"/>
  <c i="11" r="J63"/>
  <c i="9" r="J98"/>
  <c r="J64"/>
  <c i="8" r="BK97"/>
  <c r="J97"/>
  <c i="6" r="BK106"/>
  <c r="J106"/>
  <c r="J63"/>
  <c i="3" r="BK93"/>
  <c r="J93"/>
  <c i="2" r="BK97"/>
  <c r="J97"/>
  <c r="J63"/>
  <c i="7" r="F35"/>
  <c i="1" r="AZ61"/>
  <c i="3" r="J32"/>
  <c i="1" r="AG57"/>
  <c i="4" r="J35"/>
  <c i="1" r="AV58"/>
  <c r="AT58"/>
  <c i="8" r="J32"/>
  <c i="1" r="AG62"/>
  <c i="9" r="J35"/>
  <c i="1" r="AV63"/>
  <c r="AT63"/>
  <c i="12" r="J35"/>
  <c i="1" r="AV66"/>
  <c r="AT66"/>
  <c i="16" r="J37"/>
  <c i="1" r="AV73"/>
  <c r="AT73"/>
  <c i="17" r="J37"/>
  <c i="1" r="AV74"/>
  <c r="AT74"/>
  <c r="BA72"/>
  <c r="AW72"/>
  <c i="18" r="F37"/>
  <c i="1" r="AZ75"/>
  <c r="BC72"/>
  <c r="AY72"/>
  <c i="19" r="F37"/>
  <c i="1" r="AZ76"/>
  <c i="5" r="J35"/>
  <c i="1" r="AV59"/>
  <c r="AT59"/>
  <c i="10" r="J35"/>
  <c i="1" r="AV64"/>
  <c r="AT64"/>
  <c i="13" r="J35"/>
  <c i="1" r="AV67"/>
  <c r="AT67"/>
  <c r="BC55"/>
  <c r="AY55"/>
  <c i="20" r="F37"/>
  <c i="1" r="AZ77"/>
  <c i="21" r="J35"/>
  <c i="1" r="AV78"/>
  <c r="AT78"/>
  <c i="22" r="F33"/>
  <c i="1" r="AZ79"/>
  <c i="6" r="J35"/>
  <c i="1" r="AV60"/>
  <c r="AT60"/>
  <c i="16" r="J34"/>
  <c i="1" r="AG73"/>
  <c i="5" r="F35"/>
  <c i="1" r="AZ59"/>
  <c r="BD55"/>
  <c i="15" r="J35"/>
  <c i="1" r="AV71"/>
  <c r="AT71"/>
  <c i="8" r="F35"/>
  <c i="1" r="AZ62"/>
  <c i="11" r="J35"/>
  <c i="1" r="AV65"/>
  <c r="AT65"/>
  <c r="AN65"/>
  <c i="14" r="J35"/>
  <c i="1" r="AV68"/>
  <c r="AT68"/>
  <c i="17" r="J34"/>
  <c i="1" r="AG74"/>
  <c i="3" r="F35"/>
  <c i="1" r="AZ57"/>
  <c i="8" r="J35"/>
  <c i="1" r="AV62"/>
  <c r="AT62"/>
  <c i="9" r="F35"/>
  <c i="1" r="AZ63"/>
  <c i="11" r="F35"/>
  <c i="1" r="AZ65"/>
  <c i="12" r="F35"/>
  <c i="1" r="AZ66"/>
  <c i="14" r="F35"/>
  <c i="1" r="AZ68"/>
  <c i="17" r="F37"/>
  <c i="1" r="AZ74"/>
  <c r="BB72"/>
  <c r="AX72"/>
  <c i="3" r="J35"/>
  <c i="1" r="AV57"/>
  <c r="AT57"/>
  <c i="13" r="F35"/>
  <c i="1" r="AZ67"/>
  <c i="20" r="J37"/>
  <c i="1" r="AV77"/>
  <c r="AT77"/>
  <c i="21" r="F35"/>
  <c i="1" r="AZ78"/>
  <c i="22" r="J33"/>
  <c i="1" r="AV79"/>
  <c r="AT79"/>
  <c i="2" r="F35"/>
  <c i="1" r="AZ56"/>
  <c i="6" r="F35"/>
  <c i="1" r="AZ60"/>
  <c i="12" r="J32"/>
  <c i="1" r="AG66"/>
  <c i="22" r="J30"/>
  <c i="1" r="AG79"/>
  <c i="13" r="J32"/>
  <c i="1" r="AG67"/>
  <c i="2" r="J35"/>
  <c i="1" r="AV56"/>
  <c r="AT56"/>
  <c i="4" r="F35"/>
  <c i="1" r="AZ58"/>
  <c i="7" r="J35"/>
  <c i="1" r="AV61"/>
  <c r="AT61"/>
  <c r="BB55"/>
  <c i="15" r="F35"/>
  <c i="1" r="AZ71"/>
  <c i="16" r="F37"/>
  <c i="1" r="AZ73"/>
  <c i="18" r="J37"/>
  <c i="1" r="AV75"/>
  <c r="AT75"/>
  <c i="19" r="J37"/>
  <c i="1" r="AV76"/>
  <c r="AT76"/>
  <c r="AU72"/>
  <c i="10" r="F35"/>
  <c i="1" r="AZ64"/>
  <c r="BA55"/>
  <c r="AW55"/>
  <c i="14" r="J32"/>
  <c i="1" r="AG68"/>
  <c r="BD72"/>
  <c i="5" l="1" r="P100"/>
  <c i="1" r="AU59"/>
  <c i="5" r="T100"/>
  <c i="6" r="T106"/>
  <c i="8" r="P97"/>
  <c i="1" r="AU62"/>
  <c i="6" r="P106"/>
  <c i="1" r="AU60"/>
  <c i="10" r="P96"/>
  <c i="1" r="AU64"/>
  <c i="15" r="BK106"/>
  <c r="J106"/>
  <c r="J63"/>
  <c i="10" r="R96"/>
  <c i="5" r="R100"/>
  <c i="20" r="J103"/>
  <c r="J68"/>
  <c i="12" r="J63"/>
  <c i="4" r="BK91"/>
  <c r="J91"/>
  <c r="J63"/>
  <c i="13" r="J63"/>
  <c i="17" r="J67"/>
  <c i="15" r="J107"/>
  <c r="J64"/>
  <c i="22" r="J59"/>
  <c i="7" r="BK108"/>
  <c r="J108"/>
  <c r="J63"/>
  <c i="9" r="BK97"/>
  <c r="J97"/>
  <c r="J63"/>
  <c i="10" r="BK96"/>
  <c r="J96"/>
  <c r="J63"/>
  <c i="5" r="BK100"/>
  <c r="J100"/>
  <c r="J63"/>
  <c i="21" r="BK90"/>
  <c r="J90"/>
  <c r="J63"/>
  <c i="16" r="J67"/>
  <c i="22" r="J39"/>
  <c i="17" r="J43"/>
  <c i="16" r="J43"/>
  <c i="1" r="AN68"/>
  <c i="14" r="J41"/>
  <c i="13" r="J41"/>
  <c i="12" r="J41"/>
  <c i="11" r="J41"/>
  <c i="1" r="AN62"/>
  <c i="8" r="J63"/>
  <c r="J41"/>
  <c i="1" r="AN57"/>
  <c i="3" r="J63"/>
  <c r="J41"/>
  <c i="1" r="AN79"/>
  <c r="AN66"/>
  <c r="AN74"/>
  <c r="AN73"/>
  <c r="AN67"/>
  <c r="BD70"/>
  <c i="18" r="J34"/>
  <c i="1" r="AG75"/>
  <c r="AG72"/>
  <c r="AZ72"/>
  <c r="AV72"/>
  <c r="AT72"/>
  <c r="AN72"/>
  <c r="AU70"/>
  <c r="AU69"/>
  <c i="19" r="J34"/>
  <c i="1" r="AG76"/>
  <c i="6" r="J32"/>
  <c i="1" r="AG60"/>
  <c r="AN60"/>
  <c r="BC70"/>
  <c r="AY70"/>
  <c r="AX55"/>
  <c r="AZ55"/>
  <c r="AV55"/>
  <c r="AT55"/>
  <c i="20" r="J34"/>
  <c i="1" r="AG77"/>
  <c r="BB70"/>
  <c r="AX70"/>
  <c i="2" r="J32"/>
  <c i="1" r="AG56"/>
  <c r="BA70"/>
  <c r="AW70"/>
  <c i="18" l="1" r="J43"/>
  <c i="20" r="J43"/>
  <c i="19" r="J43"/>
  <c i="6" r="J41"/>
  <c i="2" r="J41"/>
  <c i="1" r="AN56"/>
  <c r="AN77"/>
  <c r="AN75"/>
  <c r="AN76"/>
  <c i="7" r="J32"/>
  <c i="1" r="AG61"/>
  <c r="AZ70"/>
  <c i="5" r="J32"/>
  <c i="1" r="AG59"/>
  <c r="BC69"/>
  <c r="AY69"/>
  <c r="AU55"/>
  <c r="BD69"/>
  <c r="BD54"/>
  <c r="W33"/>
  <c i="21" r="J32"/>
  <c i="1" r="AG78"/>
  <c r="AN78"/>
  <c i="4" r="J32"/>
  <c i="1" r="AG58"/>
  <c r="BA69"/>
  <c r="AW69"/>
  <c i="9" r="J32"/>
  <c i="1" r="AG63"/>
  <c r="AN63"/>
  <c i="10" r="J32"/>
  <c i="1" r="AG64"/>
  <c r="AN64"/>
  <c i="15" r="J32"/>
  <c i="1" r="AG71"/>
  <c r="AG70"/>
  <c r="AG69"/>
  <c r="BB69"/>
  <c r="AX69"/>
  <c i="10" l="1" r="J41"/>
  <c i="9" r="J41"/>
  <c i="4" r="J41"/>
  <c i="21" r="J41"/>
  <c i="5" r="J41"/>
  <c i="7" r="J41"/>
  <c i="15" r="J41"/>
  <c i="1" r="AN71"/>
  <c r="AN58"/>
  <c r="AN59"/>
  <c r="AN61"/>
  <c r="AG55"/>
  <c r="AG54"/>
  <c r="AK26"/>
  <c r="AU54"/>
  <c r="BA54"/>
  <c r="AW54"/>
  <c r="AK30"/>
  <c r="AV70"/>
  <c r="AT70"/>
  <c r="AN70"/>
  <c r="BB54"/>
  <c r="W31"/>
  <c r="AZ69"/>
  <c r="AV69"/>
  <c r="AT69"/>
  <c r="AN69"/>
  <c r="BC54"/>
  <c r="W32"/>
  <c l="1" r="AN55"/>
  <c r="AZ54"/>
  <c r="AV54"/>
  <c r="AK29"/>
  <c r="AK35"/>
  <c r="W30"/>
  <c r="AX54"/>
  <c r="AY54"/>
  <c l="1" r="AT54"/>
  <c r="AN54"/>
  <c r="W29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<sst xmlns="http://schemas.openxmlformats.org/spreadsheetml/2006/main">
  <si>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</si>
  <si>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</si>
  <si>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</si>
  <si>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</si>
  <si>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</si>
  <si>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{72f3959c-82d6-408b-811c-58ae9d198a08}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</si>
  <si>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</si>
  <si>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</si>
  <si>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</si>
  <si>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</si>
  <si>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</si>
  <si>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</si>
  <si>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</si>
  <si>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</si>
  <si>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N6042021i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</si>
  <si>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</si>
  <si>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</si>
  <si>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OU - stavební úpravy objektu ZW - děkanát Lékařské fakulty</t>
  </si>
  <si>
    <t>KSO:</t>
  </si>
  <si>
    <t/>
  </si>
  <si>
    <t>CC-CZ:</t>
  </si>
  <si>
    <t>Místo:</t>
  </si>
  <si>
    <t xml:space="preserve"> </t>
  </si>
  <si>
    <t>Datum:</t>
  </si>
  <si>
    <t>16. 9. 2021</t>
  </si>
  <si>
    <t>Zadavatel:</t>
  </si>
  <si>
    <t>IČ:</t>
  </si>
  <si>
    <t>61988987</t>
  </si>
  <si>
    <t>Ostravská univerzita, Dvořákova 138/7, Ostrava</t>
  </si>
  <si>
    <t>DIČ:</t>
  </si>
  <si>
    <t>Uchazeč:</t>
  </si>
  <si>
    <t>Vyplň údaj</t>
  </si>
  <si>
    <t>Projektant:</t>
  </si>
  <si>
    <t>60766859</t>
  </si>
  <si>
    <t>Ing.arch.Martin Janda,Lomná 1895, Frenštát p.R.</t>
  </si>
  <si>
    <t>True</t>
  </si>
  <si>
    <t>Zpracovatel: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</si>
  <si>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</si>
  <si>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https://podminky.urs.cz.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</si>
  <si>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</si>
  <si>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</si>
  <si>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</si>
  <si>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</si>
  <si>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</si>
  <si>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</si>
  <si>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</si>
  <si>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</si>
  <si>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</si>
  <si>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</si>
  <si>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</si>
  <si>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</si>
  <si>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</si>
  <si>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</si>
  <si>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</si>
  <si>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</si>
  <si>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</si>
  <si>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</si>
  <si>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</si>
  <si>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</si>
  <si>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</si>
  <si>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</si>
  <si>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</si>
  <si>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</si>
  <si>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</si>
  <si>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</si>
  <si>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</si>
  <si>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</si>
  <si>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</si>
  <si>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</si>
  <si>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</si>
  <si>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</si>
  <si>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</si>
  <si>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</si>
  <si>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</si>
  <si>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</si>
  <si>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</si>
  <si>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</si>
  <si>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 01</t>
  </si>
  <si>
    <t xml:space="preserve">Architektonicko - stavební řešení  Děkanátu LF, mimo velkoprostorovou učebnu</t>
  </si>
  <si>
    <t>STA</t>
  </si>
  <si>
    <t>1</t>
  </si>
  <si>
    <t>{67a587e7-e463-4fb2-8e60-7518689bfbf0}</t>
  </si>
  <si>
    <t>2</t>
  </si>
  <si>
    <t>/</t>
  </si>
  <si>
    <t>01</t>
  </si>
  <si>
    <t>Demolice objektu</t>
  </si>
  <si>
    <t>Soupis</t>
  </si>
  <si>
    <t>{e8e39b9c-1663-4dc4-805d-aefe2f791e19}</t>
  </si>
  <si>
    <t>02</t>
  </si>
  <si>
    <t>Založení spodní stavby</t>
  </si>
  <si>
    <t>{c8be2ff1-1605-4fd2-b771-1eb47e54d165}</t>
  </si>
  <si>
    <t>03</t>
  </si>
  <si>
    <t>Architektonicko - stavební řešení 1. NP</t>
  </si>
  <si>
    <t>{4eb7ad35-ccb7-4eb2-8c01-b17bc8088f5c}</t>
  </si>
  <si>
    <t>04</t>
  </si>
  <si>
    <t>Architektonicko - stavební řešení 2.NP</t>
  </si>
  <si>
    <t>{297fe147-c2e0-43ac-8cc6-3a7d4c82771c}</t>
  </si>
  <si>
    <t>05</t>
  </si>
  <si>
    <t>Architektonicko - stavební řešení 3.NP</t>
  </si>
  <si>
    <t>{dc7c54d1-63d2-48ae-b9d6-d5af0ee71ab1}</t>
  </si>
  <si>
    <t>06</t>
  </si>
  <si>
    <t>Architektonicko - stavební řešení 4. NP</t>
  </si>
  <si>
    <t>{e5536ca3-4bba-43f5-9101-0a9aeb1d6a6d}</t>
  </si>
  <si>
    <t>07</t>
  </si>
  <si>
    <t>Architektonicko - stavební řešení 5.NP</t>
  </si>
  <si>
    <t>{c1f8fa7b-a3b6-4aff-b061-62b137007288}</t>
  </si>
  <si>
    <t>08</t>
  </si>
  <si>
    <t>Architektonicko - stavební řešení střecha</t>
  </si>
  <si>
    <t>{59a4b8a5-daba-4573-b602-fff99817c0b2}</t>
  </si>
  <si>
    <t>09</t>
  </si>
  <si>
    <t>Architektonicko - stavební řešení fasáda</t>
  </si>
  <si>
    <t>{48afb29e-fbe2-48fc-a9e8-3b7fb4d87c63}</t>
  </si>
  <si>
    <t>011</t>
  </si>
  <si>
    <t>Vytápění</t>
  </si>
  <si>
    <t>{5e9f4b67-e17c-4a7c-a7ea-93e169b097ab}</t>
  </si>
  <si>
    <t>012</t>
  </si>
  <si>
    <t>Zdravotechnika</t>
  </si>
  <si>
    <t>{62b3788a-84f5-4330-859d-858301bc7e81}</t>
  </si>
  <si>
    <t>013</t>
  </si>
  <si>
    <t>Elektroinstalace</t>
  </si>
  <si>
    <t>{182fa0b2-d54a-4904-9cdc-e417c60721e6}</t>
  </si>
  <si>
    <t>014</t>
  </si>
  <si>
    <t>Vzduchotechnika</t>
  </si>
  <si>
    <t>{752022da-d67c-4a9f-a7ba-dfc826bc4c54}</t>
  </si>
  <si>
    <t>SO 02</t>
  </si>
  <si>
    <t>Architektonicko - stavební řešení velkoprostorové učebny</t>
  </si>
  <si>
    <t>{92b14bc1-8e18-44dc-af19-e1b6a2263f65}</t>
  </si>
  <si>
    <t>021</t>
  </si>
  <si>
    <t>{8933aebd-3183-4285-840c-e9efe003e8c1}</t>
  </si>
  <si>
    <t>3</t>
  </si>
  <si>
    <t>###NOINSERT###</t>
  </si>
  <si>
    <t>010</t>
  </si>
  <si>
    <t>Elektrická požární signalizace</t>
  </si>
  <si>
    <t>{d9463289-c4ce-49bb-a339-2636e0e02f15}</t>
  </si>
  <si>
    <t>0101</t>
  </si>
  <si>
    <t>4</t>
  </si>
  <si>
    <t>{dd37b9d4-67cc-4ea5-aa07-1b85addd129a}</t>
  </si>
  <si>
    <t>0102</t>
  </si>
  <si>
    <t>Kabelové trasy</t>
  </si>
  <si>
    <t>{94094d64-17dc-40de-8725-de3d4fa7e5e7}</t>
  </si>
  <si>
    <t>0103</t>
  </si>
  <si>
    <t>EPS - ostatní</t>
  </si>
  <si>
    <t>{094abc99-c526-4aad-b8fb-dc60ced1cca3}</t>
  </si>
  <si>
    <t>{d7f06d8a-b3a1-4329-ad7b-8ab74e7fe33b}</t>
  </si>
  <si>
    <t>015</t>
  </si>
  <si>
    <t>Aula audiovizuální technika</t>
  </si>
  <si>
    <t>{dd386d6e-dd33-4b53-b881-748ea07a59bb}</t>
  </si>
  <si>
    <t>022</t>
  </si>
  <si>
    <t>{8cf7591f-37f2-40ac-97b4-74d05b1739b5}</t>
  </si>
  <si>
    <t>SO 03</t>
  </si>
  <si>
    <t>Ostatní náklady</t>
  </si>
  <si>
    <t>{4b31da80-371c-47bc-bf2e-05d874c7a577}</t>
  </si>
  <si>
    <t>KRYCÍ LIST SOUPISU PRACÍ</t>
  </si>
  <si>
    <t>Objekt:</t>
  </si>
  <si>
    <t xml:space="preserve">SO 01 - Architektonicko - stavební řešení  Děkanátu LF, mimo velkoprostorovou učebnu</t>
  </si>
  <si>
    <t>Soupis:</t>
  </si>
  <si>
    <t>01 - Demolice objektu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</si>
  <si>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</si>
  <si>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</si>
  <si>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</si>
  <si>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</si>
  <si>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</si>
  <si>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</si>
  <si>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3 - Svislé a kompletní konstrukce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</si>
  <si>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</si>
  <si>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</si>
  <si>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</si>
  <si>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</si>
  <si>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712 - Povlakové krytiny</t>
  </si>
  <si>
    <t xml:space="preserve">    713 - Izolace tepelné</t>
  </si>
  <si>
    <t xml:space="preserve">    766 - Konstrukce truhlářské</t>
  </si>
  <si>
    <t>OST - Ostatní</t>
  </si>
  <si>
    <t>VRN - Vedlejší rozpočtové náklady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</si>
  <si>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</si>
  <si>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</si>
  <si>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</si>
  <si>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</si>
  <si>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</si>
  <si>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</si>
  <si>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</si>
  <si>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</si>
  <si>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</si>
  <si>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</si>
  <si>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</si>
  <si>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</si>
  <si>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</si>
  <si>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</si>
  <si>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</si>
  <si>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</si>
  <si>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</si>
  <si>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</si>
  <si>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174151102</t>
  </si>
  <si>
    <t>Zásyp sypaninou z jakékoliv horniny strojně s uložením výkopku ve vrstvách se zhutněním v uzavřených prostorách s urovnáním povrchu zásypu</t>
  </si>
  <si>
    <t>m3</t>
  </si>
  <si>
    <t>CS ÚRS 2021 02</t>
  </si>
  <si>
    <t>-1084090290</t>
  </si>
  <si>
    <t>Online PSC</t>
  </si>
  <si>
    <t>https://podminky.urs.cz/item/CS_URS_2021_02/174151102</t>
  </si>
  <si>
    <t>VV</t>
  </si>
  <si>
    <t>bourací práce - sklepní prostory</t>
  </si>
  <si>
    <t>3,19*5,8*2,1</t>
  </si>
  <si>
    <t>5,06*5,8*2,1</t>
  </si>
  <si>
    <t>5,74*3,63*2,1</t>
  </si>
  <si>
    <t>1,7*5,74*2,1</t>
  </si>
  <si>
    <t>1,96*2,14*2,1</t>
  </si>
  <si>
    <t>3,14*3,88*2,1</t>
  </si>
  <si>
    <t>1,09*1,96*2,1</t>
  </si>
  <si>
    <t>3,09*3,88*2,5</t>
  </si>
  <si>
    <t>2,26*3,63*2,5</t>
  </si>
  <si>
    <t>1,9*3,88*2,5</t>
  </si>
  <si>
    <t>2,44*6,08*2,5</t>
  </si>
  <si>
    <t>8,16*1,61*2,5</t>
  </si>
  <si>
    <t>11,27*5,93*2,5</t>
  </si>
  <si>
    <t>1,01*1,3*2,1</t>
  </si>
  <si>
    <t>0,98*1,3*2,1</t>
  </si>
  <si>
    <t>1,55*1,3*2,1</t>
  </si>
  <si>
    <t>1,21*3,78*2,1</t>
  </si>
  <si>
    <t>1,28*5,5*2,1</t>
  </si>
  <si>
    <t>1,36*5,5*2,1</t>
  </si>
  <si>
    <t>5,67*4,24*2,1</t>
  </si>
  <si>
    <t>0,46*0,6*2,1</t>
  </si>
  <si>
    <t>3,74*4,13*2,1</t>
  </si>
  <si>
    <t>1,71*4,13*2,1</t>
  </si>
  <si>
    <t>3,02*4,13*2,1</t>
  </si>
  <si>
    <t>5,57*4,13*2,1</t>
  </si>
  <si>
    <t>14,65*1,44*2,1</t>
  </si>
  <si>
    <t>0,9*0,6*2,1*4</t>
  </si>
  <si>
    <t>14,5*0,8*0,5</t>
  </si>
  <si>
    <t>7,5*1,5*2</t>
  </si>
  <si>
    <t>Součet</t>
  </si>
  <si>
    <t>Svislé a kompletní konstrukce</t>
  </si>
  <si>
    <t>310238411</t>
  </si>
  <si>
    <t>Zazdívka otvorů ve zdivu nadzákladovém cihlami pálenými plochy přes 0,25 m2 do 1 m2 na maltu cementovou</t>
  </si>
  <si>
    <t>-1242955973</t>
  </si>
  <si>
    <t>https://podminky.urs.cz/item/CS_URS_2021_02/310238411</t>
  </si>
  <si>
    <t>zazdívka sklepních oken</t>
  </si>
  <si>
    <t>(1,5*0,3*0,65)*5</t>
  </si>
  <si>
    <t>(1,4*1,1*0,65)*2</t>
  </si>
  <si>
    <t>0,9*1,7*0,65</t>
  </si>
  <si>
    <t>9</t>
  </si>
  <si>
    <t>Ostatní konstrukce a práce, bourání</t>
  </si>
  <si>
    <t>941211112</t>
  </si>
  <si>
    <t>Montáž lešení řadového rámového lehkého pracovního s podlahami s provozním zatížením tř. 3 do 200 kg/m2 šířky tř. SW06 přes 0,6 do 0,9 m, výšky přes 10 do 25 m</t>
  </si>
  <si>
    <t>m2</t>
  </si>
  <si>
    <t>-1401742583</t>
  </si>
  <si>
    <t>https://podminky.urs.cz/item/CS_URS_2021_02/941211112</t>
  </si>
  <si>
    <t>(1,2+15+1,5+4+1,5+15+1,2+1,2+14,19+1,2+1,2+34,02+1,2+1,2+14,19+1,2)*9</t>
  </si>
  <si>
    <t>(1,5+4+1,5)*3</t>
  </si>
  <si>
    <t>941211211</t>
  </si>
  <si>
    <t>Montáž lešení řadového rámového lehkého pracovního s podlahami s provozním zatížením tř. 3 do 200 kg/m2 Příplatek za první a každý další den použití lešení k ceně -1111 nebo -1112</t>
  </si>
  <si>
    <t>52821968</t>
  </si>
  <si>
    <t>https://podminky.urs.cz/item/CS_URS_2021_02/941211211</t>
  </si>
  <si>
    <t>1002*30</t>
  </si>
  <si>
    <t>5</t>
  </si>
  <si>
    <t>941211812</t>
  </si>
  <si>
    <t>Demontáž lešení řadového rámového lehkého pracovního s provozním zatížením tř. 3 do 200 kg/m2 šířky tř. SW06 přes 0,6 do 0,9 m, výšky přes 10 do 25 m</t>
  </si>
  <si>
    <t>105241226</t>
  </si>
  <si>
    <t>https://podminky.urs.cz/item/CS_URS_2021_02/941211812</t>
  </si>
  <si>
    <t>6</t>
  </si>
  <si>
    <t>944611111</t>
  </si>
  <si>
    <t>Montáž ochranné plachty zavěšené na konstrukci lešení z textilie z umělých vláken</t>
  </si>
  <si>
    <t>733302651</t>
  </si>
  <si>
    <t>https://podminky.urs.cz/item/CS_URS_2021_02/944611111</t>
  </si>
  <si>
    <t>7</t>
  </si>
  <si>
    <t>944611211</t>
  </si>
  <si>
    <t>Montáž ochranné plachty Příplatek za první a každý další den použití plachty k ceně -1111</t>
  </si>
  <si>
    <t>-1881270964</t>
  </si>
  <si>
    <t>https://podminky.urs.cz/item/CS_URS_2021_02/944611211</t>
  </si>
  <si>
    <t>8</t>
  </si>
  <si>
    <t>944611811</t>
  </si>
  <si>
    <t>Demontáž ochranné plachty zavěšené na konstrukci lešení z textilie z umělých vláken</t>
  </si>
  <si>
    <t>617515169</t>
  </si>
  <si>
    <t>https://podminky.urs.cz/item/CS_URS_2021_02/944611811</t>
  </si>
  <si>
    <t>966080103</t>
  </si>
  <si>
    <t>Bourání kontaktního zateplení včetně povrchové úpravy omítkou nebo nátěrem z polystyrénových desek, tloušťky přes 60 do 120 mm</t>
  </si>
  <si>
    <t>227678431</t>
  </si>
  <si>
    <t>https://podminky.urs.cz/item/CS_URS_2021_02/966080103</t>
  </si>
  <si>
    <t>(14,19+34,02)*2*8,99</t>
  </si>
  <si>
    <t>-(2,03*2)*14</t>
  </si>
  <si>
    <t>-1,16*2,05</t>
  </si>
  <si>
    <t>-(0,89*1,4)*4</t>
  </si>
  <si>
    <t>-(0,83*1,4)*2</t>
  </si>
  <si>
    <t>-(0,87*1,4)*2</t>
  </si>
  <si>
    <t>-1,41*2</t>
  </si>
  <si>
    <t>-(1,99*1,5)*19</t>
  </si>
  <si>
    <t>-(0,69*1,4)*4</t>
  </si>
  <si>
    <t>10</t>
  </si>
  <si>
    <t>968082015</t>
  </si>
  <si>
    <t>Vybourání plastových rámů oken s křídly, dveřních zárubní, vrat rámu oken s křídly, plochy do 1 m2</t>
  </si>
  <si>
    <t>732337057</t>
  </si>
  <si>
    <t>https://podminky.urs.cz/item/CS_URS_2021_02/968082015</t>
  </si>
  <si>
    <t>suterén</t>
  </si>
  <si>
    <t>1,5*0,6*5</t>
  </si>
  <si>
    <t>1,1*0,4*4</t>
  </si>
  <si>
    <t>2.NP</t>
  </si>
  <si>
    <t>0,6*1,4*4</t>
  </si>
  <si>
    <t>11</t>
  </si>
  <si>
    <t>968082016</t>
  </si>
  <si>
    <t>Vybourání plastových rámů oken s křídly, dveřních zárubní, vrat rámu oken s křídly, plochy přes 1 do 2 m2</t>
  </si>
  <si>
    <t>1908242079</t>
  </si>
  <si>
    <t>https://podminky.urs.cz/item/CS_URS_2021_02/968082016</t>
  </si>
  <si>
    <t>1.NP bourací práce</t>
  </si>
  <si>
    <t>0,83*1,4*2</t>
  </si>
  <si>
    <t>0,87*1,4*2</t>
  </si>
  <si>
    <t>0,89*1,4*4</t>
  </si>
  <si>
    <t>12</t>
  </si>
  <si>
    <t>968082017</t>
  </si>
  <si>
    <t>Vybourání plastových rámů oken s křídly, dveřních zárubní, vrat rámu oken s křídly, plochy přes 2 do 4 m2</t>
  </si>
  <si>
    <t>-653769224</t>
  </si>
  <si>
    <t>https://podminky.urs.cz/item/CS_URS_2021_02/968082017</t>
  </si>
  <si>
    <t>1,4*1,6*2</t>
  </si>
  <si>
    <t>1,99*1,5*19</t>
  </si>
  <si>
    <t>13</t>
  </si>
  <si>
    <t>968082018</t>
  </si>
  <si>
    <t>Vybourání plastových rámů oken s křídly, dveřních zárubní, vrat rámu oken s křídly, plochy přes 4 m2</t>
  </si>
  <si>
    <t>802179426</t>
  </si>
  <si>
    <t>https://podminky.urs.cz/item/CS_URS_2021_02/968082018</t>
  </si>
  <si>
    <t>(2,03*2)*7</t>
  </si>
  <si>
    <t>(2,02*2)*2</t>
  </si>
  <si>
    <t>(2,04*2)*4</t>
  </si>
  <si>
    <t>2,05*2</t>
  </si>
  <si>
    <t>14</t>
  </si>
  <si>
    <t>968082022</t>
  </si>
  <si>
    <t>Vybourání plastových rámů oken s křídly, dveřních zárubní, vrat dveřních zárubní, plochy přes 2 do 4 m2</t>
  </si>
  <si>
    <t>-748235930</t>
  </si>
  <si>
    <t>https://podminky.urs.cz/item/CS_URS_2021_02/968082022</t>
  </si>
  <si>
    <t>suterén dveře</t>
  </si>
  <si>
    <t>0,9*2,1</t>
  </si>
  <si>
    <t>1.NP</t>
  </si>
  <si>
    <t>1,41*2,1</t>
  </si>
  <si>
    <t>1,16*2,05</t>
  </si>
  <si>
    <t>981013316</t>
  </si>
  <si>
    <t>Demolice budov těžkými mechanizačními prostředky z cihel, kamene, smíšeného nebo hrázděného zdiva, tvárnic na maltu vápennou nebo vápenocementovou s podílem konstrukcí přes 30 do 35 %</t>
  </si>
  <si>
    <t>-421789939</t>
  </si>
  <si>
    <t>https://podminky.urs.cz/item/CS_URS_2021_02/981013316</t>
  </si>
  <si>
    <t>bourací práce</t>
  </si>
  <si>
    <t>34,02*14,19*9</t>
  </si>
  <si>
    <t>2,7*1,3*3,6</t>
  </si>
  <si>
    <t>3,5*1*9</t>
  </si>
  <si>
    <t>8*3,78*3</t>
  </si>
  <si>
    <t>997</t>
  </si>
  <si>
    <t>Přesun sutě</t>
  </si>
  <si>
    <t>16</t>
  </si>
  <si>
    <t>997013115</t>
  </si>
  <si>
    <t>Vnitrostaveništní doprava suti a vybouraných hmot vodorovně do 50 m svisle s použitím mechanizace pro budovy a haly výšky přes 15 do 18 m</t>
  </si>
  <si>
    <t>t</t>
  </si>
  <si>
    <t>-2106650533</t>
  </si>
  <si>
    <t>https://podminky.urs.cz/item/CS_URS_2021_02/997013115</t>
  </si>
  <si>
    <t>17</t>
  </si>
  <si>
    <t>997013501</t>
  </si>
  <si>
    <t>Odvoz suti a vybouraných hmot na skládku nebo meziskládku se složením, na vzdálenost do 1 km</t>
  </si>
  <si>
    <t>1991828330</t>
  </si>
  <si>
    <t>https://podminky.urs.cz/item/CS_URS_2021_02/997013501</t>
  </si>
  <si>
    <t>2934,926</t>
  </si>
  <si>
    <t>-809,269*2</t>
  </si>
  <si>
    <t>18</t>
  </si>
  <si>
    <t>997013509</t>
  </si>
  <si>
    <t>Odvoz suti a vybouraných hmot na skládku nebo meziskládku se složením, na vzdálenost Příplatek k ceně za každý další i započatý 1 km přes 1 km</t>
  </si>
  <si>
    <t>2141382777</t>
  </si>
  <si>
    <t>https://podminky.urs.cz/item/CS_URS_2021_02/997013509</t>
  </si>
  <si>
    <t>1316,388*6</t>
  </si>
  <si>
    <t>19</t>
  </si>
  <si>
    <t>997013609</t>
  </si>
  <si>
    <t>Poplatek za uložení stavebního odpadu na skládce (skládkovné) ze směsí nebo oddělených frakcí betonu, cihel a keramických výrobků zatříděného do Katalogu odpadů pod kódem 17 01 07</t>
  </si>
  <si>
    <t>2126923551</t>
  </si>
  <si>
    <t>https://podminky.urs.cz/item/CS_URS_2021_02/997013609</t>
  </si>
  <si>
    <t>suť pro zásyp</t>
  </si>
  <si>
    <t>dřevo</t>
  </si>
  <si>
    <t>-0,48</t>
  </si>
  <si>
    <t>polystyreny</t>
  </si>
  <si>
    <t>-10,731</t>
  </si>
  <si>
    <t>plast</t>
  </si>
  <si>
    <t>-7,294</t>
  </si>
  <si>
    <t>asfalt</t>
  </si>
  <si>
    <t>-4,714</t>
  </si>
  <si>
    <t>20</t>
  </si>
  <si>
    <t>997013811</t>
  </si>
  <si>
    <t>Poplatek za uložení stavebního odpadu na skládce (skládkovné) dřevěného zatříděného do Katalogu odpadů pod kódem 17 02 01</t>
  </si>
  <si>
    <t>159849546</t>
  </si>
  <si>
    <t>https://podminky.urs.cz/item/CS_URS_2021_02/997013811</t>
  </si>
  <si>
    <t>997013813</t>
  </si>
  <si>
    <t>Poplatek za uložení stavebního odpadu na skládce (skládkovné) z plastických hmot zatříděného do Katalogu odpadů pod kódem 17 02 03</t>
  </si>
  <si>
    <t>733234916</t>
  </si>
  <si>
    <t>https://podminky.urs.cz/item/CS_URS_2021_02/997013813</t>
  </si>
  <si>
    <t>0,702</t>
  </si>
  <si>
    <t>0,575</t>
  </si>
  <si>
    <t>3,121</t>
  </si>
  <si>
    <t>2,448</t>
  </si>
  <si>
    <t>0,448</t>
  </si>
  <si>
    <t>22</t>
  </si>
  <si>
    <t>997013814</t>
  </si>
  <si>
    <t>Poplatek za uložení stavebního odpadu na skládce (skládkovné) z izolačních materiálů zatříděného do Katalogu odpadů pod kódem 17 06 04</t>
  </si>
  <si>
    <t>-778566600</t>
  </si>
  <si>
    <t>https://podminky.urs.cz/item/CS_URS_2021_02/997013814</t>
  </si>
  <si>
    <t>0,449</t>
  </si>
  <si>
    <t>10,282</t>
  </si>
  <si>
    <t>23</t>
  </si>
  <si>
    <t>997013847</t>
  </si>
  <si>
    <t>Poplatek za uložení stavebního odpadu na skládce (skládkovné) asfaltového s obsahem dehtu zatříděného do Katalogu odpadů pod kódem 17 03 01</t>
  </si>
  <si>
    <t>866129539</t>
  </si>
  <si>
    <t>https://podminky.urs.cz/item/CS_URS_2021_02/997013847</t>
  </si>
  <si>
    <t>998</t>
  </si>
  <si>
    <t>Přesun hmot</t>
  </si>
  <si>
    <t>24</t>
  </si>
  <si>
    <t>998011001</t>
  </si>
  <si>
    <t>Přesun hmot pro budovy občanské výstavby, bydlení, výrobu a služby s nosnou svislou konstrukcí zděnou z cihel, tvárnic nebo kamene vodorovná dopravní vzdálenost do 100 m pro budovy výšky do 6 m</t>
  </si>
  <si>
    <t>1027491425</t>
  </si>
  <si>
    <t>https://podminky.urs.cz/item/CS_URS_2021_02/998011001</t>
  </si>
  <si>
    <t>PSV</t>
  </si>
  <si>
    <t>Práce a dodávky PSV</t>
  </si>
  <si>
    <t>712</t>
  </si>
  <si>
    <t>Povlakové krytiny</t>
  </si>
  <si>
    <t>25</t>
  </si>
  <si>
    <t>712300832</t>
  </si>
  <si>
    <t>Odstranění ze střech plochých do 10° krytiny povlakové dvouvrstvé</t>
  </si>
  <si>
    <t>CS ÚRS 2020 01</t>
  </si>
  <si>
    <t>386693629</t>
  </si>
  <si>
    <t>33,22*14,19</t>
  </si>
  <si>
    <t>713</t>
  </si>
  <si>
    <t>Izolace tepelné</t>
  </si>
  <si>
    <t>26</t>
  </si>
  <si>
    <t>713130843</t>
  </si>
  <si>
    <t>Odstranění tepelné izolace stěn a příček z rohoží, pásů, dílců, desek, bloků připevněných lepením z vláknitých materiálů, tloušťka izolace přes 100 mm</t>
  </si>
  <si>
    <t>-1050952607</t>
  </si>
  <si>
    <t>https://podminky.urs.cz/item/CS_URS_2021_02/713130843</t>
  </si>
  <si>
    <t>tepelná izolace stěn v suterénu</t>
  </si>
  <si>
    <t>(5,74+3,63)*2*2,6</t>
  </si>
  <si>
    <t>(1,7+5,74)*2*2,6</t>
  </si>
  <si>
    <t>(-0,8*1,97)*2</t>
  </si>
  <si>
    <t>(1,96+2,14)*2*2,6</t>
  </si>
  <si>
    <t>-0,8*1,97</t>
  </si>
  <si>
    <t>(3,09+3,88)*2*2,6</t>
  </si>
  <si>
    <t>(2,26+3,63)*2*2,6</t>
  </si>
  <si>
    <t>(3,88+1,9)*2*2,6</t>
  </si>
  <si>
    <t>-(0,8*1,97)*2</t>
  </si>
  <si>
    <t>(6,08+2,44+1,5+1+0,7+1+4+2,44)*2,6</t>
  </si>
  <si>
    <t>(0,8*1,97)*3</t>
  </si>
  <si>
    <t>766</t>
  </si>
  <si>
    <t>Konstrukce truhlářské</t>
  </si>
  <si>
    <t>27</t>
  </si>
  <si>
    <t>766691914</t>
  </si>
  <si>
    <t>Ostatní práce vyvěšení nebo zavěšení křídel s případným uložením a opětovným zavěšením po provedení stavebních změn dřevěných dveřních, plochy do 2 m2</t>
  </si>
  <si>
    <t>kus</t>
  </si>
  <si>
    <t>-2052918132</t>
  </si>
  <si>
    <t>https://podminky.urs.cz/item/CS_URS_2021_02/766691914</t>
  </si>
  <si>
    <t>bourací práce - suterén</t>
  </si>
  <si>
    <t>OST</t>
  </si>
  <si>
    <t>Ostatní</t>
  </si>
  <si>
    <t>28</t>
  </si>
  <si>
    <t>OST 01</t>
  </si>
  <si>
    <t>Odpojení budovy od všech médií - elektroinstalace, plyn, vodovodní přípojky,kanalizace</t>
  </si>
  <si>
    <t>hod</t>
  </si>
  <si>
    <t>vlastní</t>
  </si>
  <si>
    <t>512</t>
  </si>
  <si>
    <t>-600872115</t>
  </si>
  <si>
    <t>VRN</t>
  </si>
  <si>
    <t>Vedlejší rozpočtové náklady</t>
  </si>
  <si>
    <t>29</t>
  </si>
  <si>
    <t>VRN 01</t>
  </si>
  <si>
    <t>Zařízení staveniště</t>
  </si>
  <si>
    <t>%</t>
  </si>
  <si>
    <t>1800461196</t>
  </si>
  <si>
    <t>02 - Založení spodní stavby</t>
  </si>
  <si>
    <t xml:space="preserve">    2 - Zakládání</t>
  </si>
  <si>
    <t xml:space="preserve">    711 - Izolace proti vodě, vlhkosti a plynům</t>
  </si>
  <si>
    <t>133251101</t>
  </si>
  <si>
    <t>Hloubení nezapažených šachet strojně v hornině třídy těžitelnosti I skupiny 3 do 20 m3</t>
  </si>
  <si>
    <t>-1853206425</t>
  </si>
  <si>
    <t>https://podminky.urs.cz/item/CS_URS_2021_02/133251101</t>
  </si>
  <si>
    <t>výkres D1.2.B - 01 betonové kce</t>
  </si>
  <si>
    <t>dojezdová šachta výtahu</t>
  </si>
  <si>
    <t>4,255*3,6*1,55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</si>
  <si>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</si>
  <si>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</si>
  <si>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797889755</t>
  </si>
  <si>
    <t>https://podminky.urs.cz/item/CS_URS_2021_02/162751117</t>
  </si>
  <si>
    <t>obsyp</t>
  </si>
  <si>
    <t>-(4,255*0,5*1,55)*2</t>
  </si>
  <si>
    <t>-(2,6*0,3*1,55)*2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</si>
  <si>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</si>
  <si>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</si>
  <si>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-1341445247</t>
  </si>
  <si>
    <t>https://podminky.urs.cz/item/CS_URS_2021_02/162751119</t>
  </si>
  <si>
    <t>171201221</t>
  </si>
  <si>
    <t>Poplatek za uložení stavebního odpadu na skládce (skládkovné) zeminy a kamení zatříděného do Katalogu odpadů pod kódem 17 05 04</t>
  </si>
  <si>
    <t>1570818991</t>
  </si>
  <si>
    <t>https://podminky.urs.cz/item/CS_URS_2021_02/171201221</t>
  </si>
  <si>
    <t>14,73*2 'Přepočtené koeficientem množství</t>
  </si>
  <si>
    <t>171251201</t>
  </si>
  <si>
    <t>Uložení sypaniny na skládky nebo meziskládky bez hutnění s upravením uložené sypaniny do předepsaného tvaru</t>
  </si>
  <si>
    <t>-738758379</t>
  </si>
  <si>
    <t>https://podminky.urs.cz/item/CS_URS_2021_02/171251201</t>
  </si>
  <si>
    <t>174151101</t>
  </si>
  <si>
    <t>Zásyp sypaninou z jakékoliv horniny strojně s uložením výkopku ve vrstvách se zhutněním jam, šachet, rýh nebo kolem objektů v těchto vykopávkách</t>
  </si>
  <si>
    <t>-1672534008</t>
  </si>
  <si>
    <t>https://podminky.urs.cz/item/CS_URS_2021_02/174151101</t>
  </si>
  <si>
    <t>4,255*0,5*1,55*2</t>
  </si>
  <si>
    <t>2,6*0,3*1,55*2</t>
  </si>
  <si>
    <t>Zakládání</t>
  </si>
  <si>
    <t>226212311</t>
  </si>
  <si>
    <t>Velkoprofilové vrty náběrovým vrtáním svislé zapažené ocelovými pažnicemi průměru přes 550 do 650 mm, v hl od 0 do 20 m v hornině tř. I</t>
  </si>
  <si>
    <t>m</t>
  </si>
  <si>
    <t>-1106168859</t>
  </si>
  <si>
    <t>https://podminky.urs.cz/item/CS_URS_2021_02/226212311</t>
  </si>
  <si>
    <t>piloty P1</t>
  </si>
  <si>
    <t>12*17</t>
  </si>
  <si>
    <t>226213311</t>
  </si>
  <si>
    <t>Velkoprofilové vrty náběrovým vrtáním svislé zapažené ocelovými pažnicemi průměru přes 850 do 1050 mm, v hl od 0 do 20 m v hornině tř. I</t>
  </si>
  <si>
    <t>1214941817</t>
  </si>
  <si>
    <t>https://podminky.urs.cz/item/CS_URS_2021_02/226213311</t>
  </si>
  <si>
    <t>piloty P2</t>
  </si>
  <si>
    <t>12*18</t>
  </si>
  <si>
    <t>226213811</t>
  </si>
  <si>
    <t>Velkoprofilové vrty náběrovým vrtáním svislé zapažené ocelovými pažnicemi průměru přes 1050 do 1250 mm, v hl od 0 do 30 m v hornině tř. I</t>
  </si>
  <si>
    <t>1552178901</t>
  </si>
  <si>
    <t>https://podminky.urs.cz/item/CS_URS_2021_02/226213811</t>
  </si>
  <si>
    <t>piloty P3</t>
  </si>
  <si>
    <t>4*22</t>
  </si>
  <si>
    <t>231212212</t>
  </si>
  <si>
    <t>Zřízení výplně pilot zapažených s vytažením pažnic z vrtu svislých z betonu železového, v hl od 0 do 20 m, při průměru piloty přes 450 do 650 mm</t>
  </si>
  <si>
    <t>-1133743081</t>
  </si>
  <si>
    <t>https://podminky.urs.cz/item/CS_URS_2021_02/231212212</t>
  </si>
  <si>
    <t>M</t>
  </si>
  <si>
    <t>58932940</t>
  </si>
  <si>
    <t>beton C 25/30 XF3 kamenivo frakce 0/8</t>
  </si>
  <si>
    <t>-2001991345</t>
  </si>
  <si>
    <t>(PI*0,3*0,3*12)*17*1,035</t>
  </si>
  <si>
    <t>231212213</t>
  </si>
  <si>
    <t>Zřízení výplně pilot zapažených s vytažením pažnic z vrtu svislých z betonu železového, v hl od 0 do 20 m, při průměru piloty přes 650 do 1250 mm</t>
  </si>
  <si>
    <t>-2116273740</t>
  </si>
  <si>
    <t>https://podminky.urs.cz/item/CS_URS_2021_02/231212213</t>
  </si>
  <si>
    <t>58932940a</t>
  </si>
  <si>
    <t>-916793257</t>
  </si>
  <si>
    <t>(PI*0,45*0,45*18)*12*1,035</t>
  </si>
  <si>
    <t>231212313</t>
  </si>
  <si>
    <t>Zřízení výplně pilot zapažených s vytažením pažnic z vrtu svislých z betonu železového, v hl od 0 do 30 m, při průměru pilotu přes 650 do 1250 mm</t>
  </si>
  <si>
    <t>1411784307</t>
  </si>
  <si>
    <t>https://podminky.urs.cz/item/CS_URS_2021_02/231212313</t>
  </si>
  <si>
    <t>58932940b</t>
  </si>
  <si>
    <t>-1541742919</t>
  </si>
  <si>
    <t>(PI*0,6*0,6*22)*4*1,035</t>
  </si>
  <si>
    <t>231611114</t>
  </si>
  <si>
    <t>Výztuž pilot betonovaných do země z oceli 10 505 (R)</t>
  </si>
  <si>
    <t>-2082407163</t>
  </si>
  <si>
    <t>https://podminky.urs.cz/item/CS_URS_2021_02/231611114</t>
  </si>
  <si>
    <t>(59,698+142,223+103,009)*80/1000</t>
  </si>
  <si>
    <t>273313811</t>
  </si>
  <si>
    <t>Základy z betonu prostého desky z betonu kamenem neprokládaného tř. C 25/30</t>
  </si>
  <si>
    <t>-1774520116</t>
  </si>
  <si>
    <t>výkres D1.2.B - 01 betonové kce podkladní beton</t>
  </si>
  <si>
    <t>3,255*2,6*0,1</t>
  </si>
  <si>
    <t>-(3,14*0,3*0,3)*2*0,1</t>
  </si>
  <si>
    <t>-(3,14*0,45*0,45)*0,1</t>
  </si>
  <si>
    <t>-(3,14*0,6*0,6)*0,1</t>
  </si>
  <si>
    <t>objekt</t>
  </si>
  <si>
    <t>33,300*13,600*0,1</t>
  </si>
  <si>
    <t>-(3,14*0,3*0,3)*15*0,1</t>
  </si>
  <si>
    <t>-(3,14*0,45*0,45)*11*0,1</t>
  </si>
  <si>
    <t>-(3,14*0,6*0,6)*3*0,1</t>
  </si>
  <si>
    <t>-(3,255*2,6)*0,1</t>
  </si>
  <si>
    <t>273322511</t>
  </si>
  <si>
    <t>Základy z betonu železového (bez výztuže) desky z betonu se zvýšenými nároky na prostředí tř. C 25/30</t>
  </si>
  <si>
    <t>-112390043</t>
  </si>
  <si>
    <t>https://podminky.urs.cz/item/CS_URS_2021_02/273322511</t>
  </si>
  <si>
    <t>3,255*2,6*0,35</t>
  </si>
  <si>
    <t>33,300*13,600*0,35</t>
  </si>
  <si>
    <t>-(2,655*2)*0,35</t>
  </si>
  <si>
    <t>273351121</t>
  </si>
  <si>
    <t>Bednění základů desek zřízení</t>
  </si>
  <si>
    <t>1255690721</t>
  </si>
  <si>
    <t>https://podminky.urs.cz/item/CS_URS_2021_02/273351121</t>
  </si>
  <si>
    <t>dojezdová šachta výtahu vč.podladního betonu</t>
  </si>
  <si>
    <t>(3,255+2,6)*2*0,45</t>
  </si>
  <si>
    <t>(33,300+13,600)*2*0,45</t>
  </si>
  <si>
    <t>(2,655+2)*2*0,45</t>
  </si>
  <si>
    <t>273351122</t>
  </si>
  <si>
    <t>Bednění základů desek odstranění</t>
  </si>
  <si>
    <t>487416340</t>
  </si>
  <si>
    <t>https://podminky.urs.cz/item/CS_URS_2021_02/273351122</t>
  </si>
  <si>
    <t xml:space="preserve">výkres D1.2.B - 01 betonové kce </t>
  </si>
  <si>
    <t>dojezdová šachta výtahu vč. podkladního betonu</t>
  </si>
  <si>
    <t>273361821</t>
  </si>
  <si>
    <t>Výztuž základů desek z betonářské oceli 10 505 (R) nebo BSt 500</t>
  </si>
  <si>
    <t>54823739</t>
  </si>
  <si>
    <t>https://podminky.urs.cz/item/CS_URS_2021_02/273361821</t>
  </si>
  <si>
    <t>159,611*130/1000</t>
  </si>
  <si>
    <t>311321411</t>
  </si>
  <si>
    <t>Nadzákladové zdi z betonu železového (bez výztuže) nosné bez zvláštních nároků na vliv prostředí tř. C 25/30</t>
  </si>
  <si>
    <t>-540082633</t>
  </si>
  <si>
    <t>https://podminky.urs.cz/item/CS_URS_2021_02/311321411</t>
  </si>
  <si>
    <t>(3,255*0,3*1,1)*2</t>
  </si>
  <si>
    <t>(2*0,3*1,1)*2</t>
  </si>
  <si>
    <t>311351121</t>
  </si>
  <si>
    <t>Bednění nadzákladových zdí nosných rovné oboustranné za každou stranu zřízení</t>
  </si>
  <si>
    <t>-1629567996</t>
  </si>
  <si>
    <t>https://podminky.urs.cz/item/CS_URS_2021_02/311351121</t>
  </si>
  <si>
    <t>(3,255+2,6)*2*1,1</t>
  </si>
  <si>
    <t>(2,655+2)*2*1,1</t>
  </si>
  <si>
    <t>311351122</t>
  </si>
  <si>
    <t>Bednění nadzákladových zdí nosných rovné oboustranné za každou stranu odstranění</t>
  </si>
  <si>
    <t>351200199</t>
  </si>
  <si>
    <t>https://podminky.urs.cz/item/CS_URS_2021_02/311351122</t>
  </si>
  <si>
    <t>311361821</t>
  </si>
  <si>
    <t>Výztuž nadzákladových zdí nosných svislých nebo odkloněných od svislice, rovných nebo oblých z betonářské oceli 10 505 (R) nebo BSt 500</t>
  </si>
  <si>
    <t>1460634653</t>
  </si>
  <si>
    <t>https://podminky.urs.cz/item/CS_URS_2021_02/311361821</t>
  </si>
  <si>
    <t>3,468*130/1000</t>
  </si>
  <si>
    <t>998001011</t>
  </si>
  <si>
    <t>Přesun hmot pro piloty nebo podzemní stěny betonované na místě</t>
  </si>
  <si>
    <t>-1228111985</t>
  </si>
  <si>
    <t>https://podminky.urs.cz/item/CS_URS_2021_02/998001011</t>
  </si>
  <si>
    <t>0,024+0,035+0,02</t>
  </si>
  <si>
    <t>145,006</t>
  </si>
  <si>
    <t>345,46</t>
  </si>
  <si>
    <t>250,209</t>
  </si>
  <si>
    <t>998012103</t>
  </si>
  <si>
    <t>Přesun hmot pro budovy občanské výstavby, bydlení, výrobu a služby s nosnou svislou konstrukcí monolitickou betonovou tyčovou s vyzdívaným obvodovým pláštěm vodorovná dopravní vzdálenost do 100 m pro budovy výšky přes 12 do 24 m</t>
  </si>
  <si>
    <t>-1706697074</t>
  </si>
  <si>
    <t>https://podminky.urs.cz/item/CS_URS_2021_02/998012103</t>
  </si>
  <si>
    <t>711</t>
  </si>
  <si>
    <t>Izolace proti vodě, vlhkosti a plynům</t>
  </si>
  <si>
    <t>711111001</t>
  </si>
  <si>
    <t>Provedení izolace proti zemní vlhkosti natěradly a tmely za studena na ploše vodorovné V nátěrem penetračním</t>
  </si>
  <si>
    <t>-1848974366</t>
  </si>
  <si>
    <t>https://podminky.urs.cz/item/CS_URS_2021_02/711111001</t>
  </si>
  <si>
    <t>3,255*2,6</t>
  </si>
  <si>
    <t>33,300*13,600</t>
  </si>
  <si>
    <t>-3,255*2,6</t>
  </si>
  <si>
    <t>11163150</t>
  </si>
  <si>
    <t>lak penetrační asfaltový</t>
  </si>
  <si>
    <t>32</t>
  </si>
  <si>
    <t>-1790545869</t>
  </si>
  <si>
    <t>452,88*0,0003 'Přepočtené koeficientem množství</t>
  </si>
  <si>
    <t>30</t>
  </si>
  <si>
    <t>711141559</t>
  </si>
  <si>
    <t>Provedení izolace proti zemní vlhkosti pásy přitavením NAIP na ploše vodorovné V</t>
  </si>
  <si>
    <t>555175022</t>
  </si>
  <si>
    <t>https://podminky.urs.cz/item/CS_URS_2021_02/711141559</t>
  </si>
  <si>
    <t>31</t>
  </si>
  <si>
    <t>62853004</t>
  </si>
  <si>
    <t>pás asfaltový natavitelný modifikovaný SBS tl 4,0mm s vložkou ze skleněné tkaniny a spalitelnou PE fólií nebo jemnozrnným minerálním posypem na horním povrchu</t>
  </si>
  <si>
    <t>754736560</t>
  </si>
  <si>
    <t>452,88*1,15 'Přepočtené koeficientem množství</t>
  </si>
  <si>
    <t>998711203</t>
  </si>
  <si>
    <t>Přesun hmot pro izolace proti vodě, vlhkosti a plynům stanovený procentní sazbou (%) z ceny vodorovná dopravní vzdálenost do 50 m v objektech výšky přes 12 do 60 m</t>
  </si>
  <si>
    <t>-1684935757</t>
  </si>
  <si>
    <t>https://podminky.urs.cz/item/CS_URS_2021_02/998711203</t>
  </si>
  <si>
    <t>33</t>
  </si>
  <si>
    <t>-404798618</t>
  </si>
  <si>
    <t>03 - Architektonicko - stavební řešení 1. NP</t>
  </si>
  <si>
    <t xml:space="preserve">    4 - Vodorovné konstrukce</t>
  </si>
  <si>
    <t>311272241</t>
  </si>
  <si>
    <t>Zdivo z pórobetonových tvárnic na tenké maltové lože, tl. zdiva 300 mm pevnost tvárnic přes P2 do P4, objemová hmotnost přes 450 do 600 kg/m3 na pero a drážku</t>
  </si>
  <si>
    <t>1609919027</t>
  </si>
  <si>
    <t>https://podminky.urs.cz/item/CS_URS_2021_02/311272241</t>
  </si>
  <si>
    <t>D.1.1.06 půdorys 1.NP</t>
  </si>
  <si>
    <t>(6,6+6,5+4,1+3,8+4,1+6,505+6,6)*3,07</t>
  </si>
  <si>
    <t>-(1*1+2*2+3*0,8*3+2,2+1*2+1,2*2,1)</t>
  </si>
  <si>
    <t>(6,5+6,5)*5,75</t>
  </si>
  <si>
    <t>-(6,5*4,4+6,195*4,5)</t>
  </si>
  <si>
    <t>(3,8+3,8+3,9+5,4+5,6+3,9+3,8+3,9)*5,75</t>
  </si>
  <si>
    <t>-(1*2,05+1,6*2,02+1*2,05)</t>
  </si>
  <si>
    <t>-3,14*0,6*0,6*3</t>
  </si>
  <si>
    <t>-3,14*0,9*0,9*2</t>
  </si>
  <si>
    <t>-3,14*0,5*0,5*2</t>
  </si>
  <si>
    <t>317143452</t>
  </si>
  <si>
    <t>Překlady nosné z pórobetonu osazené do tenkého maltového lože, pro zdi tl. 300 mm, délky překladu přes 1300 do 1500 mm</t>
  </si>
  <si>
    <t>1873248501</t>
  </si>
  <si>
    <t>https://podminky.urs.cz/item/CS_URS_2021_02/317143452</t>
  </si>
  <si>
    <t>317143453</t>
  </si>
  <si>
    <t>Překlady nosné z pórobetonu osazené do tenkého maltového lože, pro zdi tl. 300 mm, délky překladu přes 1500 do 1800 mm</t>
  </si>
  <si>
    <t>1730177675</t>
  </si>
  <si>
    <t>https://podminky.urs.cz/item/CS_URS_2021_02/317143453</t>
  </si>
  <si>
    <t>317143454</t>
  </si>
  <si>
    <t>Překlady nosné z pórobetonu osazené do tenkého maltového lože, pro zdi tl. 300 mm, délky překladu přes 1800 do 2100 mm</t>
  </si>
  <si>
    <t>487525973</t>
  </si>
  <si>
    <t>https://podminky.urs.cz/item/CS_URS_2021_02/317143454</t>
  </si>
  <si>
    <t>317143455</t>
  </si>
  <si>
    <t>Překlady nosné z pórobetonu osazené do tenkého maltového lože, pro zdi tl. 300 mm, délky překladu přes 2100 do 2400 mm</t>
  </si>
  <si>
    <t>857885983</t>
  </si>
  <si>
    <t>https://podminky.urs.cz/item/CS_URS_2021_02/317143455</t>
  </si>
  <si>
    <t>330321610</t>
  </si>
  <si>
    <t>Sloupy, pilíře, táhla, rámové stojky, vzpěry z betonu železového (bez výztuže) bez zvláštních nároků na vliv prostředí tř. C 30/37</t>
  </si>
  <si>
    <t>-1714380513</t>
  </si>
  <si>
    <t>https://podminky.urs.cz/item/CS_URS_2021_02/330321610</t>
  </si>
  <si>
    <t>(0,4*0,4)*10*3,07</t>
  </si>
  <si>
    <t>(0,4*0,4)*5,8</t>
  </si>
  <si>
    <t>(0,5*0,5)*8*5,8</t>
  </si>
  <si>
    <t>331351121</t>
  </si>
  <si>
    <t>Bednění hranatých sloupů a pilířů včetně vzepření průřezu pravoúhlého čtyřúhelníka výšky do 4 m, průřezu přes 0,08 do 0,16 m2 zřízení</t>
  </si>
  <si>
    <t>405286492</t>
  </si>
  <si>
    <t>https://podminky.urs.cz/item/CS_URS_2021_02/331351121</t>
  </si>
  <si>
    <t>(0,4+0,4)*2*10*3,07</t>
  </si>
  <si>
    <t>331351122</t>
  </si>
  <si>
    <t>Bednění hranatých sloupů a pilířů včetně vzepření průřezu pravoúhlého čtyřúhelníka výšky do 4 m, průřezu přes 0,08 do 0,16 m2 odstranění</t>
  </si>
  <si>
    <t>1119310610</t>
  </si>
  <si>
    <t>https://podminky.urs.cz/item/CS_URS_2021_02/331351122</t>
  </si>
  <si>
    <t>331351321</t>
  </si>
  <si>
    <t>Bednění hranatých sloupů a pilířů včetně vzepření průřezu pravoúhlého čtyřúhelníka výšky přes 4 do 6 m, průřezu přes 0,08 do 0,16 m2 zřízení</t>
  </si>
  <si>
    <t>-1737989114</t>
  </si>
  <si>
    <t>https://podminky.urs.cz/item/CS_URS_2021_02/331351321</t>
  </si>
  <si>
    <t>(0,4+0,4)*2*5,8</t>
  </si>
  <si>
    <t>331351322</t>
  </si>
  <si>
    <t>Bednění hranatých sloupů a pilířů včetně vzepření průřezu pravoúhlého čtyřúhelníka výšky přes 4 do 6 m, průřezu přes 0,08 do 0,16 m2 odstranění</t>
  </si>
  <si>
    <t>297287865</t>
  </si>
  <si>
    <t>https://podminky.urs.cz/item/CS_URS_2021_02/331351322</t>
  </si>
  <si>
    <t>331351325</t>
  </si>
  <si>
    <t>Bednění hranatých sloupů a pilířů včetně vzepření průřezu pravoúhlého čtyřúhelníka výšky přes 4 do 6 m, průřezu přes 0,16 m2 zřízení</t>
  </si>
  <si>
    <t>-1833938071</t>
  </si>
  <si>
    <t>https://podminky.urs.cz/item/CS_URS_2021_02/331351325</t>
  </si>
  <si>
    <t>(0,5+0,5)*2*8*5,8</t>
  </si>
  <si>
    <t>331351326</t>
  </si>
  <si>
    <t>Bednění hranatých sloupů a pilířů včetně vzepření průřezu pravoúhlého čtyřúhelníka výšky přes 4 do 6 m, průřezu přes 0,16 m2 odstranění</t>
  </si>
  <si>
    <t>-1855313831</t>
  </si>
  <si>
    <t>https://podminky.urs.cz/item/CS_URS_2021_02/331351326</t>
  </si>
  <si>
    <t>331361821</t>
  </si>
  <si>
    <t>Výztuž sloupů, pilířů, rámových stojek, táhel nebo vzpěr hranatých svislých nebo šikmých (odkloněných) z betonářské oceli 10 505 (R) nebo BSt 500</t>
  </si>
  <si>
    <t>-872524479</t>
  </si>
  <si>
    <t>https://podminky.urs.cz/item/CS_URS_2021_02/331361821</t>
  </si>
  <si>
    <t>17,44*300/1000</t>
  </si>
  <si>
    <t>341321410</t>
  </si>
  <si>
    <t>Stěny a příčky z betonu železového (bez výztuže) nosné tř. C 25/30</t>
  </si>
  <si>
    <t>35727777</t>
  </si>
  <si>
    <t>https://podminky.urs.cz/item/CS_URS_2021_02/341321410</t>
  </si>
  <si>
    <t>8,8*0,2*3,45</t>
  </si>
  <si>
    <t>2,4*0,2*3,45</t>
  </si>
  <si>
    <t>4*0,15*3,45</t>
  </si>
  <si>
    <t>2,5*0,2*3,45</t>
  </si>
  <si>
    <t>-1,24*2,25*0,2</t>
  </si>
  <si>
    <t>2,65*0,2*3,45</t>
  </si>
  <si>
    <t>Mezisoučet</t>
  </si>
  <si>
    <t>schodiště</t>
  </si>
  <si>
    <t>(1,3+0,13)*1,8*0,155</t>
  </si>
  <si>
    <t>(1,2)*1,8*0,13</t>
  </si>
  <si>
    <t>((1,8+1,05)/2*1,5)*0,155</t>
  </si>
  <si>
    <t>1.02 velkoprostorová učebna</t>
  </si>
  <si>
    <t>11,9*3,624*0,2</t>
  </si>
  <si>
    <t>((4,4+4,25)/2*1)*0,3*2</t>
  </si>
  <si>
    <t>((4,25+4,1)/2*1)*0,3*2</t>
  </si>
  <si>
    <t>((4,1+3,95)/2*1)*0,3*2</t>
  </si>
  <si>
    <t>((3,95+3,42)/2*1,9)*0,3*2</t>
  </si>
  <si>
    <t>11,5*0,9*0,3</t>
  </si>
  <si>
    <t>341351111</t>
  </si>
  <si>
    <t>Bednění stěn a příček nosných rovné oboustranné za každou stranu zřízení</t>
  </si>
  <si>
    <t>1723935422</t>
  </si>
  <si>
    <t>https://podminky.urs.cz/item/CS_URS_2021_02/341351111</t>
  </si>
  <si>
    <t>(8,8+2,7+4,2+0,15+4+2,4+5,5+2,5+0,2+0,3+2,65+0,3+0,2+2,7)*3,45</t>
  </si>
  <si>
    <t>(1,24+2,25*2)*0,2</t>
  </si>
  <si>
    <t>-1,24*2,25</t>
  </si>
  <si>
    <t>(2+2,65)*2*3,45</t>
  </si>
  <si>
    <t>12,5*3,624</t>
  </si>
  <si>
    <t>11,9*3,424</t>
  </si>
  <si>
    <t>((4,4+4,25)/2*1)*2</t>
  </si>
  <si>
    <t>((4,25+4,1)/2*1)*2</t>
  </si>
  <si>
    <t>((4,1+3,95)/2*1)*2</t>
  </si>
  <si>
    <t>((3,95+3,42)/2*1,9)*2</t>
  </si>
  <si>
    <t>(11,5+11,5)*0,9</t>
  </si>
  <si>
    <t>341351112</t>
  </si>
  <si>
    <t>Bednění stěn a příček nosných rovné oboustranné za každou stranu odstranění</t>
  </si>
  <si>
    <t>-773493596</t>
  </si>
  <si>
    <t>https://podminky.urs.cz/item/CS_URS_2021_02/341351112</t>
  </si>
  <si>
    <t>341361821</t>
  </si>
  <si>
    <t>Výztuž stěn a příček nosných svislých nebo šikmých, rovných nebo oblých z betonářské oceli 10 505 (R) nebo BSt 500</t>
  </si>
  <si>
    <t>1206217762</t>
  </si>
  <si>
    <t>https://podminky.urs.cz/item/CS_URS_2021_02/341361821</t>
  </si>
  <si>
    <t>38,976*150/1000</t>
  </si>
  <si>
    <t>342272235</t>
  </si>
  <si>
    <t>Příčky z pórobetonových tvárnic hladkých na tenké maltové lože objemová hmotnost do 500 kg/m3, tloušťka příčky 125 mm</t>
  </si>
  <si>
    <t>-1890528811</t>
  </si>
  <si>
    <t>https://podminky.urs.cz/item/CS_URS_2021_02/342272235</t>
  </si>
  <si>
    <t>recepce</t>
  </si>
  <si>
    <t>1,1*1,1</t>
  </si>
  <si>
    <t>0,4*1,1</t>
  </si>
  <si>
    <t>((1,1+0,7)/2*1)</t>
  </si>
  <si>
    <t>0,8*0,7</t>
  </si>
  <si>
    <t>1,1*0,7</t>
  </si>
  <si>
    <t>342351111</t>
  </si>
  <si>
    <t>Bednění stěn a příček výplňových a oddělovacích pevných rovné oboustranné za každou stranu zřízení</t>
  </si>
  <si>
    <t>-159873890</t>
  </si>
  <si>
    <t>https://podminky.urs.cz/item/CS_URS_2021_02/342351111</t>
  </si>
  <si>
    <t>schodiště do učebny</t>
  </si>
  <si>
    <t>(1,3+0,13+0,155+1,2+1,2+1,3)*0,9</t>
  </si>
  <si>
    <t>1,8*1*2</t>
  </si>
  <si>
    <t>0,155*0,9</t>
  </si>
  <si>
    <t>342351112</t>
  </si>
  <si>
    <t>Bednění stěn a příček výplňových a oddělovacích pevných rovné oboustranné za každou stranu odstranění</t>
  </si>
  <si>
    <t>-444245079</t>
  </si>
  <si>
    <t>https://podminky.urs.cz/item/CS_URS_2021_02/342351112</t>
  </si>
  <si>
    <t>Vodorovné konstrukce</t>
  </si>
  <si>
    <t>411321616</t>
  </si>
  <si>
    <t>Stropy z betonu železového (bez výztuže) stropů deskových, plochých střech, desek balkonových, desek hřibových stropů včetně hlavic hřibových sloupů tř. C 30/37</t>
  </si>
  <si>
    <t>-2125544282</t>
  </si>
  <si>
    <t>https://podminky.urs.cz/item/CS_URS_2021_02/411321616</t>
  </si>
  <si>
    <t>14,3*13,6*0,25</t>
  </si>
  <si>
    <t>-(2,5*5,5*0,25)</t>
  </si>
  <si>
    <t>-(2*2,65*0,25)</t>
  </si>
  <si>
    <t>-(0,84*0,95*0,25)</t>
  </si>
  <si>
    <t>(14,53+13,6+14,53)*0,23*0,1</t>
  </si>
  <si>
    <t>7,19*13,6*0,25</t>
  </si>
  <si>
    <t>(7,19+7,19)*0,23*0,1</t>
  </si>
  <si>
    <t>12,25*13,6*0,2</t>
  </si>
  <si>
    <t>(19,44+13,6+19,44)*0,23*0,1</t>
  </si>
  <si>
    <t>411351011</t>
  </si>
  <si>
    <t>Bednění stropních konstrukcí - bez podpěrné konstrukce desek tloušťky stropní desky přes 5 do 25 cm zřízení</t>
  </si>
  <si>
    <t>-1224768229</t>
  </si>
  <si>
    <t>https://podminky.urs.cz/item/CS_URS_2021_02/411351011</t>
  </si>
  <si>
    <t>14,3*13,6</t>
  </si>
  <si>
    <t>(2,4+5,5)*2*0,25</t>
  </si>
  <si>
    <t>(2+2,65)*2*0,25</t>
  </si>
  <si>
    <t>-(2,7*8,8)</t>
  </si>
  <si>
    <t>(2,65*0,3)</t>
  </si>
  <si>
    <t>(0,84+0,95)*2*0,25</t>
  </si>
  <si>
    <t>-(1,24*1,35)</t>
  </si>
  <si>
    <t>7,19*13,6</t>
  </si>
  <si>
    <t>12,25*13,6</t>
  </si>
  <si>
    <t>(14,53+13,6+14,52)*(0,25+0,23+0,1)</t>
  </si>
  <si>
    <t>(7,19+7,19)*(0,25+0,23+0,1)</t>
  </si>
  <si>
    <t>(12,25+13,6+12,25)*(0,2+0,23+0,1)</t>
  </si>
  <si>
    <t>12,5*5</t>
  </si>
  <si>
    <t>411351012</t>
  </si>
  <si>
    <t>Bednění stropních konstrukcí - bez podpěrné konstrukce desek tloušťky stropní desky přes 5 do 25 cm odstranění</t>
  </si>
  <si>
    <t>-1674275310</t>
  </si>
  <si>
    <t>https://podminky.urs.cz/item/CS_URS_2021_02/411351012</t>
  </si>
  <si>
    <t>411354313</t>
  </si>
  <si>
    <t>Podpěrná konstrukce stropů - desek, kleneb a skořepin výška podepření do 4 m tloušťka stropu přes 15 do 25 cm zřízení</t>
  </si>
  <si>
    <t>-382161766</t>
  </si>
  <si>
    <t>https://podminky.urs.cz/item/CS_URS_2021_02/411354313</t>
  </si>
  <si>
    <t>-(2,5*5,5)</t>
  </si>
  <si>
    <t>-(2*2,65)</t>
  </si>
  <si>
    <t>(14,53+13,6+14,53)*0,23</t>
  </si>
  <si>
    <t>411354314</t>
  </si>
  <si>
    <t>Podpěrná konstrukce stropů - desek, kleneb a skořepin výška podepření do 4 m tloušťka stropu přes 15 do 25 cm odstranění</t>
  </si>
  <si>
    <t>-1251375299</t>
  </si>
  <si>
    <t>https://podminky.urs.cz/item/CS_URS_2021_02/411354314</t>
  </si>
  <si>
    <t>411354333</t>
  </si>
  <si>
    <t>Podpěrná konstrukce stropů - desek, kleneb a skořepin výška podepření přes 4 do 6 m tloušťka stropu přes 15 do 25 cm zřízení</t>
  </si>
  <si>
    <t>-163240128</t>
  </si>
  <si>
    <t>https://podminky.urs.cz/item/CS_URS_2021_02/411354333</t>
  </si>
  <si>
    <t>(19,44+13,6+19,44)*0,23</t>
  </si>
  <si>
    <t>411354334</t>
  </si>
  <si>
    <t>Podpěrná konstrukce stropů - desek, kleneb a skořepin výška podepření přes 4 do 6 m tloušťka stropu přes 15 do 25 cm odstranění</t>
  </si>
  <si>
    <t>1549855256</t>
  </si>
  <si>
    <t>https://podminky.urs.cz/item/CS_URS_2021_02/411354334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</si>
  <si>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</si>
  <si>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</si>
  <si>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384640011</t>
  </si>
  <si>
    <t>https://podminky.urs.cz/item/CS_URS_2021_02/411361821</t>
  </si>
  <si>
    <t>103,942*120/1000</t>
  </si>
  <si>
    <t>413321616</t>
  </si>
  <si>
    <t>Nosníky z betonu železového (bez výztuže) včetně stěnových i jeřábových drah, volných trámů, průvlaků, rámových příčlí, ztužidel, konzol, vodorovných táhel apod., tyčových konstrukcí tř. C 30/37</t>
  </si>
  <si>
    <t>-107880815</t>
  </si>
  <si>
    <t>https://podminky.urs.cz/item/CS_URS_2021_02/413321616</t>
  </si>
  <si>
    <t>(14,305*0,38*0,4)</t>
  </si>
  <si>
    <t>(12,8*0,38*0,4)</t>
  </si>
  <si>
    <t>4,5*0,38*0,4</t>
  </si>
  <si>
    <t>6,3*0,38*0,4</t>
  </si>
  <si>
    <t>7,4*0,4*0,38</t>
  </si>
  <si>
    <t>6,94*0,4*0,5</t>
  </si>
  <si>
    <t>12,5*0,6*0,5</t>
  </si>
  <si>
    <t>12,6*0,6*0,5</t>
  </si>
  <si>
    <t>11,5*0,6*0,5</t>
  </si>
  <si>
    <t>413351111</t>
  </si>
  <si>
    <t>Bednění nosníků a průvlaků - bez podpěrné konstrukce výška nosníku po spodní líc stropní desky do 100 cm zřízení</t>
  </si>
  <si>
    <t>-1314444804</t>
  </si>
  <si>
    <t>https://podminky.urs.cz/item/CS_URS_2021_02/413351111</t>
  </si>
  <si>
    <t>(14,305+13,6+14,305)*0,38</t>
  </si>
  <si>
    <t>(13,505+12,8+13,505)*0,38</t>
  </si>
  <si>
    <t>(6,6+6,5+4,1+3,8+4,1+6,505+6,6)*0,4</t>
  </si>
  <si>
    <t>(0,4+4,5+0,4+4,5)*0,38</t>
  </si>
  <si>
    <t>(0,4+6,3+0,4+6,3)*0,38</t>
  </si>
  <si>
    <t>(4,3+1,6+4,1)*0,4</t>
  </si>
  <si>
    <t>(7,4+7,4)*0,38</t>
  </si>
  <si>
    <t>(7,4+7,4)*0,4</t>
  </si>
  <si>
    <t>(6,94+6,94)*0,5*2</t>
  </si>
  <si>
    <t>(6,5+6,5)*0,4</t>
  </si>
  <si>
    <t>(12,5+13,6)*2*0,6</t>
  </si>
  <si>
    <t>(11,5+3,8)*2*0,6</t>
  </si>
  <si>
    <t>(11,5+3,9)*2*0,6</t>
  </si>
  <si>
    <t>(11,5+3,8+3,8+3,9+5,4+5,6+3,9+3,8+3,9+11,5+11,5)*0,5</t>
  </si>
  <si>
    <t>413351112</t>
  </si>
  <si>
    <t>Bednění nosníků a průvlaků - bez podpěrné konstrukce výška nosníku po spodní líc stropní desky do 100 cm odstranění</t>
  </si>
  <si>
    <t>-1791820351</t>
  </si>
  <si>
    <t>https://podminky.urs.cz/item/CS_URS_2021_02/413351112</t>
  </si>
  <si>
    <t>413352111</t>
  </si>
  <si>
    <t>Podpěrná konstrukce nosníků a průvlaků výšky podepření do 4 m výšky nosníku (po spodní hranu stropní desky) do 100 cm zřízení</t>
  </si>
  <si>
    <t>119845640</t>
  </si>
  <si>
    <t>https://podminky.urs.cz/item/CS_URS_2021_02/413352111</t>
  </si>
  <si>
    <t>413352112</t>
  </si>
  <si>
    <t>Podpěrná konstrukce nosníků a průvlaků výšky podepření do 4 m výšky nosníku (po spodní hranu stropní desky) do 100 cm odstranění</t>
  </si>
  <si>
    <t>693850235</t>
  </si>
  <si>
    <t>https://podminky.urs.cz/item/CS_URS_2021_02/413352112</t>
  </si>
  <si>
    <t>34</t>
  </si>
  <si>
    <t>413352211</t>
  </si>
  <si>
    <t>Podpěrná konstrukce nosníků a průvlaků výšky podepření přes 4 do 6 m výšky nosníku (po spodní hranu stropní desky) do 100 cm zřízení</t>
  </si>
  <si>
    <t>322564528</t>
  </si>
  <si>
    <t>https://podminky.urs.cz/item/CS_URS_2021_02/413352211</t>
  </si>
  <si>
    <t>35</t>
  </si>
  <si>
    <t>413352212</t>
  </si>
  <si>
    <t>Podpěrná konstrukce nosníků a průvlaků výšky podepření přes 4 do 6 m výšky nosníku (po spodní hranu stropní desky) do 100 cm odstranění</t>
  </si>
  <si>
    <t>-1849186668</t>
  </si>
  <si>
    <t>https://podminky.urs.cz/item/CS_URS_2021_02/413352212</t>
  </si>
  <si>
    <t>36</t>
  </si>
  <si>
    <t>413361821</t>
  </si>
  <si>
    <t>Výztuž nosníků včetně stěnových i jeřábových drah, volných trámů, průvlaků, rámových příčlí, ztužidel, konzol, vodorovných táhel apod. tyčových konstrukcí lemujících nebo vyztužujících stropní a podobné střešní konstrukce z betonářské oceli 10 505 (R) nebo BSt 500</t>
  </si>
  <si>
    <t>-1277469717</t>
  </si>
  <si>
    <t>https://podminky.urs.cz/item/CS_URS_2021_02/413361821</t>
  </si>
  <si>
    <t>34,922*120/1000</t>
  </si>
  <si>
    <t>37</t>
  </si>
  <si>
    <t>430321414</t>
  </si>
  <si>
    <t>Schodišťové konstrukce a rampy z betonu železového (bez výztuže) stupně, schodnice, ramena, podesty s nosníky tř. C 25/30</t>
  </si>
  <si>
    <t>-119071766</t>
  </si>
  <si>
    <t>https://podminky.urs.cz/item/CS_URS_2021_02/430321414</t>
  </si>
  <si>
    <t>1.04 schodiště</t>
  </si>
  <si>
    <t>0,5*0,4*1,18</t>
  </si>
  <si>
    <t>((0,4+0,25)/2*0,29)*1,18*19</t>
  </si>
  <si>
    <t>1,33*2,4*0,25</t>
  </si>
  <si>
    <t>38</t>
  </si>
  <si>
    <t>430321616</t>
  </si>
  <si>
    <t>Schodišťové konstrukce a rampy z betonu železového (bez výztuže) stupně, schodnice, ramena, podesty s nosníky tř. C 30/37</t>
  </si>
  <si>
    <t>-245709723</t>
  </si>
  <si>
    <t>https://podminky.urs.cz/item/CS_URS_2021_02/430321616</t>
  </si>
  <si>
    <t>0,15*0,9*12,5</t>
  </si>
  <si>
    <t>((0,4+0,25)/2*0,9)*11,9*7</t>
  </si>
  <si>
    <t>((0,4+0,25)/2*0,9)*12,5*3</t>
  </si>
  <si>
    <t>((0,4+0,25)/2*2)*12,5</t>
  </si>
  <si>
    <t>vstupní schodiště do učebny</t>
  </si>
  <si>
    <t>0,25*0,333*1,355</t>
  </si>
  <si>
    <t>0,4*0,333*1,355</t>
  </si>
  <si>
    <t>0,55*0,333*1,355</t>
  </si>
  <si>
    <t>0,7*0,333*1,355</t>
  </si>
  <si>
    <t>0,85*0,333*1,355</t>
  </si>
  <si>
    <t>1*1,43*1,355</t>
  </si>
  <si>
    <t>39</t>
  </si>
  <si>
    <t>430361821</t>
  </si>
  <si>
    <t>Výztuž schodišťových konstrukcí a ramp stupňů, schodnic, ramen, podest s nosníky z betonářské oceli 10 505 (R) nebo BSt 500</t>
  </si>
  <si>
    <t>57254857</t>
  </si>
  <si>
    <t>https://podminky.urs.cz/item/CS_URS_2021_02/430361821</t>
  </si>
  <si>
    <t>3,147*125/1000</t>
  </si>
  <si>
    <t>48,326*125/1000</t>
  </si>
  <si>
    <t>40</t>
  </si>
  <si>
    <t>431351121</t>
  </si>
  <si>
    <t>Bednění podest, podstupňových desek a ramp včetně podpěrné konstrukce výšky do 4 m půdorysně přímočarých zřízení</t>
  </si>
  <si>
    <t>-121384973</t>
  </si>
  <si>
    <t>https://podminky.urs.cz/item/CS_URS_2021_02/431351121</t>
  </si>
  <si>
    <t>5,6*11,9</t>
  </si>
  <si>
    <t>3,1*1,18</t>
  </si>
  <si>
    <t>1,33*2,4</t>
  </si>
  <si>
    <t>3,3*1,18</t>
  </si>
  <si>
    <t>41</t>
  </si>
  <si>
    <t>431351122</t>
  </si>
  <si>
    <t>Bednění podest, podstupňových desek a ramp včetně podpěrné konstrukce výšky do 4 m půdorysně přímočarých odstranění</t>
  </si>
  <si>
    <t>-83585776</t>
  </si>
  <si>
    <t>https://podminky.urs.cz/item/CS_URS_2021_02/431351122</t>
  </si>
  <si>
    <t>42</t>
  </si>
  <si>
    <t>433351131</t>
  </si>
  <si>
    <t>Bednění schodnic včetně podpěrné konstrukce výšky do 4 m půdorysně přímočarých zřízení</t>
  </si>
  <si>
    <t>-2063144554</t>
  </si>
  <si>
    <t>https://podminky.urs.cz/item/CS_URS_2021_02/433351131</t>
  </si>
  <si>
    <t>3,1*0,4</t>
  </si>
  <si>
    <t>3,3*0,4</t>
  </si>
  <si>
    <t>0,15*0,333</t>
  </si>
  <si>
    <t>0,3*0,333</t>
  </si>
  <si>
    <t>0,45*0,333</t>
  </si>
  <si>
    <t>0,6*0,333</t>
  </si>
  <si>
    <t>0,75*0,333</t>
  </si>
  <si>
    <t>0,9*1,43</t>
  </si>
  <si>
    <t>1,355*0,9</t>
  </si>
  <si>
    <t>43</t>
  </si>
  <si>
    <t>433351132</t>
  </si>
  <si>
    <t>Bednění schodnic včetně podpěrné konstrukce výšky do 4 m půdorysně přímočarých odstranění</t>
  </si>
  <si>
    <t>1365680170</t>
  </si>
  <si>
    <t>https://podminky.urs.cz/item/CS_URS_2021_02/433351132</t>
  </si>
  <si>
    <t>44</t>
  </si>
  <si>
    <t>434351141</t>
  </si>
  <si>
    <t>Bednění stupňů betonovaných na podstupňové desce nebo na terénu půdorysně přímočarých zřízení</t>
  </si>
  <si>
    <t>-411766063</t>
  </si>
  <si>
    <t>https://podminky.urs.cz/item/CS_URS_2021_02/434351141</t>
  </si>
  <si>
    <t>1,18*0,169*10</t>
  </si>
  <si>
    <t>0,15*1,355*6</t>
  </si>
  <si>
    <t>45</t>
  </si>
  <si>
    <t>434351142</t>
  </si>
  <si>
    <t>Bednění stupňů betonovaných na podstupňové desce nebo na terénu půdorysně přímočarých odstranění</t>
  </si>
  <si>
    <t>-2116508328</t>
  </si>
  <si>
    <t>https://podminky.urs.cz/item/CS_URS_2021_02/434351142</t>
  </si>
  <si>
    <t>46</t>
  </si>
  <si>
    <t>897676899</t>
  </si>
  <si>
    <t>D.1.1.06 půdorys 1.NP + 2.NP</t>
  </si>
  <si>
    <t>(1,2+14,06+1,2+1,2+20,5+4,2+1,2+1,2+13,035+1,2+1,2+18,36+1,2+1,2+33,765+1,2)*7,5</t>
  </si>
  <si>
    <t>47</t>
  </si>
  <si>
    <t>-397797968</t>
  </si>
  <si>
    <t>869,4*120</t>
  </si>
  <si>
    <t>48</t>
  </si>
  <si>
    <t>-1489042011</t>
  </si>
  <si>
    <t>49</t>
  </si>
  <si>
    <t>943211111</t>
  </si>
  <si>
    <t>Montáž lešení prostorového rámového lehkého pracovního s podlahami s provozním zatížením tř. 3 do 200 kg/m2, výšky do 10 m</t>
  </si>
  <si>
    <t>-1676969539</t>
  </si>
  <si>
    <t>https://podminky.urs.cz/item/CS_URS_2021_02/943211111</t>
  </si>
  <si>
    <t>výtahová šachta</t>
  </si>
  <si>
    <t>2*2,65*3,45</t>
  </si>
  <si>
    <t>50</t>
  </si>
  <si>
    <t>943211211</t>
  </si>
  <si>
    <t>Montáž lešení prostorového rámového lehkého pracovního s podlahami Příplatek za první a každý další den použití lešení k ceně -1111</t>
  </si>
  <si>
    <t>-438768730</t>
  </si>
  <si>
    <t>https://podminky.urs.cz/item/CS_URS_2021_02/943211211</t>
  </si>
  <si>
    <t>18,285*45</t>
  </si>
  <si>
    <t>51</t>
  </si>
  <si>
    <t>943211811</t>
  </si>
  <si>
    <t>Demontáž lešení prostorového rámového lehkého pracovního s podlahami s provozním zatížením tř. 3 do 200 kg/m2, výšky do 10 m</t>
  </si>
  <si>
    <t>202601742</t>
  </si>
  <si>
    <t>https://podminky.urs.cz/item/CS_URS_2021_02/943211811</t>
  </si>
  <si>
    <t>52</t>
  </si>
  <si>
    <t>713387738</t>
  </si>
  <si>
    <t>53</t>
  </si>
  <si>
    <t>1213845924</t>
  </si>
  <si>
    <t>869,4*90</t>
  </si>
  <si>
    <t>54</t>
  </si>
  <si>
    <t>1399485779</t>
  </si>
  <si>
    <t>55</t>
  </si>
  <si>
    <t>949101112</t>
  </si>
  <si>
    <t>Lešení pomocné pracovní pro objekty pozemních staveb pro zatížení do 150 kg/m2, o výšce lešeňové podlahy přes 1,9 do 3,5 m</t>
  </si>
  <si>
    <t>-1457327126</t>
  </si>
  <si>
    <t>https://podminky.urs.cz/item/CS_URS_2021_02/949101112</t>
  </si>
  <si>
    <t>87+206,3+27,1+3,69+7,1+2,3+3+2,8+8,5+16,5+13,1+43+15,3+1,9+1+1,4+5,3+9,2</t>
  </si>
  <si>
    <t>56</t>
  </si>
  <si>
    <t>950101</t>
  </si>
  <si>
    <t>Stykovací výztuž do betonových konstrukcí 150 15/10</t>
  </si>
  <si>
    <t>-680165990</t>
  </si>
  <si>
    <t>stykovací výztuž</t>
  </si>
  <si>
    <t>2,4</t>
  </si>
  <si>
    <t>57</t>
  </si>
  <si>
    <t>950102</t>
  </si>
  <si>
    <t>Stykovací výztuž do betonových konstrukcí 190 15/10</t>
  </si>
  <si>
    <t>2088355992</t>
  </si>
  <si>
    <t>58</t>
  </si>
  <si>
    <t>-1793956972</t>
  </si>
  <si>
    <t>59</t>
  </si>
  <si>
    <t>996979965</t>
  </si>
  <si>
    <t>04 - Architektonicko - stavební řešení 2.NP</t>
  </si>
  <si>
    <t xml:space="preserve">    6 - Úpravy povrchů, podlahy a osazování výplní</t>
  </si>
  <si>
    <t xml:space="preserve">    721 - Zdravotechnika - vnitřní kanalizace</t>
  </si>
  <si>
    <t xml:space="preserve">    763 - Konstrukce suché výstavby</t>
  </si>
  <si>
    <t xml:space="preserve">    764 - Konstrukce klempířské</t>
  </si>
  <si>
    <t xml:space="preserve">    767 - Konstrukce zámečnické</t>
  </si>
  <si>
    <t xml:space="preserve">    776 - Podlahy povlakové</t>
  </si>
  <si>
    <t xml:space="preserve">    784 - Dokončovací práce - malby a tapety</t>
  </si>
  <si>
    <t>311272031</t>
  </si>
  <si>
    <t>Zdivo z pórobetonových tvárnic na tenké maltové lože, tl. zdiva 200 mm pevnost tvárnic přes P2 do P4, objemová hmotnost přes 450 do 600 kg/m3 hladkých</t>
  </si>
  <si>
    <t>-267337842</t>
  </si>
  <si>
    <t>https://podminky.urs.cz/item/CS_URS_2021_02/311272031</t>
  </si>
  <si>
    <t>půdorys 2.NP D.1.1.07</t>
  </si>
  <si>
    <t>4,2*2,635</t>
  </si>
  <si>
    <t>-(0,8*0,25)*2</t>
  </si>
  <si>
    <t>4,1*2,65</t>
  </si>
  <si>
    <t>1,3*2,65</t>
  </si>
  <si>
    <t>1758919318</t>
  </si>
  <si>
    <t>(6+6,505+4,1+3,8+4,1+6,505+6,6)*2,25</t>
  </si>
  <si>
    <t>-(1*0,315+1*0,5*2)</t>
  </si>
  <si>
    <t>1687322412</t>
  </si>
  <si>
    <t>(0,4*0,4*2,25)*10</t>
  </si>
  <si>
    <t>1587026808</t>
  </si>
  <si>
    <t>(0,4+0,4)*2*2,25*10</t>
  </si>
  <si>
    <t>-53669070</t>
  </si>
  <si>
    <t>-2114790039</t>
  </si>
  <si>
    <t>3,6*300/1000</t>
  </si>
  <si>
    <t>1719850906</t>
  </si>
  <si>
    <t>(8,8+2,4+2,65+2,5+2,5)*2,65*0,2</t>
  </si>
  <si>
    <t>5,5*0,15*2,65</t>
  </si>
  <si>
    <t>-(1,24*2,25)*0,2</t>
  </si>
  <si>
    <t>-(1*2,02)*0,15</t>
  </si>
  <si>
    <t>-(1*2,02)*0,2</t>
  </si>
  <si>
    <t>-1240144851</t>
  </si>
  <si>
    <t>půdorys 2.NP D.1.1.0</t>
  </si>
  <si>
    <t>(8,8+2,7+5,9+0,3+2,65+0,3+0,2+2,7)*2,65</t>
  </si>
  <si>
    <t>(5,5+2,4+5,5+2,4)*2,65</t>
  </si>
  <si>
    <t>(1+2,02*2)*0,2</t>
  </si>
  <si>
    <t>(1+2,02*2)*0,15</t>
  </si>
  <si>
    <t>-(1,24*2,25+1*2,02*2)</t>
  </si>
  <si>
    <t>(2+2,65)*2*2,9</t>
  </si>
  <si>
    <t>1146005759</t>
  </si>
  <si>
    <t>-228110777</t>
  </si>
  <si>
    <t>10,912*120/1000</t>
  </si>
  <si>
    <t>-970381201</t>
  </si>
  <si>
    <t>(14,31+13,6+14,31)*0,23*0,1</t>
  </si>
  <si>
    <t>411324646</t>
  </si>
  <si>
    <t>Stropy z betonu železového (bez výztuže) pohledového stropů deskových, plochých střech, desek balkonových, desek hřibových stropů včetně hlavic hřibových sloupů tř. C 30/37</t>
  </si>
  <si>
    <t>-881598989</t>
  </si>
  <si>
    <t>https://podminky.urs.cz/item/CS_URS_2021_02/411324646</t>
  </si>
  <si>
    <t>13,6*14,31*0,25</t>
  </si>
  <si>
    <t>-(2,35*5,545+2*2,655)*0,25</t>
  </si>
  <si>
    <t>-638347640</t>
  </si>
  <si>
    <t>12,8*13,91</t>
  </si>
  <si>
    <t>(14,31+14,06+14,31)*(0,23+0,1)</t>
  </si>
  <si>
    <t>(5,5+2,4)*2*0,25</t>
  </si>
  <si>
    <t>2,65*0,3</t>
  </si>
  <si>
    <t>-1,24*1,35</t>
  </si>
  <si>
    <t>-1748001389</t>
  </si>
  <si>
    <t>-1098362450</t>
  </si>
  <si>
    <t>(14,31+14,06+14,31)*0,23</t>
  </si>
  <si>
    <t>-872314462</t>
  </si>
  <si>
    <t>-147574059</t>
  </si>
  <si>
    <t>43,869*130/1000</t>
  </si>
  <si>
    <t>413322626</t>
  </si>
  <si>
    <t>Nosníky z betonu železového (bez výztuže) včetně stěnových i jeřábových drah, volných trámů, průvlaků, rámových příčlí, ztužidel, konzol, vodorovných táhel apod., tyčových konstrukcí pohledového tř. C 30/37</t>
  </si>
  <si>
    <t>1088989473</t>
  </si>
  <si>
    <t>https://podminky.urs.cz/item/CS_URS_2021_02/413322626</t>
  </si>
  <si>
    <t>14,31*0,38*0,4</t>
  </si>
  <si>
    <t>12,8*0,38*0,4</t>
  </si>
  <si>
    <t>1608124167</t>
  </si>
  <si>
    <t>(14,31+13,6+14,31)*0,38</t>
  </si>
  <si>
    <t>(13,91+12,8+13,91)*0,38</t>
  </si>
  <si>
    <t>(6,6+6,505+4,1+3,8+4,1+6,505+6,6)*0,4</t>
  </si>
  <si>
    <t>-1182457388</t>
  </si>
  <si>
    <t>413351191</t>
  </si>
  <si>
    <t>Bednění nosníků a průvlaků - bez podpěrné konstrukce Příplatek k cenám za pohledový beton</t>
  </si>
  <si>
    <t>-579127704</t>
  </si>
  <si>
    <t>https://podminky.urs.cz/item/CS_URS_2021_02/413351191</t>
  </si>
  <si>
    <t>-869495203</t>
  </si>
  <si>
    <t>1312785538</t>
  </si>
  <si>
    <t>-1270804349</t>
  </si>
  <si>
    <t>6,296*130/1000</t>
  </si>
  <si>
    <t>-858610134</t>
  </si>
  <si>
    <t>((0,4+0,3)/2*0,293)*1,18*17</t>
  </si>
  <si>
    <t>2,4*1,61*0,2</t>
  </si>
  <si>
    <t>2,4*1,59*0,2</t>
  </si>
  <si>
    <t>-752913697</t>
  </si>
  <si>
    <t>3,593*125/1000</t>
  </si>
  <si>
    <t>-2096760307</t>
  </si>
  <si>
    <t>(1,2+0,2+0,3)*2,4</t>
  </si>
  <si>
    <t>2,8*1,18</t>
  </si>
  <si>
    <t>2,4*1,59</t>
  </si>
  <si>
    <t>-205915095</t>
  </si>
  <si>
    <t>1705494545</t>
  </si>
  <si>
    <t>2,8*0,4*2</t>
  </si>
  <si>
    <t>-1750498736</t>
  </si>
  <si>
    <t>1064298934</t>
  </si>
  <si>
    <t>1,18*0,168*18</t>
  </si>
  <si>
    <t>1766909307</t>
  </si>
  <si>
    <t>Úpravy povrchů, podlahy a osazování výplní</t>
  </si>
  <si>
    <t>611131125</t>
  </si>
  <si>
    <t>Podkladní a spojovací vrstva vnitřních omítaných ploch penetrace disperzní nanášená ručně schodišťových konstrukcí</t>
  </si>
  <si>
    <t>-131864479</t>
  </si>
  <si>
    <t>https://podminky.urs.cz/item/CS_URS_2021_02/611131125</t>
  </si>
  <si>
    <t>2.04 schodiště</t>
  </si>
  <si>
    <t>(2,4+5,5)*2*2,65</t>
  </si>
  <si>
    <t>-(1*2,02)*2</t>
  </si>
  <si>
    <t>2,8*1,18*2</t>
  </si>
  <si>
    <t>2,4*2,05</t>
  </si>
  <si>
    <t>611311135</t>
  </si>
  <si>
    <t>Potažení vnitřních ploch vápenným štukem tloušťky do 3 mm schodišťových konstrukcí stropů, stěn, ramen nebo nosníků</t>
  </si>
  <si>
    <t>1857643823</t>
  </si>
  <si>
    <t>https://podminky.urs.cz/item/CS_URS_2021_02/611311135</t>
  </si>
  <si>
    <t>612131121</t>
  </si>
  <si>
    <t>Podkladní a spojovací vrstva vnitřních omítaných ploch penetrace disperzní nanášená ručně stěn</t>
  </si>
  <si>
    <t>978816797</t>
  </si>
  <si>
    <t>https://podminky.urs.cz/item/CS_URS_2021_02/612131121</t>
  </si>
  <si>
    <t>D.1.1.08 půdorys 2.NP</t>
  </si>
  <si>
    <t>2.05 strojovna VZT</t>
  </si>
  <si>
    <t>(13,805+4,2+8,4)*2,65</t>
  </si>
  <si>
    <t>(6,6+6,505+4,1+3,8)*0,1</t>
  </si>
  <si>
    <t>(0,1*2,25)*6</t>
  </si>
  <si>
    <t>2.06 technická místnost</t>
  </si>
  <si>
    <t>(3,8+2,5)*2,65</t>
  </si>
  <si>
    <t>3,8*0,1</t>
  </si>
  <si>
    <t>0,1*2,25*2</t>
  </si>
  <si>
    <t>-0,9*1,97</t>
  </si>
  <si>
    <t>2.07 sklad</t>
  </si>
  <si>
    <t>(4,48+6,605)*2,65</t>
  </si>
  <si>
    <t>(4,48+6,505)*0,1</t>
  </si>
  <si>
    <t>0,38*2,65*2</t>
  </si>
  <si>
    <t>(0,1*2,25)*4</t>
  </si>
  <si>
    <t>2.08 rozvodna NN</t>
  </si>
  <si>
    <t>2,42*2,96</t>
  </si>
  <si>
    <t>2,42*0,1</t>
  </si>
  <si>
    <t>0,28*2,65*2</t>
  </si>
  <si>
    <t>0,1*2,65</t>
  </si>
  <si>
    <t>2.09 místnost EPS a RPO</t>
  </si>
  <si>
    <t>2,42*2,65</t>
  </si>
  <si>
    <t>2.10 serverovna</t>
  </si>
  <si>
    <t>2*2,65</t>
  </si>
  <si>
    <t>2*0,1</t>
  </si>
  <si>
    <t>2,25*0,1</t>
  </si>
  <si>
    <t>0,2*2,65</t>
  </si>
  <si>
    <t>612142001</t>
  </si>
  <si>
    <t>Potažení vnitřních ploch pletivem v ploše nebo pruzích, na plném podkladu sklovláknitým vtlačením do tmelu stěn</t>
  </si>
  <si>
    <t>897644587</t>
  </si>
  <si>
    <t>https://podminky.urs.cz/item/CS_URS_2021_02/612142001</t>
  </si>
  <si>
    <t>612311131</t>
  </si>
  <si>
    <t>Potažení vnitřních ploch vápenným štukem tloušťky do 3 mm svislých konstrukcí stěn</t>
  </si>
  <si>
    <t>-582996842</t>
  </si>
  <si>
    <t>https://podminky.urs.cz/item/CS_URS_2021_02/612311131</t>
  </si>
  <si>
    <t>(13,805+4,2+8,4)*2*2,65</t>
  </si>
  <si>
    <t>632451101</t>
  </si>
  <si>
    <t>Potěr cementový samonivelační ze suchých směsí tloušťky přes 2 do 5 mm</t>
  </si>
  <si>
    <t>633112465</t>
  </si>
  <si>
    <t>D.1.1.07 půdorys 2.NP</t>
  </si>
  <si>
    <t>skladba S21</t>
  </si>
  <si>
    <t>(1,18*(0,1686+0,293))*16</t>
  </si>
  <si>
    <t>2,4*1,61</t>
  </si>
  <si>
    <t>632451105</t>
  </si>
  <si>
    <t>Potěr cementový samonivelační ze suchých směsí tloušťky přes 10 do 15 mm</t>
  </si>
  <si>
    <t>-373171386</t>
  </si>
  <si>
    <t>skladba S16</t>
  </si>
  <si>
    <t>10,7+60,6+19,8+29,4+10,7+10,8</t>
  </si>
  <si>
    <t>skladba S15</t>
  </si>
  <si>
    <t>8,9</t>
  </si>
  <si>
    <t>632451491</t>
  </si>
  <si>
    <t>Potěr pískocementový běžný Příplatek k cenám za úpravu povrchu přehlazením</t>
  </si>
  <si>
    <t>559568521</t>
  </si>
  <si>
    <t>632451494</t>
  </si>
  <si>
    <t>Potěr pískocementový běžný Příplatek k cenám za strojní přehlazení povrchu</t>
  </si>
  <si>
    <t>1800324742</t>
  </si>
  <si>
    <t>642942951</t>
  </si>
  <si>
    <t>Osazování zárubní nebo rámů kovových dveřních lisovaných nebo z úhelníků bez dveřních křídel skrytých do 2,5 m2</t>
  </si>
  <si>
    <t>1594529399</t>
  </si>
  <si>
    <t>https://podminky.urs.cz/item/CS_URS_2021_02/642942951</t>
  </si>
  <si>
    <t>D/6</t>
  </si>
  <si>
    <t>D/7</t>
  </si>
  <si>
    <t>553301</t>
  </si>
  <si>
    <t>hliníková obložková zárubeň 800mm</t>
  </si>
  <si>
    <t>-2116661857</t>
  </si>
  <si>
    <t>553302</t>
  </si>
  <si>
    <t xml:space="preserve"> protipožární obložková zárubeň 900mm ocelová</t>
  </si>
  <si>
    <t>942278226</t>
  </si>
  <si>
    <t>434510003</t>
  </si>
  <si>
    <t>-382038378</t>
  </si>
  <si>
    <t>1167890445</t>
  </si>
  <si>
    <t>-1016648648</t>
  </si>
  <si>
    <t>10,7+13,3+60,6+19,8+29,4+10,7+10,8+8,9</t>
  </si>
  <si>
    <t>757457196</t>
  </si>
  <si>
    <t>3,2</t>
  </si>
  <si>
    <t>1557229761</t>
  </si>
  <si>
    <t>5,6</t>
  </si>
  <si>
    <t>950103</t>
  </si>
  <si>
    <t>Stykovací výztuž do betonových konstrukcí 220 15/10</t>
  </si>
  <si>
    <t>736563756</t>
  </si>
  <si>
    <t>-1965272983</t>
  </si>
  <si>
    <t>721</t>
  </si>
  <si>
    <t>Zdravotechnika - vnitřní kanalizace</t>
  </si>
  <si>
    <t>721211422</t>
  </si>
  <si>
    <t>Podlahové vpusti se svislým odtokem DN 50/75/110 mřížka nerez 138x138</t>
  </si>
  <si>
    <t>-1380281193</t>
  </si>
  <si>
    <t>https://podminky.urs.cz/item/CS_URS_2021_02/721211422</t>
  </si>
  <si>
    <t>998721203</t>
  </si>
  <si>
    <t>Přesun hmot pro vnitřní kanalizace stanovený procentní sazbou (%) z ceny vodorovná dopravní vzdálenost do 50 m v objektech výšky přes 12 do 24 m</t>
  </si>
  <si>
    <t>-658463996</t>
  </si>
  <si>
    <t>https://podminky.urs.cz/item/CS_URS_2021_02/998721203</t>
  </si>
  <si>
    <t>763</t>
  </si>
  <si>
    <t>Konstrukce suché výstavby</t>
  </si>
  <si>
    <t>763111361</t>
  </si>
  <si>
    <t>Příčka ze sádrokartonových desek s nosnou konstrukcí z jednoduchých ocelových profilů UW, CW jednoduše opláštěná deskou akustickou tl. 12,5 mm s izolací, EI 45, příčka tl. 100 mm, profil 75, Rw do 50 dB</t>
  </si>
  <si>
    <t>-2135553385</t>
  </si>
  <si>
    <t>5,11*2,65</t>
  </si>
  <si>
    <t>763111362</t>
  </si>
  <si>
    <t>Příčka ze sádrokartonových desek s nosnou konstrukcí z jednoduchých ocelových profilů UW, CW jednoduše opláštěná deskou akustickou tl. 12,5 mm s izolací, EI 45, příčka tl. 125 mm, profil 100, Rw do 53 dB</t>
  </si>
  <si>
    <t>-211125744</t>
  </si>
  <si>
    <t>https://podminky.urs.cz/item/CS_URS_2021_02/763111362</t>
  </si>
  <si>
    <t>6,605*2,65</t>
  </si>
  <si>
    <t>4,2*2,65</t>
  </si>
  <si>
    <t>2,14*2,65</t>
  </si>
  <si>
    <t>4,48*2,65</t>
  </si>
  <si>
    <t>2,66*2,65</t>
  </si>
  <si>
    <t>1,8*2,65</t>
  </si>
  <si>
    <t>763111717</t>
  </si>
  <si>
    <t>Příčka ze sádrokartonových desek ostatní konstrukce a práce na příčkách ze sádrokartonových desek základní penetrační nátěr (oboustranný)</t>
  </si>
  <si>
    <t>1916318671</t>
  </si>
  <si>
    <t>https://podminky.urs.cz/item/CS_URS_2021_02/763111717</t>
  </si>
  <si>
    <t>66,22</t>
  </si>
  <si>
    <t>2,65*0,6</t>
  </si>
  <si>
    <t>2,385</t>
  </si>
  <si>
    <t>2,65*1,44</t>
  </si>
  <si>
    <t>763111771</t>
  </si>
  <si>
    <t>Příčka ze sádrokartonových desek Příplatek k cenám za rovinnost speciální tmelení kvality Q3</t>
  </si>
  <si>
    <t>186907821</t>
  </si>
  <si>
    <t>https://podminky.urs.cz/item/CS_URS_2021_02/763111771</t>
  </si>
  <si>
    <t>763164533</t>
  </si>
  <si>
    <t>Obklad konstrukcí sádrokartonovými deskami včetně ochranných úhelníků ve tvaru L rozvinuté šíře přes 0,4 do 0,8 m, opláštěný deskou akustickou, tl. 12,5 mm</t>
  </si>
  <si>
    <t>1153372845</t>
  </si>
  <si>
    <t>https://podminky.urs.cz/item/CS_URS_2021_02/763164533</t>
  </si>
  <si>
    <t>2,65</t>
  </si>
  <si>
    <t>60</t>
  </si>
  <si>
    <t>763164553</t>
  </si>
  <si>
    <t>Obklad konstrukcí sádrokartonovými deskami včetně ochranných úhelníků ve tvaru L rozvinuté šíře přes 0,8 m, opláštěný deskou akustickou, tl. 12,5 mm</t>
  </si>
  <si>
    <t>-65321450</t>
  </si>
  <si>
    <t>https://podminky.urs.cz/item/CS_URS_2021_02/763164553</t>
  </si>
  <si>
    <t>(0,3+0,6)*2,65</t>
  </si>
  <si>
    <t>61</t>
  </si>
  <si>
    <t>763164633</t>
  </si>
  <si>
    <t>Obklad konstrukcí sádrokartonovými deskami včetně ochranných úhelníků ve tvaru U rozvinuté šíře přes 0,6 do 1,2 m, opláštěný deskou akustickou, tl. 12,5 mm</t>
  </si>
  <si>
    <t>1825287960</t>
  </si>
  <si>
    <t>https://podminky.urs.cz/item/CS_URS_2021_02/763164633</t>
  </si>
  <si>
    <t>62</t>
  </si>
  <si>
    <t>998763403</t>
  </si>
  <si>
    <t>Přesun hmot pro konstrukce montované z desek stanovený procentní sazbou (%) z ceny vodorovná dopravní vzdálenost do 50 m v objektech výšky přes 12 do 24 m</t>
  </si>
  <si>
    <t>-1628327074</t>
  </si>
  <si>
    <t>https://podminky.urs.cz/item/CS_URS_2021_02/998763403</t>
  </si>
  <si>
    <t>764</t>
  </si>
  <si>
    <t>Konstrukce klempířské</t>
  </si>
  <si>
    <t>63</t>
  </si>
  <si>
    <t>764208105</t>
  </si>
  <si>
    <t>Montáž oplechování říms a ozdobných prvků rovných, bez rohů, rozvinuté šířky do 400 mm</t>
  </si>
  <si>
    <t>1252185378</t>
  </si>
  <si>
    <t>https://podminky.urs.cz/item/CS_URS_2021_02/764208105</t>
  </si>
  <si>
    <t>klempířské výrobky</t>
  </si>
  <si>
    <t>K2a</t>
  </si>
  <si>
    <t>K2b</t>
  </si>
  <si>
    <t>21,5</t>
  </si>
  <si>
    <t>K2d</t>
  </si>
  <si>
    <t>K2e</t>
  </si>
  <si>
    <t>1,98</t>
  </si>
  <si>
    <t>K2h</t>
  </si>
  <si>
    <t>64</t>
  </si>
  <si>
    <t>764208107</t>
  </si>
  <si>
    <t>Montáž oplechování říms a ozdobných prvků rovných, bez rohů, rozvinuté šířky přes 400 do 670 mm</t>
  </si>
  <si>
    <t>-1423142727</t>
  </si>
  <si>
    <t>https://podminky.urs.cz/item/CS_URS_2021_02/764208107</t>
  </si>
  <si>
    <t>K2c</t>
  </si>
  <si>
    <t>65</t>
  </si>
  <si>
    <t>55350263</t>
  </si>
  <si>
    <t>tabule plechová tvrdá tl 0,6mm s povrchovou úpravou</t>
  </si>
  <si>
    <t>-1356607171</t>
  </si>
  <si>
    <t>57*0,39</t>
  </si>
  <si>
    <t>21,5*0,1</t>
  </si>
  <si>
    <t>7*0,335</t>
  </si>
  <si>
    <t>1,98*0,1</t>
  </si>
  <si>
    <t>50*0,2</t>
  </si>
  <si>
    <t>57*0,47</t>
  </si>
  <si>
    <t>66</t>
  </si>
  <si>
    <t>764208145</t>
  </si>
  <si>
    <t>Montáž oplechování říms a ozdobných prvků Příplatek k cenám za zvýšenou pracnost při provedení rohu nebo koutu rovné římsy do rš 400 mm</t>
  </si>
  <si>
    <t>90912603</t>
  </si>
  <si>
    <t>https://podminky.urs.cz/item/CS_URS_2021_02/764208145</t>
  </si>
  <si>
    <t>67</t>
  </si>
  <si>
    <t>998764203</t>
  </si>
  <si>
    <t>Přesun hmot pro konstrukce klempířské stanovený procentní sazbou (%) z ceny vodorovná dopravní vzdálenost do 50 m v objektech výšky přes 12 do 24 m</t>
  </si>
  <si>
    <t>554315971</t>
  </si>
  <si>
    <t>https://podminky.urs.cz/item/CS_URS_2021_02/998764203</t>
  </si>
  <si>
    <t>68</t>
  </si>
  <si>
    <t>766211100</t>
  </si>
  <si>
    <t>Montáž madel schodišťových dřevěných dílčích</t>
  </si>
  <si>
    <t>1888878672</t>
  </si>
  <si>
    <t>https://podminky.urs.cz/item/CS_URS_2021_02/766211100</t>
  </si>
  <si>
    <t>zámečnické výrobky</t>
  </si>
  <si>
    <t>Z/14</t>
  </si>
  <si>
    <t>2,624+2,629</t>
  </si>
  <si>
    <t>69</t>
  </si>
  <si>
    <t>7660012</t>
  </si>
  <si>
    <t xml:space="preserve">madlo dřevěné, průřez 40x60 mm, zaoblené hrany    Z/14</t>
  </si>
  <si>
    <t>-154771287</t>
  </si>
  <si>
    <t>70</t>
  </si>
  <si>
    <t>7660013</t>
  </si>
  <si>
    <t>držák madla</t>
  </si>
  <si>
    <t>ks</t>
  </si>
  <si>
    <t>-1180385189</t>
  </si>
  <si>
    <t>3+3</t>
  </si>
  <si>
    <t>71</t>
  </si>
  <si>
    <t>766660172</t>
  </si>
  <si>
    <t>Montáž dveřních křídel dřevěných nebo plastových otevíravých do obložkové zárubně povrchově upravených jednokřídlových, šířky přes 800 mm</t>
  </si>
  <si>
    <t>2033771849</t>
  </si>
  <si>
    <t>https://podminky.urs.cz/item/CS_URS_2021_02/766660172</t>
  </si>
  <si>
    <t>72</t>
  </si>
  <si>
    <t>61162087</t>
  </si>
  <si>
    <t>dveře jednokřídlé dřevotřískové povrch laminátový plné 900x1970-2100mm</t>
  </si>
  <si>
    <t>694003298</t>
  </si>
  <si>
    <t>D.1.1.07půdorys 2.NP</t>
  </si>
  <si>
    <t>73</t>
  </si>
  <si>
    <t>766660182</t>
  </si>
  <si>
    <t>Montáž dveřních křídel dřevěných nebo plastových otevíravých do obložkové zárubně protipožárních jednokřídlových, šířky přes 800 mm</t>
  </si>
  <si>
    <t>-1569523923</t>
  </si>
  <si>
    <t>https://podminky.urs.cz/item/CS_URS_2021_02/766660182</t>
  </si>
  <si>
    <t>74</t>
  </si>
  <si>
    <t>61165314</t>
  </si>
  <si>
    <t>dveře jednokřídlé dřevotřískové protipožární EI (EW) 30 D3 povrch laminátový plné 900x1970-2100mm</t>
  </si>
  <si>
    <t>1606832041</t>
  </si>
  <si>
    <t>75</t>
  </si>
  <si>
    <t>998766203</t>
  </si>
  <si>
    <t>Přesun hmot pro konstrukce truhlářské stanovený procentní sazbou (%) z ceny vodorovná dopravní vzdálenost do 50 m v objektech výšky přes 12 do 24 m</t>
  </si>
  <si>
    <t>-655903919</t>
  </si>
  <si>
    <t>https://podminky.urs.cz/item/CS_URS_2021_02/998766203</t>
  </si>
  <si>
    <t>767</t>
  </si>
  <si>
    <t>Konstrukce zámečnické</t>
  </si>
  <si>
    <t>76</t>
  </si>
  <si>
    <t>767163221</t>
  </si>
  <si>
    <t>Montáž kompletního kovového zábradlí přímého z dílců na schodišti kotveného do betonu</t>
  </si>
  <si>
    <t>-1228904745</t>
  </si>
  <si>
    <t>https://podminky.urs.cz/item/CS_URS_2021_02/767163221</t>
  </si>
  <si>
    <t>Z/1c</t>
  </si>
  <si>
    <t>2,624</t>
  </si>
  <si>
    <t>Z/1d</t>
  </si>
  <si>
    <t>2,629</t>
  </si>
  <si>
    <t>77</t>
  </si>
  <si>
    <t>55342284</t>
  </si>
  <si>
    <t>zábradlí s hranatým sloupkem a hranatými pruty s horním kotvením</t>
  </si>
  <si>
    <t>1428128485</t>
  </si>
  <si>
    <t>78</t>
  </si>
  <si>
    <t>767995111</t>
  </si>
  <si>
    <t>Montáž ostatních atypických zámečnických konstrukcí hmotnosti do 5 kg</t>
  </si>
  <si>
    <t>kg</t>
  </si>
  <si>
    <t>-1667158778</t>
  </si>
  <si>
    <t>https://podminky.urs.cz/item/CS_URS_2021_02/767995111</t>
  </si>
  <si>
    <t>Z/3</t>
  </si>
  <si>
    <t>úhelník A1</t>
  </si>
  <si>
    <t>0,1*19,7*194</t>
  </si>
  <si>
    <t>pásovina A2</t>
  </si>
  <si>
    <t>0,392*1,57*194</t>
  </si>
  <si>
    <t>Z/4</t>
  </si>
  <si>
    <t>konzola B1</t>
  </si>
  <si>
    <t>0,33*1,96*194</t>
  </si>
  <si>
    <t>79</t>
  </si>
  <si>
    <t>130102</t>
  </si>
  <si>
    <t>úhelník ocelový nerovnostranný jakost 11 375 130x100x10mm</t>
  </si>
  <si>
    <t>-713522687</t>
  </si>
  <si>
    <t>0,1*19,7*194/1000</t>
  </si>
  <si>
    <t>80</t>
  </si>
  <si>
    <t>130103</t>
  </si>
  <si>
    <t>tyč ocelová plochá jakost 11 375 50x4mm</t>
  </si>
  <si>
    <t>1465999394</t>
  </si>
  <si>
    <t>0,392*1,57*194/1000</t>
  </si>
  <si>
    <t>81</t>
  </si>
  <si>
    <t>13010218</t>
  </si>
  <si>
    <t>tyč ocelová plochá jakost S235JR (11 375) 50x5mm</t>
  </si>
  <si>
    <t>-919842122</t>
  </si>
  <si>
    <t>0,33*1,96*194/1000</t>
  </si>
  <si>
    <t>82</t>
  </si>
  <si>
    <t>767995113</t>
  </si>
  <si>
    <t>Montáž ostatních atypických zámečnických konstrukcí hmotnosti přes 10 do 20 kg</t>
  </si>
  <si>
    <t>999553372</t>
  </si>
  <si>
    <t>https://podminky.urs.cz/item/CS_URS_2021_02/767995113</t>
  </si>
  <si>
    <t>L-Profil A3</t>
  </si>
  <si>
    <t>193,68*3,06</t>
  </si>
  <si>
    <t>83</t>
  </si>
  <si>
    <t>13011064</t>
  </si>
  <si>
    <t>úhelník ocelový rovnostranný jakost S235JR (11 375) 50x50x4mm</t>
  </si>
  <si>
    <t>509163913</t>
  </si>
  <si>
    <t>193,68*3,06/1000</t>
  </si>
  <si>
    <t>84</t>
  </si>
  <si>
    <t>953965132</t>
  </si>
  <si>
    <t>Kotvy chemické s vyvrtáním otvoru kotevní šrouby pro chemické kotvy, velikost M 16, délka 260 mm</t>
  </si>
  <si>
    <t>1182537432</t>
  </si>
  <si>
    <t>https://podminky.urs.cz/item/CS_URS_2021_02/953965132</t>
  </si>
  <si>
    <t>2*194</t>
  </si>
  <si>
    <t>194</t>
  </si>
  <si>
    <t>85</t>
  </si>
  <si>
    <t>998767203</t>
  </si>
  <si>
    <t>Přesun hmot pro zámečnické konstrukce stanovený procentní sazbou (%) z ceny vodorovná dopravní vzdálenost do 50 m v objektech výšky přes 12 do 24 m</t>
  </si>
  <si>
    <t>1281350346</t>
  </si>
  <si>
    <t>https://podminky.urs.cz/item/CS_URS_2021_02/998767203</t>
  </si>
  <si>
    <t>776</t>
  </si>
  <si>
    <t>Podlahy povlakové</t>
  </si>
  <si>
    <t>86</t>
  </si>
  <si>
    <t>776111112</t>
  </si>
  <si>
    <t>Příprava podkladu broušení podlah nového podkladu betonového</t>
  </si>
  <si>
    <t>-372844385</t>
  </si>
  <si>
    <t>skladba S15 serverovna</t>
  </si>
  <si>
    <t>87</t>
  </si>
  <si>
    <t>776111311</t>
  </si>
  <si>
    <t>Příprava podkladu vysátí podlah</t>
  </si>
  <si>
    <t>74668387</t>
  </si>
  <si>
    <t>88</t>
  </si>
  <si>
    <t>776121321</t>
  </si>
  <si>
    <t>Příprava podkladu penetrace neředěná podlah</t>
  </si>
  <si>
    <t>1176645821</t>
  </si>
  <si>
    <t>89</t>
  </si>
  <si>
    <t>776221121</t>
  </si>
  <si>
    <t>Montáž podlahovin z PVC lepením standardním lepidlem z pásů elektrostaticky vodivých</t>
  </si>
  <si>
    <t>-937633219</t>
  </si>
  <si>
    <t>90</t>
  </si>
  <si>
    <t>28411026</t>
  </si>
  <si>
    <t>PVC homogenní zátěžová elektrostaticky vodivé tl 2,00mm, R 0,05-1MΩ, třída zátěže 34/43, třída otěru P, hořlavost Bfl S1</t>
  </si>
  <si>
    <t>-1405574312</t>
  </si>
  <si>
    <t>8,9*1,1 'Přepočtené koeficientem množství</t>
  </si>
  <si>
    <t>91</t>
  </si>
  <si>
    <t>776992111</t>
  </si>
  <si>
    <t>Ostatní práce montáž zemnícího pásku</t>
  </si>
  <si>
    <t>-1348559244</t>
  </si>
  <si>
    <t>8,9*3</t>
  </si>
  <si>
    <t>92</t>
  </si>
  <si>
    <t>19620200</t>
  </si>
  <si>
    <t xml:space="preserve">pásek Cu samolepící  pro lepení vodivých podlahovin</t>
  </si>
  <si>
    <t>-1888711136</t>
  </si>
  <si>
    <t>26,7*1,02 'Přepočtené koeficientem množství</t>
  </si>
  <si>
    <t>93</t>
  </si>
  <si>
    <t>998776203</t>
  </si>
  <si>
    <t>Přesun hmot pro podlahy povlakové stanovený procentní sazbou (%) z ceny vodorovná dopravní vzdálenost do 50 m v objektech výšky přes 12 do 24 m</t>
  </si>
  <si>
    <t>-1259896028</t>
  </si>
  <si>
    <t>784</t>
  </si>
  <si>
    <t>Dokončovací práce - malby a tapety</t>
  </si>
  <si>
    <t>94</t>
  </si>
  <si>
    <t>784211101</t>
  </si>
  <si>
    <t>Malby z malířských směsí oděruvzdorných za mokra dvojnásobné, bílé za mokra oděruvzdorné výborně v místnostech výšky do 3,80 m</t>
  </si>
  <si>
    <t>-2066818372</t>
  </si>
  <si>
    <t>https://podminky.urs.cz/item/CS_URS_2021_02/784211101</t>
  </si>
  <si>
    <t>2.03 chodba</t>
  </si>
  <si>
    <t>(8,3+1,3)*2*2,65</t>
  </si>
  <si>
    <t>-(0,9*1,97*5+1*2,02)</t>
  </si>
  <si>
    <t>10,7</t>
  </si>
  <si>
    <t>(13,805+4,4)*2*2,65</t>
  </si>
  <si>
    <t>60,6</t>
  </si>
  <si>
    <t>(3,8+5,21)*2*2,65</t>
  </si>
  <si>
    <t>19,8</t>
  </si>
  <si>
    <t>(4,48+6,605)*2*2,65</t>
  </si>
  <si>
    <t>29,4</t>
  </si>
  <si>
    <t>(2,42+4,48)*2*2,65</t>
  </si>
  <si>
    <t>10,8</t>
  </si>
  <si>
    <t>(2+4,48)*2*2,65</t>
  </si>
  <si>
    <t>-(0,9*1,97)</t>
  </si>
  <si>
    <t>95</t>
  </si>
  <si>
    <t>784211107</t>
  </si>
  <si>
    <t>Malby z malířských směsí oděruvzdorných za mokra dvojnásobné, bílé za mokra oděruvzdorné výborně na schodišti o výšce podlaží do 3,80 m</t>
  </si>
  <si>
    <t>19927068</t>
  </si>
  <si>
    <t>https://podminky.urs.cz/item/CS_URS_2021_02/784211107</t>
  </si>
  <si>
    <t>96</t>
  </si>
  <si>
    <t>796873685</t>
  </si>
  <si>
    <t>05 - Architektonicko - stavební řešení 3.NP</t>
  </si>
  <si>
    <t xml:space="preserve">    725 - Zdravotechnika - zařizovací předměty</t>
  </si>
  <si>
    <t xml:space="preserve">    771 - Podlahy z dlaždic</t>
  </si>
  <si>
    <t xml:space="preserve">    781 - Dokončovací práce - obklady</t>
  </si>
  <si>
    <t xml:space="preserve">    786 - Dokončovací práce - čalounické úpravy</t>
  </si>
  <si>
    <t>-1437500940</t>
  </si>
  <si>
    <t>výkres D.1.1.08 půdorys 3.NP</t>
  </si>
  <si>
    <t>(4,1+3,8+4,1)*3,15</t>
  </si>
  <si>
    <t>-(3*0,8)*2</t>
  </si>
  <si>
    <t>(6,505+6,6+2,9+11,5)*3,15</t>
  </si>
  <si>
    <t>-(2*3+2*3+1*3+1*3*4)</t>
  </si>
  <si>
    <t>(2+0,7)*3,15</t>
  </si>
  <si>
    <t>(3,9+3,8+3,9)*3,15</t>
  </si>
  <si>
    <t>(6,505+6,6+6,6+11,5)*3,15</t>
  </si>
  <si>
    <t>-(2*3+1*3*3+4*3*2+1*3*2)</t>
  </si>
  <si>
    <t>1549037551</t>
  </si>
  <si>
    <t>(0,4*0,4*3,15)*11</t>
  </si>
  <si>
    <t>(0,5*0,5*3,15)*8</t>
  </si>
  <si>
    <t>923182693</t>
  </si>
  <si>
    <t>(0,4+0,4)*2*3,15*11</t>
  </si>
  <si>
    <t>185023149</t>
  </si>
  <si>
    <t>331351125</t>
  </si>
  <si>
    <t>Bednění hranatých sloupů a pilířů včetně vzepření průřezu pravoúhlého čtyřúhelníka výšky do 4 m, průřezu přes 0,16 m2 zřízení</t>
  </si>
  <si>
    <t>-1792010671</t>
  </si>
  <si>
    <t>https://podminky.urs.cz/item/CS_URS_2021_02/331351125</t>
  </si>
  <si>
    <t>(0,5+0,5)*2*3,15*8</t>
  </si>
  <si>
    <t>331351126</t>
  </si>
  <si>
    <t>Bednění hranatých sloupů a pilířů včetně vzepření průřezu pravoúhlého čtyřúhelníka výšky do 4 m, průřezu přes 0,16 m2 odstranění</t>
  </si>
  <si>
    <t>-99908578</t>
  </si>
  <si>
    <t>https://podminky.urs.cz/item/CS_URS_2021_02/331351126</t>
  </si>
  <si>
    <t>-3112101</t>
  </si>
  <si>
    <t>11,844*300/1000</t>
  </si>
  <si>
    <t>1214318005</t>
  </si>
  <si>
    <t>půdorys 3.NP D.1.1.08</t>
  </si>
  <si>
    <t>(8,8+2,4+2,65+2,5+2,5)*3,5*0,2</t>
  </si>
  <si>
    <t>5,5*0,15*3,5</t>
  </si>
  <si>
    <t>-(1*3)*0,15</t>
  </si>
  <si>
    <t>-303494625</t>
  </si>
  <si>
    <t>(8,8+2,7+5,9+0,3+2,65+0,3+0,2+2,7)*3,5</t>
  </si>
  <si>
    <t>(5,5+2,4+5,5+2,4)*3,5</t>
  </si>
  <si>
    <t>(1+3*2)*0,15</t>
  </si>
  <si>
    <t>-(1,24*2,25+1*3)</t>
  </si>
  <si>
    <t>(2+2,65)*2*3,5</t>
  </si>
  <si>
    <t>-1584788194</t>
  </si>
  <si>
    <t>-1704844621</t>
  </si>
  <si>
    <t>15,075*120/1000</t>
  </si>
  <si>
    <t>-562057620</t>
  </si>
  <si>
    <t>21,05*13,6*0,25</t>
  </si>
  <si>
    <t>-(2,4*5,5+2*2,65)*0,25</t>
  </si>
  <si>
    <t>-(0,84*0,95)*0,25</t>
  </si>
  <si>
    <t>33,3*0,23*0,1</t>
  </si>
  <si>
    <t>14,06*0,23*0,1</t>
  </si>
  <si>
    <t>883144265</t>
  </si>
  <si>
    <t>20,2*12,8</t>
  </si>
  <si>
    <t>(21,28+14,06+21,28)*(0,15+0,23+0,1)</t>
  </si>
  <si>
    <t>(2,65+2)*2*0,25</t>
  </si>
  <si>
    <t>11,5*3,9</t>
  </si>
  <si>
    <t>11,5*3,8</t>
  </si>
  <si>
    <t>(12,48+14,06+12,48)*(0,1+0,23+0,1)</t>
  </si>
  <si>
    <t>2123550711</t>
  </si>
  <si>
    <t>1517373590</t>
  </si>
  <si>
    <t>-(5,5*2,4+2*2,65)</t>
  </si>
  <si>
    <t>(21,28+14,06+21,28)*0,23</t>
  </si>
  <si>
    <t>(12,48+14,06+12,48)*0,23</t>
  </si>
  <si>
    <t>-985452256</t>
  </si>
  <si>
    <t>-1529023513</t>
  </si>
  <si>
    <t>102,243*130/1000</t>
  </si>
  <si>
    <t>1500345665</t>
  </si>
  <si>
    <t>21,1*0,4*0,38</t>
  </si>
  <si>
    <t>12,8*0,4*0,38</t>
  </si>
  <si>
    <t>12,5*0,5*0,38</t>
  </si>
  <si>
    <t>12,8*0,5*0,38</t>
  </si>
  <si>
    <t>11,5*0,5*0,6</t>
  </si>
  <si>
    <t>13,6*0,5*0,38</t>
  </si>
  <si>
    <t>2027024489</t>
  </si>
  <si>
    <t>(21,1+13,6+21,1)*0,38</t>
  </si>
  <si>
    <t>(20,7+12,8+20,7)*0,38</t>
  </si>
  <si>
    <t>(6,6+6,6+6,505+4,1+3,8+4,1+6,505+6,6+6,6)*0,4</t>
  </si>
  <si>
    <t>(12,2+13,6+12,2)*0,38</t>
  </si>
  <si>
    <t>(11,7+12,8+11,7)*0,38</t>
  </si>
  <si>
    <t>(11,5+3,9+3,8+3,9+11,5)*0,5</t>
  </si>
  <si>
    <t>13,6*0,38</t>
  </si>
  <si>
    <t>(3,9+3,8+3,9)*0,43</t>
  </si>
  <si>
    <t>(3,9+3,8+3,9)*0,5</t>
  </si>
  <si>
    <t>11,5*0,6*4</t>
  </si>
  <si>
    <t>11,5*2*0,5</t>
  </si>
  <si>
    <t>-780803068</t>
  </si>
  <si>
    <t>-279092969</t>
  </si>
  <si>
    <t>-602924050</t>
  </si>
  <si>
    <t>444437013</t>
  </si>
  <si>
    <t>25,026*130/1000</t>
  </si>
  <si>
    <t>-873633651</t>
  </si>
  <si>
    <t>((0,4+0,25)/2*0,3)*20</t>
  </si>
  <si>
    <t>1,345*2,4*0,2</t>
  </si>
  <si>
    <t>0,2*0,3*2,4</t>
  </si>
  <si>
    <t>-1766989586</t>
  </si>
  <si>
    <t>3,386*125/1000</t>
  </si>
  <si>
    <t>407152722</t>
  </si>
  <si>
    <t>1,345*2,4</t>
  </si>
  <si>
    <t>(1,345+0,2+0,3)*2,4</t>
  </si>
  <si>
    <t>3,6*1,18</t>
  </si>
  <si>
    <t>-1686513769</t>
  </si>
  <si>
    <t>739206415</t>
  </si>
  <si>
    <t>3,6*0,4</t>
  </si>
  <si>
    <t>-1212607706</t>
  </si>
  <si>
    <t>-524000878</t>
  </si>
  <si>
    <t>0,165*1,18*11</t>
  </si>
  <si>
    <t>2036174120</t>
  </si>
  <si>
    <t>611131121</t>
  </si>
  <si>
    <t>Podkladní a spojovací vrstva vnitřních omítaných ploch penetrace disperzní nanášená ručně stropů</t>
  </si>
  <si>
    <t>-1853306922</t>
  </si>
  <si>
    <t>https://podminky.urs.cz/item/CS_URS_2021_02/611131121</t>
  </si>
  <si>
    <t>3.06 předsíň toalet</t>
  </si>
  <si>
    <t>(1,6+0,1)*0,1</t>
  </si>
  <si>
    <t>3.07 WC muži</t>
  </si>
  <si>
    <t>2,8*0,1</t>
  </si>
  <si>
    <t>-2008822127</t>
  </si>
  <si>
    <t>3.02 schodiště</t>
  </si>
  <si>
    <t>(5,5+2,35+5,5+2,35)*3,5</t>
  </si>
  <si>
    <t>-(1*3+1,24*2,25)</t>
  </si>
  <si>
    <t>3.02 schodiště ramena</t>
  </si>
  <si>
    <t>1,1*2,35</t>
  </si>
  <si>
    <t>1,5*2,35</t>
  </si>
  <si>
    <t>611142001</t>
  </si>
  <si>
    <t>Potažení vnitřních ploch pletivem v ploše nebo pruzích, na plném podkladu sklovláknitým vtlačením do tmelu stropů</t>
  </si>
  <si>
    <t>-383492749</t>
  </si>
  <si>
    <t>https://podminky.urs.cz/item/CS_URS_2021_02/611142001</t>
  </si>
  <si>
    <t>611311131</t>
  </si>
  <si>
    <t>Potažení vnitřních ploch vápenným štukem tloušťky do 3 mm vodorovných konstrukcí stropů rovných</t>
  </si>
  <si>
    <t>https://podminky.urs.cz/item/CS_URS_2021_02/611311131</t>
  </si>
  <si>
    <t>1,2*2,4</t>
  </si>
  <si>
    <t>(1,2+0,2*0,3)*2,4</t>
  </si>
  <si>
    <t>-547061884</t>
  </si>
  <si>
    <t>3.01 chodba</t>
  </si>
  <si>
    <t>(2,6+5,9+0,3+2,65+0,3+2,7)*3,1</t>
  </si>
  <si>
    <t>(0,4+0,28)*3,1</t>
  </si>
  <si>
    <t>(0,3+0,58)*3,1</t>
  </si>
  <si>
    <t>0,5*3,1</t>
  </si>
  <si>
    <t>3.03 předsíň toalet</t>
  </si>
  <si>
    <t>2,95*3,55</t>
  </si>
  <si>
    <t>3.04 WC ženy</t>
  </si>
  <si>
    <t>1,83*3,55</t>
  </si>
  <si>
    <t>(1,6+0,1+0,28)*3,55</t>
  </si>
  <si>
    <t>2,8*3,55</t>
  </si>
  <si>
    <t>3.08 kancelář A</t>
  </si>
  <si>
    <t>(3+0,1+0,4+0,1+1,9)*3,1</t>
  </si>
  <si>
    <t>(2+3*2)*0,3</t>
  </si>
  <si>
    <t>-2*3</t>
  </si>
  <si>
    <t>3.09 kancelář B</t>
  </si>
  <si>
    <t>(1,8+0,1+0,4+0,1+4,1+0,1+0,1+3,4)*3,1</t>
  </si>
  <si>
    <t>(3+0,8*2+2+3*2)*0,3</t>
  </si>
  <si>
    <t>-(3*0,8+2*3)</t>
  </si>
  <si>
    <t>3.10 Kancelář C</t>
  </si>
  <si>
    <t>(1,8+0,1+0,4+0,1+4,1+0,1+0,1+3,385)*3,1</t>
  </si>
  <si>
    <t>3.11 kancelář D</t>
  </si>
  <si>
    <t>(3+0,1+0,28+0,28+0,28)*3,1</t>
  </si>
  <si>
    <t>(1+3*2)*0,3</t>
  </si>
  <si>
    <t>-1*3</t>
  </si>
  <si>
    <t>3.12 kancelář E</t>
  </si>
  <si>
    <t>(0,1+3,4)*3,1</t>
  </si>
  <si>
    <t>3.13 kancelář F</t>
  </si>
  <si>
    <t>3.14 zasedací místnost</t>
  </si>
  <si>
    <t>(0,1+6,4+0,2+0,38+0,38)*3,1</t>
  </si>
  <si>
    <t>(4+3*2)*0,3</t>
  </si>
  <si>
    <t>-4*3</t>
  </si>
  <si>
    <t>3.15 kancelář G</t>
  </si>
  <si>
    <t>(0,2+5,6+0,38)*3,1</t>
  </si>
  <si>
    <t>3.16 kancelář H</t>
  </si>
  <si>
    <t>(0,28+0,1+2,6)*3,1</t>
  </si>
  <si>
    <t>3.17 kancelář I</t>
  </si>
  <si>
    <t>(2,7+0,2+0,2+3,9+0,2+0,5+0,2+1,8)*3,1</t>
  </si>
  <si>
    <t>(1+3*2+3+0,8*2)*0,3</t>
  </si>
  <si>
    <t>-(1*3+3*0,8)</t>
  </si>
  <si>
    <t>3.18 kancelář J</t>
  </si>
  <si>
    <t>(1,8+0,2+0,5+0,2+3,9+0,2+0,2+2,7)*3,1</t>
  </si>
  <si>
    <t>(3+0,8*2+1+3*2)*0,3</t>
  </si>
  <si>
    <t>-(3*0,8+1*3)</t>
  </si>
  <si>
    <t>3.19 kancelář K</t>
  </si>
  <si>
    <t>2,93*3,1</t>
  </si>
  <si>
    <t>3.20 kancelář L</t>
  </si>
  <si>
    <t>2,74*3,1</t>
  </si>
  <si>
    <t>3.21 kancelář M</t>
  </si>
  <si>
    <t>(0,2+2,74)*3,1</t>
  </si>
  <si>
    <t>3.22 kancelář N</t>
  </si>
  <si>
    <t>(2+2,62+0,2+0,38+0,38+0,5+0,38)*3,1</t>
  </si>
  <si>
    <t>-2082140585</t>
  </si>
  <si>
    <t>-2002300199</t>
  </si>
  <si>
    <t>-2,95*1,8</t>
  </si>
  <si>
    <t>-1,83*1,8</t>
  </si>
  <si>
    <t>-(1,6+0,1+0,28)*1,8</t>
  </si>
  <si>
    <t>-2,8*1,8</t>
  </si>
  <si>
    <t>632441225</t>
  </si>
  <si>
    <t>Potěr anhydritový samonivelační litý tř. C 30, tl. přes 45 do 50 mm</t>
  </si>
  <si>
    <t>427156278</t>
  </si>
  <si>
    <t>https://podminky.urs.cz/item/CS_URS_2021_02/632441225</t>
  </si>
  <si>
    <t>skladba S17</t>
  </si>
  <si>
    <t>4,7+4,9+2,1+2,8+4,7</t>
  </si>
  <si>
    <t>skladba S18</t>
  </si>
  <si>
    <t>23,7+22,9+23+14,9+15,6+15,1+30+30,2+16+19+19+16,1+15+15+16,2</t>
  </si>
  <si>
    <t>skladba S20</t>
  </si>
  <si>
    <t>73,3</t>
  </si>
  <si>
    <t>632441293</t>
  </si>
  <si>
    <t>Potěr anhydritový samonivelační litý Příplatek k cenám za každých dalších i započatých 5 mm tloušťky přes 50 mm tř. C 30</t>
  </si>
  <si>
    <t>-2031002533</t>
  </si>
  <si>
    <t>(4,7+4,9+2,1+2,8+4,7)*2</t>
  </si>
  <si>
    <t>(23,7+22,9+23+14,9+15,6+15,1+30+30,2+16+19+19+16,1+15+15+16,2)*3</t>
  </si>
  <si>
    <t>73,3*3</t>
  </si>
  <si>
    <t>604682053</t>
  </si>
  <si>
    <t>D.1.1.08 půdorys 3.NP</t>
  </si>
  <si>
    <t>0,3*1,18*10</t>
  </si>
  <si>
    <t>0,165*1,18*10</t>
  </si>
  <si>
    <t>2,4*1,345</t>
  </si>
  <si>
    <t>-771728007</t>
  </si>
  <si>
    <t>632481213</t>
  </si>
  <si>
    <t>Separační vrstva k oddělení podlahových vrstev z polyetylénové fólie</t>
  </si>
  <si>
    <t>-709397034</t>
  </si>
  <si>
    <t>https://podminky.urs.cz/item/CS_URS_2021_02/632481213</t>
  </si>
  <si>
    <t>73,3+13,3+4,7+4,9+2,1+2,8+4,7+23,7+22,9+23+14,9+15,6+15,1+30+30,2+16+19+19+16,1+15+15+16,2</t>
  </si>
  <si>
    <t>634112126</t>
  </si>
  <si>
    <t>Obvodová dilatace mezi stěnou a mazaninou nebo potěrem podlahovým páskem z pěnového PE s fólií tl. do 10 mm, výšky 100 mm</t>
  </si>
  <si>
    <t>-1171486146</t>
  </si>
  <si>
    <t>https://podminky.urs.cz/item/CS_URS_2021_02/634112126</t>
  </si>
  <si>
    <t>(1,605+3,88+9,9+0,5+0,3+6,2+0,4+1,9+0,9+7,5+2+12,5+0,12+0,6+3,4+0,6+0,3+1,7+7,4+0,8+0,3+0,6+0,3+0,8+0,3+0,6+0,3+5,9+2,5)</t>
  </si>
  <si>
    <t>(3+0,1+0,4+0,1+1,9+4,4+5,255+4,4)</t>
  </si>
  <si>
    <t>(1,8+0,1+0,4+0,1+4,1+0,1+0,1+3,4+6,44+3,485)</t>
  </si>
  <si>
    <t>(1,8+0,1+0,4+0,1+4,1+0,1+0,1+3,385+3,485+6,44)</t>
  </si>
  <si>
    <t>(3+0,1+0,28+0,28+0,28+4,48+3+4,1)</t>
  </si>
  <si>
    <t>(0,1+3,4+4,1+0,3+0,28+3,1+4,48)</t>
  </si>
  <si>
    <t>(0,1+6,4+0,2+0,38+0,38+4,1+6,88+3,9)</t>
  </si>
  <si>
    <t>(0,2+5,6+0,38+3,9+1,15+0,9+4,3+5,4)</t>
  </si>
  <si>
    <t>(0,28+0,1+2,6+5,3+2,93+5,3)</t>
  </si>
  <si>
    <t>(2,7+0,2+0,2+3,9+0,2+0,5+0,2+1,8+6,44+2,93)</t>
  </si>
  <si>
    <t>(1,8+0,2+0,5+0,2+3,9+0,2+0,2+2,7+6,44+2,93)</t>
  </si>
  <si>
    <t>(2,93+5,38+2,93+5,38)</t>
  </si>
  <si>
    <t>(2,74+5,38)*2</t>
  </si>
  <si>
    <t>(0,2+2,74+5,38+2,74+5,38)</t>
  </si>
  <si>
    <t>(2+2,62+0,2+0,38+0,38+0,5+0,38+5,38+3+3,3)</t>
  </si>
  <si>
    <t>636311111</t>
  </si>
  <si>
    <t>Kladení dlažby z betonových dlaždic na sucho na terče z umělé hmoty o rozměru dlažby 40x40 cm, o výšce terče do 25 mm</t>
  </si>
  <si>
    <t>1149754142</t>
  </si>
  <si>
    <t>skladba S12 respirium</t>
  </si>
  <si>
    <t>3,1</t>
  </si>
  <si>
    <t>59247488</t>
  </si>
  <si>
    <t>dlaždice teracová broušená 400x400x35mm</t>
  </si>
  <si>
    <t>-995758183</t>
  </si>
  <si>
    <t>3,1*1,02 'Přepočtené koeficientem množství</t>
  </si>
  <si>
    <t>2027612353</t>
  </si>
  <si>
    <t>dveře D/3</t>
  </si>
  <si>
    <t>4+4</t>
  </si>
  <si>
    <t>D/12</t>
  </si>
  <si>
    <t>585572521</t>
  </si>
  <si>
    <t>hliníková protipožární obložková zárubeň 1000mm</t>
  </si>
  <si>
    <t>-571689142</t>
  </si>
  <si>
    <t>dveře D/12</t>
  </si>
  <si>
    <t>6429401</t>
  </si>
  <si>
    <t xml:space="preserve">Osazování interiérových hliníkových sestav </t>
  </si>
  <si>
    <t>-28414978</t>
  </si>
  <si>
    <t>dveře D/17</t>
  </si>
  <si>
    <t>10+2</t>
  </si>
  <si>
    <t>dveře D/18</t>
  </si>
  <si>
    <t>1+1</t>
  </si>
  <si>
    <t>553303</t>
  </si>
  <si>
    <t>dodávka hliníkové interiérové sestavy 3 dílné, horní nadsvětlíková a postranní část fixně zaskleny D17</t>
  </si>
  <si>
    <t>-1358161754</t>
  </si>
  <si>
    <t>interiérová sestava D/17</t>
  </si>
  <si>
    <t>553304</t>
  </si>
  <si>
    <t>dodávka hliníkové interiérové sestavy 2 dílné, horní nadsvětlíková část fixně zasklena D18</t>
  </si>
  <si>
    <t>-322484133</t>
  </si>
  <si>
    <t>interiérová sestava D/18</t>
  </si>
  <si>
    <t>1562630278</t>
  </si>
  <si>
    <t>(1,2+34,065+1,2+1,2+14,36+1,2+1,2+34,065+1,2+1,2+14,36+1,2)*4</t>
  </si>
  <si>
    <t>-1906030782</t>
  </si>
  <si>
    <t>425,8*90</t>
  </si>
  <si>
    <t>-1454356603</t>
  </si>
  <si>
    <t>1652552240</t>
  </si>
  <si>
    <t>-1719105552</t>
  </si>
  <si>
    <t>-1280312021</t>
  </si>
  <si>
    <t>-1671637819</t>
  </si>
  <si>
    <t>-1975538582</t>
  </si>
  <si>
    <t>1801480199</t>
  </si>
  <si>
    <t>1987534728</t>
  </si>
  <si>
    <t>73,3+13,3+4,7+4,9+2,1+2,8+4,7+23,7+22,9+23+14,9+15,6+15,1+30+30,2+16+19+19+16,1+15+15+16,2+3,1</t>
  </si>
  <si>
    <t>821145221</t>
  </si>
  <si>
    <t>2,7</t>
  </si>
  <si>
    <t>-1736647483</t>
  </si>
  <si>
    <t>5,1</t>
  </si>
  <si>
    <t>-996111269</t>
  </si>
  <si>
    <t>-390908585</t>
  </si>
  <si>
    <t>-1491288680</t>
  </si>
  <si>
    <t>540447102</t>
  </si>
  <si>
    <t>3,1*0,0003 'Přepočtené koeficientem množství</t>
  </si>
  <si>
    <t>1323690908</t>
  </si>
  <si>
    <t>62853001</t>
  </si>
  <si>
    <t>pás asfaltový samolepicí modifikovaný SBS tl 4mm s vložkou ze skleněné tkaniny se spalitelnou fólií nebo jemnozrnný minerálním posypem nebo textilií na horním povrchu</t>
  </si>
  <si>
    <t>-756022893</t>
  </si>
  <si>
    <t>3,1*1,15 'Přepočtené koeficientem množství</t>
  </si>
  <si>
    <t>711493112</t>
  </si>
  <si>
    <t>Izolace proti podpovrchové a tlakové vodě - ostatní na ploše vodorovné V jednosložkovou na bázi cementu</t>
  </si>
  <si>
    <t>-713518477</t>
  </si>
  <si>
    <t>https://podminky.urs.cz/item/CS_URS_2021_02/711493112</t>
  </si>
  <si>
    <t>711493122</t>
  </si>
  <si>
    <t>Izolace proti podpovrchové a tlakové vodě - ostatní na ploše svislé S jednosložkovou na bázi cementu</t>
  </si>
  <si>
    <t>951397443</t>
  </si>
  <si>
    <t>https://podminky.urs.cz/item/CS_URS_2021_02/711493122</t>
  </si>
  <si>
    <t>(2,95+1,58)*2*1,8</t>
  </si>
  <si>
    <t>-(0,9*1,8)*2</t>
  </si>
  <si>
    <t>(2,67+1,83)*2*1,8</t>
  </si>
  <si>
    <t>-(0,9*1,8)</t>
  </si>
  <si>
    <t>3.05 úklid</t>
  </si>
  <si>
    <t>(1,9+1,1)*2*1,5</t>
  </si>
  <si>
    <t>-(0,9*1,5)</t>
  </si>
  <si>
    <t>(1,885+1,49)*2*1,8</t>
  </si>
  <si>
    <t>3.01 chodba kuch.linka</t>
  </si>
  <si>
    <t>3,38*0,6</t>
  </si>
  <si>
    <t>(2,9+1,61)*2*1,8</t>
  </si>
  <si>
    <t>1792446133</t>
  </si>
  <si>
    <t>712361701</t>
  </si>
  <si>
    <t>Provedení povlakové krytiny střech plochých do 10° fólií položenou volně s přilepením spojů</t>
  </si>
  <si>
    <t>-749194877</t>
  </si>
  <si>
    <t>3,1*2</t>
  </si>
  <si>
    <t>28343014</t>
  </si>
  <si>
    <t>fólie hydroizolační střešní mPVC určená ke stabilizaci přitížením a do vegetačních střech tl 1,8mm</t>
  </si>
  <si>
    <t>-1872216248</t>
  </si>
  <si>
    <t>6,2*1,15 'Přepočtené koeficientem množství</t>
  </si>
  <si>
    <t>998712203</t>
  </si>
  <si>
    <t>Přesun hmot pro povlakové krytiny stanovený procentní sazbou (%) z ceny vodorovná dopravní vzdálenost do 50 m v objektech výšky přes 12 do 24 m</t>
  </si>
  <si>
    <t>-630276178</t>
  </si>
  <si>
    <t>713121111</t>
  </si>
  <si>
    <t>Montáž tepelné izolace podlah rohožemi, pásy, deskami, dílci, bloky (izolační materiál ve specifikaci) kladenými volně jednovrstvá</t>
  </si>
  <si>
    <t>1054498390</t>
  </si>
  <si>
    <t>https://podminky.urs.cz/item/CS_URS_2021_02/713121111</t>
  </si>
  <si>
    <t>28376454</t>
  </si>
  <si>
    <t>deska z polystyrénu XPS, hrana polodrážková a hladký povrch 500kPa tl 60mm</t>
  </si>
  <si>
    <t>-644686277</t>
  </si>
  <si>
    <t>397,5*1,15 'Přepočtené koeficientem množství</t>
  </si>
  <si>
    <t>28376518</t>
  </si>
  <si>
    <t>deska izolační PIR s oboustrannou kompozitní fólií s hliníkovou vložkou 1200x2400x120mm</t>
  </si>
  <si>
    <t>516774156</t>
  </si>
  <si>
    <t>713141336</t>
  </si>
  <si>
    <t>Montáž tepelné izolace střech plochých spádovými klíny v ploše přilepenými za studena nízkoexpanzní (PUR) pěnou</t>
  </si>
  <si>
    <t>-1567701357</t>
  </si>
  <si>
    <t>28376142</t>
  </si>
  <si>
    <t>klín izolační z pěnového polystyrenu EPS 150 spádový</t>
  </si>
  <si>
    <t>354430879</t>
  </si>
  <si>
    <t>3,1*0,05</t>
  </si>
  <si>
    <t>998713203</t>
  </si>
  <si>
    <t>Přesun hmot pro izolace tepelné stanovený procentní sazbou (%) z ceny vodorovná dopravní vzdálenost do 50 m v objektech výšky přes 12 do 24 m</t>
  </si>
  <si>
    <t>392340872</t>
  </si>
  <si>
    <t>https://podminky.urs.cz/item/CS_URS_2021_02/998713203</t>
  </si>
  <si>
    <t>725</t>
  </si>
  <si>
    <t>Zdravotechnika - zařizovací předměty</t>
  </si>
  <si>
    <t>725204</t>
  </si>
  <si>
    <t>Doplňky zařízení koupelen a záchodů kovový hygienický koš nášlapný kulatý 5 l, bílý kov, rozměr průměr 210 mm x 325 mm, plastová vložka</t>
  </si>
  <si>
    <t>soubor</t>
  </si>
  <si>
    <t>-1779563843</t>
  </si>
  <si>
    <t>sanitární prvky</t>
  </si>
  <si>
    <t>725207</t>
  </si>
  <si>
    <t>Doplňky zařízení koupelen a záchodů - urinalová dělící stěna</t>
  </si>
  <si>
    <t>-1785189546</t>
  </si>
  <si>
    <t>725291511</t>
  </si>
  <si>
    <t>Doplňky zařízení koupelen a záchodů plastové dávkovač tekutého mýdla na 350 ml</t>
  </si>
  <si>
    <t>280066395</t>
  </si>
  <si>
    <t>https://podminky.urs.cz/item/CS_URS_2021_02/725291511</t>
  </si>
  <si>
    <t>725291621</t>
  </si>
  <si>
    <t>Doplňky zařízení koupelen a záchodů nerezové zásobník toaletních papírů d=300 mm</t>
  </si>
  <si>
    <t>-1833324924</t>
  </si>
  <si>
    <t>https://podminky.urs.cz/item/CS_URS_2021_02/725291621</t>
  </si>
  <si>
    <t>725291631</t>
  </si>
  <si>
    <t>Doplňky zařízení koupelen a záchodů nerezové zásobník papírových ručníků</t>
  </si>
  <si>
    <t>1380951137</t>
  </si>
  <si>
    <t>https://podminky.urs.cz/item/CS_URS_2021_02/725291631</t>
  </si>
  <si>
    <t>998725203</t>
  </si>
  <si>
    <t>Přesun hmot pro zařizovací předměty stanovený procentní sazbou (%) z ceny vodorovná dopravní vzdálenost do 50 m v objektech výšky přes 12 do 24 m</t>
  </si>
  <si>
    <t>980887969</t>
  </si>
  <si>
    <t>https://podminky.urs.cz/item/CS_URS_2021_02/998725203</t>
  </si>
  <si>
    <t>763111336</t>
  </si>
  <si>
    <t>Příčka ze sádrokartonových desek s nosnou konstrukcí z jednoduchých ocelových profilů UW, CW jednoduše opláštěná deskou impregnovanou H2 tl. 12,5 mm, příčka tl. 125 mm, profil 100, s izolací, EI 30, Rw do 48 dB</t>
  </si>
  <si>
    <t>-1500721549</t>
  </si>
  <si>
    <t>https://podminky.urs.cz/item/CS_URS_2021_02/763111336</t>
  </si>
  <si>
    <t>(1,7+2,95+1,7)*3,55</t>
  </si>
  <si>
    <t>-(0,9*2,02)*2</t>
  </si>
  <si>
    <t>(2,8+1,8+1,1)*3,55</t>
  </si>
  <si>
    <t>-0,9*2,02</t>
  </si>
  <si>
    <t>(1,1+1,7+1,1)*3,55</t>
  </si>
  <si>
    <t>(1,5+1,5)*3,55</t>
  </si>
  <si>
    <t>(1,7+1)*3,55</t>
  </si>
  <si>
    <t>2057426796</t>
  </si>
  <si>
    <t>1,6*3,55</t>
  </si>
  <si>
    <t>-1,25*3</t>
  </si>
  <si>
    <t>(6,44+0,12+3,485)*3,55</t>
  </si>
  <si>
    <t>6,44*3,55</t>
  </si>
  <si>
    <t>(3+4,1)*3,55</t>
  </si>
  <si>
    <t>-(0,9*2,02)</t>
  </si>
  <si>
    <t>(2,5+4,48)*3,55</t>
  </si>
  <si>
    <t>(3,1+4,1)*3,55</t>
  </si>
  <si>
    <t>4,1*3,55</t>
  </si>
  <si>
    <t>3.15 kanceláč G</t>
  </si>
  <si>
    <t>1,15*3</t>
  </si>
  <si>
    <t>(0,9+4,5+5,38)*3,55</t>
  </si>
  <si>
    <t>(3,1+5,38+5,38)*3,55</t>
  </si>
  <si>
    <t>(1+2,9)*3,55</t>
  </si>
  <si>
    <t>-0,9*3</t>
  </si>
  <si>
    <t>6,5*3,55</t>
  </si>
  <si>
    <t>(5,38+3,1+5,38)*3,55</t>
  </si>
  <si>
    <t>(3+5,38)*3,55</t>
  </si>
  <si>
    <t>-0,5*3,55</t>
  </si>
  <si>
    <t>(3,8+3,3)*3,55</t>
  </si>
  <si>
    <t>150526805</t>
  </si>
  <si>
    <t>-1195853723</t>
  </si>
  <si>
    <t>763173111</t>
  </si>
  <si>
    <t>Montáž nosičů zařizovacích předmětů pro konstrukce ze sádrokartonových desek úchytu pro umyvadlo</t>
  </si>
  <si>
    <t>1013221134</t>
  </si>
  <si>
    <t>https://podminky.urs.cz/item/CS_URS_2021_02/763173111</t>
  </si>
  <si>
    <t>1+1+1</t>
  </si>
  <si>
    <t>59030729</t>
  </si>
  <si>
    <t>konstrukce pro uchycení umyvadla s nástěnnými bateriemi osová rozteč CW profilů 450-625mm</t>
  </si>
  <si>
    <t>-2078673342</t>
  </si>
  <si>
    <t>763173121</t>
  </si>
  <si>
    <t>Montáž nosičů zařizovacích předmětů pro konstrukce ze sádrokartonových desek nosníku pro pisoáry, umývátka a boilery jednostranného</t>
  </si>
  <si>
    <t>723522623</t>
  </si>
  <si>
    <t>https://podminky.urs.cz/item/CS_URS_2021_02/763173121</t>
  </si>
  <si>
    <t>97</t>
  </si>
  <si>
    <t>59030728</t>
  </si>
  <si>
    <t>konstrukce pro uchycení pisoáru osová rozteč CW profilů 450-625mm</t>
  </si>
  <si>
    <t>1511897522</t>
  </si>
  <si>
    <t>98</t>
  </si>
  <si>
    <t>763411116</t>
  </si>
  <si>
    <t>Sanitární příčky vhodné do mokrého prostředí dělící z kompaktních desek tl. 13 mm</t>
  </si>
  <si>
    <t>840491262</t>
  </si>
  <si>
    <t>https://podminky.urs.cz/item/CS_URS_2021_02/763411116</t>
  </si>
  <si>
    <t>Z/7</t>
  </si>
  <si>
    <t>1,61*2,05</t>
  </si>
  <si>
    <t>-0,6*1,97</t>
  </si>
  <si>
    <t>Z/8</t>
  </si>
  <si>
    <t>1,2*2,05</t>
  </si>
  <si>
    <t>1,84*2,05</t>
  </si>
  <si>
    <t>-(0,6*1,97)*2</t>
  </si>
  <si>
    <t>99</t>
  </si>
  <si>
    <t>763411126</t>
  </si>
  <si>
    <t>Sanitární příčky vhodné do mokrého prostředí dveře vnitřní do sanitárních příček šířky do 800 mm, výšky do 2 000 mm z kompaktních desek včetně nerezového kování tl. 13 mm</t>
  </si>
  <si>
    <t>-1299028741</t>
  </si>
  <si>
    <t>https://podminky.urs.cz/item/CS_URS_2021_02/763411126</t>
  </si>
  <si>
    <t>100</t>
  </si>
  <si>
    <t>763431031</t>
  </si>
  <si>
    <t>Montáž podhledu minerálního včetně zavěšeného roštu skrytého s panely vyjímatelnými jakékoliv velikosti panelů</t>
  </si>
  <si>
    <t>-709564960</t>
  </si>
  <si>
    <t>https://podminky.urs.cz/item/CS_URS_2021_02/763431031</t>
  </si>
  <si>
    <t>73,3+23,7+22,9+23+14,9+15,6+15,1+30+30,2+16+19+19+16,1+15+15+16,2</t>
  </si>
  <si>
    <t>101</t>
  </si>
  <si>
    <t>59030583</t>
  </si>
  <si>
    <t>podhled kazetový bez děrování, skrytá hrana tl 10 mm 600x600mm</t>
  </si>
  <si>
    <t>2061111578</t>
  </si>
  <si>
    <t>365*1,05 'Přepočtené koeficientem množství</t>
  </si>
  <si>
    <t>102</t>
  </si>
  <si>
    <t>705236112</t>
  </si>
  <si>
    <t>103</t>
  </si>
  <si>
    <t>764201</t>
  </si>
  <si>
    <t>Oplechování parapetů z pozinkovaného plechu s povrchovou úpravou rovných celoplošně lepené, bez rohů rš 260 mm</t>
  </si>
  <si>
    <t>-1418632143</t>
  </si>
  <si>
    <t>K/1</t>
  </si>
  <si>
    <t>104</t>
  </si>
  <si>
    <t>-1145837673</t>
  </si>
  <si>
    <t>36,625</t>
  </si>
  <si>
    <t>K2f</t>
  </si>
  <si>
    <t>K2i</t>
  </si>
  <si>
    <t>105</t>
  </si>
  <si>
    <t>-1888090180</t>
  </si>
  <si>
    <t>K2g</t>
  </si>
  <si>
    <t>106</t>
  </si>
  <si>
    <t>1945881049</t>
  </si>
  <si>
    <t>36,625*0,1</t>
  </si>
  <si>
    <t>71*0,31</t>
  </si>
  <si>
    <t>40*0,2</t>
  </si>
  <si>
    <t>57*0,225</t>
  </si>
  <si>
    <t>97*0,47</t>
  </si>
  <si>
    <t>26*0,41</t>
  </si>
  <si>
    <t>107</t>
  </si>
  <si>
    <t>61674390</t>
  </si>
  <si>
    <t>108</t>
  </si>
  <si>
    <t>-310825994</t>
  </si>
  <si>
    <t>109</t>
  </si>
  <si>
    <t>766001</t>
  </si>
  <si>
    <t>Dodávka a montáž kuchyňské linky, bez spotřebičů T/3</t>
  </si>
  <si>
    <t>1794841286</t>
  </si>
  <si>
    <t>T/3</t>
  </si>
  <si>
    <t>3+2</t>
  </si>
  <si>
    <t>110</t>
  </si>
  <si>
    <t>766002</t>
  </si>
  <si>
    <t>Dodávka a montáž kuchyňské linky, bez spotřebičů T/4</t>
  </si>
  <si>
    <t>208523448</t>
  </si>
  <si>
    <t>T/4</t>
  </si>
  <si>
    <t>111</t>
  </si>
  <si>
    <t>1849526237</t>
  </si>
  <si>
    <t>3,3+3,609</t>
  </si>
  <si>
    <t>112</t>
  </si>
  <si>
    <t>776333208</t>
  </si>
  <si>
    <t>113</t>
  </si>
  <si>
    <t>1612327301</t>
  </si>
  <si>
    <t>114</t>
  </si>
  <si>
    <t>766660171</t>
  </si>
  <si>
    <t>Montáž dveřních křídel dřevěných nebo plastových otevíravých do obložkové zárubně povrchově upravených jednokřídlových, šířky do 800 mm</t>
  </si>
  <si>
    <t>1794884503</t>
  </si>
  <si>
    <t>https://podminky.urs.cz/item/CS_URS_2021_02/766660171</t>
  </si>
  <si>
    <t>115</t>
  </si>
  <si>
    <t>61162086</t>
  </si>
  <si>
    <t>dveře jednokřídlé dřevotřískové povrch laminátový plné 800x1970-2100mm</t>
  </si>
  <si>
    <t>137569649</t>
  </si>
  <si>
    <t>116</t>
  </si>
  <si>
    <t>766660173</t>
  </si>
  <si>
    <t>Montáž dveřních křídel dřevěných nebo plastových otevíravých do obložkové zárubně povrchově upravených dvoukřídlových, šířky do 1450 mm</t>
  </si>
  <si>
    <t>958484135</t>
  </si>
  <si>
    <t>https://podminky.urs.cz/item/CS_URS_2021_02/766660173</t>
  </si>
  <si>
    <t>dveře D/19</t>
  </si>
  <si>
    <t>117</t>
  </si>
  <si>
    <t>61162115</t>
  </si>
  <si>
    <t>dveře dvoukřídlé dřevotřískové povrch laminátový plné 1450x1970-2100mm</t>
  </si>
  <si>
    <t>1341326763</t>
  </si>
  <si>
    <t>118</t>
  </si>
  <si>
    <t>-1159911691</t>
  </si>
  <si>
    <t>dveře</t>
  </si>
  <si>
    <t>119</t>
  </si>
  <si>
    <t>611601</t>
  </si>
  <si>
    <t xml:space="preserve">dveře jednokřídlé protipožární EI 30 DP3-C, povrch CPL,prosklené, s fixním nadsvětlíkem 1000x3000mm    D/12</t>
  </si>
  <si>
    <t>-318451264</t>
  </si>
  <si>
    <t>120</t>
  </si>
  <si>
    <t>766694124</t>
  </si>
  <si>
    <t>Montáž ostatních truhlářských konstrukcí parapetních desek dřevěných nebo plastových šířky přes 300 mm, délky přes 2600 do 3600 mm</t>
  </si>
  <si>
    <t>819476126</t>
  </si>
  <si>
    <t>https://podminky.urs.cz/item/CS_URS_2021_02/766694124</t>
  </si>
  <si>
    <t>okna</t>
  </si>
  <si>
    <t>Ok/2</t>
  </si>
  <si>
    <t>121</t>
  </si>
  <si>
    <t>60794104a</t>
  </si>
  <si>
    <t>deska parapetní dřevotřísková vnitřní 340x1000mm</t>
  </si>
  <si>
    <t>-1167825812</t>
  </si>
  <si>
    <t>4*3</t>
  </si>
  <si>
    <t>122</t>
  </si>
  <si>
    <t>-574771152</t>
  </si>
  <si>
    <t>123</t>
  </si>
  <si>
    <t>766007</t>
  </si>
  <si>
    <t>D+M hliníkové okno 3dílné, 3000 x 800 mm,jednokřídlé OS, postranní díly fixní, barva RAL 9006 Ok/2</t>
  </si>
  <si>
    <t>459580555</t>
  </si>
  <si>
    <t xml:space="preserve">okna </t>
  </si>
  <si>
    <t>2+2</t>
  </si>
  <si>
    <t>124</t>
  </si>
  <si>
    <t>766008</t>
  </si>
  <si>
    <t>D+M hliníkové okno 6dílné, rozměr 2000 x 3000mm,dvoukřídlé OS,dvoudílná nadsvětlíková a parapetní část fixní, barva RAL 9006 Ok/4</t>
  </si>
  <si>
    <t>-939724981</t>
  </si>
  <si>
    <t>Ok/4</t>
  </si>
  <si>
    <t>1+2</t>
  </si>
  <si>
    <t>125</t>
  </si>
  <si>
    <t>766009</t>
  </si>
  <si>
    <t>D+M hliníkové okno 3dílné, 1000 x3000 mm, středové křídlo jednokřídlé OS, horní nadsvětlíková část a parapetní část fixní, barva RAL 9006 Ok/5</t>
  </si>
  <si>
    <t>-2029397600</t>
  </si>
  <si>
    <t>Ok/5</t>
  </si>
  <si>
    <t>4+6</t>
  </si>
  <si>
    <t>126</t>
  </si>
  <si>
    <t>766010</t>
  </si>
  <si>
    <t>D+M hliníkové okno 9dílné, 4000 x3000 mm, dvě postranní křídla jednokřídlé OS, horní třídílná nadsvětlíková část a parapetní část a centrální díl fixní, barva RAL 9006 Ok/6</t>
  </si>
  <si>
    <t>1884938084</t>
  </si>
  <si>
    <t>Ok/6</t>
  </si>
  <si>
    <t>127</t>
  </si>
  <si>
    <t>766011</t>
  </si>
  <si>
    <t>D+M hliníkové okno 3dílné, 1800 x3000 mm, zasklení fixní, barva RAL 9006 Ok/10 + hliníkové okno 6dílné, 2000 x3000 mm,jednokřídlé OS, horní dvoudílná nadsvětlíková, parapetní a střední část zasklení fixní, barva RAL 9006 Ok/11 +hliníkové okno 5dílné, 1440 x3000 mm, dveřní křídlo O,prosklené,rozměr 900 x 2500mm, horní dvoudílná nadsvětlíková, parapetní a střední část zasklení fixní, barva RAL 9006 Ok/12</t>
  </si>
  <si>
    <t>-1754415103</t>
  </si>
  <si>
    <t xml:space="preserve">sestava oken  Ok/10,Ok/11, Ok/12</t>
  </si>
  <si>
    <t>128</t>
  </si>
  <si>
    <t>766014</t>
  </si>
  <si>
    <t>D+M hliníkové interiérové sestavy 10dílné, 6500 x3000 mm, dveřní křídlo dvoukřídlé O,prosklené,rozměr 1500 x 2000mm, horní nadsvětlíková, boční části zasklení fixní, barva RAL 9006 D/20</t>
  </si>
  <si>
    <t>1721433145</t>
  </si>
  <si>
    <t>D/20</t>
  </si>
  <si>
    <t>129</t>
  </si>
  <si>
    <t>-1136212421</t>
  </si>
  <si>
    <t>Z/1e</t>
  </si>
  <si>
    <t>3,3</t>
  </si>
  <si>
    <t>Z/1f</t>
  </si>
  <si>
    <t>3,609</t>
  </si>
  <si>
    <t>130</t>
  </si>
  <si>
    <t>-735219881</t>
  </si>
  <si>
    <t>131</t>
  </si>
  <si>
    <t>-64309285</t>
  </si>
  <si>
    <t>Z/2</t>
  </si>
  <si>
    <t>0,1*23*3</t>
  </si>
  <si>
    <t>132</t>
  </si>
  <si>
    <t>130101</t>
  </si>
  <si>
    <t>úhelník ocelový nerovnostranný jakost 11 375 200x100x10mm</t>
  </si>
  <si>
    <t>2034827717</t>
  </si>
  <si>
    <t>0,1*23*3/1000</t>
  </si>
  <si>
    <t>133</t>
  </si>
  <si>
    <t>7922441</t>
  </si>
  <si>
    <t>134</t>
  </si>
  <si>
    <t>1403044029</t>
  </si>
  <si>
    <t>135</t>
  </si>
  <si>
    <t>-1151554529</t>
  </si>
  <si>
    <t>136</t>
  </si>
  <si>
    <t>-370427390</t>
  </si>
  <si>
    <t>137</t>
  </si>
  <si>
    <t>-1171561792</t>
  </si>
  <si>
    <t>138</t>
  </si>
  <si>
    <t>748990227</t>
  </si>
  <si>
    <t>2*3</t>
  </si>
  <si>
    <t>194*2</t>
  </si>
  <si>
    <t>139</t>
  </si>
  <si>
    <t>-945563050</t>
  </si>
  <si>
    <t>771</t>
  </si>
  <si>
    <t>Podlahy z dlaždic</t>
  </si>
  <si>
    <t>140</t>
  </si>
  <si>
    <t>771121011</t>
  </si>
  <si>
    <t>Příprava podkladu před provedením dlažby nátěr penetrační na podlahu</t>
  </si>
  <si>
    <t>-407324387</t>
  </si>
  <si>
    <t>141</t>
  </si>
  <si>
    <t>771151022</t>
  </si>
  <si>
    <t>Příprava podkladu před provedením dlažby samonivelační stěrka min.pevnosti 30 MPa, tloušťky přes 3 do 5 mm</t>
  </si>
  <si>
    <t>-1924339771</t>
  </si>
  <si>
    <t>https://podminky.urs.cz/item/CS_URS_2021_02/771151022</t>
  </si>
  <si>
    <t>142</t>
  </si>
  <si>
    <t>771574263</t>
  </si>
  <si>
    <t>Montáž podlah z dlaždic keramických lepených flexibilním lepidlem maloformátových pro vysoké mechanické zatížení protiskluzných nebo reliéfních (bezbariérových) přes 9 do 12 ks/m2</t>
  </si>
  <si>
    <t>653618531</t>
  </si>
  <si>
    <t>https://podminky.urs.cz/item/CS_URS_2021_02/771574263</t>
  </si>
  <si>
    <t>143</t>
  </si>
  <si>
    <t>59761409</t>
  </si>
  <si>
    <t>dlažba keramická slinutá protiskluzná do interiéru i exteriéru pro vysoké mechanické namáhání přes 9 do 12ks/m2</t>
  </si>
  <si>
    <t>395678948</t>
  </si>
  <si>
    <t>19,2*1,1 'Přepočtené koeficientem množství</t>
  </si>
  <si>
    <t>144</t>
  </si>
  <si>
    <t>771577111</t>
  </si>
  <si>
    <t>Montáž podlah z dlaždic keramických lepených flexibilním lepidlem Příplatek k cenám za plochu do 5 m2 jednotlivě</t>
  </si>
  <si>
    <t>-1702350458</t>
  </si>
  <si>
    <t>https://podminky.urs.cz/item/CS_URS_2021_02/771577111</t>
  </si>
  <si>
    <t>145</t>
  </si>
  <si>
    <t>998771203</t>
  </si>
  <si>
    <t>Přesun hmot pro podlahy z dlaždic stanovený procentní sazbou (%) z ceny vodorovná dopravní vzdálenost do 50 m v objektech výšky přes 12 do 24 m</t>
  </si>
  <si>
    <t>-470282576</t>
  </si>
  <si>
    <t>https://podminky.urs.cz/item/CS_URS_2021_02/998771203</t>
  </si>
  <si>
    <t>146</t>
  </si>
  <si>
    <t>776111111</t>
  </si>
  <si>
    <t>Příprava podkladu broušení podlah nového podkladu anhydritového</t>
  </si>
  <si>
    <t>947114183</t>
  </si>
  <si>
    <t>https://podminky.urs.cz/item/CS_URS_2021_02/776111111</t>
  </si>
  <si>
    <t>147</t>
  </si>
  <si>
    <t>776211131</t>
  </si>
  <si>
    <t>Montáž textilních podlahovin lepením pásů tkaných</t>
  </si>
  <si>
    <t>-792375179</t>
  </si>
  <si>
    <t>https://podminky.urs.cz/item/CS_URS_2021_02/776211131</t>
  </si>
  <si>
    <t>148</t>
  </si>
  <si>
    <t>69751063</t>
  </si>
  <si>
    <t>koberec zátěžový vpichovaný role š 2m, vlákno 100% PA, hm 800g/m2, R ≤ 100MΩ, zátěž 33, útlum 25dB, hořlavost Bfl S1</t>
  </si>
  <si>
    <t>712878481</t>
  </si>
  <si>
    <t>291,7*1,1 'Přepočtené koeficientem množství</t>
  </si>
  <si>
    <t>149</t>
  </si>
  <si>
    <t>776251311</t>
  </si>
  <si>
    <t>Montáž podlahovin z přírodního linolea (marmolea) lepením 2-složkovým lepidlem z pásů</t>
  </si>
  <si>
    <t>-1196536233</t>
  </si>
  <si>
    <t>https://podminky.urs.cz/item/CS_URS_2021_02/776251311</t>
  </si>
  <si>
    <t>150</t>
  </si>
  <si>
    <t>28411069</t>
  </si>
  <si>
    <t>linoleum přírodní ze 100% dřevité moučky tl 2,5mm, zátěž 34/43, R9, hořlavost Cfl S1</t>
  </si>
  <si>
    <t>-1532634357</t>
  </si>
  <si>
    <t>73,3*1,1 'Přepočtené koeficientem množství</t>
  </si>
  <si>
    <t>151</t>
  </si>
  <si>
    <t>776411112</t>
  </si>
  <si>
    <t>Montáž soklíků lepením obvodových, výšky přes 80 do 100 mm</t>
  </si>
  <si>
    <t>612666244</t>
  </si>
  <si>
    <t>https://podminky.urs.cz/item/CS_URS_2021_02/776411112</t>
  </si>
  <si>
    <t>-(1,8+6,5+1)</t>
  </si>
  <si>
    <t>-(1,25)*12</t>
  </si>
  <si>
    <t>-(0,9)*2</t>
  </si>
  <si>
    <t>-(0,9)*3</t>
  </si>
  <si>
    <t>-(1,25)</t>
  </si>
  <si>
    <t>-1,25</t>
  </si>
  <si>
    <t>-(1,25+0,9)</t>
  </si>
  <si>
    <t>-(6,5+0,9)</t>
  </si>
  <si>
    <t>-(0,9)</t>
  </si>
  <si>
    <t>152</t>
  </si>
  <si>
    <t>28411010</t>
  </si>
  <si>
    <t>lišta soklová PVC 20x100mm</t>
  </si>
  <si>
    <t>1543508156</t>
  </si>
  <si>
    <t>45,305*1,02 'Přepočtené koeficientem množství</t>
  </si>
  <si>
    <t>153</t>
  </si>
  <si>
    <t>69751204</t>
  </si>
  <si>
    <t>lišta kobercová 55x9mm</t>
  </si>
  <si>
    <t>-717046574</t>
  </si>
  <si>
    <t>245,75*1,02 'Přepočtené koeficientem množství</t>
  </si>
  <si>
    <t>154</t>
  </si>
  <si>
    <t>776991141</t>
  </si>
  <si>
    <t>Ostatní práce údržba nových podlahovin po pokládce pastování a leštění ručně</t>
  </si>
  <si>
    <t>1440043759</t>
  </si>
  <si>
    <t>https://podminky.urs.cz/item/CS_URS_2021_02/776991141</t>
  </si>
  <si>
    <t>155</t>
  </si>
  <si>
    <t>-497669015</t>
  </si>
  <si>
    <t>https://podminky.urs.cz/item/CS_URS_2021_02/998776203</t>
  </si>
  <si>
    <t>781</t>
  </si>
  <si>
    <t>Dokončovací práce - obklady</t>
  </si>
  <si>
    <t>156</t>
  </si>
  <si>
    <t>781474114</t>
  </si>
  <si>
    <t>Montáž obkladů vnitřních stěn z dlaždic keramických lepených flexibilním lepidlem maloformátových hladkých přes 19 do 22 ks/m2</t>
  </si>
  <si>
    <t>369524932</t>
  </si>
  <si>
    <t>https://podminky.urs.cz/item/CS_URS_2021_02/781474114</t>
  </si>
  <si>
    <t>157</t>
  </si>
  <si>
    <t>59761040</t>
  </si>
  <si>
    <t>obklad keramický hladký přes 19 do 22ks/m2</t>
  </si>
  <si>
    <t>536105636</t>
  </si>
  <si>
    <t>60,852*1,1 'Přepočtené koeficientem množství</t>
  </si>
  <si>
    <t>158</t>
  </si>
  <si>
    <t>781491021</t>
  </si>
  <si>
    <t>Montáž zrcadel lepených silikonovým tmelem na keramický obklad, plochy do 1 m2</t>
  </si>
  <si>
    <t>-217021838</t>
  </si>
  <si>
    <t>https://podminky.urs.cz/item/CS_URS_2021_02/781491021</t>
  </si>
  <si>
    <t>0,5*0,7*3</t>
  </si>
  <si>
    <t>159</t>
  </si>
  <si>
    <t>63465124</t>
  </si>
  <si>
    <t>zrcadlo nemontované čiré tl 4mm max rozměr 3210x2250mm</t>
  </si>
  <si>
    <t>1383212392</t>
  </si>
  <si>
    <t>1,05*1,1 'Přepočtené koeficientem množství</t>
  </si>
  <si>
    <t>160</t>
  </si>
  <si>
    <t>781494511</t>
  </si>
  <si>
    <t>Obklad - dokončující práce profily ukončovací lepené flexibilním lepidlem ukončovací</t>
  </si>
  <si>
    <t>2041118854</t>
  </si>
  <si>
    <t>https://podminky.urs.cz/item/CS_URS_2021_02/781494511</t>
  </si>
  <si>
    <t>(2,95+1,58)*2</t>
  </si>
  <si>
    <t>(2,67+1,83)*2</t>
  </si>
  <si>
    <t>(1,9+1,1)*2</t>
  </si>
  <si>
    <t>(1,885+1,49)*2</t>
  </si>
  <si>
    <t>(2,9+1,61)*2</t>
  </si>
  <si>
    <t>161</t>
  </si>
  <si>
    <t>998781203</t>
  </si>
  <si>
    <t>Přesun hmot pro obklady keramické stanovený procentní sazbou (%) z ceny vodorovná dopravní vzdálenost do 50 m v objektech výšky přes 12 do 24 m</t>
  </si>
  <si>
    <t>-27535779</t>
  </si>
  <si>
    <t>https://podminky.urs.cz/item/CS_URS_2021_02/998781203</t>
  </si>
  <si>
    <t>162</t>
  </si>
  <si>
    <t>-1984621034</t>
  </si>
  <si>
    <t>(1,605+3,88+9,9+0,5+0,3+6,2+0,4+1,9+0,9+7,5+2+12,5+0,12+0,6+3,4+0,6+0,3+1,7+7,4+0,8+0,3+0,6+0,3+0,8+0,3+0,6+0,3+5,9+2,5)*3,1</t>
  </si>
  <si>
    <t>-(1,8*3+6,5*3+1*3)</t>
  </si>
  <si>
    <t>-(1,25*3)*12</t>
  </si>
  <si>
    <t>-(0,9*3)*2</t>
  </si>
  <si>
    <t>-(0,9*2,02)*3</t>
  </si>
  <si>
    <t>(2,95+1,58)*2*1,3</t>
  </si>
  <si>
    <t>-(0,9*0,22)*2</t>
  </si>
  <si>
    <t>4,7</t>
  </si>
  <si>
    <t>(1,83+2,67)*2*1,3</t>
  </si>
  <si>
    <t>-0,9*0,22</t>
  </si>
  <si>
    <t>4,9</t>
  </si>
  <si>
    <t>(1,885*1,1)*2*1,6</t>
  </si>
  <si>
    <t>-0,9*0,52</t>
  </si>
  <si>
    <t>2,1</t>
  </si>
  <si>
    <t>(1,6+0,1+0,28+1,49+1,885+1,49)*1,3</t>
  </si>
  <si>
    <t>2,8</t>
  </si>
  <si>
    <t>(2,8+1,49)*2*1,3</t>
  </si>
  <si>
    <t>(3+0,1+0,4+0,1+1,9+4,4+5,255+4,4)*3,1</t>
  </si>
  <si>
    <t>-(2*3+1,25*3)</t>
  </si>
  <si>
    <t>(1,8+0,1+0,4+0,1+4,1+0,1+0,1+3,4+6,44+3,485)*3,1</t>
  </si>
  <si>
    <t>-(3*0,8+2*3+1,25*3)</t>
  </si>
  <si>
    <t>-(0,6+2,2)*0,6</t>
  </si>
  <si>
    <t>(1,8+0,1+0,4+0,1+4,1+0,1+0,1+3,385+3,485+6,44)*3,1</t>
  </si>
  <si>
    <t>(3+0,1+0,28+0,28+0,28+4,48+3+4,1)*3,1</t>
  </si>
  <si>
    <t>-(1*3+1,25*3+0,9*2,02)</t>
  </si>
  <si>
    <t>(0,1+3,4+4,1+0,3+0,28+3,1+4,48)*3,1</t>
  </si>
  <si>
    <t>-(1*3+1,25*3)</t>
  </si>
  <si>
    <t>-1,5*0,6</t>
  </si>
  <si>
    <t>(0,1+6,4+0,2+0,38+0,38+4,1+6,88+3,9)*3,1</t>
  </si>
  <si>
    <t>-(4*3+6,5*3+0,9*2,02)</t>
  </si>
  <si>
    <t>(0,2+5,6+0,38+3,9+1,15+0,9+4,3+5,4)*3,1</t>
  </si>
  <si>
    <t>-(4*3+1,25*3+0,9*2,02)</t>
  </si>
  <si>
    <t>(0,28+0,1+2,6+5,3+2,93+5,3)*3,1</t>
  </si>
  <si>
    <t>(2,7+0,2+0,2+3,9+0,2+0,5+0,2+1,8+6,44+2,93)*3,1</t>
  </si>
  <si>
    <t>-(1*3+3*0,8+0,9*3)</t>
  </si>
  <si>
    <t>(1,8+0,2+0,5+0,2+3,9+0,2+0,2+2,7+6,44+2,93)*3,1</t>
  </si>
  <si>
    <t>-(3*0,8+1*3+0,9*3)</t>
  </si>
  <si>
    <t>(2,93+5,38+2,93+5,38)*3,1</t>
  </si>
  <si>
    <t>(2,74+5,38)*2*3,1</t>
  </si>
  <si>
    <t>(0,2+2,74+5,38+2,74+5,38)*3,1</t>
  </si>
  <si>
    <t>(2+2,62+0,2+0,38+0,38+0,5+0,38+5,38+3+3,3)*3,1</t>
  </si>
  <si>
    <t>stropy</t>
  </si>
  <si>
    <t>163</t>
  </si>
  <si>
    <t>784211109</t>
  </si>
  <si>
    <t>Malby z malířských směsí oděruvzdorných za mokra dvojnásobné, bílé za mokra oděruvzdorné výborně na schodišti o výšce podlaží přes 3,80 do 5,00 m</t>
  </si>
  <si>
    <t>1292558884</t>
  </si>
  <si>
    <t>https://podminky.urs.cz/item/CS_URS_2021_02/784211109</t>
  </si>
  <si>
    <t>3.04 schodiště</t>
  </si>
  <si>
    <t>(5,5+2,35+5)*3,5</t>
  </si>
  <si>
    <t>3.04 schodiště ramena</t>
  </si>
  <si>
    <t>1,1*2,4</t>
  </si>
  <si>
    <t>1,5*2,4</t>
  </si>
  <si>
    <t>786</t>
  </si>
  <si>
    <t>Dokončovací práce - čalounické úpravy</t>
  </si>
  <si>
    <t>164</t>
  </si>
  <si>
    <t>786623021</t>
  </si>
  <si>
    <t>Montáž fasádních žaluzií upevněných před okenní nebo dveřní otvor na fasádu, ovládaných motorem, včetně krycího plechu a vodících profilů, plochy do 4 m2</t>
  </si>
  <si>
    <t>CS ÚRS 2022 01</t>
  </si>
  <si>
    <t>-351817152</t>
  </si>
  <si>
    <t>https://podminky.urs.cz/item/CS_URS_2022_01/786623021</t>
  </si>
  <si>
    <t xml:space="preserve">jižní fasáda </t>
  </si>
  <si>
    <t>okno Ok/5</t>
  </si>
  <si>
    <t>165</t>
  </si>
  <si>
    <t>55342547</t>
  </si>
  <si>
    <t>žaluzie Z-90 fasádní ovládaná základním motorem příslušenství plochy do 3,0m2</t>
  </si>
  <si>
    <t>-595072806</t>
  </si>
  <si>
    <t>(1*3)*5</t>
  </si>
  <si>
    <t>166</t>
  </si>
  <si>
    <t>786623023</t>
  </si>
  <si>
    <t>Montáž fasádních žaluzií upevněných před okenní nebo dveřní otvor na fasádu, ovládaných motorem, včetně krycího plechu a vodících profilů, plochy přes 4 do 6 m2</t>
  </si>
  <si>
    <t>407497073</t>
  </si>
  <si>
    <t>https://podminky.urs.cz/item/CS_URS_2022_01/786623023</t>
  </si>
  <si>
    <t>okno Ok/4</t>
  </si>
  <si>
    <t>167</t>
  </si>
  <si>
    <t>55342550</t>
  </si>
  <si>
    <t>žaluzie Z-90 fasádní ovládaná základním motorem příslušenství plochy do 6,0m2</t>
  </si>
  <si>
    <t>238304839</t>
  </si>
  <si>
    <t>168</t>
  </si>
  <si>
    <t>786623027</t>
  </si>
  <si>
    <t>Montáž fasádních žaluzií upevněných před okenní nebo dveřní otvor na fasádu, ovládaných motorem, včetně krycího plechu a vodících profilů, plochy přes 8 m2</t>
  </si>
  <si>
    <t>-234835877</t>
  </si>
  <si>
    <t>https://podminky.urs.cz/item/CS_URS_2022_01/786623027</t>
  </si>
  <si>
    <t>okno Ok/6</t>
  </si>
  <si>
    <t>169</t>
  </si>
  <si>
    <t>55342553</t>
  </si>
  <si>
    <t>žaluzie Z-90 fasádní ovládaná základním motorem příslušenství plochy do 12,0m2</t>
  </si>
  <si>
    <t>1658235475</t>
  </si>
  <si>
    <t>(4*3)*2</t>
  </si>
  <si>
    <t>170</t>
  </si>
  <si>
    <t>998786203</t>
  </si>
  <si>
    <t>Přesun hmot pro stínění a čalounické úpravy stanovený procentní sazbou (%) z ceny vodorovná dopravní vzdálenost do 50 m v objektech výšky přes 12 do 24 m</t>
  </si>
  <si>
    <t>1222542989</t>
  </si>
  <si>
    <t>https://podminky.urs.cz/item/CS_URS_2022_01/998786203</t>
  </si>
  <si>
    <t>171</t>
  </si>
  <si>
    <t>VRN01</t>
  </si>
  <si>
    <t>1016224834</t>
  </si>
  <si>
    <t>06 - Architektonicko - stavební řešení 4. NP</t>
  </si>
  <si>
    <t xml:space="preserve">    5 - Komunikace pozemní</t>
  </si>
  <si>
    <t xml:space="preserve">    762 - Konstrukce tesařské</t>
  </si>
  <si>
    <t>1177925559</t>
  </si>
  <si>
    <t>výkres D.1.1.09 půdorys 4.NP</t>
  </si>
  <si>
    <t>-(3*0,8+1*0,8)*2</t>
  </si>
  <si>
    <t>-(2*3+2*3+4*3+1*2,4+2,88*2,4)</t>
  </si>
  <si>
    <t>(4+3,8+4)*3,15</t>
  </si>
  <si>
    <t>-(2*3+1*3*3+2*3+1*3+5,35*2,6+1*3)</t>
  </si>
  <si>
    <t>0,5*3,15</t>
  </si>
  <si>
    <t>0,3*3,15</t>
  </si>
  <si>
    <t>0,25*3,15</t>
  </si>
  <si>
    <t>-1489465028</t>
  </si>
  <si>
    <t>(0,5*0,5*3,15)*9</t>
  </si>
  <si>
    <t>-1575239271</t>
  </si>
  <si>
    <t>výkres D.1.1.09 půdorys .NP</t>
  </si>
  <si>
    <t>-2072914295</t>
  </si>
  <si>
    <t>1740026314</t>
  </si>
  <si>
    <t>-1911096167</t>
  </si>
  <si>
    <t>538879963</t>
  </si>
  <si>
    <t>12,632*300/1000</t>
  </si>
  <si>
    <t>-603765190</t>
  </si>
  <si>
    <t>půdorys 4.NP D.1.1.09</t>
  </si>
  <si>
    <t>(8,8+2,5+2,65+2,5+2,5)*3,5*0,2</t>
  </si>
  <si>
    <t>-1713730120</t>
  </si>
  <si>
    <t>1456200432</t>
  </si>
  <si>
    <t>708689783</t>
  </si>
  <si>
    <t>15,145*120/1000</t>
  </si>
  <si>
    <t>-1934548336</t>
  </si>
  <si>
    <t>-(5,65*4,63*0,2)</t>
  </si>
  <si>
    <t>(0,2+6,9+7,01+6,94+0,25+4,4+5,65+4,4+0,4+5,45+0,5+0,25)*0,23*0,1</t>
  </si>
  <si>
    <t>3*3*0,2</t>
  </si>
  <si>
    <t>-1889721460</t>
  </si>
  <si>
    <t>5,35*3,9</t>
  </si>
  <si>
    <t>(14,06+12,48)*(0,1+0,23+0,1)</t>
  </si>
  <si>
    <t>(0,25+4,4+0,23+5,19+0,23+4,4+0,4+5,45+0,5)*(0,1+0,23+0,1)</t>
  </si>
  <si>
    <t>-1390961480</t>
  </si>
  <si>
    <t>1557532301</t>
  </si>
  <si>
    <t>(14,06+12,48)*0,23</t>
  </si>
  <si>
    <t>(0,25+4,4+0,23+5,19+0,23+4,4+0,4+5,45+0,5)*0,23</t>
  </si>
  <si>
    <t>-977177434</t>
  </si>
  <si>
    <t>1509349267</t>
  </si>
  <si>
    <t>99,019*130/1000</t>
  </si>
  <si>
    <t>-247487415</t>
  </si>
  <si>
    <t>6,35*0,5*0,43</t>
  </si>
  <si>
    <t>12,8*0,5*0,43</t>
  </si>
  <si>
    <t>12,5*0,5*0,43</t>
  </si>
  <si>
    <t>11,5*0,5*0,43</t>
  </si>
  <si>
    <t>-2057854678</t>
  </si>
  <si>
    <t>(12+0,25+13,6+12+0,25)*0,43</t>
  </si>
  <si>
    <t>(11,7+12,8+11,7)*0,43</t>
  </si>
  <si>
    <t>(0,5+3,9+3,8+3,9)*0,43</t>
  </si>
  <si>
    <t>11,5*0,43*4</t>
  </si>
  <si>
    <t>(5,45+3,9+3,8+3,9+11,5)*0,5</t>
  </si>
  <si>
    <t>291678091</t>
  </si>
  <si>
    <t>392663225</t>
  </si>
  <si>
    <t>(11,5*2)*0,5</t>
  </si>
  <si>
    <t>738571375</t>
  </si>
  <si>
    <t>-1320866682</t>
  </si>
  <si>
    <t>22,863*130/1000</t>
  </si>
  <si>
    <t>1714449273</t>
  </si>
  <si>
    <t>((0,4+0,25)/2*0,297)*20</t>
  </si>
  <si>
    <t>1,225*2,4*0,2</t>
  </si>
  <si>
    <t>0,3*2,35*0,2</t>
  </si>
  <si>
    <t>schody do zahrady</t>
  </si>
  <si>
    <t>5,65*0,6*0,2</t>
  </si>
  <si>
    <t>1,35*0,6*0,2*2</t>
  </si>
  <si>
    <t>2,95*0,3*0,2</t>
  </si>
  <si>
    <t>-1220409370</t>
  </si>
  <si>
    <t>5,131*125/1000</t>
  </si>
  <si>
    <t>657283859</t>
  </si>
  <si>
    <t>(0,9+0,2+0,3+0,4)*2,4</t>
  </si>
  <si>
    <t>1,225*2,4</t>
  </si>
  <si>
    <t>-73732688</t>
  </si>
  <si>
    <t>1103047593</t>
  </si>
  <si>
    <t>1786593278</t>
  </si>
  <si>
    <t>-1962790921</t>
  </si>
  <si>
    <t>0,166*1,18*11</t>
  </si>
  <si>
    <t>(0,6+5,65+0,6+5,65)*0,2</t>
  </si>
  <si>
    <t>(5,65+0,6+1,35+0,3+2,95+0,3+1,35+0,6)*0,2</t>
  </si>
  <si>
    <t>267020661</t>
  </si>
  <si>
    <t>Komunikace pozemní</t>
  </si>
  <si>
    <t>596811120</t>
  </si>
  <si>
    <t>Kladení dlažby z betonových nebo kameninových dlaždic komunikací pro pěší s vyplněním spár a se smetením přebytečného materiálu na vzdálenost do 3 m s ložem z kameniva těženého tl. do 30 mm velikosti dlaždic do 0,09 m2 (bez zámku), pro plochy do 50 m2</t>
  </si>
  <si>
    <t>340545489</t>
  </si>
  <si>
    <t xml:space="preserve">výkres D1.1.20 </t>
  </si>
  <si>
    <t>skladba S8T</t>
  </si>
  <si>
    <t>1,5*3,73</t>
  </si>
  <si>
    <t>592401</t>
  </si>
  <si>
    <t>dlažba plošná betonová chodníková 300x300x30mm přírodní</t>
  </si>
  <si>
    <t>1935962099</t>
  </si>
  <si>
    <t>-17903117</t>
  </si>
  <si>
    <t>4.06 předsíň toalet</t>
  </si>
  <si>
    <t>(1,6)*0,1</t>
  </si>
  <si>
    <t>4.07 WC muži</t>
  </si>
  <si>
    <t>2,9*0,1</t>
  </si>
  <si>
    <t>-660757815</t>
  </si>
  <si>
    <t>4.02 schodiště</t>
  </si>
  <si>
    <t>4.02 schodiště ramena</t>
  </si>
  <si>
    <t>643859899</t>
  </si>
  <si>
    <t>1842974132</t>
  </si>
  <si>
    <t>1563458924</t>
  </si>
  <si>
    <t>30530562</t>
  </si>
  <si>
    <t>4.01 chodba</t>
  </si>
  <si>
    <t>(2,6+5,9+0,3+2,65+0,3+2,7+0,4+0,4+0,5+6,2+0,5+0,7+0,3+1,8)*3,1</t>
  </si>
  <si>
    <t>(1,8+3)*0,3</t>
  </si>
  <si>
    <t>-(1*3+5,65*3+1,8*3)</t>
  </si>
  <si>
    <t>4.03 předsíň toalet</t>
  </si>
  <si>
    <t>2,9*3,1</t>
  </si>
  <si>
    <t>4.04 WC ženy</t>
  </si>
  <si>
    <t>1,835*3,1</t>
  </si>
  <si>
    <t>(1,6+0,1+0,28)*3,1</t>
  </si>
  <si>
    <t>4.08 kancelář A</t>
  </si>
  <si>
    <t>(3,7+0,1+0,4+0,1+1,8)*3,1</t>
  </si>
  <si>
    <t>4.09 kancelář B</t>
  </si>
  <si>
    <t>(0,6+0,1+0,4+0,1+4,1+0,1+0,1+2,6)*3,1</t>
  </si>
  <si>
    <t>4.10 jednací místnost</t>
  </si>
  <si>
    <t>3,42*3,1</t>
  </si>
  <si>
    <t>(1+0,8*2+1+0,8*2)*0,3</t>
  </si>
  <si>
    <t>-(1*0,8)*2</t>
  </si>
  <si>
    <t>4.11 kancelář C</t>
  </si>
  <si>
    <t>(0,28+0,1+4,1+0,1+0,1+3,7)*3,1</t>
  </si>
  <si>
    <t>4.12 kancelář D</t>
  </si>
  <si>
    <t>(2,885+0,28+0,28)*3,1</t>
  </si>
  <si>
    <t>4.13 kancelář E</t>
  </si>
  <si>
    <t>3,44*3,1</t>
  </si>
  <si>
    <t>4.14 kancelář F</t>
  </si>
  <si>
    <t>(3,32+0,28+0,28)*3,1</t>
  </si>
  <si>
    <t>4.15 kancelář G</t>
  </si>
  <si>
    <t>(3,34+0,28)*3,1</t>
  </si>
  <si>
    <t>4.16 kancelář H</t>
  </si>
  <si>
    <t>(3,14+0,2+0,2+0,3)*3,1</t>
  </si>
  <si>
    <t>4.18 kancelář I</t>
  </si>
  <si>
    <t>(0,3+0,4+0,1+5,4+0,2+0,2+3,9+0,2+0,5+0,2+2,2+0,28+0,3)*3,1</t>
  </si>
  <si>
    <t>4.19 kancelář J</t>
  </si>
  <si>
    <t>(3,8+0,2+0,2+3,8+0,2+0,5+0,2+2,4)*3,1</t>
  </si>
  <si>
    <t>(2,88+2,4)*0,3</t>
  </si>
  <si>
    <t>-2,88*2,4</t>
  </si>
  <si>
    <t>4.20 kuchyňka</t>
  </si>
  <si>
    <t>1,81*3,1</t>
  </si>
  <si>
    <t>(1+2,4)*0,3</t>
  </si>
  <si>
    <t>-1*2,4</t>
  </si>
  <si>
    <t>4.21 zasedací místnost</t>
  </si>
  <si>
    <t>(2+1,6+0,2+0,5+0,2+5,6+0,38+0,5+0,38)*3,1</t>
  </si>
  <si>
    <t>-544021941</t>
  </si>
  <si>
    <t>4.04 schodiště</t>
  </si>
  <si>
    <t>-1472648455</t>
  </si>
  <si>
    <t>(2,4+5,9+0,3+2,65+0,3+2,7+0,4+0,4+0,5+6,2+0,5+0,7+0,3+1,8)*3,1</t>
  </si>
  <si>
    <t>(1,+3)*0,3</t>
  </si>
  <si>
    <t>-2,9*1,8</t>
  </si>
  <si>
    <t>-1,835*1,8</t>
  </si>
  <si>
    <t>(3,7+1,8)*3,1</t>
  </si>
  <si>
    <t>-(3*0,8+2,3)</t>
  </si>
  <si>
    <t>631311125</t>
  </si>
  <si>
    <t>Mazanina z betonu prostého bez zvýšených nároků na prostředí tl. přes 80 do 120 mm tř. C 20/25</t>
  </si>
  <si>
    <t>1110216092</t>
  </si>
  <si>
    <t>výkres D1.1.21 detail pochůzí zelená terasa</t>
  </si>
  <si>
    <t>spádový beton</t>
  </si>
  <si>
    <t>22,7*0,12</t>
  </si>
  <si>
    <t>-1081678291</t>
  </si>
  <si>
    <t>půdorys 4.NP výkres D.1.1.09</t>
  </si>
  <si>
    <t>3,6+4,9+3+2,8+4,7</t>
  </si>
  <si>
    <t>26,8+15+8,4+17,9+13,1+15,6+15,1+15,6+14,2+35+24,5+8,1+40</t>
  </si>
  <si>
    <t>89,2</t>
  </si>
  <si>
    <t>431063327</t>
  </si>
  <si>
    <t>(3,6+4,9+3+2,8+4,7)*2</t>
  </si>
  <si>
    <t>(26,8+15+8,4+17,9+13,1+15,6+15,1+15,6+14,2+35+24,5+8,1+40)*3</t>
  </si>
  <si>
    <t>89,2*3</t>
  </si>
  <si>
    <t>731756707</t>
  </si>
  <si>
    <t>D.1.1.09 půdorys 4.NP</t>
  </si>
  <si>
    <t>0,297*1,18*11</t>
  </si>
  <si>
    <t>2,4*1,225</t>
  </si>
  <si>
    <t>52463713</t>
  </si>
  <si>
    <t>1075868114</t>
  </si>
  <si>
    <t>-1761259683</t>
  </si>
  <si>
    <t>(2,6+5,9+0,3+2,65+0,3+2,7+0,4+0,4+0,5+6,2+0,5+0,7+0,3+1,8)</t>
  </si>
  <si>
    <t>(2,315+3,9+17,5+1,2+4+11,3+0,12+0,6+2,5+4,3+0,6+0,3+0,3+0,12+0,3+0,3+0,12+0,3)</t>
  </si>
  <si>
    <t>(3,7+0,1+0,4+0,1+1,8+4,4+5,955+4,4)</t>
  </si>
  <si>
    <t>(0,6+0,1+0,4+0,1+4,1+0,1+0,1+2,6+4,98+1,1+0,6+1,6)</t>
  </si>
  <si>
    <t>(3,42+1,5+0,6+1,3+2,7+2,795)</t>
  </si>
  <si>
    <t>(0,28+0,1+4,1+0,1+0,1+3,7+3,88+4,48)</t>
  </si>
  <si>
    <t>(2,885+0,28+0,28+4,48+2,7+4,1)</t>
  </si>
  <si>
    <t>3,44</t>
  </si>
  <si>
    <t>(0,3+0,3+3,14+4,48+4,1)</t>
  </si>
  <si>
    <t>(3,32+0,28+0,28)</t>
  </si>
  <si>
    <t>(3,1+4,1+4,48)*3,1</t>
  </si>
  <si>
    <t>(3,34+0,28)</t>
  </si>
  <si>
    <t>(3,34+4,1+4,48)</t>
  </si>
  <si>
    <t>(3,14+0,2+0,2+0,3)</t>
  </si>
  <si>
    <t>(2,7+0,3+0,3+4,48)</t>
  </si>
  <si>
    <t>(0,3+0,4+0,1+5,4+0,2+0,2+3,9+0,2+0,5+0,2+2,2+0,28+0,3)</t>
  </si>
  <si>
    <t>(1,4+2,52+4,05)</t>
  </si>
  <si>
    <t>(3,8+0,2+0,2+3,8+0,2+0,5+0,2+2,4)</t>
  </si>
  <si>
    <t>(4,05+6,58)</t>
  </si>
  <si>
    <t>1,81</t>
  </si>
  <si>
    <t>(4,48+1,81+5)</t>
  </si>
  <si>
    <t>(2+1,6+0,2+0,5+0,2+5,6+0,38+0,5+0,38)</t>
  </si>
  <si>
    <t>(2,4+2,62+5,55+4,48)</t>
  </si>
  <si>
    <t>431839150</t>
  </si>
  <si>
    <t>500934404</t>
  </si>
  <si>
    <t>1648411453</t>
  </si>
  <si>
    <t>dveře D3</t>
  </si>
  <si>
    <t>2+6</t>
  </si>
  <si>
    <t>-438899884</t>
  </si>
  <si>
    <t>hliníková protipožární obložková zárubeň 900mm</t>
  </si>
  <si>
    <t>-867047863</t>
  </si>
  <si>
    <t>-1875772043</t>
  </si>
  <si>
    <t xml:space="preserve">interiérová sestava  D/17</t>
  </si>
  <si>
    <t>7+2</t>
  </si>
  <si>
    <t>interiérová sestava D/19</t>
  </si>
  <si>
    <t>-603863960</t>
  </si>
  <si>
    <t>-711100638</t>
  </si>
  <si>
    <t>553305</t>
  </si>
  <si>
    <t>dodávka hliníkové interiérové sestavy 2 dílné, horní nadsvětlíková část fixně zasklena D19</t>
  </si>
  <si>
    <t>-309054713</t>
  </si>
  <si>
    <t>-32773691</t>
  </si>
  <si>
    <t>1809727702</t>
  </si>
  <si>
    <t>424872339</t>
  </si>
  <si>
    <t>495490931</t>
  </si>
  <si>
    <t>-1803663005</t>
  </si>
  <si>
    <t>-43038099</t>
  </si>
  <si>
    <t>-276865453</t>
  </si>
  <si>
    <t>-664617543</t>
  </si>
  <si>
    <t>153083319</t>
  </si>
  <si>
    <t>-1719346343</t>
  </si>
  <si>
    <t>89,2+13,3+3,6+4,9+3+2,8+4,7+26,8+15+8,4+17,9+13,1+15,6+15,1+15,6+14,2+35+24,5+8,1+40+3,1</t>
  </si>
  <si>
    <t>1247896812</t>
  </si>
  <si>
    <t>2,5</t>
  </si>
  <si>
    <t>-1163534253</t>
  </si>
  <si>
    <t>1384108770</t>
  </si>
  <si>
    <t>1520543237</t>
  </si>
  <si>
    <t>11163150a</t>
  </si>
  <si>
    <t>-1210180175</t>
  </si>
  <si>
    <t>1012934326</t>
  </si>
  <si>
    <t>pás asfaltový natavitelný modifikovaný SBS tl 4,0mm s vložkou ze skleněné tkaniny a spalitelnou PE fólií nebo jemnozrnný minerálním posypem na horním povrchu</t>
  </si>
  <si>
    <t>-1123405150</t>
  </si>
  <si>
    <t>-1717961442</t>
  </si>
  <si>
    <t>1605535690</t>
  </si>
  <si>
    <t>(1,6+0,945+0,5+2+1,07+2,9)*1,8</t>
  </si>
  <si>
    <t>(2,67+1,835)*2*1,8</t>
  </si>
  <si>
    <t>4.05 WC handicap</t>
  </si>
  <si>
    <t>(1,6+1,885)*2*1,8</t>
  </si>
  <si>
    <t>(1,885+1,5)*2*1,8</t>
  </si>
  <si>
    <t>-1397855128</t>
  </si>
  <si>
    <t>712311101</t>
  </si>
  <si>
    <t>Provedení povlakové krytiny střech plochých do 10° natěradly a tmely za studena nátěrem lakem penetračním nebo asfaltovým</t>
  </si>
  <si>
    <t>-286490136</t>
  </si>
  <si>
    <t>https://podminky.urs.cz/item/CS_URS_2021_02/712311101</t>
  </si>
  <si>
    <t>půdorys 4.NP výkres D.1.1.21</t>
  </si>
  <si>
    <t>4.17 zahrada</t>
  </si>
  <si>
    <t>22,7</t>
  </si>
  <si>
    <t>-1583084153</t>
  </si>
  <si>
    <t>22,7*0,00035 'Přepočtené koeficientem množství</t>
  </si>
  <si>
    <t>712341559</t>
  </si>
  <si>
    <t>Provedení povlakové krytiny střech plochých do 10° pásy přitavením NAIP v plné ploše</t>
  </si>
  <si>
    <t>1071319787</t>
  </si>
  <si>
    <t>https://podminky.urs.cz/item/CS_URS_2021_02/712341559</t>
  </si>
  <si>
    <t>62856010</t>
  </si>
  <si>
    <t>pás asfaltový natavitelný modifikovaný SBS tl 3,5mm s vložkou z hliníkové fólie, hliníkové fólie s textilií a spalitelnou PE fólií nebo jemnozrnným minerálním posypem na horním povrchu</t>
  </si>
  <si>
    <t>-411870874</t>
  </si>
  <si>
    <t>22,7*1,15 'Přepočtené koeficientem množství</t>
  </si>
  <si>
    <t>-611076232</t>
  </si>
  <si>
    <t>https://podminky.urs.cz/item/CS_URS_2021_02/712361701</t>
  </si>
  <si>
    <t>(5,19+3,8)*2*0,4</t>
  </si>
  <si>
    <t>28343012</t>
  </si>
  <si>
    <t>fólie hydroizolační střešní mPVC určená ke stabilizaci přitížením a do vegetačních střech tl 1,5mm</t>
  </si>
  <si>
    <t>-672870046</t>
  </si>
  <si>
    <t>36,092*1,15 'Přepočtené koeficientem množství</t>
  </si>
  <si>
    <t>712391171</t>
  </si>
  <si>
    <t>Provedení povlakové krytiny střech plochých do 10° -ostatní práce provedení vrstvy textilní podkladní</t>
  </si>
  <si>
    <t>992992040</t>
  </si>
  <si>
    <t>https://podminky.urs.cz/item/CS_URS_2021_02/712391171</t>
  </si>
  <si>
    <t>712391172</t>
  </si>
  <si>
    <t>Provedení povlakové krytiny střech plochých do 10° -ostatní práce provedení vrstvy textilní ochranné</t>
  </si>
  <si>
    <t>1707651033</t>
  </si>
  <si>
    <t>https://podminky.urs.cz/item/CS_URS_2021_02/712391172</t>
  </si>
  <si>
    <t>odpočet skladba S8T výkres D1.1.20 terasový rošt</t>
  </si>
  <si>
    <t>-(1,5*3,2)</t>
  </si>
  <si>
    <t>69311068</t>
  </si>
  <si>
    <t>geotextilie netkaná separační, ochranná, filtrační, drenážní PP 300g/m2</t>
  </si>
  <si>
    <t>805514082</t>
  </si>
  <si>
    <t>22,7*2</t>
  </si>
  <si>
    <t>(5,19+3,8)*2*0,4*2</t>
  </si>
  <si>
    <t>54,984*1,15 'Přepočtené koeficientem množství</t>
  </si>
  <si>
    <t>712771255</t>
  </si>
  <si>
    <t>Provedení drenážní vrstvy vegetační střechy odvodnění osazením kontrolní šachty na střešní vpusť</t>
  </si>
  <si>
    <t>-1907787151</t>
  </si>
  <si>
    <t>https://podminky.urs.cz/item/CS_URS_2021_02/712771255</t>
  </si>
  <si>
    <t>půdorys 4.NP výkres D.1.1.10</t>
  </si>
  <si>
    <t>69334337</t>
  </si>
  <si>
    <t>šachta kontrolní odvodnění vegetačních střech PA 400x400mm v 330mm</t>
  </si>
  <si>
    <t>-1139537370</t>
  </si>
  <si>
    <t>712771271</t>
  </si>
  <si>
    <t>Provedení filtrační vrstvy vegetační střechy z textilií kladených volně s přesahem, sklon střechy do 5°</t>
  </si>
  <si>
    <t>1494310136</t>
  </si>
  <si>
    <t>https://podminky.urs.cz/item/CS_URS_2021_02/712771271</t>
  </si>
  <si>
    <t>69311060</t>
  </si>
  <si>
    <t>geotextilie netkaná separační, ochranná, filtrační, drenážní PP 200g/m2</t>
  </si>
  <si>
    <t>-1546385740</t>
  </si>
  <si>
    <t>17,9*1,1 'Přepočtené koeficientem množství</t>
  </si>
  <si>
    <t>712771331</t>
  </si>
  <si>
    <t>Provedení hydroakumulační vrstvy vegetační střechy z plastových nopových fólií s perforací, kladených volně na sraz, sklon střechy do 5°</t>
  </si>
  <si>
    <t>896515578</t>
  </si>
  <si>
    <t>https://podminky.urs.cz/item/CS_URS_2021_02/712771331</t>
  </si>
  <si>
    <t>69334154</t>
  </si>
  <si>
    <t>fólie profilovaná (nopová) perforovaná HDPE s hydroakumulační a drenážní funkcí do vegetačních střech s výškou nopů 60mm</t>
  </si>
  <si>
    <t>2001385510</t>
  </si>
  <si>
    <t>712771411</t>
  </si>
  <si>
    <t>Provedení vegetační vrstvy vegetační střechy ze substrátu, tloušťky přes 100 do 200 mm, sklon střechy do 5°</t>
  </si>
  <si>
    <t>-1707375875</t>
  </si>
  <si>
    <t>https://podminky.urs.cz/item/CS_URS_2021_02/712771411</t>
  </si>
  <si>
    <t>4,59*3,2</t>
  </si>
  <si>
    <t>10321003</t>
  </si>
  <si>
    <t>substrát vegetačních střech intenzivní</t>
  </si>
  <si>
    <t>-1449580533</t>
  </si>
  <si>
    <t>4,59*3,2*0,13</t>
  </si>
  <si>
    <t>-(1,5*3,2)*0,13</t>
  </si>
  <si>
    <t>712771521</t>
  </si>
  <si>
    <t>Založení vegetace vegetační střechy položením vegetační nebo trávníkové rohože, sklon střechy do 5°</t>
  </si>
  <si>
    <t>-1054124114</t>
  </si>
  <si>
    <t>69334504</t>
  </si>
  <si>
    <t>koberec rozchodníkový vegetačních střech</t>
  </si>
  <si>
    <t>453193586</t>
  </si>
  <si>
    <t>skladba S8T výkres D1.1.20 terasový rošt</t>
  </si>
  <si>
    <t>3,2*1,545*2</t>
  </si>
  <si>
    <t>712771601</t>
  </si>
  <si>
    <t>Provedení ochranných pásů vegetační střechy po obvodu střechy, v místech střešních prostupům napojení na zeď apod. z praného říčního kameniva, tloušťky do 100 mm, šířky do 500 mm</t>
  </si>
  <si>
    <t>1858794604</t>
  </si>
  <si>
    <t>1,545*0,3*0,08</t>
  </si>
  <si>
    <t>3,8*0,3*0,08</t>
  </si>
  <si>
    <t>4,59*0,3*0,08</t>
  </si>
  <si>
    <t>58337403</t>
  </si>
  <si>
    <t>kamenivo dekorační (kačírek) frakce 16/32</t>
  </si>
  <si>
    <t>923175485</t>
  </si>
  <si>
    <t>0,366*2 'Přepočtené koeficientem množství</t>
  </si>
  <si>
    <t>712771613</t>
  </si>
  <si>
    <t>Provedení ochranných pásů vegetační střechy osazení ochranné kačírkové lišty navařením na hydroizolaci</t>
  </si>
  <si>
    <t>1543956296</t>
  </si>
  <si>
    <t>1,545+1,54+3,2+4,59+3,2</t>
  </si>
  <si>
    <t>69334041</t>
  </si>
  <si>
    <t>lišta kačírková výška 130mm nerez</t>
  </si>
  <si>
    <t>1914339947</t>
  </si>
  <si>
    <t>14,075*1,02 'Přepočtené koeficientem množství</t>
  </si>
  <si>
    <t>712998004</t>
  </si>
  <si>
    <t>Provedení povlakové krytiny střech - ostatní práce montáž odvodňovacího prvku atikového chrliče z PVC na dešťovou vodu DN 110</t>
  </si>
  <si>
    <t>-1041115135</t>
  </si>
  <si>
    <t>https://podminky.urs.cz/item/CS_URS_2021_02/712998004</t>
  </si>
  <si>
    <t>28342470</t>
  </si>
  <si>
    <t>chrlič atikový DN 110 s manžetou pro hydroizolaci z PVC-P</t>
  </si>
  <si>
    <t>1397479183</t>
  </si>
  <si>
    <t>-1080029378</t>
  </si>
  <si>
    <t>https://podminky.urs.cz/item/CS_URS_2021_02/998712203</t>
  </si>
  <si>
    <t>-1596248643</t>
  </si>
  <si>
    <t>1192291778</t>
  </si>
  <si>
    <t>357,5*1,02 'Přepočtené koeficientem množství</t>
  </si>
  <si>
    <t>-66014082</t>
  </si>
  <si>
    <t>713141136</t>
  </si>
  <si>
    <t>Montáž tepelné izolace střech plochých rohožemi, pásy, deskami, dílci, bloky (izolační materiál ve specifikaci) přilepenými za studena nízkoexpanzní (PUR) pěnou</t>
  </si>
  <si>
    <t>-684145745</t>
  </si>
  <si>
    <t>https://podminky.urs.cz/item/CS_URS_2021_02/713141136</t>
  </si>
  <si>
    <t>EPS 150</t>
  </si>
  <si>
    <t>perimetr 150</t>
  </si>
  <si>
    <t>28375990</t>
  </si>
  <si>
    <t>deska EPS 150 do plochých střech a podlah λ=0,035 tl 140mm</t>
  </si>
  <si>
    <t>24845005</t>
  </si>
  <si>
    <t>22,7*1,02 'Přepočtené koeficientem množství</t>
  </si>
  <si>
    <t>28376356</t>
  </si>
  <si>
    <t>deska perimetrická spodních staveb, podlah a plochých střech 200kPa λ=0,034 tl 80mm</t>
  </si>
  <si>
    <t>1038437043</t>
  </si>
  <si>
    <t>-1556950377</t>
  </si>
  <si>
    <t>725001</t>
  </si>
  <si>
    <t>Doplňky zařízení koupelen a záchodů smaltované madla rovná, délky 600 mm</t>
  </si>
  <si>
    <t>1079518514</t>
  </si>
  <si>
    <t>sanitární prvky k umývadlu pevné</t>
  </si>
  <si>
    <t>725002</t>
  </si>
  <si>
    <t>Doplňky zařízení koupelen a záchodů smaltované madla rovná, délky 750 mm</t>
  </si>
  <si>
    <t>-577128066</t>
  </si>
  <si>
    <t>725003</t>
  </si>
  <si>
    <t>Doplňky zařízení koupelen a záchodů smaltované madla krakorcová sklopná, délky 750 mm</t>
  </si>
  <si>
    <t>-1427866291</t>
  </si>
  <si>
    <t>1607887097</t>
  </si>
  <si>
    <t>-1289506928</t>
  </si>
  <si>
    <t>-629528252</t>
  </si>
  <si>
    <t>1361551905</t>
  </si>
  <si>
    <t>-1812238245</t>
  </si>
  <si>
    <t>706814907</t>
  </si>
  <si>
    <t>762</t>
  </si>
  <si>
    <t>Konstrukce tesařské</t>
  </si>
  <si>
    <t>762951003</t>
  </si>
  <si>
    <t>Montáž terasy podkladního roštu z profilů plných, osové vzdálenosti podpěr přes 420 do 550 mm</t>
  </si>
  <si>
    <t>2129538043</t>
  </si>
  <si>
    <t>611901</t>
  </si>
  <si>
    <t>terasový hranol 60x60mm exotická dřevina</t>
  </si>
  <si>
    <t>409960255</t>
  </si>
  <si>
    <t>5,595*2,7 'Přepočtené koeficientem množství</t>
  </si>
  <si>
    <t>762951102</t>
  </si>
  <si>
    <t>Montáž terasy Příplatek k cenám za výškové vyrovnání podkladního roštu pomocí vyrovnávacích terčů přes 60 do 105 mm</t>
  </si>
  <si>
    <t>192236243</t>
  </si>
  <si>
    <t>762952013</t>
  </si>
  <si>
    <t>Montáž terasy nášlapné vrstvy z prken z dřevin tvrdých nebo neobyčejně tvrdých, s broušením, omytím a kartáčováním, bez povrchové úpravy, spojovaných šroubováním, šířky přes 120 do 135 mm</t>
  </si>
  <si>
    <t>-1244750816</t>
  </si>
  <si>
    <t>611902</t>
  </si>
  <si>
    <t xml:space="preserve">terasový profil dřevěný tl 25mm </t>
  </si>
  <si>
    <t>103258949</t>
  </si>
  <si>
    <t>5,595*1,08 'Přepočtené koeficientem množství</t>
  </si>
  <si>
    <t>998762203</t>
  </si>
  <si>
    <t>Přesun hmot pro konstrukce tesařské stanovený procentní sazbou (%) z ceny vodorovná dopravní vzdálenost do 50 m v objektech výšky přes 12 do 24 m</t>
  </si>
  <si>
    <t>116939067</t>
  </si>
  <si>
    <t>-942280263</t>
  </si>
  <si>
    <t>sociálky</t>
  </si>
  <si>
    <t>4,4*3,55</t>
  </si>
  <si>
    <t>2,9*3,55</t>
  </si>
  <si>
    <t>2,67*3,55</t>
  </si>
  <si>
    <t>0,945*3,55</t>
  </si>
  <si>
    <t>3,3*3,55</t>
  </si>
  <si>
    <t>1,885*3,55</t>
  </si>
  <si>
    <t>4,2*3,55</t>
  </si>
  <si>
    <t>-1869475547</t>
  </si>
  <si>
    <t>(4,44+0,12+2,315)*3,55</t>
  </si>
  <si>
    <t>-(1,25*3)</t>
  </si>
  <si>
    <t>(1,5+0,6+1,3+1,2)*3,55</t>
  </si>
  <si>
    <t>(2,695+2,7)*3,55</t>
  </si>
  <si>
    <t>-2,7*3</t>
  </si>
  <si>
    <t>(0,94+4,448)*3,55</t>
  </si>
  <si>
    <t>(2,7+4,1)*3,55</t>
  </si>
  <si>
    <t>(0,3+0,3+3,4+4,48)*3,55</t>
  </si>
  <si>
    <t>-(1,25*3+0,9*2,02)</t>
  </si>
  <si>
    <t>(3,2+4,1)*3,55</t>
  </si>
  <si>
    <t>(3,34+0,12+4,48)*3,55</t>
  </si>
  <si>
    <t>(3+0,3+0,3)*3,55</t>
  </si>
  <si>
    <t>(1,4+2,52+0,12+4,05)*3,55</t>
  </si>
  <si>
    <t>-(0,9*3+1,5*3)</t>
  </si>
  <si>
    <t>(6,7+4,05)*3,55</t>
  </si>
  <si>
    <t>-(1,25*3+0,9*3+1,5*3+0,9*2,02)</t>
  </si>
  <si>
    <t>(1,81+0,12+4,4)*3,55</t>
  </si>
  <si>
    <t>-(0,9*3+0,9*2,02)</t>
  </si>
  <si>
    <t>(3,3+5,6+2,5)*3,55</t>
  </si>
  <si>
    <t>-(1,25*3+1,25*3+0,9*2,02)</t>
  </si>
  <si>
    <t>-1601061369</t>
  </si>
  <si>
    <t>69,668</t>
  </si>
  <si>
    <t>258,344</t>
  </si>
  <si>
    <t>-1482081251</t>
  </si>
  <si>
    <t>-257535854</t>
  </si>
  <si>
    <t>-1044876833</t>
  </si>
  <si>
    <t>1215203553</t>
  </si>
  <si>
    <t>-1239768084</t>
  </si>
  <si>
    <t>91151448</t>
  </si>
  <si>
    <t>Z/9</t>
  </si>
  <si>
    <t>Z/10</t>
  </si>
  <si>
    <t>-1057504451</t>
  </si>
  <si>
    <t>-277358582</t>
  </si>
  <si>
    <t>89,2+26,8+15+8,4+17,9+13,1+15,6+15,1+15,6+14,2+35+24,5+8,1+40</t>
  </si>
  <si>
    <t>1754057141</t>
  </si>
  <si>
    <t>338,5*1,05 'Přepočtené koeficientem množství</t>
  </si>
  <si>
    <t>1491494393</t>
  </si>
  <si>
    <t>402484363</t>
  </si>
  <si>
    <t>-1386101745</t>
  </si>
  <si>
    <t>7,2</t>
  </si>
  <si>
    <t>-725127821</t>
  </si>
  <si>
    <t>710160514</t>
  </si>
  <si>
    <t>26*0,335</t>
  </si>
  <si>
    <t>7,2*0,1</t>
  </si>
  <si>
    <t>78*0,31</t>
  </si>
  <si>
    <t>71*0,2</t>
  </si>
  <si>
    <t>19*0,41</t>
  </si>
  <si>
    <t>-465163385</t>
  </si>
  <si>
    <t>7642101</t>
  </si>
  <si>
    <t>Oplechování horních ploch zdí a nadezdívek (atik) z pozinkovaného plechu s povrchovou úpravou celoplošně lepené rš 650 mm</t>
  </si>
  <si>
    <t>-1655757971</t>
  </si>
  <si>
    <t>klempířské prvky</t>
  </si>
  <si>
    <t>K/4</t>
  </si>
  <si>
    <t>-676138757</t>
  </si>
  <si>
    <t>Dodávka a montáž kuchyňské linky, bez spotřebičů T/2</t>
  </si>
  <si>
    <t>645189688</t>
  </si>
  <si>
    <t>T/2</t>
  </si>
  <si>
    <t>-1083979116</t>
  </si>
  <si>
    <t>766003</t>
  </si>
  <si>
    <t>Dodávka a montáž kuchyňské linky, bez spotřebičů T/5</t>
  </si>
  <si>
    <t>-1364689947</t>
  </si>
  <si>
    <t>T/5</t>
  </si>
  <si>
    <t>766004</t>
  </si>
  <si>
    <t>Dodávka a montáž kuchyňské linky, bez spotřebičů T/6</t>
  </si>
  <si>
    <t>1882299695</t>
  </si>
  <si>
    <t>T/6</t>
  </si>
  <si>
    <t>1947257072</t>
  </si>
  <si>
    <t>3,647+3,617</t>
  </si>
  <si>
    <t>784981418</t>
  </si>
  <si>
    <t>-1007632390</t>
  </si>
  <si>
    <t>766438111</t>
  </si>
  <si>
    <t>Montáž dřevěného obložení betonových stupňů s podstupnicemi</t>
  </si>
  <si>
    <t>1121301627</t>
  </si>
  <si>
    <t>https://podminky.urs.cz/item/CS_URS_2021_02/766438111</t>
  </si>
  <si>
    <t>truhlářské výrobky T/8</t>
  </si>
  <si>
    <t>5,65</t>
  </si>
  <si>
    <t>1,35+1,35</t>
  </si>
  <si>
    <t>2,95</t>
  </si>
  <si>
    <t>1,35+2,95+1,35</t>
  </si>
  <si>
    <t>0,6*2</t>
  </si>
  <si>
    <t>0,3*2</t>
  </si>
  <si>
    <t>60556100</t>
  </si>
  <si>
    <t>řezivo dubové sušené tl 30mm</t>
  </si>
  <si>
    <t>1508454509</t>
  </si>
  <si>
    <t>5,65*0,2*0,03</t>
  </si>
  <si>
    <t>(1,35+1,35)*0,2*0,03</t>
  </si>
  <si>
    <t>2,95*0,2*0,03</t>
  </si>
  <si>
    <t>(1,35+1,35)*0,6*0,03</t>
  </si>
  <si>
    <t>2,95*0,3*0,03</t>
  </si>
  <si>
    <t>0,6*0,4*0,03</t>
  </si>
  <si>
    <t>0,3*0,2*0,03</t>
  </si>
  <si>
    <t>-443819358</t>
  </si>
  <si>
    <t>-728773015</t>
  </si>
  <si>
    <t>766660174</t>
  </si>
  <si>
    <t>Montáž dveřních křídel dřevěných nebo plastových otevíravých do obložkové zárubně povrchově upravených dvoukřídlových, šířky přes 1450 mm</t>
  </si>
  <si>
    <t>1156572607</t>
  </si>
  <si>
    <t>https://podminky.urs.cz/item/CS_URS_2021_02/766660174</t>
  </si>
  <si>
    <t>611605</t>
  </si>
  <si>
    <t>dveře dvoukřídlé dřevotřískové povrch laminátový plné 1500x1970/2100mm</t>
  </si>
  <si>
    <t>867475453</t>
  </si>
  <si>
    <t>48130101</t>
  </si>
  <si>
    <t>-1849660074</t>
  </si>
  <si>
    <t>766694121</t>
  </si>
  <si>
    <t>Montáž ostatních truhlářských konstrukcí parapetních desek dřevěných nebo plastových šířky přes 300 mm, délky do 1000 mm</t>
  </si>
  <si>
    <t>-1316364981</t>
  </si>
  <si>
    <t>https://podminky.urs.cz/item/CS_URS_2021_02/766694121</t>
  </si>
  <si>
    <t>Ok/7</t>
  </si>
  <si>
    <t>60794104</t>
  </si>
  <si>
    <t>parapet dřevotřískový vnitřní povrch laminátový š 340mm</t>
  </si>
  <si>
    <t>-2048102719</t>
  </si>
  <si>
    <t>2*1</t>
  </si>
  <si>
    <t>1393506826</t>
  </si>
  <si>
    <t>Ok/8</t>
  </si>
  <si>
    <t>Ok/16</t>
  </si>
  <si>
    <t>909843835</t>
  </si>
  <si>
    <t>1*4</t>
  </si>
  <si>
    <t>1*3,5</t>
  </si>
  <si>
    <t>483730168</t>
  </si>
  <si>
    <t>58235347</t>
  </si>
  <si>
    <t>-1414362756</t>
  </si>
  <si>
    <t>-2141079423</t>
  </si>
  <si>
    <t>2+3</t>
  </si>
  <si>
    <t>-1519460649</t>
  </si>
  <si>
    <t>D+M hliníkové okno 3dílné, 1800 x3000 mm, zasklení fixní, barva RAL 9006 Ok/10 + hliníkové okno 6dílné, 2000 x3000 mm,jednokřídlé OS, horní dvoudílná nadsvětlíková, parapetní a střední část zasklení fixní, barva RAL 9006 Ok/11 + hliníkové okno 5dílné, 1440 x3000 mm, dveřní křídlo O,prosklené,rozměr 900 x 2500mm, horní dvoudílná nadsvětlíková, parapetní a střední část zasklení fixní, barva RAL 9006 Ok/12</t>
  </si>
  <si>
    <t>-1907283549</t>
  </si>
  <si>
    <t xml:space="preserve">sestava oken Ok/10, Ok/11, Ok/12 </t>
  </si>
  <si>
    <t>D+M hliníkové okno jednodílné, rozměr 1000 x 800mm,jednokřídlé OS, barva RAL 9006 Ok/7</t>
  </si>
  <si>
    <t>944549574</t>
  </si>
  <si>
    <t>172</t>
  </si>
  <si>
    <t>766015</t>
  </si>
  <si>
    <t>D+M hliníkové okno 6dílné, 4000 x3000 mm,dvoukřídlé, dvě postranní křídla OS, horní třídílná nadsvětlíková a centrální část zasklení fixní, barva RAL 9006 Ok/8</t>
  </si>
  <si>
    <t>-1849973232</t>
  </si>
  <si>
    <t>173</t>
  </si>
  <si>
    <t>766016</t>
  </si>
  <si>
    <t>D+M hliníkové okno 6dílné, rozměr 2000 x 3000mm,dvoukřídlé OS,dvoudílná nadsvětlíková a parapetní část fixní, barva RAL 9006 Ok/9</t>
  </si>
  <si>
    <t>907628852</t>
  </si>
  <si>
    <t>Ok/9</t>
  </si>
  <si>
    <t>174</t>
  </si>
  <si>
    <t>766017</t>
  </si>
  <si>
    <t>D+M hliníkové okenní sestavy 10dílné, rozměr 5650 x 2600mm,dveřní křídlo dvoukřídlé O,prosklené, horní pětidílná nadsvětlíková a boční část fixní, barva RAL 9006 Ok/15 + hliníkové okenní sestavy 6dílné, rozměr 3500 x 2600mm,dvě postranní křídla OS, horní třídílná nadsvětlíková a centrální část fixní, barva RAL 9006 Ok/16</t>
  </si>
  <si>
    <t>-2071591603</t>
  </si>
  <si>
    <t>sestava oken Ok/15, Ok/16</t>
  </si>
  <si>
    <t>175</t>
  </si>
  <si>
    <t>766019</t>
  </si>
  <si>
    <t>D+M hliníkové interiérové sestavy 4dílné, rozměr 2700 x 3000mm,dveře jednokřídlé O,prosklené,dvě postranní části a horní jednodílná nadsvětlíková část fixní, barva RAL 9006 D/16</t>
  </si>
  <si>
    <t>-1832183378</t>
  </si>
  <si>
    <t>dveře D/16</t>
  </si>
  <si>
    <t>176</t>
  </si>
  <si>
    <t>767163121</t>
  </si>
  <si>
    <t>Montáž kompletního kovového zábradlí přímého z dílců v rovině (na rovné ploše) kotveného do betonu</t>
  </si>
  <si>
    <t>-357562680</t>
  </si>
  <si>
    <t>https://podminky.urs.cz/item/CS_URS_2021_02/767163121</t>
  </si>
  <si>
    <t>Z/11</t>
  </si>
  <si>
    <t>1,5</t>
  </si>
  <si>
    <t>Z/12 zahrada, výkres D1.1.20</t>
  </si>
  <si>
    <t>5,19</t>
  </si>
  <si>
    <t>177</t>
  </si>
  <si>
    <t>55342280</t>
  </si>
  <si>
    <t>zábradlí s bezpečnostním sklem, s bočním kotvením, oblý držák skla, kulatý sloupek</t>
  </si>
  <si>
    <t>473208316</t>
  </si>
  <si>
    <t>178</t>
  </si>
  <si>
    <t>-759679906</t>
  </si>
  <si>
    <t>Z/1g</t>
  </si>
  <si>
    <t>3,647</t>
  </si>
  <si>
    <t>Z/1h</t>
  </si>
  <si>
    <t>3,617</t>
  </si>
  <si>
    <t>179</t>
  </si>
  <si>
    <t>-140927059</t>
  </si>
  <si>
    <t>180</t>
  </si>
  <si>
    <t>1609839765</t>
  </si>
  <si>
    <t>0,1*19,7*200</t>
  </si>
  <si>
    <t>0,392*1,57*200</t>
  </si>
  <si>
    <t>0,33*1,96*200</t>
  </si>
  <si>
    <t>181</t>
  </si>
  <si>
    <t>-1074201175</t>
  </si>
  <si>
    <t>0,1*19,7*200/1000</t>
  </si>
  <si>
    <t>182</t>
  </si>
  <si>
    <t>-1424650849</t>
  </si>
  <si>
    <t>0,392*1,57*200/1000</t>
  </si>
  <si>
    <t>183</t>
  </si>
  <si>
    <t>2011249087</t>
  </si>
  <si>
    <t>0,33*1,96*200/1000</t>
  </si>
  <si>
    <t>184</t>
  </si>
  <si>
    <t>-858236373</t>
  </si>
  <si>
    <t>202,08*3,06</t>
  </si>
  <si>
    <t>185</t>
  </si>
  <si>
    <t>1497646705</t>
  </si>
  <si>
    <t>202,08*3,06/1000</t>
  </si>
  <si>
    <t>186</t>
  </si>
  <si>
    <t>-266056493</t>
  </si>
  <si>
    <t>2*200</t>
  </si>
  <si>
    <t>200</t>
  </si>
  <si>
    <t>187</t>
  </si>
  <si>
    <t>2031348696</t>
  </si>
  <si>
    <t>188</t>
  </si>
  <si>
    <t>802229463</t>
  </si>
  <si>
    <t>189</t>
  </si>
  <si>
    <t>1704098395</t>
  </si>
  <si>
    <t>190</t>
  </si>
  <si>
    <t>-256133754</t>
  </si>
  <si>
    <t>19*1,1 'Přepočtené koeficientem množství</t>
  </si>
  <si>
    <t>191</t>
  </si>
  <si>
    <t>967702581</t>
  </si>
  <si>
    <t>192</t>
  </si>
  <si>
    <t>1451700175</t>
  </si>
  <si>
    <t>193</t>
  </si>
  <si>
    <t>389452058</t>
  </si>
  <si>
    <t>-950233657</t>
  </si>
  <si>
    <t>195</t>
  </si>
  <si>
    <t>-155676635</t>
  </si>
  <si>
    <t>249,3*1,1 'Přepočtené koeficientem množství</t>
  </si>
  <si>
    <t>196</t>
  </si>
  <si>
    <t>776251111</t>
  </si>
  <si>
    <t>Montáž podlahovin z přírodního linolea (marmolea) lepením standardním lepidlem z pásů standardních</t>
  </si>
  <si>
    <t>-745798334</t>
  </si>
  <si>
    <t>https://podminky.urs.cz/item/CS_URS_2021_02/776251111</t>
  </si>
  <si>
    <t>197</t>
  </si>
  <si>
    <t>-2025154887</t>
  </si>
  <si>
    <t>89,2*1,1 'Přepočtené koeficientem množství</t>
  </si>
  <si>
    <t>198</t>
  </si>
  <si>
    <t>-651080056</t>
  </si>
  <si>
    <t>-(1+5,65+1,8)</t>
  </si>
  <si>
    <t>-(1,25)*9</t>
  </si>
  <si>
    <t>-(0,9)*4</t>
  </si>
  <si>
    <t>-2,7</t>
  </si>
  <si>
    <t>-(2+0,9)</t>
  </si>
  <si>
    <t>-(2,7)</t>
  </si>
  <si>
    <t>-(0,9+1,5)</t>
  </si>
  <si>
    <t>-(1,25+0,9+1,5)</t>
  </si>
  <si>
    <t>-(0,9*2+0,9)</t>
  </si>
  <si>
    <t>-(1,25+1,25+0,9)</t>
  </si>
  <si>
    <t>199</t>
  </si>
  <si>
    <t>1454569523</t>
  </si>
  <si>
    <t>49,325*1,02 'Přepočtené koeficientem množství</t>
  </si>
  <si>
    <t>-1522133830</t>
  </si>
  <si>
    <t>219,663*1,02 'Přepočtené koeficientem množství</t>
  </si>
  <si>
    <t>201</t>
  </si>
  <si>
    <t>569109360</t>
  </si>
  <si>
    <t>202</t>
  </si>
  <si>
    <t>1374482715</t>
  </si>
  <si>
    <t>203</t>
  </si>
  <si>
    <t>-719389597</t>
  </si>
  <si>
    <t>204</t>
  </si>
  <si>
    <t>-1678382602</t>
  </si>
  <si>
    <t>62,073*1,1 'Přepočtené koeficientem množství</t>
  </si>
  <si>
    <t>205</t>
  </si>
  <si>
    <t>-665824828</t>
  </si>
  <si>
    <t>206</t>
  </si>
  <si>
    <t>-1056119309</t>
  </si>
  <si>
    <t>207</t>
  </si>
  <si>
    <t>781494111</t>
  </si>
  <si>
    <t>Obklad - dokončující práce profily ukončovací lepené flexibilním lepidlem rohové</t>
  </si>
  <si>
    <t>-431244759</t>
  </si>
  <si>
    <t>https://podminky.urs.cz/item/CS_URS_2021_02/781494111</t>
  </si>
  <si>
    <t>1,8</t>
  </si>
  <si>
    <t>208</t>
  </si>
  <si>
    <t>2051940400</t>
  </si>
  <si>
    <t>(1,6+0,945+0,5+2+1,07+2,9)</t>
  </si>
  <si>
    <t>(2,67+1,835)*2</t>
  </si>
  <si>
    <t>(1,6+1,885)*2</t>
  </si>
  <si>
    <t>(1,885+1,5)*2</t>
  </si>
  <si>
    <t>209</t>
  </si>
  <si>
    <t>1186942728</t>
  </si>
  <si>
    <t>210</t>
  </si>
  <si>
    <t>-531331593</t>
  </si>
  <si>
    <t>(2,315+3,9+17,5+1,2+4+11,3+0,12+0,6+2,5+4,3+0,6+0,3+0,3+0,12+0,3+0,3+0,12+0,3)*3,1</t>
  </si>
  <si>
    <t>-(1,25*3)*9</t>
  </si>
  <si>
    <t>-(0,9*3)*4</t>
  </si>
  <si>
    <t>(2,9+1,6+0,945+0,5+2+1,07)*1,3</t>
  </si>
  <si>
    <t>3,6</t>
  </si>
  <si>
    <t>(1,835+2,67)*2*1,3</t>
  </si>
  <si>
    <t xml:space="preserve">4.05 WC  handicap</t>
  </si>
  <si>
    <t>(1,885+1,6)*2*1,3</t>
  </si>
  <si>
    <t>(1,6+0,1+0,28+1,4+1,885+1,5)*1,3</t>
  </si>
  <si>
    <t>-(0,9*0,22)</t>
  </si>
  <si>
    <t>(2,9+1,61)*2*1,3</t>
  </si>
  <si>
    <t>(3,7+0,1+0,4+0,1+1,8+4,4+5,955+4,4)*3,1</t>
  </si>
  <si>
    <t>(0,6+0,1+0,4+0,1+4,1+0,1+0,1+2,6+4,98+1,1+0,6+1,6)*3,1</t>
  </si>
  <si>
    <t>-(3*0,8+2*3+0,9*3)</t>
  </si>
  <si>
    <t>(3,42+1,5+0,6+1,3+2,7+2,795)*3,1</t>
  </si>
  <si>
    <t>-(1*0,8*2+2,7*3)</t>
  </si>
  <si>
    <t>(0,28+0,1+4,1+0,1+0,1+3,7+3,88+4,48)*3,1</t>
  </si>
  <si>
    <t>(2,885+0,28+0,28+4,48+2,7+4,1)*3,1</t>
  </si>
  <si>
    <t>(0,3+0,3+3,14+4,48+4,1)*3,1</t>
  </si>
  <si>
    <t>-(1*3+0,9*2,02)</t>
  </si>
  <si>
    <t>(3,34+4,1+4,48)*3,1</t>
  </si>
  <si>
    <t>(2,7+0,3+0,3+4,48)*3,1</t>
  </si>
  <si>
    <t>(1,4+2,52+4,05)*3,1</t>
  </si>
  <si>
    <t>(4,05+6,58)*3,1</t>
  </si>
  <si>
    <t>(4,48+1,81+5)*3,1</t>
  </si>
  <si>
    <t>-(0,9*2,02*2+0,9*3)</t>
  </si>
  <si>
    <t>(2,4+2,62+5,55+4,48)*3,1</t>
  </si>
  <si>
    <t>211</t>
  </si>
  <si>
    <t>1436343557</t>
  </si>
  <si>
    <t>212</t>
  </si>
  <si>
    <t>234100058</t>
  </si>
  <si>
    <t>213</t>
  </si>
  <si>
    <t>-1189225590</t>
  </si>
  <si>
    <t>214</t>
  </si>
  <si>
    <t>-404038560</t>
  </si>
  <si>
    <t>okno Ok/9</t>
  </si>
  <si>
    <t>Okno Ok/15</t>
  </si>
  <si>
    <t>215</t>
  </si>
  <si>
    <t>-435655297</t>
  </si>
  <si>
    <t>216</t>
  </si>
  <si>
    <t>55342549</t>
  </si>
  <si>
    <t>žaluzie Z-90 fasádní ovládaná základním motorem příslušenství plochy do 5,0m2</t>
  </si>
  <si>
    <t>1065854338</t>
  </si>
  <si>
    <t>1,9*2,6</t>
  </si>
  <si>
    <t>1,55*2,6</t>
  </si>
  <si>
    <t>217</t>
  </si>
  <si>
    <t>1099780573</t>
  </si>
  <si>
    <t>okno Ok/16</t>
  </si>
  <si>
    <t>218</t>
  </si>
  <si>
    <t>-302835925</t>
  </si>
  <si>
    <t>(3,5*2,6)*2</t>
  </si>
  <si>
    <t>219</t>
  </si>
  <si>
    <t>-906859426</t>
  </si>
  <si>
    <t>220</t>
  </si>
  <si>
    <t>1743881022</t>
  </si>
  <si>
    <t>07 - Architektonicko - stavební řešení 5.NP</t>
  </si>
  <si>
    <t>1317522583</t>
  </si>
  <si>
    <t>půdorys 5.NP D1.1.10</t>
  </si>
  <si>
    <t>2,4*2,24</t>
  </si>
  <si>
    <t>-1*2,02</t>
  </si>
  <si>
    <t>(1,24+1,35)*2*1,25</t>
  </si>
  <si>
    <t>400946867</t>
  </si>
  <si>
    <t>(8,88+3)*2*2,25</t>
  </si>
  <si>
    <t>8,88*0,25</t>
  </si>
  <si>
    <t>-1*2,05</t>
  </si>
  <si>
    <t>317143431</t>
  </si>
  <si>
    <t>Překlady nosné z pórobetonu osazené do tenkého maltového lože, pro zdi tl. 200 mm, délky překladu do 1300 mm</t>
  </si>
  <si>
    <t>826477103</t>
  </si>
  <si>
    <t>https://podminky.urs.cz/item/CS_URS_2021_02/317143431</t>
  </si>
  <si>
    <t>1288995766</t>
  </si>
  <si>
    <t>2125185726</t>
  </si>
  <si>
    <t>4,5*10,7*0,2</t>
  </si>
  <si>
    <t>1,24*1,35*0,2</t>
  </si>
  <si>
    <t>-13086971</t>
  </si>
  <si>
    <t>2,4*8,4</t>
  </si>
  <si>
    <t>0,4*10,7</t>
  </si>
  <si>
    <t>1,3*10,7</t>
  </si>
  <si>
    <t>1,4*2,4</t>
  </si>
  <si>
    <t>0,5*2,4</t>
  </si>
  <si>
    <t>(10,7+4,5)*2*0,2</t>
  </si>
  <si>
    <t>0,84*0,95</t>
  </si>
  <si>
    <t>(1,24+1,35)*2*0,2</t>
  </si>
  <si>
    <t>-1574121224</t>
  </si>
  <si>
    <t>1980810831</t>
  </si>
  <si>
    <t>-1579247638</t>
  </si>
  <si>
    <t>-1470301549</t>
  </si>
  <si>
    <t>9,965*120/1000</t>
  </si>
  <si>
    <t>317236438</t>
  </si>
  <si>
    <t>(5,5+2,4+5,5+2,4)*2,64</t>
  </si>
  <si>
    <t>-(1*2,05+1*2,02)</t>
  </si>
  <si>
    <t>-87329839</t>
  </si>
  <si>
    <t>-1194155762</t>
  </si>
  <si>
    <t>(2,6+2,4)*2*2,25</t>
  </si>
  <si>
    <t>59588507</t>
  </si>
  <si>
    <t>1195055084</t>
  </si>
  <si>
    <t>57953330</t>
  </si>
  <si>
    <t>6,1</t>
  </si>
  <si>
    <t>1348272291</t>
  </si>
  <si>
    <t>-1172237781</t>
  </si>
  <si>
    <t>dveře D/7</t>
  </si>
  <si>
    <t>389887383</t>
  </si>
  <si>
    <t>668361643</t>
  </si>
  <si>
    <t>(1,2+8,8+1,2+1,2+2,8+1,2+1,2+8,8+1,2+1,2+2,8+1,2)*2,5</t>
  </si>
  <si>
    <t>545962971</t>
  </si>
  <si>
    <t>82*60</t>
  </si>
  <si>
    <t>-1033115085</t>
  </si>
  <si>
    <t>865506789</t>
  </si>
  <si>
    <t>5.02 strojovna výtahu</t>
  </si>
  <si>
    <t>5.03 schodiště</t>
  </si>
  <si>
    <t>12,9</t>
  </si>
  <si>
    <t>-976538664</t>
  </si>
  <si>
    <t>1150215823</t>
  </si>
  <si>
    <t>9,72</t>
  </si>
  <si>
    <t>-1960203060</t>
  </si>
  <si>
    <t>1342467529</t>
  </si>
  <si>
    <t>106*0,39</t>
  </si>
  <si>
    <t>40*0,1</t>
  </si>
  <si>
    <t>36*0,335</t>
  </si>
  <si>
    <t>70*0,2</t>
  </si>
  <si>
    <t>9,72*0,1</t>
  </si>
  <si>
    <t>106*0,47</t>
  </si>
  <si>
    <t>-1339890352</t>
  </si>
  <si>
    <t>975876550</t>
  </si>
  <si>
    <t>7642102</t>
  </si>
  <si>
    <t>Oplechování horních ploch zdí a nadezdívek (atik) z pozinkovaného plechu s povrchovou úpravou celoplošně lepené rš 730 mm</t>
  </si>
  <si>
    <t>1213398711</t>
  </si>
  <si>
    <t>K/5</t>
  </si>
  <si>
    <t>-1412023591</t>
  </si>
  <si>
    <t>504680445</t>
  </si>
  <si>
    <t>433377057</t>
  </si>
  <si>
    <t>-1330673315</t>
  </si>
  <si>
    <t>767001</t>
  </si>
  <si>
    <t>D+M vstupní dveře jednokřídlé, provedení hliník, plné 1000x 2050mm, bezpečnostní kování D/21</t>
  </si>
  <si>
    <t>-1935704112</t>
  </si>
  <si>
    <t>D/21</t>
  </si>
  <si>
    <t>1663735039</t>
  </si>
  <si>
    <t>-225359977</t>
  </si>
  <si>
    <t>887894309</t>
  </si>
  <si>
    <t>-1081320640</t>
  </si>
  <si>
    <t>08 - Architektonicko - stavební řešení střecha</t>
  </si>
  <si>
    <t>-529067454</t>
  </si>
  <si>
    <t>půdorys 5.NP</t>
  </si>
  <si>
    <t>(13,9+16,246+2,1+1,6+2,1+15,528+13,9+6,735+4,5+5,5+4,5+21,41)*1,5</t>
  </si>
  <si>
    <t>-684928135</t>
  </si>
  <si>
    <t>atika strojovny výtahu</t>
  </si>
  <si>
    <t>(10,7+4,5*4,5)*0,75</t>
  </si>
  <si>
    <t>622131121</t>
  </si>
  <si>
    <t>Podkladní a spojovací vrstva vnějších omítaných ploch penetrace nanášená ručně stěn</t>
  </si>
  <si>
    <t>-1617048897</t>
  </si>
  <si>
    <t>https://podminky.urs.cz/item/CS_URS_2021_02/622131121</t>
  </si>
  <si>
    <t>atika zevnitř</t>
  </si>
  <si>
    <t>(13+15,2+2,2+2,7+2,2+15,1+13+6,1+4,5+6,355+4,5+19,8)*1,5</t>
  </si>
  <si>
    <t>(13,6+16+2,2+2+2,2+15,2+13,6+6,2+4,5+5,8+4,5+21)*0,3</t>
  </si>
  <si>
    <t>(0,3+4,225+11,115+4,225+0,3)*0,7</t>
  </si>
  <si>
    <t>(4,225+11,115+4,225)*0,3</t>
  </si>
  <si>
    <t>-1524365559</t>
  </si>
  <si>
    <t>-2050742834</t>
  </si>
  <si>
    <t>33,25*13,5</t>
  </si>
  <si>
    <t>-5,8*4,5</t>
  </si>
  <si>
    <t>-8,8*2,7</t>
  </si>
  <si>
    <t>-2,15*2</t>
  </si>
  <si>
    <t>strojovna výtahu</t>
  </si>
  <si>
    <t>(9,8*4,1)</t>
  </si>
  <si>
    <t>-1650827426</t>
  </si>
  <si>
    <t>433,221*0,0003 'Přepočtené koeficientem množství</t>
  </si>
  <si>
    <t>1846898223</t>
  </si>
  <si>
    <t>677312431</t>
  </si>
  <si>
    <t>433,221*1,15 'Přepočtené koeficientem množství</t>
  </si>
  <si>
    <t>231686225</t>
  </si>
  <si>
    <t>32,405*12,7</t>
  </si>
  <si>
    <t>-6,655*4,5</t>
  </si>
  <si>
    <t>-9,4*3,5</t>
  </si>
  <si>
    <t>-1,7*1,7</t>
  </si>
  <si>
    <t>-3*2,15</t>
  </si>
  <si>
    <t>(9,8*4,225)</t>
  </si>
  <si>
    <t>712861705</t>
  </si>
  <si>
    <t>Provedení povlakové krytiny střech samostatným vytažením izolačního povlaku fólií na konstrukce převyšující úroveň střechy, přilepenou se svařovanými spoji</t>
  </si>
  <si>
    <t>2058118299</t>
  </si>
  <si>
    <t>https://podminky.urs.cz/item/CS_URS_2021_02/712861705</t>
  </si>
  <si>
    <t>na atiku</t>
  </si>
  <si>
    <t>(12,7+15,04+2,15+3+2,15+14,505+12,7+5,535+4,54+6,65+4,54+20,21)*(1,35+0,6)</t>
  </si>
  <si>
    <t>(9,8+4,225+4,225)*(0,5+0,6)</t>
  </si>
  <si>
    <t>28322065</t>
  </si>
  <si>
    <t>fólie hydroizolační střešní mPVC mechanicky kotvená tl 1,8mm se zvýšenou požární odolností</t>
  </si>
  <si>
    <t>-1034576564</t>
  </si>
  <si>
    <t>603,09*1,15 'Přepočtené koeficientem množství</t>
  </si>
  <si>
    <t>-1217696516</t>
  </si>
  <si>
    <t>28343122</t>
  </si>
  <si>
    <t>rohož separační ze skelných vláken 120g/m2 pod hydroizolační fólie</t>
  </si>
  <si>
    <t>-524256169</t>
  </si>
  <si>
    <t>603,09*1,1 'Přepočtené koeficientem množství</t>
  </si>
  <si>
    <t>712391176</t>
  </si>
  <si>
    <t>Provedení povlakové krytiny střech plochých do 10° -ostatní práce připevnění izolace kotvícími terči</t>
  </si>
  <si>
    <t>-1143094343</t>
  </si>
  <si>
    <t>https://podminky.urs.cz/item/CS_URS_2021_02/712391176</t>
  </si>
  <si>
    <t>380,761*9</t>
  </si>
  <si>
    <t>712001</t>
  </si>
  <si>
    <t>Šroub + teleskop</t>
  </si>
  <si>
    <t>1506806802</t>
  </si>
  <si>
    <t>2091820703</t>
  </si>
  <si>
    <t>713131141</t>
  </si>
  <si>
    <t>Montáž tepelné izolace stěn rohožemi, pásy, deskami, dílci, bloky (izolační materiál ve specifikaci) lepením celoplošně</t>
  </si>
  <si>
    <t>-249465909</t>
  </si>
  <si>
    <t>https://podminky.urs.cz/item/CS_URS_2021_02/713131141</t>
  </si>
  <si>
    <t>(15,04+2,8+1,58+2,8+14,4+13,8+5,535+5,1+5,455+5,1+20,21+13,9)*0,6</t>
  </si>
  <si>
    <t>(0,6+4,225+9,815+4,225+0,6)*0,7</t>
  </si>
  <si>
    <t>(4,825+9,815+4,825)*0,6</t>
  </si>
  <si>
    <t>28376446</t>
  </si>
  <si>
    <t>deska z polystyrénu XPS, hrana rovná a strukturovaný povrch 300kPa tl 150mm</t>
  </si>
  <si>
    <t>-2093712572</t>
  </si>
  <si>
    <t>245,72*1,05 'Přepočtené koeficientem množství</t>
  </si>
  <si>
    <t>713141131</t>
  </si>
  <si>
    <t>Montáž tepelné izolace střech plochých rohožemi, pásy, deskami, dílci, bloky (izolační materiál ve specifikaci) přilepenými za studena zplna, jednovrstvá</t>
  </si>
  <si>
    <t>1470011799</t>
  </si>
  <si>
    <t>https://podminky.urs.cz/item/CS_URS_2021_02/713141131</t>
  </si>
  <si>
    <t>33,25*13,5*2</t>
  </si>
  <si>
    <t>-5,8*4,5*2</t>
  </si>
  <si>
    <t>-8,8*2,7*2</t>
  </si>
  <si>
    <t>-1,24*1,35*2</t>
  </si>
  <si>
    <t>-2,15*2*2</t>
  </si>
  <si>
    <t>(9,8*4,225)*2</t>
  </si>
  <si>
    <t>28372313</t>
  </si>
  <si>
    <t>deska EPS 100 pro konstrukce s běžným zatížením λ=0,037 tl 130mm</t>
  </si>
  <si>
    <t>778273266</t>
  </si>
  <si>
    <t>868,892*1,02 'Přepočtené koeficientem množství</t>
  </si>
  <si>
    <t>713141331</t>
  </si>
  <si>
    <t>Montáž tepelné izolace střech plochých spádovými klíny v ploše přilepenými za studena zplna</t>
  </si>
  <si>
    <t>-300594635</t>
  </si>
  <si>
    <t>https://podminky.urs.cz/item/CS_URS_2021_02/713141331</t>
  </si>
  <si>
    <t>28376141</t>
  </si>
  <si>
    <t>klín izolační z pěnového polystyrenu EPS 100 spád do 5%</t>
  </si>
  <si>
    <t>1514423362</t>
  </si>
  <si>
    <t>33,25*13,5*0,06</t>
  </si>
  <si>
    <t>-5,8*4,5*0,06</t>
  </si>
  <si>
    <t>-8,8*2,7*0,06</t>
  </si>
  <si>
    <t>-1,24*1,35*0,06</t>
  </si>
  <si>
    <t>-2,1*2*0,06</t>
  </si>
  <si>
    <t>(9,8*4,225)*0,06</t>
  </si>
  <si>
    <t>-1151620108</t>
  </si>
  <si>
    <t>721233112</t>
  </si>
  <si>
    <t>Střešní vtoky (vpusti) polypropylenové (PP) pro ploché střechy s odtokem svislým DN 110</t>
  </si>
  <si>
    <t>1722592610</t>
  </si>
  <si>
    <t>https://podminky.urs.cz/item/CS_URS_2021_02/721233112</t>
  </si>
  <si>
    <t>364924160</t>
  </si>
  <si>
    <t>762361312</t>
  </si>
  <si>
    <t>Konstrukční vrstva pod klempířské prvky pro oplechování horních ploch zdí a nadezdívek (atik) z desek dřevoštěpkových šroubovaných do podkladu, tloušťky desky 22 mm</t>
  </si>
  <si>
    <t>1687413257</t>
  </si>
  <si>
    <t>https://podminky.urs.cz/item/CS_URS_2021_02/762361312</t>
  </si>
  <si>
    <t xml:space="preserve">atika </t>
  </si>
  <si>
    <t>1184343589</t>
  </si>
  <si>
    <t>https://podminky.urs.cz/item/CS_URS_2021_02/998762203</t>
  </si>
  <si>
    <t>764202134</t>
  </si>
  <si>
    <t>Montáž oplechování střešních prvků okapu okapovým plechem rovným</t>
  </si>
  <si>
    <t>-782442567</t>
  </si>
  <si>
    <t>https://podminky.urs.cz/item/CS_URS_2021_02/764202134</t>
  </si>
  <si>
    <t>K/3</t>
  </si>
  <si>
    <t>55344479</t>
  </si>
  <si>
    <t>plech podkladní Pz tl 0,55mm rš 250mm</t>
  </si>
  <si>
    <t>2134126527</t>
  </si>
  <si>
    <t>-1625483109</t>
  </si>
  <si>
    <t>7645101</t>
  </si>
  <si>
    <t>Žlab podokapní z pozinkovaného plechu s povrchovou úpravou včetně háků a čel půlkruhový do rš 250 mm</t>
  </si>
  <si>
    <t>-241342555</t>
  </si>
  <si>
    <t>K/6, K/7, K/8</t>
  </si>
  <si>
    <t>764511641</t>
  </si>
  <si>
    <t>Žlab podokapní z pozinkovaného plechu s povrchovou úpravou včetně háků a čel kotlík oválný (trychtýřový), rš žlabu/průměr svodu do 250/90 mm</t>
  </si>
  <si>
    <t>365692878</t>
  </si>
  <si>
    <t>https://podminky.urs.cz/item/CS_URS_2021_02/764511641</t>
  </si>
  <si>
    <t>K/9</t>
  </si>
  <si>
    <t>764518621</t>
  </si>
  <si>
    <t>Svod z pozinkovaného plechu s upraveným povrchem včetně objímek, kolen a odskoků kruhový, průměru do 90 mm</t>
  </si>
  <si>
    <t>1145548705</t>
  </si>
  <si>
    <t>https://podminky.urs.cz/item/CS_URS_2021_02/764518621</t>
  </si>
  <si>
    <t>K/10,K/11,K/12,K/13,K/14</t>
  </si>
  <si>
    <t>2+0,5+1,5</t>
  </si>
  <si>
    <t>-1755908739</t>
  </si>
  <si>
    <t>767832102</t>
  </si>
  <si>
    <t>Montáž venkovních požárních žebříků do zdiva bez suchovodu</t>
  </si>
  <si>
    <t>-1085542549</t>
  </si>
  <si>
    <t>https://podminky.urs.cz/item/CS_URS_2021_02/767832102</t>
  </si>
  <si>
    <t>žebřík pro výlez na střechu strojovny výtahu</t>
  </si>
  <si>
    <t>44983000</t>
  </si>
  <si>
    <t>žebřík venkovní bez suchovodu v provedení žárový Zn</t>
  </si>
  <si>
    <t>-159080266</t>
  </si>
  <si>
    <t>-65454480</t>
  </si>
  <si>
    <t>296268764</t>
  </si>
  <si>
    <t>09 - Architektonicko - stavební řešení fasáda</t>
  </si>
  <si>
    <t>181351103</t>
  </si>
  <si>
    <t>Rozprostření a urovnání ornice v rovině nebo ve svahu sklonu do 1:5 strojně při souvislé ploše přes 100 do 500 m2, tl. vrstvy do 200 mm</t>
  </si>
  <si>
    <t>-1024434723</t>
  </si>
  <si>
    <t>vegetační úpravy po dokončení prací</t>
  </si>
  <si>
    <t>23*6</t>
  </si>
  <si>
    <t>14*2</t>
  </si>
  <si>
    <t>19*2</t>
  </si>
  <si>
    <t>13*2</t>
  </si>
  <si>
    <t>15*2</t>
  </si>
  <si>
    <t>181411131</t>
  </si>
  <si>
    <t>Založení trávníku na půdě předem připravené plochy do 1000 m2 výsevem včetně utažení parkového v rovině nebo na svahu do 1:5</t>
  </si>
  <si>
    <t>328050521</t>
  </si>
  <si>
    <t>00572410</t>
  </si>
  <si>
    <t>osivo směs travní parková</t>
  </si>
  <si>
    <t>-1728377752</t>
  </si>
  <si>
    <t>288*0,015 'Přepočtené koeficientem množství</t>
  </si>
  <si>
    <t>621111001</t>
  </si>
  <si>
    <t>Ubroušení výstupků betonu po odbednění neomítaných vnějších ploch ze spár bednicích desek do roviny povrchu podhledů</t>
  </si>
  <si>
    <t>946448347</t>
  </si>
  <si>
    <t>https://podminky.urs.cz/item/CS_URS_2021_02/621111001</t>
  </si>
  <si>
    <t>střecha</t>
  </si>
  <si>
    <t>1,3*4,2</t>
  </si>
  <si>
    <t>0,5*4,2</t>
  </si>
  <si>
    <t>621131121</t>
  </si>
  <si>
    <t>Podkladní a spojovací vrstva vnějších omítaných ploch penetrace nanášená ručně podhledů</t>
  </si>
  <si>
    <t>263897429</t>
  </si>
  <si>
    <t>https://podminky.urs.cz/item/CS_URS_2021_02/621131121</t>
  </si>
  <si>
    <t>621221031</t>
  </si>
  <si>
    <t>Montáž kontaktního zateplení lepením a mechanickým kotvením z desek z minerální vlny s podélnou orientací vláken nebo kombinovaných na vnější podhledy, na podklad betonový nebo z lehčeného betonu, z tvárnic keramických nebo vápenopískových, tloušťky desek přes 120 do 160 mm</t>
  </si>
  <si>
    <t>1145059915</t>
  </si>
  <si>
    <t>https://podminky.urs.cz/item/CS_URS_2021_02/621221031</t>
  </si>
  <si>
    <t>63151521</t>
  </si>
  <si>
    <t>deska tepelně izolační minerální kontaktních fasád podélné vlákno λ=0,036 tl 150mm</t>
  </si>
  <si>
    <t>-818036037</t>
  </si>
  <si>
    <t>7,56*1,02 'Přepočtené koeficientem množství</t>
  </si>
  <si>
    <t>622111001</t>
  </si>
  <si>
    <t>Ubroušení výstupků betonu po odbednění neomítaných vnějších ploch ze spár bednicích desek do roviny povrchu stěn</t>
  </si>
  <si>
    <t>-1811624695</t>
  </si>
  <si>
    <t>https://podminky.urs.cz/item/CS_URS_2021_02/622111001</t>
  </si>
  <si>
    <t>(20,805+13,6+20,805)*3,4</t>
  </si>
  <si>
    <t>-(6,5*3,3+1,2*2,1+1*2+2*2+3*0,8*3+2*2*2+6,195*3,3)</t>
  </si>
  <si>
    <t>3.NP</t>
  </si>
  <si>
    <t>(33,305+13,6)*2*3,55</t>
  </si>
  <si>
    <t>-(2*3*2+1,8*3+1*3*5+3*0,8*2+1*3*2+4*3*2+1*3*3+2*3+3*0,8*2)</t>
  </si>
  <si>
    <t>4.NP</t>
  </si>
  <si>
    <t>(33,305+13,6+13,6)*3,55</t>
  </si>
  <si>
    <t>(21,2+0,7)*3,55</t>
  </si>
  <si>
    <t>(0,7+6,3)*3,55</t>
  </si>
  <si>
    <t>-(2*3*2+1,8*3+4*3+1*2,4+2,88*2,4+1*3*2+2*3+1*3*3+2*3+3*0,8+1*0,8*2+3*0,8)</t>
  </si>
  <si>
    <t>5.NP</t>
  </si>
  <si>
    <t>(9+3)*2*2,3</t>
  </si>
  <si>
    <t>(1,24+1,35)*2*1,1</t>
  </si>
  <si>
    <t>římsy</t>
  </si>
  <si>
    <t>(20,805+13,6+20,805)*(0,23+0,1+0,23)</t>
  </si>
  <si>
    <t>(33,765+13,6+33,765+13,6)*(0,23+0,1+0,23)</t>
  </si>
  <si>
    <t>atika</t>
  </si>
  <si>
    <t>(13,6+16+2,2+2+2,2+15,2+13,6+6,2+4,5+5,8+4,5+21)*1,5</t>
  </si>
  <si>
    <t>(3+9+3)*0,7</t>
  </si>
  <si>
    <t>(2,7+8,3+2,7)*0,7</t>
  </si>
  <si>
    <t>(3+9+3)*0,3</t>
  </si>
  <si>
    <t>505663982</t>
  </si>
  <si>
    <t>(33,305+13,6)*2*3,7</t>
  </si>
  <si>
    <t>(33,305+13,6+13,6)*3,7</t>
  </si>
  <si>
    <t>(21,2+0,7)*3,7</t>
  </si>
  <si>
    <t>(0,7+6,3)*3,7</t>
  </si>
  <si>
    <t>(4,525+10,415+4,525)*0,7</t>
  </si>
  <si>
    <t>622142001</t>
  </si>
  <si>
    <t>Potažení vnějších ploch pletivem v ploše nebo pruzích, na plném podkladu sklovláknitým vtlačením do tmelu stěn</t>
  </si>
  <si>
    <t>-420811230</t>
  </si>
  <si>
    <t>https://podminky.urs.cz/item/CS_URS_2021_02/622142001</t>
  </si>
  <si>
    <t>sokl</t>
  </si>
  <si>
    <t>13,8*1,7</t>
  </si>
  <si>
    <t>33,505*1</t>
  </si>
  <si>
    <t>622151011</t>
  </si>
  <si>
    <t>Penetrační nátěr vnějších pastovitých tenkovrstvých omítek silikátový paropropustný stěn</t>
  </si>
  <si>
    <t>-1384429712</t>
  </si>
  <si>
    <t>https://podminky.urs.cz/item/CS_URS_2021_02/622151011</t>
  </si>
  <si>
    <t>pohled severní</t>
  </si>
  <si>
    <t>14,5*3,2</t>
  </si>
  <si>
    <t>(2+2*2)*0,23*2</t>
  </si>
  <si>
    <t>-(2*2)*2</t>
  </si>
  <si>
    <t>33,5*3,4</t>
  </si>
  <si>
    <t>-(2*3*2+3,48*3+1*3*5)</t>
  </si>
  <si>
    <t>(2+3*2)*0,23*2</t>
  </si>
  <si>
    <t>(3,48+3*2)*0,23</t>
  </si>
  <si>
    <t>(1+3*2)*0,23*5</t>
  </si>
  <si>
    <t>-(2*3*2+3,48*3+4*3+4*2,4)</t>
  </si>
  <si>
    <t>(4+3*2)*0,23</t>
  </si>
  <si>
    <t>(4+2,4*2)*0,23</t>
  </si>
  <si>
    <t>33,3*1,6</t>
  </si>
  <si>
    <t>9*2,135</t>
  </si>
  <si>
    <t>11*0,55</t>
  </si>
  <si>
    <t>0,7*0,7*2</t>
  </si>
  <si>
    <t>(0,9+1,97*2)*0,23</t>
  </si>
  <si>
    <t>pohled jižní</t>
  </si>
  <si>
    <t>(2+2*2)*0,23</t>
  </si>
  <si>
    <t>(1+2*2)*0,23</t>
  </si>
  <si>
    <t>(1,2+2,1*2)*0,23</t>
  </si>
  <si>
    <t>-(2*2+1*2+1,2*2,1)</t>
  </si>
  <si>
    <t>(2+3*2)*0,23</t>
  </si>
  <si>
    <t>(1+3*2)*0,23*3</t>
  </si>
  <si>
    <t>(4+3*2)*0,23*2</t>
  </si>
  <si>
    <t>(1+3*2)*0,23*2</t>
  </si>
  <si>
    <t>(1+3*2)*0,23</t>
  </si>
  <si>
    <t>(2,6+5,35+2,6)*1</t>
  </si>
  <si>
    <t>11*1,25</t>
  </si>
  <si>
    <t>pohled východní</t>
  </si>
  <si>
    <t>14*3,4</t>
  </si>
  <si>
    <t>(3+0,8*2)*0,23*2</t>
  </si>
  <si>
    <t>13,8*1,6</t>
  </si>
  <si>
    <t>3,5*2,135</t>
  </si>
  <si>
    <t>4,9*1,25</t>
  </si>
  <si>
    <t>pohled západní</t>
  </si>
  <si>
    <t>14*3,2</t>
  </si>
  <si>
    <t>(3+0,8*2)*0,23*3</t>
  </si>
  <si>
    <t>-(3*0,8)*3</t>
  </si>
  <si>
    <t>622151021</t>
  </si>
  <si>
    <t>Penetrační nátěr vnějších pastovitých tenkovrstvých omítek mozaikových akrylátový stěn</t>
  </si>
  <si>
    <t>6235094</t>
  </si>
  <si>
    <t>https://podminky.urs.cz/item/CS_URS_2021_02/622151021</t>
  </si>
  <si>
    <t>13*0,2</t>
  </si>
  <si>
    <t>14,4*0,2</t>
  </si>
  <si>
    <t>8,7*0,2</t>
  </si>
  <si>
    <t>4,5*0,2</t>
  </si>
  <si>
    <t>12,6*0,2</t>
  </si>
  <si>
    <t>13,7*0,2</t>
  </si>
  <si>
    <t>((0,9+0,2)/2*13,7)</t>
  </si>
  <si>
    <t>622221031</t>
  </si>
  <si>
    <t>Montáž kontaktního zateplení lepením a mechanickým kotvením z desek z minerální vlny s podélnou orientací vláken nebo kombinovaných na vnější stěny, na podklad betonový nebo z lehčeného betonu, z tvárnic keramických nebo vápenopískových, tloušťky desek přes 120 do 160 mm</t>
  </si>
  <si>
    <t>24947991</t>
  </si>
  <si>
    <t>https://podminky.urs.cz/item/CS_URS_2021_02/622221031</t>
  </si>
  <si>
    <t>(15,94+2,3+1,58+2,3+15,4+13,7+6,5+4,5+5,455+4,5+21+13,6)*1,5</t>
  </si>
  <si>
    <t>(4,675+10,715+4,675)*1,15</t>
  </si>
  <si>
    <t>(20,955+13,6+20,955)*0,40</t>
  </si>
  <si>
    <t>(34,065+13,6+34,065+13,6)*0,4</t>
  </si>
  <si>
    <t>63151521a</t>
  </si>
  <si>
    <t>-100704430</t>
  </si>
  <si>
    <t>319,838*1,02 'Přepočtené koeficientem množství</t>
  </si>
  <si>
    <t>622221041</t>
  </si>
  <si>
    <t>Montáž kontaktního zateplení lepením a mechanickým kotvením z desek z minerální vlny s podélnou orientací vláken nebo kombinovaných na vnější stěny, na podklad betonový nebo z lehčeného betonu, z tvárnic keramických nebo vápenopískových, tloušťky desek přes 160 do 200 mm</t>
  </si>
  <si>
    <t>652555239</t>
  </si>
  <si>
    <t>https://podminky.urs.cz/item/CS_URS_2021_02/622221041</t>
  </si>
  <si>
    <t>(14,2+14,06+14,2)*3,4</t>
  </si>
  <si>
    <t>-(1*2*2+3*0,8*3+2*2*2)</t>
  </si>
  <si>
    <t>(14,06+33,605+14,06+33,605+1,8+0,2)*3,7</t>
  </si>
  <si>
    <t>-2*3*2</t>
  </si>
  <si>
    <t>-1,8*3</t>
  </si>
  <si>
    <t>-1*3*5</t>
  </si>
  <si>
    <t>-3*0,8*2</t>
  </si>
  <si>
    <t>-1*3*2</t>
  </si>
  <si>
    <t>-4*3*2</t>
  </si>
  <si>
    <t>-1*3*3</t>
  </si>
  <si>
    <t>4NP</t>
  </si>
  <si>
    <t>(14,06+33,605+14,06+6,3+1+1+21,2+1,8+0,2)*3,7</t>
  </si>
  <si>
    <t>-3*2,4</t>
  </si>
  <si>
    <t>-3,5*2,6*2</t>
  </si>
  <si>
    <t>-1*3*4</t>
  </si>
  <si>
    <t>-1*0,8*2</t>
  </si>
  <si>
    <t>(9,4+2,9+9,4+2,9)*2,1</t>
  </si>
  <si>
    <t>63151542</t>
  </si>
  <si>
    <t>deska tepelně izolační minerální kontaktních fasád podélné vlákno λ=0,036 tl 240mm</t>
  </si>
  <si>
    <t>1699121101</t>
  </si>
  <si>
    <t>709,428*1,02 'Přepočtené koeficientem množství</t>
  </si>
  <si>
    <t>622222001</t>
  </si>
  <si>
    <t>Montáž kontaktního zateplení vnějšího ostění, nadpraží nebo parapetu lepením z desek z minerální vlny s podélnou nebo kolmou orientací vláken hloubky špalet do 200 mm, tloušťky desek do 40 mm</t>
  </si>
  <si>
    <t>2030415236</t>
  </si>
  <si>
    <t>https://podminky.urs.cz/item/CS_URS_2021_02/622222001</t>
  </si>
  <si>
    <t>(6,5+4,5*2)</t>
  </si>
  <si>
    <t>(1,2+2,1*2)</t>
  </si>
  <si>
    <t>(1+2*2)</t>
  </si>
  <si>
    <t>(2+2*2)</t>
  </si>
  <si>
    <t>(3+0,8*2)*3</t>
  </si>
  <si>
    <t>(2+2*2)*2</t>
  </si>
  <si>
    <t>(6,195+4,5*2)</t>
  </si>
  <si>
    <t>(2+3*2)*2</t>
  </si>
  <si>
    <t>(1,8+3*2)</t>
  </si>
  <si>
    <t>(1+3*2)*5</t>
  </si>
  <si>
    <t>(3+0,8*2)*2</t>
  </si>
  <si>
    <t>(1+3*2)*2</t>
  </si>
  <si>
    <t>(4+3*2)*2</t>
  </si>
  <si>
    <t>(1+3*2)*3</t>
  </si>
  <si>
    <t>(2+3*2)</t>
  </si>
  <si>
    <t>(4+3*2)</t>
  </si>
  <si>
    <t>(3+2,4*2)</t>
  </si>
  <si>
    <t>(1+3*2)</t>
  </si>
  <si>
    <t>2,6+2,6</t>
  </si>
  <si>
    <t>(1+3*2)*4</t>
  </si>
  <si>
    <t>(3+0,8*2)</t>
  </si>
  <si>
    <t>(1+0,8*2)*2</t>
  </si>
  <si>
    <t>(1+2,05*2)</t>
  </si>
  <si>
    <t>63151518</t>
  </si>
  <si>
    <t>deska tepelně izolační minerální kontaktních fasád podélné vlákno λ=0,036 tl 40mm</t>
  </si>
  <si>
    <t>-1597566861</t>
  </si>
  <si>
    <t>(6,5+4,5*2)*0,23</t>
  </si>
  <si>
    <t>(3+0,8*2)*3*0,23</t>
  </si>
  <si>
    <t>(2+2*2)*2*0,23</t>
  </si>
  <si>
    <t>(6,195+4,5*2)*0,23</t>
  </si>
  <si>
    <t>(2+3*2)*2*0,23</t>
  </si>
  <si>
    <t>(1,8+3*2)*0,23</t>
  </si>
  <si>
    <t>(1+3*2)*5*0,23</t>
  </si>
  <si>
    <t>(3+0,8*2)*2*0,23</t>
  </si>
  <si>
    <t>(1+3*2)*2*0,23</t>
  </si>
  <si>
    <t>(4+3*2)*2*0,23</t>
  </si>
  <si>
    <t>(1+3*2)*3*0,23</t>
  </si>
  <si>
    <t>(3+2,4*2)*0,23</t>
  </si>
  <si>
    <t>2,6+2,6*0,23</t>
  </si>
  <si>
    <t>(1+3*2)*4*0,23</t>
  </si>
  <si>
    <t>(3+0,8*2)*0,23</t>
  </si>
  <si>
    <t>(1+0,8*2)*2*0,23</t>
  </si>
  <si>
    <t>(1+2,05*2)*0,23</t>
  </si>
  <si>
    <t>77,993*1,1 'Přepočtené koeficientem množství</t>
  </si>
  <si>
    <t>622252001</t>
  </si>
  <si>
    <t>Montáž profilů kontaktního zateplení zakládacích soklových připevněných hmoždinkami</t>
  </si>
  <si>
    <t>1542241831</t>
  </si>
  <si>
    <t>https://podminky.urs.cz/item/CS_URS_2021_02/622252001</t>
  </si>
  <si>
    <t>(14,2+14,06+14,2)</t>
  </si>
  <si>
    <t>590501</t>
  </si>
  <si>
    <t>profil zakládací Al tl 0,7mm pro ETICS pro izolant tl 230mm</t>
  </si>
  <si>
    <t>1617530837</t>
  </si>
  <si>
    <t>41,46*1,05 'Přepočtené koeficientem množství</t>
  </si>
  <si>
    <t>622252002</t>
  </si>
  <si>
    <t>Montáž profilů kontaktního zateplení ostatních stěnových, dilatačních apod. lepených do tmelu</t>
  </si>
  <si>
    <t>1995684538</t>
  </si>
  <si>
    <t>https://podminky.urs.cz/item/CS_URS_2021_02/622252002</t>
  </si>
  <si>
    <t>285,5</t>
  </si>
  <si>
    <t>330,395</t>
  </si>
  <si>
    <t>63127466</t>
  </si>
  <si>
    <t>profil rohový Al 23x23mm s výztužnou tkaninou š 100mm pro ETICS</t>
  </si>
  <si>
    <t>1151446935</t>
  </si>
  <si>
    <t>(4,5*2)</t>
  </si>
  <si>
    <t>(2,1*2)</t>
  </si>
  <si>
    <t>(2*2)</t>
  </si>
  <si>
    <t>(0,8*2)*3</t>
  </si>
  <si>
    <t>(2*2)*2</t>
  </si>
  <si>
    <t>2*3,3</t>
  </si>
  <si>
    <t>(3*2)*2</t>
  </si>
  <si>
    <t>(3*2)</t>
  </si>
  <si>
    <t>(3*2)*5</t>
  </si>
  <si>
    <t>(0,8*2)*2</t>
  </si>
  <si>
    <t>(3*2)*3</t>
  </si>
  <si>
    <t>4*3,4</t>
  </si>
  <si>
    <t>(2,4*2)</t>
  </si>
  <si>
    <t>(3*2)*4</t>
  </si>
  <si>
    <t>(0,8*2)</t>
  </si>
  <si>
    <t>(2,05*2)</t>
  </si>
  <si>
    <t>4*1,5</t>
  </si>
  <si>
    <t>4*2,2</t>
  </si>
  <si>
    <t>4*1,25</t>
  </si>
  <si>
    <t>285,5*1,05 'Přepočtené koeficientem množství</t>
  </si>
  <si>
    <t>59051476</t>
  </si>
  <si>
    <t>profil začišťovací PVC 9mm s výztužnou tkaninou pro ostění ETICS</t>
  </si>
  <si>
    <t>-1537637701</t>
  </si>
  <si>
    <t>330,395*1,05 'Přepočtené koeficientem množství</t>
  </si>
  <si>
    <t>59051510</t>
  </si>
  <si>
    <t>profil začišťovací s okapnicí PVC s výztužnou tkaninou pro nadpraží ETICS</t>
  </si>
  <si>
    <t>1076619998</t>
  </si>
  <si>
    <t>3*2</t>
  </si>
  <si>
    <t>1*2</t>
  </si>
  <si>
    <t>27*1,05 'Přepočtené koeficientem množství</t>
  </si>
  <si>
    <t>59051512</t>
  </si>
  <si>
    <t>profil začišťovací s okapnicí PVC s výztužnou tkaninou pro parapet ETICS</t>
  </si>
  <si>
    <t>146842338</t>
  </si>
  <si>
    <t>3*3</t>
  </si>
  <si>
    <t>2*2</t>
  </si>
  <si>
    <t>2+1</t>
  </si>
  <si>
    <t>39*1,05 'Přepočtené koeficientem množství</t>
  </si>
  <si>
    <t>622511112</t>
  </si>
  <si>
    <t>Omítka tenkovrstvá akrylátová vnějších ploch probarvená bez penetrace mozaiková střednězrnná stěn</t>
  </si>
  <si>
    <t>-280304216</t>
  </si>
  <si>
    <t>https://podminky.urs.cz/item/CS_URS_2021_02/622511112</t>
  </si>
  <si>
    <t>622531022</t>
  </si>
  <si>
    <t>Omítka tenkovrstvá silikonová vnějších ploch probarvená bez penetrace zatíraná (škrábaná), zrnitost 2,0 mm stěn</t>
  </si>
  <si>
    <t>-678336724</t>
  </si>
  <si>
    <t>https://podminky.urs.cz/item/CS_URS_2021_02/622531022</t>
  </si>
  <si>
    <t>629991012</t>
  </si>
  <si>
    <t>Zakrytí vnějších ploch před znečištěním včetně pozdějšího odkrytí výplní otvorů a svislých ploch fólií přilepenou na začišťovací lištu</t>
  </si>
  <si>
    <t>482087003</t>
  </si>
  <si>
    <t>https://podminky.urs.cz/item/CS_URS_2021_02/629991012</t>
  </si>
  <si>
    <t>6,5*4,5</t>
  </si>
  <si>
    <t>1,2*2,1</t>
  </si>
  <si>
    <t>3*0,8*3</t>
  </si>
  <si>
    <t>2*2*2</t>
  </si>
  <si>
    <t>6,195*4,5</t>
  </si>
  <si>
    <t>2*3*2</t>
  </si>
  <si>
    <t>1,8*3</t>
  </si>
  <si>
    <t>1*3*5</t>
  </si>
  <si>
    <t>3*0,8*2</t>
  </si>
  <si>
    <t>1*3*2</t>
  </si>
  <si>
    <t>4*3*2</t>
  </si>
  <si>
    <t>1*3*3</t>
  </si>
  <si>
    <t>3*2,4</t>
  </si>
  <si>
    <t>1*3</t>
  </si>
  <si>
    <t>3,5*2,6*2</t>
  </si>
  <si>
    <t>1*3*4</t>
  </si>
  <si>
    <t>1*0,8*2</t>
  </si>
  <si>
    <t>1*2,05</t>
  </si>
  <si>
    <t>-2130617244</t>
  </si>
  <si>
    <t>(1,2+21+4,5+1,2+1,2+13,035+1,2+18,36+1,2+1,2+33,765+1,2+1,2+14,06+1)*7</t>
  </si>
  <si>
    <t>(1,2+34,065+1,2+1,2+14,36+1,2+1,2+34,065+1,2+1,2+14,36+1,2)*10</t>
  </si>
  <si>
    <t>(1,2+9+1,2+1,2+3+1,2+1,2+9+1,2+1,2+3+1,2)*2</t>
  </si>
  <si>
    <t>(1,2+11+1,2+1,2+3+1,2+1,2+9+1,2+1,2+3+1,2)*3</t>
  </si>
  <si>
    <t>velkoprostorová učebna plechová fasáda odpočet</t>
  </si>
  <si>
    <t>-(249,027+123,579)</t>
  </si>
  <si>
    <t>-1055390576</t>
  </si>
  <si>
    <t>2045,74*120</t>
  </si>
  <si>
    <t>-(249,027+123,579)*120</t>
  </si>
  <si>
    <t>-1632922152</t>
  </si>
  <si>
    <t>-198167389</t>
  </si>
  <si>
    <t>-369223527</t>
  </si>
  <si>
    <t>-1997634355</t>
  </si>
  <si>
    <t>1052000106</t>
  </si>
  <si>
    <t>711112001</t>
  </si>
  <si>
    <t>Provedení izolace proti zemní vlhkosti natěradly a tmely za studena na ploše svislé S nátěrem penetračním</t>
  </si>
  <si>
    <t>1015474737</t>
  </si>
  <si>
    <t>https://podminky.urs.cz/item/CS_URS_2021_02/711112001</t>
  </si>
  <si>
    <t>13,6*1,7</t>
  </si>
  <si>
    <t>33,305*1</t>
  </si>
  <si>
    <t>502117661</t>
  </si>
  <si>
    <t>112,85*0,00035 'Přepočtené koeficientem množství</t>
  </si>
  <si>
    <t>-1033883444</t>
  </si>
  <si>
    <t>-707341852</t>
  </si>
  <si>
    <t>28376443</t>
  </si>
  <si>
    <t>deska z polystyrénu XPS, hrana rovná a strukturovaný povrch 300kPa tl 100mm</t>
  </si>
  <si>
    <t>759546841</t>
  </si>
  <si>
    <t>113,53*1,05 'Přepočtené koeficientem množství</t>
  </si>
  <si>
    <t>713131151</t>
  </si>
  <si>
    <t>Montáž tepelné izolace stěn rohožemi, pásy, deskami, dílci, bloky (izolační materiál ve specifikaci) vložením jednovrstvě</t>
  </si>
  <si>
    <t>30786697</t>
  </si>
  <si>
    <t>https://podminky.urs.cz/item/CS_URS_2021_02/713131151</t>
  </si>
  <si>
    <t>skladba S2</t>
  </si>
  <si>
    <t>366,343</t>
  </si>
  <si>
    <t>skladba S3 technické patro</t>
  </si>
  <si>
    <t>123,579</t>
  </si>
  <si>
    <t>63148159</t>
  </si>
  <si>
    <t>deska tepelně izolační minerální provětrávaných fasád λ=0,034-0,035 tl 60mm</t>
  </si>
  <si>
    <t>171318586</t>
  </si>
  <si>
    <t>123,579*1,05 'Přepočtené koeficientem množství</t>
  </si>
  <si>
    <t>63148160</t>
  </si>
  <si>
    <t>deska tepelně izolační minerální provětrávaných fasád λ=0,034-0,035 tl 80mm</t>
  </si>
  <si>
    <t>-400722227</t>
  </si>
  <si>
    <t>63148162</t>
  </si>
  <si>
    <t>deska tepelně izolační minerální provětrávaných fasád λ=0,034-0,035 tl 120mm</t>
  </si>
  <si>
    <t>-79008366</t>
  </si>
  <si>
    <t>732,686*1,05 'Přepočtené koeficientem množství</t>
  </si>
  <si>
    <t>713291222</t>
  </si>
  <si>
    <t>Montáž tepelné izolace chlazených a temperovaných místností - doplňky a konstrukční součásti parotěsné zábrany stěn a sloupů fólií</t>
  </si>
  <si>
    <t>839860386</t>
  </si>
  <si>
    <t>https://podminky.urs.cz/item/CS_URS_2021_02/713291222</t>
  </si>
  <si>
    <t>12,73*6,05</t>
  </si>
  <si>
    <t>13,035*4,23</t>
  </si>
  <si>
    <t>14,08*6,05</t>
  </si>
  <si>
    <t>((5,5+4,23)/2*4,5)</t>
  </si>
  <si>
    <t>konzola shora</t>
  </si>
  <si>
    <t>13,035*4,5</t>
  </si>
  <si>
    <t>konzola zespod</t>
  </si>
  <si>
    <t>6,5*1,3</t>
  </si>
  <si>
    <t>14,5*2,508</t>
  </si>
  <si>
    <t>-(1*0,315+1*0,5+1*0,5)</t>
  </si>
  <si>
    <t>14,06*2,508</t>
  </si>
  <si>
    <t>28329038</t>
  </si>
  <si>
    <t>fólie kontaktní difuzně propustná pro doplňkovou hydroizolační vrstvu skládaných větraných fasád s otevřenými spárami (spára max 20 mm, max.20% plochy)</t>
  </si>
  <si>
    <t>694824820</t>
  </si>
  <si>
    <t>489,922*1,3 'Přepočtené koeficientem množství</t>
  </si>
  <si>
    <t>-833470577</t>
  </si>
  <si>
    <t>762431036</t>
  </si>
  <si>
    <t>Obložení stěn z dřevoštěpkových desek OSB přibíjených na pero a drážku broušených, tloušťky desky 22 mm</t>
  </si>
  <si>
    <t>2132328868</t>
  </si>
  <si>
    <t>https://podminky.urs.cz/item/CS_URS_2021_02/762431036</t>
  </si>
  <si>
    <t>762439001</t>
  </si>
  <si>
    <t>Obložení stěn montáž roštu podkladového</t>
  </si>
  <si>
    <t>1900250764</t>
  </si>
  <si>
    <t>https://podminky.urs.cz/item/CS_URS_2021_02/762439001</t>
  </si>
  <si>
    <t>rošt 30x50mm</t>
  </si>
  <si>
    <t>366,343*3</t>
  </si>
  <si>
    <t>rošt 240x60mm</t>
  </si>
  <si>
    <t>kontralatě</t>
  </si>
  <si>
    <t>123,579*3</t>
  </si>
  <si>
    <t>rošt 60x150mm</t>
  </si>
  <si>
    <t>60514103</t>
  </si>
  <si>
    <t>řezivo jehličnaté lať 30x50mm</t>
  </si>
  <si>
    <t>666490727</t>
  </si>
  <si>
    <t>366,343*3*0,03*0,05</t>
  </si>
  <si>
    <t>123,579*3*0,03*0,05</t>
  </si>
  <si>
    <t>2,761*1,04 'Přepočtené koeficientem množství</t>
  </si>
  <si>
    <t>60512125</t>
  </si>
  <si>
    <t>hranol stavební řezivo průřezu do 120cm2 do dl 6m</t>
  </si>
  <si>
    <t>559683435</t>
  </si>
  <si>
    <t>rošt 60x240mm</t>
  </si>
  <si>
    <t>366,343*3*0,06*0,24</t>
  </si>
  <si>
    <t>123,579*3*0,06*0,15</t>
  </si>
  <si>
    <t>19,163*1,04 'Přepočtené koeficientem množství</t>
  </si>
  <si>
    <t>762495000</t>
  </si>
  <si>
    <t>Spojovací prostředky olištování spár, obložení stropů, střešních podhledů a stěn hřebíky, vruty</t>
  </si>
  <si>
    <t>-1038176911</t>
  </si>
  <si>
    <t>https://podminky.urs.cz/item/CS_URS_2021_02/762495000</t>
  </si>
  <si>
    <t>-1863502708</t>
  </si>
  <si>
    <t>OST01</t>
  </si>
  <si>
    <t>Dodávka a montáž Nápis a symbol OU - vodním paprskem vyřezávaná písmena a symbol OU z ocelového plátu o tl. 3mmm, kartáčovaná ocel, výška písma 360 mm a 240 mm, odsazení od povrchu fasády 80 mm</t>
  </si>
  <si>
    <t>1355473904</t>
  </si>
  <si>
    <t>výkres D1.1.25 Nápis a symbol OU</t>
  </si>
  <si>
    <t>-1982827755</t>
  </si>
  <si>
    <t>011 - Vytápění</t>
  </si>
  <si>
    <t>1 - Otopná tělesa a regulační armatury</t>
  </si>
  <si>
    <t>2 - Zdroj tepla a odkouření kotlů</t>
  </si>
  <si>
    <t>3 - Potrubí</t>
  </si>
  <si>
    <t>4 - Vnitřní plynovod</t>
  </si>
  <si>
    <t>5 - Ostatní armatury a strojní vybavení</t>
  </si>
  <si>
    <t>6 - Přípravné a přidružené práce</t>
  </si>
  <si>
    <t>Otopná tělesa a regulační armatury</t>
  </si>
  <si>
    <t>Pol1</t>
  </si>
  <si>
    <t>Ocelové designové otopné těleso se svisle orientovanými profily RAL 9016 se spodním středovým připojením (označení: typ-šířka x výška): KV-M-11-662x1600</t>
  </si>
  <si>
    <t>Pol2</t>
  </si>
  <si>
    <t>KV-M-11-366x1600</t>
  </si>
  <si>
    <t>Pol3</t>
  </si>
  <si>
    <t>KV-M-11-514x1600</t>
  </si>
  <si>
    <t>Pol4</t>
  </si>
  <si>
    <t>KV-M-11-218x1600</t>
  </si>
  <si>
    <t>Pol5</t>
  </si>
  <si>
    <t>KV-M-11-588x1600</t>
  </si>
  <si>
    <t>Pol6</t>
  </si>
  <si>
    <t>KV-M-20-958x1600</t>
  </si>
  <si>
    <t>Pol7</t>
  </si>
  <si>
    <t>KV-M-11-884x1600</t>
  </si>
  <si>
    <t>Pol8</t>
  </si>
  <si>
    <t>KV-M-20-662x1600</t>
  </si>
  <si>
    <t>Pol9</t>
  </si>
  <si>
    <t>KV-M-20-884x1600</t>
  </si>
  <si>
    <t>Pol10</t>
  </si>
  <si>
    <t>Ocelové designové otopné těleso se vodorovně orientovanými profily RAL 9016 se spodním středovým připojením (označení: typ-šířka x výška): KH-M-11-1800x588</t>
  </si>
  <si>
    <t>Pol11</t>
  </si>
  <si>
    <t>KH-M-11-1200x662</t>
  </si>
  <si>
    <t>Pol12</t>
  </si>
  <si>
    <t>KH-M-11-1400x588</t>
  </si>
  <si>
    <t>Pol13</t>
  </si>
  <si>
    <t>KH-M-11-800x588</t>
  </si>
  <si>
    <t>Pol14</t>
  </si>
  <si>
    <t>KH-M-20-700x366</t>
  </si>
  <si>
    <t>Pol15</t>
  </si>
  <si>
    <t>Ocelové deskové otopné těleso s bočním připojením (označení: typ-výška /délka): 10-500/800</t>
  </si>
  <si>
    <t>Pol16</t>
  </si>
  <si>
    <t>10-500/400</t>
  </si>
  <si>
    <t>Pol17</t>
  </si>
  <si>
    <t>10-500/500</t>
  </si>
  <si>
    <t>Pol18</t>
  </si>
  <si>
    <t>Trubkové otopné těleso vyrobené z uzavřených ocelových profilů s průřezem ve tvaru"D" a rovných profilů s kruhovým průřezem. Těleso má spodní středové připojení s roztečí 50 mm (označení: šířka x výška):TOT-M-450x900</t>
  </si>
  <si>
    <t>73514-1112</t>
  </si>
  <si>
    <t>Montáž designových otopných těles na stěnu, výšky přes 1400 mm</t>
  </si>
  <si>
    <t>73514-1111</t>
  </si>
  <si>
    <t>Montáž designových otopných těles na stěnu, výšky do 1400 mm</t>
  </si>
  <si>
    <t>73515-9110</t>
  </si>
  <si>
    <t>Montáž otopných těles deskových jednořadých, délky do 1500</t>
  </si>
  <si>
    <t>73516-4521</t>
  </si>
  <si>
    <t>Montáž trubkových těles na stěnu, výšky do 1340 mm</t>
  </si>
  <si>
    <t>99873-5103</t>
  </si>
  <si>
    <t>Přesun hmot pro otopná tělesa v obj.výšky do 24 m</t>
  </si>
  <si>
    <t>99873-5181</t>
  </si>
  <si>
    <t>Příplatek za přesun bez použití mechanizace</t>
  </si>
  <si>
    <t>Pol19</t>
  </si>
  <si>
    <t>Termostatický radiátorový ventil přímý, s automatickým omezením průtoku, DN15</t>
  </si>
  <si>
    <t>Pol20</t>
  </si>
  <si>
    <t>Termostatická hlavice standartní bílá RAL 9016, M30x1,5, stupnice nastavení s teplotami, rozsah nastavení 6-28°C</t>
  </si>
  <si>
    <t>Pol21</t>
  </si>
  <si>
    <t>Uzavírací radiátorové šroubení přímé, DN15</t>
  </si>
  <si>
    <t>Pol22</t>
  </si>
  <si>
    <t>Sada pro dvoubodové připojení otopných těles dvoutrubkové soustavy, variabilní přímé i rohové provedení (lze přestavět na přímé nebo rohové provedení uzavřením příslušných otvorů), s připojením R1/2", pro otopná tělesa bez ventilové vložky, rozteč připojení 50 mm, ventil s automatickým omezením průtoku. Sada obsahuje ventil, termostatickou hlavici bílé barvy RAL 9016, šroubení pro otopné těleso s vnitřním závitem Rp1/2" a vnějším závitem G3/4", plastovou krytku ventilu</t>
  </si>
  <si>
    <t>sada</t>
  </si>
  <si>
    <t>Pol23</t>
  </si>
  <si>
    <t>Nastavovací klíč</t>
  </si>
  <si>
    <t>73420-9113</t>
  </si>
  <si>
    <t>Montáž závitových armatur se 2 závity G1/2"</t>
  </si>
  <si>
    <t>73420-9133R0</t>
  </si>
  <si>
    <t>Montáž sady pro dvoubodové připojení</t>
  </si>
  <si>
    <t>73519-1903</t>
  </si>
  <si>
    <t>Vyčištění propláchnutí vodou otopných těles ocelových</t>
  </si>
  <si>
    <t>73519-1905</t>
  </si>
  <si>
    <t>Odvzdušnění tělesa</t>
  </si>
  <si>
    <t>73519-1910R0</t>
  </si>
  <si>
    <t>Napuštění vody do otopného systému včetně potrubí otopných těles</t>
  </si>
  <si>
    <t>73500-0912</t>
  </si>
  <si>
    <t>Vyregulování ventilů s termostatickým ovládáním</t>
  </si>
  <si>
    <t>Pol24</t>
  </si>
  <si>
    <t>Sálavé topidlo s ochrannou mříží, matně černá barva, U=230 V, P=400 W</t>
  </si>
  <si>
    <t>72552-9301</t>
  </si>
  <si>
    <t>Montáž elektrického topidla pod pult recepce</t>
  </si>
  <si>
    <t>731….</t>
  </si>
  <si>
    <t>Ostatní závěsný, spojovací a těsnící materiál</t>
  </si>
  <si>
    <t>230…</t>
  </si>
  <si>
    <t>Montáž příslušenství, nosnosti do 50 kg</t>
  </si>
  <si>
    <t>99873-4103</t>
  </si>
  <si>
    <t>Přesun hmot pro armatury v obj. výšky do 24 m</t>
  </si>
  <si>
    <t>99873-4181</t>
  </si>
  <si>
    <t>Zdroj tepla a odkouření kotlů</t>
  </si>
  <si>
    <t>Pol25</t>
  </si>
  <si>
    <t>Stacionární plynový kondenzační kotel, dodávaný kompletně složený s opláštěním, hořákem a základní řídící jednotkou. Kotel se skládá z článků hliníkové slitiny. Tepelný příkon 7,5-37,6 kW, jmenovitý tepelný výkon 37 kW, třída energetické účinnosti A, hmotnost 85 kg</t>
  </si>
  <si>
    <t>Pol26</t>
  </si>
  <si>
    <t>Kotlový displej pro každý kotel</t>
  </si>
  <si>
    <t>Pol27</t>
  </si>
  <si>
    <t>Pojistná skupina 3 bar, včetně pojistného ventilu, manometru, odvzdušnění a izolace</t>
  </si>
  <si>
    <t>Pol28</t>
  </si>
  <si>
    <t>Uzavírací klapka DN25, KVS=16</t>
  </si>
  <si>
    <t>Pol29</t>
  </si>
  <si>
    <t>Pohon LR230A pro klapku DN25, 230 V, 3-bodový, 90 s</t>
  </si>
  <si>
    <t>Pol30</t>
  </si>
  <si>
    <t>Regulační přístroj s venkovním čidlem</t>
  </si>
  <si>
    <t>Pol31</t>
  </si>
  <si>
    <t>Kaskádový modul pro 2 kotle, včetně strategického čidla</t>
  </si>
  <si>
    <t>Pol32</t>
  </si>
  <si>
    <t>Modul pro směšovaný okruh včetně čidla do potrubí</t>
  </si>
  <si>
    <t>Pol33</t>
  </si>
  <si>
    <t>Modul pro ovládání uzavírací klapky</t>
  </si>
  <si>
    <t>Pol34</t>
  </si>
  <si>
    <t>Ponorná jímka pro čidlo strategie průměru 9,7 mm, R1/2", délka 100 mm</t>
  </si>
  <si>
    <t>Pol35</t>
  </si>
  <si>
    <t>Neutralizační zařízení vč. granulátu</t>
  </si>
  <si>
    <t>Pol36</t>
  </si>
  <si>
    <t>Demineralizační sada, obsahuje patronu s kapacitou 8000 lxdH, náhradní náplň, připojovací sadu s měřičem vodivosti, elektronický vodoměr, izolaci a konzolu na stěnu</t>
  </si>
  <si>
    <t>kpl</t>
  </si>
  <si>
    <t>Pol37</t>
  </si>
  <si>
    <t>Sada fasádního odkouření DN80/125</t>
  </si>
  <si>
    <t>Pol38</t>
  </si>
  <si>
    <t>Trubka revizní DN80/125, PP/pozink</t>
  </si>
  <si>
    <t>Pol39</t>
  </si>
  <si>
    <t>Koleno 45°, DN80/125, PP/pozink</t>
  </si>
  <si>
    <t>Pol40</t>
  </si>
  <si>
    <t>Trubka DN80/125, l=1000, PP/pozink</t>
  </si>
  <si>
    <t>Pol41</t>
  </si>
  <si>
    <t>Trubka DN80/125, l=500, PP/pozink</t>
  </si>
  <si>
    <t>Pol42</t>
  </si>
  <si>
    <t>Trubka DN80/125, l=2000, PP/nerez</t>
  </si>
  <si>
    <t>Pol43</t>
  </si>
  <si>
    <t>Trubka DN80/125, l=1000, PP/nerez</t>
  </si>
  <si>
    <t>Pol44</t>
  </si>
  <si>
    <t>Koleno 45°, DN80/125, PP/nerez</t>
  </si>
  <si>
    <t>Pol45</t>
  </si>
  <si>
    <t>Fasádní držák DN125, PP/nerez</t>
  </si>
  <si>
    <t>73124-4494</t>
  </si>
  <si>
    <t>Montáž kotlů plynových kondenzačních s výkonem do 45 kW</t>
  </si>
  <si>
    <t>76484…</t>
  </si>
  <si>
    <t>Montáž odvodu spalin plynového spotřebiče</t>
  </si>
  <si>
    <t>58-M</t>
  </si>
  <si>
    <t>Revize spalinových cest</t>
  </si>
  <si>
    <t>731…</t>
  </si>
  <si>
    <t>Montáž ostatního příslušenství zařízení Buderus</t>
  </si>
  <si>
    <t>73134-1140</t>
  </si>
  <si>
    <t>Hadice napouštěcí pryžové ø20/28</t>
  </si>
  <si>
    <t>24102-2100R0</t>
  </si>
  <si>
    <t>Manipulace s výrobky a zařízením pomocí montážních mechanizmů - zdvihací plošiny na automobilovém podvozku</t>
  </si>
  <si>
    <t>99873-1101</t>
  </si>
  <si>
    <t>Přesun hmot pro kotelny v objektech výšky do 6 m</t>
  </si>
  <si>
    <t>99873-1181</t>
  </si>
  <si>
    <t>Potrubí</t>
  </si>
  <si>
    <t>73322-3301</t>
  </si>
  <si>
    <t>Potrubí z trubek měděných spojovaných lisováním Cu 15x1 - D+M</t>
  </si>
  <si>
    <t>73322-3303</t>
  </si>
  <si>
    <t>Potrubí z trubek měděných spojovaných lisováním Cu 22x1 - D+M</t>
  </si>
  <si>
    <t>73322-3304</t>
  </si>
  <si>
    <t>Potrubí z trubek měděných spojovaných lisováním Cu 28x1 - D+M</t>
  </si>
  <si>
    <t>73322-3305</t>
  </si>
  <si>
    <t>Potrubí z trubek měděných spojovaných lisováním Cu 35x1,5 - D+M</t>
  </si>
  <si>
    <t>73322-3306</t>
  </si>
  <si>
    <t>Potrubí z trubek měděných spojovaných lisováním Cu 42x1,5 - D+M</t>
  </si>
  <si>
    <t>72217-4003</t>
  </si>
  <si>
    <t>Potrubí z polypropylenu PPR svařované polyfuzně PN16 D25x3,5 - D+M</t>
  </si>
  <si>
    <t>72217-4004</t>
  </si>
  <si>
    <t>Potrubí z polypropylenu PPR svařované polyfuzně PN16 D32x4,4 - D+M</t>
  </si>
  <si>
    <t>Pol46</t>
  </si>
  <si>
    <t>Termoizolační trubice z pěnového polyetylenu tl. 9 mm s hliníkovou fólií, vnitřní průměr 15 mm</t>
  </si>
  <si>
    <t>Pol47</t>
  </si>
  <si>
    <t>Termoizolační trubice z pěnového polyetylenu tl. 13 mm s hliníkovou fólií, vnitřní průměr 22 mm</t>
  </si>
  <si>
    <t>Pol48</t>
  </si>
  <si>
    <t>Termoizolační trubice z pěnového polyetylenu tl. 20 mm s hliníkovou fólií, vnitřní průměr 28 mm</t>
  </si>
  <si>
    <t>Pol49</t>
  </si>
  <si>
    <t>Termoizolační trubice z pěnového polyetylenu tl. 20 mm s hliníkovou fólií, vnitřní průměr 35 mm</t>
  </si>
  <si>
    <t>Pol50</t>
  </si>
  <si>
    <t>Termoizolační trubice z pěnového polyetylenu tl. 20 mm s hliníkovou fólií, vnitřní průměr 42 mm</t>
  </si>
  <si>
    <t>Pol51</t>
  </si>
  <si>
    <t>Termoizolační trubice z pěnového polyetylenu tl. 9 mm s hliníkovou fólií, vnitřní průměr 25 mm</t>
  </si>
  <si>
    <t>Pol52</t>
  </si>
  <si>
    <t>Termoizolační trubice z pěnového polyetylenu tl. 9 mm s hliníkovou fólií, vnitřní průměr 32 mm</t>
  </si>
  <si>
    <t>Pol53</t>
  </si>
  <si>
    <t>AL páska 50 mm/50 m</t>
  </si>
  <si>
    <t>71346-3215</t>
  </si>
  <si>
    <t>Montáž izolace tepelné potrubními pouzdry potrubí a ohybů tl. Do 50 mm</t>
  </si>
  <si>
    <t>Pol54</t>
  </si>
  <si>
    <t>Vícevrstvé potrubí s izolačním pláštěm, materiál trubky polyetylén, hliníková vrstva, zesítěný polyetylén, bílá barva, materiál izolačního pláště polyuretanová pěna LD-PE s ochrannou vrstvou, šedá barva: ø20x2, izolace tl.6 mm</t>
  </si>
  <si>
    <t>Pol55</t>
  </si>
  <si>
    <t>ø26x3, izolace tl.9 mm</t>
  </si>
  <si>
    <t>Pol56</t>
  </si>
  <si>
    <t>Lisovací tvarovky - mosazné press fitinky</t>
  </si>
  <si>
    <t>73332 R0</t>
  </si>
  <si>
    <t>Montáž potrubí z trubek plastových spojovaných mechanicky, mosazné press fitinky, potrubí ø20</t>
  </si>
  <si>
    <t>73332 R0.1</t>
  </si>
  <si>
    <t>Montáž potrubí z trubek plastových spojovaných mechanicky, mosazné press fitinky, potrubí ø26</t>
  </si>
  <si>
    <t>73329-1101</t>
  </si>
  <si>
    <t>Zkoušky těsnosti potrubí z trubek měděných ø do 35/1,5</t>
  </si>
  <si>
    <t>73329-1102</t>
  </si>
  <si>
    <t>Zkoušky těsnosti potrubí z trubek měděných ø do 64/1,5</t>
  </si>
  <si>
    <t>72229-0226</t>
  </si>
  <si>
    <t>Zkouška těsnosti vodovodního potrubí do DN50</t>
  </si>
  <si>
    <t>73339-1101</t>
  </si>
  <si>
    <t>Zkouška těsnosti potrubí z trubek plastových ø do 32/3</t>
  </si>
  <si>
    <t>23017-0001</t>
  </si>
  <si>
    <t>Příprava na zkoušku těsnosti potrubí do DN40</t>
  </si>
  <si>
    <t>23012-0041</t>
  </si>
  <si>
    <t>Čištění potrubí profukováním do DN32</t>
  </si>
  <si>
    <t>23012-0042</t>
  </si>
  <si>
    <t>Čištění potrubí profukováním do DN40</t>
  </si>
  <si>
    <t>72711-1146</t>
  </si>
  <si>
    <t>Protipožární trubní ucpávky D54</t>
  </si>
  <si>
    <t>Pol57</t>
  </si>
  <si>
    <t>Pol58</t>
  </si>
  <si>
    <t>99873-3103</t>
  </si>
  <si>
    <t>Přesun hmot pro rozvody potrubí v obj. výšky do 24 m</t>
  </si>
  <si>
    <t>99873-3181</t>
  </si>
  <si>
    <t>99871-3103</t>
  </si>
  <si>
    <t>Přesun hmot pro izolace tepelné, obj. v. do 24 m</t>
  </si>
  <si>
    <t>99871-3181</t>
  </si>
  <si>
    <t>Vnitřní plynovod</t>
  </si>
  <si>
    <t>Pol59</t>
  </si>
  <si>
    <t>Protipožární armatura s kulovým uzávěrem G 3/4"</t>
  </si>
  <si>
    <t>Pol60</t>
  </si>
  <si>
    <t>Plynový kulový kohout G1/2"</t>
  </si>
  <si>
    <t>Pol61</t>
  </si>
  <si>
    <t>Plynový kulový kohout s nátrubkem pro výfuk vzduchu G1/2"</t>
  </si>
  <si>
    <t>72323-9102</t>
  </si>
  <si>
    <t>Montáž armatur se dvěmi závity G3/4"</t>
  </si>
  <si>
    <t>72323-9101</t>
  </si>
  <si>
    <t>Montáž armatur se dvěmi závity G1/2"</t>
  </si>
  <si>
    <t>72322-9102</t>
  </si>
  <si>
    <t>Montáž armatur s jedním závitem G1/2"</t>
  </si>
  <si>
    <t>222</t>
  </si>
  <si>
    <t>72311-1202</t>
  </si>
  <si>
    <t>Potrubí z trubek ocelových závitových černých spojovaných svařováním DN15</t>
  </si>
  <si>
    <t>224</t>
  </si>
  <si>
    <t>72311-1203</t>
  </si>
  <si>
    <t>Potrubí z trubek ocelových závitových černých spojovaných svařováním DN20</t>
  </si>
  <si>
    <t>226</t>
  </si>
  <si>
    <t>72311-1206</t>
  </si>
  <si>
    <t>Potrubí z trubek ocelových závitových černých spojovaných svařováním DN40</t>
  </si>
  <si>
    <t>228</t>
  </si>
  <si>
    <t>Pol62</t>
  </si>
  <si>
    <t>Tlakoměr ø100 (rozsah měření 0-4 kPa), tlakoměrový kohout, tlakoměrová smyčka zahnutá G1/2"</t>
  </si>
  <si>
    <t>230</t>
  </si>
  <si>
    <t>73441-9111</t>
  </si>
  <si>
    <t>Montáž tlakoměru</t>
  </si>
  <si>
    <t>232</t>
  </si>
  <si>
    <t>23023-0076</t>
  </si>
  <si>
    <t>Čištění potrubí</t>
  </si>
  <si>
    <t>234</t>
  </si>
  <si>
    <t>72319-0907</t>
  </si>
  <si>
    <t>Odvzdušnění a napuštění potrubí</t>
  </si>
  <si>
    <t>236</t>
  </si>
  <si>
    <t>72319-0909</t>
  </si>
  <si>
    <t>Neúřední zkouška těsnosti dosavadního potrubí</t>
  </si>
  <si>
    <t>238</t>
  </si>
  <si>
    <t>23026-0014</t>
  </si>
  <si>
    <t>Zkoušky funkční teplovodního systému s kotlem, vystavení revizní zprávy</t>
  </si>
  <si>
    <t>240</t>
  </si>
  <si>
    <t>78361-4651</t>
  </si>
  <si>
    <t>Základní antikorozní nátěr potrubí do DN50 (v ceně i dodávka nátěrových hmot)</t>
  </si>
  <si>
    <t>242</t>
  </si>
  <si>
    <t>78361-5551</t>
  </si>
  <si>
    <t>Mezinátěr kovových potrubí syntetický do DN50 standartní (v ceně i dodávka nátěrových hmot)</t>
  </si>
  <si>
    <t>244</t>
  </si>
  <si>
    <t>78361-7611</t>
  </si>
  <si>
    <t>Krycí nátěr potrubí do DN50 dvojnásobný syntetický žluté barvy (v ceně i dodávka nátěrových hmot)</t>
  </si>
  <si>
    <t>246</t>
  </si>
  <si>
    <t>248</t>
  </si>
  <si>
    <t>72315-0368</t>
  </si>
  <si>
    <t>Ocelové chráničky ø76/3,2</t>
  </si>
  <si>
    <t>250</t>
  </si>
  <si>
    <t>72315-0365</t>
  </si>
  <si>
    <t>Ocelové chráničky ø38/2,6</t>
  </si>
  <si>
    <t>252</t>
  </si>
  <si>
    <t>Pol63</t>
  </si>
  <si>
    <t>Uzemnění plynovodu</t>
  </si>
  <si>
    <t>254</t>
  </si>
  <si>
    <t>256</t>
  </si>
  <si>
    <t>258</t>
  </si>
  <si>
    <t>99872-3103</t>
  </si>
  <si>
    <t>Přesun hmot pro vnitřní plynovod v obj. v. do 24 m</t>
  </si>
  <si>
    <t>260</t>
  </si>
  <si>
    <t>99872-3181</t>
  </si>
  <si>
    <t>262</t>
  </si>
  <si>
    <t>Ostatní armatury a strojní vybavení</t>
  </si>
  <si>
    <t>Pol64</t>
  </si>
  <si>
    <t>Energeticky účinné oběhové čerpadlo otopného okruhu, připojení G2" PN10, délka čerpadla 180 mm, P=151 W, U=230 V, I=1,22 A, medium voda, průtok media: 5130 l/h, dopravní výška 6 m. Čerpadlo umožňuje se systémy MaR (vzdálený start/stop a poruchová hlášení)</t>
  </si>
  <si>
    <t>264</t>
  </si>
  <si>
    <t>Pol65</t>
  </si>
  <si>
    <t>Energeticky účinné oběhové čerpadlo otopného okruhu, připojení G1" PN10, délka čerpadla 130 mm, P=18 W, U=230 V, I=0,18 A, medium voda, průtok media: 1564 l/h, dopravní výška 2 m.</t>
  </si>
  <si>
    <t>266</t>
  </si>
  <si>
    <t>73242-9134</t>
  </si>
  <si>
    <t>Montáž čerpadel závitových DN50</t>
  </si>
  <si>
    <t>268</t>
  </si>
  <si>
    <t>73242-9132</t>
  </si>
  <si>
    <t>Montáž čerpadel závitových do DN32</t>
  </si>
  <si>
    <t>270</t>
  </si>
  <si>
    <t>Pol66</t>
  </si>
  <si>
    <t>3-cestný regulační ventil otopného okruhu DN20, kvs=5, včetně servopohonu U=230, 3-bodová regulace, uzavírací síla 0,6 kN</t>
  </si>
  <si>
    <t>272</t>
  </si>
  <si>
    <t>Pol67</t>
  </si>
  <si>
    <t>Vyvažovací ventil G 3/4", s vypouštěním, kvs=5,39, PN25</t>
  </si>
  <si>
    <t>274</t>
  </si>
  <si>
    <t>Pol68</t>
  </si>
  <si>
    <t>Vyvažovací ventil G 6/4", s vypouštěním, kvs=19,3, PN25</t>
  </si>
  <si>
    <t>276</t>
  </si>
  <si>
    <t>Pol69</t>
  </si>
  <si>
    <t>Zaregulování armatur pomocí regulačního přístroje, technik na místě</t>
  </si>
  <si>
    <t>278</t>
  </si>
  <si>
    <t>73420-9124</t>
  </si>
  <si>
    <t>Montáž armatur závitových se 3 závity DN20</t>
  </si>
  <si>
    <t>280</t>
  </si>
  <si>
    <t>73420-9114</t>
  </si>
  <si>
    <t>Montáž armatur závitových se 2 závity DN20</t>
  </si>
  <si>
    <t>282</t>
  </si>
  <si>
    <t>73420-9117</t>
  </si>
  <si>
    <t>Montáž armatur závitových se 2 závity DN40</t>
  </si>
  <si>
    <t>284</t>
  </si>
  <si>
    <t>741…</t>
  </si>
  <si>
    <t>Montáž servopohonu</t>
  </si>
  <si>
    <t>286</t>
  </si>
  <si>
    <t>Pol70</t>
  </si>
  <si>
    <t>Expanzní nádoba objem 8 litrů/6 bar, připojení G3/4", 6 bar</t>
  </si>
  <si>
    <t>288</t>
  </si>
  <si>
    <t>Pol71</t>
  </si>
  <si>
    <t>Uzavírací armatura G3/4" se zajištěním pro údržbu a demontáž expanzní nádoby, s integrovaným vypouštěním</t>
  </si>
  <si>
    <t>290</t>
  </si>
  <si>
    <t>Pol72</t>
  </si>
  <si>
    <t>Objímka pro upevnění nádoby</t>
  </si>
  <si>
    <t>292</t>
  </si>
  <si>
    <t>Pol73</t>
  </si>
  <si>
    <t>Expanzní nádoba, objem 200 l, 6 bar, připojení G1"</t>
  </si>
  <si>
    <t>294</t>
  </si>
  <si>
    <t>Pol74</t>
  </si>
  <si>
    <t>Uzavírací armatura G1" se zajištěním pro údržbu a demontáž expanzní nádoby, s integrovaným vypouštěním</t>
  </si>
  <si>
    <t>296</t>
  </si>
  <si>
    <t>73233-1611R0</t>
  </si>
  <si>
    <t>Montáž expanzní nádoby, nastavení</t>
  </si>
  <si>
    <t>298</t>
  </si>
  <si>
    <t>73420-9114.1</t>
  </si>
  <si>
    <t>Montáž armatur závitových se dvěma závity G3/4"</t>
  </si>
  <si>
    <t>300</t>
  </si>
  <si>
    <t>73420-9115</t>
  </si>
  <si>
    <t>Montáž armatur závitových se dvěma závity G1"</t>
  </si>
  <si>
    <t>302</t>
  </si>
  <si>
    <t>Pol75</t>
  </si>
  <si>
    <t>Kombinovaný rozdělovač/sběrač, skládající se z čtyřhranného profilu s vedle sebe umístěnými komorami, které jsou rozděleny oddělovací stěnou ve tvaru sinusoidu z černého ocelového plechu S235, opatřeno základním nátěrem, rozteč hrdel 130 mm, délka 810 mm, 3 topné okruhy, připojení topný okruh převlečná matice 6/4", připojení kotlový okruh vnější závit 6/4", zabaleno jako sada včetně 35 mm EPP izolace a stěnových konzol</t>
  </si>
  <si>
    <t>304</t>
  </si>
  <si>
    <t>Pol76</t>
  </si>
  <si>
    <t>Montáž kombinového rozdělovače</t>
  </si>
  <si>
    <t>306</t>
  </si>
  <si>
    <t>Pol77</t>
  </si>
  <si>
    <t>Pojistný ventil pro topení G1"- 5/4" - 3 bar</t>
  </si>
  <si>
    <t>308</t>
  </si>
  <si>
    <t>Pol78</t>
  </si>
  <si>
    <t>Cyklonový odkalovací filtr 4", pitná voda, s omyvatelnou nerezovou filtrační vložkou 90 µm, hlava filtru mosaz, napojení 3/4"</t>
  </si>
  <si>
    <t>310</t>
  </si>
  <si>
    <t>Pol79</t>
  </si>
  <si>
    <t>Zamezovač zpětného průtoku G3/4"</t>
  </si>
  <si>
    <t>312</t>
  </si>
  <si>
    <t>Pol80</t>
  </si>
  <si>
    <t>Kulový kohout G3/4"</t>
  </si>
  <si>
    <t>314</t>
  </si>
  <si>
    <t>Pol81</t>
  </si>
  <si>
    <t>Kulový kohout G5/4"</t>
  </si>
  <si>
    <t>316</t>
  </si>
  <si>
    <t>Pol82</t>
  </si>
  <si>
    <t>Kulový kohout G6/4"</t>
  </si>
  <si>
    <t>318</t>
  </si>
  <si>
    <t>Pol83</t>
  </si>
  <si>
    <t>Filtr závitový G3/4"</t>
  </si>
  <si>
    <t>320</t>
  </si>
  <si>
    <t>Pol84</t>
  </si>
  <si>
    <t>Filtr závitový G6/4"</t>
  </si>
  <si>
    <t>322</t>
  </si>
  <si>
    <t>Pol85</t>
  </si>
  <si>
    <t>Zpětná klapka G3/4" do vodorovného potrubí</t>
  </si>
  <si>
    <t>324</t>
  </si>
  <si>
    <t>Pol86</t>
  </si>
  <si>
    <t>Zpětná klapka G3/4"</t>
  </si>
  <si>
    <t>326</t>
  </si>
  <si>
    <t>Pol87</t>
  </si>
  <si>
    <t>Zpětná klapka G6/4"</t>
  </si>
  <si>
    <t>328</t>
  </si>
  <si>
    <t>Pol88</t>
  </si>
  <si>
    <t>Termomanometr, průměr 80 mm, teplotní rozsah 0-120°C, 0-4 bar, včetně zpětného ventilu, radiální</t>
  </si>
  <si>
    <t>330</t>
  </si>
  <si>
    <t>Pol89</t>
  </si>
  <si>
    <t>Termomanometr, průměr 80 mm, teplotní rozsah 0-120°C, 0-4 bar, včetně zpětného ventilu, axiální</t>
  </si>
  <si>
    <t>332</t>
  </si>
  <si>
    <t>Pol90</t>
  </si>
  <si>
    <t>Automatický odvzdušňovací ventil G1/2"</t>
  </si>
  <si>
    <t>334</t>
  </si>
  <si>
    <t>Pol91</t>
  </si>
  <si>
    <t>Vypouštěcí kulový kohout s hadicovou vývodkou a zátkou G1/2", mosaz</t>
  </si>
  <si>
    <t>336</t>
  </si>
  <si>
    <t>Pol92</t>
  </si>
  <si>
    <t>Vypouštěcí kulový kohout s hadicovou vývodkou a zátkou G3/4", mosaz</t>
  </si>
  <si>
    <t>338</t>
  </si>
  <si>
    <t>73420-9103</t>
  </si>
  <si>
    <t>Montáž armatur závitových s jedním závitem G1/2"</t>
  </si>
  <si>
    <t>340</t>
  </si>
  <si>
    <t>73420-9104</t>
  </si>
  <si>
    <t>Montáž armatur závitových s jedním závitem G3/4"</t>
  </si>
  <si>
    <t>342</t>
  </si>
  <si>
    <t>73420-9105</t>
  </si>
  <si>
    <t>Montáž armatur závitových s jedním závitem G1"</t>
  </si>
  <si>
    <t>344</t>
  </si>
  <si>
    <t>346</t>
  </si>
  <si>
    <t>73420-9116</t>
  </si>
  <si>
    <t>Montáž armatur závitových se dvěma závity G5/4"</t>
  </si>
  <si>
    <t>348</t>
  </si>
  <si>
    <t>73420-9117.1</t>
  </si>
  <si>
    <t>Montáž armatur závitových se dvěma závity G6/4"</t>
  </si>
  <si>
    <t>350</t>
  </si>
  <si>
    <t>Pol93</t>
  </si>
  <si>
    <t>Popisový štítek s upínací páskou</t>
  </si>
  <si>
    <t>352</t>
  </si>
  <si>
    <t>73219-9100</t>
  </si>
  <si>
    <t>Montáž štítků orientačních</t>
  </si>
  <si>
    <t>354</t>
  </si>
  <si>
    <t>99873-4102</t>
  </si>
  <si>
    <t>356</t>
  </si>
  <si>
    <t>358</t>
  </si>
  <si>
    <t>99873-2102</t>
  </si>
  <si>
    <t>Přesun hmot pro strojovny v obj. výšky do 12 m</t>
  </si>
  <si>
    <t>360</t>
  </si>
  <si>
    <t>99873-2181</t>
  </si>
  <si>
    <t>362</t>
  </si>
  <si>
    <t>Pol94</t>
  </si>
  <si>
    <t>Doplňkové ocelové konstrukce z profilového materiálu, galvanicky pozink. plech, referenční typ Koňařík montážní nosníky ST a patky, pro uložení/zavěšení potrubí</t>
  </si>
  <si>
    <t>364</t>
  </si>
  <si>
    <t>366</t>
  </si>
  <si>
    <t>368</t>
  </si>
  <si>
    <t>Pol95</t>
  </si>
  <si>
    <t>Uzemnění dle platné ČSN - uzemňovací svorky, dráty atd. a montáž pospojováním na soustavu</t>
  </si>
  <si>
    <t>370</t>
  </si>
  <si>
    <t>731….1</t>
  </si>
  <si>
    <t>Uvedení kompletního zařízení do provozu, zaregulování, potřebná průvodní a provozní dokumentace, zaškolení obsluhy. Vyhotovení všech potřebných přejímacích podkladů pro převzetí zařízení v potřebném rozsahu. Počet vyhotovení bude stanoven zadavatelem. Součástí obsahu budou mimo jiné: protokoly o zkouškách, protokoly o zaregulování systému, revizní zprávy, osvědčení o shodnosti parametrů, potřebných návodů k obsluze.</t>
  </si>
  <si>
    <t>372</t>
  </si>
  <si>
    <t>Pol96</t>
  </si>
  <si>
    <t>Provozní zkouška</t>
  </si>
  <si>
    <t>374</t>
  </si>
  <si>
    <t>Přípravné a přidružené práce</t>
  </si>
  <si>
    <t>Pol97</t>
  </si>
  <si>
    <t>Zajištění a projednání všech nezbytných úkonů inženýringu a administrativních nezbytných pro stavbu</t>
  </si>
  <si>
    <t>376</t>
  </si>
  <si>
    <t>Pol98</t>
  </si>
  <si>
    <t>Koordinace, účast na kontrolních dnech</t>
  </si>
  <si>
    <t>378</t>
  </si>
  <si>
    <t>Pol99</t>
  </si>
  <si>
    <t>Autorský dozor projektanta</t>
  </si>
  <si>
    <t>380</t>
  </si>
  <si>
    <t>Pol100</t>
  </si>
  <si>
    <t>Včasné odsouhlasení všech užitých materiálů a technologií zástupci všech zúčastněných stran, například: zajištění dokladů (certifikátů) se specifikací zadaných technických parametrů</t>
  </si>
  <si>
    <t>382</t>
  </si>
  <si>
    <t>Pol101</t>
  </si>
  <si>
    <t>Technická řešení - návrh a projednání odchylek a změn oproti PD zjištěných v průběhu stavby</t>
  </si>
  <si>
    <t>384</t>
  </si>
  <si>
    <t>Pol102</t>
  </si>
  <si>
    <t>Zajištění všech dokladů nutných pro předání a ukončení stavby</t>
  </si>
  <si>
    <t>386</t>
  </si>
  <si>
    <t>Pol103</t>
  </si>
  <si>
    <t>Veškeré náklady na projektové práce, například: A) doplnění prováděcí dokumentace (např. konstrukční detaily, výrobní a dílenská dokumentace) dle potřeb a úvahy zhotovitele stavby, B) zpracování projektové dokumentace skutečného provedení stavby</t>
  </si>
  <si>
    <t>388</t>
  </si>
  <si>
    <t>Pol104</t>
  </si>
  <si>
    <t>Zpracování fotodokumentace stavu zájmového území v elektronické a tiskové podobě. A) Fotofokumentace stávajícího stavu před zahájením stavebních prací, B) Fotodokumentace průběhu realizace předkládaná při fakturaci, C) Fotodokumentace dokončeného díla.</t>
  </si>
  <si>
    <t>390</t>
  </si>
  <si>
    <t>Pol105</t>
  </si>
  <si>
    <t>Vyhotovení 2 ks funkčního schématu zařízení. Toto bude zaskleno a zavěšeno na viditelném místě v kotelně a strojovně.</t>
  </si>
  <si>
    <t>392</t>
  </si>
  <si>
    <t>Mimostaveništní doprava</t>
  </si>
  <si>
    <t>-2139444500</t>
  </si>
  <si>
    <t>012 - Zdravotechnika</t>
  </si>
  <si>
    <t>8 - Trubní vedení</t>
  </si>
  <si>
    <t>97 - Prorážení otvorů</t>
  </si>
  <si>
    <t>721 - Vnitřní kanalizace</t>
  </si>
  <si>
    <t>722 - Vnitřní vodovod</t>
  </si>
  <si>
    <t>725 - Zařizovací předměty</t>
  </si>
  <si>
    <t>Trubní vedení</t>
  </si>
  <si>
    <t>871251121R00</t>
  </si>
  <si>
    <t>Montáž trubek polyetylenových ve výkopu d 110 mm</t>
  </si>
  <si>
    <t>286135331R</t>
  </si>
  <si>
    <t>Trubka kan. AQUALINE ROBUST PE100 110x10,0 mm PN16, tyč 12 m</t>
  </si>
  <si>
    <t>879262199R00</t>
  </si>
  <si>
    <t>Příplatek za montáž vodovod. přípojek DN 100-150</t>
  </si>
  <si>
    <t>877252121R00</t>
  </si>
  <si>
    <t>Přirážka za 1 spoj elektrotvarovky d 110 mm</t>
  </si>
  <si>
    <t>28613050.MR</t>
  </si>
  <si>
    <t>Koleno 90° d 110 mm PE 100 +GF+</t>
  </si>
  <si>
    <t>857601102RT1</t>
  </si>
  <si>
    <t>Montáž tvarovek jednoosých, tvárná litina DN 100, hrdlové, pružný spoj, ve výkopu</t>
  </si>
  <si>
    <t>857601102M01</t>
  </si>
  <si>
    <t>Spojka jištěná proti posunu pro potrubí DN100</t>
  </si>
  <si>
    <t>857601102R00</t>
  </si>
  <si>
    <t>Montáž tvarovek jednoosých, tvárná litina DN 100</t>
  </si>
  <si>
    <t>857601102M02</t>
  </si>
  <si>
    <t>Spojka s přírubou jištěná proti posunu pro potrubí, DN 100</t>
  </si>
  <si>
    <t>899721112R00</t>
  </si>
  <si>
    <t>Fólie výstražná z PVC bílá, šířka 30 cm</t>
  </si>
  <si>
    <t>899731113R00</t>
  </si>
  <si>
    <t>Vodič signalizační CYY 4 mm2 vč. spojky</t>
  </si>
  <si>
    <t>721176224R00</t>
  </si>
  <si>
    <t>Potrubí KG svodné (ležaté) v zemi D 160 x 4,0 mm, - chránička</t>
  </si>
  <si>
    <t>Prorážení otvorů</t>
  </si>
  <si>
    <t>970041250R00</t>
  </si>
  <si>
    <t>Vrtání jádrové do prostého betonu do D 250 mm</t>
  </si>
  <si>
    <t>970041200R00</t>
  </si>
  <si>
    <t>Vrtání jádrové do prostého betonu do D 200 mm</t>
  </si>
  <si>
    <t>Vnitřní kanalizace</t>
  </si>
  <si>
    <t>721176222R00</t>
  </si>
  <si>
    <t>Potrubí KG svodné (ležaté) v zemi D 110 x 3,2 mm</t>
  </si>
  <si>
    <t>721176223R00</t>
  </si>
  <si>
    <t>Potrubí KG svodné (ležaté) v zemi D 125 x 3,2 mm</t>
  </si>
  <si>
    <t>721176224R00.1</t>
  </si>
  <si>
    <t>Potrubí KG svodné (ležaté) v zemi D 160 x 4,0 mm</t>
  </si>
  <si>
    <t>721176225R00</t>
  </si>
  <si>
    <t>Potrubí KG svodné (ležaté) v zemi D 200 x 4,9 mm</t>
  </si>
  <si>
    <t>721176244R00</t>
  </si>
  <si>
    <t>Potrubí KG dešťové (svislé) D 160 x 4,0 mm</t>
  </si>
  <si>
    <t>721177134R00</t>
  </si>
  <si>
    <t>Potrubí POLO-KAL NG ležaté zavěšené D 75 x 2,6 mm</t>
  </si>
  <si>
    <t>721177135R00</t>
  </si>
  <si>
    <t>Potrubí POLO-KAL NG ležaté zavěšené D 110 x 3,4 mm</t>
  </si>
  <si>
    <t>721177136R00</t>
  </si>
  <si>
    <t>Potrubí POLO-KAL NG ležaté zavěšené D 125 x 3,9 mm</t>
  </si>
  <si>
    <t>721176134R00</t>
  </si>
  <si>
    <t>Potrubí HT svodné (ležaté) zavěšené D 75 x 1,9 mm</t>
  </si>
  <si>
    <t>721176114R00</t>
  </si>
  <si>
    <t>Potrubí HT odpadní svislé D 75 x 1,9 mm</t>
  </si>
  <si>
    <t>721176115R00</t>
  </si>
  <si>
    <t>Potrubí HT odpadní svislé D 110 x 2,7 mm</t>
  </si>
  <si>
    <t>721176116R00</t>
  </si>
  <si>
    <t>Potrubí HT odpadní svislé D 125 x 3,1 mm</t>
  </si>
  <si>
    <t>721176102R00</t>
  </si>
  <si>
    <t>Potrubí HT připojovací D 40 x 1,8 mm</t>
  </si>
  <si>
    <t>721176103R00</t>
  </si>
  <si>
    <t>Potrubí HT připojovací D 50 x 1,8 mm</t>
  </si>
  <si>
    <t>721176105R00</t>
  </si>
  <si>
    <t>Potrubí HT připojovací D 110 x 2,7 mm</t>
  </si>
  <si>
    <t>721194104R00</t>
  </si>
  <si>
    <t>Vyvedení odpadních výpustek D 40 x 1,8</t>
  </si>
  <si>
    <t>721194105R00</t>
  </si>
  <si>
    <t>Vyvedení odpadních výpustek D 50 x 1,8</t>
  </si>
  <si>
    <t>721194109R00</t>
  </si>
  <si>
    <t>Vyvedení odpadních výpustek D 110 x 2,3</t>
  </si>
  <si>
    <t>721223450RT2</t>
  </si>
  <si>
    <t>Vpusť podlahová se zápach. uzávěr., D 75/110 mm, s izolační přírubou</t>
  </si>
  <si>
    <t>721234114RT1</t>
  </si>
  <si>
    <t>Vtok střešní PP pro pochůznou střechu, živičný pás, nerez mřížka vyhřívaná D 75,110,125mm</t>
  </si>
  <si>
    <t>721273145R00</t>
  </si>
  <si>
    <t>Nástavec větrací z PVC D 110 mm, délka 930 mm</t>
  </si>
  <si>
    <t>721273144R00</t>
  </si>
  <si>
    <t>Nástavec větrací z PVC D 75 mm, délka 920 mm</t>
  </si>
  <si>
    <t>721290111R00</t>
  </si>
  <si>
    <t>Zkouška těsnosti kanalizace vodou DN 125</t>
  </si>
  <si>
    <t>721290112R00</t>
  </si>
  <si>
    <t>Zkouška těsnosti kanalizace vodou DN 200</t>
  </si>
  <si>
    <t>721290123R00</t>
  </si>
  <si>
    <t>Zkouška těsnosti kanalizace kouřem DN 300</t>
  </si>
  <si>
    <t>998721103R00</t>
  </si>
  <si>
    <t>Přesun hmot pro vnitřní kanalizaci, výšky do 24 m</t>
  </si>
  <si>
    <t>722</t>
  </si>
  <si>
    <t>Vnitřní vodovod</t>
  </si>
  <si>
    <t>722215119R00</t>
  </si>
  <si>
    <t>Kohout kul.vod.uzav.IVAR BRA.02.000 DN100 s nav.př</t>
  </si>
  <si>
    <t>722235116R00</t>
  </si>
  <si>
    <t>Kohout vod.kul.,vnitř.-vnitř.z.IVAR PERFECTA DN 50</t>
  </si>
  <si>
    <t>722235646R00</t>
  </si>
  <si>
    <t>Klapka vod.zpětná vodorovná CLAPET FIV.08406 DN 50</t>
  </si>
  <si>
    <t>722221113R00</t>
  </si>
  <si>
    <t>Kohout vypouštěcí kulový, IVAR.EURO M DN 20</t>
  </si>
  <si>
    <t>722221122R00</t>
  </si>
  <si>
    <t>Kohout vod.kul.zahradní,IVAR FIV.08003 DN15 x DN20</t>
  </si>
  <si>
    <t>722235111R00</t>
  </si>
  <si>
    <t>Kohout vod.kul.,vnitř.-vnitř.z.IVAR PERFECTA DN 15</t>
  </si>
  <si>
    <t>722235112R00</t>
  </si>
  <si>
    <t>Kohout vod.kul.,vnitř.-vnitř.z.IVAR PERFECTA DN 20</t>
  </si>
  <si>
    <t>722235113R00</t>
  </si>
  <si>
    <t>Kohout vod.kul.,vnitř.-vnitř.z.IVAR PERFECTA DN 25</t>
  </si>
  <si>
    <t>722235114R00</t>
  </si>
  <si>
    <t>Kohout vod.kul.,vnitř.-vnitř.z.IVAR PERFECTA DN 32</t>
  </si>
  <si>
    <t>722254201RT1</t>
  </si>
  <si>
    <t>Hydrantový systém, box s plnými dveřmi, průměr 25/20, stálotvará hadice</t>
  </si>
  <si>
    <t>722172436R00</t>
  </si>
  <si>
    <t>Potrubí z PPR, D 63 x 10,5 mm, PN 20, vč.zed.výpom</t>
  </si>
  <si>
    <t>722172435R00</t>
  </si>
  <si>
    <t>Potrubí z PPR, D 50 x 8,3 mm, PN 20, vč.zed.výpom.</t>
  </si>
  <si>
    <t>722172434R00</t>
  </si>
  <si>
    <t>Potrubí z PPR, D 40 x 6,7 mm, PN 20, vč.zed.výpom.</t>
  </si>
  <si>
    <t>722172433R00</t>
  </si>
  <si>
    <t>Potrubí z PPR, D 32 x 5,4 mm, PN 20, vč.zed.výpom.</t>
  </si>
  <si>
    <t>722172432R00</t>
  </si>
  <si>
    <t>Potrubí z PPR, D 25 x 4,2 mm, PN 20, vč.zed.výpom.</t>
  </si>
  <si>
    <t>722172431R00</t>
  </si>
  <si>
    <t>Potrubí z PPR, D 20 x 3,4 mm, PN 20, vč.zed.výpom.</t>
  </si>
  <si>
    <t>722181212RT7</t>
  </si>
  <si>
    <t>Izolace návleková MIRELON PRO tl. stěny 9 mm, vnitřní průměr 22 mm</t>
  </si>
  <si>
    <t>722181212RT8</t>
  </si>
  <si>
    <t>Izolace návleková MIRELON PRO tl. stěny 9 mm, vnitřní průměr 25 mm</t>
  </si>
  <si>
    <t>722181212RU1</t>
  </si>
  <si>
    <t>Izolace návleková MIRELON PRO tl. stěny 9 mm, vnitřní průměr 32 mm</t>
  </si>
  <si>
    <t>722181212RV9</t>
  </si>
  <si>
    <t>Izolace návleková MIRELON PRO tl. stěny 9 mm, vnitřní průměr 40 mm</t>
  </si>
  <si>
    <t>722181212RW6</t>
  </si>
  <si>
    <t>Izolace návleková MIRELON PRO tl. stěny 9 mm, vnitřní průměr 50 mm</t>
  </si>
  <si>
    <t>722181212RY3</t>
  </si>
  <si>
    <t>Izolace návleková MIRELON PRO tl. stěny 9 mm, vnitřní průměr 63 mm</t>
  </si>
  <si>
    <t>722181213RT7</t>
  </si>
  <si>
    <t>Izolace návleková MIRELON PRO tl. stěny 13 mm, vnitřní průměr 22 mm</t>
  </si>
  <si>
    <t>722190222R00</t>
  </si>
  <si>
    <t>Přípojky vodovodní pro pevné připojení DN 20</t>
  </si>
  <si>
    <t>722190221R00</t>
  </si>
  <si>
    <t>Přípojky vodovodní pro pevné připojení DN 15</t>
  </si>
  <si>
    <t>722190223R00</t>
  </si>
  <si>
    <t>Přípojky vodovodní pro pevné připojení DN 25</t>
  </si>
  <si>
    <t>722190401R00</t>
  </si>
  <si>
    <t>Vyvedení a upevnění výpustek DN 15</t>
  </si>
  <si>
    <t>722280106R00</t>
  </si>
  <si>
    <t>Tlaková zkouška vodovodního potrubí DN 32</t>
  </si>
  <si>
    <t>722280107R00</t>
  </si>
  <si>
    <t>Tlaková zkouška vodovodního potrubí DN 40</t>
  </si>
  <si>
    <t>722280108R00</t>
  </si>
  <si>
    <t>Tlaková zkouška vodovodního potrubí DN 50</t>
  </si>
  <si>
    <t>722290234R00</t>
  </si>
  <si>
    <t>Proplach a dezinfekce vodovod.potrubí DN 80</t>
  </si>
  <si>
    <t>998722103R00</t>
  </si>
  <si>
    <t>Přesun hmot pro vnitřní vodovod, výšky do 24 m</t>
  </si>
  <si>
    <t>Zařizovací předměty</t>
  </si>
  <si>
    <t>725013163R00</t>
  </si>
  <si>
    <t>Klozet kombi nádrž s armat. odpad.vodor, sedátko</t>
  </si>
  <si>
    <t>725122232R00</t>
  </si>
  <si>
    <t>Pisoár s integrovaným zdrojem, SLP 19RZ, sifon</t>
  </si>
  <si>
    <t>725249102R00</t>
  </si>
  <si>
    <t>Montáž sprchových mís a vaniček</t>
  </si>
  <si>
    <t>642938126R</t>
  </si>
  <si>
    <t>Vanička sprchová keramická obdéln. Italia 100x80cm, bílá, v. 10 cm, protiskluzová</t>
  </si>
  <si>
    <t>725249103R00</t>
  </si>
  <si>
    <t>Montáž sprchových koutů</t>
  </si>
  <si>
    <t>72524910301</t>
  </si>
  <si>
    <t>Sprchové dvěře do niky posuvné třídilné, Al. rám, bezpečnostní ornamentní sklo 4mm, vstup 505mm</t>
  </si>
  <si>
    <t>725019101R00</t>
  </si>
  <si>
    <t>Výlevka stojící s plastovou mřížkou</t>
  </si>
  <si>
    <t>725119105R00</t>
  </si>
  <si>
    <t>Montáž splachovacích nádrží vysokopoložených</t>
  </si>
  <si>
    <t>55147032R</t>
  </si>
  <si>
    <t>Splachovač nádržkový z PH úsporný vysokopoložený, vč. splachovačky</t>
  </si>
  <si>
    <t>725119305R00</t>
  </si>
  <si>
    <t>Montáž klozetových mís kombinovaných</t>
  </si>
  <si>
    <t>642328604R</t>
  </si>
  <si>
    <t>Zvýšený klozet kombi. vodor. odpad, nádržka s bočním napouštěním, bílý, sedátko</t>
  </si>
  <si>
    <t>725017153R00</t>
  </si>
  <si>
    <t>Umyvadlo invalidní 64 x 55 cm, bílé</t>
  </si>
  <si>
    <t>725017161R00</t>
  </si>
  <si>
    <t>Umyvadlo na šrouby, 50 x 41 cm, bílé</t>
  </si>
  <si>
    <t>725534223R00</t>
  </si>
  <si>
    <t>Ohřívač elek. zásob. závěsný 80l, vč. připojovací bezp. armatury</t>
  </si>
  <si>
    <t>725534112R00</t>
  </si>
  <si>
    <t>Ohřívač elektr. zásob. beztl. 10l spodní instalace</t>
  </si>
  <si>
    <t>725814107R00</t>
  </si>
  <si>
    <t>Ventil rohový s filtrem IVAR.ART.224 DN 15 x DN 10</t>
  </si>
  <si>
    <t>725823111RT1</t>
  </si>
  <si>
    <t>Baterie umyvadlová stoján. ruční, bez otvír.odpadu, standardní</t>
  </si>
  <si>
    <t>725829301R00</t>
  </si>
  <si>
    <t>Montáž baterie umyv.a dřezové stojánkové</t>
  </si>
  <si>
    <t>725829301M01</t>
  </si>
  <si>
    <t>Baterie umyv. stoj. páková, beztlaká instalace bez ovl. odpadu</t>
  </si>
  <si>
    <t>725823114R00</t>
  </si>
  <si>
    <t>Baterie dřezová stojánková ruční, bez otvír.odpadu</t>
  </si>
  <si>
    <t>725829301M02</t>
  </si>
  <si>
    <t>Baterie dřezová stoj. páková, beztlaká instalace</t>
  </si>
  <si>
    <t>lus</t>
  </si>
  <si>
    <t>725829201RT1</t>
  </si>
  <si>
    <t>Montáž baterie umyv.a dřezové nástěnné chromové, včetně dodávky pákové baterie</t>
  </si>
  <si>
    <t>725845111RT1</t>
  </si>
  <si>
    <t>Baterie sprchová nástěnná ruční, bez příslušenství, standardní</t>
  </si>
  <si>
    <t>725845111M01</t>
  </si>
  <si>
    <t>Dodávka a motáž příslučenství sprchové baterie</t>
  </si>
  <si>
    <t>725860109R00</t>
  </si>
  <si>
    <t>Uzávěrka zápachová umyvadlová T 1016,D 40 komplet</t>
  </si>
  <si>
    <t>725860167R00</t>
  </si>
  <si>
    <t>Zápachová uzávěrka pro pisoáry D 32, 40 mm, komplet</t>
  </si>
  <si>
    <t>725860227R00</t>
  </si>
  <si>
    <t>Sifon ke sprchové vaničce PP, D 50 mm</t>
  </si>
  <si>
    <t>725980113R00</t>
  </si>
  <si>
    <t>Dvířka revizní 300 x 300 mm</t>
  </si>
  <si>
    <t>998725103R00</t>
  </si>
  <si>
    <t>Přesun hmot pro zařizovací předměty, výšky do 24 m</t>
  </si>
  <si>
    <t>013 - Elektroinstalace</t>
  </si>
  <si>
    <t>1. - STÁVAJÍCÍ OBJEKT ZW</t>
  </si>
  <si>
    <t>10. - ROZVADĚČ R-SOZ</t>
  </si>
  <si>
    <t>11. - SVÍTIDLA A SVĚTELNÉ ZDROJE</t>
  </si>
  <si>
    <t>12. - PŘÍSTROJE ELEKTROINSTALAČNÍ</t>
  </si>
  <si>
    <t>13. - INSTALAČNÍ MATERIÁL</t>
  </si>
  <si>
    <t>14. - ROZVADĚČ DATOVÝ - RACK</t>
  </si>
  <si>
    <t>15. - ZÁLOŽNÍ ZDROJE - UPS</t>
  </si>
  <si>
    <t>16. - KABELY, VODIČE</t>
  </si>
  <si>
    <t>17. - UZEMNĚNÍ, BLESKOSVOD</t>
  </si>
  <si>
    <t>18. - PRŮRAZY, NIKY, DRÁŽKY, ZEDNICKÉ PRÁCE, UCPÁVKY</t>
  </si>
  <si>
    <t>19. - ZEMNÍ PRÁCE</t>
  </si>
  <si>
    <t>2. - ROZVADĚČ R1</t>
  </si>
  <si>
    <t>3. - ROZVADĚČ R1.1</t>
  </si>
  <si>
    <t>4. - ROZVADĚČ R2</t>
  </si>
  <si>
    <t>5. - ROZVADĚČ R2.1</t>
  </si>
  <si>
    <t>6. - ROZVADĚČ R3</t>
  </si>
  <si>
    <t>7. - ROZVADĚČ R4</t>
  </si>
  <si>
    <t>8. - ROZVADĚČ R-VZT-1</t>
  </si>
  <si>
    <t>9. - ROZVADĚČ R-VZT-2</t>
  </si>
  <si>
    <t>D1 - ROZVADĚČ HR</t>
  </si>
  <si>
    <t>14.b - SLABOPROUD - PŘÍSTROJE, ZAŘÍZENÍ A DOPLŇUJÍCÍ POLOŽKY</t>
  </si>
  <si>
    <t>X. - REVIZE</t>
  </si>
  <si>
    <t>1.</t>
  </si>
  <si>
    <t>STÁVAJÍCÍ OBJEKT ZW</t>
  </si>
  <si>
    <t>Demontáž kompletní stávající elektroinstalace původního objektu</t>
  </si>
  <si>
    <t>kpl.</t>
  </si>
  <si>
    <t>2019473018</t>
  </si>
  <si>
    <t>2.</t>
  </si>
  <si>
    <t>Odvoz a likvidace demontovaného materiálu</t>
  </si>
  <si>
    <t>-646474825</t>
  </si>
  <si>
    <t>10.</t>
  </si>
  <si>
    <t>ROZVADĚČ R-SOZ</t>
  </si>
  <si>
    <t>1..6</t>
  </si>
  <si>
    <t>Rozvodnice oceloplechová s vyšším krytím, 65/200, plechové dveře, na povrch,roz. 500x600x200 mm, cca 80 modulů (4x20) modulů, IP55, šedá + doplňky</t>
  </si>
  <si>
    <t>-1521125746</t>
  </si>
  <si>
    <t>10..6</t>
  </si>
  <si>
    <t>Spouštěč motorů 6,6-10A/3</t>
  </si>
  <si>
    <t>1708158603</t>
  </si>
  <si>
    <t>11..6</t>
  </si>
  <si>
    <t>Spouštěč motorů 1,6-2,5A/3</t>
  </si>
  <si>
    <t>-1702668026</t>
  </si>
  <si>
    <t>12..6</t>
  </si>
  <si>
    <t>Instalační stykač 400V/16A/3,+1zap., cívka 230V + odr. člen</t>
  </si>
  <si>
    <t>752117752</t>
  </si>
  <si>
    <t>13..4</t>
  </si>
  <si>
    <t>Instalační stykač 400V/10A/3,+1zap., cívka 230V + odr. člen</t>
  </si>
  <si>
    <t>932241683</t>
  </si>
  <si>
    <t>14..5</t>
  </si>
  <si>
    <t>Instalační relé 230V/16A, 2 zap., cívka 230V</t>
  </si>
  <si>
    <t>791806158</t>
  </si>
  <si>
    <t>15..4</t>
  </si>
  <si>
    <t>Časové relé 1-10 s, 230V, 2zap., cívka 230V</t>
  </si>
  <si>
    <t>881382655</t>
  </si>
  <si>
    <t>16..3</t>
  </si>
  <si>
    <t>Vypínač VS16, 230V, A-0-I</t>
  </si>
  <si>
    <t>-1838954495</t>
  </si>
  <si>
    <t>17..1</t>
  </si>
  <si>
    <t>Vypínač VS16, 230V, A-0-I-II</t>
  </si>
  <si>
    <t>-1442893357</t>
  </si>
  <si>
    <t>18..1</t>
  </si>
  <si>
    <t>Kontrolka LED panelová, 230V, bílá</t>
  </si>
  <si>
    <t>1569542500</t>
  </si>
  <si>
    <t>3..1</t>
  </si>
  <si>
    <t>Svorkovnice N - modrá</t>
  </si>
  <si>
    <t>-1690476364</t>
  </si>
  <si>
    <t>4..1</t>
  </si>
  <si>
    <t>Svorkovnice PE - zelenožlutá</t>
  </si>
  <si>
    <t>-1229645268</t>
  </si>
  <si>
    <t>5..1</t>
  </si>
  <si>
    <t>Vypínač modulový 63/3 - 63A/10kA</t>
  </si>
  <si>
    <t>1811494741</t>
  </si>
  <si>
    <t>6..1</t>
  </si>
  <si>
    <t>Kombinovaný svodič přepětí 1B+2C, 12,5-3N-MZ, TN-S (3L+N+PE) - 4 modulový</t>
  </si>
  <si>
    <t>-1346358918</t>
  </si>
  <si>
    <t>7..2</t>
  </si>
  <si>
    <t>Jistič jednofázový 6B/1, 10kA</t>
  </si>
  <si>
    <t>-605291479</t>
  </si>
  <si>
    <t>8..4</t>
  </si>
  <si>
    <t>Jistič jednofázový 10C/1, 10kA</t>
  </si>
  <si>
    <t>1247089487</t>
  </si>
  <si>
    <t>9..4</t>
  </si>
  <si>
    <t>Jistič třífázový 25C/3, 10kA</t>
  </si>
  <si>
    <t>-697326488</t>
  </si>
  <si>
    <t>11.</t>
  </si>
  <si>
    <t>SVÍTIDLA A SVĚTELNÉ ZDROJE</t>
  </si>
  <si>
    <t>15..5</t>
  </si>
  <si>
    <t>Závěsný systém univerzální, 4 lanka, typ ZH/UNI4, výrobce MODUS</t>
  </si>
  <si>
    <t>-1784521510</t>
  </si>
  <si>
    <t>Pol108</t>
  </si>
  <si>
    <t xml:space="preserve">A_x000d_
LED panel interiérový vestavný, typ MODUS FIT4000A4KN600/DALI, 1x35W, 4500 lm,_x000d_
4000K, IP40, rozměr 600x600 mm, korpus hliník, kryt nanoprisma, výrobce MODUS_x000d_
</t>
  </si>
  <si>
    <t>-1921825060</t>
  </si>
  <si>
    <t>Pol109</t>
  </si>
  <si>
    <t xml:space="preserve">B_x000d_
LED panel interiérový vestavný, typ MODUS FIT4000A4KN600/ND, 1x35W, 4400 lm, _x000d_
4000K, IP40, rozměr 600x600 mm, korpus hliník, kryt nanoprisma, výrobce MODUS_x000d_
</t>
  </si>
  <si>
    <t>1159997289</t>
  </si>
  <si>
    <t>Pol110</t>
  </si>
  <si>
    <t xml:space="preserve">C_x000d_
LED panel interiérový vestavný, typ MODUS FIT3000A4KN600/ND, 1x24W, 3100 lm, _x000d_
4000K, IP40, rozměr 600x600 mm, korpus hliník, kryt nanoprisma, výrobce MODUS_x000d_
</t>
  </si>
  <si>
    <t>-645597278</t>
  </si>
  <si>
    <t>Pol111</t>
  </si>
  <si>
    <t xml:space="preserve">D_x000d_
LED svítidlo průmyslové přisazené, typ VL1X4MND, 120 cm, 1x38W, 4800 lm, 4000 K,_x000d_
IP65, korpus plast, kryt opálový plast, výrobce MODUS_x000d_
</t>
  </si>
  <si>
    <t>-581351490</t>
  </si>
  <si>
    <t>Pol112</t>
  </si>
  <si>
    <t xml:space="preserve">E_x000d_
LED svítidlo přisazené, typ ESO4000RMKN4ND, 120 cm, 1x38W, 4600 lm, 4000 K,_x000d_
IP40, korpus plech, kryt opálový plast, výrobce MODUS_x000d_
</t>
  </si>
  <si>
    <t>1784710086</t>
  </si>
  <si>
    <t>Pol113</t>
  </si>
  <si>
    <t xml:space="preserve">F_x000d_
LED svítidlo přisazené, typ ESO5000RLKN4ND, 150 cm, 1x57W, 7500 lm, 4000 K,_x000d_
IP40, korpus plech, kryt opálový plast, výrobce MODUS_x000d_
</t>
  </si>
  <si>
    <t>-822756026</t>
  </si>
  <si>
    <t>Pol114</t>
  </si>
  <si>
    <t xml:space="preserve">G_x000d_
LED svítidlo interiérové přisazené, typ BRSB4K0300V1/NDSM, 1x14W, 1400 lm, 4000 K, IP44, _x000d_
průměr 285 mm, těleso plech, kryt PMMA, výrobce MODUS Česká Lípa_x000d_
</t>
  </si>
  <si>
    <t>1736707584</t>
  </si>
  <si>
    <t>Pol115</t>
  </si>
  <si>
    <t xml:space="preserve">I_x000d_
LED svítidlo interiérové přisazené, typ BRS4K0300V1/ND, 1x14W, 1500 lm, 4000 K, IP40, _x000d_
průměr 285 mm, těleso plech, kryt PMMA, výrobce MODUS Česká Lípa_x000d_
</t>
  </si>
  <si>
    <t>793092441</t>
  </si>
  <si>
    <t>Pol1151</t>
  </si>
  <si>
    <t xml:space="preserve">H_x000d_
LED svítidlo interiérové přisazené, typ BRS4K0300V1/NDSM, 1x14W, 1500 lm, 4000 K, IP40, _x000d_
průměr 285 mm, těleso plech, kryt PMMA, výrobce MODUS Česká Lípa_x000d_
</t>
  </si>
  <si>
    <t>-45824828</t>
  </si>
  <si>
    <t>Pol116</t>
  </si>
  <si>
    <t xml:space="preserve">J_x000d_
LED svítidlo interiérové přisazené, typ BRSB4K0300V1/ND, 1x14W, 1400 lm, 4000 K, IP44, _x000d_
průměr 285 mm, těleso plech, kryt PMMA, výrobce MODUS Česká Lípa_x000d_
</t>
  </si>
  <si>
    <t>506783576</t>
  </si>
  <si>
    <t>Pol117</t>
  </si>
  <si>
    <t xml:space="preserve">K_x000d_
Žárovkové svítodlo průmyslové s ochranným košem, typ HERMI 7063NB, 1x60W, 600 lm, _x000d_
4000 K, IP54, oválné, šedé, korpus plast, kryt sklo, výrobce KANLUX_x000d_
</t>
  </si>
  <si>
    <t>-901931440</t>
  </si>
  <si>
    <t>Pol118</t>
  </si>
  <si>
    <t xml:space="preserve">L_x000d_
LED svítidlo venkovní přisazené, typ MYGARDEN CAPRICORN, 16455/93/P3, 1x6W, 600 lm, _x000d_
4000 K, IP54, průměr 214 mm, korpus kov, kryt plast, výrobce PHILIPS_x000d_
</t>
  </si>
  <si>
    <t>-1267943431</t>
  </si>
  <si>
    <t>Pol119</t>
  </si>
  <si>
    <t xml:space="preserve">M_x000d_
LED svítidlo kruhové designové závěsné, typ MODUS DISC400P4DIV/ND, 1x26W, 2900 lm, _x000d_
4000K, IP20, průměr 400 mm, korpus hliník, kryt strukturovaný plast, výrobce MODUS_x000d_
</t>
  </si>
  <si>
    <t>285989597</t>
  </si>
  <si>
    <t>Pol120</t>
  </si>
  <si>
    <t xml:space="preserve">N_x000d_
LED svítidlo nouzové přisazené, typ OZN/ECL/1W/C/3/SE/PT/CL, 1x1W, 110 ml, 4000 K,_x000d_
IP65, s vl. zdroje. 3 h., korpus. ABS, kryt čistý PC, piktogram, výrobce MODUS_x000d_
</t>
  </si>
  <si>
    <t>1705708260</t>
  </si>
  <si>
    <t>12.</t>
  </si>
  <si>
    <t>PŘÍSTROJE ELEKTROINSTALAČNÍ</t>
  </si>
  <si>
    <t>1..7</t>
  </si>
  <si>
    <t>Přístroj tlačítka č.1/0, IP20</t>
  </si>
  <si>
    <t>-1385489089</t>
  </si>
  <si>
    <t>10..7</t>
  </si>
  <si>
    <t>Přístroj datové zásuvky ISDN průchozí dvojnásobné</t>
  </si>
  <si>
    <t>191113793</t>
  </si>
  <si>
    <t>11..7</t>
  </si>
  <si>
    <t>Kryt spínače jednoduchý</t>
  </si>
  <si>
    <t>-1303120794</t>
  </si>
  <si>
    <t>12..7</t>
  </si>
  <si>
    <t>Kryt spínače dělený</t>
  </si>
  <si>
    <t>-756917835</t>
  </si>
  <si>
    <t>16..4</t>
  </si>
  <si>
    <t>Rámeček 1-násobný</t>
  </si>
  <si>
    <t>-50708381</t>
  </si>
  <si>
    <t>17..2</t>
  </si>
  <si>
    <t>Rámeček 2-násobný</t>
  </si>
  <si>
    <t>-1602491325</t>
  </si>
  <si>
    <t>19..1</t>
  </si>
  <si>
    <t>Rámeček 3-násobný</t>
  </si>
  <si>
    <t>-1627788014</t>
  </si>
  <si>
    <t>2..3</t>
  </si>
  <si>
    <t>Přístroj spínače jednopólového č.1, IP20</t>
  </si>
  <si>
    <t>1317593714</t>
  </si>
  <si>
    <t>20..1</t>
  </si>
  <si>
    <t>Rámeček 4-násobný</t>
  </si>
  <si>
    <t>-898181127</t>
  </si>
  <si>
    <t>21..1</t>
  </si>
  <si>
    <t>Rámeček 5-násobný</t>
  </si>
  <si>
    <t>229936474</t>
  </si>
  <si>
    <t>22..1</t>
  </si>
  <si>
    <t>Kryt zásuvky ISDN s 2 otvory</t>
  </si>
  <si>
    <t>-1032065296</t>
  </si>
  <si>
    <t>22..2</t>
  </si>
  <si>
    <t>Zásuvka jednonásobná 230V/16A, IP20</t>
  </si>
  <si>
    <t>315530403</t>
  </si>
  <si>
    <t>23..1</t>
  </si>
  <si>
    <t>Zásuvka jednonásobná 230V/16A, IP44</t>
  </si>
  <si>
    <t>1354525982</t>
  </si>
  <si>
    <t>24..1</t>
  </si>
  <si>
    <t>Zásuvka dvojnásobná 230V/16A, IP20</t>
  </si>
  <si>
    <t>1758457341</t>
  </si>
  <si>
    <t>25..1</t>
  </si>
  <si>
    <t>Zásuvka jednonásobná 230V/16A s.p.o., IP20</t>
  </si>
  <si>
    <t>1639214118</t>
  </si>
  <si>
    <t>26..1</t>
  </si>
  <si>
    <t>Tlačítko požární, GEWISS, typ GW 42-201, červené, se sklem</t>
  </si>
  <si>
    <t>1177804633</t>
  </si>
  <si>
    <t>27..1</t>
  </si>
  <si>
    <t>Termostat prostorový - analogový</t>
  </si>
  <si>
    <t>-642208743</t>
  </si>
  <si>
    <t>28..1</t>
  </si>
  <si>
    <t>Ventilátor axiální 230V/125W, průměr 125 mm - serverovna</t>
  </si>
  <si>
    <t>-210634179</t>
  </si>
  <si>
    <t>29..1</t>
  </si>
  <si>
    <t>Přípojková pojistková skříň SS100, vodiče do 240 mm2</t>
  </si>
  <si>
    <t>-928369659</t>
  </si>
  <si>
    <t>3..2</t>
  </si>
  <si>
    <t>Přístroj spínače dvojitého č.5, IP20</t>
  </si>
  <si>
    <t>1479478754</t>
  </si>
  <si>
    <t>30..1</t>
  </si>
  <si>
    <t>Pojistka nožová PNA1-225A gG</t>
  </si>
  <si>
    <t>1036610927</t>
  </si>
  <si>
    <t>31.</t>
  </si>
  <si>
    <t>Zásuvková skříň na povrch, 2x230V/16A, 1x400V/16A, 1x400V/32A</t>
  </si>
  <si>
    <t>-705524135</t>
  </si>
  <si>
    <t>34.</t>
  </si>
  <si>
    <t>Elektrický dveřní zámek - reverzní</t>
  </si>
  <si>
    <t>-94924305</t>
  </si>
  <si>
    <t>4..2</t>
  </si>
  <si>
    <t>Přístroj spínače střídavého č.6, IP20</t>
  </si>
  <si>
    <t>-1810867618</t>
  </si>
  <si>
    <t>5..3</t>
  </si>
  <si>
    <t>Přístroj spínače střídavého č.6+6, IP20</t>
  </si>
  <si>
    <t>-180567454</t>
  </si>
  <si>
    <t>6..2</t>
  </si>
  <si>
    <t>Přístroj spínače střídavého č.7, IP20</t>
  </si>
  <si>
    <t>922282634</t>
  </si>
  <si>
    <t>7..3</t>
  </si>
  <si>
    <t>Přístroj spínače žaluziového, IP20</t>
  </si>
  <si>
    <t>898145618</t>
  </si>
  <si>
    <t>8..5</t>
  </si>
  <si>
    <t>Přístroj spínače stmívacího, otočného, IP20</t>
  </si>
  <si>
    <t>-1627838529</t>
  </si>
  <si>
    <t>9..5</t>
  </si>
  <si>
    <t>Přístroj spínače jednopólového č.1, IP44</t>
  </si>
  <si>
    <t>528685318</t>
  </si>
  <si>
    <t>13.</t>
  </si>
  <si>
    <t>INSTALAČNÍ MATERIÁL</t>
  </si>
  <si>
    <t>1..8</t>
  </si>
  <si>
    <t>Krabice přístrojová KU68/2 - 1901</t>
  </si>
  <si>
    <t>77443613</t>
  </si>
  <si>
    <t>10..8</t>
  </si>
  <si>
    <t>Podlahový rám BOX 80 LB</t>
  </si>
  <si>
    <t>-479680656</t>
  </si>
  <si>
    <t>11..8</t>
  </si>
  <si>
    <t>Krabice do podlahového rámu KPP 80 LB</t>
  </si>
  <si>
    <t>1353560920</t>
  </si>
  <si>
    <t>12..8</t>
  </si>
  <si>
    <t>Drátěný žlab 60x100 mm</t>
  </si>
  <si>
    <t>596921579</t>
  </si>
  <si>
    <t>13..5</t>
  </si>
  <si>
    <t>Drátěný žlab 60x50 mm</t>
  </si>
  <si>
    <t>-1845482015</t>
  </si>
  <si>
    <t>14..6</t>
  </si>
  <si>
    <t>Spojka NS 50</t>
  </si>
  <si>
    <t>191954024</t>
  </si>
  <si>
    <t>15..6</t>
  </si>
  <si>
    <t>Spojka NS 100</t>
  </si>
  <si>
    <t>908880770</t>
  </si>
  <si>
    <t>16..5</t>
  </si>
  <si>
    <t>Závěs NZ 62</t>
  </si>
  <si>
    <t>1329972729</t>
  </si>
  <si>
    <t>17..3</t>
  </si>
  <si>
    <t>Závěs NZ 125</t>
  </si>
  <si>
    <t>1945826503</t>
  </si>
  <si>
    <t>18..2</t>
  </si>
  <si>
    <t>Závitová tyč ZT 8 - M8</t>
  </si>
  <si>
    <t>1944110110</t>
  </si>
  <si>
    <t>19..2</t>
  </si>
  <si>
    <t>Vratový šroub + samojistící matice, NSM 6x10</t>
  </si>
  <si>
    <t>313610796</t>
  </si>
  <si>
    <t>2..4</t>
  </si>
  <si>
    <t>Krabice protahovací KU68/2 - 1902</t>
  </si>
  <si>
    <t>-1598945717</t>
  </si>
  <si>
    <t>20..2</t>
  </si>
  <si>
    <t>Vratový šroub + matice + plochá podložka, NSMP 10x40</t>
  </si>
  <si>
    <t>-658460861</t>
  </si>
  <si>
    <t>21..2</t>
  </si>
  <si>
    <t>Matice šestihranná M 8</t>
  </si>
  <si>
    <t>-575084840</t>
  </si>
  <si>
    <t>22..3</t>
  </si>
  <si>
    <t>Podložka PD 8</t>
  </si>
  <si>
    <t>-600950937</t>
  </si>
  <si>
    <t>23..2</t>
  </si>
  <si>
    <t>Krabice pro HOP + vnitřní lišta</t>
  </si>
  <si>
    <t>-72479315</t>
  </si>
  <si>
    <t>24..2</t>
  </si>
  <si>
    <t>Krabice pospojování - uzemnění + svorkovnice</t>
  </si>
  <si>
    <t>1201290559</t>
  </si>
  <si>
    <t>25..2</t>
  </si>
  <si>
    <t>Svorka pospojovací BERNARD na uzemění potrubí</t>
  </si>
  <si>
    <t>-392423700</t>
  </si>
  <si>
    <t>26..2</t>
  </si>
  <si>
    <t>Páska Cu 20x500x0,5 mm</t>
  </si>
  <si>
    <t>1725594404</t>
  </si>
  <si>
    <t>3..3</t>
  </si>
  <si>
    <t>Krabice KR97/5</t>
  </si>
  <si>
    <t>1116547029</t>
  </si>
  <si>
    <t>4..3</t>
  </si>
  <si>
    <t>Krabice A8</t>
  </si>
  <si>
    <t>82375876</t>
  </si>
  <si>
    <t>5..4</t>
  </si>
  <si>
    <t>Svorka WAGO 273 - 101</t>
  </si>
  <si>
    <t>-831414803</t>
  </si>
  <si>
    <t>6..3</t>
  </si>
  <si>
    <t>Svorka WAGO 273 - 104</t>
  </si>
  <si>
    <t>318679342</t>
  </si>
  <si>
    <t>7..4</t>
  </si>
  <si>
    <t>Svorka WAGO 273 - 105</t>
  </si>
  <si>
    <t>1532964990</t>
  </si>
  <si>
    <t>8..6</t>
  </si>
  <si>
    <t>Trubka korugovaná ohebná - DN50</t>
  </si>
  <si>
    <t>-1390767464</t>
  </si>
  <si>
    <t>9..6</t>
  </si>
  <si>
    <t>Plastový parapetní žlab 170x70 mm</t>
  </si>
  <si>
    <t>236582806</t>
  </si>
  <si>
    <t>14.</t>
  </si>
  <si>
    <t>ROZVADĚČ DATOVÝ - RACK</t>
  </si>
  <si>
    <t>1..9</t>
  </si>
  <si>
    <t>Oceloplechový svařovaný datový rozvaděč RACK 19", stojanový, 45U/800x1000,</t>
  </si>
  <si>
    <t>1972018480</t>
  </si>
  <si>
    <t>P</t>
  </si>
  <si>
    <t>Poznámka k položce:_x000d_
rozměry 800x2080x1000 mm, prosklené dveře, šedý</t>
  </si>
  <si>
    <t>10..9</t>
  </si>
  <si>
    <t>Chladící jednotka 19" 1U 3 větráky s vestavěným termostatem</t>
  </si>
  <si>
    <t>1991415672</t>
  </si>
  <si>
    <t>11..9</t>
  </si>
  <si>
    <t>OJ-K Osvětlovací jed. zářivka, do stropu, do dna, na rám</t>
  </si>
  <si>
    <t>-1840435065</t>
  </si>
  <si>
    <t>12..9</t>
  </si>
  <si>
    <t>Vyvazovací plast. oko 80x80 mm pro vertikální vedení kab. - VO-P8-80/80</t>
  </si>
  <si>
    <t>1972229140</t>
  </si>
  <si>
    <t>13..6</t>
  </si>
  <si>
    <t>Ukládací police, 2U, h. 450mm, 30-60kg, RAL9005</t>
  </si>
  <si>
    <t>1326636354</t>
  </si>
  <si>
    <t>14..7</t>
  </si>
  <si>
    <t>Switch 48 portů 10/100 Mb/s Rackmount - 11193002</t>
  </si>
  <si>
    <t>1937796721</t>
  </si>
  <si>
    <t>15..7</t>
  </si>
  <si>
    <t>Kamerový server</t>
  </si>
  <si>
    <t>1354814644</t>
  </si>
  <si>
    <t>2..5</t>
  </si>
  <si>
    <t>Prodlužka A-504 3m,6P, s přep.ochranou, 3m včetně montážní vany</t>
  </si>
  <si>
    <t>313119756</t>
  </si>
  <si>
    <t>3..4</t>
  </si>
  <si>
    <t>SM5 sada spoj.mat. M5-50ks,matice 50ks,šroubky 50ks,podl. 50ks</t>
  </si>
  <si>
    <t>-1369887937</t>
  </si>
  <si>
    <t>4..4</t>
  </si>
  <si>
    <t>Patch panel 24 x RJ45, CAT6e UTP černý 1U , vyvazovací lišta</t>
  </si>
  <si>
    <t>1873303297</t>
  </si>
  <si>
    <t>5..5</t>
  </si>
  <si>
    <t>ISDN panel 50 x RJ45 černý, 1U</t>
  </si>
  <si>
    <t>-1321784467</t>
  </si>
  <si>
    <t>6..4</t>
  </si>
  <si>
    <t>Optická vana bez čela,1U,s výsuvným šuplíkem</t>
  </si>
  <si>
    <t>183095782</t>
  </si>
  <si>
    <t>7..5</t>
  </si>
  <si>
    <t>Patch cord 50/125 µm duplex</t>
  </si>
  <si>
    <t>-2134369141</t>
  </si>
  <si>
    <t>8..7</t>
  </si>
  <si>
    <t>VP-01 Vyvaz.panel 1U,ocel</t>
  </si>
  <si>
    <t>1366987908</t>
  </si>
  <si>
    <t>9..7</t>
  </si>
  <si>
    <t>Patch kabel CAT6E UTP PVC 1m šedý non-snag-proof</t>
  </si>
  <si>
    <t>-1707608113</t>
  </si>
  <si>
    <t>15.</t>
  </si>
  <si>
    <t>ZÁLOŽNÍ ZDROJE - UPS</t>
  </si>
  <si>
    <t>1..10</t>
  </si>
  <si>
    <t>UPS pro server - 230V/2,2 kW/ 60 minut</t>
  </si>
  <si>
    <t>-2078477538</t>
  </si>
  <si>
    <t>2..6</t>
  </si>
  <si>
    <t>UPS pro klimu - 230V/3,5 kW/ 60 minut</t>
  </si>
  <si>
    <t>378402304</t>
  </si>
  <si>
    <t>3..5</t>
  </si>
  <si>
    <t>UPS pro výtah a požární zařízení - 400V/18,0 kW/ 45 minut</t>
  </si>
  <si>
    <t>-763180227</t>
  </si>
  <si>
    <t>16.</t>
  </si>
  <si>
    <t>KABELY, VODIČE</t>
  </si>
  <si>
    <t>1..11</t>
  </si>
  <si>
    <t>JYTY-O 2x1 mm2</t>
  </si>
  <si>
    <t>2059542641</t>
  </si>
  <si>
    <t>10..10</t>
  </si>
  <si>
    <t>CYKY-J 5x25 mm2</t>
  </si>
  <si>
    <t>-246830401</t>
  </si>
  <si>
    <t>11..10</t>
  </si>
  <si>
    <t>CYKY-J 5x35 mm2</t>
  </si>
  <si>
    <t>149047783</t>
  </si>
  <si>
    <t>12..10</t>
  </si>
  <si>
    <t>AYKY-J 3x120+70 mm2</t>
  </si>
  <si>
    <t>-1795265017</t>
  </si>
  <si>
    <t>13..7</t>
  </si>
  <si>
    <t>NHXH FE180/E60 O-2x1,5 mm2</t>
  </si>
  <si>
    <t>958672807</t>
  </si>
  <si>
    <t>14..8</t>
  </si>
  <si>
    <t>NHXH FE180/E60 J-5x1,5 mm2</t>
  </si>
  <si>
    <t>1671922889</t>
  </si>
  <si>
    <t>15..8</t>
  </si>
  <si>
    <t>NHXH FE180/E60 J-4x2,5 mm2</t>
  </si>
  <si>
    <t>1568126453</t>
  </si>
  <si>
    <t>16..7</t>
  </si>
  <si>
    <t>NHXH FE180/E60 J-5x6 mm2</t>
  </si>
  <si>
    <t>429197058</t>
  </si>
  <si>
    <t>17..4</t>
  </si>
  <si>
    <t>Vodič pospojování CY4 zž</t>
  </si>
  <si>
    <t>2054247306</t>
  </si>
  <si>
    <t>18..3</t>
  </si>
  <si>
    <t>Vodič pospojování CY6 zž</t>
  </si>
  <si>
    <t>-936264352</t>
  </si>
  <si>
    <t>19..3</t>
  </si>
  <si>
    <t>Vodič pospojování CYA10 zž</t>
  </si>
  <si>
    <t>1446884069</t>
  </si>
  <si>
    <t>2..7</t>
  </si>
  <si>
    <t>CYKY-O 3x1,5 mm2</t>
  </si>
  <si>
    <t>-1829772197</t>
  </si>
  <si>
    <t>20..3</t>
  </si>
  <si>
    <t>Vodič pospojování CYA16 zž</t>
  </si>
  <si>
    <t>-2034235101</t>
  </si>
  <si>
    <t>21..3</t>
  </si>
  <si>
    <t>Vodič pospojování CYA25 zž</t>
  </si>
  <si>
    <t>-1625784533</t>
  </si>
  <si>
    <t>22..4</t>
  </si>
  <si>
    <t>Vodič pospojování CYA50 zž</t>
  </si>
  <si>
    <t>-1231536366</t>
  </si>
  <si>
    <t>23..3</t>
  </si>
  <si>
    <t>Datový kabel UTP 4x2x0,5 CAT6E - nestíněný</t>
  </si>
  <si>
    <t>-679474117</t>
  </si>
  <si>
    <t>24..3</t>
  </si>
  <si>
    <t>Ukončení JYTY-O 2x1 mm2</t>
  </si>
  <si>
    <t>-1863022739</t>
  </si>
  <si>
    <t>25..3</t>
  </si>
  <si>
    <t>Ukončení CYKY-O 3x1,5 mm2</t>
  </si>
  <si>
    <t>-452412506</t>
  </si>
  <si>
    <t>26..3</t>
  </si>
  <si>
    <t>Ukončení CYKY-J 3x1,5 mm2</t>
  </si>
  <si>
    <t>-12909003</t>
  </si>
  <si>
    <t>27..2</t>
  </si>
  <si>
    <t>Ukončení CYKY-J 5x1,5 mm2</t>
  </si>
  <si>
    <t>1049893473</t>
  </si>
  <si>
    <t>28..2</t>
  </si>
  <si>
    <t>Ukončení CYKY-J 3x2,5 mm2</t>
  </si>
  <si>
    <t>-559947368</t>
  </si>
  <si>
    <t>29..2</t>
  </si>
  <si>
    <t>Ukončení CYKY-J 5x2,5 mm2</t>
  </si>
  <si>
    <t>728716053</t>
  </si>
  <si>
    <t>3..6</t>
  </si>
  <si>
    <t>CYKY-J 3x1,5 mm2</t>
  </si>
  <si>
    <t>-1225972104</t>
  </si>
  <si>
    <t>30..2</t>
  </si>
  <si>
    <t>Ukončení CYKY-J 5x6 mm2</t>
  </si>
  <si>
    <t>-1170196749</t>
  </si>
  <si>
    <t>31..1</t>
  </si>
  <si>
    <t>Ukončení CYKY-J 5x10 mm2</t>
  </si>
  <si>
    <t>1205159402</t>
  </si>
  <si>
    <t>32..1</t>
  </si>
  <si>
    <t>Ukončení CYKY-J 5x16 mm2</t>
  </si>
  <si>
    <t>1739863338</t>
  </si>
  <si>
    <t>33..1</t>
  </si>
  <si>
    <t>Ukončení CYKY-J 5x25 mm2</t>
  </si>
  <si>
    <t>422643290</t>
  </si>
  <si>
    <t>34..1</t>
  </si>
  <si>
    <t>2142393198</t>
  </si>
  <si>
    <t>35.</t>
  </si>
  <si>
    <t>Ukončení AYKY-J 3x120+70 mm2</t>
  </si>
  <si>
    <t>516216459</t>
  </si>
  <si>
    <t>36.</t>
  </si>
  <si>
    <t>Ukončení NHXH FE180/E60 O-2x1,5 mm2</t>
  </si>
  <si>
    <t>-689770162</t>
  </si>
  <si>
    <t>37.</t>
  </si>
  <si>
    <t>Ukončení NHXH FE180/E60 J-5x1,5 mm2</t>
  </si>
  <si>
    <t>-1955907826</t>
  </si>
  <si>
    <t>38.</t>
  </si>
  <si>
    <t>Ukončení NHXH FE180/E60 J-4x2,5 mm2</t>
  </si>
  <si>
    <t>-1581767175</t>
  </si>
  <si>
    <t>39.</t>
  </si>
  <si>
    <t>Ukončení NHXH FE180/E60 J-5x6 mm2</t>
  </si>
  <si>
    <t>1481883162</t>
  </si>
  <si>
    <t>4..5</t>
  </si>
  <si>
    <t>CYKY-J 5x1,5 mm2</t>
  </si>
  <si>
    <t>174467159</t>
  </si>
  <si>
    <t>40.</t>
  </si>
  <si>
    <t>Ukončení CY4 zž</t>
  </si>
  <si>
    <t>-531962932</t>
  </si>
  <si>
    <t>41.</t>
  </si>
  <si>
    <t>Ukončení CY6 zž</t>
  </si>
  <si>
    <t>247050788</t>
  </si>
  <si>
    <t>42.</t>
  </si>
  <si>
    <t>Ukončení CYA10 zž</t>
  </si>
  <si>
    <t>-108902621</t>
  </si>
  <si>
    <t>43.</t>
  </si>
  <si>
    <t>Ukončení CYA16 zž</t>
  </si>
  <si>
    <t>1612996018</t>
  </si>
  <si>
    <t>44.</t>
  </si>
  <si>
    <t>Ukončení CYA25 zž</t>
  </si>
  <si>
    <t>2014332891</t>
  </si>
  <si>
    <t>45.</t>
  </si>
  <si>
    <t>Ukončení CYA50 zž</t>
  </si>
  <si>
    <t>-156810635</t>
  </si>
  <si>
    <t>46.</t>
  </si>
  <si>
    <t>Ukončení datového kabelu UTP 4x2x0,5 CAT6E - nestíněný</t>
  </si>
  <si>
    <t>-1590404836</t>
  </si>
  <si>
    <t>5..6</t>
  </si>
  <si>
    <t>CYKY-J 3x2,5 mm2</t>
  </si>
  <si>
    <t>1683736027</t>
  </si>
  <si>
    <t>6..5</t>
  </si>
  <si>
    <t>CYKY-J 5x2,5 mm2</t>
  </si>
  <si>
    <t>-1052272364</t>
  </si>
  <si>
    <t>7..6</t>
  </si>
  <si>
    <t>CYKY-J 5x6 mm2</t>
  </si>
  <si>
    <t>1567452962</t>
  </si>
  <si>
    <t>8..8</t>
  </si>
  <si>
    <t>CYKY-J 5x10 mm2</t>
  </si>
  <si>
    <t>-453443721</t>
  </si>
  <si>
    <t>9..8</t>
  </si>
  <si>
    <t>CYKY-J 5x16 mm2</t>
  </si>
  <si>
    <t>1146293071</t>
  </si>
  <si>
    <t>17.</t>
  </si>
  <si>
    <t>UZEMNĚNÍ, BLESKOSVOD</t>
  </si>
  <si>
    <t>1..12</t>
  </si>
  <si>
    <t>Vodič zemnící AlMgSi - 8 mm2</t>
  </si>
  <si>
    <t>-1228034911</t>
  </si>
  <si>
    <t>10..11</t>
  </si>
  <si>
    <t>Jímací tyč l = 1,5 m</t>
  </si>
  <si>
    <t>728280816</t>
  </si>
  <si>
    <t>11..11</t>
  </si>
  <si>
    <t>Držák jímací tyče na trubku - DOHTK</t>
  </si>
  <si>
    <t>1297330990</t>
  </si>
  <si>
    <t>12..11</t>
  </si>
  <si>
    <t>Izolační tyč pro jímací tyče, l=430 mm - ITJc 43</t>
  </si>
  <si>
    <t>2097908340</t>
  </si>
  <si>
    <t>13..8</t>
  </si>
  <si>
    <t>"L" držák oddáleného bleskosvodu - DOHL</t>
  </si>
  <si>
    <t>915007584</t>
  </si>
  <si>
    <t>14..9</t>
  </si>
  <si>
    <t>Zemnící tyč ZT2,0 s připojovací svorkou</t>
  </si>
  <si>
    <t>664920556</t>
  </si>
  <si>
    <t>15..9</t>
  </si>
  <si>
    <t>Štítek označení svodu</t>
  </si>
  <si>
    <t>-523279937</t>
  </si>
  <si>
    <t>16..8</t>
  </si>
  <si>
    <t>Ochranná stříška 01 - OSH</t>
  </si>
  <si>
    <t>-1752620831</t>
  </si>
  <si>
    <t>17..5</t>
  </si>
  <si>
    <t>Ochranný úhelník délka 1500 mm - OÚ15</t>
  </si>
  <si>
    <t>-584140403</t>
  </si>
  <si>
    <t>18..4</t>
  </si>
  <si>
    <t>Držák ochranného úhelníku - DUDa</t>
  </si>
  <si>
    <t>-1039109999</t>
  </si>
  <si>
    <t>2..8</t>
  </si>
  <si>
    <t>Vodič zemnící FeZn 10 mm2</t>
  </si>
  <si>
    <t>383375529</t>
  </si>
  <si>
    <t>3..7</t>
  </si>
  <si>
    <t>Svorka spojovací - SS</t>
  </si>
  <si>
    <t>-301284530</t>
  </si>
  <si>
    <t>4..6</t>
  </si>
  <si>
    <t>Svorka křížová - SK</t>
  </si>
  <si>
    <t>718665069</t>
  </si>
  <si>
    <t>5..7</t>
  </si>
  <si>
    <t>Svorka připojovací - SP</t>
  </si>
  <si>
    <t>-1172492564</t>
  </si>
  <si>
    <t>6..6</t>
  </si>
  <si>
    <t>Svorka jímací tyče - SJ1</t>
  </si>
  <si>
    <t>-1238031055</t>
  </si>
  <si>
    <t>7..7</t>
  </si>
  <si>
    <t>Svorka zkušební - SZ</t>
  </si>
  <si>
    <t>1017422989</t>
  </si>
  <si>
    <t>8..9</t>
  </si>
  <si>
    <t>Podpěra vedení na hmoždinku - PV1h</t>
  </si>
  <si>
    <t>-952137743</t>
  </si>
  <si>
    <t>9..9</t>
  </si>
  <si>
    <t>Podpěra na ploché střechy - PV21c</t>
  </si>
  <si>
    <t>-296132745</t>
  </si>
  <si>
    <t>18.</t>
  </si>
  <si>
    <t>PRŮRAZY, NIKY, DRÁŽKY, ZEDNICKÉ PRÁCE, UCPÁVKY</t>
  </si>
  <si>
    <t>1..13</t>
  </si>
  <si>
    <t>Požární ucpávka průrazu stěny</t>
  </si>
  <si>
    <t>487277089</t>
  </si>
  <si>
    <t>10..12</t>
  </si>
  <si>
    <t>Vysekání rýh v cihelných zdech do hloubky 3 cm, šířka do 10 cm</t>
  </si>
  <si>
    <t>2006474722</t>
  </si>
  <si>
    <t>11..12</t>
  </si>
  <si>
    <t>Vysekání rýh v cihelných zdech do hloubky 5 cm, šířka do 5 cm</t>
  </si>
  <si>
    <t>156811189</t>
  </si>
  <si>
    <t>12..12</t>
  </si>
  <si>
    <t>Vysekání rýh v cihelných zdech do hloubky 5 cm, šířka do 7 cm</t>
  </si>
  <si>
    <t>-2086442196</t>
  </si>
  <si>
    <t>13..9</t>
  </si>
  <si>
    <t>Vysekání rýh v cihelných zdech do hloubky 5 cm, šířka do 10 cm</t>
  </si>
  <si>
    <t>-617497802</t>
  </si>
  <si>
    <t>14..10</t>
  </si>
  <si>
    <t>Vysekání rýh v cihelných zdech do hloubky 5 cm, šířka do 15 cm</t>
  </si>
  <si>
    <t>671817490</t>
  </si>
  <si>
    <t>15..10</t>
  </si>
  <si>
    <t>Vysekání rýh v cihelných zdech do hloubky 7 cm, šířka do 7 cm</t>
  </si>
  <si>
    <t>417256409</t>
  </si>
  <si>
    <t>16..9</t>
  </si>
  <si>
    <t>Vysekání rýh v cihelných zdech do hloubky 7 cm, šířka do 15 cm</t>
  </si>
  <si>
    <t>-1940871122</t>
  </si>
  <si>
    <t>2..9</t>
  </si>
  <si>
    <t>Vybourání otvoru ve zdivu plochy 0,09 m2 do 15 cm</t>
  </si>
  <si>
    <t>-1227815516</t>
  </si>
  <si>
    <t>3..8</t>
  </si>
  <si>
    <t>Vybourání otvoru ve zdivu plochy 0,09 m2 do 30 cm</t>
  </si>
  <si>
    <t>1965462168</t>
  </si>
  <si>
    <t>4..7</t>
  </si>
  <si>
    <t>Vybourání otvoru ve zdivu plochy 0,09 m2 do 45 cm</t>
  </si>
  <si>
    <t>1450486859</t>
  </si>
  <si>
    <t>5..8</t>
  </si>
  <si>
    <t>Vysekání kapes do cihel 7x7x5 cm</t>
  </si>
  <si>
    <t>27015150</t>
  </si>
  <si>
    <t>6..7</t>
  </si>
  <si>
    <t>Vysekání kapes do cihel 10x10x8 cm</t>
  </si>
  <si>
    <t>1666358032</t>
  </si>
  <si>
    <t>7..8</t>
  </si>
  <si>
    <t>Vysekání rýh v cihelných zdech do hloubky 3 cm, šířka do 3 cm</t>
  </si>
  <si>
    <t>-542217710</t>
  </si>
  <si>
    <t>8..10</t>
  </si>
  <si>
    <t>Vysekání rýh v cihelných zdech do hloubky 3 cm, šířka do 5 cm</t>
  </si>
  <si>
    <t>1941815317</t>
  </si>
  <si>
    <t>9..10</t>
  </si>
  <si>
    <t>Vysekání rýh v cihelných zdech do hloubky 3 cm, šířka do 7 cm</t>
  </si>
  <si>
    <t>647920640</t>
  </si>
  <si>
    <t>19.</t>
  </si>
  <si>
    <t>ZEMNÍ PRÁCE</t>
  </si>
  <si>
    <t>1..14</t>
  </si>
  <si>
    <t>Výkop o rozměru 350 x 800 mm v zemině tř.4</t>
  </si>
  <si>
    <t>1611168931</t>
  </si>
  <si>
    <t>2..10</t>
  </si>
  <si>
    <t>Zpětný zához výkopu o rozměru 350 x 800 mm v zemině tř.4</t>
  </si>
  <si>
    <t>-677609438</t>
  </si>
  <si>
    <t>3..9</t>
  </si>
  <si>
    <t>Výstražná fólie šířka 35 cm - červená, elektro</t>
  </si>
  <si>
    <t>674479129</t>
  </si>
  <si>
    <t>4..8</t>
  </si>
  <si>
    <t>Písek kopaný jemný</t>
  </si>
  <si>
    <t>-157696373</t>
  </si>
  <si>
    <t>ROZVADĚČ R1</t>
  </si>
  <si>
    <t>1..21</t>
  </si>
  <si>
    <t>Domovní plastový rozvaděč, 4/96, plechové dveře, pod omítku,pod omítku, roz. 588x770x127 mm, 96 (4x24) modulů, IP30, bílý</t>
  </si>
  <si>
    <t>1470460529</t>
  </si>
  <si>
    <t>10..1</t>
  </si>
  <si>
    <t>-749510056</t>
  </si>
  <si>
    <t>11..1</t>
  </si>
  <si>
    <t>Jistič jednofázový 16B/1, 10kA</t>
  </si>
  <si>
    <t>295367147</t>
  </si>
  <si>
    <t>12..1</t>
  </si>
  <si>
    <t>Proudový chránič 10B/1N/030, 10A, In=0,03A, 10 kA</t>
  </si>
  <si>
    <t>11918444</t>
  </si>
  <si>
    <t>13..1</t>
  </si>
  <si>
    <t>Proudový chránič 40/4/030, 40A, In=0,03A, 10 kA</t>
  </si>
  <si>
    <t>-1201459539</t>
  </si>
  <si>
    <t>14..1</t>
  </si>
  <si>
    <t>Impulsní relé, 16-001-A230, 230V/16A</t>
  </si>
  <si>
    <t>835685150</t>
  </si>
  <si>
    <t>15..1</t>
  </si>
  <si>
    <t>Nalepovací štítek - "Pozor, elektrické zařízení"</t>
  </si>
  <si>
    <t>-2108992511</t>
  </si>
  <si>
    <t>16..1</t>
  </si>
  <si>
    <t>Nalepovací štítek - "Nehasit vodou"</t>
  </si>
  <si>
    <t>-1002908178</t>
  </si>
  <si>
    <t>2..2</t>
  </si>
  <si>
    <t>Izolovaná sběrnice do 16A - 3f</t>
  </si>
  <si>
    <t>785523719</t>
  </si>
  <si>
    <t>1950151232</t>
  </si>
  <si>
    <t>-1899815938</t>
  </si>
  <si>
    <t>-2129932090</t>
  </si>
  <si>
    <t>-281764511</t>
  </si>
  <si>
    <t>7..1</t>
  </si>
  <si>
    <t>Jistič jednofázový 4B/1, 10kA</t>
  </si>
  <si>
    <t>-1562582397</t>
  </si>
  <si>
    <t>8..1</t>
  </si>
  <si>
    <t>656400000</t>
  </si>
  <si>
    <t>9..1</t>
  </si>
  <si>
    <t>Jistič jednofázový 10B/1, 10kA</t>
  </si>
  <si>
    <t>150582141</t>
  </si>
  <si>
    <t>3.</t>
  </si>
  <si>
    <t>ROZVADĚČ R1.1</t>
  </si>
  <si>
    <t>1..22</t>
  </si>
  <si>
    <t>923229825</t>
  </si>
  <si>
    <t>10..2</t>
  </si>
  <si>
    <t>-764908225</t>
  </si>
  <si>
    <t>11..2</t>
  </si>
  <si>
    <t>Řídící jednotka osvětlení - 64 adres</t>
  </si>
  <si>
    <t>-478731142</t>
  </si>
  <si>
    <t>12..2</t>
  </si>
  <si>
    <t>947802956</t>
  </si>
  <si>
    <t>13..2</t>
  </si>
  <si>
    <t>-1361534231</t>
  </si>
  <si>
    <t>14..2</t>
  </si>
  <si>
    <t>1049355128</t>
  </si>
  <si>
    <t>1088972597</t>
  </si>
  <si>
    <t>546056923</t>
  </si>
  <si>
    <t>-916795</t>
  </si>
  <si>
    <t>542056752</t>
  </si>
  <si>
    <t>-396073494</t>
  </si>
  <si>
    <t>19943308</t>
  </si>
  <si>
    <t>1752769234</t>
  </si>
  <si>
    <t>221</t>
  </si>
  <si>
    <t>1572913432</t>
  </si>
  <si>
    <t>4.</t>
  </si>
  <si>
    <t>ROZVADĚČ R2</t>
  </si>
  <si>
    <t>1..3</t>
  </si>
  <si>
    <t>Domovní plastový rozvaděč, 3/72, plechové dveře, pod omítku,pod omítku, roz. 588x570x127 mm, 72 (3x24) modulů, IP30, bílý</t>
  </si>
  <si>
    <t>220648738</t>
  </si>
  <si>
    <t>223</t>
  </si>
  <si>
    <t>10..3</t>
  </si>
  <si>
    <t>905228098</t>
  </si>
  <si>
    <t>11..3</t>
  </si>
  <si>
    <t>-1619232762</t>
  </si>
  <si>
    <t>225</t>
  </si>
  <si>
    <t>12..3</t>
  </si>
  <si>
    <t>339505285</t>
  </si>
  <si>
    <t>-517043787</t>
  </si>
  <si>
    <t>227</t>
  </si>
  <si>
    <t>-848908629</t>
  </si>
  <si>
    <t>-526125317</t>
  </si>
  <si>
    <t>229</t>
  </si>
  <si>
    <t>-1601031185</t>
  </si>
  <si>
    <t>1702126566</t>
  </si>
  <si>
    <t>231</t>
  </si>
  <si>
    <t>-1676535113</t>
  </si>
  <si>
    <t>8..2</t>
  </si>
  <si>
    <t>-1378998314</t>
  </si>
  <si>
    <t>233</t>
  </si>
  <si>
    <t>9..2</t>
  </si>
  <si>
    <t>-1585267024</t>
  </si>
  <si>
    <t>5.</t>
  </si>
  <si>
    <t>ROZVADĚČ R2.1</t>
  </si>
  <si>
    <t>1..41</t>
  </si>
  <si>
    <t>Rozvodnice plastová s vyšším krytím, 3/54, průhledná dvířka, na povrch,roz. 418x586x148 mm, 54 (3x18) modulů, IP30, bílý</t>
  </si>
  <si>
    <t>-2104581670</t>
  </si>
  <si>
    <t>235</t>
  </si>
  <si>
    <t>-823346939</t>
  </si>
  <si>
    <t>-1428436945</t>
  </si>
  <si>
    <t>237</t>
  </si>
  <si>
    <t>-912656746</t>
  </si>
  <si>
    <t>-1770623450</t>
  </si>
  <si>
    <t>239</t>
  </si>
  <si>
    <t>-1936302462</t>
  </si>
  <si>
    <t>-1829268863</t>
  </si>
  <si>
    <t>241</t>
  </si>
  <si>
    <t>-1013802210</t>
  </si>
  <si>
    <t>8..3</t>
  </si>
  <si>
    <t>1212966927</t>
  </si>
  <si>
    <t>243</t>
  </si>
  <si>
    <t>9..3</t>
  </si>
  <si>
    <t>Jistič jednofázový 16C/1, 10kA</t>
  </si>
  <si>
    <t>-862143186</t>
  </si>
  <si>
    <t>6.</t>
  </si>
  <si>
    <t>ROZVADĚČ R3</t>
  </si>
  <si>
    <t>1..23</t>
  </si>
  <si>
    <t>-2073014087</t>
  </si>
  <si>
    <t>245</t>
  </si>
  <si>
    <t>-1726291294</t>
  </si>
  <si>
    <t>-1961478264</t>
  </si>
  <si>
    <t>247</t>
  </si>
  <si>
    <t>-1563217854</t>
  </si>
  <si>
    <t>-545523971</t>
  </si>
  <si>
    <t>249</t>
  </si>
  <si>
    <t>-82458128</t>
  </si>
  <si>
    <t>648842009</t>
  </si>
  <si>
    <t>251</t>
  </si>
  <si>
    <t>1157436268</t>
  </si>
  <si>
    <t>-1575355678</t>
  </si>
  <si>
    <t>253</t>
  </si>
  <si>
    <t>1542807522</t>
  </si>
  <si>
    <t>-1619538620</t>
  </si>
  <si>
    <t>255</t>
  </si>
  <si>
    <t>870106727</t>
  </si>
  <si>
    <t>-1655045714</t>
  </si>
  <si>
    <t>257</t>
  </si>
  <si>
    <t>-1009150058</t>
  </si>
  <si>
    <t>416627851</t>
  </si>
  <si>
    <t>259</t>
  </si>
  <si>
    <t>44318257</t>
  </si>
  <si>
    <t>7.</t>
  </si>
  <si>
    <t>ROZVADĚČ R4</t>
  </si>
  <si>
    <t>1..2</t>
  </si>
  <si>
    <t>2071236095</t>
  </si>
  <si>
    <t>261</t>
  </si>
  <si>
    <t>985967060</t>
  </si>
  <si>
    <t>-514480174</t>
  </si>
  <si>
    <t>263</t>
  </si>
  <si>
    <t>1768581447</t>
  </si>
  <si>
    <t>143201515</t>
  </si>
  <si>
    <t>265</t>
  </si>
  <si>
    <t>-1173923655</t>
  </si>
  <si>
    <t>-1339729138</t>
  </si>
  <si>
    <t>267</t>
  </si>
  <si>
    <t>1134888461</t>
  </si>
  <si>
    <t>-1960064156</t>
  </si>
  <si>
    <t>269</t>
  </si>
  <si>
    <t>1150531704</t>
  </si>
  <si>
    <t>-61633990</t>
  </si>
  <si>
    <t>271</t>
  </si>
  <si>
    <t>1531095448</t>
  </si>
  <si>
    <t>-1957544757</t>
  </si>
  <si>
    <t>273</t>
  </si>
  <si>
    <t>739252047</t>
  </si>
  <si>
    <t>-669893606</t>
  </si>
  <si>
    <t>275</t>
  </si>
  <si>
    <t>105999247</t>
  </si>
  <si>
    <t>8.</t>
  </si>
  <si>
    <t>ROZVADĚČ R-VZT-1</t>
  </si>
  <si>
    <t>1..4</t>
  </si>
  <si>
    <t>Rozvodnice plastová s vyšším krytím, 3/54, průhledná dvířka, na povrch,roz. 418x586x148 mm, 54 (3x18) modulů, IP65, bílá</t>
  </si>
  <si>
    <t>-360339579</t>
  </si>
  <si>
    <t>277</t>
  </si>
  <si>
    <t>10..4</t>
  </si>
  <si>
    <t>Jistič třífázový 16B/3, 10kA</t>
  </si>
  <si>
    <t>1180049673</t>
  </si>
  <si>
    <t>11..4</t>
  </si>
  <si>
    <t>Jistič třífázový 25B/3, 10kA</t>
  </si>
  <si>
    <t>668107655</t>
  </si>
  <si>
    <t>279</t>
  </si>
  <si>
    <t>12..4</t>
  </si>
  <si>
    <t>Jistič třífázový 32B/3, 10kA</t>
  </si>
  <si>
    <t>1900468369</t>
  </si>
  <si>
    <t>-1533924659</t>
  </si>
  <si>
    <t>281</t>
  </si>
  <si>
    <t>14..3</t>
  </si>
  <si>
    <t>-2001009793</t>
  </si>
  <si>
    <t>15..2</t>
  </si>
  <si>
    <t>-1242430996</t>
  </si>
  <si>
    <t>283</t>
  </si>
  <si>
    <t>704582389</t>
  </si>
  <si>
    <t>-1348127085</t>
  </si>
  <si>
    <t>285</t>
  </si>
  <si>
    <t>531471825</t>
  </si>
  <si>
    <t>-1672782418</t>
  </si>
  <si>
    <t>287</t>
  </si>
  <si>
    <t>-1708451989</t>
  </si>
  <si>
    <t>-687283315</t>
  </si>
  <si>
    <t>289</t>
  </si>
  <si>
    <t>906881444</t>
  </si>
  <si>
    <t>9.</t>
  </si>
  <si>
    <t>ROZVADĚČ R-VZT-2</t>
  </si>
  <si>
    <t>1..5</t>
  </si>
  <si>
    <t>Rozvodnice oceloplechová s vyšším krytím, 65/150, plechové dveře, na povrch,roz. 500x600x150 mm, cca 80 modulů (4x20) modulů, IP55, šedá + doplňky</t>
  </si>
  <si>
    <t>587227249</t>
  </si>
  <si>
    <t>291</t>
  </si>
  <si>
    <t>10..5</t>
  </si>
  <si>
    <t>Jistič třífázový 10C/3, 10kA</t>
  </si>
  <si>
    <t>1721643010</t>
  </si>
  <si>
    <t>11..5</t>
  </si>
  <si>
    <t>Jistič třífázový 16C/3, 10kA</t>
  </si>
  <si>
    <t>-72842663</t>
  </si>
  <si>
    <t>293</t>
  </si>
  <si>
    <t>12..5</t>
  </si>
  <si>
    <t>966334682</t>
  </si>
  <si>
    <t>13..3</t>
  </si>
  <si>
    <t>Jistič třífázový 32C/3, 10kA</t>
  </si>
  <si>
    <t>858048514</t>
  </si>
  <si>
    <t>295</t>
  </si>
  <si>
    <t>14..4</t>
  </si>
  <si>
    <t>Jistič třífázový 40C/3, 10kA</t>
  </si>
  <si>
    <t>-528436149</t>
  </si>
  <si>
    <t>15..3</t>
  </si>
  <si>
    <t>629473707</t>
  </si>
  <si>
    <t>297</t>
  </si>
  <si>
    <t>16..2</t>
  </si>
  <si>
    <t>Termostat na DIN lištu pro vyhřívání svodů, -10/+10°C</t>
  </si>
  <si>
    <t>1374096477</t>
  </si>
  <si>
    <t>-1416304213</t>
  </si>
  <si>
    <t>299</t>
  </si>
  <si>
    <t>-840916798</t>
  </si>
  <si>
    <t>5..2</t>
  </si>
  <si>
    <t>Vypínač modulový 100/3 - 100A/10kA</t>
  </si>
  <si>
    <t>-1248757732</t>
  </si>
  <si>
    <t>301</t>
  </si>
  <si>
    <t>760608441</t>
  </si>
  <si>
    <t>-1227647064</t>
  </si>
  <si>
    <t>303</t>
  </si>
  <si>
    <t>863207539</t>
  </si>
  <si>
    <t>286404235</t>
  </si>
  <si>
    <t>D1</t>
  </si>
  <si>
    <t>ROZVADĚČ HR</t>
  </si>
  <si>
    <t>305</t>
  </si>
  <si>
    <t>1..1</t>
  </si>
  <si>
    <t>Oceloplechový skříňový rozvaděč v typové řadě do 250A dle rozměrů (600+800)x2000x400 mm (2 pole), IP40/20, včetně Cu sběrnic L1,L2,L3 + N+PE</t>
  </si>
  <si>
    <t>1097138587</t>
  </si>
  <si>
    <t>Tlačítkový ovladač panelový, hřib, rudý, Z+V kontakt</t>
  </si>
  <si>
    <t>1152419191</t>
  </si>
  <si>
    <t>307</t>
  </si>
  <si>
    <t>487504352</t>
  </si>
  <si>
    <t>Svodič přepětí kombinovaný, typ B, 25 kA, MZS, TN-C (3L) - 3 modulový</t>
  </si>
  <si>
    <t>1229194098</t>
  </si>
  <si>
    <t>309</t>
  </si>
  <si>
    <t>Pojistkový odpojovač modulový, velikost 10-1</t>
  </si>
  <si>
    <t>-193092723</t>
  </si>
  <si>
    <t>Pojistkový odpojovač modulový, velikost 10-3</t>
  </si>
  <si>
    <t>924032250</t>
  </si>
  <si>
    <t>311</t>
  </si>
  <si>
    <t>Pojistkový odpojovač řadový, velikost 000-160A</t>
  </si>
  <si>
    <t>1210546414</t>
  </si>
  <si>
    <t>Pojistka válcová, velikost 10-4A gG</t>
  </si>
  <si>
    <t>-1484178744</t>
  </si>
  <si>
    <t>313</t>
  </si>
  <si>
    <t>Pojistka válcová, velikost 10-6A gG</t>
  </si>
  <si>
    <t>-20529574</t>
  </si>
  <si>
    <t>Pojistka nožová, velikost 000-25A gG</t>
  </si>
  <si>
    <t>1462971023</t>
  </si>
  <si>
    <t>315</t>
  </si>
  <si>
    <t>Pojistka nožová, velikost 000-32A gG</t>
  </si>
  <si>
    <t>-1661326858</t>
  </si>
  <si>
    <t>2..1</t>
  </si>
  <si>
    <t>Výkonový jistič 3f-250A, 36kA - spínací blok</t>
  </si>
  <si>
    <t>-557282819</t>
  </si>
  <si>
    <t>317</t>
  </si>
  <si>
    <t>20.</t>
  </si>
  <si>
    <t>Pojistka nožová, velikost 000-40A gG</t>
  </si>
  <si>
    <t>343713035</t>
  </si>
  <si>
    <t>21.</t>
  </si>
  <si>
    <t>Pojistka nožová, velikost 000-63A gG</t>
  </si>
  <si>
    <t>28572834</t>
  </si>
  <si>
    <t>319</t>
  </si>
  <si>
    <t>22.</t>
  </si>
  <si>
    <t>Pojistka nožová, velikost 000-80A gG</t>
  </si>
  <si>
    <t>-1572568986</t>
  </si>
  <si>
    <t>23.</t>
  </si>
  <si>
    <t>Pojistka nožová, velikost 000-100A gG</t>
  </si>
  <si>
    <t>-296224347</t>
  </si>
  <si>
    <t>321</t>
  </si>
  <si>
    <t>24.</t>
  </si>
  <si>
    <t>Průchodka kabelová, plast, vel. 25 mm</t>
  </si>
  <si>
    <t>-1011489908</t>
  </si>
  <si>
    <t>25.</t>
  </si>
  <si>
    <t>Průchodka kabelová, plast, vel. 32 mm</t>
  </si>
  <si>
    <t>-565686686</t>
  </si>
  <si>
    <t>323</t>
  </si>
  <si>
    <t>26.</t>
  </si>
  <si>
    <t>Průchodka kabelová, plast, vel. 40 mm</t>
  </si>
  <si>
    <t>1631781594</t>
  </si>
  <si>
    <t>27.</t>
  </si>
  <si>
    <t>Izolovaný měděný vodič CYA 35 mm2 - černý</t>
  </si>
  <si>
    <t>1394193483</t>
  </si>
  <si>
    <t>325</t>
  </si>
  <si>
    <t>28.</t>
  </si>
  <si>
    <t>Kabelové oko lisovací 35/M8</t>
  </si>
  <si>
    <t>-1399486480</t>
  </si>
  <si>
    <t>29.</t>
  </si>
  <si>
    <t>-347905370</t>
  </si>
  <si>
    <t>327</t>
  </si>
  <si>
    <t>Napěťová spoušť X230, 230V/AC</t>
  </si>
  <si>
    <t>1109122304</t>
  </si>
  <si>
    <t>30.</t>
  </si>
  <si>
    <t>-1774551761</t>
  </si>
  <si>
    <t>329</t>
  </si>
  <si>
    <t>Nadproudová spoušť 0250-DTV3</t>
  </si>
  <si>
    <t>2041273483</t>
  </si>
  <si>
    <t>Blok odpínače 0250-V001</t>
  </si>
  <si>
    <t>-1792760271</t>
  </si>
  <si>
    <t>331</t>
  </si>
  <si>
    <t>Připojovací sada pro CU sběrnice 30x10 mm</t>
  </si>
  <si>
    <t>-270741423</t>
  </si>
  <si>
    <t>Připojovací sada do Cu/Al kabely 25-150 mm2</t>
  </si>
  <si>
    <t>958249861</t>
  </si>
  <si>
    <t>333</t>
  </si>
  <si>
    <t>Digitální elektroměr nepřímého měření na DIN lištu,3x230/400V, 250/5A, rozhraní M-bus</t>
  </si>
  <si>
    <t>-345668819</t>
  </si>
  <si>
    <t>Měřící transformátor proudu, 2.1, 250/5A, 10 VA, TP 0,5</t>
  </si>
  <si>
    <t>1812625289</t>
  </si>
  <si>
    <t>14.b</t>
  </si>
  <si>
    <t>SLABOPROUD - PŘÍSTROJE, ZAŘÍZENÍ A DOPLŇUJÍCÍ POLOŽKY</t>
  </si>
  <si>
    <t>335</t>
  </si>
  <si>
    <t>-1325644383</t>
  </si>
  <si>
    <t>1415762662</t>
  </si>
  <si>
    <t>337</t>
  </si>
  <si>
    <t xml:space="preserve">Patch cord 9/125 µm SM duplex, konektory E2000/APC </t>
  </si>
  <si>
    <t>1773273718</t>
  </si>
  <si>
    <t>Optická spojka SP-E2-01 - E2000/APC, simplex SM (pro police)</t>
  </si>
  <si>
    <t>-1980900097</t>
  </si>
  <si>
    <t>339</t>
  </si>
  <si>
    <t xml:space="preserve">Ochrana svárů optických vláken </t>
  </si>
  <si>
    <t>-1774245185</t>
  </si>
  <si>
    <t xml:space="preserve">Provedení svaru optického kabelu </t>
  </si>
  <si>
    <t>19464748</t>
  </si>
  <si>
    <t>341</t>
  </si>
  <si>
    <t>Zpracování měřícího protokolu na svárech optických kabelů</t>
  </si>
  <si>
    <t>1381616597</t>
  </si>
  <si>
    <t>Zpracování měřícího protokolu na dopojení metalické kabeláže na ISDN PP</t>
  </si>
  <si>
    <t>-1932913052</t>
  </si>
  <si>
    <t>343</t>
  </si>
  <si>
    <t>Licence pro uživatelské porty telefonní ústředny (budova ZZ)</t>
  </si>
  <si>
    <t>-84313704</t>
  </si>
  <si>
    <t>WIFI - AP, včetně držáku, kapacitní a firewallové licence</t>
  </si>
  <si>
    <t>-1072345874</t>
  </si>
  <si>
    <t>345</t>
  </si>
  <si>
    <t xml:space="preserve">IP kamera PoE </t>
  </si>
  <si>
    <t>851673486</t>
  </si>
  <si>
    <t>SM patchcord LC-LC duplex</t>
  </si>
  <si>
    <t>-1072914699</t>
  </si>
  <si>
    <t>347</t>
  </si>
  <si>
    <t>SM patchcord LC-E2000/APC duplex</t>
  </si>
  <si>
    <t>-398771504</t>
  </si>
  <si>
    <t>SFP+ optický modul LR single mode duplex LC</t>
  </si>
  <si>
    <t>413600318</t>
  </si>
  <si>
    <t>349</t>
  </si>
  <si>
    <t>Optická kazeta KO3 pro 12 až 24 svarů, černá, 180x130x8 mm - ochrana optických vláken</t>
  </si>
  <si>
    <t>-477266334</t>
  </si>
  <si>
    <t>Optická kazeta pro optické spojky E2000/APC (budova ZZ)</t>
  </si>
  <si>
    <t>-491972786</t>
  </si>
  <si>
    <t>351</t>
  </si>
  <si>
    <t>ISDN panel 50 x RJ45 černý, 1U (budova ZZ)</t>
  </si>
  <si>
    <t>395118212</t>
  </si>
  <si>
    <t>Patch cord 9/125 µm SM duplex, konektory E2000/APC (budova ZZ)</t>
  </si>
  <si>
    <t>1209789495</t>
  </si>
  <si>
    <t>353</t>
  </si>
  <si>
    <t>Optický kabel D+M</t>
  </si>
  <si>
    <t>943729248</t>
  </si>
  <si>
    <t>X.</t>
  </si>
  <si>
    <t>REVIZE</t>
  </si>
  <si>
    <t>1..15</t>
  </si>
  <si>
    <t>Revize elektroinstalace</t>
  </si>
  <si>
    <t>378339008</t>
  </si>
  <si>
    <t>355</t>
  </si>
  <si>
    <t>2..11</t>
  </si>
  <si>
    <t>Revize hromosvodu</t>
  </si>
  <si>
    <t>758832338</t>
  </si>
  <si>
    <t>Vedlejší rozpočtové náklady, doprava, podružný materiál</t>
  </si>
  <si>
    <t>-886910881</t>
  </si>
  <si>
    <t>357</t>
  </si>
  <si>
    <t>OST02</t>
  </si>
  <si>
    <t>HZS</t>
  </si>
  <si>
    <t>-1467185258</t>
  </si>
  <si>
    <t>014 - Vzduchotechnika</t>
  </si>
  <si>
    <t>1 - Větrání kanceláří - m.č.4.19, 4.20 - VZT-1</t>
  </si>
  <si>
    <t>2 - Větrání místností v 1.NP, 3.NP a 4.NP - VZT - 2</t>
  </si>
  <si>
    <t>4 - Větrání technického podlaží - VZT-4</t>
  </si>
  <si>
    <t xml:space="preserve">5 - Větrání CHÚC B a evakuačního výtahu </t>
  </si>
  <si>
    <t>6 - Ochlazování místností - VRV_CH1, CH2, CH3</t>
  </si>
  <si>
    <t>7 - Zdroj chladu pro vzduchotechnické jednotky VZT-1,2_CH4</t>
  </si>
  <si>
    <t>9 - Chlazení místnosti 2.10 (RACK)_CH6</t>
  </si>
  <si>
    <t>10 - Nehmotné dodávky</t>
  </si>
  <si>
    <t>Větrání kanceláří - m.č.4.19, 4.20 - VZT-1</t>
  </si>
  <si>
    <t>Pol121</t>
  </si>
  <si>
    <t>VZT jednotka s rekuperací tepla, pro přívod a odvod vzduchu, průtok vzduchu 400 m³/h, externí tlak 250 Pa, instalace do venkovního prostředí, hmotnost jednotky 922 kg, v sestavě: 1x protidešťová žaluzie, 1x výfukový nástavec, 2x pružná manžeta, 2x klapka, filtr F7, filtr M5, 2x tlumič hluku, rekuperátor s obtokovou klapkou, ventilátor přívod, přímý chladič (chladivo R-410 A, výkon 3,5 kW), odvodní ventilátor, externí elektrický ohřívač pro montáž do potrubí (max. topný výkon 3 kW, U=3x400 V, 2x souprava pro odvod kondenzátu, měření a regulace, regulační prvky</t>
  </si>
  <si>
    <t>75161-1115</t>
  </si>
  <si>
    <t>Montáž vzt jednotky s výměnou vzduchu do 1000 m3/h</t>
  </si>
  <si>
    <t>24102-1100</t>
  </si>
  <si>
    <t>Manipulace s výrobky a zařízením pomocí montážních mechanizmů -autojeřábu s osádkou</t>
  </si>
  <si>
    <t>71319-1100R00</t>
  </si>
  <si>
    <t>Položení pryžového pásu tl.8 mm pro podložení vzt jednotky (materiál v ceně)</t>
  </si>
  <si>
    <t>m²</t>
  </si>
  <si>
    <t>Pol122</t>
  </si>
  <si>
    <t>Atypická stříška pro ochranu proti dešti elektrického ohřívače (na střeše) - v ceně náklady na zhotovení a montáž</t>
  </si>
  <si>
    <t>Pol123</t>
  </si>
  <si>
    <t>Obloukový tlumič do čtyřhranného potrubí s jednou kulisou š.400 mm a potrubím 500x300, x=450, y=150 mm,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</t>
  </si>
  <si>
    <t>Pol124</t>
  </si>
  <si>
    <t>Obloukový tlumič do čtyřhranného potrubí s jednou kulisou š.400 mm a potrubím 500x300, x=150, y=150 mm,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</t>
  </si>
  <si>
    <t>75134-4122</t>
  </si>
  <si>
    <t>Montáž tlumiče hluku do čtyřhranného potrubí, průřezu do 0,30 m2</t>
  </si>
  <si>
    <t>Pol125</t>
  </si>
  <si>
    <t>Talířový ventil ø 160 s kruhovou čelní deskou z tvrzeného skla matné barvy white pure RAL 9003M + tělo ventilu ø 160 RAL 9010 + montážní upevňovací rámeček</t>
  </si>
  <si>
    <t>Pol126</t>
  </si>
  <si>
    <t>Tepelně a hlukově izolovaná ohebná hliníková hadice ø160 s mikroperforací, minerální vata tl.25 mm, vnější vrstva laminátová fólie</t>
  </si>
  <si>
    <t>75132-2012</t>
  </si>
  <si>
    <t>Montáž talířových ventilů, průměru do 200 mm</t>
  </si>
  <si>
    <t>75153-7112</t>
  </si>
  <si>
    <t>Montáž kruhového potrubí ohebného izolovaného minerální vatou, průměru do 200 mm</t>
  </si>
  <si>
    <t>Pol127</t>
  </si>
  <si>
    <t>Rychloupevňovací páska se sponou, průměr 215 mm</t>
  </si>
  <si>
    <t>Pol128</t>
  </si>
  <si>
    <t>Talířový ventil ø 125 s kruhovou čelní deskou z tvrzeného skla matné barvy white pure RAL 9003M + tělo ventilu ø 125 RAL 9010 + montážní upevňovací rámeček</t>
  </si>
  <si>
    <t>Pol129</t>
  </si>
  <si>
    <t>Tepelně a hlukově izolovaná ohebná hliníková hadice ø125 s mikroperforací, minerální vata tl.25 mm, vnější vrstva laminátová fólie</t>
  </si>
  <si>
    <t>Pol130</t>
  </si>
  <si>
    <t>Rychloupevňovací páska se sponou, průměr 165 mm</t>
  </si>
  <si>
    <t>Pol131</t>
  </si>
  <si>
    <t>Předizolované kruhové vzduchotechnické potrubí a tvarovky, vnitřní a vnější plášť z pozink. plechu, tl. Izolace 50 mm (lamelový skružovatelný pás z kamenné vlny): Trouba kruhová, vnitřní průměr 200, l=3 m</t>
  </si>
  <si>
    <t>Pol132</t>
  </si>
  <si>
    <t>Trouba kruhová, vnitřní průměr 160, l=3 m</t>
  </si>
  <si>
    <t>Pol133</t>
  </si>
  <si>
    <t>Trouba kruhová, vnitřní průměr 125, l=3 m</t>
  </si>
  <si>
    <t>Pol134</t>
  </si>
  <si>
    <t>Spojka vnitřní, d=125</t>
  </si>
  <si>
    <t>Pol135</t>
  </si>
  <si>
    <t>Spojka vnitřní, d=200</t>
  </si>
  <si>
    <t>Pol136</t>
  </si>
  <si>
    <t>Spojka vnější D=200</t>
  </si>
  <si>
    <t>Pol137</t>
  </si>
  <si>
    <t>Přechod osový, d=200-125</t>
  </si>
  <si>
    <t>Pol138</t>
  </si>
  <si>
    <t>Odbočka jednostranná d=200-160</t>
  </si>
  <si>
    <t>Pol139</t>
  </si>
  <si>
    <t>Oblouk 90°, d=125</t>
  </si>
  <si>
    <t>Pol140</t>
  </si>
  <si>
    <t>Oblouk 90°, d=160</t>
  </si>
  <si>
    <t>Pol141</t>
  </si>
  <si>
    <t>Oblouk 90°, d=200</t>
  </si>
  <si>
    <t>75151-1182</t>
  </si>
  <si>
    <t>Montáž potrubí plechového sk.I kruhového bez přírub, průměru do 200 mm</t>
  </si>
  <si>
    <t>75151-4078</t>
  </si>
  <si>
    <t>Montáž tvarovek do plechového potrubí kruhového bez přírub, průměru do 200 mm</t>
  </si>
  <si>
    <t>Pol142</t>
  </si>
  <si>
    <t>Potrubí s přírubami a těsněním sk. I z pozink. plechu: Přechod osový 500x450-500x300/300</t>
  </si>
  <si>
    <t>Pol143</t>
  </si>
  <si>
    <t>Trouba čtyřhranná 500x300/400</t>
  </si>
  <si>
    <t>Pol144</t>
  </si>
  <si>
    <t>Přechod osový 500x300-300x150/300</t>
  </si>
  <si>
    <t>Pol145</t>
  </si>
  <si>
    <t>Trouba čtyřhranná 300x150/500</t>
  </si>
  <si>
    <t>Pol146</t>
  </si>
  <si>
    <t>Přechod osový 300x150-ø200/300 se vsuvkou do trouby</t>
  </si>
  <si>
    <t>Pol147</t>
  </si>
  <si>
    <t>Přechod osový 500x300-ø200/300 se vsuvkou do trouby</t>
  </si>
  <si>
    <t>Pol148</t>
  </si>
  <si>
    <t>Přechod osový 500x450-500x300/300</t>
  </si>
  <si>
    <t>75151-1022</t>
  </si>
  <si>
    <t>Montáž potrubí plechového sk.I čtyřhranného s přírubou, průřezu do 0,28 m2</t>
  </si>
  <si>
    <t>75151-4114</t>
  </si>
  <si>
    <t>Montáž tvarovek do potrubí plechového sk.I čtyřhranného s přírubou, průřezu do 0,21 m2</t>
  </si>
  <si>
    <t>Pol149</t>
  </si>
  <si>
    <t>Doplňkové ocelové konstrukce - konzoly s patkou - žárově pozinkováno (dle zvyklostí montážní firmy) - podepření vzt potrubí na střeše objektu - dodávka a montáž</t>
  </si>
  <si>
    <t>72117-4042</t>
  </si>
  <si>
    <t>Potrubí pro odvod kondenzátu: HT systém připojovací DN32 - dodávka a montáž</t>
  </si>
  <si>
    <t>72129-0111</t>
  </si>
  <si>
    <t>Zkouška těsnosti kanalizace</t>
  </si>
  <si>
    <t>Pol150</t>
  </si>
  <si>
    <t>Termoizolační trubice s AL. fólií,vnitřní průměr 32 mm, tl. stěny 25 mm</t>
  </si>
  <si>
    <t>Pol151</t>
  </si>
  <si>
    <t>Samolepící hliníková páska 50 mm x 50 m</t>
  </si>
  <si>
    <t>Montáž izolace tepelné jednovrstvé potrubí a ohybů</t>
  </si>
  <si>
    <t>Pol152</t>
  </si>
  <si>
    <t>Protimrazová ochrana potrubí pro odvod kondenzátu, délka topného kabelu 14 m / 152 W - topný okruh s vidlicí a termostatem pro protimrazovou ochranu potrubí</t>
  </si>
  <si>
    <t>Instalace protimrazové ochrany, elektropropojení, oživení, revize topných kabelů (materiál v ceně)</t>
  </si>
  <si>
    <t>Pol153</t>
  </si>
  <si>
    <t>Izolace potrubí sání čerstvého vzduchu a výfuk odpadního vzduchu: Samolepící pásy tl.50 mm z pěnového polyethylenu laminované hliníkovou fólií</t>
  </si>
  <si>
    <t>71338-1311R0</t>
  </si>
  <si>
    <t>Montáž izolace čtyřhranných vzduchotechnických kanálů samolepícími deskami s povrchovou úpravou hliník. fólií</t>
  </si>
  <si>
    <t>71339-1144</t>
  </si>
  <si>
    <t>Montáž oplechování pevného hliníkovým plechem tepelné izolace potrubí ve venkovním prostředí</t>
  </si>
  <si>
    <t>Pol154</t>
  </si>
  <si>
    <t>Pozinkovaný plech</t>
  </si>
  <si>
    <t>Pol155</t>
  </si>
  <si>
    <t>Střešní průchod pro plochou střechu, pro prostup potrubí ø300 mm</t>
  </si>
  <si>
    <t>Pol156</t>
  </si>
  <si>
    <t>Protidešťová objímka pro potrubí ø300 mm</t>
  </si>
  <si>
    <t>Pol157</t>
  </si>
  <si>
    <t>Střešní průchod pro plochou střechu, pro prostup potrubí ø260 mm</t>
  </si>
  <si>
    <t>Pol158</t>
  </si>
  <si>
    <t>Protidešťová objímka pro potrubí ø260 mm</t>
  </si>
  <si>
    <t>Pol159</t>
  </si>
  <si>
    <t>Střešní průchod pro plochou střechu, pro prostup potrubí ø225 mm</t>
  </si>
  <si>
    <t>Pol160</t>
  </si>
  <si>
    <t>Protidešťová objímka pro potrubí ø225 mm</t>
  </si>
  <si>
    <t>24078-5116</t>
  </si>
  <si>
    <t>Montáž střešních objímek a průchodek kruhových, průměru do 200 mm</t>
  </si>
  <si>
    <t>Pol161</t>
  </si>
  <si>
    <t>Spiro potrubí a tvarovky: Trouba D=160, l=3 m</t>
  </si>
  <si>
    <t>Pol162</t>
  </si>
  <si>
    <t>Trouba D=125, l=3 m</t>
  </si>
  <si>
    <t>Pol163</t>
  </si>
  <si>
    <t>Trouba D=200, l=3 m</t>
  </si>
  <si>
    <t>Pol164</t>
  </si>
  <si>
    <t>Spojka vnější - nátrubek, D=125</t>
  </si>
  <si>
    <t>Pol165</t>
  </si>
  <si>
    <t>Spojka vnější - nátrubek, D=160</t>
  </si>
  <si>
    <t>Pol166</t>
  </si>
  <si>
    <t>Spojka vnější - nátrubek, D=200</t>
  </si>
  <si>
    <t>Pol167</t>
  </si>
  <si>
    <t>Koncový kryt pro zaslepení tvarovky, D=200</t>
  </si>
  <si>
    <t>Pol168</t>
  </si>
  <si>
    <t>Přechod osový, d=160-125</t>
  </si>
  <si>
    <t>Pol169</t>
  </si>
  <si>
    <t>Oblouk segmentový 90°, d=125</t>
  </si>
  <si>
    <t>Pol170</t>
  </si>
  <si>
    <t>Oblouk segmentový 90°, d=160</t>
  </si>
  <si>
    <t>Pol171</t>
  </si>
  <si>
    <t>Oblouk segmentový 90°, d=200</t>
  </si>
  <si>
    <t>Pol172</t>
  </si>
  <si>
    <t>Odbočka jednostranná d=125-125</t>
  </si>
  <si>
    <t>Pol173</t>
  </si>
  <si>
    <t>Odbočka jednostranná d=160-125</t>
  </si>
  <si>
    <t>Pol174</t>
  </si>
  <si>
    <t>Odbočka jednostranná d=160-160</t>
  </si>
  <si>
    <t>Pol175</t>
  </si>
  <si>
    <t>Odbočka jednostranná d=200-125</t>
  </si>
  <si>
    <t>Pol176</t>
  </si>
  <si>
    <t>Pol177</t>
  </si>
  <si>
    <t>Regulační klapka do kruhového potrubí ø125, ruční ovládání</t>
  </si>
  <si>
    <t>Pol178</t>
  </si>
  <si>
    <t>Regulační klapka do kruhového potrub ø160, ruční ovládání</t>
  </si>
  <si>
    <t>75151-4679</t>
  </si>
  <si>
    <t>Montáž klapky kruhové bez přírub, průměru do 200 mm</t>
  </si>
  <si>
    <t>Pol179</t>
  </si>
  <si>
    <t>Izolace přívodního potrubí potrubí: Tepelně izolační návlek z minerální vaty tl.25 mm s polepem hliníkovou fólií, vnitřní průměr 125 mm, balení 10 m</t>
  </si>
  <si>
    <t>Pol180</t>
  </si>
  <si>
    <t>Tepelně izolační návlek z minerální vaty tl.25 mm s polepem hliníkovou fólií, vnitřní průměr 160 mm, balení 10 m</t>
  </si>
  <si>
    <t>71346-3411</t>
  </si>
  <si>
    <t>Montáž izolace tepelné návlekovými hadicemi potrubí a ohybů</t>
  </si>
  <si>
    <t>Pol181</t>
  </si>
  <si>
    <t>Samolepící hliníková páska 50mm x 50 m</t>
  </si>
  <si>
    <t>24101-3100R00</t>
  </si>
  <si>
    <t>Ostatní závěsný, spojovací a těsnící materiál pro vzt rozvody</t>
  </si>
  <si>
    <t>24099-1000R00</t>
  </si>
  <si>
    <t>75151-00..R0</t>
  </si>
  <si>
    <t>Výroba vzt potrubí při montáži - doměry (materiál v ceně)</t>
  </si>
  <si>
    <t>94611-1112</t>
  </si>
  <si>
    <t>Montáž pojízdných věží šířky do 0,9 m, délky do 3,2 m, výšky do 2,5 m</t>
  </si>
  <si>
    <t>94611-1214</t>
  </si>
  <si>
    <t>Příplatek za první a každý další den použití</t>
  </si>
  <si>
    <t>den</t>
  </si>
  <si>
    <t>94611-1812</t>
  </si>
  <si>
    <t>Demontáž pojízdných věží</t>
  </si>
  <si>
    <t>80075-1000R00</t>
  </si>
  <si>
    <t>Uvedení zařízení do provozu, zaregulování, revize, zaškolení obsluhy.</t>
  </si>
  <si>
    <t>80075-1000R01</t>
  </si>
  <si>
    <t>Přesun hmot pro izolace tepelné v obj. v. do 24 m</t>
  </si>
  <si>
    <t>99875-1102</t>
  </si>
  <si>
    <t>Přesun hmot pro vzduchotechniku v obj. v. do 24m</t>
  </si>
  <si>
    <t>99875-1181</t>
  </si>
  <si>
    <t>Pol182</t>
  </si>
  <si>
    <t>Zaškolení obsluhy, protokoly o zaregulování systému, revizní zpráva</t>
  </si>
  <si>
    <t>Větrání místností v 1.NP, 3.NP a 4.NP - VZT - 2</t>
  </si>
  <si>
    <t>Pol183</t>
  </si>
  <si>
    <t>VZT jednotka s rekuperací tepla, pro přívod a odvod vzduchu, průtok vzduchu 2155 m³/h, externí tlak 300 Pa, vnitřní instalace, hmotnost jednotky 382 kg, v sestavě: klapka, filtr F7, rekuperátor, přímý chladič (chladivo R-410 A, výkon 5,66 kW), teplovodní ohřívač (výkon 1,5 kW, médium: voda 70/50°C), regulační uzel teplovodního ohřívače, přívodní ventilátor, 4x pružná manžeta, klapka, filtr M5, odvodní ventilátor, by-passová klapka, 3x výstup kondenzátu ø32/40, měření a regulace, regulační prvky - dodávka v dílech</t>
  </si>
  <si>
    <t>Pol184</t>
  </si>
  <si>
    <t>Kondenzační sifon DN40 s připojením DN32 popř. d12-18, s přídavnou mechanickou uzávěrkou a čistící vložkou, s otáčivým ramenem odtoku (pro vývod kondenzátu VZT jednotky)</t>
  </si>
  <si>
    <t>72586-9101</t>
  </si>
  <si>
    <t>Montáž zápachových uzávěrek do DN40</t>
  </si>
  <si>
    <t>75161-1116</t>
  </si>
  <si>
    <t>Montáž vzt jednotky s výměnou vzduchu do 5000 m3/h</t>
  </si>
  <si>
    <t>Pol185</t>
  </si>
  <si>
    <t>Sestavení vzduchotechnické jednotky autorizovaným servisem - technik na místě</t>
  </si>
  <si>
    <t>Pol186</t>
  </si>
  <si>
    <t>Čtyřhranný tlumič hluku L=1050 s kulisami š.200 mm a potrubím 600x400, počet kulis 2,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29 kg</t>
  </si>
  <si>
    <t>Pol187</t>
  </si>
  <si>
    <t>Čtyřhranný tlumič hluku L=1050 s kulisami š.200 mm a potrubím 400x400, počet kulis 1,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19 kg</t>
  </si>
  <si>
    <t>Pol188</t>
  </si>
  <si>
    <t>Čtyřhranný tlumič hluku L=1550 s kulisami š.150 mm a potrubím 600x600, počet kulis 3,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55 kg</t>
  </si>
  <si>
    <t>Pol189</t>
  </si>
  <si>
    <t>Obloukový tlumič do čtyřhranného potrubí s jednou kulisou š.400 mm a potrubím 600x600, x=150, y=150 mm,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</t>
  </si>
  <si>
    <t>Pol190</t>
  </si>
  <si>
    <t>Čtyřhranný tlumič hluku L=550 s kulisami š.200 mm a potrubím 400x400, počet kulis 1,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12 kg</t>
  </si>
  <si>
    <t>Pol191</t>
  </si>
  <si>
    <t>Čtyřhranný tlumič hluku L=550 s kulisami š.150 mm a potrubím 600x600, počet kulis 3,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26 kg</t>
  </si>
  <si>
    <t>Pol192</t>
  </si>
  <si>
    <t>Obloukový tlumič do čtyřhranného potrubí s čtyřmi kulisami š.100 mm a potrubím 600x600, x=150, y=150 mm,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</t>
  </si>
  <si>
    <t>75134-4123</t>
  </si>
  <si>
    <t>Montáž tlumiče hluku do čtyřhranného potrubí, průřezu do 0,45 m2</t>
  </si>
  <si>
    <t>Pol193</t>
  </si>
  <si>
    <t>Protidešťová žaluzie hliníková s ochranným sítem 1000x315 a srámem do potrubí, RAL urči architekt</t>
  </si>
  <si>
    <t>Pol194</t>
  </si>
  <si>
    <t>Protidešťová žaluzie hliníková s ochranným sítem 800x315 a srámem do potrubí, RAL urči architekt</t>
  </si>
  <si>
    <t>75139-8053</t>
  </si>
  <si>
    <t>Montáž protidešťové žaluzie na čytřhranné potrubí, průřezu do 0,45 m2</t>
  </si>
  <si>
    <t>Pol195</t>
  </si>
  <si>
    <t>Difuzor ø200 kruhového tvaru s perforovanou čelní deskou ø360 + plenum box s vestavěnou regulační klapkou ø200, rozptyl 3-mi směry</t>
  </si>
  <si>
    <t>75132-2142</t>
  </si>
  <si>
    <t>Montáž difuzoru kruhového vířivého se skříní, průřezu do 400 mm</t>
  </si>
  <si>
    <t>Pol196</t>
  </si>
  <si>
    <t>Tepelně a hlukově izolovaná ohebná hliníková hadice ø200 s mikroperforací, minerální vata tl.25 mm, vnější vrstva laminátová fólie</t>
  </si>
  <si>
    <t>Pol197</t>
  </si>
  <si>
    <t>Univerzální talířový ventil , ø125 mm, materiál CrNi ocel</t>
  </si>
  <si>
    <t>Pol198</t>
  </si>
  <si>
    <t>Univerzální talířový ventil, ø160 mm, materiál CrNi ocel</t>
  </si>
  <si>
    <t>Pol199</t>
  </si>
  <si>
    <t>Univerzální talířový ventil, ø150 mm, materiál CrNi ocel</t>
  </si>
  <si>
    <t>Pol200</t>
  </si>
  <si>
    <t>Pol201</t>
  </si>
  <si>
    <t>Vyústka čtyřhranná jednořadá 325x75 s regulací R1, s nastavitelnými lamelami, do kruhového potrubí, materiál pozink</t>
  </si>
  <si>
    <t>75131-1111</t>
  </si>
  <si>
    <t>Montáž vyústky čtyřhranné do kruhového potrubí, průřezu do 0,04 m2</t>
  </si>
  <si>
    <t>Pol202</t>
  </si>
  <si>
    <t>Obdélníkový ventil 600x130, pro instalaci přímo na zeď. Je tvořen dvěmi zvukově izolačními lištami, které se montují na obě strany zdi a vzájemně jsou spojeny přiloženou perforovanou trubicí. Tím je zajištěno maximální potlačení hlučnosti. RAL 9010, pro tloušťku stěny 90-170 mm</t>
  </si>
  <si>
    <t>75139-8022</t>
  </si>
  <si>
    <t>Montáž větrací mřížky stěnové, průřezu do 0,1 m2</t>
  </si>
  <si>
    <t>Pol203</t>
  </si>
  <si>
    <t>Požární klapka kruhová ø280, požární odolnost EI60 ovládaná servopohonem s pružinou 230 V (AC), dále vybavená termoelektrickým spouštěcím čidlem, součástí servopohonu jsou i pomocné spínače se signalizací polohy listu klapky</t>
  </si>
  <si>
    <t>24071-5119</t>
  </si>
  <si>
    <t>Montáž požárních klapek kruhových, průměru do 280 mm</t>
  </si>
  <si>
    <t>…</t>
  </si>
  <si>
    <t>Montáž doplňků</t>
  </si>
  <si>
    <t>….1</t>
  </si>
  <si>
    <t>Revize požární klapky</t>
  </si>
  <si>
    <t>75158-1353</t>
  </si>
  <si>
    <t>Protipožární utěsnění prostupu kruhového stěnou, průměru potrubí do 300 mm (materiál v ceně)</t>
  </si>
  <si>
    <t>Pol204</t>
  </si>
  <si>
    <t>Systémové řešení ochrany kruhových vzduchotechnických potrubí proti požáru zvnějšku, rohože z minerální vaty tl. 40 mm, požární odolnost EI30S, v klasifikaci "z vnější strany o→i". Systém obsahuje lamelovou rohož s hliníkovou fólií vystuženou skleněnou mřížkou, navařovací trny pro kotvení izolace, AL samolepící páska na přelepení spojů</t>
  </si>
  <si>
    <t>71352-1121</t>
  </si>
  <si>
    <t>Montáž protipožárního obkladu na kruhové potrubí</t>
  </si>
  <si>
    <t>71349-2611</t>
  </si>
  <si>
    <t>Navaření trnů</t>
  </si>
  <si>
    <t>Pol205</t>
  </si>
  <si>
    <t>Regulační klapka čtyřhranná 400x200, L=106 mm, ruční nastavení</t>
  </si>
  <si>
    <t>Pol206</t>
  </si>
  <si>
    <t>Regulační klapka čtyřhranná 200x200, L=106 mm, ruční nastavení</t>
  </si>
  <si>
    <t>75151-4613</t>
  </si>
  <si>
    <t>Montáž klapky čtyřhranné s přírubou, průřezu do 0,14 m2</t>
  </si>
  <si>
    <t>Pol207</t>
  </si>
  <si>
    <t>Požární větrací mřížka L=400+180 mm, H=300 + 50 mm, s aktivačním mechanismem s pružinovým servopohonem 230 V (AC) s termoelektrickou pojistkou 72°C a koncovými mikrospínači, RAL 9010</t>
  </si>
  <si>
    <t>24071-5219</t>
  </si>
  <si>
    <t>Montáž požárních klapek čtyřhranných, obvodu do 2250 mm</t>
  </si>
  <si>
    <t>75158-1315</t>
  </si>
  <si>
    <t>Prostup čtyřhranného potrubí stěnou, průřezu do 0,28m2 (materiál v ceně)</t>
  </si>
  <si>
    <t>75158-1352</t>
  </si>
  <si>
    <t>Protipožární ochrana - prostup kruhového potrubí stěnou, průměru potrubí do 200 mm</t>
  </si>
  <si>
    <t>75158-1353.1</t>
  </si>
  <si>
    <t>Protipožární ochrana - prostup kruhového potrubí stěnou, průměru potrubí do 300 mm</t>
  </si>
  <si>
    <t>Pol208</t>
  </si>
  <si>
    <t>Kruhové potrubí a tvarovky systém safe click (spoje bez další nutnosti zajištění pomocí texů nebo nýtů a přelepení těsnící páskou), dvoubřité těsnění EPDM (Ethylen-propylen), tř. těsnosti D: Regulační klapka safe ø200</t>
  </si>
  <si>
    <t>Pol209</t>
  </si>
  <si>
    <t>Regulační klapka safe ø225</t>
  </si>
  <si>
    <t>Pol210</t>
  </si>
  <si>
    <t>Regulační klapka safe ø280</t>
  </si>
  <si>
    <t>Pol211</t>
  </si>
  <si>
    <t>Trouba kruhová spirálně vinutá ø125, materiál pozink</t>
  </si>
  <si>
    <t>Pol212</t>
  </si>
  <si>
    <t>Trouba kruhová spirálně vinutá ø160, materiál pozink</t>
  </si>
  <si>
    <t>Pol213</t>
  </si>
  <si>
    <t>Trouba kruhová spirálně vinutá ø200, materiál pozink</t>
  </si>
  <si>
    <t>Pol214</t>
  </si>
  <si>
    <t>Trouba kruhová spirálně vinutá ø225, materiál pozink</t>
  </si>
  <si>
    <t>Pol215</t>
  </si>
  <si>
    <t>Trouba kruhová spirálně vinutá ø280, materiál pozink</t>
  </si>
  <si>
    <t>Pol216</t>
  </si>
  <si>
    <t>Spojka vnitřní d=160</t>
  </si>
  <si>
    <t>Pol217</t>
  </si>
  <si>
    <t>Spojka vnitřní d=200</t>
  </si>
  <si>
    <t>Pol218</t>
  </si>
  <si>
    <t>Spojka vnější D=160</t>
  </si>
  <si>
    <t>Pol219</t>
  </si>
  <si>
    <t>Pol220</t>
  </si>
  <si>
    <t>Spojka vnější D=225</t>
  </si>
  <si>
    <t>Pol221</t>
  </si>
  <si>
    <t>Spojka vnější D=280</t>
  </si>
  <si>
    <t>Pol222</t>
  </si>
  <si>
    <t>Koncový kryt pro zaslepení trouby, d=160</t>
  </si>
  <si>
    <t>Pol223</t>
  </si>
  <si>
    <t>Přechod centrický d=200-125</t>
  </si>
  <si>
    <t>Pol224</t>
  </si>
  <si>
    <t>Přechod centrický d=200-160</t>
  </si>
  <si>
    <t>Pol225</t>
  </si>
  <si>
    <t>Přechod centrický d=225-125</t>
  </si>
  <si>
    <t>Pol226</t>
  </si>
  <si>
    <t>Oblouk lisovaný 90°, r=1D, D=125</t>
  </si>
  <si>
    <t>Pol227</t>
  </si>
  <si>
    <t>Oblouk lisovaný 90°, r=1D, D=160</t>
  </si>
  <si>
    <t>Pol228</t>
  </si>
  <si>
    <t>Oblouk lisovaný 30°, r=1D, D=200</t>
  </si>
  <si>
    <t>Pol229</t>
  </si>
  <si>
    <t>Odbočka jednostranná lisovaná d=160-125</t>
  </si>
  <si>
    <t>Pol230</t>
  </si>
  <si>
    <t>Odbočka jednostranná lisovaná d=160-160</t>
  </si>
  <si>
    <t>Pol231</t>
  </si>
  <si>
    <t>Odbočka jednostranná lisovaná d=200-125</t>
  </si>
  <si>
    <t>Pol232</t>
  </si>
  <si>
    <t>Odbočka jednostranná lisovaná d=200-200</t>
  </si>
  <si>
    <t>Pol233</t>
  </si>
  <si>
    <t>Odbočka jednostranná d=225-225</t>
  </si>
  <si>
    <t>Pol234</t>
  </si>
  <si>
    <t>Odbočka jednostranná d=280-160</t>
  </si>
  <si>
    <t>Pol235</t>
  </si>
  <si>
    <t>Odbočka jednostranná d=280-200</t>
  </si>
  <si>
    <t>75151-4680</t>
  </si>
  <si>
    <t>Montáž regulační klapky do kruhového potrubí, průměru do 300 mm</t>
  </si>
  <si>
    <t>75151-1183</t>
  </si>
  <si>
    <t>Montáž potrubí plechového sk.I kruhového bez přírub, průměru do 300 mm</t>
  </si>
  <si>
    <t>75151-4079</t>
  </si>
  <si>
    <t>Montáž tvarovek do plechového potrubí kruhového bez přírub, průměru do 300 mm</t>
  </si>
  <si>
    <t>Pol236</t>
  </si>
  <si>
    <t>Potrubí s přírubami a těsněním sk. I z pozink. plechu: Trouba čtyřhranná 1000x315/800+ VP</t>
  </si>
  <si>
    <t>Pol237</t>
  </si>
  <si>
    <t>Přechod osový 315x1000-200x600/400</t>
  </si>
  <si>
    <t>Pol238</t>
  </si>
  <si>
    <t>Oblouk čtyřhranný 200x600-45°/R100</t>
  </si>
  <si>
    <t>394</t>
  </si>
  <si>
    <t>Pol239</t>
  </si>
  <si>
    <t>Trouba čtyřhranná 200x600/400+ VP</t>
  </si>
  <si>
    <t>396</t>
  </si>
  <si>
    <t>Pol240</t>
  </si>
  <si>
    <t>Trouba čtyřhranná 200x600/800+ VP</t>
  </si>
  <si>
    <t>398</t>
  </si>
  <si>
    <t>Pol241</t>
  </si>
  <si>
    <t>Trouba čtyřhranná 200x600/2000</t>
  </si>
  <si>
    <t>400</t>
  </si>
  <si>
    <t>Pol242</t>
  </si>
  <si>
    <t>Oblouk čtyřhranný 200x600-90°/R100</t>
  </si>
  <si>
    <t>402</t>
  </si>
  <si>
    <t>Pol243</t>
  </si>
  <si>
    <t>Trouba čtyřhranná 200x600/300+ VP</t>
  </si>
  <si>
    <t>404</t>
  </si>
  <si>
    <t>Pol244</t>
  </si>
  <si>
    <t>Koleno ostré přechodové s náběhovými plechy 400x400-600x400/R150</t>
  </si>
  <si>
    <t>406</t>
  </si>
  <si>
    <t>Pol245</t>
  </si>
  <si>
    <t>Trouba čtyřhranná 400x400/500+ VP</t>
  </si>
  <si>
    <t>408</t>
  </si>
  <si>
    <t>Pol246</t>
  </si>
  <si>
    <t>Přechod osový 400x300-400x400/200</t>
  </si>
  <si>
    <t>410</t>
  </si>
  <si>
    <t>Pol247</t>
  </si>
  <si>
    <t>Přechod osový 710x450-600x600/300</t>
  </si>
  <si>
    <t>412</t>
  </si>
  <si>
    <t>Pol248</t>
  </si>
  <si>
    <t>Trouba čtyřhranná 600x600/400+ VP</t>
  </si>
  <si>
    <t>414</t>
  </si>
  <si>
    <t>Pol249</t>
  </si>
  <si>
    <t>Koleno ostré přechodové s náběhovými plechy 200x600-600x600/R100</t>
  </si>
  <si>
    <t>416</t>
  </si>
  <si>
    <t>Pol250</t>
  </si>
  <si>
    <t>Trouba čtyřhranná 600x200/1800+ VP</t>
  </si>
  <si>
    <t>418</t>
  </si>
  <si>
    <t>Pol251</t>
  </si>
  <si>
    <t>Odbočka 600x200-200x200-400x200/R100</t>
  </si>
  <si>
    <t>420</t>
  </si>
  <si>
    <t>Pol252</t>
  </si>
  <si>
    <t>Trouba čtyřhranná 200x200/1000</t>
  </si>
  <si>
    <t>422</t>
  </si>
  <si>
    <t>Pol253</t>
  </si>
  <si>
    <t>Přechod osový 200x200-ø225/200 se vsuvkou do spiro trouby</t>
  </si>
  <si>
    <t>424</t>
  </si>
  <si>
    <t>Pol254</t>
  </si>
  <si>
    <t>Trouba čtyřhranná 400x200/500</t>
  </si>
  <si>
    <t>426</t>
  </si>
  <si>
    <t>Pol255</t>
  </si>
  <si>
    <t>Přechod osový 400x200-ø315/200 se vsuvkou do spiro trouby</t>
  </si>
  <si>
    <t>428</t>
  </si>
  <si>
    <t>Pol256</t>
  </si>
  <si>
    <t>Přechod osový 600x200-ø355/300 se vsuvkou do spiro trouby</t>
  </si>
  <si>
    <t>430</t>
  </si>
  <si>
    <t>Pol257</t>
  </si>
  <si>
    <t>Trouba čtyřhranná 600x200/2000</t>
  </si>
  <si>
    <t>432</t>
  </si>
  <si>
    <t>Pol258</t>
  </si>
  <si>
    <t>Trouba čtyřhranná 600x200/600+ VP</t>
  </si>
  <si>
    <t>434</t>
  </si>
  <si>
    <t>Pol259</t>
  </si>
  <si>
    <t>Oblouk čtyřhranný 600x200-90°/R200</t>
  </si>
  <si>
    <t>436</t>
  </si>
  <si>
    <t>Pol260</t>
  </si>
  <si>
    <t>Oblouk čtyřhranný přechodový 200x600-400x600-90°/R100</t>
  </si>
  <si>
    <t>438</t>
  </si>
  <si>
    <t>Pol261</t>
  </si>
  <si>
    <t>Přechod osový 600x400-400x400/200</t>
  </si>
  <si>
    <t>440</t>
  </si>
  <si>
    <t>Pol262</t>
  </si>
  <si>
    <t>Oblouk čtyřhranný 400x400-90°/R100</t>
  </si>
  <si>
    <t>442</t>
  </si>
  <si>
    <t>444</t>
  </si>
  <si>
    <t>Pol263</t>
  </si>
  <si>
    <t>Přechod osový 400x400-300x400/200</t>
  </si>
  <si>
    <t>446</t>
  </si>
  <si>
    <t>448</t>
  </si>
  <si>
    <t>Pol264</t>
  </si>
  <si>
    <t>Trouba čtyřhranná 600x600/300+ VP</t>
  </si>
  <si>
    <t>450</t>
  </si>
  <si>
    <t>Pol265</t>
  </si>
  <si>
    <t>Oblouk čtyřhranný přechodový s náběhovými plechy 200x600-600x600-90°/R100</t>
  </si>
  <si>
    <t>452</t>
  </si>
  <si>
    <t>Pol266</t>
  </si>
  <si>
    <t>Trouba čtyřhranná 600x200/1600+ VP</t>
  </si>
  <si>
    <t>454</t>
  </si>
  <si>
    <t>Pol267</t>
  </si>
  <si>
    <t>Oblouk čtyřhranný 600x200-90°/R150</t>
  </si>
  <si>
    <t>456</t>
  </si>
  <si>
    <t>Pol268</t>
  </si>
  <si>
    <t>Trouba čtyřhranná 600x200/1500+ VP</t>
  </si>
  <si>
    <t>458</t>
  </si>
  <si>
    <t>460</t>
  </si>
  <si>
    <t>Pol269</t>
  </si>
  <si>
    <t>Trouba čtyřhranná 600x200/500+ VP</t>
  </si>
  <si>
    <t>462</t>
  </si>
  <si>
    <t>464</t>
  </si>
  <si>
    <t>466</t>
  </si>
  <si>
    <t>Pol270</t>
  </si>
  <si>
    <t>Přechod osový 600x200-800x315/400</t>
  </si>
  <si>
    <t>468</t>
  </si>
  <si>
    <t>Pol271</t>
  </si>
  <si>
    <t>Trouba čtyřhranná 800x315/800+ VP</t>
  </si>
  <si>
    <t>470</t>
  </si>
  <si>
    <t>75151-1023</t>
  </si>
  <si>
    <t>Montáž potrubí plechového sk.I čtyřhranného s přírubou, průřezu do 0,5 m2</t>
  </si>
  <si>
    <t>472</t>
  </si>
  <si>
    <t>75151-4117</t>
  </si>
  <si>
    <t>Montáž tvarovek do potrubí plechového sk.I čtyřhranného s přírubou, průřezu do 0,42 m2</t>
  </si>
  <si>
    <t>474</t>
  </si>
  <si>
    <t>476</t>
  </si>
  <si>
    <t>478</t>
  </si>
  <si>
    <t>Pol272</t>
  </si>
  <si>
    <t>Termoizolační trubice, vnitřní průměr 32 mm, tl. stěny 20 mm</t>
  </si>
  <si>
    <t>480</t>
  </si>
  <si>
    <t>Pol273</t>
  </si>
  <si>
    <t>Samolepící páska,40 mm x 1 m</t>
  </si>
  <si>
    <t>482</t>
  </si>
  <si>
    <t>484</t>
  </si>
  <si>
    <t>Pol274</t>
  </si>
  <si>
    <t>Izolace potrubí sání čerstvého vzduchu a výfuk odpadního vzduchu: Samolepící pásy tl.40 mm z pěnového polyethylenu laminované hliníkovou fólií</t>
  </si>
  <si>
    <t>486</t>
  </si>
  <si>
    <t>488</t>
  </si>
  <si>
    <t>Pol275</t>
  </si>
  <si>
    <t>Izolace potrubí přívodu upraveného vzduchu: Samolepící pásy tl.30 mm z pěnového polyethylenu laminované hliníkovou fólií</t>
  </si>
  <si>
    <t>490</t>
  </si>
  <si>
    <t>492</t>
  </si>
  <si>
    <t>Pol276</t>
  </si>
  <si>
    <t>Regulační klapka kruhová do spiro potrubí, ruční nastavení, průměr 160 mm</t>
  </si>
  <si>
    <t>494</t>
  </si>
  <si>
    <t>Pol277</t>
  </si>
  <si>
    <t>Regulační klapka kruhová do spiro potrubí, ruční nastavení, průměr 200 mm</t>
  </si>
  <si>
    <t>496</t>
  </si>
  <si>
    <t>Pol278</t>
  </si>
  <si>
    <t>Regulační klapka kruhová do spiro potrubí, ruční nastavení, průměr 225 mm</t>
  </si>
  <si>
    <t>498</t>
  </si>
  <si>
    <t>75151-4679.1</t>
  </si>
  <si>
    <t>Montáž regulační klapky do kruhového potrubí, průměru do 200 mm</t>
  </si>
  <si>
    <t>500</t>
  </si>
  <si>
    <t>502</t>
  </si>
  <si>
    <t>Pol279</t>
  </si>
  <si>
    <t>Kruhový tlumič hluku, vnitřní průměr 160 mm, vnější průměr 260 mm, délka 900 mm</t>
  </si>
  <si>
    <t>504</t>
  </si>
  <si>
    <t>75134-4112</t>
  </si>
  <si>
    <t>Montáž tlumiče hluku do kruhového potrubí, průměru do 200 mm</t>
  </si>
  <si>
    <t>506</t>
  </si>
  <si>
    <t>508</t>
  </si>
  <si>
    <t>510</t>
  </si>
  <si>
    <t>Pol280</t>
  </si>
  <si>
    <t>Trouba D=225, l=3 m</t>
  </si>
  <si>
    <t>Pol281</t>
  </si>
  <si>
    <t>Trouba D=280, l=3 m</t>
  </si>
  <si>
    <t>514</t>
  </si>
  <si>
    <t>Pol282</t>
  </si>
  <si>
    <t>Trouba D=315, l=3 m</t>
  </si>
  <si>
    <t>516</t>
  </si>
  <si>
    <t>Pol283</t>
  </si>
  <si>
    <t>Trouba D=355, l=3 m</t>
  </si>
  <si>
    <t>518</t>
  </si>
  <si>
    <t>Pol284</t>
  </si>
  <si>
    <t>Spojka vnější - nátrubek D=160</t>
  </si>
  <si>
    <t>520</t>
  </si>
  <si>
    <t>Pol285</t>
  </si>
  <si>
    <t>Spojka vnější - nátrubek D=200</t>
  </si>
  <si>
    <t>522</t>
  </si>
  <si>
    <t>Pol286</t>
  </si>
  <si>
    <t>Spojka vnější - nátrubek D=225</t>
  </si>
  <si>
    <t>524</t>
  </si>
  <si>
    <t>Pol287</t>
  </si>
  <si>
    <t>Spojka vnější - nátrubek D=280</t>
  </si>
  <si>
    <t>526</t>
  </si>
  <si>
    <t>Pol288</t>
  </si>
  <si>
    <t>Spojka vnější - nátrubek D=315</t>
  </si>
  <si>
    <t>528</t>
  </si>
  <si>
    <t>Pol289</t>
  </si>
  <si>
    <t>Spojka vnější - nátrubek D=355</t>
  </si>
  <si>
    <t>530</t>
  </si>
  <si>
    <t>Pol290</t>
  </si>
  <si>
    <t>Koncový kryt D=280, pro zaslepení tvarovky s nátrubkem G3/8" pro odvod vzdušného kondenzátu</t>
  </si>
  <si>
    <t>532</t>
  </si>
  <si>
    <t>Pol291</t>
  </si>
  <si>
    <t>Koncový kryt D=160, pro zaslepení tvarovky s nátrubkem G3/8" pro odvod vzdušného kondenzátu</t>
  </si>
  <si>
    <t>534</t>
  </si>
  <si>
    <t>Pol292</t>
  </si>
  <si>
    <t>Spojka vnitřní - vsuvka, d=160</t>
  </si>
  <si>
    <t>536</t>
  </si>
  <si>
    <t>Pol293</t>
  </si>
  <si>
    <t>Spojka vnitřní - vsuvka, d=200</t>
  </si>
  <si>
    <t>538</t>
  </si>
  <si>
    <t>Pol294</t>
  </si>
  <si>
    <t>Spojka vnitřní - vsuvka, d=225</t>
  </si>
  <si>
    <t>540</t>
  </si>
  <si>
    <t>Pol295</t>
  </si>
  <si>
    <t>Spojka vnitřní - vsuvka, d=280</t>
  </si>
  <si>
    <t>542</t>
  </si>
  <si>
    <t>Pol296</t>
  </si>
  <si>
    <t>Spojka vnitřní - vsuvka, d=315</t>
  </si>
  <si>
    <t>544</t>
  </si>
  <si>
    <t>Pol297</t>
  </si>
  <si>
    <t>Spojka vnitřní - vsuvka, d=355</t>
  </si>
  <si>
    <t>546</t>
  </si>
  <si>
    <t>Pol298</t>
  </si>
  <si>
    <t>Přechod osový d=315-160</t>
  </si>
  <si>
    <t>548</t>
  </si>
  <si>
    <t>Pol299</t>
  </si>
  <si>
    <t>Přechod osový d=355-280</t>
  </si>
  <si>
    <t>550</t>
  </si>
  <si>
    <t>Pol300</t>
  </si>
  <si>
    <t>Přechod osový d=315-225</t>
  </si>
  <si>
    <t>552</t>
  </si>
  <si>
    <t>Pol301</t>
  </si>
  <si>
    <t>Přechod osový d=355-225</t>
  </si>
  <si>
    <t>554</t>
  </si>
  <si>
    <t>Pol302</t>
  </si>
  <si>
    <t>Přechod osový d=225-200</t>
  </si>
  <si>
    <t>556</t>
  </si>
  <si>
    <t>Pol303</t>
  </si>
  <si>
    <t>Přechod osový d=225-160</t>
  </si>
  <si>
    <t>558</t>
  </si>
  <si>
    <t>Pol304</t>
  </si>
  <si>
    <t>Přechod osový d=200-160</t>
  </si>
  <si>
    <t>560</t>
  </si>
  <si>
    <t>Pol305</t>
  </si>
  <si>
    <t>Oblouk segmentový 45°, d=225</t>
  </si>
  <si>
    <t>562</t>
  </si>
  <si>
    <t>564</t>
  </si>
  <si>
    <t>566</t>
  </si>
  <si>
    <t>Pol306</t>
  </si>
  <si>
    <t>Oblouk segmentový 90°, d=225</t>
  </si>
  <si>
    <t>568</t>
  </si>
  <si>
    <t>Pol307</t>
  </si>
  <si>
    <t>Odbočka jednostranná 90°, d=160-160</t>
  </si>
  <si>
    <t>570</t>
  </si>
  <si>
    <t>Pol308</t>
  </si>
  <si>
    <t>Odbočka jednostranná 90°, d=160-125</t>
  </si>
  <si>
    <t>572</t>
  </si>
  <si>
    <t>Pol309</t>
  </si>
  <si>
    <t>Odbočka jednostranná 90°, d=200-160</t>
  </si>
  <si>
    <t>574</t>
  </si>
  <si>
    <t>Pol310</t>
  </si>
  <si>
    <t>Odbočka jednostranná 90°, d=200-200</t>
  </si>
  <si>
    <t>576</t>
  </si>
  <si>
    <t>Pol311</t>
  </si>
  <si>
    <t>Odbočka jednostranná 90°, d=225-225</t>
  </si>
  <si>
    <t>578</t>
  </si>
  <si>
    <t>Pol312</t>
  </si>
  <si>
    <t>Odbočka jednostranná 90°, d=225-200</t>
  </si>
  <si>
    <t>580</t>
  </si>
  <si>
    <t>Pol313</t>
  </si>
  <si>
    <t>Odbočka jednostranná 90°, d=280-280</t>
  </si>
  <si>
    <t>582</t>
  </si>
  <si>
    <t>Pol314</t>
  </si>
  <si>
    <t>Odbočka jednostranná 90°, d=315-315</t>
  </si>
  <si>
    <t>584</t>
  </si>
  <si>
    <t>Pol315</t>
  </si>
  <si>
    <t>Odbočka jednostranná 90°, d=315-200</t>
  </si>
  <si>
    <t>586</t>
  </si>
  <si>
    <t>Pol316</t>
  </si>
  <si>
    <t>Odbočka jednostranná 90°, d=355-355</t>
  </si>
  <si>
    <t>588</t>
  </si>
  <si>
    <t>Pol317</t>
  </si>
  <si>
    <t>Odbočka jednostranná 90°, d=355-200</t>
  </si>
  <si>
    <t>590</t>
  </si>
  <si>
    <t>Pol318</t>
  </si>
  <si>
    <t>Izolace přívodního potrubí potrubí: Tepelně izolační návlek z minerální vaty tl.25 mm s polepem hliníkovou fólií, vnitřní průměr 160 mm, balení 10 m</t>
  </si>
  <si>
    <t>592</t>
  </si>
  <si>
    <t>Pol319</t>
  </si>
  <si>
    <t>Tepelně izolační návlek z minerální vaty tl.25 mm s polepem hliníkovou fólií, vnitřní průměr 200 mm, balení 10 m</t>
  </si>
  <si>
    <t>594</t>
  </si>
  <si>
    <t>Pol320</t>
  </si>
  <si>
    <t>Tepelně izolační návlek z minerální vaty tl.25 mm s polepem hliníkovou fólií, vnitřní průměr 225 mm, balení 10 m</t>
  </si>
  <si>
    <t>596</t>
  </si>
  <si>
    <t>Pol321</t>
  </si>
  <si>
    <t>Tepelně izolační návlek z minerální vaty tl.25 mm s polepem hliníkovou fólií, vnitřní průměr 315 mm, balení 10 m</t>
  </si>
  <si>
    <t>598</t>
  </si>
  <si>
    <t>600</t>
  </si>
  <si>
    <t>602</t>
  </si>
  <si>
    <t>604</t>
  </si>
  <si>
    <t>606</t>
  </si>
  <si>
    <t>75151-1201</t>
  </si>
  <si>
    <t>Montáž potrubí plechového sk.I kruhového bez přírub, průměru do 400 mm</t>
  </si>
  <si>
    <t>608</t>
  </si>
  <si>
    <t>75151-4078.1</t>
  </si>
  <si>
    <t>Montáž tvarovek do potrubí kruhového bez přírub, průměru do 200 mm</t>
  </si>
  <si>
    <t>610</t>
  </si>
  <si>
    <t>75151-4079.1</t>
  </si>
  <si>
    <t>Montáž tvarovek do potrubí kruhového bez přírub, průměru do 300 mm</t>
  </si>
  <si>
    <t>612</t>
  </si>
  <si>
    <t>75151-4080</t>
  </si>
  <si>
    <t>Montáž tvarovek do potrubí kruhového bez přírub, průměru do 400 mm</t>
  </si>
  <si>
    <t>614</t>
  </si>
  <si>
    <t>72217-4022</t>
  </si>
  <si>
    <t>Potrubí pro odvod vzdušného kondenzátu z polypropylenu (PPR) svařovaných polyfuzně PN20 D20x3,4 - dodávka a montáž</t>
  </si>
  <si>
    <t>616</t>
  </si>
  <si>
    <t>72222-0231</t>
  </si>
  <si>
    <t>Přechodka dGK D20x3/8" - dodávka a montáž</t>
  </si>
  <si>
    <t>618</t>
  </si>
  <si>
    <t>72217-4072</t>
  </si>
  <si>
    <t>Kompenzační smyčka D20x3,4</t>
  </si>
  <si>
    <t>620</t>
  </si>
  <si>
    <t>72586-1312</t>
  </si>
  <si>
    <t>Podomítkové těleso odtoku HL138, přítok ø20-30mm, odtok DN32</t>
  </si>
  <si>
    <t>622</t>
  </si>
  <si>
    <t>72586-9101R0</t>
  </si>
  <si>
    <t>Montáž podomítkové zápachové uzávěrky</t>
  </si>
  <si>
    <t>624</t>
  </si>
  <si>
    <t>72117-4042.1</t>
  </si>
  <si>
    <t>HT systém připojovací DN32 - dodávka a montáž</t>
  </si>
  <si>
    <t>626</t>
  </si>
  <si>
    <t>72117-1905</t>
  </si>
  <si>
    <t>Vsazení odbočky do plastového potrubí - dodávka a montáž</t>
  </si>
  <si>
    <t>628</t>
  </si>
  <si>
    <t>72119-4104</t>
  </si>
  <si>
    <t>Vyvedení a upevnění odpadních výpustek</t>
  </si>
  <si>
    <t>630</t>
  </si>
  <si>
    <t>632</t>
  </si>
  <si>
    <t>Pol322</t>
  </si>
  <si>
    <t>Termoizolační trubice, vnitřní průměr 20 mm, tl. stěny 9 mm</t>
  </si>
  <si>
    <t>634</t>
  </si>
  <si>
    <t>Pol323</t>
  </si>
  <si>
    <t>Samolepící páska, 40 mm x 1 m</t>
  </si>
  <si>
    <t>636</t>
  </si>
  <si>
    <t>638</t>
  </si>
  <si>
    <t>Pol324</t>
  </si>
  <si>
    <t>Plastový stavebnicový systém, materiál PVC, bílá barva: Čtyřhranné potrubí □90x220, l=1m</t>
  </si>
  <si>
    <t>640</t>
  </si>
  <si>
    <t>Pol325</t>
  </si>
  <si>
    <t>Spojka na potrubí</t>
  </si>
  <si>
    <t>642</t>
  </si>
  <si>
    <t>Pol326</t>
  </si>
  <si>
    <t>Spona na potrubí</t>
  </si>
  <si>
    <t>644</t>
  </si>
  <si>
    <t>Pol327</t>
  </si>
  <si>
    <t>Přechodové koleno 90° s možností kruhového vyosení □90x220-ø150</t>
  </si>
  <si>
    <t>646</t>
  </si>
  <si>
    <t>Pol328</t>
  </si>
  <si>
    <t>Spojka do potrubí , průměr 150 mm</t>
  </si>
  <si>
    <t>648</t>
  </si>
  <si>
    <t>75152-5032</t>
  </si>
  <si>
    <t>Montáž potrubí plastového čtyřhranného bez přírub, průřezu do 0,03 m2</t>
  </si>
  <si>
    <t>650</t>
  </si>
  <si>
    <t>75152-6132</t>
  </si>
  <si>
    <t>Montáž tvarovek do potrubí plastového čtyřhranného bez přírub, průřezu do 0,03 m3</t>
  </si>
  <si>
    <t>652</t>
  </si>
  <si>
    <t>654</t>
  </si>
  <si>
    <t>656</t>
  </si>
  <si>
    <t>658</t>
  </si>
  <si>
    <t>94611-1115</t>
  </si>
  <si>
    <t>Montáž pojízdných věží šířky do 0,9 m, délky do 3,2 m, výšky do 5,5 m</t>
  </si>
  <si>
    <t>660</t>
  </si>
  <si>
    <t>662</t>
  </si>
  <si>
    <t>94611-1814</t>
  </si>
  <si>
    <t>664</t>
  </si>
  <si>
    <t>666</t>
  </si>
  <si>
    <t>668</t>
  </si>
  <si>
    <t>670</t>
  </si>
  <si>
    <t>672</t>
  </si>
  <si>
    <t>674</t>
  </si>
  <si>
    <t>676</t>
  </si>
  <si>
    <t>678</t>
  </si>
  <si>
    <t>680</t>
  </si>
  <si>
    <t>682</t>
  </si>
  <si>
    <t>684</t>
  </si>
  <si>
    <t>Větrání technického podlaží - VZT-4</t>
  </si>
  <si>
    <t>Pol385</t>
  </si>
  <si>
    <t>VZT jednotka s rekuperací tepla, pro přívod a odvod vzduchu, průtok vzduchu 450 m³/h, externí tlak 250 Pa, vnitřní instalace, hmotnost jednotky 75 kg, v sestavě: 2x filtr G4, rekuperátor, elektrický ohřívač (max. výkon 0,6 kW), přívodní a odvodní ventilátor, by-passová klapka, výstup kondenzátu ø16/22, měření a regulace, regulační prvky - dodávka vcelku</t>
  </si>
  <si>
    <t>926</t>
  </si>
  <si>
    <t>75161-1121</t>
  </si>
  <si>
    <t>928</t>
  </si>
  <si>
    <t>930</t>
  </si>
  <si>
    <t>932</t>
  </si>
  <si>
    <t>Pol386</t>
  </si>
  <si>
    <t>Kruhový tlumič hluku, vnitřní průměr 200 mm, vnější průměr 300 mm, délka 1200 mm, tl. Izolace 50 mm</t>
  </si>
  <si>
    <t>934</t>
  </si>
  <si>
    <t>Pol387</t>
  </si>
  <si>
    <t>Kruhový tlumič hluku, vnitřní průměr 200 mm, vnější průměr 500 mm, délka 1200 mm, tl. Izolace 150 mm</t>
  </si>
  <si>
    <t>936</t>
  </si>
  <si>
    <t>Pol388</t>
  </si>
  <si>
    <t>Kruhový tlumič hluku, vnitřní průměr 200 mm, vnější průměr 300 mm, délka 600 mm, tl. Izolace 50 mm</t>
  </si>
  <si>
    <t>938</t>
  </si>
  <si>
    <t>75134-4112.1</t>
  </si>
  <si>
    <t>Montáž tlumičů hluku pro kruhové potrubí</t>
  </si>
  <si>
    <t>940</t>
  </si>
  <si>
    <t>Pol389</t>
  </si>
  <si>
    <t>Protidešťová žaluzie hliníková s ochranným sítem 315x315 a s rámem do potrubí, RAL urči architekt</t>
  </si>
  <si>
    <t>942</t>
  </si>
  <si>
    <t>Pol390</t>
  </si>
  <si>
    <t>Protidešťová žaluzie hliníková s ochranným sítem 200x315 a s rámem do potrubí, RAL urči architekt</t>
  </si>
  <si>
    <t>944</t>
  </si>
  <si>
    <t>75139-8051</t>
  </si>
  <si>
    <t>Montáž protidešťové žaluzie na čytřhranné potrubí, průřezu do 0,15m2</t>
  </si>
  <si>
    <t>946</t>
  </si>
  <si>
    <t>Pol391</t>
  </si>
  <si>
    <t>Vyústka čtyřhranná jednořadá 325x75, do kruhového potrubí, s regulací R1, materiál pozink</t>
  </si>
  <si>
    <t>948</t>
  </si>
  <si>
    <t>950</t>
  </si>
  <si>
    <t>Pol392</t>
  </si>
  <si>
    <t>Tepelně a hlukově izolovaná ohebná hliníková hadice s mikroperforací. Tepelnou izolaci tvoří minerální vata tl. 25 mm, vnitřní průměr hadice 200 mm</t>
  </si>
  <si>
    <t>952</t>
  </si>
  <si>
    <t>Pol393</t>
  </si>
  <si>
    <t>Tepelně a hlukově izolovaná ohebná hliníková hadice s mikroperforací. Tepelnou izolaci tvoří minerální vata tl. 25 mm, vnitřní průměr hadice 180 mm</t>
  </si>
  <si>
    <t>954</t>
  </si>
  <si>
    <t>956</t>
  </si>
  <si>
    <t>359</t>
  </si>
  <si>
    <t>75153-7132</t>
  </si>
  <si>
    <t>958</t>
  </si>
  <si>
    <t>960</t>
  </si>
  <si>
    <t>361</t>
  </si>
  <si>
    <t>75151-4679.2</t>
  </si>
  <si>
    <t>Montáž reg. Klapky kruhové, průměru do 200 mm</t>
  </si>
  <si>
    <t>962</t>
  </si>
  <si>
    <t>Pol394</t>
  </si>
  <si>
    <t>Potrubí s přírubami a těsněním sk. I z pozink. plechu: Trouba čtyřhranná 200x315/800+ VP</t>
  </si>
  <si>
    <t>964</t>
  </si>
  <si>
    <t>363</t>
  </si>
  <si>
    <t>Pol395</t>
  </si>
  <si>
    <t>Trouba čtyřhranná 315x315/800+ VP</t>
  </si>
  <si>
    <t>966</t>
  </si>
  <si>
    <t>Pol396</t>
  </si>
  <si>
    <t>Oblouk čtyřhranný 315x315-90°/R=150</t>
  </si>
  <si>
    <t>968</t>
  </si>
  <si>
    <t>365</t>
  </si>
  <si>
    <t>Pol397</t>
  </si>
  <si>
    <t>Přechod osový 315x315-ø200/300 se vsuvkou do spiro trouby</t>
  </si>
  <si>
    <t>970</t>
  </si>
  <si>
    <t>Pol398</t>
  </si>
  <si>
    <t>Přechod osový 200x315-ø200/300 se vsuvkou do spiro trouby</t>
  </si>
  <si>
    <t>972</t>
  </si>
  <si>
    <t>367</t>
  </si>
  <si>
    <t>75151-1021</t>
  </si>
  <si>
    <t>Montáž potrubí plechového sk.I čtyřhranného s přírubou, průřezu do 0,13 m2</t>
  </si>
  <si>
    <t>974</t>
  </si>
  <si>
    <t>75151-4113</t>
  </si>
  <si>
    <t>Montáž tvarovek do potrubí plechového sk.I čtyřhranného s přírubou, průřezu do 0,14 m2</t>
  </si>
  <si>
    <t>976</t>
  </si>
  <si>
    <t>369</t>
  </si>
  <si>
    <t>Pol399</t>
  </si>
  <si>
    <t>Izolace potrubí: Samolepící pásy tl.40 mm z pěnového polyethylenu laminované hliníkovou fólií</t>
  </si>
  <si>
    <t>978</t>
  </si>
  <si>
    <t>980</t>
  </si>
  <si>
    <t>371</t>
  </si>
  <si>
    <t>982</t>
  </si>
  <si>
    <t>984</t>
  </si>
  <si>
    <t>373</t>
  </si>
  <si>
    <t>986</t>
  </si>
  <si>
    <t>Pol400</t>
  </si>
  <si>
    <t>Spiro potrubí a tvarovky: Trouba D=125, l=3 m</t>
  </si>
  <si>
    <t>988</t>
  </si>
  <si>
    <t>375</t>
  </si>
  <si>
    <t>Pol401</t>
  </si>
  <si>
    <t>Trouba D=160, l=3 m</t>
  </si>
  <si>
    <t>990</t>
  </si>
  <si>
    <t>992</t>
  </si>
  <si>
    <t>377</t>
  </si>
  <si>
    <t>Pol402</t>
  </si>
  <si>
    <t>Spojka vnitřní - vsuvka, d=125</t>
  </si>
  <si>
    <t>994</t>
  </si>
  <si>
    <t>996</t>
  </si>
  <si>
    <t>379</t>
  </si>
  <si>
    <t>1000</t>
  </si>
  <si>
    <t>381</t>
  </si>
  <si>
    <t>Pol403</t>
  </si>
  <si>
    <t>Spojka vnější - nátrubek, D=180</t>
  </si>
  <si>
    <t>1002</t>
  </si>
  <si>
    <t>1004</t>
  </si>
  <si>
    <t>383</t>
  </si>
  <si>
    <t>Pol404</t>
  </si>
  <si>
    <t>Výfukový kus s ochrannou mřížkou, ø125</t>
  </si>
  <si>
    <t>1006</t>
  </si>
  <si>
    <t>Pol405</t>
  </si>
  <si>
    <t>Koncový kryt pro zaslepení spiro trouby, d=160</t>
  </si>
  <si>
    <t>1008</t>
  </si>
  <si>
    <t>385</t>
  </si>
  <si>
    <t>1010</t>
  </si>
  <si>
    <t>Pol406</t>
  </si>
  <si>
    <t>Přechod osový d=200-180</t>
  </si>
  <si>
    <t>1012</t>
  </si>
  <si>
    <t>387</t>
  </si>
  <si>
    <t>Pol407</t>
  </si>
  <si>
    <t>Oblouk 30°, d=200</t>
  </si>
  <si>
    <t>1014</t>
  </si>
  <si>
    <t>Pol408</t>
  </si>
  <si>
    <t>Oblouk 90°, d=180</t>
  </si>
  <si>
    <t>1016</t>
  </si>
  <si>
    <t>389</t>
  </si>
  <si>
    <t>Pol409</t>
  </si>
  <si>
    <t>1018</t>
  </si>
  <si>
    <t>Pol410</t>
  </si>
  <si>
    <t>1020</t>
  </si>
  <si>
    <t>391</t>
  </si>
  <si>
    <t>Pol411</t>
  </si>
  <si>
    <t>Odbočka jednostranná 90°, d=200-125</t>
  </si>
  <si>
    <t>1022</t>
  </si>
  <si>
    <t>1024</t>
  </si>
  <si>
    <t>393</t>
  </si>
  <si>
    <t>1026</t>
  </si>
  <si>
    <t>1028</t>
  </si>
  <si>
    <t>395</t>
  </si>
  <si>
    <t>1030</t>
  </si>
  <si>
    <t>1032</t>
  </si>
  <si>
    <t>397</t>
  </si>
  <si>
    <t>1034</t>
  </si>
  <si>
    <t>1036</t>
  </si>
  <si>
    <t>399</t>
  </si>
  <si>
    <t>75158-1352.1</t>
  </si>
  <si>
    <t>Protipožární ucpávky - prostup kruhového potrubí stěnou, průměru potrubí do 200 mm (materiál v ceně)</t>
  </si>
  <si>
    <t>1038</t>
  </si>
  <si>
    <t>1040</t>
  </si>
  <si>
    <t>401</t>
  </si>
  <si>
    <t>1042</t>
  </si>
  <si>
    <t>1044</t>
  </si>
  <si>
    <t>403</t>
  </si>
  <si>
    <t>1046</t>
  </si>
  <si>
    <t>1048</t>
  </si>
  <si>
    <t>405</t>
  </si>
  <si>
    <t>1050</t>
  </si>
  <si>
    <t>1052</t>
  </si>
  <si>
    <t>407</t>
  </si>
  <si>
    <t>1054</t>
  </si>
  <si>
    <t>1056</t>
  </si>
  <si>
    <t>409</t>
  </si>
  <si>
    <t>1058</t>
  </si>
  <si>
    <t>1060</t>
  </si>
  <si>
    <t>411</t>
  </si>
  <si>
    <t>1062</t>
  </si>
  <si>
    <t>1064</t>
  </si>
  <si>
    <t xml:space="preserve">Větrání CHÚC B a evakuačního výtahu </t>
  </si>
  <si>
    <t>413</t>
  </si>
  <si>
    <t>Pol412</t>
  </si>
  <si>
    <t>Nízkotlaký radiální ventilátor z pozink. plechu, do čtyřhranného potrubí 900x500 mm, délka ventilátoru 985 mm, požadovaný průtok vzduchu 7950 m³/h, externí tlak 340 Pa, U=3x400 V, P=3780 W, I=6,8 A</t>
  </si>
  <si>
    <t>1066</t>
  </si>
  <si>
    <t>Pol413</t>
  </si>
  <si>
    <t>Transformátorový regulátor pro spínání a 5-st. Regulaci otáček ventilátoru, pro 3-fázové ventilátory, max. proudová zátěž 7 A</t>
  </si>
  <si>
    <t>1068</t>
  </si>
  <si>
    <t>415</t>
  </si>
  <si>
    <t>Pol414</t>
  </si>
  <si>
    <t>Pružná čtyřhranná tlumící vložka, rozměr 900x500/150 mm</t>
  </si>
  <si>
    <t>1070</t>
  </si>
  <si>
    <t>Pol415</t>
  </si>
  <si>
    <t>Protidešťová žaluzie čtyřhranná z pozink. plechu, rozměr 1000x500 s ochranným pletivem s oky 10x10 mm, odstín šedá barva RAL 7040</t>
  </si>
  <si>
    <t>1072</t>
  </si>
  <si>
    <t>417</t>
  </si>
  <si>
    <t>Pol416</t>
  </si>
  <si>
    <t>Těsná lamelová klapka uzavírací z pozink. plechu se servopohonem, rozměr 800x500/170 mm, servopohon 230 V, ovládání dvoupolohové</t>
  </si>
  <si>
    <t>1074</t>
  </si>
  <si>
    <t>Pol417</t>
  </si>
  <si>
    <t>Těsná lamelová klapka uzavírací z pozink. plechu se servopohonem, rozměr 400x200/170 mm, servopohon 230 V, ovládání dvoupolohové</t>
  </si>
  <si>
    <t>1076</t>
  </si>
  <si>
    <t>419</t>
  </si>
  <si>
    <t>75112-2177</t>
  </si>
  <si>
    <t>Montáž ventilátoru do čtyřhranného potrubí, průřezu do 0,49 m2</t>
  </si>
  <si>
    <t>1078</t>
  </si>
  <si>
    <t>741….1</t>
  </si>
  <si>
    <t>Montáž regulátoru otáček (pozn. napojení na silovou elektroinstalaci a propojenís ventilátorem - viz projekt elektro)</t>
  </si>
  <si>
    <t>1080</t>
  </si>
  <si>
    <t>421</t>
  </si>
  <si>
    <t>75151-4518</t>
  </si>
  <si>
    <t>Montáž pružné spojky čtyřhranné, průřezu do 0,49 m2</t>
  </si>
  <si>
    <t>1082</t>
  </si>
  <si>
    <t>75139-8054.1</t>
  </si>
  <si>
    <t>Montáž protidešťové žaluzie na čytřhranné potrubí, průřezu do 0,6 m2</t>
  </si>
  <si>
    <t>1084</t>
  </si>
  <si>
    <t>423</t>
  </si>
  <si>
    <t>Pol418</t>
  </si>
  <si>
    <t>Krycí mřížka čtyřhranná 800x500 mm, výplň tahokov, RAL 9006</t>
  </si>
  <si>
    <t>1086</t>
  </si>
  <si>
    <t>Pol419</t>
  </si>
  <si>
    <t>Krycí mřížka čtyřhranná 400x200 mm, výplň tahokov, RAL 9006</t>
  </si>
  <si>
    <t>1088</t>
  </si>
  <si>
    <t>425</t>
  </si>
  <si>
    <t>75131-1096</t>
  </si>
  <si>
    <t>Montáž větrací mřížky na čtyřhranné potrubí průřezu přes 0,25 m2</t>
  </si>
  <si>
    <t>1090</t>
  </si>
  <si>
    <t>75131-1091</t>
  </si>
  <si>
    <t>Montáž větrací mřížky na čtyřhranné potrubí průřezu do 0,08 m2</t>
  </si>
  <si>
    <t>1092</t>
  </si>
  <si>
    <t>427</t>
  </si>
  <si>
    <t>Pol420</t>
  </si>
  <si>
    <t>Regulační a uzavírací klapka těsná 900x630 se servopohonem (k uzavírací klapce profese elektro zajistí napájení pro servopohon 24 nebo 230 V. Servopohon s havarijní pružinou zvolit "bez napětí otevřeno" nebo "bez napětí zavřeno" dle dohody s profesí elektro. Způsob provozu: Pružinový vratný servopohon ovládá žaluziovou klapku. Při aktivaci zařízení řídícím systémem bude pomocí tohoto pohonu klapka bez napětí otevřena.)</t>
  </si>
  <si>
    <t>1094</t>
  </si>
  <si>
    <t>75151-4620</t>
  </si>
  <si>
    <t>Montáž škrtící klapky do čtyřhranného potrubí, průřezu do 0,63 m2</t>
  </si>
  <si>
    <t>1096</t>
  </si>
  <si>
    <t>429</t>
  </si>
  <si>
    <t>Pol421</t>
  </si>
  <si>
    <t>Protidešťová žaluzie hliníková s ochranným sítem 900x630 a srámem do potrubí, RAL urči architekt</t>
  </si>
  <si>
    <t>1098</t>
  </si>
  <si>
    <t>1100</t>
  </si>
  <si>
    <t>431</t>
  </si>
  <si>
    <t>Pol422</t>
  </si>
  <si>
    <t>Regulační a uzavírací klapka těsná 400x630 se servopohonem (k uzavírací klapce profese elektro zajistí napájení pro servopohon 24 nebo 230 V. Servopohon s havarijní pružinou zvolit "bez napětí otevřeno" nebo "bez napětí zavřeno" dle dohody s profesí elektro. Způsob provozu: Pružinový vratný servopohon ovládá žaluziovou klapku. Při aktivaci zařízení řídícím systémem bude pomocí tohoto pohonu klapka bez napětí otevřena.)</t>
  </si>
  <si>
    <t>1102</t>
  </si>
  <si>
    <t>75151-4615</t>
  </si>
  <si>
    <t>Montáž škrtící klapky do čtyřhranného potrubí, průřezu do 0,28 m2</t>
  </si>
  <si>
    <t>1104</t>
  </si>
  <si>
    <t>433</t>
  </si>
  <si>
    <t>Pol423</t>
  </si>
  <si>
    <t>Protidešťová žaluzie hliníková s ochranným sítem 400x630 a srámem do potrubí, RAL urči architekt</t>
  </si>
  <si>
    <t>1106</t>
  </si>
  <si>
    <t>75139-8052</t>
  </si>
  <si>
    <t>Montáž protidešťové žaluzie na čtyřhranné potrubí, průřezu do 0,3 m2</t>
  </si>
  <si>
    <t>1108</t>
  </si>
  <si>
    <t>435</t>
  </si>
  <si>
    <t>Pol424</t>
  </si>
  <si>
    <t>Krycí mřížka čtyřhranná 900x630 mm, výplň tahokov, RAL 9010</t>
  </si>
  <si>
    <t>1110</t>
  </si>
  <si>
    <t>Pol425</t>
  </si>
  <si>
    <t>Krycí mřížka čtyřhranná 400x630 mm, výplň tahokov, RAL 9010</t>
  </si>
  <si>
    <t>1112</t>
  </si>
  <si>
    <t>437</t>
  </si>
  <si>
    <t>Pol426</t>
  </si>
  <si>
    <t>Krycí mřížka čtyřhranná 500x500 mm, výplň tahokov, RAL 9006</t>
  </si>
  <si>
    <t>1114</t>
  </si>
  <si>
    <t>1116</t>
  </si>
  <si>
    <t>439</t>
  </si>
  <si>
    <t>Pol427</t>
  </si>
  <si>
    <t>Potrubí s přírubami a těsněním sk. I z pozink. plechu: Trouba čtyřhranná 1000x500/800+ VP</t>
  </si>
  <si>
    <t>1118</t>
  </si>
  <si>
    <t>Pol428</t>
  </si>
  <si>
    <t>Odskok s přechodem 500x1000-500x900/800 (U=300) - (dle detailu v řezu G-G)</t>
  </si>
  <si>
    <t>1120</t>
  </si>
  <si>
    <t>441</t>
  </si>
  <si>
    <t>Pol429</t>
  </si>
  <si>
    <t>Přechod osový 900x500-800x500/300</t>
  </si>
  <si>
    <t>1122</t>
  </si>
  <si>
    <t>Pol430</t>
  </si>
  <si>
    <t>Trouba čtyřhranná 800x500/2000+ VP</t>
  </si>
  <si>
    <t>1124</t>
  </si>
  <si>
    <t>443</t>
  </si>
  <si>
    <t>Pol431</t>
  </si>
  <si>
    <t>Odbočka jednostranná s přechodem 800x500-800x500-400x200 (dle detailu v řezu G-G)</t>
  </si>
  <si>
    <t>1126</t>
  </si>
  <si>
    <t>Pol432</t>
  </si>
  <si>
    <t>Trouba čtyřhranná 400x200/2000+ VP</t>
  </si>
  <si>
    <t>1128</t>
  </si>
  <si>
    <t>445</t>
  </si>
  <si>
    <t>Pol433</t>
  </si>
  <si>
    <t>Oblouk čtyřhranný 200x400-90°/R100</t>
  </si>
  <si>
    <t>1130</t>
  </si>
  <si>
    <t>Pol434</t>
  </si>
  <si>
    <t>Oblouk čtyřhranný 400x200-90°/R100</t>
  </si>
  <si>
    <t>1132</t>
  </si>
  <si>
    <t>447</t>
  </si>
  <si>
    <t>Pol435</t>
  </si>
  <si>
    <t>Trouba čtyřhranná 400x200/300+ VP</t>
  </si>
  <si>
    <t>1134</t>
  </si>
  <si>
    <t>1136</t>
  </si>
  <si>
    <t>449</t>
  </si>
  <si>
    <t>1138</t>
  </si>
  <si>
    <t>75151-4013</t>
  </si>
  <si>
    <t>Montáž tavrovek potrubí plechového sk.I čtyřhranného s přírubou, průřezu do 0,14 m2</t>
  </si>
  <si>
    <t>1140</t>
  </si>
  <si>
    <t>451</t>
  </si>
  <si>
    <t>75151-4119</t>
  </si>
  <si>
    <t>Montáž tavrovek potrubí plechového sk.I čtyřhranného s přírubou, průřezu do 0,56 m2</t>
  </si>
  <si>
    <t>1142</t>
  </si>
  <si>
    <t>Pol436</t>
  </si>
  <si>
    <t>Izolace potrubí : Samolepící lamelová rohož z kamenné vlny s hliníkovou fólií, tl. 40 mm, měrná hmotnost 40 kg/m3,</t>
  </si>
  <si>
    <t>1144</t>
  </si>
  <si>
    <t>453</t>
  </si>
  <si>
    <t>71341--1145</t>
  </si>
  <si>
    <t>1146</t>
  </si>
  <si>
    <t>Pol437</t>
  </si>
  <si>
    <t>1148</t>
  </si>
  <si>
    <t>455</t>
  </si>
  <si>
    <t>1150</t>
  </si>
  <si>
    <t>1152</t>
  </si>
  <si>
    <t>457</t>
  </si>
  <si>
    <t>1154</t>
  </si>
  <si>
    <t>94611-1111</t>
  </si>
  <si>
    <t>Montáž pojízdných věží šířky do 0,9 m, délky do 3,2 m, výšky do 1,5 m</t>
  </si>
  <si>
    <t>1156</t>
  </si>
  <si>
    <t>459</t>
  </si>
  <si>
    <t>94611-1211</t>
  </si>
  <si>
    <t>1158</t>
  </si>
  <si>
    <t>94611-1811</t>
  </si>
  <si>
    <t>1160</t>
  </si>
  <si>
    <t>461</t>
  </si>
  <si>
    <t>1162</t>
  </si>
  <si>
    <t>1164</t>
  </si>
  <si>
    <t>463</t>
  </si>
  <si>
    <t>1166</t>
  </si>
  <si>
    <t>1168</t>
  </si>
  <si>
    <t>465</t>
  </si>
  <si>
    <t>1170</t>
  </si>
  <si>
    <t>1172</t>
  </si>
  <si>
    <t>467</t>
  </si>
  <si>
    <t>1174</t>
  </si>
  <si>
    <t>Ochlazování místností - VRV_CH1, CH2, CH3</t>
  </si>
  <si>
    <t>Pol438</t>
  </si>
  <si>
    <t>CH1 - Venkovní jednotka VRV: Tepelné čerpadlo, kompresory řízené invertorem, chladivo R-410A, nominální chladící výkon 28 kW, hladina akustického tlaku 57 dBA, U=3x400 V, hmotnost 198 kg</t>
  </si>
  <si>
    <t>1176</t>
  </si>
  <si>
    <t>469</t>
  </si>
  <si>
    <t>Pol439</t>
  </si>
  <si>
    <t>Vnitřní kazetová jednotka s kruhovým výdechem, jmen. chladící výkon 9 kW, do podhledu 900x900</t>
  </si>
  <si>
    <t>1178</t>
  </si>
  <si>
    <t>Pol440</t>
  </si>
  <si>
    <t>Dekorační panel bílý designový</t>
  </si>
  <si>
    <t>1180</t>
  </si>
  <si>
    <t>471</t>
  </si>
  <si>
    <t>Pol441</t>
  </si>
  <si>
    <t>Vnitřní kazetová jednotka s plochým dekoračním panelem, jmen. chladící výkon 2,2 kW, do podhledu 600x600</t>
  </si>
  <si>
    <t>1182</t>
  </si>
  <si>
    <t>Pol442</t>
  </si>
  <si>
    <t>Vnitřní kazetová jednotka s plochým dekoračním panelem, jmen. chladící výkon 2,8 kW, do podhledu 600x600</t>
  </si>
  <si>
    <t>1184</t>
  </si>
  <si>
    <t>473</t>
  </si>
  <si>
    <t>Pol443</t>
  </si>
  <si>
    <t>Vnitřní kazetová jednotka s plochým dekoračním panelem, jmen. chladící výkon 3,6 kW, do podhledu 600x600</t>
  </si>
  <si>
    <t>1186</t>
  </si>
  <si>
    <t>Pol444</t>
  </si>
  <si>
    <t>Plochý dekorační panel bílý</t>
  </si>
  <si>
    <t>1188</t>
  </si>
  <si>
    <t>475</t>
  </si>
  <si>
    <t>Pol445</t>
  </si>
  <si>
    <t>Refnet pro 2-trubkové systémy-imperiální, vel.20</t>
  </si>
  <si>
    <t>1190</t>
  </si>
  <si>
    <t>Pol446</t>
  </si>
  <si>
    <t>Refnet pro 2-trubkové systémy-imperiální, vel.29</t>
  </si>
  <si>
    <t>1192</t>
  </si>
  <si>
    <t>477</t>
  </si>
  <si>
    <t>Pol447</t>
  </si>
  <si>
    <t>Kabelový nástěnný ovladač bílý</t>
  </si>
  <si>
    <t>1194</t>
  </si>
  <si>
    <t>Pol448</t>
  </si>
  <si>
    <t>Dodatečná náplň chladiva R410A</t>
  </si>
  <si>
    <t>1196</t>
  </si>
  <si>
    <t>479</t>
  </si>
  <si>
    <t>Pol449</t>
  </si>
  <si>
    <t>Uvedení VRV systému autorizovaným technikem výrobce zařízení</t>
  </si>
  <si>
    <t>1198</t>
  </si>
  <si>
    <t>75179-1100R0</t>
  </si>
  <si>
    <t>Předizolované měděné potrubí pro chladící systémy ø 6,4 (v ceně započteny náklady na dodání a montáž trub )</t>
  </si>
  <si>
    <t>1200</t>
  </si>
  <si>
    <t>481</t>
  </si>
  <si>
    <t>75179-1100R0.1</t>
  </si>
  <si>
    <t>Předizolované měděné potrubí pro chladící systémy ø 9,5 (v ceně započteny náklady na dodání a montáž trub a plnění chladiva)</t>
  </si>
  <si>
    <t>1202</t>
  </si>
  <si>
    <t>75179-1100R0.2</t>
  </si>
  <si>
    <t>Předizolované měděné potrubí pro chladící systémy ø 12,7 (v ceně započteny náklady na dodání a montáž trub )</t>
  </si>
  <si>
    <t>1204</t>
  </si>
  <si>
    <t>483</t>
  </si>
  <si>
    <t>75179-1100R0.3</t>
  </si>
  <si>
    <t>Předizolované měděné potrubí pro chladící systémy ø 15,9 (v ceně započteny náklady na dodání a montáž trub a plnění chladiva)</t>
  </si>
  <si>
    <t>1206</t>
  </si>
  <si>
    <t>75179-1100R0.4</t>
  </si>
  <si>
    <t>Předizolované měděné potrubí pro chladící systémy ø 22,2 (v ceně započteny náklady na dodání a montáž trub)</t>
  </si>
  <si>
    <t>1208</t>
  </si>
  <si>
    <t>485</t>
  </si>
  <si>
    <t>Pol450</t>
  </si>
  <si>
    <t>Samolepící páska EPDM 3x50 mm x 15 m</t>
  </si>
  <si>
    <t>1210</t>
  </si>
  <si>
    <t>75171-1134</t>
  </si>
  <si>
    <t>Montáž vnitřní kazetové 4-cestné jednotky</t>
  </si>
  <si>
    <t>1212</t>
  </si>
  <si>
    <t>487</t>
  </si>
  <si>
    <t>75172-1121</t>
  </si>
  <si>
    <t>Montáž a ustavení venkovní jednotky</t>
  </si>
  <si>
    <t>1214</t>
  </si>
  <si>
    <t>1216</t>
  </si>
  <si>
    <t>489</t>
  </si>
  <si>
    <t>71319-1100R00.1</t>
  </si>
  <si>
    <t>Položení pryžového pásu tl.8 mm pro podložení jednotky (materiál v ceně)</t>
  </si>
  <si>
    <t>1218</t>
  </si>
  <si>
    <t>1220</t>
  </si>
  <si>
    <t>491</t>
  </si>
  <si>
    <t>Příprava pro zkoušku těsnosti</t>
  </si>
  <si>
    <t>1222</t>
  </si>
  <si>
    <t>751…</t>
  </si>
  <si>
    <t>Plnění systému chlazení</t>
  </si>
  <si>
    <t>1224</t>
  </si>
  <si>
    <t>493</t>
  </si>
  <si>
    <t>Zkouška těsnosti potrubí z trubek měděných do ø35/1,5</t>
  </si>
  <si>
    <t>1226</t>
  </si>
  <si>
    <t>Pol451</t>
  </si>
  <si>
    <t>Drátěný kabelový žlab 35x200 (v ceně náklady na dodávku a montáž)</t>
  </si>
  <si>
    <t>1228</t>
  </si>
  <si>
    <t>495</t>
  </si>
  <si>
    <t>24101-3100R0</t>
  </si>
  <si>
    <t>Ostatní závěsný, spojovací a těsnící materiál pro rozvody</t>
  </si>
  <si>
    <t>1230</t>
  </si>
  <si>
    <t>24099-1000R0</t>
  </si>
  <si>
    <t>1232</t>
  </si>
  <si>
    <t>497</t>
  </si>
  <si>
    <t>Protipožární trubní ucpávky, prostup stěnou tl. 150 mm, D54</t>
  </si>
  <si>
    <t>1234</t>
  </si>
  <si>
    <t>Pol452</t>
  </si>
  <si>
    <t>Hadice spirálová pro odvod kondenzátu napojení na ZTI-kanalizace - dodávka a montáž</t>
  </si>
  <si>
    <t>1236</t>
  </si>
  <si>
    <t>499</t>
  </si>
  <si>
    <t>97103-8131</t>
  </si>
  <si>
    <t>Vybourání otvorů ve zdivu z příčkovek, tvárnic, průměr profilu do 60 mm, tl. Do 150 mm</t>
  </si>
  <si>
    <t>1238</t>
  </si>
  <si>
    <t>97104-2131</t>
  </si>
  <si>
    <t>Vybourání otvorů vbetonových příčkách, průměr profilu do 60 mm, tl. Do 150 mm</t>
  </si>
  <si>
    <t>1240</t>
  </si>
  <si>
    <t>501</t>
  </si>
  <si>
    <t>….2</t>
  </si>
  <si>
    <t>Výplň PUR pěnou, tl. spáry do 50 mm (materiál v ceně)</t>
  </si>
  <si>
    <t>1242</t>
  </si>
  <si>
    <t>99701-3214</t>
  </si>
  <si>
    <t>Vnitrostaveništní doprava suti a vybouraných hmot vodorovně do 50 m, v obj. výšky do 15 m, svisle ručně</t>
  </si>
  <si>
    <t>1244</t>
  </si>
  <si>
    <t>503</t>
  </si>
  <si>
    <t>99701-3501</t>
  </si>
  <si>
    <t>Odvoz suti se složení, na vzdálenost do 1 km</t>
  </si>
  <si>
    <t>1246</t>
  </si>
  <si>
    <t>99701-3509</t>
  </si>
  <si>
    <t>Odvoz suti -příplatek za každý další 1 km</t>
  </si>
  <si>
    <t>1248</t>
  </si>
  <si>
    <t>505</t>
  </si>
  <si>
    <t>99701-3802</t>
  </si>
  <si>
    <t>Poplatek za uložení stavebního odpadu</t>
  </si>
  <si>
    <t>1250</t>
  </si>
  <si>
    <t>1252</t>
  </si>
  <si>
    <t>507</t>
  </si>
  <si>
    <t>1254</t>
  </si>
  <si>
    <t>1256</t>
  </si>
  <si>
    <t>509</t>
  </si>
  <si>
    <t>1258</t>
  </si>
  <si>
    <t>Přesun hmot pro rozvody potrubí v obj. v. do 24m</t>
  </si>
  <si>
    <t>1260</t>
  </si>
  <si>
    <t>511</t>
  </si>
  <si>
    <t>1262</t>
  </si>
  <si>
    <t>1264</t>
  </si>
  <si>
    <t>513</t>
  </si>
  <si>
    <t>1266</t>
  </si>
  <si>
    <t>Pol453</t>
  </si>
  <si>
    <t>CH2 - Venkovní jednotka VRV: Tepelné čerpadlo, kompresory řízené invertorem, chladivo R-410A, nominální chladící výkon 33,5 kW, hladina akustického tlaku 61 dBA, U=3x400 V, hmotnost 198 kg</t>
  </si>
  <si>
    <t>1268</t>
  </si>
  <si>
    <t>515</t>
  </si>
  <si>
    <t>Pol454</t>
  </si>
  <si>
    <t>Vnitřní kazetová jednotka s plochým dekoračním panelem, jmen. chladící výkon 1,7 kW, do podhledu 600x600</t>
  </si>
  <si>
    <t>1270</t>
  </si>
  <si>
    <t>1272</t>
  </si>
  <si>
    <t>517</t>
  </si>
  <si>
    <t>1274</t>
  </si>
  <si>
    <t>Pol455</t>
  </si>
  <si>
    <t>Vnitřní kazetová jednotka s plochým dekoračním panelem, jmen. chladící výkon 4,5 kW, do podhledu 600x600</t>
  </si>
  <si>
    <t>1276</t>
  </si>
  <si>
    <t>519</t>
  </si>
  <si>
    <t>1278</t>
  </si>
  <si>
    <t>Pol456</t>
  </si>
  <si>
    <t>Senzor podlahy a přítomnosti osob</t>
  </si>
  <si>
    <t>1280</t>
  </si>
  <si>
    <t>521</t>
  </si>
  <si>
    <t>1282</t>
  </si>
  <si>
    <t>1284</t>
  </si>
  <si>
    <t>523</t>
  </si>
  <si>
    <t>Pol457</t>
  </si>
  <si>
    <t>Refnet pro 2-trubkové systémy-imperiální, vel.64</t>
  </si>
  <si>
    <t>1286</t>
  </si>
  <si>
    <t>1288</t>
  </si>
  <si>
    <t>525</t>
  </si>
  <si>
    <t>1290</t>
  </si>
  <si>
    <t>1292</t>
  </si>
  <si>
    <t>527</t>
  </si>
  <si>
    <t>1294</t>
  </si>
  <si>
    <t>1296</t>
  </si>
  <si>
    <t>529</t>
  </si>
  <si>
    <t>1298</t>
  </si>
  <si>
    <t>1300</t>
  </si>
  <si>
    <t>531</t>
  </si>
  <si>
    <t>1302</t>
  </si>
  <si>
    <t>75179-1100R1</t>
  </si>
  <si>
    <t>Předizolované měděné potrubí pro chladící systémy ø 28,6 (v ceně započteny náklady na dodání a montáž trub)</t>
  </si>
  <si>
    <t>1304</t>
  </si>
  <si>
    <t>533</t>
  </si>
  <si>
    <t>1306</t>
  </si>
  <si>
    <t>1308</t>
  </si>
  <si>
    <t>535</t>
  </si>
  <si>
    <t>75172-1123</t>
  </si>
  <si>
    <t>1310</t>
  </si>
  <si>
    <t>1312</t>
  </si>
  <si>
    <t>537</t>
  </si>
  <si>
    <t>1314</t>
  </si>
  <si>
    <t>1316</t>
  </si>
  <si>
    <t>539</t>
  </si>
  <si>
    <t>1318</t>
  </si>
  <si>
    <t>1320</t>
  </si>
  <si>
    <t>541</t>
  </si>
  <si>
    <t>1322</t>
  </si>
  <si>
    <t>1324</t>
  </si>
  <si>
    <t>543</t>
  </si>
  <si>
    <t>1326</t>
  </si>
  <si>
    <t>1328</t>
  </si>
  <si>
    <t>545</t>
  </si>
  <si>
    <t>1330</t>
  </si>
  <si>
    <t>1332</t>
  </si>
  <si>
    <t>547</t>
  </si>
  <si>
    <t>1334</t>
  </si>
  <si>
    <t>1336</t>
  </si>
  <si>
    <t>549</t>
  </si>
  <si>
    <t>1338</t>
  </si>
  <si>
    <t>1340</t>
  </si>
  <si>
    <t>551</t>
  </si>
  <si>
    <t>1342</t>
  </si>
  <si>
    <t>1344</t>
  </si>
  <si>
    <t>553</t>
  </si>
  <si>
    <t>1346</t>
  </si>
  <si>
    <t>1348</t>
  </si>
  <si>
    <t>555</t>
  </si>
  <si>
    <t>1350</t>
  </si>
  <si>
    <t>1352</t>
  </si>
  <si>
    <t>557</t>
  </si>
  <si>
    <t>1354</t>
  </si>
  <si>
    <t>Pol458</t>
  </si>
  <si>
    <t>CH3 - Venkovní jednotka VRV: Tepelné čerpadlo, kompresory řízené invertorem, chladivo R-410A, nominální chladící výkon 33,5 kW, hladina akustického tlaku 61 dBA, U=3x400 V, hmotnost 198 kg</t>
  </si>
  <si>
    <t>1356</t>
  </si>
  <si>
    <t>559</t>
  </si>
  <si>
    <t>Pol459</t>
  </si>
  <si>
    <t>AHU-VZT: Sada s expanzním ventilem, vel.50</t>
  </si>
  <si>
    <t>1358</t>
  </si>
  <si>
    <t>Pol460</t>
  </si>
  <si>
    <t>Adaptér pro univerz. Ext. Řízení</t>
  </si>
  <si>
    <t>1360</t>
  </si>
  <si>
    <t>561</t>
  </si>
  <si>
    <t>Pol461</t>
  </si>
  <si>
    <t>Kabelový ovladač</t>
  </si>
  <si>
    <t>1362</t>
  </si>
  <si>
    <t>Pol462</t>
  </si>
  <si>
    <t>Řídící skříňka VRV</t>
  </si>
  <si>
    <t>1364</t>
  </si>
  <si>
    <t>563</t>
  </si>
  <si>
    <t>1366</t>
  </si>
  <si>
    <t>1368</t>
  </si>
  <si>
    <t>565</t>
  </si>
  <si>
    <t>1370</t>
  </si>
  <si>
    <t>1372</t>
  </si>
  <si>
    <t>567</t>
  </si>
  <si>
    <t>Pol463</t>
  </si>
  <si>
    <t>Vnitřní kazetová jednotka s plochým dekoračním panelem, jmen. chladící výkon 5,6 kW, do podhledu 600x600</t>
  </si>
  <si>
    <t>1374</t>
  </si>
  <si>
    <t>1376</t>
  </si>
  <si>
    <t>569</t>
  </si>
  <si>
    <t>1378</t>
  </si>
  <si>
    <t>1380</t>
  </si>
  <si>
    <t>571</t>
  </si>
  <si>
    <t>1382</t>
  </si>
  <si>
    <t>1384</t>
  </si>
  <si>
    <t>573</t>
  </si>
  <si>
    <t>1386</t>
  </si>
  <si>
    <t>1388</t>
  </si>
  <si>
    <t>575</t>
  </si>
  <si>
    <t>1390</t>
  </si>
  <si>
    <t>1392</t>
  </si>
  <si>
    <t>577</t>
  </si>
  <si>
    <t>1394</t>
  </si>
  <si>
    <t>1396</t>
  </si>
  <si>
    <t>579</t>
  </si>
  <si>
    <t>1398</t>
  </si>
  <si>
    <t>1400</t>
  </si>
  <si>
    <t>581</t>
  </si>
  <si>
    <t>1402</t>
  </si>
  <si>
    <t>1404</t>
  </si>
  <si>
    <t>583</t>
  </si>
  <si>
    <t>1406</t>
  </si>
  <si>
    <t>1408</t>
  </si>
  <si>
    <t>585</t>
  </si>
  <si>
    <t>1410</t>
  </si>
  <si>
    <t>1412</t>
  </si>
  <si>
    <t>587</t>
  </si>
  <si>
    <t>1414</t>
  </si>
  <si>
    <t>1416</t>
  </si>
  <si>
    <t>589</t>
  </si>
  <si>
    <t>1418</t>
  </si>
  <si>
    <t>1420</t>
  </si>
  <si>
    <t>591</t>
  </si>
  <si>
    <t>1422</t>
  </si>
  <si>
    <t>1424</t>
  </si>
  <si>
    <t>593</t>
  </si>
  <si>
    <t>1426</t>
  </si>
  <si>
    <t>1428</t>
  </si>
  <si>
    <t>595</t>
  </si>
  <si>
    <t>1430</t>
  </si>
  <si>
    <t>1432</t>
  </si>
  <si>
    <t>597</t>
  </si>
  <si>
    <t>1434</t>
  </si>
  <si>
    <t>1436</t>
  </si>
  <si>
    <t>599</t>
  </si>
  <si>
    <t>1438</t>
  </si>
  <si>
    <t>1440</t>
  </si>
  <si>
    <t>601</t>
  </si>
  <si>
    <t>1442</t>
  </si>
  <si>
    <t>1444</t>
  </si>
  <si>
    <t>603</t>
  </si>
  <si>
    <t>1446</t>
  </si>
  <si>
    <t>1448</t>
  </si>
  <si>
    <t>605</t>
  </si>
  <si>
    <t>1450</t>
  </si>
  <si>
    <t>1452</t>
  </si>
  <si>
    <t>607</t>
  </si>
  <si>
    <t>Pol464</t>
  </si>
  <si>
    <t>Hlavní jednotka DII-net Modbus rozhraní</t>
  </si>
  <si>
    <t>1454</t>
  </si>
  <si>
    <t>1456</t>
  </si>
  <si>
    <t>Zdroj chladu pro vzduchotechnické jednotky VZT-1,2_CH4</t>
  </si>
  <si>
    <t>609</t>
  </si>
  <si>
    <t>Pol465</t>
  </si>
  <si>
    <t>Mini VRV, jmen. chladící výkon 14 kW, hmotnost 104 kg, hladina akustického tlaku 51 dBA, chladivo R-410 A, U=3x400 V</t>
  </si>
  <si>
    <t>1458</t>
  </si>
  <si>
    <t>Pol466</t>
  </si>
  <si>
    <t>Sada s expanzním ventilem vel.80 (pro VZT-3)</t>
  </si>
  <si>
    <t>1460</t>
  </si>
  <si>
    <t>611</t>
  </si>
  <si>
    <t>Pol467</t>
  </si>
  <si>
    <t>Sada s expanzním ventilem vel.50 (pro VZT-2)</t>
  </si>
  <si>
    <t>1462</t>
  </si>
  <si>
    <t>1464</t>
  </si>
  <si>
    <t>613</t>
  </si>
  <si>
    <t>Pol468</t>
  </si>
  <si>
    <t>Adaptér pro univerz. Ext. řízení</t>
  </si>
  <si>
    <t>1466</t>
  </si>
  <si>
    <t>1468</t>
  </si>
  <si>
    <t>615</t>
  </si>
  <si>
    <t>Pol469</t>
  </si>
  <si>
    <t>Rozbočovač vel.20</t>
  </si>
  <si>
    <t>1470</t>
  </si>
  <si>
    <t>1472</t>
  </si>
  <si>
    <t>617</t>
  </si>
  <si>
    <t>1474</t>
  </si>
  <si>
    <t>1476</t>
  </si>
  <si>
    <t>619</t>
  </si>
  <si>
    <t>1478</t>
  </si>
  <si>
    <t>1480</t>
  </si>
  <si>
    <t>621</t>
  </si>
  <si>
    <t>1482</t>
  </si>
  <si>
    <t>1484</t>
  </si>
  <si>
    <t>623</t>
  </si>
  <si>
    <t>75171-1161R0</t>
  </si>
  <si>
    <t>Napojení potrubí chladiva a par chladiva na přímý chladič VZT jednotky</t>
  </si>
  <si>
    <t>1486</t>
  </si>
  <si>
    <t>Pol470</t>
  </si>
  <si>
    <t>Ostatní komponenty pro napojení potrubí chladiva a par chladiva na přímý výparník VZT jednotky (průhledítko, dehydrátor aj.) - dle předpisu výrobce zařízení (v ceně náklady na montáž a dodání komponentů)</t>
  </si>
  <si>
    <t>1488</t>
  </si>
  <si>
    <t>625</t>
  </si>
  <si>
    <t>75172-1121.1</t>
  </si>
  <si>
    <t>Montáž a ustavení venkovní jednotky trojfázové napojení</t>
  </si>
  <si>
    <t>1490</t>
  </si>
  <si>
    <t>1492</t>
  </si>
  <si>
    <t>627</t>
  </si>
  <si>
    <t>Pol471</t>
  </si>
  <si>
    <t>Antivibrační sada - silentbloky</t>
  </si>
  <si>
    <t>1494</t>
  </si>
  <si>
    <t>1496</t>
  </si>
  <si>
    <t>629</t>
  </si>
  <si>
    <t>1498</t>
  </si>
  <si>
    <t>1500</t>
  </si>
  <si>
    <t>631</t>
  </si>
  <si>
    <t>1502</t>
  </si>
  <si>
    <t>1504</t>
  </si>
  <si>
    <t>633</t>
  </si>
  <si>
    <t>1506</t>
  </si>
  <si>
    <t>1508</t>
  </si>
  <si>
    <t>635</t>
  </si>
  <si>
    <t>1510</t>
  </si>
  <si>
    <t>1512</t>
  </si>
  <si>
    <t>637</t>
  </si>
  <si>
    <t>1514</t>
  </si>
  <si>
    <t>1516</t>
  </si>
  <si>
    <t>639</t>
  </si>
  <si>
    <t>1518</t>
  </si>
  <si>
    <t>1520</t>
  </si>
  <si>
    <t>641</t>
  </si>
  <si>
    <t>1522</t>
  </si>
  <si>
    <t>1524</t>
  </si>
  <si>
    <t>643</t>
  </si>
  <si>
    <t>1526</t>
  </si>
  <si>
    <t>1528</t>
  </si>
  <si>
    <t>645</t>
  </si>
  <si>
    <t>1530</t>
  </si>
  <si>
    <t>1532</t>
  </si>
  <si>
    <t>Chlazení místnosti 2.10 (RACK)_CH6</t>
  </si>
  <si>
    <t>647</t>
  </si>
  <si>
    <t>Pol480</t>
  </si>
  <si>
    <t>Venkovní kondenzační jednotka split systému chlazení, jmen. chladící výkon 3,5 kW, hmotnost 52 kg, hladina akustického tlaku 48 dBA, chladivo R32 (předplněno na 30 m), U=230 V, garantovaný provozní rozsah chlazení do -20°C, v režimu chlazení účinnost A++, v ceně infraovladač</t>
  </si>
  <si>
    <t>1662</t>
  </si>
  <si>
    <t>Pol481</t>
  </si>
  <si>
    <t>Vnitřní nástěnná jednotka split systému chlazení, rozměr 294x811x272mm, hmotnost 10 kg, hladina akustického tlaku 45 dBA</t>
  </si>
  <si>
    <t>1664</t>
  </si>
  <si>
    <t>649</t>
  </si>
  <si>
    <t>Pol482</t>
  </si>
  <si>
    <t>Adaptér Modbus</t>
  </si>
  <si>
    <t>1666</t>
  </si>
  <si>
    <t>Pol476</t>
  </si>
  <si>
    <t>Uvedení do provozu autorizovaným technikem výrobce zařízení</t>
  </si>
  <si>
    <t>1668</t>
  </si>
  <si>
    <t>651</t>
  </si>
  <si>
    <t>75179-1100R0.6</t>
  </si>
  <si>
    <t>Předizolované dvojité měděné trubky pro chladící systémy ø 6,35/9,5 (v ceně započteny náklady na dodání a montáž trub a plnění chladiva)</t>
  </si>
  <si>
    <t>1670</t>
  </si>
  <si>
    <t>Pol483</t>
  </si>
  <si>
    <t>Dodatečná náplň chladiva R32</t>
  </si>
  <si>
    <t>1672</t>
  </si>
  <si>
    <t>653</t>
  </si>
  <si>
    <t>1674</t>
  </si>
  <si>
    <t>75171-1111</t>
  </si>
  <si>
    <t>Montáž vnitřní nástěnné jednotky</t>
  </si>
  <si>
    <t>1676</t>
  </si>
  <si>
    <t>655</t>
  </si>
  <si>
    <t>75172-1111</t>
  </si>
  <si>
    <t>Montáž a ustavení venkovní jednotky jednofázové napojení</t>
  </si>
  <si>
    <t>1678</t>
  </si>
  <si>
    <t>Pol484</t>
  </si>
  <si>
    <t>Čerpadlo kondenzátu, 230 V, řízení signálem 230 V nebo kontaktem od zařízení (běh kompresoru), rozměr 66x56x105 mm</t>
  </si>
  <si>
    <t>1680</t>
  </si>
  <si>
    <t>657</t>
  </si>
  <si>
    <t>73242-9212R0</t>
  </si>
  <si>
    <t>Montáž čerpadla</t>
  </si>
  <si>
    <t>1682</t>
  </si>
  <si>
    <t>Pol485</t>
  </si>
  <si>
    <t>Plastová flexi hadice ø20 pro napojení odvodu kondenzátu nástěnné jednotky, délka 30 cm</t>
  </si>
  <si>
    <t>1684</t>
  </si>
  <si>
    <t>659</t>
  </si>
  <si>
    <t>1686</t>
  </si>
  <si>
    <t>1688</t>
  </si>
  <si>
    <t>661</t>
  </si>
  <si>
    <t>1690</t>
  </si>
  <si>
    <t>1692</t>
  </si>
  <si>
    <t>663</t>
  </si>
  <si>
    <t>1694</t>
  </si>
  <si>
    <t>1696</t>
  </si>
  <si>
    <t>665</t>
  </si>
  <si>
    <t>24101-3100R0.1</t>
  </si>
  <si>
    <t>Závěsný, spojovací a těsnící materiál pro rozvody</t>
  </si>
  <si>
    <t>1698</t>
  </si>
  <si>
    <t>1700</t>
  </si>
  <si>
    <t>667</t>
  </si>
  <si>
    <t>1702</t>
  </si>
  <si>
    <t>1704</t>
  </si>
  <si>
    <t>669</t>
  </si>
  <si>
    <t>1706</t>
  </si>
  <si>
    <t>1708</t>
  </si>
  <si>
    <t>671</t>
  </si>
  <si>
    <t>1710</t>
  </si>
  <si>
    <t>1712</t>
  </si>
  <si>
    <t>673</t>
  </si>
  <si>
    <t>Pol486</t>
  </si>
  <si>
    <t>1714</t>
  </si>
  <si>
    <t>Pol479</t>
  </si>
  <si>
    <t>PVC boxi včetně rohovníků pro zakrytování vedení potrubí v interiéru</t>
  </si>
  <si>
    <t>1716</t>
  </si>
  <si>
    <t>675</t>
  </si>
  <si>
    <t>75152-5031</t>
  </si>
  <si>
    <t>Montáž zakrytování</t>
  </si>
  <si>
    <t>1718</t>
  </si>
  <si>
    <t>1720</t>
  </si>
  <si>
    <t>677</t>
  </si>
  <si>
    <t>1722</t>
  </si>
  <si>
    <t>1724</t>
  </si>
  <si>
    <t>679</t>
  </si>
  <si>
    <t>1726</t>
  </si>
  <si>
    <t>1728</t>
  </si>
  <si>
    <t>681</t>
  </si>
  <si>
    <t>1730</t>
  </si>
  <si>
    <t>Nehmotné dodávky</t>
  </si>
  <si>
    <t>Pol487</t>
  </si>
  <si>
    <t>1732</t>
  </si>
  <si>
    <t>683</t>
  </si>
  <si>
    <t>Pol488</t>
  </si>
  <si>
    <t>1734</t>
  </si>
  <si>
    <t>Pol489</t>
  </si>
  <si>
    <t>1736</t>
  </si>
  <si>
    <t>685</t>
  </si>
  <si>
    <t>Pol490</t>
  </si>
  <si>
    <t>1738</t>
  </si>
  <si>
    <t>686</t>
  </si>
  <si>
    <t>Pol491</t>
  </si>
  <si>
    <t>1740</t>
  </si>
  <si>
    <t>687</t>
  </si>
  <si>
    <t>Pol492</t>
  </si>
  <si>
    <t>1742</t>
  </si>
  <si>
    <t>688</t>
  </si>
  <si>
    <t>Pol493</t>
  </si>
  <si>
    <t>Veškeré náklady na projektové práce, například: A) doplnění prováděcí dokumentace (např. konstrukční detaily, výrobní a dílenská dokumentace) dle potřeb a úvahy zhotovitele stavby, B) zpracování projektové dokumentace skutečného provedení stavby , C) doplnění nebo přepracování projektové dokumentace skutečného provedení stavu v případě připomínek stavebního úřadu v rámci schvalovacího řízení v požadovaném počtu vyhotoveních dle ZD.</t>
  </si>
  <si>
    <t>1744</t>
  </si>
  <si>
    <t>689</t>
  </si>
  <si>
    <t>Pol494</t>
  </si>
  <si>
    <t>1746</t>
  </si>
  <si>
    <t>690</t>
  </si>
  <si>
    <t>Pol495</t>
  </si>
  <si>
    <t>956242698</t>
  </si>
  <si>
    <t>SO 02 - Architektonicko - stavební řešení velkoprostorové učebny</t>
  </si>
  <si>
    <t>021 - Architektonicko - stavební řešení 1. NP</t>
  </si>
  <si>
    <t xml:space="preserve">    714 - Akustická a protiotřesová opatření</t>
  </si>
  <si>
    <t>M - Práce a dodávky M</t>
  </si>
  <si>
    <t xml:space="preserve">    33-M - Montáže dopr.zaříz.- výtah</t>
  </si>
  <si>
    <t>-753212940</t>
  </si>
  <si>
    <t>1.01 vstupní foyer</t>
  </si>
  <si>
    <t>0,5*1,3</t>
  </si>
  <si>
    <t>(3,9+11,5+3,9)*0,2</t>
  </si>
  <si>
    <t>11,5*0,5</t>
  </si>
  <si>
    <t>(3,8+3,8)*0,2</t>
  </si>
  <si>
    <t>(3,9+3,9)*0,2</t>
  </si>
  <si>
    <t>1.09 předsíň toalet</t>
  </si>
  <si>
    <t>1.10 WC muži</t>
  </si>
  <si>
    <t>4,9*0,1</t>
  </si>
  <si>
    <t>391934592</t>
  </si>
  <si>
    <t>(4+2,4+5,5+2,7)*3,5</t>
  </si>
  <si>
    <t>0,15*3,5</t>
  </si>
  <si>
    <t>-125598403</t>
  </si>
  <si>
    <t>1557275731</t>
  </si>
  <si>
    <t>-825342622</t>
  </si>
  <si>
    <t>1.04 schodiště ramena</t>
  </si>
  <si>
    <t>-2004609654</t>
  </si>
  <si>
    <t>(6,5+13,6)*2*6,4</t>
  </si>
  <si>
    <t>-(6,195*4,5+1*2,02+1,6*2,02+6,5*4,5+0,9*2,02+1,9*3,5+1,3*3,5+0,89*2,02+0,9*2,02+0,9*2,02)</t>
  </si>
  <si>
    <t>0,5*3,4*2</t>
  </si>
  <si>
    <t>0,3*3,4</t>
  </si>
  <si>
    <t>0,98*1,1</t>
  </si>
  <si>
    <t>0,28*1,1</t>
  </si>
  <si>
    <t>0,68*0,7</t>
  </si>
  <si>
    <t>0,98*0,7</t>
  </si>
  <si>
    <t>(1,1+0,4+0,3+0,8+1,1)*0,12</t>
  </si>
  <si>
    <t>(1,3+0,13+0,155+1,2)*1,8</t>
  </si>
  <si>
    <t>((1,8+1,05)/2*1,5)</t>
  </si>
  <si>
    <t>(1,2+1,3)*0,9</t>
  </si>
  <si>
    <t>((0,9+0,9)/2*1,5)</t>
  </si>
  <si>
    <t>(1,5+1,43+1,2)*0,15</t>
  </si>
  <si>
    <t>(3,9+11,5+3,9)*6,4</t>
  </si>
  <si>
    <t>(0,5+0,2)*5,8</t>
  </si>
  <si>
    <t>(0,2+0,2)*5,8</t>
  </si>
  <si>
    <t>(0,1+0,4+0,1)*5,8</t>
  </si>
  <si>
    <t>(0,2+0,5)*5,8</t>
  </si>
  <si>
    <t>11,5*0,6</t>
  </si>
  <si>
    <t>((6,4+6)/2*3,8)</t>
  </si>
  <si>
    <t>(0,5+0,2)*5,3</t>
  </si>
  <si>
    <t>0,2*5,8</t>
  </si>
  <si>
    <t>(0,2+0,5)*5,3</t>
  </si>
  <si>
    <t>(11,5+11,5)*0,6</t>
  </si>
  <si>
    <t>((5,8+5,2)/2*3,9)</t>
  </si>
  <si>
    <t>(0,5+0,2)*4,6</t>
  </si>
  <si>
    <t>0,2*5</t>
  </si>
  <si>
    <t>((4,2+3,1)/2*4)</t>
  </si>
  <si>
    <t>11,9*3,1</t>
  </si>
  <si>
    <t>0,2*4,2</t>
  </si>
  <si>
    <t>1.05 předsíň toalet</t>
  </si>
  <si>
    <t>2,9*3,4</t>
  </si>
  <si>
    <t>1.06 WC ženy</t>
  </si>
  <si>
    <t>2,78*3,4</t>
  </si>
  <si>
    <t>1.07 úklid</t>
  </si>
  <si>
    <t>0,92*3,4</t>
  </si>
  <si>
    <t>(1,6+0,1+0,28)*3,4</t>
  </si>
  <si>
    <t>4,9*3,4</t>
  </si>
  <si>
    <t>1.11 vedoucí studijního oddělení</t>
  </si>
  <si>
    <t>(3,355+0,1+0,28)*3</t>
  </si>
  <si>
    <t>(2+2*2)*0,3</t>
  </si>
  <si>
    <t>-2*2</t>
  </si>
  <si>
    <t>1.12 čajová kuchyňka</t>
  </si>
  <si>
    <t>(0,1+4,1+0,1+0,1+2,9)*3</t>
  </si>
  <si>
    <t>(3+0,8*2+2+2*2)*0,3</t>
  </si>
  <si>
    <t>-(3*0,8+2*2)</t>
  </si>
  <si>
    <t>1.13 referenti studijního odd.</t>
  </si>
  <si>
    <t>(0,1+0,1+3,8+0,1+0,4+0,1+4,1+0,1+0,1+4,3)*3</t>
  </si>
  <si>
    <t>(2+2,2*+3+0,8*2+3+0,8*2)*0,3</t>
  </si>
  <si>
    <t>-(2*2+3*0,8*2)</t>
  </si>
  <si>
    <t>1.14 proděkan pro studium</t>
  </si>
  <si>
    <t>(2,08+0,1+0,4+0,1+1,18+0,4)*3</t>
  </si>
  <si>
    <t>(1+2*2)*0,3</t>
  </si>
  <si>
    <t>-1*2</t>
  </si>
  <si>
    <t>1.18 vrátnice</t>
  </si>
  <si>
    <t>0,5*3</t>
  </si>
  <si>
    <t>1.19 šatna</t>
  </si>
  <si>
    <t>(3,86+0,1+0,28)*3</t>
  </si>
  <si>
    <t>-321793827</t>
  </si>
  <si>
    <t>-1991835293</t>
  </si>
  <si>
    <t>-2,78*1,8</t>
  </si>
  <si>
    <t>-0,92*1,8</t>
  </si>
  <si>
    <t>-4,9*1,8</t>
  </si>
  <si>
    <t>631362021</t>
  </si>
  <si>
    <t>Výztuž mazanin ze svařovaných sítí z drátů typu KARI</t>
  </si>
  <si>
    <t>350295989</t>
  </si>
  <si>
    <t>skladba S19 schodiště a chodba</t>
  </si>
  <si>
    <t>27,1*1,35/1000</t>
  </si>
  <si>
    <t>0,037*1,1 'Přepočtené koeficientem množství</t>
  </si>
  <si>
    <t>-1418829880</t>
  </si>
  <si>
    <t>skladba S13</t>
  </si>
  <si>
    <t>3,6+7,1+2,3+3+2,8+8,5+1,9+1+1,4+9,2</t>
  </si>
  <si>
    <t>skladba S5</t>
  </si>
  <si>
    <t>skladba S14</t>
  </si>
  <si>
    <t>206,3+16,5+13,1+43+15,3+5,3</t>
  </si>
  <si>
    <t>-514252155</t>
  </si>
  <si>
    <t>(3,6+7,1+2,3+3+2,8+8,5+1,9+1+1,4+9,2)*2</t>
  </si>
  <si>
    <t>87*3</t>
  </si>
  <si>
    <t>(206,3+16,5+13,1+43+15,3+5,3)*3</t>
  </si>
  <si>
    <t>-590482451</t>
  </si>
  <si>
    <t>skladba S21 schodiště</t>
  </si>
  <si>
    <t>2,4*1,33</t>
  </si>
  <si>
    <t>0,290*1,18*10</t>
  </si>
  <si>
    <t>0,169*1,18*10</t>
  </si>
  <si>
    <t>0,160*1,18*10</t>
  </si>
  <si>
    <t>0,33*1,2*6</t>
  </si>
  <si>
    <t>0,15*1,2*6</t>
  </si>
  <si>
    <t>1,2*1,3</t>
  </si>
  <si>
    <t>1488113106</t>
  </si>
  <si>
    <t>27,1</t>
  </si>
  <si>
    <t>632451457</t>
  </si>
  <si>
    <t>Potěr pískocementový běžný tl. přes 40 do 50 mm tř. C 30</t>
  </si>
  <si>
    <t>1176758949</t>
  </si>
  <si>
    <t>-1775487246</t>
  </si>
  <si>
    <t>-2048953850</t>
  </si>
  <si>
    <t>-98820206</t>
  </si>
  <si>
    <t>630434810</t>
  </si>
  <si>
    <t>2,46+1,1+2,16+1,1+8,6+2,88+1,2+0,155+2,9+2,8+0,3+0,5+0,3+4,4</t>
  </si>
  <si>
    <t>(3,9+3,8+3,9+4+11,9+4+3,9+3,8+3,9+11,5)</t>
  </si>
  <si>
    <t>(2,9+1,6+0,95+0,5+2+1,06)</t>
  </si>
  <si>
    <t>(2,78+2,5)*2</t>
  </si>
  <si>
    <t>(0,92+2,5)*2</t>
  </si>
  <si>
    <t>1.08 WC handicap</t>
  </si>
  <si>
    <t>(1,885+1,6)*2</t>
  </si>
  <si>
    <t>(1,74+4,9)*2</t>
  </si>
  <si>
    <t>(3,75+4,4)*2</t>
  </si>
  <si>
    <t>(4,4+3)*2</t>
  </si>
  <si>
    <t>(4,405+8,48+5,21+2,6+1,7+1,65+2,08+0,12+0,895+0,12+0,895+4,2)</t>
  </si>
  <si>
    <t>(3,66+4,2)*2</t>
  </si>
  <si>
    <t>1.15 sprcha</t>
  </si>
  <si>
    <t>(1,915+1)*2</t>
  </si>
  <si>
    <t>1.16 předsíň</t>
  </si>
  <si>
    <t>(1,1+0,9)*2</t>
  </si>
  <si>
    <t>1.17 WC</t>
  </si>
  <si>
    <t>(1,5+0,9)*2</t>
  </si>
  <si>
    <t>(1,64+0,9+0,2+0,12+0,6+0,9+0,6+1,04+0,4)</t>
  </si>
  <si>
    <t>(4,26+2,1)*2</t>
  </si>
  <si>
    <t>únikový východ</t>
  </si>
  <si>
    <t>(1,2+4,6+1+0,3+0,3+1,2+2,5+0,9+0,5+0,6+0,5+1,2+2,9)</t>
  </si>
  <si>
    <t>(1,8+0,6+0,3+0,6)</t>
  </si>
  <si>
    <t>71598123</t>
  </si>
  <si>
    <t>dveře D/1</t>
  </si>
  <si>
    <t>dveře D/2</t>
  </si>
  <si>
    <t>6+2</t>
  </si>
  <si>
    <t>dveře D/5</t>
  </si>
  <si>
    <t>dveře D/4</t>
  </si>
  <si>
    <t>dveře D/10</t>
  </si>
  <si>
    <t>55331</t>
  </si>
  <si>
    <t xml:space="preserve">hliniková obložková  zárubeň 700mm</t>
  </si>
  <si>
    <t>2041350646</t>
  </si>
  <si>
    <t>553311</t>
  </si>
  <si>
    <t xml:space="preserve">protipožární obložková  zárubeň 700mm ocelová</t>
  </si>
  <si>
    <t>72371084</t>
  </si>
  <si>
    <t>-187596637</t>
  </si>
  <si>
    <t>5533011</t>
  </si>
  <si>
    <t>protipožární obložková zárubeň 800mm ocelová</t>
  </si>
  <si>
    <t>-1603159477</t>
  </si>
  <si>
    <t>protipožární obložková zárubeň 900mm ocelová</t>
  </si>
  <si>
    <t>-300274522</t>
  </si>
  <si>
    <t>protipožární obložková zárubeň pro dvoukřídlé dveře 1200mm ocelová</t>
  </si>
  <si>
    <t>-2144934891</t>
  </si>
  <si>
    <t>protipožární obložková zárubeň pro dvoukřídlé dveře 1600mm ocelová</t>
  </si>
  <si>
    <t>1995343890</t>
  </si>
  <si>
    <t>dveře D/11</t>
  </si>
  <si>
    <t>93,7+207,4+2,4+13,3+3,9+7,1+2,3+3,3+3,1+8+15,3+13,1+43,1+20,8+19,2+1+1,3+3,5+9,1</t>
  </si>
  <si>
    <t>1428047041</t>
  </si>
  <si>
    <t>3,6+7,1+2,3+3+2,8+8,5+1,9+1+1,4</t>
  </si>
  <si>
    <t>353013927</t>
  </si>
  <si>
    <t>(2,9+1,6+1+0,5+2+1,06)*1,8</t>
  </si>
  <si>
    <t>-(0,89*1,8)*2</t>
  </si>
  <si>
    <t>(2,78+2,5)*2*1,8</t>
  </si>
  <si>
    <t>(0,92+2,5)*2*1,8</t>
  </si>
  <si>
    <t>-0,89*1,8</t>
  </si>
  <si>
    <t>(1,885+1,6)*2*1,8</t>
  </si>
  <si>
    <t>-0,9*1,8</t>
  </si>
  <si>
    <t>(1,74+4,9)*2*1,8</t>
  </si>
  <si>
    <t>(1,915+1)*2*2,2</t>
  </si>
  <si>
    <t>-0,8*2,02</t>
  </si>
  <si>
    <t>(1,1+0,9)*2*1,8</t>
  </si>
  <si>
    <t>-(0,8*1,8)*3</t>
  </si>
  <si>
    <t>(1,5+0,9)*2*1,8</t>
  </si>
  <si>
    <t>-0,8*1,8</t>
  </si>
  <si>
    <t>585116849</t>
  </si>
  <si>
    <t>-1027567135</t>
  </si>
  <si>
    <t>1049949290</t>
  </si>
  <si>
    <t>427,3*1,02 'Přepočtené koeficientem množství</t>
  </si>
  <si>
    <t>28376455</t>
  </si>
  <si>
    <t>deska z polystyrénu XPS, hrana polodrážková a hladký povrch 500kPa tl 70mm</t>
  </si>
  <si>
    <t>1528278646</t>
  </si>
  <si>
    <t>skladba S19</t>
  </si>
  <si>
    <t>27,1*1,02 'Přepočtené koeficientem množství</t>
  </si>
  <si>
    <t>1531276847</t>
  </si>
  <si>
    <t>714</t>
  </si>
  <si>
    <t>Akustická a protiotřesová opatření</t>
  </si>
  <si>
    <t>71401</t>
  </si>
  <si>
    <t>Montáž akustických obkladů pohltivých lepením</t>
  </si>
  <si>
    <t>-1279197403</t>
  </si>
  <si>
    <t>velkoprostorová učebna</t>
  </si>
  <si>
    <t>607101</t>
  </si>
  <si>
    <t>akustické obložení s otevřenou buněčnou strukturou , odstraňují ozvěnu a jsou tak velmi vhodné v kinosálech, hudebních klubech, dabingových a nahrávacích studiích a dalších. Mají také výborné termoizolační vlastnosti.Bude použit typ standart v tl. 5 cm, přesné umístění bude dokumentováno projektem interiéru</t>
  </si>
  <si>
    <t>983995128</t>
  </si>
  <si>
    <t>998714203</t>
  </si>
  <si>
    <t>Přesun hmot pro akustická a protiotřesová opatření stanovený procentní sazbou (%) z ceny vodorovná dopravní vzdálenost do 50 m v objektech výšky přes 12 do 24 m</t>
  </si>
  <si>
    <t>-1064648728</t>
  </si>
  <si>
    <t>118842009</t>
  </si>
  <si>
    <t>-1475082775</t>
  </si>
  <si>
    <t>411552245</t>
  </si>
  <si>
    <t>-1987992238</t>
  </si>
  <si>
    <t>365357475</t>
  </si>
  <si>
    <t>-1952015496</t>
  </si>
  <si>
    <t>sanitární prvky madlo k umývadlu</t>
  </si>
  <si>
    <t>-1604218815</t>
  </si>
  <si>
    <t>sanitární prvky madlo k WC pevné</t>
  </si>
  <si>
    <t>1881571436</t>
  </si>
  <si>
    <t>sanitární prvky madlo k WC sklopné</t>
  </si>
  <si>
    <t>1790734791</t>
  </si>
  <si>
    <t>763111326</t>
  </si>
  <si>
    <t>Příčka ze sádrokartonových desek s nosnou konstrukcí z jednoduchých ocelových profilů UW, CW jednoduše opláštěná deskou protipožární DF tl. 12,5 mm s izolací, EI 45, příčka tl. 125 mm, profil 100, Rw do 51 dB</t>
  </si>
  <si>
    <t>1852007166</t>
  </si>
  <si>
    <t>https://podminky.urs.cz/item/CS_URS_2021_02/763111326</t>
  </si>
  <si>
    <t>3,1*3,5</t>
  </si>
  <si>
    <t>4,2*3,5</t>
  </si>
  <si>
    <t>1,3*3,5</t>
  </si>
  <si>
    <t>1,9*3,5</t>
  </si>
  <si>
    <t>-1,1*1,97</t>
  </si>
  <si>
    <t>419596989</t>
  </si>
  <si>
    <t>4,4*3,5</t>
  </si>
  <si>
    <t>4,8*3,5</t>
  </si>
  <si>
    <t>2,5*3,5</t>
  </si>
  <si>
    <t>0,95*3,5</t>
  </si>
  <si>
    <t>3,4*3,5</t>
  </si>
  <si>
    <t>1,885*3,5</t>
  </si>
  <si>
    <t>4,3*3,5</t>
  </si>
  <si>
    <t>-0,8*1,97*3</t>
  </si>
  <si>
    <t>2,46*3,5</t>
  </si>
  <si>
    <t>4,1*3,5</t>
  </si>
  <si>
    <t>-(0,7*1,97+0,8*1,97)</t>
  </si>
  <si>
    <t>-0,7*1,97</t>
  </si>
  <si>
    <t>1,8*3,5</t>
  </si>
  <si>
    <t>0,9*3,5</t>
  </si>
  <si>
    <t>-238160650</t>
  </si>
  <si>
    <t>5,1*3,5</t>
  </si>
  <si>
    <t>-0,8*1,97*2</t>
  </si>
  <si>
    <t>653176689</t>
  </si>
  <si>
    <t>46,131</t>
  </si>
  <si>
    <t>147,51</t>
  </si>
  <si>
    <t>3,5*(0,3+0,3)</t>
  </si>
  <si>
    <t>7,35</t>
  </si>
  <si>
    <t>-85328776</t>
  </si>
  <si>
    <t>-1530369667</t>
  </si>
  <si>
    <t>3,5</t>
  </si>
  <si>
    <t>-686157605</t>
  </si>
  <si>
    <t>(0,9+0,3)*3,5</t>
  </si>
  <si>
    <t>(0,6+0,3)*3,5</t>
  </si>
  <si>
    <t>-822539616</t>
  </si>
  <si>
    <t>1+1+1+1</t>
  </si>
  <si>
    <t>442170257</t>
  </si>
  <si>
    <t>-1403356144</t>
  </si>
  <si>
    <t>1102092004</t>
  </si>
  <si>
    <t>-752483654</t>
  </si>
  <si>
    <t>zámečnické výrobky 1.NP</t>
  </si>
  <si>
    <t>Z/5</t>
  </si>
  <si>
    <t>1,74*2,05</t>
  </si>
  <si>
    <t>Z/6</t>
  </si>
  <si>
    <t>1,15*2,05*2</t>
  </si>
  <si>
    <t>2,78*2,05</t>
  </si>
  <si>
    <t>-(0,6*1,97)*3</t>
  </si>
  <si>
    <t>312687972</t>
  </si>
  <si>
    <t>763001</t>
  </si>
  <si>
    <t>Montáž zvukově pohltivého podhledu včetně zavěsů</t>
  </si>
  <si>
    <t>-1642072122</t>
  </si>
  <si>
    <t>93,7</t>
  </si>
  <si>
    <t>590001</t>
  </si>
  <si>
    <t>panel akustický průměr 800mm,vč. ocelových závěsů</t>
  </si>
  <si>
    <t>1499623194</t>
  </si>
  <si>
    <t>590002</t>
  </si>
  <si>
    <t>panel akustický průměr 1200mm,vč. ocelových závěsů</t>
  </si>
  <si>
    <t>1941033330</t>
  </si>
  <si>
    <t>průměr 1200mm</t>
  </si>
  <si>
    <t>-512700982</t>
  </si>
  <si>
    <t>16,5+13,1+43+15,3+5,3+9,2</t>
  </si>
  <si>
    <t>2858584</t>
  </si>
  <si>
    <t>102,4*1,05 'Přepočtené koeficientem množství</t>
  </si>
  <si>
    <t>-841915191</t>
  </si>
  <si>
    <t>764111641</t>
  </si>
  <si>
    <t>Krytina ze svitků, ze šablon nebo taškových tabulí z pozinkovaného plechu s povrchovou úpravou s úpravou u okapů, prostupů a výčnělků střechy rovné drážkováním ze svitků do rš 670 mm, sklon střechy do 30°</t>
  </si>
  <si>
    <t>326121264</t>
  </si>
  <si>
    <t>https://podminky.urs.cz/item/CS_URS_2021_02/764111641</t>
  </si>
  <si>
    <t>K/15</t>
  </si>
  <si>
    <t>0,5*1</t>
  </si>
  <si>
    <t>-120804769</t>
  </si>
  <si>
    <t>421078849</t>
  </si>
  <si>
    <t>Dodávka a montáž sestavy sklopných sedaček a pevného stolu T/7</t>
  </si>
  <si>
    <t>815243896</t>
  </si>
  <si>
    <t>truhlářské výrobky T/7</t>
  </si>
  <si>
    <t>766001.1</t>
  </si>
  <si>
    <t>Dodávka a montáž kuchyňské linky, bez spotřebičů T/1</t>
  </si>
  <si>
    <t>-1781380754</t>
  </si>
  <si>
    <t>T/1</t>
  </si>
  <si>
    <t>7469779</t>
  </si>
  <si>
    <t>3,4+3,319</t>
  </si>
  <si>
    <t>837891382</t>
  </si>
  <si>
    <t>76843319</t>
  </si>
  <si>
    <t>-1736959466</t>
  </si>
  <si>
    <t>61162085</t>
  </si>
  <si>
    <t>dveře jednokřídlé dřevotřískové povrch laminátový plné 700x1970-2100mm</t>
  </si>
  <si>
    <t>-392403434</t>
  </si>
  <si>
    <t>-1944711512</t>
  </si>
  <si>
    <t>766660181</t>
  </si>
  <si>
    <t>Montáž dveřních křídel dřevěných nebo plastových otevíravých do obložkové zárubně protipožárních jednokřídlových, šířky do 800 mm</t>
  </si>
  <si>
    <t>-1206305188</t>
  </si>
  <si>
    <t>https://podminky.urs.cz/item/CS_URS_2021_02/766660181</t>
  </si>
  <si>
    <t>61162097</t>
  </si>
  <si>
    <t>dveře jednokřídlé dřevotřískové protipožární EI (EW) 30 D3 povrch laminátový plné 700x1970-2100mm</t>
  </si>
  <si>
    <t>-1913702937</t>
  </si>
  <si>
    <t>61162098</t>
  </si>
  <si>
    <t>dveře jednokřídlé dřevotřískové protipožární EI (EW) 30 D3 povrch laminátový plné 800x1970-2100mm</t>
  </si>
  <si>
    <t>-783700342</t>
  </si>
  <si>
    <t>-770682617</t>
  </si>
  <si>
    <t>1560390030</t>
  </si>
  <si>
    <t>766660183</t>
  </si>
  <si>
    <t>Montáž dveřních křídel dřevěných nebo plastových otevíravých do obložkové zárubně protipožárních dvoukřídlových jakékoliv šířky</t>
  </si>
  <si>
    <t>1667727202</t>
  </si>
  <si>
    <t>https://podminky.urs.cz/item/CS_URS_2021_02/766660183</t>
  </si>
  <si>
    <t>D/10</t>
  </si>
  <si>
    <t>D/11</t>
  </si>
  <si>
    <t>61101</t>
  </si>
  <si>
    <t xml:space="preserve">dveře dvoukřídlé s nadsvětlíkem, protipožární EI 30 DP3-C povrch CPL, prosklené 1200x2600mm, RAL 9006,MAT        D/10</t>
  </si>
  <si>
    <t>1967960726</t>
  </si>
  <si>
    <t>61102</t>
  </si>
  <si>
    <t xml:space="preserve">dveře dvoukřídlé,protipožární EI 30 DP3-C, povrch CPL laminát, plné 1600x2020mm, RAL 9006,MAT        D/11</t>
  </si>
  <si>
    <t>-2135591598</t>
  </si>
  <si>
    <t>766660356</t>
  </si>
  <si>
    <t>Montáž dveřních křídel dřevěných nebo plastových posuvných dveří do pojezdu na stěnu výšky do 2,5 m dvoukřídlových, průchozí šířky přes 800 do 1200 mm</t>
  </si>
  <si>
    <t>739798166</t>
  </si>
  <si>
    <t>https://podminky.urs.cz/item/CS_URS_2021_02/766660356</t>
  </si>
  <si>
    <t>61162086a</t>
  </si>
  <si>
    <t>dveře jednokřídlé dřevotřískové povrch laminátový plné 800x1970/2100mm</t>
  </si>
  <si>
    <t>-157018799</t>
  </si>
  <si>
    <t>61182351</t>
  </si>
  <si>
    <t>kování posuvné pro dveře posuvné na stěnu do garnyže pro š 60,70,80,90mm</t>
  </si>
  <si>
    <t>-996757099</t>
  </si>
  <si>
    <t>766693315</t>
  </si>
  <si>
    <t>Montáž ostatních truhlářských konstrukcí desek pro clonící zařízení, z tvrdého dřeva nebo dýhovaných, délky přes 3600 mm</t>
  </si>
  <si>
    <t>689475006</t>
  </si>
  <si>
    <t>https://podminky.urs.cz/item/CS_URS_2021_02/766693315</t>
  </si>
  <si>
    <t xml:space="preserve">půdorys 1.NP </t>
  </si>
  <si>
    <t>60722272</t>
  </si>
  <si>
    <t>deska dřevotřísková laminovaná dřevěný dekor 2070x2800mm tl 25mm</t>
  </si>
  <si>
    <t>1830224680</t>
  </si>
  <si>
    <t>3*3,9*0,3</t>
  </si>
  <si>
    <t>607001</t>
  </si>
  <si>
    <t>kolejnička pro závěs dl. 3900mm</t>
  </si>
  <si>
    <t>-381558934</t>
  </si>
  <si>
    <t>3*3,9</t>
  </si>
  <si>
    <t>-866792708</t>
  </si>
  <si>
    <t>Ok/3</t>
  </si>
  <si>
    <t>-1117297977</t>
  </si>
  <si>
    <t>1*1</t>
  </si>
  <si>
    <t>766694123</t>
  </si>
  <si>
    <t>Montáž ostatních truhlářských konstrukcí parapetních desek dřevěných nebo plastových šířky přes 300 mm, délky přes 1600 do 2600 mm</t>
  </si>
  <si>
    <t>1867280490</t>
  </si>
  <si>
    <t>https://podminky.urs.cz/item/CS_URS_2021_02/766694123</t>
  </si>
  <si>
    <t>Ok/1</t>
  </si>
  <si>
    <t>-767723769</t>
  </si>
  <si>
    <t>1403575788</t>
  </si>
  <si>
    <t>60794104b</t>
  </si>
  <si>
    <t>-641631699</t>
  </si>
  <si>
    <t>766699211</t>
  </si>
  <si>
    <t>Montáž ostatních truhlářských konstrukcí desek lavic, šířky do 500 mm</t>
  </si>
  <si>
    <t>-1745856759</t>
  </si>
  <si>
    <t>https://podminky.urs.cz/item/CS_URS_2021_02/766699211</t>
  </si>
  <si>
    <t>truhlářské výrobky</t>
  </si>
  <si>
    <t>T/10 stůl recepce</t>
  </si>
  <si>
    <t>2,2+1,1</t>
  </si>
  <si>
    <t>1,1</t>
  </si>
  <si>
    <t>1,3+1,257+1,92</t>
  </si>
  <si>
    <t>T/8 katedra</t>
  </si>
  <si>
    <t>2,4+2,4+0,8*4+0,705*2+1,62</t>
  </si>
  <si>
    <t>60722275</t>
  </si>
  <si>
    <t>deska dřevotřísková laminovaná dřevěný dekor 2070x2800mm tl 38mm</t>
  </si>
  <si>
    <t>748693243</t>
  </si>
  <si>
    <t>T/10</t>
  </si>
  <si>
    <t>2,2*0,6</t>
  </si>
  <si>
    <t>1,1*0,6</t>
  </si>
  <si>
    <t>1,1*0,38</t>
  </si>
  <si>
    <t>1,3*0,4</t>
  </si>
  <si>
    <t>1,257*0,4</t>
  </si>
  <si>
    <t>1,92*0,3</t>
  </si>
  <si>
    <t>2,4*0,8+2,4*0,77</t>
  </si>
  <si>
    <t>0,8*0,77*4</t>
  </si>
  <si>
    <t>0,705*0,77*2</t>
  </si>
  <si>
    <t>1,62*0,77</t>
  </si>
  <si>
    <t>1855387534</t>
  </si>
  <si>
    <t>D+M vstupní únikové dveře, provedení hliníkové s prosklením 1200 x 2100 mm, jednokřídlé, RAL 9006,MAT, panikové kování D/9</t>
  </si>
  <si>
    <t>488446123</t>
  </si>
  <si>
    <t>D/9</t>
  </si>
  <si>
    <t>D+M dveře dvoukřídlé, provedení hliníkové s prosklením 1500 x 2500 mm, RAL 9006,MAT, panikové kování D/13 + fasádní hliníkový systém, prosklený, fixní, 6500 x 4500 mm, barva RAL 9006 Ok/13</t>
  </si>
  <si>
    <t>-1937934406</t>
  </si>
  <si>
    <t>dveře D/13, okno Ok/13</t>
  </si>
  <si>
    <t>D+M dveře vstupní automatické karuselové, provedení hliníkové s prosklením průměr 1800 mm, čtyřkřídlé kompaktní otáčivé, RAL 9006,MAT, bezpečnostní lišty D/15</t>
  </si>
  <si>
    <t>-1489600303</t>
  </si>
  <si>
    <t xml:space="preserve">dveře </t>
  </si>
  <si>
    <t>D/15</t>
  </si>
  <si>
    <t>766005</t>
  </si>
  <si>
    <t>D+M dveře dvoukřídlé, provedení hliníkové s prosklením 1800 x 2500 mm, RAL 9006,MAT, panikové kování D/14 + fasádní hliníkový systém, prosklený, fixní, 6500 x 4500 mm, barva RAL 9006 Ok/14</t>
  </si>
  <si>
    <t>934093644</t>
  </si>
  <si>
    <t>dveře D/14, okno Ok/14</t>
  </si>
  <si>
    <t>766006</t>
  </si>
  <si>
    <t>D+M hliníkové okno 4dílné,2000 x 2000mm, dvoukřídlé OS+O, nadsvětlík fixní, barva RAL 9006 Ok/1</t>
  </si>
  <si>
    <t>1266201837</t>
  </si>
  <si>
    <t>D+M hliníkové okno 3dílné,3000 x 800mm, jednokřídlé OS, postranní díly fixní, barva RAL 9006 Ok/2</t>
  </si>
  <si>
    <t>1403581694</t>
  </si>
  <si>
    <t>D+M hliníkové okno 2dílné,1000 x 2000 mm, jednokřídlé OS, nadsvětlík fixní, barva RAL 9006 Ok/3</t>
  </si>
  <si>
    <t>1361422100</t>
  </si>
  <si>
    <t>D+M hliníkové okno obloukové kruhové, fixní, barva RAL 9006, průměr 1800mm Ok/17</t>
  </si>
  <si>
    <t>-1307608013</t>
  </si>
  <si>
    <t>Ok/17</t>
  </si>
  <si>
    <t>766012</t>
  </si>
  <si>
    <t>D+M hliníkové okno obloukové kruhové, fixní, barva RAL 9006, průměr 1200mm Ok/18</t>
  </si>
  <si>
    <t>790201433</t>
  </si>
  <si>
    <t>Ok/18</t>
  </si>
  <si>
    <t>766013</t>
  </si>
  <si>
    <t>D+M hliníkové okno obloukové kruhové, fixní, barva RAL 9006, průměr 1000mm Ok/19</t>
  </si>
  <si>
    <t>-1969868215</t>
  </si>
  <si>
    <t>Ok/19</t>
  </si>
  <si>
    <t>D+M vstupní únikové dveře, provedení hliníkové plné 1000 x 2050 mm, jednokřídlé, RAL 9006,MAT, panikové kování D/8</t>
  </si>
  <si>
    <t>473268800</t>
  </si>
  <si>
    <t>D/8</t>
  </si>
  <si>
    <t>1208386720</t>
  </si>
  <si>
    <t>Z/1a</t>
  </si>
  <si>
    <t>3,4</t>
  </si>
  <si>
    <t>Z/1b</t>
  </si>
  <si>
    <t>3,319</t>
  </si>
  <si>
    <t>440742371</t>
  </si>
  <si>
    <t>767211312</t>
  </si>
  <si>
    <t>Montáž kovového venkovního schodiště bez zábradlí a podesty, pro šířku stupně do 1 200 mm rovného, kotveného na ocelovou konstrukci</t>
  </si>
  <si>
    <t>-1986883113</t>
  </si>
  <si>
    <t>https://podminky.urs.cz/item/CS_URS_2021_02/767211312</t>
  </si>
  <si>
    <t>zámečnické výrobky Z/13</t>
  </si>
  <si>
    <t>1,25*6</t>
  </si>
  <si>
    <t>55347137</t>
  </si>
  <si>
    <t>stupeň schodišťový svařovaný žárově zinkovaný velikost 40/3mm 1200x305mm</t>
  </si>
  <si>
    <t>995746309</t>
  </si>
  <si>
    <t>767220510</t>
  </si>
  <si>
    <t>Montáž schodišťového zábradlí z profilové oceli na ocelovou konstrukci, hmotnosti 1 m zábradlí do 20 kg</t>
  </si>
  <si>
    <t>2006055996</t>
  </si>
  <si>
    <t>https://podminky.urs.cz/item/CS_URS_2021_02/767220510</t>
  </si>
  <si>
    <t>0,9*6</t>
  </si>
  <si>
    <t>1,3+1,35+2,02+2,02</t>
  </si>
  <si>
    <t>0,9*22</t>
  </si>
  <si>
    <t>0,9*14</t>
  </si>
  <si>
    <t>14550182</t>
  </si>
  <si>
    <t>profil ocelový obdélníkový svařovaný 90x40x3mm</t>
  </si>
  <si>
    <t>-850981664</t>
  </si>
  <si>
    <t>0,9*6*5,495/1000</t>
  </si>
  <si>
    <t>(1,3+1,35+2,02+2,02)*5,495/1000</t>
  </si>
  <si>
    <t>0,9*22*5,495/1000</t>
  </si>
  <si>
    <t>0,9*14*5,495/1000</t>
  </si>
  <si>
    <t>767250113</t>
  </si>
  <si>
    <t>Montáž podest z oceli svařováním</t>
  </si>
  <si>
    <t>-1960837021</t>
  </si>
  <si>
    <t>https://podminky.urs.cz/item/CS_URS_2021_02/767250113</t>
  </si>
  <si>
    <t>1,25*1,35</t>
  </si>
  <si>
    <t>776001</t>
  </si>
  <si>
    <t>pororošt 1,35x1,25 m</t>
  </si>
  <si>
    <t>1545768586</t>
  </si>
  <si>
    <t>-1821405745</t>
  </si>
  <si>
    <t>124,02*3,06</t>
  </si>
  <si>
    <t>1929926208</t>
  </si>
  <si>
    <t>124,02*3,06/1000</t>
  </si>
  <si>
    <t>1868703558</t>
  </si>
  <si>
    <t>0,1*19,7*112</t>
  </si>
  <si>
    <t>0,392*1,57*112</t>
  </si>
  <si>
    <t>0,33*1,96*112</t>
  </si>
  <si>
    <t>863226337</t>
  </si>
  <si>
    <t>0,1*19,7*112/1000</t>
  </si>
  <si>
    <t>-67311062</t>
  </si>
  <si>
    <t>0,392*1,57*112/1000</t>
  </si>
  <si>
    <t>997968223</t>
  </si>
  <si>
    <t>0,33*1,96*112/1000</t>
  </si>
  <si>
    <t>323728832</t>
  </si>
  <si>
    <t>2*112</t>
  </si>
  <si>
    <t>471723015</t>
  </si>
  <si>
    <t>-611998067</t>
  </si>
  <si>
    <t>-906919871</t>
  </si>
  <si>
    <t>771574261</t>
  </si>
  <si>
    <t>Montáž podlah z dlaždic keramických lepených flexibilním lepidlem velkoformátových pro vysoké mechanické zatížení protiskluzných nebo reliéfních (bezbariérových) přes 2 do 4 ks/m2</t>
  </si>
  <si>
    <t>31562134</t>
  </si>
  <si>
    <t>59761415</t>
  </si>
  <si>
    <t>dlažba velkoformátová keramická slinutá protiskluzná do interiéru i exteriéru pro vysoké mechanické namáhání přes 2 do 4ks/m2</t>
  </si>
  <si>
    <t>-1028529730</t>
  </si>
  <si>
    <t>87*1,15 'Přepočtené koeficientem množství</t>
  </si>
  <si>
    <t>1551931096</t>
  </si>
  <si>
    <t>-1337720148</t>
  </si>
  <si>
    <t>40,8*1,1 'Přepočtené koeficientem množství</t>
  </si>
  <si>
    <t>-1250546237</t>
  </si>
  <si>
    <t>160068998</t>
  </si>
  <si>
    <t>1528058982</t>
  </si>
  <si>
    <t>167258089</t>
  </si>
  <si>
    <t>-706103334</t>
  </si>
  <si>
    <t>299,5*1,1 'Přepočtené koeficientem množství</t>
  </si>
  <si>
    <t>-892291909</t>
  </si>
  <si>
    <t>-(1,6+0,9+1,3+0,9+0,9+0,9)</t>
  </si>
  <si>
    <t>-(1+1,6+1)</t>
  </si>
  <si>
    <t>-(1,1+0,9*3)</t>
  </si>
  <si>
    <t>-(0,9*2)</t>
  </si>
  <si>
    <t>-(1,2+0,9+1,1+1,1+0,8)</t>
  </si>
  <si>
    <t>-(1,1+0,9)</t>
  </si>
  <si>
    <t>599035034</t>
  </si>
  <si>
    <t>77,275*1,02 'Přepočtené koeficientem množství</t>
  </si>
  <si>
    <t>1011168814</t>
  </si>
  <si>
    <t>1657636448</t>
  </si>
  <si>
    <t>(2,9+1,6+0,95+0,5+2+1,06)*1,8</t>
  </si>
  <si>
    <t>-1510592036</t>
  </si>
  <si>
    <t>102,974*1,1 'Přepočtené koeficientem množství</t>
  </si>
  <si>
    <t>-1974937120</t>
  </si>
  <si>
    <t>D.1.1.06 půdorys 1.NP výpis sanitárních prvků</t>
  </si>
  <si>
    <t>0,5*0,7*4</t>
  </si>
  <si>
    <t>-1856754079</t>
  </si>
  <si>
    <t>1,4*1,1 'Přepočtené koeficientem množství</t>
  </si>
  <si>
    <t>-601609988</t>
  </si>
  <si>
    <t>-1362599444</t>
  </si>
  <si>
    <t>(2,9+1,6+1+0,5+2+1,06)</t>
  </si>
  <si>
    <t>-(0,89)*2</t>
  </si>
  <si>
    <t>-0,89</t>
  </si>
  <si>
    <t>-0,9</t>
  </si>
  <si>
    <t>-0,8</t>
  </si>
  <si>
    <t>-(0,8)*3</t>
  </si>
  <si>
    <t>28612834</t>
  </si>
  <si>
    <t>1208654039</t>
  </si>
  <si>
    <t>(2,9+1,6+0,95+0,5+2+1,06)*1,6</t>
  </si>
  <si>
    <t>(2,78+2,5)*2*1,6</t>
  </si>
  <si>
    <t>7,1</t>
  </si>
  <si>
    <t>(0,92+2,5)*2*1,6</t>
  </si>
  <si>
    <t>2,3</t>
  </si>
  <si>
    <t>(1,885+1,6)*2*1,6</t>
  </si>
  <si>
    <t>(1,885+1,5)*2*1,6</t>
  </si>
  <si>
    <t>(1,74+4,9)*2*1,6</t>
  </si>
  <si>
    <t>8,5</t>
  </si>
  <si>
    <t>(3,75+4,4)*2*3,4</t>
  </si>
  <si>
    <t>(2+2,2)*0,3</t>
  </si>
  <si>
    <t>-(2*2+0,9*2,02)</t>
  </si>
  <si>
    <t>(4,4+3)*2*3,4</t>
  </si>
  <si>
    <t>-(3*0,8+2*2+0,9*2,02)</t>
  </si>
  <si>
    <t>(4,405+8,48+5,21+2,6+1,7+1,65+2,08+0,12+0,895+0,12+0,895+4,2)*3,4</t>
  </si>
  <si>
    <t>-(2*2+3*0,8*2+1,1*2,02+0,9*2,02*3)</t>
  </si>
  <si>
    <t>(3,66+4,2)*2*3,4</t>
  </si>
  <si>
    <t>-(1*2+0,9*2,02)</t>
  </si>
  <si>
    <t>(1,915+1)*2*1,2</t>
  </si>
  <si>
    <t>1,9</t>
  </si>
  <si>
    <t>(1,1+0,9)*2*1,6</t>
  </si>
  <si>
    <t>-(0,8*0,2)*3</t>
  </si>
  <si>
    <t>(1,5+0,9)*2*1,6</t>
  </si>
  <si>
    <t>-0,8*0,2</t>
  </si>
  <si>
    <t>1,4</t>
  </si>
  <si>
    <t>(1,64+0,9+0,2+0,12+0,6+0,9+0,6+1,04+0,4)*3,4</t>
  </si>
  <si>
    <t>-(0,9*2,02+0,9*2,02)</t>
  </si>
  <si>
    <t>(4,26+2,1)*2*3,4</t>
  </si>
  <si>
    <t>(1,2+4,6+1+0,3+0,3+1,2+2,5+0,9+0,5+0,6+0,5+1,2+2,9)*3,4</t>
  </si>
  <si>
    <t>-(1,2*2,1+0,9*2,02+1,1*2,02+1,1*2,02+0,8*2,02)</t>
  </si>
  <si>
    <t>(1,8+0,6+0,3+0,6)*3,4</t>
  </si>
  <si>
    <t>-(1,1*2,02+0,9*2,02)</t>
  </si>
  <si>
    <t>784211105</t>
  </si>
  <si>
    <t>Malby z malířských směsí oděruvzdorných za mokra dvojnásobné, bílé za mokra oděruvzdorné výborně v místnostech výšky přes 5,00 m</t>
  </si>
  <si>
    <t>-210076987</t>
  </si>
  <si>
    <t>https://podminky.urs.cz/item/CS_URS_2021_02/784211105</t>
  </si>
  <si>
    <t>1975692590</t>
  </si>
  <si>
    <t>(3,77+2,4+5,5+2,7)*3,5</t>
  </si>
  <si>
    <t>-1,24*2,2</t>
  </si>
  <si>
    <t>786001</t>
  </si>
  <si>
    <t xml:space="preserve">Montáž zatemňovacích zařízení </t>
  </si>
  <si>
    <t>-424845195</t>
  </si>
  <si>
    <t>5*3,6*2</t>
  </si>
  <si>
    <t>5*3,9</t>
  </si>
  <si>
    <t>786002</t>
  </si>
  <si>
    <t xml:space="preserve">těžký sametový závěs -  gramáž sametového závěsu - 500 g/m2,barva - karmínová,100% nařasení,garnýž - ocelová trubka, systémová na ocelové závěsy, kotvené k žb stropu,bude předložen vzorek</t>
  </si>
  <si>
    <t>-421466325</t>
  </si>
  <si>
    <t>-765324418</t>
  </si>
  <si>
    <t>okno Ok1</t>
  </si>
  <si>
    <t>okno Ok3</t>
  </si>
  <si>
    <t>55342548</t>
  </si>
  <si>
    <t>žaluzie Z-90 fasádní ovládaná základním motorem příslušenství plochy do 4,0m2</t>
  </si>
  <si>
    <t>-1480004931</t>
  </si>
  <si>
    <t>55342545</t>
  </si>
  <si>
    <t>žaluzie Z-90 fasádní ovládaná základním motorem příslušenství plochy do 2,0m2</t>
  </si>
  <si>
    <t>-816006637</t>
  </si>
  <si>
    <t>-408441834</t>
  </si>
  <si>
    <t>https://podminky.urs.cz/item/CS_URS_2021_02/998786203</t>
  </si>
  <si>
    <t>Práce a dodávky M</t>
  </si>
  <si>
    <t>33-M</t>
  </si>
  <si>
    <t>Montáže dopr.zaříz.- výtah</t>
  </si>
  <si>
    <t>33-M01</t>
  </si>
  <si>
    <t>Montáž výtahu</t>
  </si>
  <si>
    <t>-576573949</t>
  </si>
  <si>
    <t>33-M02</t>
  </si>
  <si>
    <t>Dodávka výtahu - rozměr kabiny 1100x2100x2100mm (šxhxv),NEREZ BRUS, dveře světlost 1000 x 2000 mm, NEREZ BRUS,nosnost výtahu 1000 kg, neprůchozí, 4 stanice, 4 nástupiště, zdvih 10,2 m, evakuační výtah, požární odolnost dle PBŘ</t>
  </si>
  <si>
    <t>2010137020</t>
  </si>
  <si>
    <t>33-M03</t>
  </si>
  <si>
    <t>Doprava a přesun dílů</t>
  </si>
  <si>
    <t>-1282787621</t>
  </si>
  <si>
    <t>33-M04</t>
  </si>
  <si>
    <t>Výpomocné lešení ve výtahové šachtě pro montáž výtahu</t>
  </si>
  <si>
    <t>-716058406</t>
  </si>
  <si>
    <t>33-M05</t>
  </si>
  <si>
    <t>Zařízení staveniště + úhrada energií - elektřina, voda</t>
  </si>
  <si>
    <t>-1154348961</t>
  </si>
  <si>
    <t>33-M06</t>
  </si>
  <si>
    <t>Zkoušky autorizovanou osobou, revize, cedulky</t>
  </si>
  <si>
    <t>1091296771</t>
  </si>
  <si>
    <t>33-M07</t>
  </si>
  <si>
    <t>Projektová dokumentace skutečného stavu</t>
  </si>
  <si>
    <t>-913641914</t>
  </si>
  <si>
    <t>Úroveň 4:</t>
  </si>
  <si>
    <t>0101 - Elektrická požární signalizace</t>
  </si>
  <si>
    <t xml:space="preserve">D1 - Hardware EPS </t>
  </si>
  <si>
    <t>D2 - Ostatní materiál EPS</t>
  </si>
  <si>
    <t>D3 - Kabely pro rozvod EPS bez funkční schopnosti při požáru-červený</t>
  </si>
  <si>
    <t>D4 - Kabelové trasy a kabely EPS s funkční schopností při požáru s třídou reakce na oheň B2ca s1 d0</t>
  </si>
  <si>
    <t xml:space="preserve">D5 - Ostatní </t>
  </si>
  <si>
    <t xml:space="preserve">Hardware EPS </t>
  </si>
  <si>
    <t>1.1</t>
  </si>
  <si>
    <t>Ústředna EPS, sedm pozic pro mikromoduly, max. 7kruh. Linek po 127 hlásičích na lince</t>
  </si>
  <si>
    <t>1.2</t>
  </si>
  <si>
    <t>Akumulátor 12V/25Ah</t>
  </si>
  <si>
    <t>1.3</t>
  </si>
  <si>
    <t>Čelní ovládací panel s alfanumerickým displejem 2x20 znaků,</t>
  </si>
  <si>
    <t>1.4</t>
  </si>
  <si>
    <t>Periferní modul - rozhraní pro OPPO a 1x mikromodulová pozice, 3xrelé</t>
  </si>
  <si>
    <t>1.5</t>
  </si>
  <si>
    <t>Modul se třemi pozicemi pro mikromoduly</t>
  </si>
  <si>
    <t>1.6</t>
  </si>
  <si>
    <t>Mikromodul jednoho kruhového vedení pro max. 127 hlásičů.</t>
  </si>
  <si>
    <t>1.7</t>
  </si>
  <si>
    <t>MM propojení ústředen rychlostí 62,5 kB</t>
  </si>
  <si>
    <t>1.8</t>
  </si>
  <si>
    <t>Obslužné pole pro hasice OPPO</t>
  </si>
  <si>
    <t>1.9</t>
  </si>
  <si>
    <t>Zámek FAB k OPPO</t>
  </si>
  <si>
    <t>1.10</t>
  </si>
  <si>
    <t>Provozní kniha EPS</t>
  </si>
  <si>
    <t>1.11</t>
  </si>
  <si>
    <t>Externí tablo obsluhy</t>
  </si>
  <si>
    <t>1.12</t>
  </si>
  <si>
    <t>Akumulátor 12 V / 12 Ah</t>
  </si>
  <si>
    <t>1.13</t>
  </si>
  <si>
    <t>1.14</t>
  </si>
  <si>
    <t>1.15</t>
  </si>
  <si>
    <t>Opticko-kouřový hlásič</t>
  </si>
  <si>
    <t>1.16</t>
  </si>
  <si>
    <t>Termo-diferenciální hlásič</t>
  </si>
  <si>
    <t>1.17</t>
  </si>
  <si>
    <t>Sokl hlasice v zakladni verzi pro hlasice</t>
  </si>
  <si>
    <t>1.18</t>
  </si>
  <si>
    <t>Elektronika tlacitka s oddelovacem EN54-11</t>
  </si>
  <si>
    <t>1.19</t>
  </si>
  <si>
    <t>Skříň tlačítkového hl.červená</t>
  </si>
  <si>
    <t>1.20</t>
  </si>
  <si>
    <t>Vstupně / výstupní modul na sběrnici poplachovy 12x relé</t>
  </si>
  <si>
    <t>1.21</t>
  </si>
  <si>
    <t>Vstupně / výstupní modul na sběrnici poplachovy 4 vstupy/2 výstupy</t>
  </si>
  <si>
    <t>1.22</t>
  </si>
  <si>
    <t>Skrin pro V/V moduly plastová</t>
  </si>
  <si>
    <t>1.23</t>
  </si>
  <si>
    <t>Siréna vnitřní, 95dB, červená, 7-28V,</t>
  </si>
  <si>
    <t>1.24</t>
  </si>
  <si>
    <t>W majak cerveny, cerv.LED, 12-29 VDC</t>
  </si>
  <si>
    <t>1.25</t>
  </si>
  <si>
    <t>Zvyšená patice IP65, červená</t>
  </si>
  <si>
    <t>1.26</t>
  </si>
  <si>
    <t>Sitovy zdroj 24VDC /7A, 28 Ah</t>
  </si>
  <si>
    <t>1.27</t>
  </si>
  <si>
    <t>Akumulátor 12V DC / 25Ah</t>
  </si>
  <si>
    <t>1.28</t>
  </si>
  <si>
    <t>Klíčový trezor požární ochrany</t>
  </si>
  <si>
    <t>1.29</t>
  </si>
  <si>
    <t>Zařízení dálkového přenosu vč. antény, kabeláže, přepěťové ochrany, projektové dokumentace, kompatibilní s PCO HZS HKK</t>
  </si>
  <si>
    <t>set</t>
  </si>
  <si>
    <t>1.30</t>
  </si>
  <si>
    <t>drobný propojovací a instalační materiál</t>
  </si>
  <si>
    <t>D2</t>
  </si>
  <si>
    <t>Ostatní materiál EPS</t>
  </si>
  <si>
    <t>2.1</t>
  </si>
  <si>
    <t>Kabelová krabicová rozvodka IP65 se zachováním funkčnosti</t>
  </si>
  <si>
    <t>2.2</t>
  </si>
  <si>
    <t>Zkušební plyn s výsuvným aplikátorem</t>
  </si>
  <si>
    <t>2.3</t>
  </si>
  <si>
    <t>Popisové pole pro nalepení popisky hlásiče</t>
  </si>
  <si>
    <t>2.4</t>
  </si>
  <si>
    <t>Popiska hlásiče (velikost písma zvolit tak, aby bylo čitelné z podlahy daného prostoru)</t>
  </si>
  <si>
    <t>D3</t>
  </si>
  <si>
    <t>Kabely pro rozvod EPS bez funkční schopnosti při požáru-červený</t>
  </si>
  <si>
    <t>3.1</t>
  </si>
  <si>
    <t>J-Y(st)Y 2x2x0,8 (s možností instalace pod omítku)</t>
  </si>
  <si>
    <t>D4</t>
  </si>
  <si>
    <t>Kabelové trasy a kabely EPS s funkční schopností při požáru s třídou reakce na oheň B2ca s1 d0</t>
  </si>
  <si>
    <t>4.1</t>
  </si>
  <si>
    <t>KABEL 1x2x0.8 -hnědý stíněný kabel 2x2x0,8 PH120-R dle ZP-27/2008, B2caS1D0 dle PrEN 50399:07, ohniodolný dle ČSN IEC60331, bezhalogenový</t>
  </si>
  <si>
    <t>4.2</t>
  </si>
  <si>
    <t>KABEL 2x2x0.8 -hnědý stíněný kabel 2x2x0,8 PH120-R dle ZP-27/2008, B2caS1D0 dle PrEN 50399:07, ohniodolný dle ČSN IEC60331, bezhalogenový</t>
  </si>
  <si>
    <t>4.3</t>
  </si>
  <si>
    <t>KABEL 4x2x0.8 -hnědý stíněný kabel 4x2x0,8 PH120-R dle ZP-27/2008, B2caS1D0 dle PrEN 50399:07, ohniodolný dle ČSN IEC60331, bezhalogenový</t>
  </si>
  <si>
    <t>4.4</t>
  </si>
  <si>
    <t>KABEL 3x2.5 -hnědý kabel PH120-R dle ZP-27/2008, B2caS1D0 dle PrEN 50399:07, ohniodolný dle ČSN IEC60331, bezhalogenový dle ČSN 50266</t>
  </si>
  <si>
    <t>4.5</t>
  </si>
  <si>
    <t>KABEL 10x2x0,8 -hnědý kabel PH120-R dle ZP-27/2008, B2caS1D0 dle PrEN 50399:07, ohniodolný dle ČSN IEC60331, bezhalogenový dle ČSN 50267</t>
  </si>
  <si>
    <t>4.6</t>
  </si>
  <si>
    <t>Úchytka pro svazky kabelů s požární odolností , vč. hmoždinky a šroubu, vzdálenost úchytex max 0,3m</t>
  </si>
  <si>
    <t>4.7</t>
  </si>
  <si>
    <t>Normovaný kabelový kovový žlab "Jupiter" 60x100x1,5 vč, spojek, nosníků,</t>
  </si>
  <si>
    <t>D5</t>
  </si>
  <si>
    <t xml:space="preserve">Ostatní </t>
  </si>
  <si>
    <t>5.1</t>
  </si>
  <si>
    <t>5.2</t>
  </si>
  <si>
    <t>Spolupráce s ostatními profesemi, účast na KD</t>
  </si>
  <si>
    <t>5.3</t>
  </si>
  <si>
    <t>Oživení systému, naprogramování</t>
  </si>
  <si>
    <t>5.4</t>
  </si>
  <si>
    <t>Revize EPS vč. vypracování revizní zprávy - 3x paré</t>
  </si>
  <si>
    <t>5.5</t>
  </si>
  <si>
    <t>Funkční zkouška vč.protokolu</t>
  </si>
  <si>
    <t>0102 - Kabelové trasy</t>
  </si>
  <si>
    <t>D1 - Elektroinstalační materiál</t>
  </si>
  <si>
    <t>Elektroinstalační materiál</t>
  </si>
  <si>
    <t>Trubka ohebná PVC volně nebo pod omítkou 23 mm</t>
  </si>
  <si>
    <t>Trubka ohebná PVC volně nebo pod omítkou 29 mm</t>
  </si>
  <si>
    <t>Trubka ohebná PVC volně nebo pod omítkou 36 mm</t>
  </si>
  <si>
    <t>Trubka ohebná PVC volně nebo pod omítkou 48 mm</t>
  </si>
  <si>
    <t>Krabice univerzální KU 68/2-1901, se šroubky</t>
  </si>
  <si>
    <t>Krabice kruhová odbočná KO97 s víčkem KO97V</t>
  </si>
  <si>
    <t>Skříň rozvodná KT 250 s víkem a šroubky</t>
  </si>
  <si>
    <t>Stahovací pásek 4mm/200mm</t>
  </si>
  <si>
    <t>Kabelové příchytky pro 2 kabely do 1cm</t>
  </si>
  <si>
    <t>Osazení hmoždinky 8 mm cihla</t>
  </si>
  <si>
    <t>Osazení hmoždinky 8 mm beton, tvrz. kámen, železobeton</t>
  </si>
  <si>
    <t>Průraz D=6cm, cihla 30cm</t>
  </si>
  <si>
    <t>Průraz D=6cm, cihla 60cm</t>
  </si>
  <si>
    <t>Průraz D=6cm, cihla 90cm</t>
  </si>
  <si>
    <t>chránička průrazu vč. začištění</t>
  </si>
  <si>
    <t>Značení trasy trubkového vedení</t>
  </si>
  <si>
    <t>Vysekání kapsy v cihl. zdi, krabice do 100x100x50 mm</t>
  </si>
  <si>
    <t>Vysekání kapsy v cihl. zdi, krabice do 250x200x100 mm</t>
  </si>
  <si>
    <t>Vysekání drážky v betonové zdi do hl. 30 mm, š. do 70 mm</t>
  </si>
  <si>
    <t>Vysekání drážky v cihl. zdi do hl. 30 mm, š. do 70 mm</t>
  </si>
  <si>
    <t>Vysekání drážky v cihl. zdi do hl. 30 mm, š. do 100 mm</t>
  </si>
  <si>
    <t>Omítnutí rýhy, drážka do 50x100 mm, vápenná omítka</t>
  </si>
  <si>
    <t>Omítnutí rýhy, drážka do 100x150 mm, vápenná omítka</t>
  </si>
  <si>
    <t>Koordinace a spolupráce s jinými profesemi</t>
  </si>
  <si>
    <t>Požární ucpávky</t>
  </si>
  <si>
    <t>Úklidové práce</t>
  </si>
  <si>
    <t>Popl.za ulozeni suti</t>
  </si>
  <si>
    <t>Svis doprava suti prve podlazi</t>
  </si>
  <si>
    <t>Odvoz suti na skladku do 1km</t>
  </si>
  <si>
    <t>1.31</t>
  </si>
  <si>
    <t>Odvoz suti na skladku zkd 1km</t>
  </si>
  <si>
    <t>km</t>
  </si>
  <si>
    <t>0103 - EPS - ostatní</t>
  </si>
  <si>
    <t>OST - Ostatní EPS</t>
  </si>
  <si>
    <t>Ostatní EPS</t>
  </si>
  <si>
    <t>01031</t>
  </si>
  <si>
    <t>Vedení prací, autorský dozor, skutečný stav</t>
  </si>
  <si>
    <t>215602214</t>
  </si>
  <si>
    <t>01032</t>
  </si>
  <si>
    <t>-72488771</t>
  </si>
  <si>
    <t>01033</t>
  </si>
  <si>
    <t>Přesun dodávek</t>
  </si>
  <si>
    <t>-1585430366</t>
  </si>
  <si>
    <t>01034</t>
  </si>
  <si>
    <t>GZS</t>
  </si>
  <si>
    <t>191645533</t>
  </si>
  <si>
    <t>Úroveň 3:</t>
  </si>
  <si>
    <t>3 - Větrání a teplovzdušné vytápění velkoprostor. učebny - VZT-3</t>
  </si>
  <si>
    <t xml:space="preserve">8 - Chlazení  velkoprostorové učebny_CH5</t>
  </si>
  <si>
    <t>Větrání a teplovzdušné vytápění velkoprostor. učebny - VZT-3</t>
  </si>
  <si>
    <t>Pol329</t>
  </si>
  <si>
    <t>VZT jednotka s rekuperací tepla, pro přívod a odvod vzduchu, průtok vzduchu 3600 m³/h, externí tlak 300 Pa, vnitřní instalace, hmotnost jednotky 509 kg, v sestavě: klapka, filtr F7, rekuperátor, přímý chladič (chladivo R-410 A, výkon 9,26 kW), teplovodní ohřívač (výkon 9,7 kW, médium: voda 70/50°C), regulační uzel teplovodního ohřívače, přívodní ventilátor, 4x pružná manžeta, klapka, filtr M5, odvodní ventilátor, klapka pro cirkulační vzduch, by-passová klapka, 3x výstup kondenzátu ø32/40, měření a regulace, regulační prvky - dodávka v dílech</t>
  </si>
  <si>
    <t>692</t>
  </si>
  <si>
    <t>694</t>
  </si>
  <si>
    <t>696</t>
  </si>
  <si>
    <t>698</t>
  </si>
  <si>
    <t>Pol330</t>
  </si>
  <si>
    <t>Čtyřhranný tlumič hluku L=1550 s kulisami š.200 mm a potrubím 800x500, počet kulis 2,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48 kg</t>
  </si>
  <si>
    <t>700</t>
  </si>
  <si>
    <t>Pol331</t>
  </si>
  <si>
    <t>Čtyřhranný tlumič hluku L=2050 s kulisami š.200 mm a potrubím 800x500, počet kulis 2,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61 kg</t>
  </si>
  <si>
    <t>702</t>
  </si>
  <si>
    <t>Pol332</t>
  </si>
  <si>
    <t>Obloukový tlumič do čtyřhranného potrubí s kulisami š.100 mm a potrubím 800x500, x=150, y=150 mm, počet kulis 4,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</t>
  </si>
  <si>
    <t>704</t>
  </si>
  <si>
    <t>Pol333</t>
  </si>
  <si>
    <t>Čtyřhranný tlumič hluku L=1550 s kulisami š.150 mm a potrubím 800x500, počet kulis 4,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62 kg</t>
  </si>
  <si>
    <t>706</t>
  </si>
  <si>
    <t>Pol334</t>
  </si>
  <si>
    <t>Čtyřhranný tlumič hluku L=500 s kulisami š.200 mm a potrubím 800x800, počet kulis 2,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28 kg</t>
  </si>
  <si>
    <t>708</t>
  </si>
  <si>
    <t>Pol335</t>
  </si>
  <si>
    <t>Obloukový tlumič do čtyřhranného potrubí s kulisami š.200 mm a potrubím 800x800, x=450, y=150 mm, počet kulis 3,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</t>
  </si>
  <si>
    <t>710</t>
  </si>
  <si>
    <t>Pol336</t>
  </si>
  <si>
    <t>Čtyřhranný tlumič hluku L=2550 s kulisami š.150 mm a potrubím 800x500, počet kulis 4,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83 kg</t>
  </si>
  <si>
    <t>716</t>
  </si>
  <si>
    <t>75134-4125</t>
  </si>
  <si>
    <t>Montáž tlumičů hluku do čtyřhranného potrubí, průřezu přes 0,6 m2</t>
  </si>
  <si>
    <t>718</t>
  </si>
  <si>
    <t>Pol337</t>
  </si>
  <si>
    <t>Požární klapka čtyřhranná 800x250, požární odolnost EI60 ovládaná servopohonem, 230 V (AC) s termoelektrickým spouštěcím čidlem + dva koncové spínače</t>
  </si>
  <si>
    <t>720</t>
  </si>
  <si>
    <t>24071-5219.1</t>
  </si>
  <si>
    <t>Montáž požárních klapek čtyřhraných, obvodu do 2250 mm</t>
  </si>
  <si>
    <t>Pol338</t>
  </si>
  <si>
    <t>Příložky - kompletní sada osmi kusů (čtyři přední a čtyři zadní), kalcium silikátových destiček k zakrytí prostupu v požárnědělící konstrukci kolem instalované klapky</t>
  </si>
  <si>
    <t>724</t>
  </si>
  <si>
    <t>726</t>
  </si>
  <si>
    <t>728</t>
  </si>
  <si>
    <t>75158-1353.2</t>
  </si>
  <si>
    <t>Protipožární utěsnění prostupu čtyřhranného stěnou, průřezu do 0,28 m2 (materiál v ceně)</t>
  </si>
  <si>
    <t>730</t>
  </si>
  <si>
    <t>Pol339</t>
  </si>
  <si>
    <t>Požární klapka kruhová ø500, požární odolnost EI60 ovládaná servopohonem, 230 V (AC) s termoelektrickým spouštěcím čidlem + dva koncové spínače</t>
  </si>
  <si>
    <t>732</t>
  </si>
  <si>
    <t>24071-5124</t>
  </si>
  <si>
    <t>Montáž požárních klapek kruhových, průměru do 500 mm</t>
  </si>
  <si>
    <t>734</t>
  </si>
  <si>
    <t>Pol340</t>
  </si>
  <si>
    <t>736</t>
  </si>
  <si>
    <t>738</t>
  </si>
  <si>
    <t>740</t>
  </si>
  <si>
    <t>75158-1355</t>
  </si>
  <si>
    <t>Protipožární utěsnění prostupu kruhového stěnou, průměru potrubí přes 400 mm (materiál v ceně)</t>
  </si>
  <si>
    <t>742</t>
  </si>
  <si>
    <t>Pol341</t>
  </si>
  <si>
    <t>Požární klapka kruhová ø450, požární odolnost EI60 ovládaná servopohonem, 230 V (AC) s termoelektrickým spouštěcím čidlem + dva koncové spínače</t>
  </si>
  <si>
    <t>744</t>
  </si>
  <si>
    <t>746</t>
  </si>
  <si>
    <t>748</t>
  </si>
  <si>
    <t>750</t>
  </si>
  <si>
    <t>752</t>
  </si>
  <si>
    <t>754</t>
  </si>
  <si>
    <t>Pol342</t>
  </si>
  <si>
    <t>Kruhová textilní vyústka pro přívod vzduchu, Tvar Kruhový, Rozměr 315 mm, Celková délka 9500 mm, Mikroperforace S1 9400 mm, 1237 m3/h, rovnoměrná. První konec začátek, Druhý konec zaslepení, 3ks Zip 315, Průtok 1800 m3/h, Použitelný přetlak 100 Pa, Tlaková ztráta třením = 11,3 Pa, Vyztužující obruče Hliníkové Uvnitř. Tkanina PMI - 100% polyester, nekonečné vlákno (multifilament), se zatkaným uhlíkovým vláknem (méně než 1%), hmotnost 220 g/m², tloušťka 0,30 mm, prodyšnost 55 m³/h/m² při 120 Pa, pevnost (osnova/útek) 1880/1090 N (ČSN EN ISO 13934-1), požární odolnost - třída B-s1, d0 dle ČSN EN 13501-1: 2003, splňuje ANSI/UL 723, teplotní odolnost -60 až +110°C, srážlivost (osnova/útek) 0,5/0,5 % při 40°C dle ČSN EN ISO 6330-2000, antibakteriální (ČSN EN ISO 20645), vhodná pro čisté prostory - třída č. 4 (ČSN EN ISO 14644-1), antistatická, pratelná v pračce, Provedení "Office", Barva Světle šedá. Seznam montážního materiálu: 4ks 2000mm Hliníkový profil, 1ks 1400mm Hliníkový profil, 4ks Hliníková spojka profilů přímá, 6ks Hliníkový úchyt profilu, 2ks Napínač v profilu, 6ks Závěsy ze závitových tyčí pozink 1000 mm, 1ks Kruhový 315 mm, Nerez připojovací pásek</t>
  </si>
  <si>
    <t>756</t>
  </si>
  <si>
    <t>75131-1302</t>
  </si>
  <si>
    <t>Montáž textilní vyústky kruhové, průměru do 400 mm</t>
  </si>
  <si>
    <t>758</t>
  </si>
  <si>
    <t>Pol343</t>
  </si>
  <si>
    <t>Protidešťová žaluzie hliníková s ochranným sítem 1000x500 a s rámem do potrubí, RAL urči architekt</t>
  </si>
  <si>
    <t>760</t>
  </si>
  <si>
    <t>Pol344</t>
  </si>
  <si>
    <t>Protidešťová žaluzie hliníková s ochranným sítem 800x500 a s rámem do potrubí, RAL urči architekt</t>
  </si>
  <si>
    <t>75139-8054</t>
  </si>
  <si>
    <t>Montáž protidešťové žaluzie na čytřhranné potrubí, průřezu přes 0,6 m2</t>
  </si>
  <si>
    <t>Pol345</t>
  </si>
  <si>
    <t>Vyústka čtyřhranná jednořadá 625x225, do kruhového potrubí, s regulací R1, materiál pozink</t>
  </si>
  <si>
    <t>75131-1113</t>
  </si>
  <si>
    <t>Montáž vyústky čtyřhranné do kruhového potrubí, průřezu do 0,15 m2</t>
  </si>
  <si>
    <t>768</t>
  </si>
  <si>
    <t>Pol346</t>
  </si>
  <si>
    <t>Kruhové potrubí a tvarovky systém safe click (spoje bez další nutnosti zajištění pomocí texů nebo nýtů a přelepení těsnící páskou), dvoubřité těsnění EPDM (Ethylen-propylen), tř. těsnosti D: Trouba kruhová spirálně vinutá ø450, materiál pozink, l=3 m</t>
  </si>
  <si>
    <t>770</t>
  </si>
  <si>
    <t>Pol347</t>
  </si>
  <si>
    <t>Trouba kruhová spirálně vinutá ø500, materiál pozink, l=3 m</t>
  </si>
  <si>
    <t>772</t>
  </si>
  <si>
    <t>Pol348</t>
  </si>
  <si>
    <t>Trouba kruhová spirálně vinutá ø500, materiál pozink, l=1 m</t>
  </si>
  <si>
    <t>774</t>
  </si>
  <si>
    <t>Pol349</t>
  </si>
  <si>
    <t>Oblouk segmentový 90°, r=1D, D=500</t>
  </si>
  <si>
    <t>Pol350</t>
  </si>
  <si>
    <t>Spojka vnitřní - vsuvka, d=500</t>
  </si>
  <si>
    <t>778</t>
  </si>
  <si>
    <t>Pol351</t>
  </si>
  <si>
    <t>Koncový kryt d=500 pro zaslepení trouby</t>
  </si>
  <si>
    <t>780</t>
  </si>
  <si>
    <t>Pol352</t>
  </si>
  <si>
    <t>Spojka vnitřní - vsuvka, d=450</t>
  </si>
  <si>
    <t>782</t>
  </si>
  <si>
    <t>Pol353</t>
  </si>
  <si>
    <t>Koncový kryt d=450 pro zaslepení tvarovky</t>
  </si>
  <si>
    <t>Pol354</t>
  </si>
  <si>
    <t>Odbočka jednostranná d=450-315, excentrický kus se sedlem</t>
  </si>
  <si>
    <t>Pol355</t>
  </si>
  <si>
    <t>Spojka vnější D=315</t>
  </si>
  <si>
    <t>788</t>
  </si>
  <si>
    <t>75151-1202</t>
  </si>
  <si>
    <t>Montáž potrubí plechového sk.I kruhového bez přírub, průměru do 600 mm</t>
  </si>
  <si>
    <t>790</t>
  </si>
  <si>
    <t>75151-4081</t>
  </si>
  <si>
    <t>Montáž tvarovek do plechového potrubí kruhového bez přírub, průměru do 500 mm</t>
  </si>
  <si>
    <t>792</t>
  </si>
  <si>
    <t>Pol356</t>
  </si>
  <si>
    <t>Potrubí s přírubami a těsněním sk. I z pozink. plechu: Trouba čtyřhranná 1000x500/1000+ VP</t>
  </si>
  <si>
    <t>794</t>
  </si>
  <si>
    <t>Pol357</t>
  </si>
  <si>
    <t>Oblouk přechodový 1000x500-800x500-90°/R200</t>
  </si>
  <si>
    <t>796</t>
  </si>
  <si>
    <t>Pol358</t>
  </si>
  <si>
    <t>Trouba čtyřhranná 800x500/900+ VP</t>
  </si>
  <si>
    <t>798</t>
  </si>
  <si>
    <t>Pol359</t>
  </si>
  <si>
    <t>Přechod osový 800x500-500x500/500</t>
  </si>
  <si>
    <t>800</t>
  </si>
  <si>
    <t>Pol360</t>
  </si>
  <si>
    <t>Přechod osový 500x800-710x710/500</t>
  </si>
  <si>
    <t>802</t>
  </si>
  <si>
    <t>Pol361</t>
  </si>
  <si>
    <t>Trouba čtyřhranná 800x500/1000+ VP</t>
  </si>
  <si>
    <t>804</t>
  </si>
  <si>
    <t>Pol362</t>
  </si>
  <si>
    <t>Přechod osový a pravoúhlý 710x710-800x800/300</t>
  </si>
  <si>
    <t>806</t>
  </si>
  <si>
    <t>Pol363</t>
  </si>
  <si>
    <t>Koleno ostré přechodové s náběhovými plechy 250x800-800x800 (R100)</t>
  </si>
  <si>
    <t>808</t>
  </si>
  <si>
    <t>Pol364</t>
  </si>
  <si>
    <t>Trouba čtyřhranná 800x250/600+ VP</t>
  </si>
  <si>
    <t>810</t>
  </si>
  <si>
    <t>Pol365</t>
  </si>
  <si>
    <t>Oblouk čtyřhranný 800x250-90°/R150</t>
  </si>
  <si>
    <t>812</t>
  </si>
  <si>
    <t>Pol366</t>
  </si>
  <si>
    <t>Trouba čtyřhranná 800x250/900+ VP</t>
  </si>
  <si>
    <t>814</t>
  </si>
  <si>
    <t>Pol367</t>
  </si>
  <si>
    <t>Trouba čtyřhranná 800x250/1000</t>
  </si>
  <si>
    <t>816</t>
  </si>
  <si>
    <t>818</t>
  </si>
  <si>
    <t>Pol368</t>
  </si>
  <si>
    <t>Trouba čtyřhranná 800x250/800+ VP</t>
  </si>
  <si>
    <t>820</t>
  </si>
  <si>
    <t>822</t>
  </si>
  <si>
    <t>Pol369</t>
  </si>
  <si>
    <t>Trouba čtyřhranná 800x250/1200+ VP</t>
  </si>
  <si>
    <t>824</t>
  </si>
  <si>
    <t>Pol370</t>
  </si>
  <si>
    <t>Trouba čtyřhranná 800x250/2000</t>
  </si>
  <si>
    <t>826</t>
  </si>
  <si>
    <t>828</t>
  </si>
  <si>
    <t>830</t>
  </si>
  <si>
    <t>Pol371</t>
  </si>
  <si>
    <t>Přechod pravoúhlý 500x800-250x800/300</t>
  </si>
  <si>
    <t>832</t>
  </si>
  <si>
    <t>Pol372</t>
  </si>
  <si>
    <t>Přechod osový 800x500-450x450/300</t>
  </si>
  <si>
    <t>834</t>
  </si>
  <si>
    <t>Pol373</t>
  </si>
  <si>
    <t>Trouba čtyřhranná 450x450/1500</t>
  </si>
  <si>
    <t>836</t>
  </si>
  <si>
    <t>Pol374</t>
  </si>
  <si>
    <t>Trouba čtyřhranná 450x450/800+ VP</t>
  </si>
  <si>
    <t>838</t>
  </si>
  <si>
    <t>Pol375</t>
  </si>
  <si>
    <t>Oblouk čtyřhranný 450x450-45°/R150</t>
  </si>
  <si>
    <t>840</t>
  </si>
  <si>
    <t>Pol376</t>
  </si>
  <si>
    <t>Trouba čtyřhranná 450x450/500+ VP</t>
  </si>
  <si>
    <t>842</t>
  </si>
  <si>
    <t>Pol377</t>
  </si>
  <si>
    <t>Oblouk čtyřhranný 450x450-90°/R150</t>
  </si>
  <si>
    <t>844</t>
  </si>
  <si>
    <t>Pol378</t>
  </si>
  <si>
    <t>Přechod osový 450x450-ø450/300 nástavcem pro osazení požární klapky</t>
  </si>
  <si>
    <t>846</t>
  </si>
  <si>
    <t>Pol379</t>
  </si>
  <si>
    <t>Přechod osový 450x450-ø500/300 nástavcem pro osazení požární klapky</t>
  </si>
  <si>
    <t>848</t>
  </si>
  <si>
    <t>Pol380</t>
  </si>
  <si>
    <t>Trouba čtyřhranná 450x450/2000</t>
  </si>
  <si>
    <t>850</t>
  </si>
  <si>
    <t>852</t>
  </si>
  <si>
    <t>854</t>
  </si>
  <si>
    <t>856</t>
  </si>
  <si>
    <t>858</t>
  </si>
  <si>
    <t>860</t>
  </si>
  <si>
    <t>Pol381</t>
  </si>
  <si>
    <t>Oblouk čtyřhranný 250x800-90°/R100</t>
  </si>
  <si>
    <t>862</t>
  </si>
  <si>
    <t>864</t>
  </si>
  <si>
    <t>Pol382</t>
  </si>
  <si>
    <t>Koleno ostré přechodové s náběhovými plechy 250x800-800x800/R150</t>
  </si>
  <si>
    <t>866</t>
  </si>
  <si>
    <t>Pol383</t>
  </si>
  <si>
    <t>Trouba čtyřhranná 500x800/500+ VP</t>
  </si>
  <si>
    <t>868</t>
  </si>
  <si>
    <t>Pol384</t>
  </si>
  <si>
    <t>870</t>
  </si>
  <si>
    <t>872</t>
  </si>
  <si>
    <t>874</t>
  </si>
  <si>
    <t>876</t>
  </si>
  <si>
    <t>878</t>
  </si>
  <si>
    <t>880</t>
  </si>
  <si>
    <t>882</t>
  </si>
  <si>
    <t>884</t>
  </si>
  <si>
    <t>886</t>
  </si>
  <si>
    <t>888</t>
  </si>
  <si>
    <t>890</t>
  </si>
  <si>
    <t>892</t>
  </si>
  <si>
    <t>894</t>
  </si>
  <si>
    <t>896</t>
  </si>
  <si>
    <t>898</t>
  </si>
  <si>
    <t>900</t>
  </si>
  <si>
    <t>902</t>
  </si>
  <si>
    <t>904</t>
  </si>
  <si>
    <t>906</t>
  </si>
  <si>
    <t>908</t>
  </si>
  <si>
    <t>910</t>
  </si>
  <si>
    <t>912</t>
  </si>
  <si>
    <t>914</t>
  </si>
  <si>
    <t>916</t>
  </si>
  <si>
    <t>918</t>
  </si>
  <si>
    <t>920</t>
  </si>
  <si>
    <t>922</t>
  </si>
  <si>
    <t>924</t>
  </si>
  <si>
    <t xml:space="preserve">Chlazení  velkoprostorové učebny_CH5</t>
  </si>
  <si>
    <t>Pol472</t>
  </si>
  <si>
    <t>Venkovní kondenzační jednotka, jmen. chladící výkon 13,4 kW, hmotnost 92 kg, hladina akustického tlaku 51 dBA, chladivo R32, U=3x400 V</t>
  </si>
  <si>
    <t>1534</t>
  </si>
  <si>
    <t>Pol473</t>
  </si>
  <si>
    <t>Vnitřní podstropní jednotka se 4 výdechy, do místnosti kde není podhled, jmen. chladící výkon 6,8 kW, rozměr 950x950x198 mm, hmotnost 25 kg</t>
  </si>
  <si>
    <t>1536</t>
  </si>
  <si>
    <t>Pol474</t>
  </si>
  <si>
    <t>1538</t>
  </si>
  <si>
    <t>Pol475</t>
  </si>
  <si>
    <t>Rozbočovač vel.58</t>
  </si>
  <si>
    <t>1540</t>
  </si>
  <si>
    <t>1542</t>
  </si>
  <si>
    <t>75179-1100R0.5</t>
  </si>
  <si>
    <t>Předizolované dvojité měděné trubky pro chladící systémy ø 9,52/15,88 (v ceně započteny náklady na dodání a montáž trub a plnění chladiva)</t>
  </si>
  <si>
    <t>1544</t>
  </si>
  <si>
    <t>1546</t>
  </si>
  <si>
    <t>75171-1152</t>
  </si>
  <si>
    <t>Montáž vnitřní podstropní jednotky</t>
  </si>
  <si>
    <t>1548</t>
  </si>
  <si>
    <t>1550</t>
  </si>
  <si>
    <t>1552</t>
  </si>
  <si>
    <t>Pol477</t>
  </si>
  <si>
    <t>Ocelová stolička (žárově zinkována) pro umístění venkovní kondenzační jednotky (v ceně náklady na dodávku a montáž)</t>
  </si>
  <si>
    <t>1554</t>
  </si>
  <si>
    <t>Pol478</t>
  </si>
  <si>
    <t>Pryžový pás tl.8 mm pod ocelovou stoličku kondenzační jednotky (materiál v ceně)</t>
  </si>
  <si>
    <t>1556</t>
  </si>
  <si>
    <t>1558</t>
  </si>
  <si>
    <t>1560</t>
  </si>
  <si>
    <t>1562</t>
  </si>
  <si>
    <t>1564</t>
  </si>
  <si>
    <t>1566</t>
  </si>
  <si>
    <t>1568</t>
  </si>
  <si>
    <t>1570</t>
  </si>
  <si>
    <t>1572</t>
  </si>
  <si>
    <t>1574</t>
  </si>
  <si>
    <t>1576</t>
  </si>
  <si>
    <t>1578</t>
  </si>
  <si>
    <t>1580</t>
  </si>
  <si>
    <t>1582</t>
  </si>
  <si>
    <t>1584</t>
  </si>
  <si>
    <t>1586</t>
  </si>
  <si>
    <t>1588</t>
  </si>
  <si>
    <t>1590</t>
  </si>
  <si>
    <t>1592</t>
  </si>
  <si>
    <t>1594</t>
  </si>
  <si>
    <t>1596</t>
  </si>
  <si>
    <t>1598</t>
  </si>
  <si>
    <t>1600</t>
  </si>
  <si>
    <t>1602</t>
  </si>
  <si>
    <t>1604</t>
  </si>
  <si>
    <t>1606</t>
  </si>
  <si>
    <t>1608</t>
  </si>
  <si>
    <t>1610</t>
  </si>
  <si>
    <t>1612</t>
  </si>
  <si>
    <t>1614</t>
  </si>
  <si>
    <t>1616</t>
  </si>
  <si>
    <t>1618</t>
  </si>
  <si>
    <t>1620</t>
  </si>
  <si>
    <t>1622</t>
  </si>
  <si>
    <t>1624</t>
  </si>
  <si>
    <t>1626</t>
  </si>
  <si>
    <t>1628</t>
  </si>
  <si>
    <t>1630</t>
  </si>
  <si>
    <t>1632</t>
  </si>
  <si>
    <t>1634</t>
  </si>
  <si>
    <t>1636</t>
  </si>
  <si>
    <t>1638</t>
  </si>
  <si>
    <t>1640</t>
  </si>
  <si>
    <t>1642</t>
  </si>
  <si>
    <t>1644</t>
  </si>
  <si>
    <t>1646</t>
  </si>
  <si>
    <t>1648</t>
  </si>
  <si>
    <t>1650</t>
  </si>
  <si>
    <t>1652</t>
  </si>
  <si>
    <t>1654</t>
  </si>
  <si>
    <t>1656</t>
  </si>
  <si>
    <t>1658</t>
  </si>
  <si>
    <t>1660</t>
  </si>
  <si>
    <t>015 - Aula audiovizuální technika</t>
  </si>
  <si>
    <t>Aula 1.02 - AV techn - Aula 1.02 - AV techn</t>
  </si>
  <si>
    <t xml:space="preserve">    Projekce - Projekce</t>
  </si>
  <si>
    <t xml:space="preserve">    Digital signage disp - Digital signage disp</t>
  </si>
  <si>
    <t xml:space="preserve">    Audio - Audio</t>
  </si>
  <si>
    <t xml:space="preserve">    Zdroje signálu, příp - Zdroje signálu, příp</t>
  </si>
  <si>
    <t xml:space="preserve">    Kamery, záznam, vide - Kamery, záznam, vide</t>
  </si>
  <si>
    <t xml:space="preserve">    Interface technologi - Interface technologi</t>
  </si>
  <si>
    <t xml:space="preserve">    Katedra - Katedra</t>
  </si>
  <si>
    <t xml:space="preserve">    Řídicí systém - Řídicí systém</t>
  </si>
  <si>
    <t xml:space="preserve">    AV kabeláž - AV kabeláž</t>
  </si>
  <si>
    <t xml:space="preserve">    Instalace, programov - Instalace, programov</t>
  </si>
  <si>
    <t>Aula 1.02 - AV techn</t>
  </si>
  <si>
    <t>Projekce</t>
  </si>
  <si>
    <t>Konferenční datový p</t>
  </si>
  <si>
    <t>Konferenční datový projektor s technologií laser + DLP. Minimální parametry: rozlišení 1920 x 1200, výkon min. 10 000 center lumenů (min. 9400 ANSI lumenů), kontrast min. 10 000 : 1, obrazové vstupy min. HD-SDI, HDMI, DVI, 2 xVGA, RS232, HDBaseT, hmotnost max. 25 kg, bílé provedení. Včetně objektivu s minimální projekčním rozsahem 1,7-2,3:1</t>
  </si>
  <si>
    <t>Stropní držák projek</t>
  </si>
  <si>
    <t>Univerzální držák datového projektoru s možností doladění umístění projektoru po instalaci. Bílý komaxit. Nosnost dle použitého projektoru. Včetně tyče pro vnitřní vedení kabeláže.</t>
  </si>
  <si>
    <t>Pevné rámové plátno</t>
  </si>
  <si>
    <t>Velkoformátové pevné rámové plátno. Projekční povrch Matte white se ziskem 1, roměr obrazu 10x2,82cm (pro 2x obraz 16:9 vedle sebe), černý rámeček. Včetně kotvícího materiálu.</t>
  </si>
  <si>
    <t>Digital signage disp</t>
  </si>
  <si>
    <t>Profesionální LCD mo</t>
  </si>
  <si>
    <t>55” profesionální displej bez tuneru s minimálními parametry: IPS panel, rozlišení 3840 x 2160, jas min. 500cd/m2, kontrast min. 1100:1, odezva max. 8ms, provoz 24/7, 2x HDMI, 1x DPout, 1x DPin, RS232C, RJ45, USB Media Player, SDM slot, integrované reproduktory min. 2x 10W</t>
  </si>
  <si>
    <t>Nástěnný držák displ</t>
  </si>
  <si>
    <t>Nástěnný fixní držák. Minimální nosnost dle hmotnosti použitého displeje. Standard VESA s roztečí dle použitého displeje. Možnost horizontálního posunu po instalaci min +/- 200 mm doleva a doprava. Bezpečném západka obrazovky do držáku.</t>
  </si>
  <si>
    <t>Digital signage přeh</t>
  </si>
  <si>
    <t>Přehrávač podporující zobrazení max. 4K obrazu, možnost vytvoření více zónového obsahu s videem, obrázky, RSSFeed či HTML, obsahuje širokou škálu rozhraní např. RS-232 pro řízení zobrazovačů, 12-pin GPIO pro vytváření interaktivních obsahu za pomoci čidel, senzoru, umožňující vytvořit dynamický obsah, možnost synchornizace jednotlivých zón, přehrávač bez otočných součásti a s pasivním chlazením, podpora 4K@60Hz, formáty zobrazení H.265, H.264(MPEG-4, Part 10), MPEG-2, MPEG-1, .ts, .mpg, .vob, .mov, .mp4, .m2ts, BMP, JPEG, PNG, MP2, MP3, AAC, and WAV (průchozí AC3), podpora HTML5, uložiště dat microSD karta, součástí dodávky SW pro správu obsahu včetně vzdálené zprávy v lokální sítí, USB 2.0, GPIO, RS-232, 3.5mm audio výstup, HDMI 2.0a výstup, GigabitEthernet, slot pro Wifi/BT.</t>
  </si>
  <si>
    <t>Digital signage - př</t>
  </si>
  <si>
    <t>micro SD karta pro přehrávače Brightsign, UHS-I Class Speed U1, 16GB, vhodná do provozních prostor, odolná vůdčí prostředí od -40°C do 85°C, včetně adaptéru na SD formát</t>
  </si>
  <si>
    <t>Audio</t>
  </si>
  <si>
    <t>Reproduktorová soust</t>
  </si>
  <si>
    <t>Pasivní sloupová reprosoustava s minimální konfigurací: 4x5" 500W / 8Ω, 45 Hz - 310 Hz , citlivost SPL 87 dB, rozměry do 700x260x465 mm, systémová EQ, vč. nástěnnéhoo držáku, bílá barva</t>
  </si>
  <si>
    <t>Reproduktorová sou.1</t>
  </si>
  <si>
    <t>Pasivní sloupová line-array reprosoustava s minimální konfigurací: 8x1" + 4x2,25", 500W / 8Ω, 60 Hz - 16 kHz, pokrytí 150°x20° HxV, citlivost SPL 87 dB, rozměry do 990x200x250 mm, systémová EQ, vč. polohovatelného nástěnného držáku ±60° do stran a ±15° náklon, bílá barva</t>
  </si>
  <si>
    <t>Reproduktorová sou.2</t>
  </si>
  <si>
    <t>Sloupová line-array reprosoustava. Minimální parametry: 14x2", min. 300W / 8Ω, citlivost min 95 dB, freq. Rozsah min 80 Hz - 18 kHz, pokrytí min 140°x40° H x V, EQ přepínač, max rozměry do 1100x100x160 mm, vč. polohovatelného nástěnného držáku min ±65° do stran a min ±15° náklon, bílá barva</t>
  </si>
  <si>
    <t>Zesilovač</t>
  </si>
  <si>
    <t>Koncový zesilovač s minimálními parametry: 4x 600W_70/100V a 8/4Ω, 4x 300W_2/16Ω, DSP 96kHz, 32bit = vstupní router, možnos zpoždění na vstupu, možnost zpoždění na výstupu, parametrický EQ na vstupu i výstupu, výhybka, limiter/, max. hluk chlazení 51 dBA SPL@1m, odstup signál/šum &gt;104 dB, port pro vzd. vypínání a dohled, síťové nastavení a dohled, 2U. Včetně systémové sběrnice pro propojení s audio mixážní maticí.</t>
  </si>
  <si>
    <t>Zesilovač indukční s</t>
  </si>
  <si>
    <t>Zesilovač pro indukční smyčku (vyhovuje IEC 60849), bezdrátový přenos audio signálu pro nedoslýchavé, Audio vstupy Line/Mic, výstupní výkon pro pokrytí až 600 m2, proudově řízená smyčka</t>
  </si>
  <si>
    <t>Mixážní systém</t>
  </si>
  <si>
    <t>Mixážní matice s digitálním signálovým processingem, 12 symetrických vstupů / 8 symetrických výstupů, min. 10 vstupů s automatickou eliminací ozvěny (AEC), digitální sběrnice s min. 42 zvukovými kanály s latencí max 0,25ms, min. 6 kontrolních vstupů a 4 logické výstupy, indikační LED pro každý kanál, ethernet pro nastavení, kontrolu a monitoring, RS-232 pro řízení</t>
  </si>
  <si>
    <t>Mixážní systém.1</t>
  </si>
  <si>
    <t>Rozšíření mix matice 8 mic/line symetrických vstupů, fantomové napájení +48V, digitální sběrnice s min. 42 zvukovými kanály s latencí max 0,25ms, vč. externího napájecího zdroje</t>
  </si>
  <si>
    <t>Ostatní audio techni</t>
  </si>
  <si>
    <t>Eliminátor zpětné vazby, min. 24 filtrů / kanál</t>
  </si>
  <si>
    <t>Mikrofon bezdrátový</t>
  </si>
  <si>
    <t>UHF digitální dvojitý přijímač bezdrátových mikrofonů, modulace SeDAC nebo FSK, přenosné přeladitelné pásmo min. 590 - 630 MHz, latence max. 3,8 ms, systémová spektrální analýza, frekvenční rozsah 30 Hz-19 kHz, diverzitní příjem, kódování přenosu, 2x XLR symetrický výstup, 1x Dante výstup (48kHz), IR nastavení vysílač -&gt; přijímač, 19" rack uchycení</t>
  </si>
  <si>
    <t>Mikrofon bezdrátov.1</t>
  </si>
  <si>
    <t>UHF digitální ruční vysílač s dynamickou mikrofonní vložkou - superkardioida, citlivost min. 2,4mV/Pa, modulace SeDAC nebo FSK, přenosné pásmo min. 590 - 630 MHz, frekvenční rozsah 70 Hz-16 kHz, trvalý výkon min. 25 mW, digitální kódování přenosu, provoz min. 5,5 hodin, možnost využití AA baterií, váha max. 500g bez baterií</t>
  </si>
  <si>
    <t>Stojánek</t>
  </si>
  <si>
    <t>Stolní stojánek s nástavcem, závit 3/8" hmotnost cca 1,0 kg, výška 160 - 180 mm, Ø max 150 mm, Barva černá</t>
  </si>
  <si>
    <t>Stativ</t>
  </si>
  <si>
    <t>Mikrofonní stativ s ramenem, hmotnost max. 3,5 kg, výška 950-1600 mm, rameno 500-700 mm, černý</t>
  </si>
  <si>
    <t>Mikrofon bezdrátov.2</t>
  </si>
  <si>
    <t>UHF digitální kapesní vysílač, modulace SeDAC nebo FSK, přenosné pásmo min. 590 - 630 MHz, frekvenční rozsah min. 450 Hz-17 kHz, trvalý výkon min. 25 mW, digitální kódování přenosu, provoz min. 6,5 hodin, možnost využití AA baterií, váha max. 150g bez baterií</t>
  </si>
  <si>
    <t>Mikrofon</t>
  </si>
  <si>
    <t>Tenký náhlavní kondenzátorový mikrofon, kardioidní charakteristika, 450 Hz - 17 kHz, váha max. 40g (s kabelem), větrná ochrana</t>
  </si>
  <si>
    <t>Nabíječka</t>
  </si>
  <si>
    <t>Dvojitá inteligentní rychlonabíječka pro vysílače bezdrátových mikrofonů, nabíjí bez vyjmutí baterií z vysílačů, set vč. síť. zdroje, pro NiMH akumulátory</t>
  </si>
  <si>
    <t>Anténa</t>
  </si>
  <si>
    <t>Externí všesměrová anténa bez útlumu, s minimální konfigurací: 470 - 700 MHz, výstup BNC, 50 ohm, dodávka vč. klipsny pro připevnění na držák.</t>
  </si>
  <si>
    <t>Stojan</t>
  </si>
  <si>
    <t>Držák pro upevnění ext. antény, závit 3/8". Barva černá.</t>
  </si>
  <si>
    <t>Mikrofon do katedry</t>
  </si>
  <si>
    <t>Instalační mikrofon pro instalaci do katedry s kardioidní charakteristikou, která je optimalizována pro řečové pásmo pro zajištění maximální srozumitelnosti. Minimální parametry: Akustický tlak (SPL) min. 125 dB, citlivost min. 14 mV/Pa, dynamický rozsah min. 97 dB (A), fantomové napájení. frekvenční rozsah min. 40 Hz - 20 kHz.</t>
  </si>
  <si>
    <t>Mikrofon.1</t>
  </si>
  <si>
    <t>Puškový kondenzátorový mikrofon vč. napájecího modulu, úzce směrová (laloková) superkardioidní charakteristika, min. rozsah 150Hz - 16kHz, fantomové napájení 35-50V, max. rozměry Ø 25x220mm, vč. mikrofonní klipsny a větrné ochrany</t>
  </si>
  <si>
    <t>Držák, stojan, úchyt</t>
  </si>
  <si>
    <t>Držák pro upevnění mikrofonní klipsny, barva černá</t>
  </si>
  <si>
    <t>Zdroje signálu, příp</t>
  </si>
  <si>
    <t>PC katedra</t>
  </si>
  <si>
    <t>Case s min. 180W zdrojem s účinnosti až 92%, výkon CPU min. 9200 bodu dle nezávislého testu cpubenchmark.net, operační paměť 8GB DDR4, pevný M.2 SSD disk s kapacitou 256GB, DVD-RW optická mechanika, Gbit síťová karta, Wifi standardu 802.11ac (2x2), Bluetooth, čtečka pam. karet, min. 2x DisplayPort a 1x HDMI, USB Type-C, USB 3.1, USB 2.0, klávesnici a myš, operační systém s podporu AD (domény), servisní služba u zákazníka s odezvou do následujícího pracovního dne od nahlášení servisní události</t>
  </si>
  <si>
    <t>Interaktivní displej</t>
  </si>
  <si>
    <t>Interaktivní panel s úhlopříčkou min. 24" s rozlišením 1920 x 1080 pixelů a kapacitní dotykovou technologií, která rozezná min. 10 současných dotyků a multidotyková gesta. Bezbateriové pero citlivé na přítlak. Na rámu panelu jsou min. 4 funkční tlačítka pro výběr barvy digitálního inkoustu a menu. Nastavitelný stojan panelu umožňuje nastavení. USB port pro připojení USB paměti nebo jiného USB zařízení. Vstupní a výstupní konektory obrazu DVI-I nebo HDMI (popřípadě redukce na HDMI). Dodávka interaktivního panelu musí obsahovat i SW balíček, který obsahuje autorský nástroje učitele – SW balíček, který obsahuje autorský nástroj učitele – SW pro přípravu interaktivních cvičení musí být plně kompatibilní (umožňuje otevřít soubor, spustit všechny aktivity, animace, uložit v původním formátu) se soubory s příponou notebook. Prostředí musí být v českém jazyce. Balíček dále musí obsahovat nástroj pro rychlou přípravu digitálních učebních aktivit, hlasování/testování, aktivity je možno sdílet na žákovská zařízení přes cloud.</t>
  </si>
  <si>
    <t>Přípojné místo do ka</t>
  </si>
  <si>
    <t>Hliníkové nebo kovové přípojné místo s víkem pro instalaci do desky stolu s 2x 230V zásuvkou krycí nohou + navíjecí modulem s kladkami pro 4 kabely. V sadě navíjecí HDMI a LAN CAT6 a USB kabel.</t>
  </si>
  <si>
    <t>Grafická dokumentová</t>
  </si>
  <si>
    <t>Hi-end stolní dokumentová kamera s minimálními partametry: Rozlišení Full HD 1920x1080, snímací frekvence 60 snímků/s, 14x optický zoom + 2x digitální zoom, ostření automatické a ruční, automatické vyvážení bílé, horní osvětlení, podložka zamezující odleskům, pneumatické rameno. Připojení min. USB, HDMI, VGA, RS 232, LAN. Digitální funkce: zmrazení obrazu, rotace, uložení obrazu - min. 9 snímků, redukce šumu, vestavěný LCD náhledový displej a IR dálkové ovládání. Možnost složení.</t>
  </si>
  <si>
    <t>Vybavení podlahové k</t>
  </si>
  <si>
    <t>Instalační modul pro podlah. krabice pro 6 polovičních nebo 3 plné sloty</t>
  </si>
  <si>
    <t>Vybavení podlahové.1</t>
  </si>
  <si>
    <t>HDMI (with Ethernet), 1/2 slot, kabel s konektorem</t>
  </si>
  <si>
    <t>Vybavení podlahové.2</t>
  </si>
  <si>
    <t>CAT6 (RJ45), 1/2 slot, Gender-Changer</t>
  </si>
  <si>
    <t>Vybavení podlahové.3</t>
  </si>
  <si>
    <t>XLR 3-pin Female, 1 slot, letovací</t>
  </si>
  <si>
    <t>Vybavení podlahové.4</t>
  </si>
  <si>
    <t>Prázdný slot celý pro 50x50</t>
  </si>
  <si>
    <t>Kamery, záznam, vide</t>
  </si>
  <si>
    <t>PTZ Videokamera</t>
  </si>
  <si>
    <t>Motorizovaná profersionální otočná kamera s minimální konfigurací:. TV systém HD: 1080: 59.94p/50p,1080: 59.94i/50i,1080: 29.97p/25p,1080: 29.97PsF/25PsF, 720: 59.94p/50p. Obrazový senzor 1/2.3-type MOS, objektiv: optický 30x zoom, F1.6 to F4.7 (f=4.3 mm - 129 mm), 35 mm, ostření automatické nebo manuální, minimální osvětlení 0.7 lx, horizontální rozlišení: 1000 TV řádků, řízení zisku: Auto, 0 dB to 48 dB, vyvážení bílé, elektronická stabilizace obrazu, rychlost Pan-tilt v režimu presetů: 300°/s, Pan range ±175°, Tilt range: –30° to 90°, podporované IP protokoly IPv4: TCP/IP, UDP/IP, HTTP, DHCP, DNS, podporované mobilní platformy: Apple i-OS, Android s podporou JPEG image display. Video výstupy: HDMI. Audio vstupy: 3,5mm phono jack (Line/Mic). Konektivita: 1x LAN, 1x RS232, USB, slot pro SD kartu. Napájení DC 12 V nebo PoE+</t>
  </si>
  <si>
    <t>POE injektor</t>
  </si>
  <si>
    <t>Gigabitový PoE injektor pro napájení kamer s podporou napájecího napětí 55V a maximální spotřebou 30 W dle standardu 802.3at (802.3af kompatibilní).</t>
  </si>
  <si>
    <t>Držák</t>
  </si>
  <si>
    <t>Nástěnný držák pro PTZ kameru</t>
  </si>
  <si>
    <t>Zařízení pro záznam</t>
  </si>
  <si>
    <t>Zařízení pro záznam a streaming vstupního AV signálu s rozlišením fullHD vybavené interním úložištěm typu SSD nebo výstupem na externí úložiště USB. Interní úložiště typu SSD s minimální kapacitou 80 GB, připojení externího úložiště přes rozhraní USB nebo LAN (NAS, Network Access Storage), možnost záznamu až ze 2 zdrojů obrazu najednou s výsledným spojením obou obrazů formou PiP nebo Side by Side, simultální zpracování záznamu + streamu najednou, záznamu a stream min. ve formátu H.264 / MPEG 4 AVC, formát záznamu min. v souboru M4V, možnost ovládání tlačítky na čelním panelu nebo přes webové rozhraní, externí řízení přes LAN nebo RS232. Minimální počet vstupů: 3x HDMI, 1x analogové video, audio (embed.HDMI + 2x stereo IN), 1x LAN, Minimální počet výstupů: 1x HDMI, audio (embed.HDMI + 1x stereo),</t>
  </si>
  <si>
    <t>VCF codec</t>
  </si>
  <si>
    <t>Videokonferenční jednotka s možností připojení dvou zobrazovačů a volitelnou funkcí MultiSite. Minimální technické parametry : H.323 a SIP, šířka pásma do 6Mbps, podpora přenosu obrazu v rozlišení až do 1080p60 (video) a 1080p60 (prezentace), 3x video IN (HDMI, atd.), 2x video OUT (HDMI), 4x audio IN, 2x audio OUT, H.239, BFCP, AES, API (IP,RS-232), AEC, AGC, Automatic Noise Suppression, NoiseBlock technology. Možnsot ovládání pomocí řídicího systému AV techniky.</t>
  </si>
  <si>
    <t>sestava</t>
  </si>
  <si>
    <t>Maintenance Service</t>
  </si>
  <si>
    <t>Servisní podpora pro videokonfernenčí codec obsahující: SW upgrade zdarma, on-line podpora, výměna vadného zboží, 1 rok</t>
  </si>
  <si>
    <t>rok</t>
  </si>
  <si>
    <t>SW a licence</t>
  </si>
  <si>
    <t>Licence k videokonferenčnímu codecu pro podporu MultiSite pro až 6 připojených účastníků (720p30) nebo 4 připojených účastníků (1080p30)</t>
  </si>
  <si>
    <t>SW a licence.1</t>
  </si>
  <si>
    <t>Licence k videokonferenčnímu codecu umožňující Full HD 1080p videokonferenční přenosy</t>
  </si>
  <si>
    <t>SW a licence.2</t>
  </si>
  <si>
    <t>Licence k videokonferenčnímu codecu umožňující volání do MS Teams konferencí. Včetně servisní podpory. 1 rok</t>
  </si>
  <si>
    <t>Redukce</t>
  </si>
  <si>
    <t>Kabel pro možnost připojení HDMI signálu na kamerový vstup codecu.</t>
  </si>
  <si>
    <t>Interface technologi</t>
  </si>
  <si>
    <t>Maticový přepínač</t>
  </si>
  <si>
    <t>Maticový přepínač s minimálními parametry: 8x8 HDMI, Podpora standardů HDMI 2.0 a HDCP 2.2. Podpora rozlišení 4K/UHD @ 60 Hz 4:4:4. Vestavěný audio embeder/de-embeder (min. 2x IN, min. 2x OUT). Datový přenos min. 18 Gbps. EDID manager. Ovládání přes přední panel, RS232, nebo LAN.</t>
  </si>
  <si>
    <t>Signálový extender -</t>
  </si>
  <si>
    <t>Extender pro přenos HDMI po kabelu CATx - Vysílač. Podpora standardů HDBase-T, HDMI 1.4a, HDCP 2.2. Podpora 4K/UHD@60Hz 4:2:0. Kompatibilní s CAT5e/6/7 twisted pair kabely. Přenos RS-232 (obousměrně) a IR příkazů. HDCP kompatibilní. Podpora přenosu EDID, CEC, 3D. PoCc napájení přijímače po CATx kabelu</t>
  </si>
  <si>
    <t>Signálový extender.1</t>
  </si>
  <si>
    <t>Extender pro přenos HDMI po kabelu CATx - Přijímač. Podpora standardů HDBase-T, HDMI 1.4a, HDCP 2.2. Podpora 4K/UHD@60Hz 4:2:0. Kompatibilní s CAT5e/6/7 twisted pair kabely. Přenos RS-232 (obousměrně) a IR příkazů. HDCP kompatibilní. Podpora přenosu EDID, CEC, 3D. PoCc napájení přijímače po CATx kabelu</t>
  </si>
  <si>
    <t>HDMI přepínač</t>
  </si>
  <si>
    <t>Přepínač 4x1 HDMI s minimálními parametry: Podpora rozlišení 1920 x 1200 or 1080p @ 60 Hz, 12-bit color. 4K (4096x2160) @ 30 Hz, UHD (3840x2160) @ 30 Hz. 4K/UHD @ 60 Hz with 4:2:0 chroma subsampling. EDID. HDCP kompatibilní. Funkce automatického přepínání vstupů. Ovládání z předního panelu, IR nebo RS-232.</t>
  </si>
  <si>
    <t>Katedra</t>
  </si>
  <si>
    <t>Katedra přizpůsobena pro osazení AV techniky (viz výkresová dokumentace). Vnější rozměry katedry š.2400×h.800×v.770mm, otvor pro přípojné místo a touch panel řídicího systému, kabelové průchodky. Katedra osazena 2x uzamykatelnou skříňkou pro AV techniku (včetně 2. uzamykatelného přístupu ze zadní části skříňky). Skříňky vybaveny nasávacími otvory v čele dvířek a otvorem pro instalaci ventilátoru v horní zadní části katedry. Možnost přístupu dnem skříněk do podlahové krabice. Prostor mezi skříňkami vybaven falešnými uzamykatelnými zády pro možnost umístění části AV technologie a pro vedení kabeláže. Konstrukce nábytku je z oboustranně laminované dřevotřískové desky tloušťky min.19 mm, pracovní deska min. 22 mm, pohledové hrany jsou lepeny min. 2 mm ABS hranou, nepohledové min. 1 mm ABS hranou, lepeny jsou voděodolným PUR lepidlem. Možnost výběru barevného provedení alespoň ze čtyř základních typů dekorů/barev. Cena včetně dopravy a instalace.</t>
  </si>
  <si>
    <t>Ventilátor</t>
  </si>
  <si>
    <t>Nábytkový vestavný ventilátor, průtok vzduchu 566 l/min, hlučnost max. 24dB @ 1m, automatická aktivace při cca 30,5° C.</t>
  </si>
  <si>
    <t>Racková konstrukce</t>
  </si>
  <si>
    <t>19" hliníková racková konstrukce pro instalaci do katery, výška 12U.</t>
  </si>
  <si>
    <t>Příslušenství rack</t>
  </si>
  <si>
    <t>Ostatní rackové drobné příslušensntí obsahující police, záslepky, šrouby a vyvazovací profily.</t>
  </si>
  <si>
    <t>Rozvodný panel do ra</t>
  </si>
  <si>
    <t>19" rozvodný panel 1U 8x230V UTE, přívod 2m, podsvícený vypínač</t>
  </si>
  <si>
    <t>Řídicí systém</t>
  </si>
  <si>
    <t>Kontrolér</t>
  </si>
  <si>
    <t>Kontrolér řídicího systému. Minimální technické parametry kontroléru: CPU, 256MB RAM, 6x RS232, 8x IR, 8x IO, 4x relé, LAN, slot pro SD kartu, programování v jazyce XPL2, vestavěný webový server.</t>
  </si>
  <si>
    <t>Dotykový panel</t>
  </si>
  <si>
    <t>Dotykový panel drátový vestavný. Minimální technické parametry panelu: úhlopříčka 10" 16:9, rozlišení 1280x800, 32-bitové barvy, kapacitní dotykový IPS displej, vestavěné reproduktory a mikrofon, vestavěný světelný a pohybový senzor, IP komunikace, napájení přes PoE.</t>
  </si>
  <si>
    <t>Switch</t>
  </si>
  <si>
    <t>16-port 10/100 Ethernet switch, min. 8 portů je PoE, PoE power budget min. 130W, 802.3af/az</t>
  </si>
  <si>
    <t>Komunikační modul</t>
  </si>
  <si>
    <t>Převodník RS-232/485, automatický poloduplexní provoz, indikace směru přenosu,napájení z jednotek. Minimální technická specifikace: Napájení: Z modulů po sběrnici nebo externě 7.5 - 24 V DC/100mA, Přenosová rychlost min.: 19200 bitů/s, Vstupní/výstupní konektory: RS232 – 9 pin D konektor dutinky nebo svorky, RS485 - 2x konektor RJ-11-4, max. 2 DIN</t>
  </si>
  <si>
    <t>Relé</t>
  </si>
  <si>
    <t>Šestikanálové relé jednotka pro spínání zátěží do min. 10A, min. 6 nezávislých bezpotenciálových přepínacích výstupů, řízení po sběrnici a externími tlačítky, testovací tlačítka na čelním panelu, programovatelné parametry pro každé relé (odezva na vstup, zpožděné zapnutí/vypnutí, paměť, sekvence pro ovládání motorů), indikace napájení a stavu relé. Minimální technická specifikace: Napájecí napětí: 230V / 50/60Hz, 50 mA, Počet spínaných výstupů: 6, Maximální zátěž: 230V/10A každý výstup při odporové zátěži, max. 6 DIN</t>
  </si>
  <si>
    <t>Odrušovač</t>
  </si>
  <si>
    <t>Tříkanálová jednotka pro potlačení elektromagnetického rušení pro napětí do min. 275V, 3 RC odrušovací členy pro spínání motorů. Max. 2 DIN.</t>
  </si>
  <si>
    <t>Stmívač</t>
  </si>
  <si>
    <t>Jednotka pro řízení elektronických předřadníků zářivek, možnost rozdělenímin. 60 stmívatelných předřadníků zářivek na jedné sběrnici až na 15 nezávislých skupin, kompatibilní s předřadníky DALI, řízení všech skupin po sběrnici a min. dvou z nich i externími tlačítky, testovací tlačítka na čelním panelu, programovatelné parametry (odezva na vstupy, min., max. hodnota výstupního napětí, rychlost stmívání), indikace výstupní úrovně, a zkratované sběrnice k zářivkám. Napájecí napětí: 230V / 50/60Hz, 50 mA, max. 4 DIN</t>
  </si>
  <si>
    <t>AV kabeláž</t>
  </si>
  <si>
    <t>Kabel HDMI</t>
  </si>
  <si>
    <t>HDMI kabel 2 m s minimálními technickými parametry: Rozlišení 4K*2K @ 60Hz. 99.9% měděný vodič nebo postříbřené měděné jádro. Trojitě stíněný kabel a extra stínění v konektoru. Podpora audio return channel (ARC), 3D, HDCP, CEC. Vysoká flexibilita.</t>
  </si>
  <si>
    <t>kabel HDMI.1</t>
  </si>
  <si>
    <t>HDMI kabel 7,5 m s minimálními technickými parametry: Rozlišení 4K*2K @ 60Hz. 99.9% měděný vodič nebo postříbřené měděné jádro. Trojitě stíněný kabel a extra stínění v konektoru. Podpora audio return channel (ARC), 3D, HDCP, CEC. Vysoká flexibilita.</t>
  </si>
  <si>
    <t>kabel HDMI.2</t>
  </si>
  <si>
    <t>HDMI kabel 10 m s minimálními technickými parametry: Rozlišení 4K*2K @ 60Hz. 99.9% měděný vodič nebo postříbřené měděné jádro. Trojitě stíněný kabel a extra stínění v konektoru. Podpora audio return channel (ARC), 3D, HDCP, CEC. Vysoká flexibilita.</t>
  </si>
  <si>
    <t>USB kabel</t>
  </si>
  <si>
    <t>Prodlužovací kabel USB 2.0, A-A, délka 3 m</t>
  </si>
  <si>
    <t>Kabel audio</t>
  </si>
  <si>
    <t>Nesymetrický stíněný stero kabel. 2x 0,14 mm2 ( 2,9 x 5,8 mm ), instalační pro konektory jack 3.5 mm</t>
  </si>
  <si>
    <t>Kabel audio.1</t>
  </si>
  <si>
    <t>Symetrický stíněný audio mono kabel, průměr 6,0 mm, instalační</t>
  </si>
  <si>
    <t>Kabel reproduktorový</t>
  </si>
  <si>
    <t>Kabel pro reproduktory 2x 2,5 mm2</t>
  </si>
  <si>
    <t>Kabel reproduktoro.1</t>
  </si>
  <si>
    <t>Kabel pro reproduktory 2x 4 mm2</t>
  </si>
  <si>
    <t>Koaxiální kabel</t>
  </si>
  <si>
    <t>Koaxialní kabel pro RF signály. Impedance 50 ohm. Vnější průměr 5,0 mm. Použití pro antény systémů Sennheiser nad 10 m, pro AKG nad 25 m. Útlum 21dB/100m/800MHz</t>
  </si>
  <si>
    <t>Kabel FTP cat.6</t>
  </si>
  <si>
    <t>Stíněný kabel CAT6 s LSOH pláštěm. Nejvyšší podporovaný protokol - 1000BaseT, 1000BaseTX. Stínění - fólie kolem všech 4 párů. Šířka pásma - 250 MHz. Jednotlivé páry odděleny plastovým křížem.</t>
  </si>
  <si>
    <t>Kabel UTP CAT.5</t>
  </si>
  <si>
    <t>Datový UTP cat.5 kabel</t>
  </si>
  <si>
    <t>Patch kabel</t>
  </si>
  <si>
    <t>CAT6 patch kabel délka 2 m, dvojité stínění SFTP, AWG26</t>
  </si>
  <si>
    <t>Konektory</t>
  </si>
  <si>
    <t>Set konetorů k signálové kabeláži (audio, RJ45, 230V, RS232, atd.)</t>
  </si>
  <si>
    <t>Montážní materiál</t>
  </si>
  <si>
    <t>Ostatní drobný montážní materiál (pásky, hmoždinky, šrouby, lepící pásky, svorky, atd.)</t>
  </si>
  <si>
    <t>Instalace, programov</t>
  </si>
  <si>
    <t>Instalace AV technik</t>
  </si>
  <si>
    <t>Instalace video techniky (Displeje včetně držáků, Projektory včetně držáků, Projekční plochy, Videotechnika)</t>
  </si>
  <si>
    <t>Instalace AV techn.1</t>
  </si>
  <si>
    <t>Instalace audio techniky (Reproduktory, Mixážní pult, Mikrofony, Digitální audiomatice)</t>
  </si>
  <si>
    <t>Instalace AV techn.2</t>
  </si>
  <si>
    <t>Instalace kabeláže včetně konektorů (Příprava a pokládka kabelového svazku. Konektory: audio, video, řízení, napájení.)</t>
  </si>
  <si>
    <t>Instalace AV techn.3</t>
  </si>
  <si>
    <t>Instalace interfacové techniky (Instalace interfacové techniky, přístrojové skříně a rozvaděče. Vyvázání kabeláže a zapojení napájení)</t>
  </si>
  <si>
    <t>Instalace AV techn.4</t>
  </si>
  <si>
    <t>Instalace řídícího systému (Řídící jednotka, Ovládací prvky, Silové vypínače ovládané z ŘS)</t>
  </si>
  <si>
    <t>Instalace AV techn.5</t>
  </si>
  <si>
    <t>Instalace speciální techniky (Videokonference)</t>
  </si>
  <si>
    <t>Instalace AV techn.6</t>
  </si>
  <si>
    <t>Instalace ostatní elektronická zařízení (Interaktivní displej)</t>
  </si>
  <si>
    <t>Instalace AV techn.7</t>
  </si>
  <si>
    <t>Další práce (Vykládka/nakládka a stavba lešení. Úklid materiálu, nářadí, likvidace obalů. Pronájem lešení.)</t>
  </si>
  <si>
    <t>Programování</t>
  </si>
  <si>
    <t>Programování a SW práce (Řídící systém, Režimy a předvolby na dotykovém panelu, Programování silových okruhů, Tvorba manuálu pro systém)</t>
  </si>
  <si>
    <t>h</t>
  </si>
  <si>
    <t>Instalace AV techn.8</t>
  </si>
  <si>
    <t>IT služby (Instalace a nastavení PC, Instalace a konfigurace SW pro interaktivní zařízení, Konfigurace, Konzultace)</t>
  </si>
  <si>
    <t>Instalace AV techn.9</t>
  </si>
  <si>
    <t>Instalace informačního systému (Instalace přehrávačů, Konfigurace, Instalace SW, Zprovoznění systému, Zaškolení uživatelů)</t>
  </si>
  <si>
    <t>Projektový managment</t>
  </si>
  <si>
    <t>Projektový managment (Obhlídky na místě, Konzultace, Kontrolní dny)</t>
  </si>
  <si>
    <t>Projektový managme.1</t>
  </si>
  <si>
    <t>Projektová dokumentace skutečného stavu, příprava, inženýring, předání, školení (Doplnění projektové dokumentace před akcí. Přejímka stavební připravenosti, převzetí místa instalace. Projektová dokumentace skutečného stavu. Předání díla. Zaškolení uživatele. Inženýring - vedení instalace. Systémové testy.)</t>
  </si>
  <si>
    <t>Doprava</t>
  </si>
  <si>
    <t>Doprava zboží a techniků na místo určení.</t>
  </si>
  <si>
    <t>022 - Architektonicko - stavební řešení fasáda</t>
  </si>
  <si>
    <t>-1098243155</t>
  </si>
  <si>
    <t>249,027+123,579</t>
  </si>
  <si>
    <t>453801493</t>
  </si>
  <si>
    <t>372,606*120</t>
  </si>
  <si>
    <t>-1830562309</t>
  </si>
  <si>
    <t>-527279027</t>
  </si>
  <si>
    <t>-952312725</t>
  </si>
  <si>
    <t>-977392434</t>
  </si>
  <si>
    <t>767415131</t>
  </si>
  <si>
    <t>Montáž vnějšího obkladu skládaného pláště plechem tvarovaným výšky budovy přes 12 do 24 m, uchyceným nýtováním</t>
  </si>
  <si>
    <t>434253496</t>
  </si>
  <si>
    <t>https://podminky.urs.cz/item/CS_URS_2021_02/767415131</t>
  </si>
  <si>
    <t>553001</t>
  </si>
  <si>
    <t>falcovaný plech</t>
  </si>
  <si>
    <t>-1923993607</t>
  </si>
  <si>
    <t>366,343*1,05 'Přepočtené koeficientem množství</t>
  </si>
  <si>
    <t>767415132</t>
  </si>
  <si>
    <t>Montáž vnějšího obkladu skládaného pláště plechem tvarovaným výšky budovy přes 12 do 24 m, uchyceným šroubováním</t>
  </si>
  <si>
    <t>739069882</t>
  </si>
  <si>
    <t>https://podminky.urs.cz/item/CS_URS_2021_02/767415132</t>
  </si>
  <si>
    <t>13835000</t>
  </si>
  <si>
    <t>plech vlnitý z lakovaného AlZn tl 0,75mm</t>
  </si>
  <si>
    <t>-865917501</t>
  </si>
  <si>
    <t>607577827</t>
  </si>
  <si>
    <t>SO 03 - Ostatní náklady</t>
  </si>
  <si>
    <t>Průzkumné, geodetické a projektové práce</t>
  </si>
  <si>
    <t>1557627618</t>
  </si>
  <si>
    <t>Příprava staveniště</t>
  </si>
  <si>
    <t>-1758164477</t>
  </si>
  <si>
    <t>OST03</t>
  </si>
  <si>
    <t>Inženýrská činnost</t>
  </si>
  <si>
    <t>92703995</t>
  </si>
  <si>
    <t>OST04</t>
  </si>
  <si>
    <t>Provozní vlivy</t>
  </si>
  <si>
    <t>-281054438</t>
  </si>
  <si>
    <t>OST05</t>
  </si>
  <si>
    <t>329441849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</si>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</sst>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1" fillId="0" borderId="0" applyNumberFormat="0" applyFill="0" applyBorder="0" applyAlignment="0" applyProtection="0"/>
  </cellStyleXfs>
  <cellXfs count="383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166" fontId="29" fillId="0" borderId="21" xfId="0" applyNumberFormat="1" applyFont="1" applyBorder="1" applyAlignment="1" applyProtection="1">
      <alignment vertical="center"/>
    </xf>
    <xf numFmtId="4" fontId="29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4" fillId="0" borderId="13" xfId="0" applyNumberFormat="1" applyFont="1" applyBorder="1" applyAlignment="1" applyProtection="1"/>
    <xf numFmtId="166" fontId="34" fillId="0" borderId="14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167" fontId="23" fillId="2" borderId="23" xfId="0" applyNumberFormat="1" applyFont="1" applyFill="1" applyBorder="1" applyAlignment="1" applyProtection="1">
      <alignment vertical="center"/>
      <protection locked="0"/>
    </xf>
    <xf numFmtId="0" fontId="24" fillId="2" borderId="20" xfId="0" applyFont="1" applyFill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center" vertical="center"/>
    </xf>
    <xf numFmtId="0" fontId="0" fillId="0" borderId="21" xfId="0" applyFont="1" applyBorder="1" applyAlignment="1" applyProtection="1">
      <alignment vertical="center"/>
    </xf>
    <xf numFmtId="166" fontId="24" fillId="0" borderId="21" xfId="0" applyNumberFormat="1" applyFont="1" applyBorder="1" applyAlignment="1" applyProtection="1">
      <alignment vertical="center"/>
    </xf>
    <xf numFmtId="166" fontId="24" fillId="0" borderId="22" xfId="0" applyNumberFormat="1" applyFont="1" applyBorder="1" applyAlignment="1" applyProtection="1">
      <alignment vertical="center"/>
    </xf>
    <xf numFmtId="0" fontId="39" fillId="0" borderId="23" xfId="0" applyFont="1" applyBorder="1" applyAlignment="1" applyProtection="1">
      <alignment horizontal="center" vertical="center"/>
    </xf>
    <xf numFmtId="49" fontId="39" fillId="0" borderId="23" xfId="0" applyNumberFormat="1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center" vertical="center" wrapText="1"/>
    </xf>
    <xf numFmtId="167" fontId="39" fillId="0" borderId="23" xfId="0" applyNumberFormat="1" applyFont="1" applyBorder="1" applyAlignment="1" applyProtection="1">
      <alignment vertical="center"/>
    </xf>
    <xf numFmtId="4" fontId="39" fillId="2" borderId="23" xfId="0" applyNumberFormat="1" applyFont="1" applyFill="1" applyBorder="1" applyAlignment="1" applyProtection="1">
      <alignment vertical="center"/>
      <protection locked="0"/>
    </xf>
    <xf numFmtId="4" fontId="39" fillId="0" borderId="23" xfId="0" applyNumberFormat="1" applyFont="1" applyBorder="1" applyAlignment="1" applyProtection="1">
      <alignment vertical="center"/>
    </xf>
    <xf numFmtId="0" fontId="40" fillId="0" borderId="4" xfId="0" applyFont="1" applyBorder="1" applyAlignment="1">
      <alignment vertical="center"/>
    </xf>
    <xf numFmtId="0" fontId="39" fillId="2" borderId="15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41" fillId="0" borderId="0" xfId="0" applyFont="1" applyAlignment="1" applyProtection="1">
      <alignment vertical="center" wrapText="1"/>
    </xf>
    <xf numFmtId="0" fontId="22" fillId="0" borderId="0" xfId="0" applyFont="1" applyAlignment="1" applyProtection="1">
      <alignment horizontal="left"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0" fillId="0" borderId="0" xfId="0" applyAlignment="1">
      <alignment vertical="top"/>
    </xf>
    <xf numFmtId="0" fontId="42" fillId="0" borderId="24" xfId="0" applyFont="1" applyBorder="1" applyAlignment="1">
      <alignment vertical="center" wrapText="1"/>
    </xf>
    <xf numFmtId="0" fontId="42" fillId="0" borderId="25" xfId="0" applyFont="1" applyBorder="1" applyAlignment="1">
      <alignment vertical="center" wrapText="1"/>
    </xf>
    <xf numFmtId="0" fontId="42" fillId="0" borderId="26" xfId="0" applyFont="1" applyBorder="1" applyAlignment="1">
      <alignment vertical="center" wrapText="1"/>
    </xf>
    <xf numFmtId="0" fontId="42" fillId="0" borderId="27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vertical="center" wrapText="1"/>
    </xf>
    <xf numFmtId="0" fontId="44" fillId="0" borderId="29" xfId="0" applyFont="1" applyBorder="1" applyAlignment="1">
      <alignment horizontal="left" wrapText="1"/>
    </xf>
    <xf numFmtId="0" fontId="42" fillId="0" borderId="28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27" xfId="0" applyFont="1" applyBorder="1" applyAlignment="1">
      <alignment vertical="center" wrapText="1"/>
    </xf>
    <xf numFmtId="0" fontId="45" fillId="0" borderId="1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vertical="center"/>
    </xf>
    <xf numFmtId="49" fontId="45" fillId="0" borderId="1" xfId="0" applyNumberFormat="1" applyFont="1" applyBorder="1" applyAlignment="1">
      <alignment horizontal="left" vertical="center" wrapText="1"/>
    </xf>
    <xf numFmtId="49" fontId="45" fillId="0" borderId="1" xfId="0" applyNumberFormat="1" applyFont="1" applyBorder="1" applyAlignment="1">
      <alignment vertical="center" wrapText="1"/>
    </xf>
    <xf numFmtId="0" fontId="42" fillId="0" borderId="30" xfId="0" applyFont="1" applyBorder="1" applyAlignment="1">
      <alignment vertical="center" wrapText="1"/>
    </xf>
    <xf numFmtId="0" fontId="47" fillId="0" borderId="29" xfId="0" applyFont="1" applyBorder="1" applyAlignment="1">
      <alignment vertical="center" wrapText="1"/>
    </xf>
    <xf numFmtId="0" fontId="42" fillId="0" borderId="31" xfId="0" applyFont="1" applyBorder="1" applyAlignment="1">
      <alignment vertical="center" wrapText="1"/>
    </xf>
    <xf numFmtId="0" fontId="42" fillId="0" borderId="1" xfId="0" applyFont="1" applyBorder="1" applyAlignment="1">
      <alignment vertical="top"/>
    </xf>
    <xf numFmtId="0" fontId="42" fillId="0" borderId="0" xfId="0" applyFont="1" applyAlignment="1">
      <alignment vertical="top"/>
    </xf>
    <xf numFmtId="0" fontId="42" fillId="0" borderId="24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2" fillId="0" borderId="27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2" fillId="0" borderId="28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4" fillId="0" borderId="29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6" fillId="0" borderId="27" xfId="0" applyFont="1" applyBorder="1" applyAlignment="1">
      <alignment horizontal="left" vertical="center"/>
    </xf>
    <xf numFmtId="0" fontId="45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2" fillId="0" borderId="31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left" vertical="center" wrapText="1"/>
    </xf>
    <xf numFmtId="0" fontId="42" fillId="0" borderId="25" xfId="0" applyFont="1" applyBorder="1" applyAlignment="1">
      <alignment horizontal="left" vertical="center" wrapText="1"/>
    </xf>
    <xf numFmtId="0" fontId="42" fillId="0" borderId="26" xfId="0" applyFont="1" applyBorder="1" applyAlignment="1">
      <alignment horizontal="left" vertical="center" wrapText="1"/>
    </xf>
    <xf numFmtId="0" fontId="42" fillId="0" borderId="27" xfId="0" applyFont="1" applyBorder="1" applyAlignment="1">
      <alignment horizontal="left" vertical="center" wrapText="1"/>
    </xf>
    <xf numFmtId="0" fontId="42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/>
    </xf>
    <xf numFmtId="0" fontId="46" fillId="0" borderId="28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/>
    </xf>
    <xf numFmtId="0" fontId="46" fillId="0" borderId="30" xfId="0" applyFont="1" applyBorder="1" applyAlignment="1">
      <alignment horizontal="left" vertical="center" wrapText="1"/>
    </xf>
    <xf numFmtId="0" fontId="46" fillId="0" borderId="29" xfId="0" applyFont="1" applyBorder="1" applyAlignment="1">
      <alignment horizontal="left" vertical="center" wrapText="1"/>
    </xf>
    <xf numFmtId="0" fontId="46" fillId="0" borderId="3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top"/>
    </xf>
    <xf numFmtId="0" fontId="45" fillId="0" borderId="1" xfId="0" applyFont="1" applyBorder="1" applyAlignment="1">
      <alignment horizontal="center" vertical="top"/>
    </xf>
    <xf numFmtId="0" fontId="46" fillId="0" borderId="30" xfId="0" applyFont="1" applyBorder="1" applyAlignment="1">
      <alignment horizontal="left" vertical="center"/>
    </xf>
    <xf numFmtId="0" fontId="46" fillId="0" borderId="3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4" fillId="0" borderId="1" xfId="0" applyFont="1" applyBorder="1" applyAlignment="1">
      <alignment vertical="center"/>
    </xf>
    <xf numFmtId="0" fontId="48" fillId="0" borderId="29" xfId="0" applyFont="1" applyBorder="1" applyAlignment="1">
      <alignment vertical="center"/>
    </xf>
    <xf numFmtId="0" fontId="44" fillId="0" borderId="29" xfId="0" applyFont="1" applyBorder="1" applyAlignment="1">
      <alignment vertical="center"/>
    </xf>
    <xf numFmtId="0" fontId="45" fillId="0" borderId="1" xfId="0" applyFont="1" applyBorder="1" applyAlignment="1">
      <alignment vertical="top"/>
    </xf>
    <xf numFmtId="49" fontId="45" fillId="0" borderId="1" xfId="0" applyNumberFormat="1" applyFont="1" applyBorder="1" applyAlignment="1">
      <alignment horizontal="left" vertical="center"/>
    </xf>
    <xf numFmtId="0" fontId="0" fillId="0" borderId="29" xfId="0" applyBorder="1" applyAlignment="1">
      <alignment vertical="top"/>
    </xf>
    <xf numFmtId="0" fontId="44" fillId="0" borderId="29" xfId="0" applyFont="1" applyBorder="1" applyAlignment="1">
      <alignment horizontal="left"/>
    </xf>
    <xf numFmtId="0" fontId="48" fillId="0" borderId="29" xfId="0" applyFont="1" applyBorder="1" applyAlignment="1"/>
    <xf numFmtId="0" fontId="42" fillId="0" borderId="27" xfId="0" applyFont="1" applyBorder="1" applyAlignment="1">
      <alignment vertical="top"/>
    </xf>
    <xf numFmtId="0" fontId="42" fillId="0" borderId="28" xfId="0" applyFont="1" applyBorder="1" applyAlignment="1">
      <alignment vertical="top"/>
    </xf>
    <xf numFmtId="0" fontId="42" fillId="0" borderId="30" xfId="0" applyFont="1" applyBorder="1" applyAlignment="1">
      <alignment vertical="top"/>
    </xf>
    <xf numFmtId="0" fontId="42" fillId="0" borderId="29" xfId="0" applyFont="1" applyBorder="1" applyAlignment="1">
      <alignment vertical="top"/>
    </xf>
    <xf numFmtId="0" fontId="42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styles" Target="styles.xml" /><Relationship Id="rId25" Type="http://schemas.openxmlformats.org/officeDocument/2006/relationships/theme" Target="theme/theme1.xml" /><Relationship Id="rId26" Type="http://schemas.openxmlformats.org/officeDocument/2006/relationships/calcChain" Target="calcChain.xml" /><Relationship Id="rId27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621111001" TargetMode="External" /><Relationship Id="rId2" Type="http://schemas.openxmlformats.org/officeDocument/2006/relationships/hyperlink" Target="https://podminky.urs.cz/item/CS_URS_2021_02/621131121" TargetMode="External" /><Relationship Id="rId3" Type="http://schemas.openxmlformats.org/officeDocument/2006/relationships/hyperlink" Target="https://podminky.urs.cz/item/CS_URS_2021_02/621221031" TargetMode="External" /><Relationship Id="rId4" Type="http://schemas.openxmlformats.org/officeDocument/2006/relationships/hyperlink" Target="https://podminky.urs.cz/item/CS_URS_2021_02/622111001" TargetMode="External" /><Relationship Id="rId5" Type="http://schemas.openxmlformats.org/officeDocument/2006/relationships/hyperlink" Target="https://podminky.urs.cz/item/CS_URS_2021_02/622131121" TargetMode="External" /><Relationship Id="rId6" Type="http://schemas.openxmlformats.org/officeDocument/2006/relationships/hyperlink" Target="https://podminky.urs.cz/item/CS_URS_2021_02/622142001" TargetMode="External" /><Relationship Id="rId7" Type="http://schemas.openxmlformats.org/officeDocument/2006/relationships/hyperlink" Target="https://podminky.urs.cz/item/CS_URS_2021_02/622151011" TargetMode="External" /><Relationship Id="rId8" Type="http://schemas.openxmlformats.org/officeDocument/2006/relationships/hyperlink" Target="https://podminky.urs.cz/item/CS_URS_2021_02/622151021" TargetMode="External" /><Relationship Id="rId9" Type="http://schemas.openxmlformats.org/officeDocument/2006/relationships/hyperlink" Target="https://podminky.urs.cz/item/CS_URS_2021_02/622221031" TargetMode="External" /><Relationship Id="rId10" Type="http://schemas.openxmlformats.org/officeDocument/2006/relationships/hyperlink" Target="https://podminky.urs.cz/item/CS_URS_2021_02/622221041" TargetMode="External" /><Relationship Id="rId11" Type="http://schemas.openxmlformats.org/officeDocument/2006/relationships/hyperlink" Target="https://podminky.urs.cz/item/CS_URS_2021_02/622222001" TargetMode="External" /><Relationship Id="rId12" Type="http://schemas.openxmlformats.org/officeDocument/2006/relationships/hyperlink" Target="https://podminky.urs.cz/item/CS_URS_2021_02/622252001" TargetMode="External" /><Relationship Id="rId13" Type="http://schemas.openxmlformats.org/officeDocument/2006/relationships/hyperlink" Target="https://podminky.urs.cz/item/CS_URS_2021_02/622252002" TargetMode="External" /><Relationship Id="rId14" Type="http://schemas.openxmlformats.org/officeDocument/2006/relationships/hyperlink" Target="https://podminky.urs.cz/item/CS_URS_2021_02/622511112" TargetMode="External" /><Relationship Id="rId15" Type="http://schemas.openxmlformats.org/officeDocument/2006/relationships/hyperlink" Target="https://podminky.urs.cz/item/CS_URS_2021_02/622531022" TargetMode="External" /><Relationship Id="rId16" Type="http://schemas.openxmlformats.org/officeDocument/2006/relationships/hyperlink" Target="https://podminky.urs.cz/item/CS_URS_2021_02/629991012" TargetMode="External" /><Relationship Id="rId17" Type="http://schemas.openxmlformats.org/officeDocument/2006/relationships/hyperlink" Target="https://podminky.urs.cz/item/CS_URS_2021_02/941211112" TargetMode="External" /><Relationship Id="rId18" Type="http://schemas.openxmlformats.org/officeDocument/2006/relationships/hyperlink" Target="https://podminky.urs.cz/item/CS_URS_2021_02/941211211" TargetMode="External" /><Relationship Id="rId19" Type="http://schemas.openxmlformats.org/officeDocument/2006/relationships/hyperlink" Target="https://podminky.urs.cz/item/CS_URS_2021_02/941211812" TargetMode="External" /><Relationship Id="rId20" Type="http://schemas.openxmlformats.org/officeDocument/2006/relationships/hyperlink" Target="https://podminky.urs.cz/item/CS_URS_2021_02/944611111" TargetMode="External" /><Relationship Id="rId21" Type="http://schemas.openxmlformats.org/officeDocument/2006/relationships/hyperlink" Target="https://podminky.urs.cz/item/CS_URS_2021_02/944611211" TargetMode="External" /><Relationship Id="rId22" Type="http://schemas.openxmlformats.org/officeDocument/2006/relationships/hyperlink" Target="https://podminky.urs.cz/item/CS_URS_2021_02/944611811" TargetMode="External" /><Relationship Id="rId23" Type="http://schemas.openxmlformats.org/officeDocument/2006/relationships/hyperlink" Target="https://podminky.urs.cz/item/CS_URS_2021_02/998012103" TargetMode="External" /><Relationship Id="rId24" Type="http://schemas.openxmlformats.org/officeDocument/2006/relationships/hyperlink" Target="https://podminky.urs.cz/item/CS_URS_2021_02/711112001" TargetMode="External" /><Relationship Id="rId25" Type="http://schemas.openxmlformats.org/officeDocument/2006/relationships/hyperlink" Target="https://podminky.urs.cz/item/CS_URS_2021_02/998711203" TargetMode="External" /><Relationship Id="rId26" Type="http://schemas.openxmlformats.org/officeDocument/2006/relationships/hyperlink" Target="https://podminky.urs.cz/item/CS_URS_2021_02/713131141" TargetMode="External" /><Relationship Id="rId27" Type="http://schemas.openxmlformats.org/officeDocument/2006/relationships/hyperlink" Target="https://podminky.urs.cz/item/CS_URS_2021_02/713131151" TargetMode="External" /><Relationship Id="rId28" Type="http://schemas.openxmlformats.org/officeDocument/2006/relationships/hyperlink" Target="https://podminky.urs.cz/item/CS_URS_2021_02/713291222" TargetMode="External" /><Relationship Id="rId29" Type="http://schemas.openxmlformats.org/officeDocument/2006/relationships/hyperlink" Target="https://podminky.urs.cz/item/CS_URS_2021_02/998713203" TargetMode="External" /><Relationship Id="rId30" Type="http://schemas.openxmlformats.org/officeDocument/2006/relationships/hyperlink" Target="https://podminky.urs.cz/item/CS_URS_2021_02/762431036" TargetMode="External" /><Relationship Id="rId31" Type="http://schemas.openxmlformats.org/officeDocument/2006/relationships/hyperlink" Target="https://podminky.urs.cz/item/CS_URS_2021_02/762439001" TargetMode="External" /><Relationship Id="rId32" Type="http://schemas.openxmlformats.org/officeDocument/2006/relationships/hyperlink" Target="https://podminky.urs.cz/item/CS_URS_2021_02/762495000" TargetMode="External" /><Relationship Id="rId33" Type="http://schemas.openxmlformats.org/officeDocument/2006/relationships/hyperlink" Target="https://podminky.urs.cz/item/CS_URS_2021_02/998762203" TargetMode="External" /><Relationship Id="rId34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611131121" TargetMode="External" /><Relationship Id="rId2" Type="http://schemas.openxmlformats.org/officeDocument/2006/relationships/hyperlink" Target="https://podminky.urs.cz/item/CS_URS_2021_02/611131125" TargetMode="External" /><Relationship Id="rId3" Type="http://schemas.openxmlformats.org/officeDocument/2006/relationships/hyperlink" Target="https://podminky.urs.cz/item/CS_URS_2021_02/611142001" TargetMode="External" /><Relationship Id="rId4" Type="http://schemas.openxmlformats.org/officeDocument/2006/relationships/hyperlink" Target="https://podminky.urs.cz/item/CS_URS_2021_02/611311131" TargetMode="External" /><Relationship Id="rId5" Type="http://schemas.openxmlformats.org/officeDocument/2006/relationships/hyperlink" Target="https://podminky.urs.cz/item/CS_URS_2021_02/611311135" TargetMode="External" /><Relationship Id="rId6" Type="http://schemas.openxmlformats.org/officeDocument/2006/relationships/hyperlink" Target="https://podminky.urs.cz/item/CS_URS_2021_02/612131121" TargetMode="External" /><Relationship Id="rId7" Type="http://schemas.openxmlformats.org/officeDocument/2006/relationships/hyperlink" Target="https://podminky.urs.cz/item/CS_URS_2021_02/612142001" TargetMode="External" /><Relationship Id="rId8" Type="http://schemas.openxmlformats.org/officeDocument/2006/relationships/hyperlink" Target="https://podminky.urs.cz/item/CS_URS_2021_02/612311131" TargetMode="External" /><Relationship Id="rId9" Type="http://schemas.openxmlformats.org/officeDocument/2006/relationships/hyperlink" Target="https://podminky.urs.cz/item/CS_URS_2021_02/632441225" TargetMode="External" /><Relationship Id="rId10" Type="http://schemas.openxmlformats.org/officeDocument/2006/relationships/hyperlink" Target="https://podminky.urs.cz/item/CS_URS_2021_02/632481213" TargetMode="External" /><Relationship Id="rId11" Type="http://schemas.openxmlformats.org/officeDocument/2006/relationships/hyperlink" Target="https://podminky.urs.cz/item/CS_URS_2021_02/634112126" TargetMode="External" /><Relationship Id="rId12" Type="http://schemas.openxmlformats.org/officeDocument/2006/relationships/hyperlink" Target="https://podminky.urs.cz/item/CS_URS_2021_02/642942951" TargetMode="External" /><Relationship Id="rId13" Type="http://schemas.openxmlformats.org/officeDocument/2006/relationships/hyperlink" Target="https://podminky.urs.cz/item/CS_URS_2021_02/949101112" TargetMode="External" /><Relationship Id="rId14" Type="http://schemas.openxmlformats.org/officeDocument/2006/relationships/hyperlink" Target="https://podminky.urs.cz/item/CS_URS_2021_02/998012103" TargetMode="External" /><Relationship Id="rId15" Type="http://schemas.openxmlformats.org/officeDocument/2006/relationships/hyperlink" Target="https://podminky.urs.cz/item/CS_URS_2021_02/711493112" TargetMode="External" /><Relationship Id="rId16" Type="http://schemas.openxmlformats.org/officeDocument/2006/relationships/hyperlink" Target="https://podminky.urs.cz/item/CS_URS_2021_02/711493122" TargetMode="External" /><Relationship Id="rId17" Type="http://schemas.openxmlformats.org/officeDocument/2006/relationships/hyperlink" Target="https://podminky.urs.cz/item/CS_URS_2021_02/998711203" TargetMode="External" /><Relationship Id="rId18" Type="http://schemas.openxmlformats.org/officeDocument/2006/relationships/hyperlink" Target="https://podminky.urs.cz/item/CS_URS_2021_02/713121111" TargetMode="External" /><Relationship Id="rId19" Type="http://schemas.openxmlformats.org/officeDocument/2006/relationships/hyperlink" Target="https://podminky.urs.cz/item/CS_URS_2021_02/998713203" TargetMode="External" /><Relationship Id="rId20" Type="http://schemas.openxmlformats.org/officeDocument/2006/relationships/hyperlink" Target="https://podminky.urs.cz/item/CS_URS_2021_02/725291511" TargetMode="External" /><Relationship Id="rId21" Type="http://schemas.openxmlformats.org/officeDocument/2006/relationships/hyperlink" Target="https://podminky.urs.cz/item/CS_URS_2021_02/725291621" TargetMode="External" /><Relationship Id="rId22" Type="http://schemas.openxmlformats.org/officeDocument/2006/relationships/hyperlink" Target="https://podminky.urs.cz/item/CS_URS_2021_02/725291631" TargetMode="External" /><Relationship Id="rId23" Type="http://schemas.openxmlformats.org/officeDocument/2006/relationships/hyperlink" Target="https://podminky.urs.cz/item/CS_URS_2021_02/998725203" TargetMode="External" /><Relationship Id="rId24" Type="http://schemas.openxmlformats.org/officeDocument/2006/relationships/hyperlink" Target="https://podminky.urs.cz/item/CS_URS_2021_02/763111326" TargetMode="External" /><Relationship Id="rId25" Type="http://schemas.openxmlformats.org/officeDocument/2006/relationships/hyperlink" Target="https://podminky.urs.cz/item/CS_URS_2021_02/763111336" TargetMode="External" /><Relationship Id="rId26" Type="http://schemas.openxmlformats.org/officeDocument/2006/relationships/hyperlink" Target="https://podminky.urs.cz/item/CS_URS_2021_02/763111362" TargetMode="External" /><Relationship Id="rId27" Type="http://schemas.openxmlformats.org/officeDocument/2006/relationships/hyperlink" Target="https://podminky.urs.cz/item/CS_URS_2021_02/763111717" TargetMode="External" /><Relationship Id="rId28" Type="http://schemas.openxmlformats.org/officeDocument/2006/relationships/hyperlink" Target="https://podminky.urs.cz/item/CS_URS_2021_02/763111771" TargetMode="External" /><Relationship Id="rId29" Type="http://schemas.openxmlformats.org/officeDocument/2006/relationships/hyperlink" Target="https://podminky.urs.cz/item/CS_URS_2021_02/763164533" TargetMode="External" /><Relationship Id="rId30" Type="http://schemas.openxmlformats.org/officeDocument/2006/relationships/hyperlink" Target="https://podminky.urs.cz/item/CS_URS_2021_02/763164553" TargetMode="External" /><Relationship Id="rId31" Type="http://schemas.openxmlformats.org/officeDocument/2006/relationships/hyperlink" Target="https://podminky.urs.cz/item/CS_URS_2021_02/763173111" TargetMode="External" /><Relationship Id="rId32" Type="http://schemas.openxmlformats.org/officeDocument/2006/relationships/hyperlink" Target="https://podminky.urs.cz/item/CS_URS_2021_02/763173121" TargetMode="External" /><Relationship Id="rId33" Type="http://schemas.openxmlformats.org/officeDocument/2006/relationships/hyperlink" Target="https://podminky.urs.cz/item/CS_URS_2021_02/763411116" TargetMode="External" /><Relationship Id="rId34" Type="http://schemas.openxmlformats.org/officeDocument/2006/relationships/hyperlink" Target="https://podminky.urs.cz/item/CS_URS_2021_02/763411126" TargetMode="External" /><Relationship Id="rId35" Type="http://schemas.openxmlformats.org/officeDocument/2006/relationships/hyperlink" Target="https://podminky.urs.cz/item/CS_URS_2021_02/763431031" TargetMode="External" /><Relationship Id="rId36" Type="http://schemas.openxmlformats.org/officeDocument/2006/relationships/hyperlink" Target="https://podminky.urs.cz/item/CS_URS_2021_02/998763403" TargetMode="External" /><Relationship Id="rId37" Type="http://schemas.openxmlformats.org/officeDocument/2006/relationships/hyperlink" Target="https://podminky.urs.cz/item/CS_URS_2021_02/764111641" TargetMode="External" /><Relationship Id="rId38" Type="http://schemas.openxmlformats.org/officeDocument/2006/relationships/hyperlink" Target="https://podminky.urs.cz/item/CS_URS_2021_02/998764203" TargetMode="External" /><Relationship Id="rId39" Type="http://schemas.openxmlformats.org/officeDocument/2006/relationships/hyperlink" Target="https://podminky.urs.cz/item/CS_URS_2021_02/766211100" TargetMode="External" /><Relationship Id="rId40" Type="http://schemas.openxmlformats.org/officeDocument/2006/relationships/hyperlink" Target="https://podminky.urs.cz/item/CS_URS_2021_02/766660171" TargetMode="External" /><Relationship Id="rId41" Type="http://schemas.openxmlformats.org/officeDocument/2006/relationships/hyperlink" Target="https://podminky.urs.cz/item/CS_URS_2021_02/766660181" TargetMode="External" /><Relationship Id="rId42" Type="http://schemas.openxmlformats.org/officeDocument/2006/relationships/hyperlink" Target="https://podminky.urs.cz/item/CS_URS_2021_02/766660182" TargetMode="External" /><Relationship Id="rId43" Type="http://schemas.openxmlformats.org/officeDocument/2006/relationships/hyperlink" Target="https://podminky.urs.cz/item/CS_URS_2021_02/766660183" TargetMode="External" /><Relationship Id="rId44" Type="http://schemas.openxmlformats.org/officeDocument/2006/relationships/hyperlink" Target="https://podminky.urs.cz/item/CS_URS_2021_02/766660356" TargetMode="External" /><Relationship Id="rId45" Type="http://schemas.openxmlformats.org/officeDocument/2006/relationships/hyperlink" Target="https://podminky.urs.cz/item/CS_URS_2021_02/766693315" TargetMode="External" /><Relationship Id="rId46" Type="http://schemas.openxmlformats.org/officeDocument/2006/relationships/hyperlink" Target="https://podminky.urs.cz/item/CS_URS_2021_02/766694121" TargetMode="External" /><Relationship Id="rId47" Type="http://schemas.openxmlformats.org/officeDocument/2006/relationships/hyperlink" Target="https://podminky.urs.cz/item/CS_URS_2021_02/766694123" TargetMode="External" /><Relationship Id="rId48" Type="http://schemas.openxmlformats.org/officeDocument/2006/relationships/hyperlink" Target="https://podminky.urs.cz/item/CS_URS_2021_02/766694124" TargetMode="External" /><Relationship Id="rId49" Type="http://schemas.openxmlformats.org/officeDocument/2006/relationships/hyperlink" Target="https://podminky.urs.cz/item/CS_URS_2021_02/766699211" TargetMode="External" /><Relationship Id="rId50" Type="http://schemas.openxmlformats.org/officeDocument/2006/relationships/hyperlink" Target="https://podminky.urs.cz/item/CS_URS_2021_02/998766203" TargetMode="External" /><Relationship Id="rId51" Type="http://schemas.openxmlformats.org/officeDocument/2006/relationships/hyperlink" Target="https://podminky.urs.cz/item/CS_URS_2021_02/767163221" TargetMode="External" /><Relationship Id="rId52" Type="http://schemas.openxmlformats.org/officeDocument/2006/relationships/hyperlink" Target="https://podminky.urs.cz/item/CS_URS_2021_02/767211312" TargetMode="External" /><Relationship Id="rId53" Type="http://schemas.openxmlformats.org/officeDocument/2006/relationships/hyperlink" Target="https://podminky.urs.cz/item/CS_URS_2021_02/767220510" TargetMode="External" /><Relationship Id="rId54" Type="http://schemas.openxmlformats.org/officeDocument/2006/relationships/hyperlink" Target="https://podminky.urs.cz/item/CS_URS_2021_02/767250113" TargetMode="External" /><Relationship Id="rId55" Type="http://schemas.openxmlformats.org/officeDocument/2006/relationships/hyperlink" Target="https://podminky.urs.cz/item/CS_URS_2021_02/767995113" TargetMode="External" /><Relationship Id="rId56" Type="http://schemas.openxmlformats.org/officeDocument/2006/relationships/hyperlink" Target="https://podminky.urs.cz/item/CS_URS_2021_02/767995111" TargetMode="External" /><Relationship Id="rId57" Type="http://schemas.openxmlformats.org/officeDocument/2006/relationships/hyperlink" Target="https://podminky.urs.cz/item/CS_URS_2021_02/953965132" TargetMode="External" /><Relationship Id="rId58" Type="http://schemas.openxmlformats.org/officeDocument/2006/relationships/hyperlink" Target="https://podminky.urs.cz/item/CS_URS_2021_02/998767203" TargetMode="External" /><Relationship Id="rId59" Type="http://schemas.openxmlformats.org/officeDocument/2006/relationships/hyperlink" Target="https://podminky.urs.cz/item/CS_URS_2021_02/771151022" TargetMode="External" /><Relationship Id="rId60" Type="http://schemas.openxmlformats.org/officeDocument/2006/relationships/hyperlink" Target="https://podminky.urs.cz/item/CS_URS_2021_02/771574263" TargetMode="External" /><Relationship Id="rId61" Type="http://schemas.openxmlformats.org/officeDocument/2006/relationships/hyperlink" Target="https://podminky.urs.cz/item/CS_URS_2021_02/771577111" TargetMode="External" /><Relationship Id="rId62" Type="http://schemas.openxmlformats.org/officeDocument/2006/relationships/hyperlink" Target="https://podminky.urs.cz/item/CS_URS_2021_02/998771203" TargetMode="External" /><Relationship Id="rId63" Type="http://schemas.openxmlformats.org/officeDocument/2006/relationships/hyperlink" Target="https://podminky.urs.cz/item/CS_URS_2021_02/776111111" TargetMode="External" /><Relationship Id="rId64" Type="http://schemas.openxmlformats.org/officeDocument/2006/relationships/hyperlink" Target="https://podminky.urs.cz/item/CS_URS_2021_02/776211131" TargetMode="External" /><Relationship Id="rId65" Type="http://schemas.openxmlformats.org/officeDocument/2006/relationships/hyperlink" Target="https://podminky.urs.cz/item/CS_URS_2021_02/776411112" TargetMode="External" /><Relationship Id="rId66" Type="http://schemas.openxmlformats.org/officeDocument/2006/relationships/hyperlink" Target="https://podminky.urs.cz/item/CS_URS_2021_02/998776203" TargetMode="External" /><Relationship Id="rId67" Type="http://schemas.openxmlformats.org/officeDocument/2006/relationships/hyperlink" Target="https://podminky.urs.cz/item/CS_URS_2021_02/781474114" TargetMode="External" /><Relationship Id="rId68" Type="http://schemas.openxmlformats.org/officeDocument/2006/relationships/hyperlink" Target="https://podminky.urs.cz/item/CS_URS_2021_02/781491021" TargetMode="External" /><Relationship Id="rId69" Type="http://schemas.openxmlformats.org/officeDocument/2006/relationships/hyperlink" Target="https://podminky.urs.cz/item/CS_URS_2021_02/781494111" TargetMode="External" /><Relationship Id="rId70" Type="http://schemas.openxmlformats.org/officeDocument/2006/relationships/hyperlink" Target="https://podminky.urs.cz/item/CS_URS_2021_02/781494511" TargetMode="External" /><Relationship Id="rId71" Type="http://schemas.openxmlformats.org/officeDocument/2006/relationships/hyperlink" Target="https://podminky.urs.cz/item/CS_URS_2021_02/998781203" TargetMode="External" /><Relationship Id="rId72" Type="http://schemas.openxmlformats.org/officeDocument/2006/relationships/hyperlink" Target="https://podminky.urs.cz/item/CS_URS_2021_02/784211101" TargetMode="External" /><Relationship Id="rId73" Type="http://schemas.openxmlformats.org/officeDocument/2006/relationships/hyperlink" Target="https://podminky.urs.cz/item/CS_URS_2021_02/784211105" TargetMode="External" /><Relationship Id="rId74" Type="http://schemas.openxmlformats.org/officeDocument/2006/relationships/hyperlink" Target="https://podminky.urs.cz/item/CS_URS_2021_02/784211109" TargetMode="External" /><Relationship Id="rId75" Type="http://schemas.openxmlformats.org/officeDocument/2006/relationships/hyperlink" Target="https://podminky.urs.cz/item/CS_URS_2022_01/786623021" TargetMode="External" /><Relationship Id="rId76" Type="http://schemas.openxmlformats.org/officeDocument/2006/relationships/hyperlink" Target="https://podminky.urs.cz/item/CS_URS_2021_02/998786203" TargetMode="External" /><Relationship Id="rId77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174151102" TargetMode="External" /><Relationship Id="rId2" Type="http://schemas.openxmlformats.org/officeDocument/2006/relationships/hyperlink" Target="https://podminky.urs.cz/item/CS_URS_2021_02/310238411" TargetMode="External" /><Relationship Id="rId3" Type="http://schemas.openxmlformats.org/officeDocument/2006/relationships/hyperlink" Target="https://podminky.urs.cz/item/CS_URS_2021_02/941211112" TargetMode="External" /><Relationship Id="rId4" Type="http://schemas.openxmlformats.org/officeDocument/2006/relationships/hyperlink" Target="https://podminky.urs.cz/item/CS_URS_2021_02/941211211" TargetMode="External" /><Relationship Id="rId5" Type="http://schemas.openxmlformats.org/officeDocument/2006/relationships/hyperlink" Target="https://podminky.urs.cz/item/CS_URS_2021_02/941211812" TargetMode="External" /><Relationship Id="rId6" Type="http://schemas.openxmlformats.org/officeDocument/2006/relationships/hyperlink" Target="https://podminky.urs.cz/item/CS_URS_2021_02/944611111" TargetMode="External" /><Relationship Id="rId7" Type="http://schemas.openxmlformats.org/officeDocument/2006/relationships/hyperlink" Target="https://podminky.urs.cz/item/CS_URS_2021_02/944611211" TargetMode="External" /><Relationship Id="rId8" Type="http://schemas.openxmlformats.org/officeDocument/2006/relationships/hyperlink" Target="https://podminky.urs.cz/item/CS_URS_2021_02/944611811" TargetMode="External" /><Relationship Id="rId9" Type="http://schemas.openxmlformats.org/officeDocument/2006/relationships/hyperlink" Target="https://podminky.urs.cz/item/CS_URS_2021_02/966080103" TargetMode="External" /><Relationship Id="rId10" Type="http://schemas.openxmlformats.org/officeDocument/2006/relationships/hyperlink" Target="https://podminky.urs.cz/item/CS_URS_2021_02/968082015" TargetMode="External" /><Relationship Id="rId11" Type="http://schemas.openxmlformats.org/officeDocument/2006/relationships/hyperlink" Target="https://podminky.urs.cz/item/CS_URS_2021_02/968082016" TargetMode="External" /><Relationship Id="rId12" Type="http://schemas.openxmlformats.org/officeDocument/2006/relationships/hyperlink" Target="https://podminky.urs.cz/item/CS_URS_2021_02/968082017" TargetMode="External" /><Relationship Id="rId13" Type="http://schemas.openxmlformats.org/officeDocument/2006/relationships/hyperlink" Target="https://podminky.urs.cz/item/CS_URS_2021_02/968082018" TargetMode="External" /><Relationship Id="rId14" Type="http://schemas.openxmlformats.org/officeDocument/2006/relationships/hyperlink" Target="https://podminky.urs.cz/item/CS_URS_2021_02/968082022" TargetMode="External" /><Relationship Id="rId15" Type="http://schemas.openxmlformats.org/officeDocument/2006/relationships/hyperlink" Target="https://podminky.urs.cz/item/CS_URS_2021_02/981013316" TargetMode="External" /><Relationship Id="rId16" Type="http://schemas.openxmlformats.org/officeDocument/2006/relationships/hyperlink" Target="https://podminky.urs.cz/item/CS_URS_2021_02/997013115" TargetMode="External" /><Relationship Id="rId17" Type="http://schemas.openxmlformats.org/officeDocument/2006/relationships/hyperlink" Target="https://podminky.urs.cz/item/CS_URS_2021_02/997013501" TargetMode="External" /><Relationship Id="rId18" Type="http://schemas.openxmlformats.org/officeDocument/2006/relationships/hyperlink" Target="https://podminky.urs.cz/item/CS_URS_2021_02/997013509" TargetMode="External" /><Relationship Id="rId19" Type="http://schemas.openxmlformats.org/officeDocument/2006/relationships/hyperlink" Target="https://podminky.urs.cz/item/CS_URS_2021_02/997013609" TargetMode="External" /><Relationship Id="rId20" Type="http://schemas.openxmlformats.org/officeDocument/2006/relationships/hyperlink" Target="https://podminky.urs.cz/item/CS_URS_2021_02/997013811" TargetMode="External" /><Relationship Id="rId21" Type="http://schemas.openxmlformats.org/officeDocument/2006/relationships/hyperlink" Target="https://podminky.urs.cz/item/CS_URS_2021_02/997013813" TargetMode="External" /><Relationship Id="rId22" Type="http://schemas.openxmlformats.org/officeDocument/2006/relationships/hyperlink" Target="https://podminky.urs.cz/item/CS_URS_2021_02/997013814" TargetMode="External" /><Relationship Id="rId23" Type="http://schemas.openxmlformats.org/officeDocument/2006/relationships/hyperlink" Target="https://podminky.urs.cz/item/CS_URS_2021_02/997013847" TargetMode="External" /><Relationship Id="rId24" Type="http://schemas.openxmlformats.org/officeDocument/2006/relationships/hyperlink" Target="https://podminky.urs.cz/item/CS_URS_2021_02/998011001" TargetMode="External" /><Relationship Id="rId25" Type="http://schemas.openxmlformats.org/officeDocument/2006/relationships/hyperlink" Target="https://podminky.urs.cz/item/CS_URS_2021_02/713130843" TargetMode="External" /><Relationship Id="rId26" Type="http://schemas.openxmlformats.org/officeDocument/2006/relationships/hyperlink" Target="https://podminky.urs.cz/item/CS_URS_2021_02/766691914" TargetMode="External" /><Relationship Id="rId27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941211112" TargetMode="External" /><Relationship Id="rId2" Type="http://schemas.openxmlformats.org/officeDocument/2006/relationships/hyperlink" Target="https://podminky.urs.cz/item/CS_URS_2021_02/941211211" TargetMode="External" /><Relationship Id="rId3" Type="http://schemas.openxmlformats.org/officeDocument/2006/relationships/hyperlink" Target="https://podminky.urs.cz/item/CS_URS_2021_02/941211812" TargetMode="External" /><Relationship Id="rId4" Type="http://schemas.openxmlformats.org/officeDocument/2006/relationships/hyperlink" Target="https://podminky.urs.cz/item/CS_URS_2021_02/944611111" TargetMode="External" /><Relationship Id="rId5" Type="http://schemas.openxmlformats.org/officeDocument/2006/relationships/hyperlink" Target="https://podminky.urs.cz/item/CS_URS_2021_02/944611211" TargetMode="External" /><Relationship Id="rId6" Type="http://schemas.openxmlformats.org/officeDocument/2006/relationships/hyperlink" Target="https://podminky.urs.cz/item/CS_URS_2021_02/944611811" TargetMode="External" /><Relationship Id="rId7" Type="http://schemas.openxmlformats.org/officeDocument/2006/relationships/hyperlink" Target="https://podminky.urs.cz/item/CS_URS_2021_02/767415131" TargetMode="External" /><Relationship Id="rId8" Type="http://schemas.openxmlformats.org/officeDocument/2006/relationships/hyperlink" Target="https://podminky.urs.cz/item/CS_URS_2021_02/767415132" TargetMode="External" /><Relationship Id="rId9" Type="http://schemas.openxmlformats.org/officeDocument/2006/relationships/hyperlink" Target="https://podminky.urs.cz/item/CS_URS_2021_02/998767203" TargetMode="External" /><Relationship Id="rId10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133251101" TargetMode="External" /><Relationship Id="rId2" Type="http://schemas.openxmlformats.org/officeDocument/2006/relationships/hyperlink" Target="https://podminky.urs.cz/item/CS_URS_2021_02/162751117" TargetMode="External" /><Relationship Id="rId3" Type="http://schemas.openxmlformats.org/officeDocument/2006/relationships/hyperlink" Target="https://podminky.urs.cz/item/CS_URS_2021_02/162751119" TargetMode="External" /><Relationship Id="rId4" Type="http://schemas.openxmlformats.org/officeDocument/2006/relationships/hyperlink" Target="https://podminky.urs.cz/item/CS_URS_2021_02/171201221" TargetMode="External" /><Relationship Id="rId5" Type="http://schemas.openxmlformats.org/officeDocument/2006/relationships/hyperlink" Target="https://podminky.urs.cz/item/CS_URS_2021_02/171251201" TargetMode="External" /><Relationship Id="rId6" Type="http://schemas.openxmlformats.org/officeDocument/2006/relationships/hyperlink" Target="https://podminky.urs.cz/item/CS_URS_2021_02/174151101" TargetMode="External" /><Relationship Id="rId7" Type="http://schemas.openxmlformats.org/officeDocument/2006/relationships/hyperlink" Target="https://podminky.urs.cz/item/CS_URS_2021_02/226212311" TargetMode="External" /><Relationship Id="rId8" Type="http://schemas.openxmlformats.org/officeDocument/2006/relationships/hyperlink" Target="https://podminky.urs.cz/item/CS_URS_2021_02/226213311" TargetMode="External" /><Relationship Id="rId9" Type="http://schemas.openxmlformats.org/officeDocument/2006/relationships/hyperlink" Target="https://podminky.urs.cz/item/CS_URS_2021_02/226213811" TargetMode="External" /><Relationship Id="rId10" Type="http://schemas.openxmlformats.org/officeDocument/2006/relationships/hyperlink" Target="https://podminky.urs.cz/item/CS_URS_2021_02/231212212" TargetMode="External" /><Relationship Id="rId11" Type="http://schemas.openxmlformats.org/officeDocument/2006/relationships/hyperlink" Target="https://podminky.urs.cz/item/CS_URS_2021_02/231212213" TargetMode="External" /><Relationship Id="rId12" Type="http://schemas.openxmlformats.org/officeDocument/2006/relationships/hyperlink" Target="https://podminky.urs.cz/item/CS_URS_2021_02/231212313" TargetMode="External" /><Relationship Id="rId13" Type="http://schemas.openxmlformats.org/officeDocument/2006/relationships/hyperlink" Target="https://podminky.urs.cz/item/CS_URS_2021_02/231611114" TargetMode="External" /><Relationship Id="rId14" Type="http://schemas.openxmlformats.org/officeDocument/2006/relationships/hyperlink" Target="https://podminky.urs.cz/item/CS_URS_2021_02/273322511" TargetMode="External" /><Relationship Id="rId15" Type="http://schemas.openxmlformats.org/officeDocument/2006/relationships/hyperlink" Target="https://podminky.urs.cz/item/CS_URS_2021_02/273351121" TargetMode="External" /><Relationship Id="rId16" Type="http://schemas.openxmlformats.org/officeDocument/2006/relationships/hyperlink" Target="https://podminky.urs.cz/item/CS_URS_2021_02/273351122" TargetMode="External" /><Relationship Id="rId17" Type="http://schemas.openxmlformats.org/officeDocument/2006/relationships/hyperlink" Target="https://podminky.urs.cz/item/CS_URS_2021_02/273361821" TargetMode="External" /><Relationship Id="rId18" Type="http://schemas.openxmlformats.org/officeDocument/2006/relationships/hyperlink" Target="https://podminky.urs.cz/item/CS_URS_2021_02/311321411" TargetMode="External" /><Relationship Id="rId19" Type="http://schemas.openxmlformats.org/officeDocument/2006/relationships/hyperlink" Target="https://podminky.urs.cz/item/CS_URS_2021_02/311351121" TargetMode="External" /><Relationship Id="rId20" Type="http://schemas.openxmlformats.org/officeDocument/2006/relationships/hyperlink" Target="https://podminky.urs.cz/item/CS_URS_2021_02/311351122" TargetMode="External" /><Relationship Id="rId21" Type="http://schemas.openxmlformats.org/officeDocument/2006/relationships/hyperlink" Target="https://podminky.urs.cz/item/CS_URS_2021_02/311361821" TargetMode="External" /><Relationship Id="rId22" Type="http://schemas.openxmlformats.org/officeDocument/2006/relationships/hyperlink" Target="https://podminky.urs.cz/item/CS_URS_2021_02/998001011" TargetMode="External" /><Relationship Id="rId23" Type="http://schemas.openxmlformats.org/officeDocument/2006/relationships/hyperlink" Target="https://podminky.urs.cz/item/CS_URS_2021_02/998012103" TargetMode="External" /><Relationship Id="rId24" Type="http://schemas.openxmlformats.org/officeDocument/2006/relationships/hyperlink" Target="https://podminky.urs.cz/item/CS_URS_2021_02/711111001" TargetMode="External" /><Relationship Id="rId25" Type="http://schemas.openxmlformats.org/officeDocument/2006/relationships/hyperlink" Target="https://podminky.urs.cz/item/CS_URS_2021_02/711141559" TargetMode="External" /><Relationship Id="rId26" Type="http://schemas.openxmlformats.org/officeDocument/2006/relationships/hyperlink" Target="https://podminky.urs.cz/item/CS_URS_2021_02/998711203" TargetMode="External" /><Relationship Id="rId27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311272241" TargetMode="External" /><Relationship Id="rId2" Type="http://schemas.openxmlformats.org/officeDocument/2006/relationships/hyperlink" Target="https://podminky.urs.cz/item/CS_URS_2021_02/317143452" TargetMode="External" /><Relationship Id="rId3" Type="http://schemas.openxmlformats.org/officeDocument/2006/relationships/hyperlink" Target="https://podminky.urs.cz/item/CS_URS_2021_02/317143453" TargetMode="External" /><Relationship Id="rId4" Type="http://schemas.openxmlformats.org/officeDocument/2006/relationships/hyperlink" Target="https://podminky.urs.cz/item/CS_URS_2021_02/317143454" TargetMode="External" /><Relationship Id="rId5" Type="http://schemas.openxmlformats.org/officeDocument/2006/relationships/hyperlink" Target="https://podminky.urs.cz/item/CS_URS_2021_02/317143455" TargetMode="External" /><Relationship Id="rId6" Type="http://schemas.openxmlformats.org/officeDocument/2006/relationships/hyperlink" Target="https://podminky.urs.cz/item/CS_URS_2021_02/330321610" TargetMode="External" /><Relationship Id="rId7" Type="http://schemas.openxmlformats.org/officeDocument/2006/relationships/hyperlink" Target="https://podminky.urs.cz/item/CS_URS_2021_02/331351121" TargetMode="External" /><Relationship Id="rId8" Type="http://schemas.openxmlformats.org/officeDocument/2006/relationships/hyperlink" Target="https://podminky.urs.cz/item/CS_URS_2021_02/331351122" TargetMode="External" /><Relationship Id="rId9" Type="http://schemas.openxmlformats.org/officeDocument/2006/relationships/hyperlink" Target="https://podminky.urs.cz/item/CS_URS_2021_02/331351321" TargetMode="External" /><Relationship Id="rId10" Type="http://schemas.openxmlformats.org/officeDocument/2006/relationships/hyperlink" Target="https://podminky.urs.cz/item/CS_URS_2021_02/331351322" TargetMode="External" /><Relationship Id="rId11" Type="http://schemas.openxmlformats.org/officeDocument/2006/relationships/hyperlink" Target="https://podminky.urs.cz/item/CS_URS_2021_02/331351325" TargetMode="External" /><Relationship Id="rId12" Type="http://schemas.openxmlformats.org/officeDocument/2006/relationships/hyperlink" Target="https://podminky.urs.cz/item/CS_URS_2021_02/331351326" TargetMode="External" /><Relationship Id="rId13" Type="http://schemas.openxmlformats.org/officeDocument/2006/relationships/hyperlink" Target="https://podminky.urs.cz/item/CS_URS_2021_02/331361821" TargetMode="External" /><Relationship Id="rId14" Type="http://schemas.openxmlformats.org/officeDocument/2006/relationships/hyperlink" Target="https://podminky.urs.cz/item/CS_URS_2021_02/341321410" TargetMode="External" /><Relationship Id="rId15" Type="http://schemas.openxmlformats.org/officeDocument/2006/relationships/hyperlink" Target="https://podminky.urs.cz/item/CS_URS_2021_02/341351111" TargetMode="External" /><Relationship Id="rId16" Type="http://schemas.openxmlformats.org/officeDocument/2006/relationships/hyperlink" Target="https://podminky.urs.cz/item/CS_URS_2021_02/341351112" TargetMode="External" /><Relationship Id="rId17" Type="http://schemas.openxmlformats.org/officeDocument/2006/relationships/hyperlink" Target="https://podminky.urs.cz/item/CS_URS_2021_02/341361821" TargetMode="External" /><Relationship Id="rId18" Type="http://schemas.openxmlformats.org/officeDocument/2006/relationships/hyperlink" Target="https://podminky.urs.cz/item/CS_URS_2021_02/342272235" TargetMode="External" /><Relationship Id="rId19" Type="http://schemas.openxmlformats.org/officeDocument/2006/relationships/hyperlink" Target="https://podminky.urs.cz/item/CS_URS_2021_02/342351111" TargetMode="External" /><Relationship Id="rId20" Type="http://schemas.openxmlformats.org/officeDocument/2006/relationships/hyperlink" Target="https://podminky.urs.cz/item/CS_URS_2021_02/342351112" TargetMode="External" /><Relationship Id="rId21" Type="http://schemas.openxmlformats.org/officeDocument/2006/relationships/hyperlink" Target="https://podminky.urs.cz/item/CS_URS_2021_02/411321616" TargetMode="External" /><Relationship Id="rId22" Type="http://schemas.openxmlformats.org/officeDocument/2006/relationships/hyperlink" Target="https://podminky.urs.cz/item/CS_URS_2021_02/411351011" TargetMode="External" /><Relationship Id="rId23" Type="http://schemas.openxmlformats.org/officeDocument/2006/relationships/hyperlink" Target="https://podminky.urs.cz/item/CS_URS_2021_02/411351012" TargetMode="External" /><Relationship Id="rId24" Type="http://schemas.openxmlformats.org/officeDocument/2006/relationships/hyperlink" Target="https://podminky.urs.cz/item/CS_URS_2021_02/411354313" TargetMode="External" /><Relationship Id="rId25" Type="http://schemas.openxmlformats.org/officeDocument/2006/relationships/hyperlink" Target="https://podminky.urs.cz/item/CS_URS_2021_02/411354314" TargetMode="External" /><Relationship Id="rId26" Type="http://schemas.openxmlformats.org/officeDocument/2006/relationships/hyperlink" Target="https://podminky.urs.cz/item/CS_URS_2021_02/411354333" TargetMode="External" /><Relationship Id="rId27" Type="http://schemas.openxmlformats.org/officeDocument/2006/relationships/hyperlink" Target="https://podminky.urs.cz/item/CS_URS_2021_02/411354334" TargetMode="External" /><Relationship Id="rId28" Type="http://schemas.openxmlformats.org/officeDocument/2006/relationships/hyperlink" Target="https://podminky.urs.cz/item/CS_URS_2021_02/411361821" TargetMode="External" /><Relationship Id="rId29" Type="http://schemas.openxmlformats.org/officeDocument/2006/relationships/hyperlink" Target="https://podminky.urs.cz/item/CS_URS_2021_02/413321616" TargetMode="External" /><Relationship Id="rId30" Type="http://schemas.openxmlformats.org/officeDocument/2006/relationships/hyperlink" Target="https://podminky.urs.cz/item/CS_URS_2021_02/413351111" TargetMode="External" /><Relationship Id="rId31" Type="http://schemas.openxmlformats.org/officeDocument/2006/relationships/hyperlink" Target="https://podminky.urs.cz/item/CS_URS_2021_02/413351112" TargetMode="External" /><Relationship Id="rId32" Type="http://schemas.openxmlformats.org/officeDocument/2006/relationships/hyperlink" Target="https://podminky.urs.cz/item/CS_URS_2021_02/413352111" TargetMode="External" /><Relationship Id="rId33" Type="http://schemas.openxmlformats.org/officeDocument/2006/relationships/hyperlink" Target="https://podminky.urs.cz/item/CS_URS_2021_02/413352112" TargetMode="External" /><Relationship Id="rId34" Type="http://schemas.openxmlformats.org/officeDocument/2006/relationships/hyperlink" Target="https://podminky.urs.cz/item/CS_URS_2021_02/413352211" TargetMode="External" /><Relationship Id="rId35" Type="http://schemas.openxmlformats.org/officeDocument/2006/relationships/hyperlink" Target="https://podminky.urs.cz/item/CS_URS_2021_02/413352212" TargetMode="External" /><Relationship Id="rId36" Type="http://schemas.openxmlformats.org/officeDocument/2006/relationships/hyperlink" Target="https://podminky.urs.cz/item/CS_URS_2021_02/413361821" TargetMode="External" /><Relationship Id="rId37" Type="http://schemas.openxmlformats.org/officeDocument/2006/relationships/hyperlink" Target="https://podminky.urs.cz/item/CS_URS_2021_02/430321414" TargetMode="External" /><Relationship Id="rId38" Type="http://schemas.openxmlformats.org/officeDocument/2006/relationships/hyperlink" Target="https://podminky.urs.cz/item/CS_URS_2021_02/430321616" TargetMode="External" /><Relationship Id="rId39" Type="http://schemas.openxmlformats.org/officeDocument/2006/relationships/hyperlink" Target="https://podminky.urs.cz/item/CS_URS_2021_02/430361821" TargetMode="External" /><Relationship Id="rId40" Type="http://schemas.openxmlformats.org/officeDocument/2006/relationships/hyperlink" Target="https://podminky.urs.cz/item/CS_URS_2021_02/431351121" TargetMode="External" /><Relationship Id="rId41" Type="http://schemas.openxmlformats.org/officeDocument/2006/relationships/hyperlink" Target="https://podminky.urs.cz/item/CS_URS_2021_02/431351122" TargetMode="External" /><Relationship Id="rId42" Type="http://schemas.openxmlformats.org/officeDocument/2006/relationships/hyperlink" Target="https://podminky.urs.cz/item/CS_URS_2021_02/433351131" TargetMode="External" /><Relationship Id="rId43" Type="http://schemas.openxmlformats.org/officeDocument/2006/relationships/hyperlink" Target="https://podminky.urs.cz/item/CS_URS_2021_02/433351132" TargetMode="External" /><Relationship Id="rId44" Type="http://schemas.openxmlformats.org/officeDocument/2006/relationships/hyperlink" Target="https://podminky.urs.cz/item/CS_URS_2021_02/434351141" TargetMode="External" /><Relationship Id="rId45" Type="http://schemas.openxmlformats.org/officeDocument/2006/relationships/hyperlink" Target="https://podminky.urs.cz/item/CS_URS_2021_02/434351142" TargetMode="External" /><Relationship Id="rId46" Type="http://schemas.openxmlformats.org/officeDocument/2006/relationships/hyperlink" Target="https://podminky.urs.cz/item/CS_URS_2021_02/941211112" TargetMode="External" /><Relationship Id="rId47" Type="http://schemas.openxmlformats.org/officeDocument/2006/relationships/hyperlink" Target="https://podminky.urs.cz/item/CS_URS_2021_02/941211211" TargetMode="External" /><Relationship Id="rId48" Type="http://schemas.openxmlformats.org/officeDocument/2006/relationships/hyperlink" Target="https://podminky.urs.cz/item/CS_URS_2021_02/941211812" TargetMode="External" /><Relationship Id="rId49" Type="http://schemas.openxmlformats.org/officeDocument/2006/relationships/hyperlink" Target="https://podminky.urs.cz/item/CS_URS_2021_02/943211111" TargetMode="External" /><Relationship Id="rId50" Type="http://schemas.openxmlformats.org/officeDocument/2006/relationships/hyperlink" Target="https://podminky.urs.cz/item/CS_URS_2021_02/943211211" TargetMode="External" /><Relationship Id="rId51" Type="http://schemas.openxmlformats.org/officeDocument/2006/relationships/hyperlink" Target="https://podminky.urs.cz/item/CS_URS_2021_02/943211811" TargetMode="External" /><Relationship Id="rId52" Type="http://schemas.openxmlformats.org/officeDocument/2006/relationships/hyperlink" Target="https://podminky.urs.cz/item/CS_URS_2021_02/944611111" TargetMode="External" /><Relationship Id="rId53" Type="http://schemas.openxmlformats.org/officeDocument/2006/relationships/hyperlink" Target="https://podminky.urs.cz/item/CS_URS_2021_02/944611211" TargetMode="External" /><Relationship Id="rId54" Type="http://schemas.openxmlformats.org/officeDocument/2006/relationships/hyperlink" Target="https://podminky.urs.cz/item/CS_URS_2021_02/944611811" TargetMode="External" /><Relationship Id="rId55" Type="http://schemas.openxmlformats.org/officeDocument/2006/relationships/hyperlink" Target="https://podminky.urs.cz/item/CS_URS_2021_02/949101112" TargetMode="External" /><Relationship Id="rId56" Type="http://schemas.openxmlformats.org/officeDocument/2006/relationships/hyperlink" Target="https://podminky.urs.cz/item/CS_URS_2021_02/998012103" TargetMode="External" /><Relationship Id="rId57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311272031" TargetMode="External" /><Relationship Id="rId2" Type="http://schemas.openxmlformats.org/officeDocument/2006/relationships/hyperlink" Target="https://podminky.urs.cz/item/CS_URS_2021_02/311272241" TargetMode="External" /><Relationship Id="rId3" Type="http://schemas.openxmlformats.org/officeDocument/2006/relationships/hyperlink" Target="https://podminky.urs.cz/item/CS_URS_2021_02/330321610" TargetMode="External" /><Relationship Id="rId4" Type="http://schemas.openxmlformats.org/officeDocument/2006/relationships/hyperlink" Target="https://podminky.urs.cz/item/CS_URS_2021_02/331351121" TargetMode="External" /><Relationship Id="rId5" Type="http://schemas.openxmlformats.org/officeDocument/2006/relationships/hyperlink" Target="https://podminky.urs.cz/item/CS_URS_2021_02/331351122" TargetMode="External" /><Relationship Id="rId6" Type="http://schemas.openxmlformats.org/officeDocument/2006/relationships/hyperlink" Target="https://podminky.urs.cz/item/CS_URS_2021_02/331361821" TargetMode="External" /><Relationship Id="rId7" Type="http://schemas.openxmlformats.org/officeDocument/2006/relationships/hyperlink" Target="https://podminky.urs.cz/item/CS_URS_2021_02/341321410" TargetMode="External" /><Relationship Id="rId8" Type="http://schemas.openxmlformats.org/officeDocument/2006/relationships/hyperlink" Target="https://podminky.urs.cz/item/CS_URS_2021_02/341351111" TargetMode="External" /><Relationship Id="rId9" Type="http://schemas.openxmlformats.org/officeDocument/2006/relationships/hyperlink" Target="https://podminky.urs.cz/item/CS_URS_2021_02/341351112" TargetMode="External" /><Relationship Id="rId10" Type="http://schemas.openxmlformats.org/officeDocument/2006/relationships/hyperlink" Target="https://podminky.urs.cz/item/CS_URS_2021_02/341361821" TargetMode="External" /><Relationship Id="rId11" Type="http://schemas.openxmlformats.org/officeDocument/2006/relationships/hyperlink" Target="https://podminky.urs.cz/item/CS_URS_2021_02/411321616" TargetMode="External" /><Relationship Id="rId12" Type="http://schemas.openxmlformats.org/officeDocument/2006/relationships/hyperlink" Target="https://podminky.urs.cz/item/CS_URS_2021_02/411324646" TargetMode="External" /><Relationship Id="rId13" Type="http://schemas.openxmlformats.org/officeDocument/2006/relationships/hyperlink" Target="https://podminky.urs.cz/item/CS_URS_2021_02/411351011" TargetMode="External" /><Relationship Id="rId14" Type="http://schemas.openxmlformats.org/officeDocument/2006/relationships/hyperlink" Target="https://podminky.urs.cz/item/CS_URS_2021_02/411351012" TargetMode="External" /><Relationship Id="rId15" Type="http://schemas.openxmlformats.org/officeDocument/2006/relationships/hyperlink" Target="https://podminky.urs.cz/item/CS_URS_2021_02/411354313" TargetMode="External" /><Relationship Id="rId16" Type="http://schemas.openxmlformats.org/officeDocument/2006/relationships/hyperlink" Target="https://podminky.urs.cz/item/CS_URS_2021_02/411354314" TargetMode="External" /><Relationship Id="rId17" Type="http://schemas.openxmlformats.org/officeDocument/2006/relationships/hyperlink" Target="https://podminky.urs.cz/item/CS_URS_2021_02/411361821" TargetMode="External" /><Relationship Id="rId18" Type="http://schemas.openxmlformats.org/officeDocument/2006/relationships/hyperlink" Target="https://podminky.urs.cz/item/CS_URS_2021_02/413322626" TargetMode="External" /><Relationship Id="rId19" Type="http://schemas.openxmlformats.org/officeDocument/2006/relationships/hyperlink" Target="https://podminky.urs.cz/item/CS_URS_2021_02/413351111" TargetMode="External" /><Relationship Id="rId20" Type="http://schemas.openxmlformats.org/officeDocument/2006/relationships/hyperlink" Target="https://podminky.urs.cz/item/CS_URS_2021_02/413351112" TargetMode="External" /><Relationship Id="rId21" Type="http://schemas.openxmlformats.org/officeDocument/2006/relationships/hyperlink" Target="https://podminky.urs.cz/item/CS_URS_2021_02/413351191" TargetMode="External" /><Relationship Id="rId22" Type="http://schemas.openxmlformats.org/officeDocument/2006/relationships/hyperlink" Target="https://podminky.urs.cz/item/CS_URS_2021_02/413352111" TargetMode="External" /><Relationship Id="rId23" Type="http://schemas.openxmlformats.org/officeDocument/2006/relationships/hyperlink" Target="https://podminky.urs.cz/item/CS_URS_2021_02/413352112" TargetMode="External" /><Relationship Id="rId24" Type="http://schemas.openxmlformats.org/officeDocument/2006/relationships/hyperlink" Target="https://podminky.urs.cz/item/CS_URS_2021_02/413361821" TargetMode="External" /><Relationship Id="rId25" Type="http://schemas.openxmlformats.org/officeDocument/2006/relationships/hyperlink" Target="https://podminky.urs.cz/item/CS_URS_2021_02/430321414" TargetMode="External" /><Relationship Id="rId26" Type="http://schemas.openxmlformats.org/officeDocument/2006/relationships/hyperlink" Target="https://podminky.urs.cz/item/CS_URS_2021_02/430361821" TargetMode="External" /><Relationship Id="rId27" Type="http://schemas.openxmlformats.org/officeDocument/2006/relationships/hyperlink" Target="https://podminky.urs.cz/item/CS_URS_2021_02/431351121" TargetMode="External" /><Relationship Id="rId28" Type="http://schemas.openxmlformats.org/officeDocument/2006/relationships/hyperlink" Target="https://podminky.urs.cz/item/CS_URS_2021_02/431351122" TargetMode="External" /><Relationship Id="rId29" Type="http://schemas.openxmlformats.org/officeDocument/2006/relationships/hyperlink" Target="https://podminky.urs.cz/item/CS_URS_2021_02/433351131" TargetMode="External" /><Relationship Id="rId30" Type="http://schemas.openxmlformats.org/officeDocument/2006/relationships/hyperlink" Target="https://podminky.urs.cz/item/CS_URS_2021_02/433351132" TargetMode="External" /><Relationship Id="rId31" Type="http://schemas.openxmlformats.org/officeDocument/2006/relationships/hyperlink" Target="https://podminky.urs.cz/item/CS_URS_2021_02/434351141" TargetMode="External" /><Relationship Id="rId32" Type="http://schemas.openxmlformats.org/officeDocument/2006/relationships/hyperlink" Target="https://podminky.urs.cz/item/CS_URS_2021_02/434351142" TargetMode="External" /><Relationship Id="rId33" Type="http://schemas.openxmlformats.org/officeDocument/2006/relationships/hyperlink" Target="https://podminky.urs.cz/item/CS_URS_2021_02/611131125" TargetMode="External" /><Relationship Id="rId34" Type="http://schemas.openxmlformats.org/officeDocument/2006/relationships/hyperlink" Target="https://podminky.urs.cz/item/CS_URS_2021_02/611311135" TargetMode="External" /><Relationship Id="rId35" Type="http://schemas.openxmlformats.org/officeDocument/2006/relationships/hyperlink" Target="https://podminky.urs.cz/item/CS_URS_2021_02/612131121" TargetMode="External" /><Relationship Id="rId36" Type="http://schemas.openxmlformats.org/officeDocument/2006/relationships/hyperlink" Target="https://podminky.urs.cz/item/CS_URS_2021_02/612142001" TargetMode="External" /><Relationship Id="rId37" Type="http://schemas.openxmlformats.org/officeDocument/2006/relationships/hyperlink" Target="https://podminky.urs.cz/item/CS_URS_2021_02/612311131" TargetMode="External" /><Relationship Id="rId38" Type="http://schemas.openxmlformats.org/officeDocument/2006/relationships/hyperlink" Target="https://podminky.urs.cz/item/CS_URS_2021_02/642942951" TargetMode="External" /><Relationship Id="rId39" Type="http://schemas.openxmlformats.org/officeDocument/2006/relationships/hyperlink" Target="https://podminky.urs.cz/item/CS_URS_2021_02/943211111" TargetMode="External" /><Relationship Id="rId40" Type="http://schemas.openxmlformats.org/officeDocument/2006/relationships/hyperlink" Target="https://podminky.urs.cz/item/CS_URS_2021_02/943211211" TargetMode="External" /><Relationship Id="rId41" Type="http://schemas.openxmlformats.org/officeDocument/2006/relationships/hyperlink" Target="https://podminky.urs.cz/item/CS_URS_2021_02/943211811" TargetMode="External" /><Relationship Id="rId42" Type="http://schemas.openxmlformats.org/officeDocument/2006/relationships/hyperlink" Target="https://podminky.urs.cz/item/CS_URS_2021_02/949101112" TargetMode="External" /><Relationship Id="rId43" Type="http://schemas.openxmlformats.org/officeDocument/2006/relationships/hyperlink" Target="https://podminky.urs.cz/item/CS_URS_2021_02/998012103" TargetMode="External" /><Relationship Id="rId44" Type="http://schemas.openxmlformats.org/officeDocument/2006/relationships/hyperlink" Target="https://podminky.urs.cz/item/CS_URS_2021_02/721211422" TargetMode="External" /><Relationship Id="rId45" Type="http://schemas.openxmlformats.org/officeDocument/2006/relationships/hyperlink" Target="https://podminky.urs.cz/item/CS_URS_2021_02/998721203" TargetMode="External" /><Relationship Id="rId46" Type="http://schemas.openxmlformats.org/officeDocument/2006/relationships/hyperlink" Target="https://podminky.urs.cz/item/CS_URS_2021_02/763111362" TargetMode="External" /><Relationship Id="rId47" Type="http://schemas.openxmlformats.org/officeDocument/2006/relationships/hyperlink" Target="https://podminky.urs.cz/item/CS_URS_2021_02/763111717" TargetMode="External" /><Relationship Id="rId48" Type="http://schemas.openxmlformats.org/officeDocument/2006/relationships/hyperlink" Target="https://podminky.urs.cz/item/CS_URS_2021_02/763111771" TargetMode="External" /><Relationship Id="rId49" Type="http://schemas.openxmlformats.org/officeDocument/2006/relationships/hyperlink" Target="https://podminky.urs.cz/item/CS_URS_2021_02/763164533" TargetMode="External" /><Relationship Id="rId50" Type="http://schemas.openxmlformats.org/officeDocument/2006/relationships/hyperlink" Target="https://podminky.urs.cz/item/CS_URS_2021_02/763164553" TargetMode="External" /><Relationship Id="rId51" Type="http://schemas.openxmlformats.org/officeDocument/2006/relationships/hyperlink" Target="https://podminky.urs.cz/item/CS_URS_2021_02/763164633" TargetMode="External" /><Relationship Id="rId52" Type="http://schemas.openxmlformats.org/officeDocument/2006/relationships/hyperlink" Target="https://podminky.urs.cz/item/CS_URS_2021_02/998763403" TargetMode="External" /><Relationship Id="rId53" Type="http://schemas.openxmlformats.org/officeDocument/2006/relationships/hyperlink" Target="https://podminky.urs.cz/item/CS_URS_2021_02/764208105" TargetMode="External" /><Relationship Id="rId54" Type="http://schemas.openxmlformats.org/officeDocument/2006/relationships/hyperlink" Target="https://podminky.urs.cz/item/CS_URS_2021_02/764208107" TargetMode="External" /><Relationship Id="rId55" Type="http://schemas.openxmlformats.org/officeDocument/2006/relationships/hyperlink" Target="https://podminky.urs.cz/item/CS_URS_2021_02/764208145" TargetMode="External" /><Relationship Id="rId56" Type="http://schemas.openxmlformats.org/officeDocument/2006/relationships/hyperlink" Target="https://podminky.urs.cz/item/CS_URS_2021_02/998764203" TargetMode="External" /><Relationship Id="rId57" Type="http://schemas.openxmlformats.org/officeDocument/2006/relationships/hyperlink" Target="https://podminky.urs.cz/item/CS_URS_2021_02/766211100" TargetMode="External" /><Relationship Id="rId58" Type="http://schemas.openxmlformats.org/officeDocument/2006/relationships/hyperlink" Target="https://podminky.urs.cz/item/CS_URS_2021_02/766660172" TargetMode="External" /><Relationship Id="rId59" Type="http://schemas.openxmlformats.org/officeDocument/2006/relationships/hyperlink" Target="https://podminky.urs.cz/item/CS_URS_2021_02/766660182" TargetMode="External" /><Relationship Id="rId60" Type="http://schemas.openxmlformats.org/officeDocument/2006/relationships/hyperlink" Target="https://podminky.urs.cz/item/CS_URS_2021_02/998766203" TargetMode="External" /><Relationship Id="rId61" Type="http://schemas.openxmlformats.org/officeDocument/2006/relationships/hyperlink" Target="https://podminky.urs.cz/item/CS_URS_2021_02/767163221" TargetMode="External" /><Relationship Id="rId62" Type="http://schemas.openxmlformats.org/officeDocument/2006/relationships/hyperlink" Target="https://podminky.urs.cz/item/CS_URS_2021_02/767995111" TargetMode="External" /><Relationship Id="rId63" Type="http://schemas.openxmlformats.org/officeDocument/2006/relationships/hyperlink" Target="https://podminky.urs.cz/item/CS_URS_2021_02/767995113" TargetMode="External" /><Relationship Id="rId64" Type="http://schemas.openxmlformats.org/officeDocument/2006/relationships/hyperlink" Target="https://podminky.urs.cz/item/CS_URS_2021_02/953965132" TargetMode="External" /><Relationship Id="rId65" Type="http://schemas.openxmlformats.org/officeDocument/2006/relationships/hyperlink" Target="https://podminky.urs.cz/item/CS_URS_2021_02/998767203" TargetMode="External" /><Relationship Id="rId66" Type="http://schemas.openxmlformats.org/officeDocument/2006/relationships/hyperlink" Target="https://podminky.urs.cz/item/CS_URS_2021_02/784211101" TargetMode="External" /><Relationship Id="rId67" Type="http://schemas.openxmlformats.org/officeDocument/2006/relationships/hyperlink" Target="https://podminky.urs.cz/item/CS_URS_2021_02/784211107" TargetMode="External" /><Relationship Id="rId68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311272241" TargetMode="External" /><Relationship Id="rId2" Type="http://schemas.openxmlformats.org/officeDocument/2006/relationships/hyperlink" Target="https://podminky.urs.cz/item/CS_URS_2021_02/330321610" TargetMode="External" /><Relationship Id="rId3" Type="http://schemas.openxmlformats.org/officeDocument/2006/relationships/hyperlink" Target="https://podminky.urs.cz/item/CS_URS_2021_02/331351121" TargetMode="External" /><Relationship Id="rId4" Type="http://schemas.openxmlformats.org/officeDocument/2006/relationships/hyperlink" Target="https://podminky.urs.cz/item/CS_URS_2021_02/331351122" TargetMode="External" /><Relationship Id="rId5" Type="http://schemas.openxmlformats.org/officeDocument/2006/relationships/hyperlink" Target="https://podminky.urs.cz/item/CS_URS_2021_02/331351125" TargetMode="External" /><Relationship Id="rId6" Type="http://schemas.openxmlformats.org/officeDocument/2006/relationships/hyperlink" Target="https://podminky.urs.cz/item/CS_URS_2021_02/331351126" TargetMode="External" /><Relationship Id="rId7" Type="http://schemas.openxmlformats.org/officeDocument/2006/relationships/hyperlink" Target="https://podminky.urs.cz/item/CS_URS_2021_02/331361821" TargetMode="External" /><Relationship Id="rId8" Type="http://schemas.openxmlformats.org/officeDocument/2006/relationships/hyperlink" Target="https://podminky.urs.cz/item/CS_URS_2021_02/341321410" TargetMode="External" /><Relationship Id="rId9" Type="http://schemas.openxmlformats.org/officeDocument/2006/relationships/hyperlink" Target="https://podminky.urs.cz/item/CS_URS_2021_02/341351111" TargetMode="External" /><Relationship Id="rId10" Type="http://schemas.openxmlformats.org/officeDocument/2006/relationships/hyperlink" Target="https://podminky.urs.cz/item/CS_URS_2021_02/341351112" TargetMode="External" /><Relationship Id="rId11" Type="http://schemas.openxmlformats.org/officeDocument/2006/relationships/hyperlink" Target="https://podminky.urs.cz/item/CS_URS_2021_02/341361821" TargetMode="External" /><Relationship Id="rId12" Type="http://schemas.openxmlformats.org/officeDocument/2006/relationships/hyperlink" Target="https://podminky.urs.cz/item/CS_URS_2021_02/411321616" TargetMode="External" /><Relationship Id="rId13" Type="http://schemas.openxmlformats.org/officeDocument/2006/relationships/hyperlink" Target="https://podminky.urs.cz/item/CS_URS_2021_02/411351011" TargetMode="External" /><Relationship Id="rId14" Type="http://schemas.openxmlformats.org/officeDocument/2006/relationships/hyperlink" Target="https://podminky.urs.cz/item/CS_URS_2021_02/411351012" TargetMode="External" /><Relationship Id="rId15" Type="http://schemas.openxmlformats.org/officeDocument/2006/relationships/hyperlink" Target="https://podminky.urs.cz/item/CS_URS_2021_02/411354313" TargetMode="External" /><Relationship Id="rId16" Type="http://schemas.openxmlformats.org/officeDocument/2006/relationships/hyperlink" Target="https://podminky.urs.cz/item/CS_URS_2021_02/411354314" TargetMode="External" /><Relationship Id="rId17" Type="http://schemas.openxmlformats.org/officeDocument/2006/relationships/hyperlink" Target="https://podminky.urs.cz/item/CS_URS_2021_02/411361821" TargetMode="External" /><Relationship Id="rId18" Type="http://schemas.openxmlformats.org/officeDocument/2006/relationships/hyperlink" Target="https://podminky.urs.cz/item/CS_URS_2021_02/413322626" TargetMode="External" /><Relationship Id="rId19" Type="http://schemas.openxmlformats.org/officeDocument/2006/relationships/hyperlink" Target="https://podminky.urs.cz/item/CS_URS_2021_02/413351111" TargetMode="External" /><Relationship Id="rId20" Type="http://schemas.openxmlformats.org/officeDocument/2006/relationships/hyperlink" Target="https://podminky.urs.cz/item/CS_URS_2021_02/413351112" TargetMode="External" /><Relationship Id="rId21" Type="http://schemas.openxmlformats.org/officeDocument/2006/relationships/hyperlink" Target="https://podminky.urs.cz/item/CS_URS_2021_02/413352111" TargetMode="External" /><Relationship Id="rId22" Type="http://schemas.openxmlformats.org/officeDocument/2006/relationships/hyperlink" Target="https://podminky.urs.cz/item/CS_URS_2021_02/413352112" TargetMode="External" /><Relationship Id="rId23" Type="http://schemas.openxmlformats.org/officeDocument/2006/relationships/hyperlink" Target="https://podminky.urs.cz/item/CS_URS_2021_02/413361821" TargetMode="External" /><Relationship Id="rId24" Type="http://schemas.openxmlformats.org/officeDocument/2006/relationships/hyperlink" Target="https://podminky.urs.cz/item/CS_URS_2021_02/430321414" TargetMode="External" /><Relationship Id="rId25" Type="http://schemas.openxmlformats.org/officeDocument/2006/relationships/hyperlink" Target="https://podminky.urs.cz/item/CS_URS_2021_02/430361821" TargetMode="External" /><Relationship Id="rId26" Type="http://schemas.openxmlformats.org/officeDocument/2006/relationships/hyperlink" Target="https://podminky.urs.cz/item/CS_URS_2021_02/431351121" TargetMode="External" /><Relationship Id="rId27" Type="http://schemas.openxmlformats.org/officeDocument/2006/relationships/hyperlink" Target="https://podminky.urs.cz/item/CS_URS_2021_02/431351122" TargetMode="External" /><Relationship Id="rId28" Type="http://schemas.openxmlformats.org/officeDocument/2006/relationships/hyperlink" Target="https://podminky.urs.cz/item/CS_URS_2021_02/433351131" TargetMode="External" /><Relationship Id="rId29" Type="http://schemas.openxmlformats.org/officeDocument/2006/relationships/hyperlink" Target="https://podminky.urs.cz/item/CS_URS_2021_02/433351132" TargetMode="External" /><Relationship Id="rId30" Type="http://schemas.openxmlformats.org/officeDocument/2006/relationships/hyperlink" Target="https://podminky.urs.cz/item/CS_URS_2021_02/434351141" TargetMode="External" /><Relationship Id="rId31" Type="http://schemas.openxmlformats.org/officeDocument/2006/relationships/hyperlink" Target="https://podminky.urs.cz/item/CS_URS_2021_02/434351142" TargetMode="External" /><Relationship Id="rId32" Type="http://schemas.openxmlformats.org/officeDocument/2006/relationships/hyperlink" Target="https://podminky.urs.cz/item/CS_URS_2021_02/611131121" TargetMode="External" /><Relationship Id="rId33" Type="http://schemas.openxmlformats.org/officeDocument/2006/relationships/hyperlink" Target="https://podminky.urs.cz/item/CS_URS_2021_02/611131125" TargetMode="External" /><Relationship Id="rId34" Type="http://schemas.openxmlformats.org/officeDocument/2006/relationships/hyperlink" Target="https://podminky.urs.cz/item/CS_URS_2021_02/611142001" TargetMode="External" /><Relationship Id="rId35" Type="http://schemas.openxmlformats.org/officeDocument/2006/relationships/hyperlink" Target="https://podminky.urs.cz/item/CS_URS_2021_02/611311131" TargetMode="External" /><Relationship Id="rId36" Type="http://schemas.openxmlformats.org/officeDocument/2006/relationships/hyperlink" Target="https://podminky.urs.cz/item/CS_URS_2021_02/611311135" TargetMode="External" /><Relationship Id="rId37" Type="http://schemas.openxmlformats.org/officeDocument/2006/relationships/hyperlink" Target="https://podminky.urs.cz/item/CS_URS_2021_02/612131121" TargetMode="External" /><Relationship Id="rId38" Type="http://schemas.openxmlformats.org/officeDocument/2006/relationships/hyperlink" Target="https://podminky.urs.cz/item/CS_URS_2021_02/612142001" TargetMode="External" /><Relationship Id="rId39" Type="http://schemas.openxmlformats.org/officeDocument/2006/relationships/hyperlink" Target="https://podminky.urs.cz/item/CS_URS_2021_02/612311131" TargetMode="External" /><Relationship Id="rId40" Type="http://schemas.openxmlformats.org/officeDocument/2006/relationships/hyperlink" Target="https://podminky.urs.cz/item/CS_URS_2021_02/632441225" TargetMode="External" /><Relationship Id="rId41" Type="http://schemas.openxmlformats.org/officeDocument/2006/relationships/hyperlink" Target="https://podminky.urs.cz/item/CS_URS_2021_02/632481213" TargetMode="External" /><Relationship Id="rId42" Type="http://schemas.openxmlformats.org/officeDocument/2006/relationships/hyperlink" Target="https://podminky.urs.cz/item/CS_URS_2021_02/634112126" TargetMode="External" /><Relationship Id="rId43" Type="http://schemas.openxmlformats.org/officeDocument/2006/relationships/hyperlink" Target="https://podminky.urs.cz/item/CS_URS_2021_02/642942951" TargetMode="External" /><Relationship Id="rId44" Type="http://schemas.openxmlformats.org/officeDocument/2006/relationships/hyperlink" Target="https://podminky.urs.cz/item/CS_URS_2021_02/941211112" TargetMode="External" /><Relationship Id="rId45" Type="http://schemas.openxmlformats.org/officeDocument/2006/relationships/hyperlink" Target="https://podminky.urs.cz/item/CS_URS_2021_02/941211211" TargetMode="External" /><Relationship Id="rId46" Type="http://schemas.openxmlformats.org/officeDocument/2006/relationships/hyperlink" Target="https://podminky.urs.cz/item/CS_URS_2021_02/941211812" TargetMode="External" /><Relationship Id="rId47" Type="http://schemas.openxmlformats.org/officeDocument/2006/relationships/hyperlink" Target="https://podminky.urs.cz/item/CS_URS_2021_02/943211111" TargetMode="External" /><Relationship Id="rId48" Type="http://schemas.openxmlformats.org/officeDocument/2006/relationships/hyperlink" Target="https://podminky.urs.cz/item/CS_URS_2021_02/943211211" TargetMode="External" /><Relationship Id="rId49" Type="http://schemas.openxmlformats.org/officeDocument/2006/relationships/hyperlink" Target="https://podminky.urs.cz/item/CS_URS_2021_02/943211811" TargetMode="External" /><Relationship Id="rId50" Type="http://schemas.openxmlformats.org/officeDocument/2006/relationships/hyperlink" Target="https://podminky.urs.cz/item/CS_URS_2021_02/944611111" TargetMode="External" /><Relationship Id="rId51" Type="http://schemas.openxmlformats.org/officeDocument/2006/relationships/hyperlink" Target="https://podminky.urs.cz/item/CS_URS_2021_02/944611211" TargetMode="External" /><Relationship Id="rId52" Type="http://schemas.openxmlformats.org/officeDocument/2006/relationships/hyperlink" Target="https://podminky.urs.cz/item/CS_URS_2021_02/944611811" TargetMode="External" /><Relationship Id="rId53" Type="http://schemas.openxmlformats.org/officeDocument/2006/relationships/hyperlink" Target="https://podminky.urs.cz/item/CS_URS_2021_02/949101112" TargetMode="External" /><Relationship Id="rId54" Type="http://schemas.openxmlformats.org/officeDocument/2006/relationships/hyperlink" Target="https://podminky.urs.cz/item/CS_URS_2021_02/998012103" TargetMode="External" /><Relationship Id="rId55" Type="http://schemas.openxmlformats.org/officeDocument/2006/relationships/hyperlink" Target="https://podminky.urs.cz/item/CS_URS_2021_02/711493112" TargetMode="External" /><Relationship Id="rId56" Type="http://schemas.openxmlformats.org/officeDocument/2006/relationships/hyperlink" Target="https://podminky.urs.cz/item/CS_URS_2021_02/711493122" TargetMode="External" /><Relationship Id="rId57" Type="http://schemas.openxmlformats.org/officeDocument/2006/relationships/hyperlink" Target="https://podminky.urs.cz/item/CS_URS_2021_02/998711203" TargetMode="External" /><Relationship Id="rId58" Type="http://schemas.openxmlformats.org/officeDocument/2006/relationships/hyperlink" Target="https://podminky.urs.cz/item/CS_URS_2021_02/713121111" TargetMode="External" /><Relationship Id="rId59" Type="http://schemas.openxmlformats.org/officeDocument/2006/relationships/hyperlink" Target="https://podminky.urs.cz/item/CS_URS_2021_02/998713203" TargetMode="External" /><Relationship Id="rId60" Type="http://schemas.openxmlformats.org/officeDocument/2006/relationships/hyperlink" Target="https://podminky.urs.cz/item/CS_URS_2021_02/725291511" TargetMode="External" /><Relationship Id="rId61" Type="http://schemas.openxmlformats.org/officeDocument/2006/relationships/hyperlink" Target="https://podminky.urs.cz/item/CS_URS_2021_02/725291621" TargetMode="External" /><Relationship Id="rId62" Type="http://schemas.openxmlformats.org/officeDocument/2006/relationships/hyperlink" Target="https://podminky.urs.cz/item/CS_URS_2021_02/725291631" TargetMode="External" /><Relationship Id="rId63" Type="http://schemas.openxmlformats.org/officeDocument/2006/relationships/hyperlink" Target="https://podminky.urs.cz/item/CS_URS_2021_02/998725203" TargetMode="External" /><Relationship Id="rId64" Type="http://schemas.openxmlformats.org/officeDocument/2006/relationships/hyperlink" Target="https://podminky.urs.cz/item/CS_URS_2021_02/763111336" TargetMode="External" /><Relationship Id="rId65" Type="http://schemas.openxmlformats.org/officeDocument/2006/relationships/hyperlink" Target="https://podminky.urs.cz/item/CS_URS_2021_02/763111362" TargetMode="External" /><Relationship Id="rId66" Type="http://schemas.openxmlformats.org/officeDocument/2006/relationships/hyperlink" Target="https://podminky.urs.cz/item/CS_URS_2021_02/763111717" TargetMode="External" /><Relationship Id="rId67" Type="http://schemas.openxmlformats.org/officeDocument/2006/relationships/hyperlink" Target="https://podminky.urs.cz/item/CS_URS_2021_02/763111771" TargetMode="External" /><Relationship Id="rId68" Type="http://schemas.openxmlformats.org/officeDocument/2006/relationships/hyperlink" Target="https://podminky.urs.cz/item/CS_URS_2021_02/763173111" TargetMode="External" /><Relationship Id="rId69" Type="http://schemas.openxmlformats.org/officeDocument/2006/relationships/hyperlink" Target="https://podminky.urs.cz/item/CS_URS_2021_02/763173121" TargetMode="External" /><Relationship Id="rId70" Type="http://schemas.openxmlformats.org/officeDocument/2006/relationships/hyperlink" Target="https://podminky.urs.cz/item/CS_URS_2021_02/763411116" TargetMode="External" /><Relationship Id="rId71" Type="http://schemas.openxmlformats.org/officeDocument/2006/relationships/hyperlink" Target="https://podminky.urs.cz/item/CS_URS_2021_02/763411126" TargetMode="External" /><Relationship Id="rId72" Type="http://schemas.openxmlformats.org/officeDocument/2006/relationships/hyperlink" Target="https://podminky.urs.cz/item/CS_URS_2021_02/763431031" TargetMode="External" /><Relationship Id="rId73" Type="http://schemas.openxmlformats.org/officeDocument/2006/relationships/hyperlink" Target="https://podminky.urs.cz/item/CS_URS_2021_02/998763403" TargetMode="External" /><Relationship Id="rId74" Type="http://schemas.openxmlformats.org/officeDocument/2006/relationships/hyperlink" Target="https://podminky.urs.cz/item/CS_URS_2021_02/764208105" TargetMode="External" /><Relationship Id="rId75" Type="http://schemas.openxmlformats.org/officeDocument/2006/relationships/hyperlink" Target="https://podminky.urs.cz/item/CS_URS_2021_02/764208107" TargetMode="External" /><Relationship Id="rId76" Type="http://schemas.openxmlformats.org/officeDocument/2006/relationships/hyperlink" Target="https://podminky.urs.cz/item/CS_URS_2021_02/764208145" TargetMode="External" /><Relationship Id="rId77" Type="http://schemas.openxmlformats.org/officeDocument/2006/relationships/hyperlink" Target="https://podminky.urs.cz/item/CS_URS_2021_02/998764203" TargetMode="External" /><Relationship Id="rId78" Type="http://schemas.openxmlformats.org/officeDocument/2006/relationships/hyperlink" Target="https://podminky.urs.cz/item/CS_URS_2021_02/766211100" TargetMode="External" /><Relationship Id="rId79" Type="http://schemas.openxmlformats.org/officeDocument/2006/relationships/hyperlink" Target="https://podminky.urs.cz/item/CS_URS_2021_02/766660171" TargetMode="External" /><Relationship Id="rId80" Type="http://schemas.openxmlformats.org/officeDocument/2006/relationships/hyperlink" Target="https://podminky.urs.cz/item/CS_URS_2021_02/766660173" TargetMode="External" /><Relationship Id="rId81" Type="http://schemas.openxmlformats.org/officeDocument/2006/relationships/hyperlink" Target="https://podminky.urs.cz/item/CS_URS_2021_02/766660182" TargetMode="External" /><Relationship Id="rId82" Type="http://schemas.openxmlformats.org/officeDocument/2006/relationships/hyperlink" Target="https://podminky.urs.cz/item/CS_URS_2021_02/766694124" TargetMode="External" /><Relationship Id="rId83" Type="http://schemas.openxmlformats.org/officeDocument/2006/relationships/hyperlink" Target="https://podminky.urs.cz/item/CS_URS_2021_02/998766203" TargetMode="External" /><Relationship Id="rId84" Type="http://schemas.openxmlformats.org/officeDocument/2006/relationships/hyperlink" Target="https://podminky.urs.cz/item/CS_URS_2021_02/767163221" TargetMode="External" /><Relationship Id="rId85" Type="http://schemas.openxmlformats.org/officeDocument/2006/relationships/hyperlink" Target="https://podminky.urs.cz/item/CS_URS_2021_02/767995111" TargetMode="External" /><Relationship Id="rId86" Type="http://schemas.openxmlformats.org/officeDocument/2006/relationships/hyperlink" Target="https://podminky.urs.cz/item/CS_URS_2021_02/767995113" TargetMode="External" /><Relationship Id="rId87" Type="http://schemas.openxmlformats.org/officeDocument/2006/relationships/hyperlink" Target="https://podminky.urs.cz/item/CS_URS_2021_02/953965132" TargetMode="External" /><Relationship Id="rId88" Type="http://schemas.openxmlformats.org/officeDocument/2006/relationships/hyperlink" Target="https://podminky.urs.cz/item/CS_URS_2021_02/998767203" TargetMode="External" /><Relationship Id="rId89" Type="http://schemas.openxmlformats.org/officeDocument/2006/relationships/hyperlink" Target="https://podminky.urs.cz/item/CS_URS_2021_02/771151022" TargetMode="External" /><Relationship Id="rId90" Type="http://schemas.openxmlformats.org/officeDocument/2006/relationships/hyperlink" Target="https://podminky.urs.cz/item/CS_URS_2021_02/771574263" TargetMode="External" /><Relationship Id="rId91" Type="http://schemas.openxmlformats.org/officeDocument/2006/relationships/hyperlink" Target="https://podminky.urs.cz/item/CS_URS_2021_02/771577111" TargetMode="External" /><Relationship Id="rId92" Type="http://schemas.openxmlformats.org/officeDocument/2006/relationships/hyperlink" Target="https://podminky.urs.cz/item/CS_URS_2021_02/998771203" TargetMode="External" /><Relationship Id="rId93" Type="http://schemas.openxmlformats.org/officeDocument/2006/relationships/hyperlink" Target="https://podminky.urs.cz/item/CS_URS_2021_02/776111111" TargetMode="External" /><Relationship Id="rId94" Type="http://schemas.openxmlformats.org/officeDocument/2006/relationships/hyperlink" Target="https://podminky.urs.cz/item/CS_URS_2021_02/776211131" TargetMode="External" /><Relationship Id="rId95" Type="http://schemas.openxmlformats.org/officeDocument/2006/relationships/hyperlink" Target="https://podminky.urs.cz/item/CS_URS_2021_02/776251311" TargetMode="External" /><Relationship Id="rId96" Type="http://schemas.openxmlformats.org/officeDocument/2006/relationships/hyperlink" Target="https://podminky.urs.cz/item/CS_URS_2021_02/776411112" TargetMode="External" /><Relationship Id="rId97" Type="http://schemas.openxmlformats.org/officeDocument/2006/relationships/hyperlink" Target="https://podminky.urs.cz/item/CS_URS_2021_02/776991141" TargetMode="External" /><Relationship Id="rId98" Type="http://schemas.openxmlformats.org/officeDocument/2006/relationships/hyperlink" Target="https://podminky.urs.cz/item/CS_URS_2021_02/998776203" TargetMode="External" /><Relationship Id="rId99" Type="http://schemas.openxmlformats.org/officeDocument/2006/relationships/hyperlink" Target="https://podminky.urs.cz/item/CS_URS_2021_02/781474114" TargetMode="External" /><Relationship Id="rId100" Type="http://schemas.openxmlformats.org/officeDocument/2006/relationships/hyperlink" Target="https://podminky.urs.cz/item/CS_URS_2021_02/781491021" TargetMode="External" /><Relationship Id="rId101" Type="http://schemas.openxmlformats.org/officeDocument/2006/relationships/hyperlink" Target="https://podminky.urs.cz/item/CS_URS_2021_02/781494511" TargetMode="External" /><Relationship Id="rId102" Type="http://schemas.openxmlformats.org/officeDocument/2006/relationships/hyperlink" Target="https://podminky.urs.cz/item/CS_URS_2021_02/998781203" TargetMode="External" /><Relationship Id="rId103" Type="http://schemas.openxmlformats.org/officeDocument/2006/relationships/hyperlink" Target="https://podminky.urs.cz/item/CS_URS_2021_02/784211101" TargetMode="External" /><Relationship Id="rId104" Type="http://schemas.openxmlformats.org/officeDocument/2006/relationships/hyperlink" Target="https://podminky.urs.cz/item/CS_URS_2021_02/784211109" TargetMode="External" /><Relationship Id="rId105" Type="http://schemas.openxmlformats.org/officeDocument/2006/relationships/hyperlink" Target="https://podminky.urs.cz/item/CS_URS_2022_01/786623021" TargetMode="External" /><Relationship Id="rId106" Type="http://schemas.openxmlformats.org/officeDocument/2006/relationships/hyperlink" Target="https://podminky.urs.cz/item/CS_URS_2022_01/786623023" TargetMode="External" /><Relationship Id="rId107" Type="http://schemas.openxmlformats.org/officeDocument/2006/relationships/hyperlink" Target="https://podminky.urs.cz/item/CS_URS_2022_01/786623027" TargetMode="External" /><Relationship Id="rId108" Type="http://schemas.openxmlformats.org/officeDocument/2006/relationships/hyperlink" Target="https://podminky.urs.cz/item/CS_URS_2022_01/998786203" TargetMode="External" /><Relationship Id="rId109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311272241" TargetMode="External" /><Relationship Id="rId2" Type="http://schemas.openxmlformats.org/officeDocument/2006/relationships/hyperlink" Target="https://podminky.urs.cz/item/CS_URS_2021_02/330321610" TargetMode="External" /><Relationship Id="rId3" Type="http://schemas.openxmlformats.org/officeDocument/2006/relationships/hyperlink" Target="https://podminky.urs.cz/item/CS_URS_2021_02/331351121" TargetMode="External" /><Relationship Id="rId4" Type="http://schemas.openxmlformats.org/officeDocument/2006/relationships/hyperlink" Target="https://podminky.urs.cz/item/CS_URS_2021_02/331351122" TargetMode="External" /><Relationship Id="rId5" Type="http://schemas.openxmlformats.org/officeDocument/2006/relationships/hyperlink" Target="https://podminky.urs.cz/item/CS_URS_2021_02/331351125" TargetMode="External" /><Relationship Id="rId6" Type="http://schemas.openxmlformats.org/officeDocument/2006/relationships/hyperlink" Target="https://podminky.urs.cz/item/CS_URS_2021_02/331351126" TargetMode="External" /><Relationship Id="rId7" Type="http://schemas.openxmlformats.org/officeDocument/2006/relationships/hyperlink" Target="https://podminky.urs.cz/item/CS_URS_2021_02/331361821" TargetMode="External" /><Relationship Id="rId8" Type="http://schemas.openxmlformats.org/officeDocument/2006/relationships/hyperlink" Target="https://podminky.urs.cz/item/CS_URS_2021_02/341321410" TargetMode="External" /><Relationship Id="rId9" Type="http://schemas.openxmlformats.org/officeDocument/2006/relationships/hyperlink" Target="https://podminky.urs.cz/item/CS_URS_2021_02/341351111" TargetMode="External" /><Relationship Id="rId10" Type="http://schemas.openxmlformats.org/officeDocument/2006/relationships/hyperlink" Target="https://podminky.urs.cz/item/CS_URS_2021_02/341351112" TargetMode="External" /><Relationship Id="rId11" Type="http://schemas.openxmlformats.org/officeDocument/2006/relationships/hyperlink" Target="https://podminky.urs.cz/item/CS_URS_2021_02/341361821" TargetMode="External" /><Relationship Id="rId12" Type="http://schemas.openxmlformats.org/officeDocument/2006/relationships/hyperlink" Target="https://podminky.urs.cz/item/CS_URS_2021_02/411321616" TargetMode="External" /><Relationship Id="rId13" Type="http://schemas.openxmlformats.org/officeDocument/2006/relationships/hyperlink" Target="https://podminky.urs.cz/item/CS_URS_2021_02/411351011" TargetMode="External" /><Relationship Id="rId14" Type="http://schemas.openxmlformats.org/officeDocument/2006/relationships/hyperlink" Target="https://podminky.urs.cz/item/CS_URS_2021_02/411351012" TargetMode="External" /><Relationship Id="rId15" Type="http://schemas.openxmlformats.org/officeDocument/2006/relationships/hyperlink" Target="https://podminky.urs.cz/item/CS_URS_2021_02/411354313" TargetMode="External" /><Relationship Id="rId16" Type="http://schemas.openxmlformats.org/officeDocument/2006/relationships/hyperlink" Target="https://podminky.urs.cz/item/CS_URS_2021_02/411354314" TargetMode="External" /><Relationship Id="rId17" Type="http://schemas.openxmlformats.org/officeDocument/2006/relationships/hyperlink" Target="https://podminky.urs.cz/item/CS_URS_2021_02/411361821" TargetMode="External" /><Relationship Id="rId18" Type="http://schemas.openxmlformats.org/officeDocument/2006/relationships/hyperlink" Target="https://podminky.urs.cz/item/CS_URS_2021_02/413322626" TargetMode="External" /><Relationship Id="rId19" Type="http://schemas.openxmlformats.org/officeDocument/2006/relationships/hyperlink" Target="https://podminky.urs.cz/item/CS_URS_2021_02/413351111" TargetMode="External" /><Relationship Id="rId20" Type="http://schemas.openxmlformats.org/officeDocument/2006/relationships/hyperlink" Target="https://podminky.urs.cz/item/CS_URS_2021_02/413351112" TargetMode="External" /><Relationship Id="rId21" Type="http://schemas.openxmlformats.org/officeDocument/2006/relationships/hyperlink" Target="https://podminky.urs.cz/item/CS_URS_2021_02/413352111" TargetMode="External" /><Relationship Id="rId22" Type="http://schemas.openxmlformats.org/officeDocument/2006/relationships/hyperlink" Target="https://podminky.urs.cz/item/CS_URS_2021_02/413352112" TargetMode="External" /><Relationship Id="rId23" Type="http://schemas.openxmlformats.org/officeDocument/2006/relationships/hyperlink" Target="https://podminky.urs.cz/item/CS_URS_2021_02/413361821" TargetMode="External" /><Relationship Id="rId24" Type="http://schemas.openxmlformats.org/officeDocument/2006/relationships/hyperlink" Target="https://podminky.urs.cz/item/CS_URS_2021_02/430321414" TargetMode="External" /><Relationship Id="rId25" Type="http://schemas.openxmlformats.org/officeDocument/2006/relationships/hyperlink" Target="https://podminky.urs.cz/item/CS_URS_2021_02/430361821" TargetMode="External" /><Relationship Id="rId26" Type="http://schemas.openxmlformats.org/officeDocument/2006/relationships/hyperlink" Target="https://podminky.urs.cz/item/CS_URS_2021_02/431351121" TargetMode="External" /><Relationship Id="rId27" Type="http://schemas.openxmlformats.org/officeDocument/2006/relationships/hyperlink" Target="https://podminky.urs.cz/item/CS_URS_2021_02/431351122" TargetMode="External" /><Relationship Id="rId28" Type="http://schemas.openxmlformats.org/officeDocument/2006/relationships/hyperlink" Target="https://podminky.urs.cz/item/CS_URS_2021_02/433351131" TargetMode="External" /><Relationship Id="rId29" Type="http://schemas.openxmlformats.org/officeDocument/2006/relationships/hyperlink" Target="https://podminky.urs.cz/item/CS_URS_2021_02/433351132" TargetMode="External" /><Relationship Id="rId30" Type="http://schemas.openxmlformats.org/officeDocument/2006/relationships/hyperlink" Target="https://podminky.urs.cz/item/CS_URS_2021_02/434351141" TargetMode="External" /><Relationship Id="rId31" Type="http://schemas.openxmlformats.org/officeDocument/2006/relationships/hyperlink" Target="https://podminky.urs.cz/item/CS_URS_2021_02/434351142" TargetMode="External" /><Relationship Id="rId32" Type="http://schemas.openxmlformats.org/officeDocument/2006/relationships/hyperlink" Target="https://podminky.urs.cz/item/CS_URS_2021_02/611131121" TargetMode="External" /><Relationship Id="rId33" Type="http://schemas.openxmlformats.org/officeDocument/2006/relationships/hyperlink" Target="https://podminky.urs.cz/item/CS_URS_2021_02/611131125" TargetMode="External" /><Relationship Id="rId34" Type="http://schemas.openxmlformats.org/officeDocument/2006/relationships/hyperlink" Target="https://podminky.urs.cz/item/CS_URS_2021_02/611142001" TargetMode="External" /><Relationship Id="rId35" Type="http://schemas.openxmlformats.org/officeDocument/2006/relationships/hyperlink" Target="https://podminky.urs.cz/item/CS_URS_2021_02/611311131" TargetMode="External" /><Relationship Id="rId36" Type="http://schemas.openxmlformats.org/officeDocument/2006/relationships/hyperlink" Target="https://podminky.urs.cz/item/CS_URS_2021_02/611311135" TargetMode="External" /><Relationship Id="rId37" Type="http://schemas.openxmlformats.org/officeDocument/2006/relationships/hyperlink" Target="https://podminky.urs.cz/item/CS_URS_2021_02/612131121" TargetMode="External" /><Relationship Id="rId38" Type="http://schemas.openxmlformats.org/officeDocument/2006/relationships/hyperlink" Target="https://podminky.urs.cz/item/CS_URS_2021_02/612142001" TargetMode="External" /><Relationship Id="rId39" Type="http://schemas.openxmlformats.org/officeDocument/2006/relationships/hyperlink" Target="https://podminky.urs.cz/item/CS_URS_2021_02/612311131" TargetMode="External" /><Relationship Id="rId40" Type="http://schemas.openxmlformats.org/officeDocument/2006/relationships/hyperlink" Target="https://podminky.urs.cz/item/CS_URS_2021_02/632441225" TargetMode="External" /><Relationship Id="rId41" Type="http://schemas.openxmlformats.org/officeDocument/2006/relationships/hyperlink" Target="https://podminky.urs.cz/item/CS_URS_2021_02/632481213" TargetMode="External" /><Relationship Id="rId42" Type="http://schemas.openxmlformats.org/officeDocument/2006/relationships/hyperlink" Target="https://podminky.urs.cz/item/CS_URS_2021_02/634112126" TargetMode="External" /><Relationship Id="rId43" Type="http://schemas.openxmlformats.org/officeDocument/2006/relationships/hyperlink" Target="https://podminky.urs.cz/item/CS_URS_2021_02/642942951" TargetMode="External" /><Relationship Id="rId44" Type="http://schemas.openxmlformats.org/officeDocument/2006/relationships/hyperlink" Target="https://podminky.urs.cz/item/CS_URS_2021_02/941211112" TargetMode="External" /><Relationship Id="rId45" Type="http://schemas.openxmlformats.org/officeDocument/2006/relationships/hyperlink" Target="https://podminky.urs.cz/item/CS_URS_2021_02/941211211" TargetMode="External" /><Relationship Id="rId46" Type="http://schemas.openxmlformats.org/officeDocument/2006/relationships/hyperlink" Target="https://podminky.urs.cz/item/CS_URS_2021_02/941211812" TargetMode="External" /><Relationship Id="rId47" Type="http://schemas.openxmlformats.org/officeDocument/2006/relationships/hyperlink" Target="https://podminky.urs.cz/item/CS_URS_2021_02/943211111" TargetMode="External" /><Relationship Id="rId48" Type="http://schemas.openxmlformats.org/officeDocument/2006/relationships/hyperlink" Target="https://podminky.urs.cz/item/CS_URS_2021_02/943211211" TargetMode="External" /><Relationship Id="rId49" Type="http://schemas.openxmlformats.org/officeDocument/2006/relationships/hyperlink" Target="https://podminky.urs.cz/item/CS_URS_2021_02/943211811" TargetMode="External" /><Relationship Id="rId50" Type="http://schemas.openxmlformats.org/officeDocument/2006/relationships/hyperlink" Target="https://podminky.urs.cz/item/CS_URS_2021_02/944611111" TargetMode="External" /><Relationship Id="rId51" Type="http://schemas.openxmlformats.org/officeDocument/2006/relationships/hyperlink" Target="https://podminky.urs.cz/item/CS_URS_2021_02/944611211" TargetMode="External" /><Relationship Id="rId52" Type="http://schemas.openxmlformats.org/officeDocument/2006/relationships/hyperlink" Target="https://podminky.urs.cz/item/CS_URS_2021_02/944611811" TargetMode="External" /><Relationship Id="rId53" Type="http://schemas.openxmlformats.org/officeDocument/2006/relationships/hyperlink" Target="https://podminky.urs.cz/item/CS_URS_2021_02/949101112" TargetMode="External" /><Relationship Id="rId54" Type="http://schemas.openxmlformats.org/officeDocument/2006/relationships/hyperlink" Target="https://podminky.urs.cz/item/CS_URS_2021_02/998012103" TargetMode="External" /><Relationship Id="rId55" Type="http://schemas.openxmlformats.org/officeDocument/2006/relationships/hyperlink" Target="https://podminky.urs.cz/item/CS_URS_2021_02/711493112" TargetMode="External" /><Relationship Id="rId56" Type="http://schemas.openxmlformats.org/officeDocument/2006/relationships/hyperlink" Target="https://podminky.urs.cz/item/CS_URS_2021_02/711493122" TargetMode="External" /><Relationship Id="rId57" Type="http://schemas.openxmlformats.org/officeDocument/2006/relationships/hyperlink" Target="https://podminky.urs.cz/item/CS_URS_2021_02/998711203" TargetMode="External" /><Relationship Id="rId58" Type="http://schemas.openxmlformats.org/officeDocument/2006/relationships/hyperlink" Target="https://podminky.urs.cz/item/CS_URS_2021_02/712311101" TargetMode="External" /><Relationship Id="rId59" Type="http://schemas.openxmlformats.org/officeDocument/2006/relationships/hyperlink" Target="https://podminky.urs.cz/item/CS_URS_2021_02/712341559" TargetMode="External" /><Relationship Id="rId60" Type="http://schemas.openxmlformats.org/officeDocument/2006/relationships/hyperlink" Target="https://podminky.urs.cz/item/CS_URS_2021_02/712361701" TargetMode="External" /><Relationship Id="rId61" Type="http://schemas.openxmlformats.org/officeDocument/2006/relationships/hyperlink" Target="https://podminky.urs.cz/item/CS_URS_2021_02/712391171" TargetMode="External" /><Relationship Id="rId62" Type="http://schemas.openxmlformats.org/officeDocument/2006/relationships/hyperlink" Target="https://podminky.urs.cz/item/CS_URS_2021_02/712391172" TargetMode="External" /><Relationship Id="rId63" Type="http://schemas.openxmlformats.org/officeDocument/2006/relationships/hyperlink" Target="https://podminky.urs.cz/item/CS_URS_2021_02/712771255" TargetMode="External" /><Relationship Id="rId64" Type="http://schemas.openxmlformats.org/officeDocument/2006/relationships/hyperlink" Target="https://podminky.urs.cz/item/CS_URS_2021_02/712771271" TargetMode="External" /><Relationship Id="rId65" Type="http://schemas.openxmlformats.org/officeDocument/2006/relationships/hyperlink" Target="https://podminky.urs.cz/item/CS_URS_2021_02/712771331" TargetMode="External" /><Relationship Id="rId66" Type="http://schemas.openxmlformats.org/officeDocument/2006/relationships/hyperlink" Target="https://podminky.urs.cz/item/CS_URS_2021_02/712771411" TargetMode="External" /><Relationship Id="rId67" Type="http://schemas.openxmlformats.org/officeDocument/2006/relationships/hyperlink" Target="https://podminky.urs.cz/item/CS_URS_2021_02/712998004" TargetMode="External" /><Relationship Id="rId68" Type="http://schemas.openxmlformats.org/officeDocument/2006/relationships/hyperlink" Target="https://podminky.urs.cz/item/CS_URS_2021_02/998712203" TargetMode="External" /><Relationship Id="rId69" Type="http://schemas.openxmlformats.org/officeDocument/2006/relationships/hyperlink" Target="https://podminky.urs.cz/item/CS_URS_2021_02/713121111" TargetMode="External" /><Relationship Id="rId70" Type="http://schemas.openxmlformats.org/officeDocument/2006/relationships/hyperlink" Target="https://podminky.urs.cz/item/CS_URS_2021_02/713141136" TargetMode="External" /><Relationship Id="rId71" Type="http://schemas.openxmlformats.org/officeDocument/2006/relationships/hyperlink" Target="https://podminky.urs.cz/item/CS_URS_2021_02/998713203" TargetMode="External" /><Relationship Id="rId72" Type="http://schemas.openxmlformats.org/officeDocument/2006/relationships/hyperlink" Target="https://podminky.urs.cz/item/CS_URS_2021_02/725291511" TargetMode="External" /><Relationship Id="rId73" Type="http://schemas.openxmlformats.org/officeDocument/2006/relationships/hyperlink" Target="https://podminky.urs.cz/item/CS_URS_2021_02/725291621" TargetMode="External" /><Relationship Id="rId74" Type="http://schemas.openxmlformats.org/officeDocument/2006/relationships/hyperlink" Target="https://podminky.urs.cz/item/CS_URS_2021_02/725291631" TargetMode="External" /><Relationship Id="rId75" Type="http://schemas.openxmlformats.org/officeDocument/2006/relationships/hyperlink" Target="https://podminky.urs.cz/item/CS_URS_2021_02/998725203" TargetMode="External" /><Relationship Id="rId76" Type="http://schemas.openxmlformats.org/officeDocument/2006/relationships/hyperlink" Target="https://podminky.urs.cz/item/CS_URS_2021_02/763111336" TargetMode="External" /><Relationship Id="rId77" Type="http://schemas.openxmlformats.org/officeDocument/2006/relationships/hyperlink" Target="https://podminky.urs.cz/item/CS_URS_2021_02/763111362" TargetMode="External" /><Relationship Id="rId78" Type="http://schemas.openxmlformats.org/officeDocument/2006/relationships/hyperlink" Target="https://podminky.urs.cz/item/CS_URS_2021_02/763111717" TargetMode="External" /><Relationship Id="rId79" Type="http://schemas.openxmlformats.org/officeDocument/2006/relationships/hyperlink" Target="https://podminky.urs.cz/item/CS_URS_2021_02/763111771" TargetMode="External" /><Relationship Id="rId80" Type="http://schemas.openxmlformats.org/officeDocument/2006/relationships/hyperlink" Target="https://podminky.urs.cz/item/CS_URS_2021_02/763173111" TargetMode="External" /><Relationship Id="rId81" Type="http://schemas.openxmlformats.org/officeDocument/2006/relationships/hyperlink" Target="https://podminky.urs.cz/item/CS_URS_2021_02/763173121" TargetMode="External" /><Relationship Id="rId82" Type="http://schemas.openxmlformats.org/officeDocument/2006/relationships/hyperlink" Target="https://podminky.urs.cz/item/CS_URS_2021_02/763411116" TargetMode="External" /><Relationship Id="rId83" Type="http://schemas.openxmlformats.org/officeDocument/2006/relationships/hyperlink" Target="https://podminky.urs.cz/item/CS_URS_2021_02/763411126" TargetMode="External" /><Relationship Id="rId84" Type="http://schemas.openxmlformats.org/officeDocument/2006/relationships/hyperlink" Target="https://podminky.urs.cz/item/CS_URS_2021_02/763431031" TargetMode="External" /><Relationship Id="rId85" Type="http://schemas.openxmlformats.org/officeDocument/2006/relationships/hyperlink" Target="https://podminky.urs.cz/item/CS_URS_2021_02/998763403" TargetMode="External" /><Relationship Id="rId86" Type="http://schemas.openxmlformats.org/officeDocument/2006/relationships/hyperlink" Target="https://podminky.urs.cz/item/CS_URS_2021_02/764208105" TargetMode="External" /><Relationship Id="rId87" Type="http://schemas.openxmlformats.org/officeDocument/2006/relationships/hyperlink" Target="https://podminky.urs.cz/item/CS_URS_2021_02/764208107" TargetMode="External" /><Relationship Id="rId88" Type="http://schemas.openxmlformats.org/officeDocument/2006/relationships/hyperlink" Target="https://podminky.urs.cz/item/CS_URS_2021_02/764208145" TargetMode="External" /><Relationship Id="rId89" Type="http://schemas.openxmlformats.org/officeDocument/2006/relationships/hyperlink" Target="https://podminky.urs.cz/item/CS_URS_2021_02/998764203" TargetMode="External" /><Relationship Id="rId90" Type="http://schemas.openxmlformats.org/officeDocument/2006/relationships/hyperlink" Target="https://podminky.urs.cz/item/CS_URS_2021_02/766211100" TargetMode="External" /><Relationship Id="rId91" Type="http://schemas.openxmlformats.org/officeDocument/2006/relationships/hyperlink" Target="https://podminky.urs.cz/item/CS_URS_2021_02/766438111" TargetMode="External" /><Relationship Id="rId92" Type="http://schemas.openxmlformats.org/officeDocument/2006/relationships/hyperlink" Target="https://podminky.urs.cz/item/CS_URS_2021_02/766660171" TargetMode="External" /><Relationship Id="rId93" Type="http://schemas.openxmlformats.org/officeDocument/2006/relationships/hyperlink" Target="https://podminky.urs.cz/item/CS_URS_2021_02/766660174" TargetMode="External" /><Relationship Id="rId94" Type="http://schemas.openxmlformats.org/officeDocument/2006/relationships/hyperlink" Target="https://podminky.urs.cz/item/CS_URS_2021_02/766660182" TargetMode="External" /><Relationship Id="rId95" Type="http://schemas.openxmlformats.org/officeDocument/2006/relationships/hyperlink" Target="https://podminky.urs.cz/item/CS_URS_2021_02/766694121" TargetMode="External" /><Relationship Id="rId96" Type="http://schemas.openxmlformats.org/officeDocument/2006/relationships/hyperlink" Target="https://podminky.urs.cz/item/CS_URS_2021_02/766694124" TargetMode="External" /><Relationship Id="rId97" Type="http://schemas.openxmlformats.org/officeDocument/2006/relationships/hyperlink" Target="https://podminky.urs.cz/item/CS_URS_2021_02/998766203" TargetMode="External" /><Relationship Id="rId98" Type="http://schemas.openxmlformats.org/officeDocument/2006/relationships/hyperlink" Target="https://podminky.urs.cz/item/CS_URS_2021_02/767163121" TargetMode="External" /><Relationship Id="rId99" Type="http://schemas.openxmlformats.org/officeDocument/2006/relationships/hyperlink" Target="https://podminky.urs.cz/item/CS_URS_2021_02/767163221" TargetMode="External" /><Relationship Id="rId100" Type="http://schemas.openxmlformats.org/officeDocument/2006/relationships/hyperlink" Target="https://podminky.urs.cz/item/CS_URS_2021_02/767995111" TargetMode="External" /><Relationship Id="rId101" Type="http://schemas.openxmlformats.org/officeDocument/2006/relationships/hyperlink" Target="https://podminky.urs.cz/item/CS_URS_2021_02/767995113" TargetMode="External" /><Relationship Id="rId102" Type="http://schemas.openxmlformats.org/officeDocument/2006/relationships/hyperlink" Target="https://podminky.urs.cz/item/CS_URS_2021_02/953965132" TargetMode="External" /><Relationship Id="rId103" Type="http://schemas.openxmlformats.org/officeDocument/2006/relationships/hyperlink" Target="https://podminky.urs.cz/item/CS_URS_2021_02/998767203" TargetMode="External" /><Relationship Id="rId104" Type="http://schemas.openxmlformats.org/officeDocument/2006/relationships/hyperlink" Target="https://podminky.urs.cz/item/CS_URS_2021_02/771151022" TargetMode="External" /><Relationship Id="rId105" Type="http://schemas.openxmlformats.org/officeDocument/2006/relationships/hyperlink" Target="https://podminky.urs.cz/item/CS_URS_2021_02/771574263" TargetMode="External" /><Relationship Id="rId106" Type="http://schemas.openxmlformats.org/officeDocument/2006/relationships/hyperlink" Target="https://podminky.urs.cz/item/CS_URS_2021_02/771577111" TargetMode="External" /><Relationship Id="rId107" Type="http://schemas.openxmlformats.org/officeDocument/2006/relationships/hyperlink" Target="https://podminky.urs.cz/item/CS_URS_2021_02/998771203" TargetMode="External" /><Relationship Id="rId108" Type="http://schemas.openxmlformats.org/officeDocument/2006/relationships/hyperlink" Target="https://podminky.urs.cz/item/CS_URS_2021_02/776111111" TargetMode="External" /><Relationship Id="rId109" Type="http://schemas.openxmlformats.org/officeDocument/2006/relationships/hyperlink" Target="https://podminky.urs.cz/item/CS_URS_2021_02/776211131" TargetMode="External" /><Relationship Id="rId110" Type="http://schemas.openxmlformats.org/officeDocument/2006/relationships/hyperlink" Target="https://podminky.urs.cz/item/CS_URS_2021_02/776251111" TargetMode="External" /><Relationship Id="rId111" Type="http://schemas.openxmlformats.org/officeDocument/2006/relationships/hyperlink" Target="https://podminky.urs.cz/item/CS_URS_2021_02/776411112" TargetMode="External" /><Relationship Id="rId112" Type="http://schemas.openxmlformats.org/officeDocument/2006/relationships/hyperlink" Target="https://podminky.urs.cz/item/CS_URS_2021_02/776991141" TargetMode="External" /><Relationship Id="rId113" Type="http://schemas.openxmlformats.org/officeDocument/2006/relationships/hyperlink" Target="https://podminky.urs.cz/item/CS_URS_2021_02/998776203" TargetMode="External" /><Relationship Id="rId114" Type="http://schemas.openxmlformats.org/officeDocument/2006/relationships/hyperlink" Target="https://podminky.urs.cz/item/CS_URS_2021_02/781474114" TargetMode="External" /><Relationship Id="rId115" Type="http://schemas.openxmlformats.org/officeDocument/2006/relationships/hyperlink" Target="https://podminky.urs.cz/item/CS_URS_2021_02/781491021" TargetMode="External" /><Relationship Id="rId116" Type="http://schemas.openxmlformats.org/officeDocument/2006/relationships/hyperlink" Target="https://podminky.urs.cz/item/CS_URS_2021_02/781494111" TargetMode="External" /><Relationship Id="rId117" Type="http://schemas.openxmlformats.org/officeDocument/2006/relationships/hyperlink" Target="https://podminky.urs.cz/item/CS_URS_2021_02/781494511" TargetMode="External" /><Relationship Id="rId118" Type="http://schemas.openxmlformats.org/officeDocument/2006/relationships/hyperlink" Target="https://podminky.urs.cz/item/CS_URS_2021_02/998781203" TargetMode="External" /><Relationship Id="rId119" Type="http://schemas.openxmlformats.org/officeDocument/2006/relationships/hyperlink" Target="https://podminky.urs.cz/item/CS_URS_2021_02/784211101" TargetMode="External" /><Relationship Id="rId120" Type="http://schemas.openxmlformats.org/officeDocument/2006/relationships/hyperlink" Target="https://podminky.urs.cz/item/CS_URS_2021_02/784211109" TargetMode="External" /><Relationship Id="rId121" Type="http://schemas.openxmlformats.org/officeDocument/2006/relationships/hyperlink" Target="https://podminky.urs.cz/item/CS_URS_2022_01/786623021" TargetMode="External" /><Relationship Id="rId122" Type="http://schemas.openxmlformats.org/officeDocument/2006/relationships/hyperlink" Target="https://podminky.urs.cz/item/CS_URS_2022_01/786623023" TargetMode="External" /><Relationship Id="rId123" Type="http://schemas.openxmlformats.org/officeDocument/2006/relationships/hyperlink" Target="https://podminky.urs.cz/item/CS_URS_2022_01/786623027" TargetMode="External" /><Relationship Id="rId124" Type="http://schemas.openxmlformats.org/officeDocument/2006/relationships/hyperlink" Target="https://podminky.urs.cz/item/CS_URS_2022_01/998786203" TargetMode="External" /><Relationship Id="rId125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311272031" TargetMode="External" /><Relationship Id="rId2" Type="http://schemas.openxmlformats.org/officeDocument/2006/relationships/hyperlink" Target="https://podminky.urs.cz/item/CS_URS_2021_02/311272241" TargetMode="External" /><Relationship Id="rId3" Type="http://schemas.openxmlformats.org/officeDocument/2006/relationships/hyperlink" Target="https://podminky.urs.cz/item/CS_URS_2021_02/317143431" TargetMode="External" /><Relationship Id="rId4" Type="http://schemas.openxmlformats.org/officeDocument/2006/relationships/hyperlink" Target="https://podminky.urs.cz/item/CS_URS_2021_02/317143452" TargetMode="External" /><Relationship Id="rId5" Type="http://schemas.openxmlformats.org/officeDocument/2006/relationships/hyperlink" Target="https://podminky.urs.cz/item/CS_URS_2021_02/411321616" TargetMode="External" /><Relationship Id="rId6" Type="http://schemas.openxmlformats.org/officeDocument/2006/relationships/hyperlink" Target="https://podminky.urs.cz/item/CS_URS_2021_02/411351011" TargetMode="External" /><Relationship Id="rId7" Type="http://schemas.openxmlformats.org/officeDocument/2006/relationships/hyperlink" Target="https://podminky.urs.cz/item/CS_URS_2021_02/411351012" TargetMode="External" /><Relationship Id="rId8" Type="http://schemas.openxmlformats.org/officeDocument/2006/relationships/hyperlink" Target="https://podminky.urs.cz/item/CS_URS_2021_02/411354313" TargetMode="External" /><Relationship Id="rId9" Type="http://schemas.openxmlformats.org/officeDocument/2006/relationships/hyperlink" Target="https://podminky.urs.cz/item/CS_URS_2021_02/411354314" TargetMode="External" /><Relationship Id="rId10" Type="http://schemas.openxmlformats.org/officeDocument/2006/relationships/hyperlink" Target="https://podminky.urs.cz/item/CS_URS_2021_02/411361821" TargetMode="External" /><Relationship Id="rId11" Type="http://schemas.openxmlformats.org/officeDocument/2006/relationships/hyperlink" Target="https://podminky.urs.cz/item/CS_URS_2021_02/611131125" TargetMode="External" /><Relationship Id="rId12" Type="http://schemas.openxmlformats.org/officeDocument/2006/relationships/hyperlink" Target="https://podminky.urs.cz/item/CS_URS_2021_02/611311135" TargetMode="External" /><Relationship Id="rId13" Type="http://schemas.openxmlformats.org/officeDocument/2006/relationships/hyperlink" Target="https://podminky.urs.cz/item/CS_URS_2021_02/612131121" TargetMode="External" /><Relationship Id="rId14" Type="http://schemas.openxmlformats.org/officeDocument/2006/relationships/hyperlink" Target="https://podminky.urs.cz/item/CS_URS_2021_02/612142001" TargetMode="External" /><Relationship Id="rId15" Type="http://schemas.openxmlformats.org/officeDocument/2006/relationships/hyperlink" Target="https://podminky.urs.cz/item/CS_URS_2021_02/612311131" TargetMode="External" /><Relationship Id="rId16" Type="http://schemas.openxmlformats.org/officeDocument/2006/relationships/hyperlink" Target="https://podminky.urs.cz/item/CS_URS_2021_02/642942951" TargetMode="External" /><Relationship Id="rId17" Type="http://schemas.openxmlformats.org/officeDocument/2006/relationships/hyperlink" Target="https://podminky.urs.cz/item/CS_URS_2021_02/941211112" TargetMode="External" /><Relationship Id="rId18" Type="http://schemas.openxmlformats.org/officeDocument/2006/relationships/hyperlink" Target="https://podminky.urs.cz/item/CS_URS_2021_02/941211211" TargetMode="External" /><Relationship Id="rId19" Type="http://schemas.openxmlformats.org/officeDocument/2006/relationships/hyperlink" Target="https://podminky.urs.cz/item/CS_URS_2021_02/941211812" TargetMode="External" /><Relationship Id="rId20" Type="http://schemas.openxmlformats.org/officeDocument/2006/relationships/hyperlink" Target="https://podminky.urs.cz/item/CS_URS_2021_02/949101112" TargetMode="External" /><Relationship Id="rId21" Type="http://schemas.openxmlformats.org/officeDocument/2006/relationships/hyperlink" Target="https://podminky.urs.cz/item/CS_URS_2021_02/998012103" TargetMode="External" /><Relationship Id="rId22" Type="http://schemas.openxmlformats.org/officeDocument/2006/relationships/hyperlink" Target="https://podminky.urs.cz/item/CS_URS_2021_02/764208105" TargetMode="External" /><Relationship Id="rId23" Type="http://schemas.openxmlformats.org/officeDocument/2006/relationships/hyperlink" Target="https://podminky.urs.cz/item/CS_URS_2021_02/764208107" TargetMode="External" /><Relationship Id="rId24" Type="http://schemas.openxmlformats.org/officeDocument/2006/relationships/hyperlink" Target="https://podminky.urs.cz/item/CS_URS_2021_02/764208145" TargetMode="External" /><Relationship Id="rId25" Type="http://schemas.openxmlformats.org/officeDocument/2006/relationships/hyperlink" Target="https://podminky.urs.cz/item/CS_URS_2021_02/998764203" TargetMode="External" /><Relationship Id="rId26" Type="http://schemas.openxmlformats.org/officeDocument/2006/relationships/hyperlink" Target="https://podminky.urs.cz/item/CS_URS_2021_02/766660182" TargetMode="External" /><Relationship Id="rId27" Type="http://schemas.openxmlformats.org/officeDocument/2006/relationships/hyperlink" Target="https://podminky.urs.cz/item/CS_URS_2021_02/998766203" TargetMode="External" /><Relationship Id="rId28" Type="http://schemas.openxmlformats.org/officeDocument/2006/relationships/hyperlink" Target="https://podminky.urs.cz/item/CS_URS_2021_02/998767203" TargetMode="External" /><Relationship Id="rId29" Type="http://schemas.openxmlformats.org/officeDocument/2006/relationships/hyperlink" Target="https://podminky.urs.cz/item/CS_URS_2021_02/784211101" TargetMode="External" /><Relationship Id="rId30" Type="http://schemas.openxmlformats.org/officeDocument/2006/relationships/hyperlink" Target="https://podminky.urs.cz/item/CS_URS_2021_02/784211109" TargetMode="External" /><Relationship Id="rId3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311272031" TargetMode="External" /><Relationship Id="rId2" Type="http://schemas.openxmlformats.org/officeDocument/2006/relationships/hyperlink" Target="https://podminky.urs.cz/item/CS_URS_2021_02/311272241" TargetMode="External" /><Relationship Id="rId3" Type="http://schemas.openxmlformats.org/officeDocument/2006/relationships/hyperlink" Target="https://podminky.urs.cz/item/CS_URS_2021_02/622131121" TargetMode="External" /><Relationship Id="rId4" Type="http://schemas.openxmlformats.org/officeDocument/2006/relationships/hyperlink" Target="https://podminky.urs.cz/item/CS_URS_2021_02/998012103" TargetMode="External" /><Relationship Id="rId5" Type="http://schemas.openxmlformats.org/officeDocument/2006/relationships/hyperlink" Target="https://podminky.urs.cz/item/CS_URS_2021_02/712311101" TargetMode="External" /><Relationship Id="rId6" Type="http://schemas.openxmlformats.org/officeDocument/2006/relationships/hyperlink" Target="https://podminky.urs.cz/item/CS_URS_2021_02/712341559" TargetMode="External" /><Relationship Id="rId7" Type="http://schemas.openxmlformats.org/officeDocument/2006/relationships/hyperlink" Target="https://podminky.urs.cz/item/CS_URS_2021_02/712361701" TargetMode="External" /><Relationship Id="rId8" Type="http://schemas.openxmlformats.org/officeDocument/2006/relationships/hyperlink" Target="https://podminky.urs.cz/item/CS_URS_2021_02/712861705" TargetMode="External" /><Relationship Id="rId9" Type="http://schemas.openxmlformats.org/officeDocument/2006/relationships/hyperlink" Target="https://podminky.urs.cz/item/CS_URS_2021_02/712391171" TargetMode="External" /><Relationship Id="rId10" Type="http://schemas.openxmlformats.org/officeDocument/2006/relationships/hyperlink" Target="https://podminky.urs.cz/item/CS_URS_2021_02/712391176" TargetMode="External" /><Relationship Id="rId11" Type="http://schemas.openxmlformats.org/officeDocument/2006/relationships/hyperlink" Target="https://podminky.urs.cz/item/CS_URS_2021_02/998712203" TargetMode="External" /><Relationship Id="rId12" Type="http://schemas.openxmlformats.org/officeDocument/2006/relationships/hyperlink" Target="https://podminky.urs.cz/item/CS_URS_2021_02/713131141" TargetMode="External" /><Relationship Id="rId13" Type="http://schemas.openxmlformats.org/officeDocument/2006/relationships/hyperlink" Target="https://podminky.urs.cz/item/CS_URS_2021_02/713141131" TargetMode="External" /><Relationship Id="rId14" Type="http://schemas.openxmlformats.org/officeDocument/2006/relationships/hyperlink" Target="https://podminky.urs.cz/item/CS_URS_2021_02/713141331" TargetMode="External" /><Relationship Id="rId15" Type="http://schemas.openxmlformats.org/officeDocument/2006/relationships/hyperlink" Target="https://podminky.urs.cz/item/CS_URS_2021_02/998713203" TargetMode="External" /><Relationship Id="rId16" Type="http://schemas.openxmlformats.org/officeDocument/2006/relationships/hyperlink" Target="https://podminky.urs.cz/item/CS_URS_2021_02/721233112" TargetMode="External" /><Relationship Id="rId17" Type="http://schemas.openxmlformats.org/officeDocument/2006/relationships/hyperlink" Target="https://podminky.urs.cz/item/CS_URS_2021_02/998721203" TargetMode="External" /><Relationship Id="rId18" Type="http://schemas.openxmlformats.org/officeDocument/2006/relationships/hyperlink" Target="https://podminky.urs.cz/item/CS_URS_2021_02/762361312" TargetMode="External" /><Relationship Id="rId19" Type="http://schemas.openxmlformats.org/officeDocument/2006/relationships/hyperlink" Target="https://podminky.urs.cz/item/CS_URS_2021_02/998762203" TargetMode="External" /><Relationship Id="rId20" Type="http://schemas.openxmlformats.org/officeDocument/2006/relationships/hyperlink" Target="https://podminky.urs.cz/item/CS_URS_2021_02/764202134" TargetMode="External" /><Relationship Id="rId21" Type="http://schemas.openxmlformats.org/officeDocument/2006/relationships/hyperlink" Target="https://podminky.urs.cz/item/CS_URS_2021_02/764511641" TargetMode="External" /><Relationship Id="rId22" Type="http://schemas.openxmlformats.org/officeDocument/2006/relationships/hyperlink" Target="https://podminky.urs.cz/item/CS_URS_2021_02/764518621" TargetMode="External" /><Relationship Id="rId23" Type="http://schemas.openxmlformats.org/officeDocument/2006/relationships/hyperlink" Target="https://podminky.urs.cz/item/CS_URS_2021_02/998764203" TargetMode="External" /><Relationship Id="rId24" Type="http://schemas.openxmlformats.org/officeDocument/2006/relationships/hyperlink" Target="https://podminky.urs.cz/item/CS_URS_2021_02/767832102" TargetMode="External" /><Relationship Id="rId25" Type="http://schemas.openxmlformats.org/officeDocument/2006/relationships/hyperlink" Target="https://podminky.urs.cz/item/CS_URS_2021_02/998767203" TargetMode="External" /><Relationship Id="rId26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8" t="s">
        <v>0</v>
      </c>
      <c r="AZ1" s="18" t="s">
        <v>1</v>
      </c>
      <c r="BA1" s="18" t="s">
        <v>2</v>
      </c>
      <c r="BB1" s="18" t="s">
        <v>3</v>
      </c>
      <c r="BT1" s="18" t="s">
        <v>4</v>
      </c>
      <c r="BU1" s="18" t="s">
        <v>4</v>
      </c>
      <c r="BV1" s="18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3"/>
      <c r="C4" s="24"/>
      <c r="D4" s="25" t="s">
        <v>9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2"/>
      <c r="AS4" s="26" t="s">
        <v>10</v>
      </c>
      <c r="BE4" s="27" t="s">
        <v>11</v>
      </c>
      <c r="BS4" s="19" t="s">
        <v>12</v>
      </c>
    </row>
    <row r="5" s="1" customFormat="1" ht="12" customHeight="1">
      <c r="B5" s="23"/>
      <c r="C5" s="24"/>
      <c r="D5" s="28" t="s">
        <v>13</v>
      </c>
      <c r="E5" s="24"/>
      <c r="F5" s="24"/>
      <c r="G5" s="24"/>
      <c r="H5" s="24"/>
      <c r="I5" s="24"/>
      <c r="J5" s="24"/>
      <c r="K5" s="29" t="s">
        <v>14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2"/>
      <c r="BE5" s="30" t="s">
        <v>15</v>
      </c>
      <c r="BS5" s="19" t="s">
        <v>6</v>
      </c>
    </row>
    <row r="6" s="1" customFormat="1" ht="36.96" customHeight="1">
      <c r="B6" s="23"/>
      <c r="C6" s="24"/>
      <c r="D6" s="31" t="s">
        <v>16</v>
      </c>
      <c r="E6" s="24"/>
      <c r="F6" s="24"/>
      <c r="G6" s="24"/>
      <c r="H6" s="24"/>
      <c r="I6" s="24"/>
      <c r="J6" s="24"/>
      <c r="K6" s="32" t="s">
        <v>17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2"/>
      <c r="BE6" s="33"/>
      <c r="BS6" s="19" t="s">
        <v>6</v>
      </c>
    </row>
    <row r="7" s="1" customFormat="1" ht="12" customHeight="1">
      <c r="B7" s="23"/>
      <c r="C7" s="24"/>
      <c r="D7" s="34" t="s">
        <v>18</v>
      </c>
      <c r="E7" s="24"/>
      <c r="F7" s="24"/>
      <c r="G7" s="24"/>
      <c r="H7" s="24"/>
      <c r="I7" s="24"/>
      <c r="J7" s="24"/>
      <c r="K7" s="29" t="s">
        <v>19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34" t="s">
        <v>20</v>
      </c>
      <c r="AL7" s="24"/>
      <c r="AM7" s="24"/>
      <c r="AN7" s="29" t="s">
        <v>19</v>
      </c>
      <c r="AO7" s="24"/>
      <c r="AP7" s="24"/>
      <c r="AQ7" s="24"/>
      <c r="AR7" s="22"/>
      <c r="BE7" s="33"/>
      <c r="BS7" s="19" t="s">
        <v>6</v>
      </c>
    </row>
    <row r="8" s="1" customFormat="1" ht="12" customHeight="1">
      <c r="B8" s="23"/>
      <c r="C8" s="24"/>
      <c r="D8" s="34" t="s">
        <v>21</v>
      </c>
      <c r="E8" s="24"/>
      <c r="F8" s="24"/>
      <c r="G8" s="24"/>
      <c r="H8" s="24"/>
      <c r="I8" s="24"/>
      <c r="J8" s="24"/>
      <c r="K8" s="29" t="s">
        <v>22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34" t="s">
        <v>23</v>
      </c>
      <c r="AL8" s="24"/>
      <c r="AM8" s="24"/>
      <c r="AN8" s="35" t="s">
        <v>24</v>
      </c>
      <c r="AO8" s="24"/>
      <c r="AP8" s="24"/>
      <c r="AQ8" s="24"/>
      <c r="AR8" s="22"/>
      <c r="BE8" s="33"/>
      <c r="BS8" s="19" t="s">
        <v>6</v>
      </c>
    </row>
    <row r="9" s="1" customFormat="1" ht="14.4" customHeight="1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2"/>
      <c r="BE9" s="33"/>
      <c r="BS9" s="19" t="s">
        <v>6</v>
      </c>
    </row>
    <row r="10" s="1" customFormat="1" ht="12" customHeight="1">
      <c r="B10" s="23"/>
      <c r="C10" s="24"/>
      <c r="D10" s="34" t="s">
        <v>25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34" t="s">
        <v>26</v>
      </c>
      <c r="AL10" s="24"/>
      <c r="AM10" s="24"/>
      <c r="AN10" s="29" t="s">
        <v>27</v>
      </c>
      <c r="AO10" s="24"/>
      <c r="AP10" s="24"/>
      <c r="AQ10" s="24"/>
      <c r="AR10" s="22"/>
      <c r="BE10" s="33"/>
      <c r="BS10" s="19" t="s">
        <v>6</v>
      </c>
    </row>
    <row r="11" s="1" customFormat="1" ht="18.48" customHeight="1">
      <c r="B11" s="23"/>
      <c r="C11" s="24"/>
      <c r="D11" s="24"/>
      <c r="E11" s="29" t="s">
        <v>28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34" t="s">
        <v>29</v>
      </c>
      <c r="AL11" s="24"/>
      <c r="AM11" s="24"/>
      <c r="AN11" s="29" t="s">
        <v>19</v>
      </c>
      <c r="AO11" s="24"/>
      <c r="AP11" s="24"/>
      <c r="AQ11" s="24"/>
      <c r="AR11" s="22"/>
      <c r="BE11" s="33"/>
      <c r="BS11" s="19" t="s">
        <v>6</v>
      </c>
    </row>
    <row r="12" s="1" customFormat="1" ht="6.96" customHeight="1"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2"/>
      <c r="BE12" s="33"/>
      <c r="BS12" s="19" t="s">
        <v>6</v>
      </c>
    </row>
    <row r="13" s="1" customFormat="1" ht="12" customHeight="1">
      <c r="B13" s="23"/>
      <c r="C13" s="24"/>
      <c r="D13" s="34" t="s">
        <v>30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34" t="s">
        <v>26</v>
      </c>
      <c r="AL13" s="24"/>
      <c r="AM13" s="24"/>
      <c r="AN13" s="36" t="s">
        <v>31</v>
      </c>
      <c r="AO13" s="24"/>
      <c r="AP13" s="24"/>
      <c r="AQ13" s="24"/>
      <c r="AR13" s="22"/>
      <c r="BE13" s="33"/>
      <c r="BS13" s="19" t="s">
        <v>6</v>
      </c>
    </row>
    <row r="14">
      <c r="B14" s="23"/>
      <c r="C14" s="24"/>
      <c r="D14" s="24"/>
      <c r="E14" s="36" t="s">
        <v>31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4" t="s">
        <v>29</v>
      </c>
      <c r="AL14" s="24"/>
      <c r="AM14" s="24"/>
      <c r="AN14" s="36" t="s">
        <v>31</v>
      </c>
      <c r="AO14" s="24"/>
      <c r="AP14" s="24"/>
      <c r="AQ14" s="24"/>
      <c r="AR14" s="22"/>
      <c r="BE14" s="33"/>
      <c r="BS14" s="19" t="s">
        <v>6</v>
      </c>
    </row>
    <row r="15" s="1" customFormat="1" ht="6.96" customHeight="1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2"/>
      <c r="BE15" s="33"/>
      <c r="BS15" s="19" t="s">
        <v>4</v>
      </c>
    </row>
    <row r="16" s="1" customFormat="1" ht="12" customHeight="1">
      <c r="B16" s="23"/>
      <c r="C16" s="24"/>
      <c r="D16" s="34" t="s">
        <v>32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4" t="s">
        <v>26</v>
      </c>
      <c r="AL16" s="24"/>
      <c r="AM16" s="24"/>
      <c r="AN16" s="29" t="s">
        <v>33</v>
      </c>
      <c r="AO16" s="24"/>
      <c r="AP16" s="24"/>
      <c r="AQ16" s="24"/>
      <c r="AR16" s="22"/>
      <c r="BE16" s="33"/>
      <c r="BS16" s="19" t="s">
        <v>4</v>
      </c>
    </row>
    <row r="17" s="1" customFormat="1" ht="18.48" customHeight="1">
      <c r="B17" s="23"/>
      <c r="C17" s="24"/>
      <c r="D17" s="24"/>
      <c r="E17" s="29" t="s">
        <v>34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4" t="s">
        <v>29</v>
      </c>
      <c r="AL17" s="24"/>
      <c r="AM17" s="24"/>
      <c r="AN17" s="29" t="s">
        <v>19</v>
      </c>
      <c r="AO17" s="24"/>
      <c r="AP17" s="24"/>
      <c r="AQ17" s="24"/>
      <c r="AR17" s="22"/>
      <c r="BE17" s="33"/>
      <c r="BS17" s="19" t="s">
        <v>35</v>
      </c>
    </row>
    <row r="18" s="1" customFormat="1" ht="6.96" customHeight="1"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2"/>
      <c r="BE18" s="33"/>
      <c r="BS18" s="19" t="s">
        <v>6</v>
      </c>
    </row>
    <row r="19" s="1" customFormat="1" ht="12" customHeight="1">
      <c r="B19" s="23"/>
      <c r="C19" s="24"/>
      <c r="D19" s="34" t="s">
        <v>36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34" t="s">
        <v>26</v>
      </c>
      <c r="AL19" s="24"/>
      <c r="AM19" s="24"/>
      <c r="AN19" s="29" t="s">
        <v>19</v>
      </c>
      <c r="AO19" s="24"/>
      <c r="AP19" s="24"/>
      <c r="AQ19" s="24"/>
      <c r="AR19" s="22"/>
      <c r="BE19" s="33"/>
      <c r="BS19" s="19" t="s">
        <v>6</v>
      </c>
    </row>
    <row r="20" s="1" customFormat="1" ht="18.48" customHeight="1">
      <c r="B20" s="23"/>
      <c r="C20" s="24"/>
      <c r="D20" s="24"/>
      <c r="E20" s="29" t="s">
        <v>22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34" t="s">
        <v>29</v>
      </c>
      <c r="AL20" s="24"/>
      <c r="AM20" s="24"/>
      <c r="AN20" s="29" t="s">
        <v>19</v>
      </c>
      <c r="AO20" s="24"/>
      <c r="AP20" s="24"/>
      <c r="AQ20" s="24"/>
      <c r="AR20" s="22"/>
      <c r="BE20" s="33"/>
      <c r="BS20" s="19" t="s">
        <v>4</v>
      </c>
    </row>
    <row r="21" s="1" customFormat="1" ht="6.96" customHeight="1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2"/>
      <c r="BE21" s="33"/>
    </row>
    <row r="22" s="1" customFormat="1" ht="12" customHeight="1">
      <c r="B22" s="23"/>
      <c r="C22" s="24"/>
      <c r="D22" s="34" t="s">
        <v>37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2"/>
      <c r="BE22" s="33"/>
    </row>
    <row r="23" s="1" customFormat="1" ht="47.25" customHeight="1">
      <c r="B23" s="23"/>
      <c r="C23" s="24"/>
      <c r="D23" s="24"/>
      <c r="E23" s="38" t="s">
        <v>38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24"/>
      <c r="AP23" s="24"/>
      <c r="AQ23" s="24"/>
      <c r="AR23" s="22"/>
      <c r="BE23" s="33"/>
    </row>
    <row r="24" s="1" customFormat="1" ht="6.96" customHeight="1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2"/>
      <c r="BE24" s="33"/>
    </row>
    <row r="25" s="1" customFormat="1" ht="6.96" customHeight="1">
      <c r="B25" s="23"/>
      <c r="C25" s="24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24"/>
      <c r="AQ25" s="24"/>
      <c r="AR25" s="22"/>
      <c r="BE25" s="33"/>
    </row>
    <row r="26" s="2" customFormat="1" ht="25.92" customHeight="1">
      <c r="A26" s="40"/>
      <c r="B26" s="41"/>
      <c r="C26" s="42"/>
      <c r="D26" s="43" t="s">
        <v>39</v>
      </c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5">
        <f>ROUND(AG54,2)</f>
        <v>0</v>
      </c>
      <c r="AL26" s="44"/>
      <c r="AM26" s="44"/>
      <c r="AN26" s="44"/>
      <c r="AO26" s="44"/>
      <c r="AP26" s="42"/>
      <c r="AQ26" s="42"/>
      <c r="AR26" s="46"/>
      <c r="BE26" s="33"/>
    </row>
    <row r="27" s="2" customFormat="1" ht="6.96" customHeight="1">
      <c r="A27" s="40"/>
      <c r="B27" s="41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6"/>
      <c r="BE27" s="33"/>
    </row>
    <row r="28" s="2" customFormat="1">
      <c r="A28" s="40"/>
      <c r="B28" s="41"/>
      <c r="C28" s="42"/>
      <c r="D28" s="42"/>
      <c r="E28" s="42"/>
      <c r="F28" s="42"/>
      <c r="G28" s="42"/>
      <c r="H28" s="42"/>
      <c r="I28" s="42"/>
      <c r="J28" s="42"/>
      <c r="K28" s="42"/>
      <c r="L28" s="47" t="s">
        <v>40</v>
      </c>
      <c r="M28" s="47"/>
      <c r="N28" s="47"/>
      <c r="O28" s="47"/>
      <c r="P28" s="47"/>
      <c r="Q28" s="42"/>
      <c r="R28" s="42"/>
      <c r="S28" s="42"/>
      <c r="T28" s="42"/>
      <c r="U28" s="42"/>
      <c r="V28" s="42"/>
      <c r="W28" s="47" t="s">
        <v>41</v>
      </c>
      <c r="X28" s="47"/>
      <c r="Y28" s="47"/>
      <c r="Z28" s="47"/>
      <c r="AA28" s="47"/>
      <c r="AB28" s="47"/>
      <c r="AC28" s="47"/>
      <c r="AD28" s="47"/>
      <c r="AE28" s="47"/>
      <c r="AF28" s="42"/>
      <c r="AG28" s="42"/>
      <c r="AH28" s="42"/>
      <c r="AI28" s="42"/>
      <c r="AJ28" s="42"/>
      <c r="AK28" s="47" t="s">
        <v>42</v>
      </c>
      <c r="AL28" s="47"/>
      <c r="AM28" s="47"/>
      <c r="AN28" s="47"/>
      <c r="AO28" s="47"/>
      <c r="AP28" s="42"/>
      <c r="AQ28" s="42"/>
      <c r="AR28" s="46"/>
      <c r="BE28" s="33"/>
    </row>
    <row r="29" s="3" customFormat="1" ht="14.4" customHeight="1">
      <c r="A29" s="3"/>
      <c r="B29" s="48"/>
      <c r="C29" s="49"/>
      <c r="D29" s="34" t="s">
        <v>43</v>
      </c>
      <c r="E29" s="49"/>
      <c r="F29" s="34" t="s">
        <v>44</v>
      </c>
      <c r="G29" s="49"/>
      <c r="H29" s="49"/>
      <c r="I29" s="49"/>
      <c r="J29" s="49"/>
      <c r="K29" s="49"/>
      <c r="L29" s="50">
        <v>0.20999999999999999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51">
        <f>ROUND(AZ54, 2)</f>
        <v>0</v>
      </c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51">
        <f>ROUND(AV54, 2)</f>
        <v>0</v>
      </c>
      <c r="AL29" s="49"/>
      <c r="AM29" s="49"/>
      <c r="AN29" s="49"/>
      <c r="AO29" s="49"/>
      <c r="AP29" s="49"/>
      <c r="AQ29" s="49"/>
      <c r="AR29" s="52"/>
      <c r="BE29" s="53"/>
    </row>
    <row r="30" s="3" customFormat="1" ht="14.4" customHeight="1">
      <c r="A30" s="3"/>
      <c r="B30" s="48"/>
      <c r="C30" s="49"/>
      <c r="D30" s="49"/>
      <c r="E30" s="49"/>
      <c r="F30" s="34" t="s">
        <v>45</v>
      </c>
      <c r="G30" s="49"/>
      <c r="H30" s="49"/>
      <c r="I30" s="49"/>
      <c r="J30" s="49"/>
      <c r="K30" s="49"/>
      <c r="L30" s="50">
        <v>0.14999999999999999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51">
        <f>ROUND(BA54, 2)</f>
        <v>0</v>
      </c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51">
        <f>ROUND(AW54, 2)</f>
        <v>0</v>
      </c>
      <c r="AL30" s="49"/>
      <c r="AM30" s="49"/>
      <c r="AN30" s="49"/>
      <c r="AO30" s="49"/>
      <c r="AP30" s="49"/>
      <c r="AQ30" s="49"/>
      <c r="AR30" s="52"/>
      <c r="BE30" s="53"/>
    </row>
    <row r="31" hidden="1" s="3" customFormat="1" ht="14.4" customHeight="1">
      <c r="A31" s="3"/>
      <c r="B31" s="48"/>
      <c r="C31" s="49"/>
      <c r="D31" s="49"/>
      <c r="E31" s="49"/>
      <c r="F31" s="34" t="s">
        <v>46</v>
      </c>
      <c r="G31" s="49"/>
      <c r="H31" s="49"/>
      <c r="I31" s="49"/>
      <c r="J31" s="49"/>
      <c r="K31" s="49"/>
      <c r="L31" s="50">
        <v>0.20999999999999999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51">
        <f>ROUND(BB54, 2)</f>
        <v>0</v>
      </c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51">
        <v>0</v>
      </c>
      <c r="AL31" s="49"/>
      <c r="AM31" s="49"/>
      <c r="AN31" s="49"/>
      <c r="AO31" s="49"/>
      <c r="AP31" s="49"/>
      <c r="AQ31" s="49"/>
      <c r="AR31" s="52"/>
      <c r="BE31" s="53"/>
    </row>
    <row r="32" hidden="1" s="3" customFormat="1" ht="14.4" customHeight="1">
      <c r="A32" s="3"/>
      <c r="B32" s="48"/>
      <c r="C32" s="49"/>
      <c r="D32" s="49"/>
      <c r="E32" s="49"/>
      <c r="F32" s="34" t="s">
        <v>47</v>
      </c>
      <c r="G32" s="49"/>
      <c r="H32" s="49"/>
      <c r="I32" s="49"/>
      <c r="J32" s="49"/>
      <c r="K32" s="49"/>
      <c r="L32" s="50">
        <v>0.14999999999999999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51">
        <f>ROUND(BC54, 2)</f>
        <v>0</v>
      </c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51">
        <v>0</v>
      </c>
      <c r="AL32" s="49"/>
      <c r="AM32" s="49"/>
      <c r="AN32" s="49"/>
      <c r="AO32" s="49"/>
      <c r="AP32" s="49"/>
      <c r="AQ32" s="49"/>
      <c r="AR32" s="52"/>
      <c r="BE32" s="53"/>
    </row>
    <row r="33" hidden="1" s="3" customFormat="1" ht="14.4" customHeight="1">
      <c r="A33" s="3"/>
      <c r="B33" s="48"/>
      <c r="C33" s="49"/>
      <c r="D33" s="49"/>
      <c r="E33" s="49"/>
      <c r="F33" s="34" t="s">
        <v>48</v>
      </c>
      <c r="G33" s="49"/>
      <c r="H33" s="49"/>
      <c r="I33" s="49"/>
      <c r="J33" s="49"/>
      <c r="K33" s="49"/>
      <c r="L33" s="50">
        <v>0</v>
      </c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51">
        <f>ROUND(BD54, 2)</f>
        <v>0</v>
      </c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51">
        <v>0</v>
      </c>
      <c r="AL33" s="49"/>
      <c r="AM33" s="49"/>
      <c r="AN33" s="49"/>
      <c r="AO33" s="49"/>
      <c r="AP33" s="49"/>
      <c r="AQ33" s="49"/>
      <c r="AR33" s="52"/>
      <c r="BE33" s="3"/>
    </row>
    <row r="34" s="2" customFormat="1" ht="6.96" customHeight="1">
      <c r="A34" s="40"/>
      <c r="B34" s="41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6"/>
      <c r="BE34" s="40"/>
    </row>
    <row r="35" s="2" customFormat="1" ht="25.92" customHeight="1">
      <c r="A35" s="40"/>
      <c r="B35" s="41"/>
      <c r="C35" s="54"/>
      <c r="D35" s="55" t="s">
        <v>49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7" t="s">
        <v>50</v>
      </c>
      <c r="U35" s="56"/>
      <c r="V35" s="56"/>
      <c r="W35" s="56"/>
      <c r="X35" s="58" t="s">
        <v>51</v>
      </c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9">
        <f>SUM(AK26:AK33)</f>
        <v>0</v>
      </c>
      <c r="AL35" s="56"/>
      <c r="AM35" s="56"/>
      <c r="AN35" s="56"/>
      <c r="AO35" s="60"/>
      <c r="AP35" s="54"/>
      <c r="AQ35" s="54"/>
      <c r="AR35" s="46"/>
      <c r="BE35" s="40"/>
    </row>
    <row r="36" s="2" customFormat="1" ht="6.96" customHeight="1">
      <c r="A36" s="40"/>
      <c r="B36" s="41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6"/>
      <c r="BE36" s="40"/>
    </row>
    <row r="37" s="2" customFormat="1" ht="6.96" customHeight="1">
      <c r="A37" s="40"/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46"/>
      <c r="BE37" s="40"/>
    </row>
    <row r="41" s="2" customFormat="1" ht="6.96" customHeight="1">
      <c r="A41" s="40"/>
      <c r="B41" s="63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46"/>
      <c r="BE41" s="40"/>
    </row>
    <row r="42" s="2" customFormat="1" ht="24.96" customHeight="1">
      <c r="A42" s="40"/>
      <c r="B42" s="41"/>
      <c r="C42" s="25" t="s">
        <v>52</v>
      </c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6"/>
      <c r="BE42" s="40"/>
    </row>
    <row r="43" s="2" customFormat="1" ht="6.96" customHeight="1">
      <c r="A43" s="40"/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6"/>
      <c r="BE43" s="40"/>
    </row>
    <row r="44" s="4" customFormat="1" ht="12" customHeight="1">
      <c r="A44" s="4"/>
      <c r="B44" s="65"/>
      <c r="C44" s="34" t="s">
        <v>13</v>
      </c>
      <c r="D44" s="66"/>
      <c r="E44" s="66"/>
      <c r="F44" s="66"/>
      <c r="G44" s="66"/>
      <c r="H44" s="66"/>
      <c r="I44" s="66"/>
      <c r="J44" s="66"/>
      <c r="K44" s="66"/>
      <c r="L44" s="66" t="str">
        <f>K5</f>
        <v>N6042021i</v>
      </c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7"/>
      <c r="BE44" s="4"/>
    </row>
    <row r="45" s="5" customFormat="1" ht="36.96" customHeight="1">
      <c r="A45" s="5"/>
      <c r="B45" s="68"/>
      <c r="C45" s="69" t="s">
        <v>16</v>
      </c>
      <c r="D45" s="70"/>
      <c r="E45" s="70"/>
      <c r="F45" s="70"/>
      <c r="G45" s="70"/>
      <c r="H45" s="70"/>
      <c r="I45" s="70"/>
      <c r="J45" s="70"/>
      <c r="K45" s="70"/>
      <c r="L45" s="71" t="str">
        <f>K6</f>
        <v>OU - stavební úpravy objektu ZW - děkanát Lékařské fakulty</v>
      </c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2"/>
      <c r="BE45" s="5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6"/>
      <c r="BE46" s="40"/>
    </row>
    <row r="47" s="2" customFormat="1" ht="12" customHeight="1">
      <c r="A47" s="40"/>
      <c r="B47" s="41"/>
      <c r="C47" s="34" t="s">
        <v>21</v>
      </c>
      <c r="D47" s="42"/>
      <c r="E47" s="42"/>
      <c r="F47" s="42"/>
      <c r="G47" s="42"/>
      <c r="H47" s="42"/>
      <c r="I47" s="42"/>
      <c r="J47" s="42"/>
      <c r="K47" s="42"/>
      <c r="L47" s="73" t="str">
        <f>IF(K8="","",K8)</f>
        <v xml:space="preserve"> </v>
      </c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34" t="s">
        <v>23</v>
      </c>
      <c r="AJ47" s="42"/>
      <c r="AK47" s="42"/>
      <c r="AL47" s="42"/>
      <c r="AM47" s="74" t="str">
        <f>IF(AN8= "","",AN8)</f>
        <v>16. 9. 2021</v>
      </c>
      <c r="AN47" s="74"/>
      <c r="AO47" s="42"/>
      <c r="AP47" s="42"/>
      <c r="AQ47" s="42"/>
      <c r="AR47" s="46"/>
      <c r="B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6"/>
      <c r="BE48" s="40"/>
    </row>
    <row r="49" s="2" customFormat="1" ht="40.05" customHeight="1">
      <c r="A49" s="40"/>
      <c r="B49" s="41"/>
      <c r="C49" s="34" t="s">
        <v>25</v>
      </c>
      <c r="D49" s="42"/>
      <c r="E49" s="42"/>
      <c r="F49" s="42"/>
      <c r="G49" s="42"/>
      <c r="H49" s="42"/>
      <c r="I49" s="42"/>
      <c r="J49" s="42"/>
      <c r="K49" s="42"/>
      <c r="L49" s="66" t="str">
        <f>IF(E11= "","",E11)</f>
        <v>Ostravská univerzita, Dvořákova 138/7, Ostrava</v>
      </c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34" t="s">
        <v>32</v>
      </c>
      <c r="AJ49" s="42"/>
      <c r="AK49" s="42"/>
      <c r="AL49" s="42"/>
      <c r="AM49" s="75" t="str">
        <f>IF(E17="","",E17)</f>
        <v>Ing.arch.Martin Janda,Lomná 1895, Frenštát p.R.</v>
      </c>
      <c r="AN49" s="66"/>
      <c r="AO49" s="66"/>
      <c r="AP49" s="66"/>
      <c r="AQ49" s="42"/>
      <c r="AR49" s="46"/>
      <c r="AS49" s="76" t="s">
        <v>53</v>
      </c>
      <c r="AT49" s="77"/>
      <c r="AU49" s="78"/>
      <c r="AV49" s="78"/>
      <c r="AW49" s="78"/>
      <c r="AX49" s="78"/>
      <c r="AY49" s="78"/>
      <c r="AZ49" s="78"/>
      <c r="BA49" s="78"/>
      <c r="BB49" s="78"/>
      <c r="BC49" s="78"/>
      <c r="BD49" s="79"/>
      <c r="BE49" s="40"/>
    </row>
    <row r="50" s="2" customFormat="1" ht="15.15" customHeight="1">
      <c r="A50" s="40"/>
      <c r="B50" s="41"/>
      <c r="C50" s="34" t="s">
        <v>30</v>
      </c>
      <c r="D50" s="42"/>
      <c r="E50" s="42"/>
      <c r="F50" s="42"/>
      <c r="G50" s="42"/>
      <c r="H50" s="42"/>
      <c r="I50" s="42"/>
      <c r="J50" s="42"/>
      <c r="K50" s="42"/>
      <c r="L50" s="66" t="str">
        <f>IF(E14= "Vyplň údaj","",E14)</f>
        <v/>
      </c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34" t="s">
        <v>36</v>
      </c>
      <c r="AJ50" s="42"/>
      <c r="AK50" s="42"/>
      <c r="AL50" s="42"/>
      <c r="AM50" s="75" t="str">
        <f>IF(E20="","",E20)</f>
        <v xml:space="preserve"> </v>
      </c>
      <c r="AN50" s="66"/>
      <c r="AO50" s="66"/>
      <c r="AP50" s="66"/>
      <c r="AQ50" s="42"/>
      <c r="AR50" s="46"/>
      <c r="AS50" s="80"/>
      <c r="AT50" s="81"/>
      <c r="AU50" s="82"/>
      <c r="AV50" s="82"/>
      <c r="AW50" s="82"/>
      <c r="AX50" s="82"/>
      <c r="AY50" s="82"/>
      <c r="AZ50" s="82"/>
      <c r="BA50" s="82"/>
      <c r="BB50" s="82"/>
      <c r="BC50" s="82"/>
      <c r="BD50" s="83"/>
      <c r="BE50" s="40"/>
    </row>
    <row r="51" s="2" customFormat="1" ht="10.8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6"/>
      <c r="AS51" s="84"/>
      <c r="AT51" s="85"/>
      <c r="AU51" s="86"/>
      <c r="AV51" s="86"/>
      <c r="AW51" s="86"/>
      <c r="AX51" s="86"/>
      <c r="AY51" s="86"/>
      <c r="AZ51" s="86"/>
      <c r="BA51" s="86"/>
      <c r="BB51" s="86"/>
      <c r="BC51" s="86"/>
      <c r="BD51" s="87"/>
      <c r="BE51" s="40"/>
    </row>
    <row r="52" s="2" customFormat="1" ht="29.28" customHeight="1">
      <c r="A52" s="40"/>
      <c r="B52" s="41"/>
      <c r="C52" s="88" t="s">
        <v>54</v>
      </c>
      <c r="D52" s="89"/>
      <c r="E52" s="89"/>
      <c r="F52" s="89"/>
      <c r="G52" s="89"/>
      <c r="H52" s="90"/>
      <c r="I52" s="91" t="s">
        <v>55</v>
      </c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92" t="s">
        <v>56</v>
      </c>
      <c r="AH52" s="89"/>
      <c r="AI52" s="89"/>
      <c r="AJ52" s="89"/>
      <c r="AK52" s="89"/>
      <c r="AL52" s="89"/>
      <c r="AM52" s="89"/>
      <c r="AN52" s="91" t="s">
        <v>57</v>
      </c>
      <c r="AO52" s="89"/>
      <c r="AP52" s="89"/>
      <c r="AQ52" s="93" t="s">
        <v>58</v>
      </c>
      <c r="AR52" s="46"/>
      <c r="AS52" s="94" t="s">
        <v>59</v>
      </c>
      <c r="AT52" s="95" t="s">
        <v>60</v>
      </c>
      <c r="AU52" s="95" t="s">
        <v>61</v>
      </c>
      <c r="AV52" s="95" t="s">
        <v>62</v>
      </c>
      <c r="AW52" s="95" t="s">
        <v>63</v>
      </c>
      <c r="AX52" s="95" t="s">
        <v>64</v>
      </c>
      <c r="AY52" s="95" t="s">
        <v>65</v>
      </c>
      <c r="AZ52" s="95" t="s">
        <v>66</v>
      </c>
      <c r="BA52" s="95" t="s">
        <v>67</v>
      </c>
      <c r="BB52" s="95" t="s">
        <v>68</v>
      </c>
      <c r="BC52" s="95" t="s">
        <v>69</v>
      </c>
      <c r="BD52" s="96" t="s">
        <v>70</v>
      </c>
      <c r="BE52" s="40"/>
    </row>
    <row r="53" s="2" customFormat="1" ht="10.8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6"/>
      <c r="AS53" s="97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9"/>
      <c r="BE53" s="40"/>
    </row>
    <row r="54" s="6" customFormat="1" ht="32.4" customHeight="1">
      <c r="A54" s="6"/>
      <c r="B54" s="100"/>
      <c r="C54" s="101" t="s">
        <v>71</v>
      </c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3">
        <f>ROUND(AG55+AG69+AG79,2)</f>
        <v>0</v>
      </c>
      <c r="AH54" s="103"/>
      <c r="AI54" s="103"/>
      <c r="AJ54" s="103"/>
      <c r="AK54" s="103"/>
      <c r="AL54" s="103"/>
      <c r="AM54" s="103"/>
      <c r="AN54" s="104">
        <f>SUM(AG54,AT54)</f>
        <v>0</v>
      </c>
      <c r="AO54" s="104"/>
      <c r="AP54" s="104"/>
      <c r="AQ54" s="105" t="s">
        <v>19</v>
      </c>
      <c r="AR54" s="106"/>
      <c r="AS54" s="107">
        <f>ROUND(AS55+AS69+AS79,2)</f>
        <v>0</v>
      </c>
      <c r="AT54" s="108">
        <f>ROUND(SUM(AV54:AW54),2)</f>
        <v>0</v>
      </c>
      <c r="AU54" s="109">
        <f>ROUND(AU55+AU69+AU79,5)</f>
        <v>0</v>
      </c>
      <c r="AV54" s="108">
        <f>ROUND(AZ54*L29,2)</f>
        <v>0</v>
      </c>
      <c r="AW54" s="108">
        <f>ROUND(BA54*L30,2)</f>
        <v>0</v>
      </c>
      <c r="AX54" s="108">
        <f>ROUND(BB54*L29,2)</f>
        <v>0</v>
      </c>
      <c r="AY54" s="108">
        <f>ROUND(BC54*L30,2)</f>
        <v>0</v>
      </c>
      <c r="AZ54" s="108">
        <f>ROUND(AZ55+AZ69+AZ79,2)</f>
        <v>0</v>
      </c>
      <c r="BA54" s="108">
        <f>ROUND(BA55+BA69+BA79,2)</f>
        <v>0</v>
      </c>
      <c r="BB54" s="108">
        <f>ROUND(BB55+BB69+BB79,2)</f>
        <v>0</v>
      </c>
      <c r="BC54" s="108">
        <f>ROUND(BC55+BC69+BC79,2)</f>
        <v>0</v>
      </c>
      <c r="BD54" s="110">
        <f>ROUND(BD55+BD69+BD79,2)</f>
        <v>0</v>
      </c>
      <c r="BE54" s="6"/>
      <c r="BS54" s="111" t="s">
        <v>72</v>
      </c>
      <c r="BT54" s="111" t="s">
        <v>73</v>
      </c>
      <c r="BU54" s="112" t="s">
        <v>74</v>
      </c>
      <c r="BV54" s="111" t="s">
        <v>75</v>
      </c>
      <c r="BW54" s="111" t="s">
        <v>5</v>
      </c>
      <c r="BX54" s="111" t="s">
        <v>76</v>
      </c>
      <c r="CL54" s="111" t="s">
        <v>19</v>
      </c>
    </row>
    <row r="55" s="7" customFormat="1" ht="37.5" customHeight="1">
      <c r="A55" s="7"/>
      <c r="B55" s="113"/>
      <c r="C55" s="114"/>
      <c r="D55" s="115" t="s">
        <v>77</v>
      </c>
      <c r="E55" s="115"/>
      <c r="F55" s="115"/>
      <c r="G55" s="115"/>
      <c r="H55" s="115"/>
      <c r="I55" s="116"/>
      <c r="J55" s="115" t="s">
        <v>78</v>
      </c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7">
        <f>ROUND(SUM(AG56:AG68),2)</f>
        <v>0</v>
      </c>
      <c r="AH55" s="116"/>
      <c r="AI55" s="116"/>
      <c r="AJ55" s="116"/>
      <c r="AK55" s="116"/>
      <c r="AL55" s="116"/>
      <c r="AM55" s="116"/>
      <c r="AN55" s="118">
        <f>SUM(AG55,AT55)</f>
        <v>0</v>
      </c>
      <c r="AO55" s="116"/>
      <c r="AP55" s="116"/>
      <c r="AQ55" s="119" t="s">
        <v>79</v>
      </c>
      <c r="AR55" s="120"/>
      <c r="AS55" s="121">
        <f>ROUND(SUM(AS56:AS68),2)</f>
        <v>0</v>
      </c>
      <c r="AT55" s="122">
        <f>ROUND(SUM(AV55:AW55),2)</f>
        <v>0</v>
      </c>
      <c r="AU55" s="123">
        <f>ROUND(SUM(AU56:AU68),5)</f>
        <v>0</v>
      </c>
      <c r="AV55" s="122">
        <f>ROUND(AZ55*L29,2)</f>
        <v>0</v>
      </c>
      <c r="AW55" s="122">
        <f>ROUND(BA55*L30,2)</f>
        <v>0</v>
      </c>
      <c r="AX55" s="122">
        <f>ROUND(BB55*L29,2)</f>
        <v>0</v>
      </c>
      <c r="AY55" s="122">
        <f>ROUND(BC55*L30,2)</f>
        <v>0</v>
      </c>
      <c r="AZ55" s="122">
        <f>ROUND(SUM(AZ56:AZ68),2)</f>
        <v>0</v>
      </c>
      <c r="BA55" s="122">
        <f>ROUND(SUM(BA56:BA68),2)</f>
        <v>0</v>
      </c>
      <c r="BB55" s="122">
        <f>ROUND(SUM(BB56:BB68),2)</f>
        <v>0</v>
      </c>
      <c r="BC55" s="122">
        <f>ROUND(SUM(BC56:BC68),2)</f>
        <v>0</v>
      </c>
      <c r="BD55" s="124">
        <f>ROUND(SUM(BD56:BD68),2)</f>
        <v>0</v>
      </c>
      <c r="BE55" s="7"/>
      <c r="BS55" s="125" t="s">
        <v>72</v>
      </c>
      <c r="BT55" s="125" t="s">
        <v>80</v>
      </c>
      <c r="BU55" s="125" t="s">
        <v>74</v>
      </c>
      <c r="BV55" s="125" t="s">
        <v>75</v>
      </c>
      <c r="BW55" s="125" t="s">
        <v>81</v>
      </c>
      <c r="BX55" s="125" t="s">
        <v>5</v>
      </c>
      <c r="CL55" s="125" t="s">
        <v>19</v>
      </c>
      <c r="CM55" s="125" t="s">
        <v>82</v>
      </c>
    </row>
    <row r="56" s="4" customFormat="1" ht="16.5" customHeight="1">
      <c r="A56" s="126" t="s">
        <v>83</v>
      </c>
      <c r="B56" s="65"/>
      <c r="C56" s="127"/>
      <c r="D56" s="127"/>
      <c r="E56" s="128" t="s">
        <v>84</v>
      </c>
      <c r="F56" s="128"/>
      <c r="G56" s="128"/>
      <c r="H56" s="128"/>
      <c r="I56" s="128"/>
      <c r="J56" s="127"/>
      <c r="K56" s="128" t="s">
        <v>85</v>
      </c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9">
        <f>'01 - Demolice objektu'!J32</f>
        <v>0</v>
      </c>
      <c r="AH56" s="127"/>
      <c r="AI56" s="127"/>
      <c r="AJ56" s="127"/>
      <c r="AK56" s="127"/>
      <c r="AL56" s="127"/>
      <c r="AM56" s="127"/>
      <c r="AN56" s="129">
        <f>SUM(AG56,AT56)</f>
        <v>0</v>
      </c>
      <c r="AO56" s="127"/>
      <c r="AP56" s="127"/>
      <c r="AQ56" s="130" t="s">
        <v>86</v>
      </c>
      <c r="AR56" s="67"/>
      <c r="AS56" s="131">
        <v>0</v>
      </c>
      <c r="AT56" s="132">
        <f>ROUND(SUM(AV56:AW56),2)</f>
        <v>0</v>
      </c>
      <c r="AU56" s="133">
        <f>'01 - Demolice objektu'!P97</f>
        <v>0</v>
      </c>
      <c r="AV56" s="132">
        <f>'01 - Demolice objektu'!J35</f>
        <v>0</v>
      </c>
      <c r="AW56" s="132">
        <f>'01 - Demolice objektu'!J36</f>
        <v>0</v>
      </c>
      <c r="AX56" s="132">
        <f>'01 - Demolice objektu'!J37</f>
        <v>0</v>
      </c>
      <c r="AY56" s="132">
        <f>'01 - Demolice objektu'!J38</f>
        <v>0</v>
      </c>
      <c r="AZ56" s="132">
        <f>'01 - Demolice objektu'!F35</f>
        <v>0</v>
      </c>
      <c r="BA56" s="132">
        <f>'01 - Demolice objektu'!F36</f>
        <v>0</v>
      </c>
      <c r="BB56" s="132">
        <f>'01 - Demolice objektu'!F37</f>
        <v>0</v>
      </c>
      <c r="BC56" s="132">
        <f>'01 - Demolice objektu'!F38</f>
        <v>0</v>
      </c>
      <c r="BD56" s="134">
        <f>'01 - Demolice objektu'!F39</f>
        <v>0</v>
      </c>
      <c r="BE56" s="4"/>
      <c r="BT56" s="135" t="s">
        <v>82</v>
      </c>
      <c r="BV56" s="135" t="s">
        <v>75</v>
      </c>
      <c r="BW56" s="135" t="s">
        <v>87</v>
      </c>
      <c r="BX56" s="135" t="s">
        <v>81</v>
      </c>
      <c r="CL56" s="135" t="s">
        <v>19</v>
      </c>
    </row>
    <row r="57" s="4" customFormat="1" ht="16.5" customHeight="1">
      <c r="A57" s="126" t="s">
        <v>83</v>
      </c>
      <c r="B57" s="65"/>
      <c r="C57" s="127"/>
      <c r="D57" s="127"/>
      <c r="E57" s="128" t="s">
        <v>88</v>
      </c>
      <c r="F57" s="128"/>
      <c r="G57" s="128"/>
      <c r="H57" s="128"/>
      <c r="I57" s="128"/>
      <c r="J57" s="127"/>
      <c r="K57" s="128" t="s">
        <v>89</v>
      </c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9">
        <f>'02 - Založení spodní stavby'!J32</f>
        <v>0</v>
      </c>
      <c r="AH57" s="127"/>
      <c r="AI57" s="127"/>
      <c r="AJ57" s="127"/>
      <c r="AK57" s="127"/>
      <c r="AL57" s="127"/>
      <c r="AM57" s="127"/>
      <c r="AN57" s="129">
        <f>SUM(AG57,AT57)</f>
        <v>0</v>
      </c>
      <c r="AO57" s="127"/>
      <c r="AP57" s="127"/>
      <c r="AQ57" s="130" t="s">
        <v>86</v>
      </c>
      <c r="AR57" s="67"/>
      <c r="AS57" s="131">
        <v>0</v>
      </c>
      <c r="AT57" s="132">
        <f>ROUND(SUM(AV57:AW57),2)</f>
        <v>0</v>
      </c>
      <c r="AU57" s="133">
        <f>'02 - Založení spodní stavby'!P93</f>
        <v>0</v>
      </c>
      <c r="AV57" s="132">
        <f>'02 - Založení spodní stavby'!J35</f>
        <v>0</v>
      </c>
      <c r="AW57" s="132">
        <f>'02 - Založení spodní stavby'!J36</f>
        <v>0</v>
      </c>
      <c r="AX57" s="132">
        <f>'02 - Založení spodní stavby'!J37</f>
        <v>0</v>
      </c>
      <c r="AY57" s="132">
        <f>'02 - Založení spodní stavby'!J38</f>
        <v>0</v>
      </c>
      <c r="AZ57" s="132">
        <f>'02 - Založení spodní stavby'!F35</f>
        <v>0</v>
      </c>
      <c r="BA57" s="132">
        <f>'02 - Založení spodní stavby'!F36</f>
        <v>0</v>
      </c>
      <c r="BB57" s="132">
        <f>'02 - Založení spodní stavby'!F37</f>
        <v>0</v>
      </c>
      <c r="BC57" s="132">
        <f>'02 - Založení spodní stavby'!F38</f>
        <v>0</v>
      </c>
      <c r="BD57" s="134">
        <f>'02 - Založení spodní stavby'!F39</f>
        <v>0</v>
      </c>
      <c r="BE57" s="4"/>
      <c r="BT57" s="135" t="s">
        <v>82</v>
      </c>
      <c r="BV57" s="135" t="s">
        <v>75</v>
      </c>
      <c r="BW57" s="135" t="s">
        <v>90</v>
      </c>
      <c r="BX57" s="135" t="s">
        <v>81</v>
      </c>
      <c r="CL57" s="135" t="s">
        <v>19</v>
      </c>
    </row>
    <row r="58" s="4" customFormat="1" ht="16.5" customHeight="1">
      <c r="A58" s="126" t="s">
        <v>83</v>
      </c>
      <c r="B58" s="65"/>
      <c r="C58" s="127"/>
      <c r="D58" s="127"/>
      <c r="E58" s="128" t="s">
        <v>91</v>
      </c>
      <c r="F58" s="128"/>
      <c r="G58" s="128"/>
      <c r="H58" s="128"/>
      <c r="I58" s="128"/>
      <c r="J58" s="127"/>
      <c r="K58" s="128" t="s">
        <v>92</v>
      </c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9">
        <f>'03 - Architektonicko - st...'!J32</f>
        <v>0</v>
      </c>
      <c r="AH58" s="127"/>
      <c r="AI58" s="127"/>
      <c r="AJ58" s="127"/>
      <c r="AK58" s="127"/>
      <c r="AL58" s="127"/>
      <c r="AM58" s="127"/>
      <c r="AN58" s="129">
        <f>SUM(AG58,AT58)</f>
        <v>0</v>
      </c>
      <c r="AO58" s="127"/>
      <c r="AP58" s="127"/>
      <c r="AQ58" s="130" t="s">
        <v>86</v>
      </c>
      <c r="AR58" s="67"/>
      <c r="AS58" s="131">
        <v>0</v>
      </c>
      <c r="AT58" s="132">
        <f>ROUND(SUM(AV58:AW58),2)</f>
        <v>0</v>
      </c>
      <c r="AU58" s="133">
        <f>'03 - Architektonicko - st...'!P91</f>
        <v>0</v>
      </c>
      <c r="AV58" s="132">
        <f>'03 - Architektonicko - st...'!J35</f>
        <v>0</v>
      </c>
      <c r="AW58" s="132">
        <f>'03 - Architektonicko - st...'!J36</f>
        <v>0</v>
      </c>
      <c r="AX58" s="132">
        <f>'03 - Architektonicko - st...'!J37</f>
        <v>0</v>
      </c>
      <c r="AY58" s="132">
        <f>'03 - Architektonicko - st...'!J38</f>
        <v>0</v>
      </c>
      <c r="AZ58" s="132">
        <f>'03 - Architektonicko - st...'!F35</f>
        <v>0</v>
      </c>
      <c r="BA58" s="132">
        <f>'03 - Architektonicko - st...'!F36</f>
        <v>0</v>
      </c>
      <c r="BB58" s="132">
        <f>'03 - Architektonicko - st...'!F37</f>
        <v>0</v>
      </c>
      <c r="BC58" s="132">
        <f>'03 - Architektonicko - st...'!F38</f>
        <v>0</v>
      </c>
      <c r="BD58" s="134">
        <f>'03 - Architektonicko - st...'!F39</f>
        <v>0</v>
      </c>
      <c r="BE58" s="4"/>
      <c r="BT58" s="135" t="s">
        <v>82</v>
      </c>
      <c r="BV58" s="135" t="s">
        <v>75</v>
      </c>
      <c r="BW58" s="135" t="s">
        <v>93</v>
      </c>
      <c r="BX58" s="135" t="s">
        <v>81</v>
      </c>
      <c r="CL58" s="135" t="s">
        <v>19</v>
      </c>
    </row>
    <row r="59" s="4" customFormat="1" ht="16.5" customHeight="1">
      <c r="A59" s="126" t="s">
        <v>83</v>
      </c>
      <c r="B59" s="65"/>
      <c r="C59" s="127"/>
      <c r="D59" s="127"/>
      <c r="E59" s="128" t="s">
        <v>94</v>
      </c>
      <c r="F59" s="128"/>
      <c r="G59" s="128"/>
      <c r="H59" s="128"/>
      <c r="I59" s="128"/>
      <c r="J59" s="127"/>
      <c r="K59" s="128" t="s">
        <v>95</v>
      </c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9">
        <f>'04 - Architektonicko - st...'!J32</f>
        <v>0</v>
      </c>
      <c r="AH59" s="127"/>
      <c r="AI59" s="127"/>
      <c r="AJ59" s="127"/>
      <c r="AK59" s="127"/>
      <c r="AL59" s="127"/>
      <c r="AM59" s="127"/>
      <c r="AN59" s="129">
        <f>SUM(AG59,AT59)</f>
        <v>0</v>
      </c>
      <c r="AO59" s="127"/>
      <c r="AP59" s="127"/>
      <c r="AQ59" s="130" t="s">
        <v>86</v>
      </c>
      <c r="AR59" s="67"/>
      <c r="AS59" s="131">
        <v>0</v>
      </c>
      <c r="AT59" s="132">
        <f>ROUND(SUM(AV59:AW59),2)</f>
        <v>0</v>
      </c>
      <c r="AU59" s="133">
        <f>'04 - Architektonicko - st...'!P100</f>
        <v>0</v>
      </c>
      <c r="AV59" s="132">
        <f>'04 - Architektonicko - st...'!J35</f>
        <v>0</v>
      </c>
      <c r="AW59" s="132">
        <f>'04 - Architektonicko - st...'!J36</f>
        <v>0</v>
      </c>
      <c r="AX59" s="132">
        <f>'04 - Architektonicko - st...'!J37</f>
        <v>0</v>
      </c>
      <c r="AY59" s="132">
        <f>'04 - Architektonicko - st...'!J38</f>
        <v>0</v>
      </c>
      <c r="AZ59" s="132">
        <f>'04 - Architektonicko - st...'!F35</f>
        <v>0</v>
      </c>
      <c r="BA59" s="132">
        <f>'04 - Architektonicko - st...'!F36</f>
        <v>0</v>
      </c>
      <c r="BB59" s="132">
        <f>'04 - Architektonicko - st...'!F37</f>
        <v>0</v>
      </c>
      <c r="BC59" s="132">
        <f>'04 - Architektonicko - st...'!F38</f>
        <v>0</v>
      </c>
      <c r="BD59" s="134">
        <f>'04 - Architektonicko - st...'!F39</f>
        <v>0</v>
      </c>
      <c r="BE59" s="4"/>
      <c r="BT59" s="135" t="s">
        <v>82</v>
      </c>
      <c r="BV59" s="135" t="s">
        <v>75</v>
      </c>
      <c r="BW59" s="135" t="s">
        <v>96</v>
      </c>
      <c r="BX59" s="135" t="s">
        <v>81</v>
      </c>
      <c r="CL59" s="135" t="s">
        <v>19</v>
      </c>
    </row>
    <row r="60" s="4" customFormat="1" ht="16.5" customHeight="1">
      <c r="A60" s="126" t="s">
        <v>83</v>
      </c>
      <c r="B60" s="65"/>
      <c r="C60" s="127"/>
      <c r="D60" s="127"/>
      <c r="E60" s="128" t="s">
        <v>97</v>
      </c>
      <c r="F60" s="128"/>
      <c r="G60" s="128"/>
      <c r="H60" s="128"/>
      <c r="I60" s="128"/>
      <c r="J60" s="127"/>
      <c r="K60" s="128" t="s">
        <v>98</v>
      </c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9">
        <f>'05 - Architektonicko - st...'!J32</f>
        <v>0</v>
      </c>
      <c r="AH60" s="127"/>
      <c r="AI60" s="127"/>
      <c r="AJ60" s="127"/>
      <c r="AK60" s="127"/>
      <c r="AL60" s="127"/>
      <c r="AM60" s="127"/>
      <c r="AN60" s="129">
        <f>SUM(AG60,AT60)</f>
        <v>0</v>
      </c>
      <c r="AO60" s="127"/>
      <c r="AP60" s="127"/>
      <c r="AQ60" s="130" t="s">
        <v>86</v>
      </c>
      <c r="AR60" s="67"/>
      <c r="AS60" s="131">
        <v>0</v>
      </c>
      <c r="AT60" s="132">
        <f>ROUND(SUM(AV60:AW60),2)</f>
        <v>0</v>
      </c>
      <c r="AU60" s="133">
        <f>'05 - Architektonicko - st...'!P106</f>
        <v>0</v>
      </c>
      <c r="AV60" s="132">
        <f>'05 - Architektonicko - st...'!J35</f>
        <v>0</v>
      </c>
      <c r="AW60" s="132">
        <f>'05 - Architektonicko - st...'!J36</f>
        <v>0</v>
      </c>
      <c r="AX60" s="132">
        <f>'05 - Architektonicko - st...'!J37</f>
        <v>0</v>
      </c>
      <c r="AY60" s="132">
        <f>'05 - Architektonicko - st...'!J38</f>
        <v>0</v>
      </c>
      <c r="AZ60" s="132">
        <f>'05 - Architektonicko - st...'!F35</f>
        <v>0</v>
      </c>
      <c r="BA60" s="132">
        <f>'05 - Architektonicko - st...'!F36</f>
        <v>0</v>
      </c>
      <c r="BB60" s="132">
        <f>'05 - Architektonicko - st...'!F37</f>
        <v>0</v>
      </c>
      <c r="BC60" s="132">
        <f>'05 - Architektonicko - st...'!F38</f>
        <v>0</v>
      </c>
      <c r="BD60" s="134">
        <f>'05 - Architektonicko - st...'!F39</f>
        <v>0</v>
      </c>
      <c r="BE60" s="4"/>
      <c r="BT60" s="135" t="s">
        <v>82</v>
      </c>
      <c r="BV60" s="135" t="s">
        <v>75</v>
      </c>
      <c r="BW60" s="135" t="s">
        <v>99</v>
      </c>
      <c r="BX60" s="135" t="s">
        <v>81</v>
      </c>
      <c r="CL60" s="135" t="s">
        <v>19</v>
      </c>
    </row>
    <row r="61" s="4" customFormat="1" ht="16.5" customHeight="1">
      <c r="A61" s="126" t="s">
        <v>83</v>
      </c>
      <c r="B61" s="65"/>
      <c r="C61" s="127"/>
      <c r="D61" s="127"/>
      <c r="E61" s="128" t="s">
        <v>100</v>
      </c>
      <c r="F61" s="128"/>
      <c r="G61" s="128"/>
      <c r="H61" s="128"/>
      <c r="I61" s="128"/>
      <c r="J61" s="127"/>
      <c r="K61" s="128" t="s">
        <v>101</v>
      </c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9">
        <f>'06 - Architektonicko - st...'!J32</f>
        <v>0</v>
      </c>
      <c r="AH61" s="127"/>
      <c r="AI61" s="127"/>
      <c r="AJ61" s="127"/>
      <c r="AK61" s="127"/>
      <c r="AL61" s="127"/>
      <c r="AM61" s="127"/>
      <c r="AN61" s="129">
        <f>SUM(AG61,AT61)</f>
        <v>0</v>
      </c>
      <c r="AO61" s="127"/>
      <c r="AP61" s="127"/>
      <c r="AQ61" s="130" t="s">
        <v>86</v>
      </c>
      <c r="AR61" s="67"/>
      <c r="AS61" s="131">
        <v>0</v>
      </c>
      <c r="AT61" s="132">
        <f>ROUND(SUM(AV61:AW61),2)</f>
        <v>0</v>
      </c>
      <c r="AU61" s="133">
        <f>'06 - Architektonicko - st...'!P108</f>
        <v>0</v>
      </c>
      <c r="AV61" s="132">
        <f>'06 - Architektonicko - st...'!J35</f>
        <v>0</v>
      </c>
      <c r="AW61" s="132">
        <f>'06 - Architektonicko - st...'!J36</f>
        <v>0</v>
      </c>
      <c r="AX61" s="132">
        <f>'06 - Architektonicko - st...'!J37</f>
        <v>0</v>
      </c>
      <c r="AY61" s="132">
        <f>'06 - Architektonicko - st...'!J38</f>
        <v>0</v>
      </c>
      <c r="AZ61" s="132">
        <f>'06 - Architektonicko - st...'!F35</f>
        <v>0</v>
      </c>
      <c r="BA61" s="132">
        <f>'06 - Architektonicko - st...'!F36</f>
        <v>0</v>
      </c>
      <c r="BB61" s="132">
        <f>'06 - Architektonicko - st...'!F37</f>
        <v>0</v>
      </c>
      <c r="BC61" s="132">
        <f>'06 - Architektonicko - st...'!F38</f>
        <v>0</v>
      </c>
      <c r="BD61" s="134">
        <f>'06 - Architektonicko - st...'!F39</f>
        <v>0</v>
      </c>
      <c r="BE61" s="4"/>
      <c r="BT61" s="135" t="s">
        <v>82</v>
      </c>
      <c r="BV61" s="135" t="s">
        <v>75</v>
      </c>
      <c r="BW61" s="135" t="s">
        <v>102</v>
      </c>
      <c r="BX61" s="135" t="s">
        <v>81</v>
      </c>
      <c r="CL61" s="135" t="s">
        <v>19</v>
      </c>
    </row>
    <row r="62" s="4" customFormat="1" ht="16.5" customHeight="1">
      <c r="A62" s="126" t="s">
        <v>83</v>
      </c>
      <c r="B62" s="65"/>
      <c r="C62" s="127"/>
      <c r="D62" s="127"/>
      <c r="E62" s="128" t="s">
        <v>103</v>
      </c>
      <c r="F62" s="128"/>
      <c r="G62" s="128"/>
      <c r="H62" s="128"/>
      <c r="I62" s="128"/>
      <c r="J62" s="127"/>
      <c r="K62" s="128" t="s">
        <v>104</v>
      </c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9">
        <f>'07 - Architektonicko - st...'!J32</f>
        <v>0</v>
      </c>
      <c r="AH62" s="127"/>
      <c r="AI62" s="127"/>
      <c r="AJ62" s="127"/>
      <c r="AK62" s="127"/>
      <c r="AL62" s="127"/>
      <c r="AM62" s="127"/>
      <c r="AN62" s="129">
        <f>SUM(AG62,AT62)</f>
        <v>0</v>
      </c>
      <c r="AO62" s="127"/>
      <c r="AP62" s="127"/>
      <c r="AQ62" s="130" t="s">
        <v>86</v>
      </c>
      <c r="AR62" s="67"/>
      <c r="AS62" s="131">
        <v>0</v>
      </c>
      <c r="AT62" s="132">
        <f>ROUND(SUM(AV62:AW62),2)</f>
        <v>0</v>
      </c>
      <c r="AU62" s="133">
        <f>'07 - Architektonicko - st...'!P97</f>
        <v>0</v>
      </c>
      <c r="AV62" s="132">
        <f>'07 - Architektonicko - st...'!J35</f>
        <v>0</v>
      </c>
      <c r="AW62" s="132">
        <f>'07 - Architektonicko - st...'!J36</f>
        <v>0</v>
      </c>
      <c r="AX62" s="132">
        <f>'07 - Architektonicko - st...'!J37</f>
        <v>0</v>
      </c>
      <c r="AY62" s="132">
        <f>'07 - Architektonicko - st...'!J38</f>
        <v>0</v>
      </c>
      <c r="AZ62" s="132">
        <f>'07 - Architektonicko - st...'!F35</f>
        <v>0</v>
      </c>
      <c r="BA62" s="132">
        <f>'07 - Architektonicko - st...'!F36</f>
        <v>0</v>
      </c>
      <c r="BB62" s="132">
        <f>'07 - Architektonicko - st...'!F37</f>
        <v>0</v>
      </c>
      <c r="BC62" s="132">
        <f>'07 - Architektonicko - st...'!F38</f>
        <v>0</v>
      </c>
      <c r="BD62" s="134">
        <f>'07 - Architektonicko - st...'!F39</f>
        <v>0</v>
      </c>
      <c r="BE62" s="4"/>
      <c r="BT62" s="135" t="s">
        <v>82</v>
      </c>
      <c r="BV62" s="135" t="s">
        <v>75</v>
      </c>
      <c r="BW62" s="135" t="s">
        <v>105</v>
      </c>
      <c r="BX62" s="135" t="s">
        <v>81</v>
      </c>
      <c r="CL62" s="135" t="s">
        <v>19</v>
      </c>
    </row>
    <row r="63" s="4" customFormat="1" ht="16.5" customHeight="1">
      <c r="A63" s="126" t="s">
        <v>83</v>
      </c>
      <c r="B63" s="65"/>
      <c r="C63" s="127"/>
      <c r="D63" s="127"/>
      <c r="E63" s="128" t="s">
        <v>106</v>
      </c>
      <c r="F63" s="128"/>
      <c r="G63" s="128"/>
      <c r="H63" s="128"/>
      <c r="I63" s="128"/>
      <c r="J63" s="127"/>
      <c r="K63" s="128" t="s">
        <v>107</v>
      </c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9">
        <f>'08 - Architektonicko - st...'!J32</f>
        <v>0</v>
      </c>
      <c r="AH63" s="127"/>
      <c r="AI63" s="127"/>
      <c r="AJ63" s="127"/>
      <c r="AK63" s="127"/>
      <c r="AL63" s="127"/>
      <c r="AM63" s="127"/>
      <c r="AN63" s="129">
        <f>SUM(AG63,AT63)</f>
        <v>0</v>
      </c>
      <c r="AO63" s="127"/>
      <c r="AP63" s="127"/>
      <c r="AQ63" s="130" t="s">
        <v>86</v>
      </c>
      <c r="AR63" s="67"/>
      <c r="AS63" s="131">
        <v>0</v>
      </c>
      <c r="AT63" s="132">
        <f>ROUND(SUM(AV63:AW63),2)</f>
        <v>0</v>
      </c>
      <c r="AU63" s="133">
        <f>'08 - Architektonicko - st...'!P97</f>
        <v>0</v>
      </c>
      <c r="AV63" s="132">
        <f>'08 - Architektonicko - st...'!J35</f>
        <v>0</v>
      </c>
      <c r="AW63" s="132">
        <f>'08 - Architektonicko - st...'!J36</f>
        <v>0</v>
      </c>
      <c r="AX63" s="132">
        <f>'08 - Architektonicko - st...'!J37</f>
        <v>0</v>
      </c>
      <c r="AY63" s="132">
        <f>'08 - Architektonicko - st...'!J38</f>
        <v>0</v>
      </c>
      <c r="AZ63" s="132">
        <f>'08 - Architektonicko - st...'!F35</f>
        <v>0</v>
      </c>
      <c r="BA63" s="132">
        <f>'08 - Architektonicko - st...'!F36</f>
        <v>0</v>
      </c>
      <c r="BB63" s="132">
        <f>'08 - Architektonicko - st...'!F37</f>
        <v>0</v>
      </c>
      <c r="BC63" s="132">
        <f>'08 - Architektonicko - st...'!F38</f>
        <v>0</v>
      </c>
      <c r="BD63" s="134">
        <f>'08 - Architektonicko - st...'!F39</f>
        <v>0</v>
      </c>
      <c r="BE63" s="4"/>
      <c r="BT63" s="135" t="s">
        <v>82</v>
      </c>
      <c r="BV63" s="135" t="s">
        <v>75</v>
      </c>
      <c r="BW63" s="135" t="s">
        <v>108</v>
      </c>
      <c r="BX63" s="135" t="s">
        <v>81</v>
      </c>
      <c r="CL63" s="135" t="s">
        <v>19</v>
      </c>
    </row>
    <row r="64" s="4" customFormat="1" ht="16.5" customHeight="1">
      <c r="A64" s="126" t="s">
        <v>83</v>
      </c>
      <c r="B64" s="65"/>
      <c r="C64" s="127"/>
      <c r="D64" s="127"/>
      <c r="E64" s="128" t="s">
        <v>109</v>
      </c>
      <c r="F64" s="128"/>
      <c r="G64" s="128"/>
      <c r="H64" s="128"/>
      <c r="I64" s="128"/>
      <c r="J64" s="127"/>
      <c r="K64" s="128" t="s">
        <v>110</v>
      </c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9">
        <f>'09 - Architektonicko - st...'!J32</f>
        <v>0</v>
      </c>
      <c r="AH64" s="127"/>
      <c r="AI64" s="127"/>
      <c r="AJ64" s="127"/>
      <c r="AK64" s="127"/>
      <c r="AL64" s="127"/>
      <c r="AM64" s="127"/>
      <c r="AN64" s="129">
        <f>SUM(AG64,AT64)</f>
        <v>0</v>
      </c>
      <c r="AO64" s="127"/>
      <c r="AP64" s="127"/>
      <c r="AQ64" s="130" t="s">
        <v>86</v>
      </c>
      <c r="AR64" s="67"/>
      <c r="AS64" s="131">
        <v>0</v>
      </c>
      <c r="AT64" s="132">
        <f>ROUND(SUM(AV64:AW64),2)</f>
        <v>0</v>
      </c>
      <c r="AU64" s="133">
        <f>'09 - Architektonicko - st...'!P96</f>
        <v>0</v>
      </c>
      <c r="AV64" s="132">
        <f>'09 - Architektonicko - st...'!J35</f>
        <v>0</v>
      </c>
      <c r="AW64" s="132">
        <f>'09 - Architektonicko - st...'!J36</f>
        <v>0</v>
      </c>
      <c r="AX64" s="132">
        <f>'09 - Architektonicko - st...'!J37</f>
        <v>0</v>
      </c>
      <c r="AY64" s="132">
        <f>'09 - Architektonicko - st...'!J38</f>
        <v>0</v>
      </c>
      <c r="AZ64" s="132">
        <f>'09 - Architektonicko - st...'!F35</f>
        <v>0</v>
      </c>
      <c r="BA64" s="132">
        <f>'09 - Architektonicko - st...'!F36</f>
        <v>0</v>
      </c>
      <c r="BB64" s="132">
        <f>'09 - Architektonicko - st...'!F37</f>
        <v>0</v>
      </c>
      <c r="BC64" s="132">
        <f>'09 - Architektonicko - st...'!F38</f>
        <v>0</v>
      </c>
      <c r="BD64" s="134">
        <f>'09 - Architektonicko - st...'!F39</f>
        <v>0</v>
      </c>
      <c r="BE64" s="4"/>
      <c r="BT64" s="135" t="s">
        <v>82</v>
      </c>
      <c r="BV64" s="135" t="s">
        <v>75</v>
      </c>
      <c r="BW64" s="135" t="s">
        <v>111</v>
      </c>
      <c r="BX64" s="135" t="s">
        <v>81</v>
      </c>
      <c r="CL64" s="135" t="s">
        <v>19</v>
      </c>
    </row>
    <row r="65" s="4" customFormat="1" ht="16.5" customHeight="1">
      <c r="A65" s="126" t="s">
        <v>83</v>
      </c>
      <c r="B65" s="65"/>
      <c r="C65" s="127"/>
      <c r="D65" s="127"/>
      <c r="E65" s="128" t="s">
        <v>112</v>
      </c>
      <c r="F65" s="128"/>
      <c r="G65" s="128"/>
      <c r="H65" s="128"/>
      <c r="I65" s="128"/>
      <c r="J65" s="127"/>
      <c r="K65" s="128" t="s">
        <v>113</v>
      </c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9">
        <f>'011 - Vytápění'!J32</f>
        <v>0</v>
      </c>
      <c r="AH65" s="127"/>
      <c r="AI65" s="127"/>
      <c r="AJ65" s="127"/>
      <c r="AK65" s="127"/>
      <c r="AL65" s="127"/>
      <c r="AM65" s="127"/>
      <c r="AN65" s="129">
        <f>SUM(AG65,AT65)</f>
        <v>0</v>
      </c>
      <c r="AO65" s="127"/>
      <c r="AP65" s="127"/>
      <c r="AQ65" s="130" t="s">
        <v>86</v>
      </c>
      <c r="AR65" s="67"/>
      <c r="AS65" s="131">
        <v>0</v>
      </c>
      <c r="AT65" s="132">
        <f>ROUND(SUM(AV65:AW65),2)</f>
        <v>0</v>
      </c>
      <c r="AU65" s="133">
        <f>'011 - Vytápění'!P92</f>
        <v>0</v>
      </c>
      <c r="AV65" s="132">
        <f>'011 - Vytápění'!J35</f>
        <v>0</v>
      </c>
      <c r="AW65" s="132">
        <f>'011 - Vytápění'!J36</f>
        <v>0</v>
      </c>
      <c r="AX65" s="132">
        <f>'011 - Vytápění'!J37</f>
        <v>0</v>
      </c>
      <c r="AY65" s="132">
        <f>'011 - Vytápění'!J38</f>
        <v>0</v>
      </c>
      <c r="AZ65" s="132">
        <f>'011 - Vytápění'!F35</f>
        <v>0</v>
      </c>
      <c r="BA65" s="132">
        <f>'011 - Vytápění'!F36</f>
        <v>0</v>
      </c>
      <c r="BB65" s="132">
        <f>'011 - Vytápění'!F37</f>
        <v>0</v>
      </c>
      <c r="BC65" s="132">
        <f>'011 - Vytápění'!F38</f>
        <v>0</v>
      </c>
      <c r="BD65" s="134">
        <f>'011 - Vytápění'!F39</f>
        <v>0</v>
      </c>
      <c r="BE65" s="4"/>
      <c r="BT65" s="135" t="s">
        <v>82</v>
      </c>
      <c r="BV65" s="135" t="s">
        <v>75</v>
      </c>
      <c r="BW65" s="135" t="s">
        <v>114</v>
      </c>
      <c r="BX65" s="135" t="s">
        <v>81</v>
      </c>
      <c r="CL65" s="135" t="s">
        <v>19</v>
      </c>
    </row>
    <row r="66" s="4" customFormat="1" ht="16.5" customHeight="1">
      <c r="A66" s="126" t="s">
        <v>83</v>
      </c>
      <c r="B66" s="65"/>
      <c r="C66" s="127"/>
      <c r="D66" s="127"/>
      <c r="E66" s="128" t="s">
        <v>115</v>
      </c>
      <c r="F66" s="128"/>
      <c r="G66" s="128"/>
      <c r="H66" s="128"/>
      <c r="I66" s="128"/>
      <c r="J66" s="127"/>
      <c r="K66" s="128" t="s">
        <v>116</v>
      </c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9">
        <f>'012 - Zdravotechnika'!J32</f>
        <v>0</v>
      </c>
      <c r="AH66" s="127"/>
      <c r="AI66" s="127"/>
      <c r="AJ66" s="127"/>
      <c r="AK66" s="127"/>
      <c r="AL66" s="127"/>
      <c r="AM66" s="127"/>
      <c r="AN66" s="129">
        <f>SUM(AG66,AT66)</f>
        <v>0</v>
      </c>
      <c r="AO66" s="127"/>
      <c r="AP66" s="127"/>
      <c r="AQ66" s="130" t="s">
        <v>86</v>
      </c>
      <c r="AR66" s="67"/>
      <c r="AS66" s="131">
        <v>0</v>
      </c>
      <c r="AT66" s="132">
        <f>ROUND(SUM(AV66:AW66),2)</f>
        <v>0</v>
      </c>
      <c r="AU66" s="133">
        <f>'012 - Zdravotechnika'!P90</f>
        <v>0</v>
      </c>
      <c r="AV66" s="132">
        <f>'012 - Zdravotechnika'!J35</f>
        <v>0</v>
      </c>
      <c r="AW66" s="132">
        <f>'012 - Zdravotechnika'!J36</f>
        <v>0</v>
      </c>
      <c r="AX66" s="132">
        <f>'012 - Zdravotechnika'!J37</f>
        <v>0</v>
      </c>
      <c r="AY66" s="132">
        <f>'012 - Zdravotechnika'!J38</f>
        <v>0</v>
      </c>
      <c r="AZ66" s="132">
        <f>'012 - Zdravotechnika'!F35</f>
        <v>0</v>
      </c>
      <c r="BA66" s="132">
        <f>'012 - Zdravotechnika'!F36</f>
        <v>0</v>
      </c>
      <c r="BB66" s="132">
        <f>'012 - Zdravotechnika'!F37</f>
        <v>0</v>
      </c>
      <c r="BC66" s="132">
        <f>'012 - Zdravotechnika'!F38</f>
        <v>0</v>
      </c>
      <c r="BD66" s="134">
        <f>'012 - Zdravotechnika'!F39</f>
        <v>0</v>
      </c>
      <c r="BE66" s="4"/>
      <c r="BT66" s="135" t="s">
        <v>82</v>
      </c>
      <c r="BV66" s="135" t="s">
        <v>75</v>
      </c>
      <c r="BW66" s="135" t="s">
        <v>117</v>
      </c>
      <c r="BX66" s="135" t="s">
        <v>81</v>
      </c>
      <c r="CL66" s="135" t="s">
        <v>19</v>
      </c>
    </row>
    <row r="67" s="4" customFormat="1" ht="16.5" customHeight="1">
      <c r="A67" s="126" t="s">
        <v>83</v>
      </c>
      <c r="B67" s="65"/>
      <c r="C67" s="127"/>
      <c r="D67" s="127"/>
      <c r="E67" s="128" t="s">
        <v>118</v>
      </c>
      <c r="F67" s="128"/>
      <c r="G67" s="128"/>
      <c r="H67" s="128"/>
      <c r="I67" s="128"/>
      <c r="J67" s="127"/>
      <c r="K67" s="128" t="s">
        <v>119</v>
      </c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9">
        <f>'013 - Elektroinstalace'!J32</f>
        <v>0</v>
      </c>
      <c r="AH67" s="127"/>
      <c r="AI67" s="127"/>
      <c r="AJ67" s="127"/>
      <c r="AK67" s="127"/>
      <c r="AL67" s="127"/>
      <c r="AM67" s="127"/>
      <c r="AN67" s="129">
        <f>SUM(AG67,AT67)</f>
        <v>0</v>
      </c>
      <c r="AO67" s="127"/>
      <c r="AP67" s="127"/>
      <c r="AQ67" s="130" t="s">
        <v>86</v>
      </c>
      <c r="AR67" s="67"/>
      <c r="AS67" s="131">
        <v>0</v>
      </c>
      <c r="AT67" s="132">
        <f>ROUND(SUM(AV67:AW67),2)</f>
        <v>0</v>
      </c>
      <c r="AU67" s="133">
        <f>'013 - Elektroinstalace'!P108</f>
        <v>0</v>
      </c>
      <c r="AV67" s="132">
        <f>'013 - Elektroinstalace'!J35</f>
        <v>0</v>
      </c>
      <c r="AW67" s="132">
        <f>'013 - Elektroinstalace'!J36</f>
        <v>0</v>
      </c>
      <c r="AX67" s="132">
        <f>'013 - Elektroinstalace'!J37</f>
        <v>0</v>
      </c>
      <c r="AY67" s="132">
        <f>'013 - Elektroinstalace'!J38</f>
        <v>0</v>
      </c>
      <c r="AZ67" s="132">
        <f>'013 - Elektroinstalace'!F35</f>
        <v>0</v>
      </c>
      <c r="BA67" s="132">
        <f>'013 - Elektroinstalace'!F36</f>
        <v>0</v>
      </c>
      <c r="BB67" s="132">
        <f>'013 - Elektroinstalace'!F37</f>
        <v>0</v>
      </c>
      <c r="BC67" s="132">
        <f>'013 - Elektroinstalace'!F38</f>
        <v>0</v>
      </c>
      <c r="BD67" s="134">
        <f>'013 - Elektroinstalace'!F39</f>
        <v>0</v>
      </c>
      <c r="BE67" s="4"/>
      <c r="BT67" s="135" t="s">
        <v>82</v>
      </c>
      <c r="BV67" s="135" t="s">
        <v>75</v>
      </c>
      <c r="BW67" s="135" t="s">
        <v>120</v>
      </c>
      <c r="BX67" s="135" t="s">
        <v>81</v>
      </c>
      <c r="CL67" s="135" t="s">
        <v>19</v>
      </c>
    </row>
    <row r="68" s="4" customFormat="1" ht="16.5" customHeight="1">
      <c r="A68" s="126" t="s">
        <v>83</v>
      </c>
      <c r="B68" s="65"/>
      <c r="C68" s="127"/>
      <c r="D68" s="127"/>
      <c r="E68" s="128" t="s">
        <v>121</v>
      </c>
      <c r="F68" s="128"/>
      <c r="G68" s="128"/>
      <c r="H68" s="128"/>
      <c r="I68" s="128"/>
      <c r="J68" s="127"/>
      <c r="K68" s="128" t="s">
        <v>122</v>
      </c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9">
        <f>'014 - Vzduchotechnika'!J32</f>
        <v>0</v>
      </c>
      <c r="AH68" s="127"/>
      <c r="AI68" s="127"/>
      <c r="AJ68" s="127"/>
      <c r="AK68" s="127"/>
      <c r="AL68" s="127"/>
      <c r="AM68" s="127"/>
      <c r="AN68" s="129">
        <f>SUM(AG68,AT68)</f>
        <v>0</v>
      </c>
      <c r="AO68" s="127"/>
      <c r="AP68" s="127"/>
      <c r="AQ68" s="130" t="s">
        <v>86</v>
      </c>
      <c r="AR68" s="67"/>
      <c r="AS68" s="131">
        <v>0</v>
      </c>
      <c r="AT68" s="132">
        <f>ROUND(SUM(AV68:AW68),2)</f>
        <v>0</v>
      </c>
      <c r="AU68" s="133">
        <f>'014 - Vzduchotechnika'!P93</f>
        <v>0</v>
      </c>
      <c r="AV68" s="132">
        <f>'014 - Vzduchotechnika'!J35</f>
        <v>0</v>
      </c>
      <c r="AW68" s="132">
        <f>'014 - Vzduchotechnika'!J36</f>
        <v>0</v>
      </c>
      <c r="AX68" s="132">
        <f>'014 - Vzduchotechnika'!J37</f>
        <v>0</v>
      </c>
      <c r="AY68" s="132">
        <f>'014 - Vzduchotechnika'!J38</f>
        <v>0</v>
      </c>
      <c r="AZ68" s="132">
        <f>'014 - Vzduchotechnika'!F35</f>
        <v>0</v>
      </c>
      <c r="BA68" s="132">
        <f>'014 - Vzduchotechnika'!F36</f>
        <v>0</v>
      </c>
      <c r="BB68" s="132">
        <f>'014 - Vzduchotechnika'!F37</f>
        <v>0</v>
      </c>
      <c r="BC68" s="132">
        <f>'014 - Vzduchotechnika'!F38</f>
        <v>0</v>
      </c>
      <c r="BD68" s="134">
        <f>'014 - Vzduchotechnika'!F39</f>
        <v>0</v>
      </c>
      <c r="BE68" s="4"/>
      <c r="BT68" s="135" t="s">
        <v>82</v>
      </c>
      <c r="BV68" s="135" t="s">
        <v>75</v>
      </c>
      <c r="BW68" s="135" t="s">
        <v>123</v>
      </c>
      <c r="BX68" s="135" t="s">
        <v>81</v>
      </c>
      <c r="CL68" s="135" t="s">
        <v>19</v>
      </c>
    </row>
    <row r="69" s="7" customFormat="1" ht="24.75" customHeight="1">
      <c r="A69" s="7"/>
      <c r="B69" s="113"/>
      <c r="C69" s="114"/>
      <c r="D69" s="115" t="s">
        <v>124</v>
      </c>
      <c r="E69" s="115"/>
      <c r="F69" s="115"/>
      <c r="G69" s="115"/>
      <c r="H69" s="115"/>
      <c r="I69" s="116"/>
      <c r="J69" s="115" t="s">
        <v>125</v>
      </c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7">
        <f>ROUND(AG70+AG78,2)</f>
        <v>0</v>
      </c>
      <c r="AH69" s="116"/>
      <c r="AI69" s="116"/>
      <c r="AJ69" s="116"/>
      <c r="AK69" s="116"/>
      <c r="AL69" s="116"/>
      <c r="AM69" s="116"/>
      <c r="AN69" s="118">
        <f>SUM(AG69,AT69)</f>
        <v>0</v>
      </c>
      <c r="AO69" s="116"/>
      <c r="AP69" s="116"/>
      <c r="AQ69" s="119" t="s">
        <v>79</v>
      </c>
      <c r="AR69" s="120"/>
      <c r="AS69" s="121">
        <f>ROUND(AS70+AS78,2)</f>
        <v>0</v>
      </c>
      <c r="AT69" s="122">
        <f>ROUND(SUM(AV69:AW69),2)</f>
        <v>0</v>
      </c>
      <c r="AU69" s="123">
        <f>ROUND(AU70+AU78,5)</f>
        <v>0</v>
      </c>
      <c r="AV69" s="122">
        <f>ROUND(AZ69*L29,2)</f>
        <v>0</v>
      </c>
      <c r="AW69" s="122">
        <f>ROUND(BA69*L30,2)</f>
        <v>0</v>
      </c>
      <c r="AX69" s="122">
        <f>ROUND(BB69*L29,2)</f>
        <v>0</v>
      </c>
      <c r="AY69" s="122">
        <f>ROUND(BC69*L30,2)</f>
        <v>0</v>
      </c>
      <c r="AZ69" s="122">
        <f>ROUND(AZ70+AZ78,2)</f>
        <v>0</v>
      </c>
      <c r="BA69" s="122">
        <f>ROUND(BA70+BA78,2)</f>
        <v>0</v>
      </c>
      <c r="BB69" s="122">
        <f>ROUND(BB70+BB78,2)</f>
        <v>0</v>
      </c>
      <c r="BC69" s="122">
        <f>ROUND(BC70+BC78,2)</f>
        <v>0</v>
      </c>
      <c r="BD69" s="124">
        <f>ROUND(BD70+BD78,2)</f>
        <v>0</v>
      </c>
      <c r="BE69" s="7"/>
      <c r="BS69" s="125" t="s">
        <v>72</v>
      </c>
      <c r="BT69" s="125" t="s">
        <v>80</v>
      </c>
      <c r="BU69" s="125" t="s">
        <v>74</v>
      </c>
      <c r="BV69" s="125" t="s">
        <v>75</v>
      </c>
      <c r="BW69" s="125" t="s">
        <v>126</v>
      </c>
      <c r="BX69" s="125" t="s">
        <v>5</v>
      </c>
      <c r="CL69" s="125" t="s">
        <v>19</v>
      </c>
      <c r="CM69" s="125" t="s">
        <v>82</v>
      </c>
    </row>
    <row r="70" s="4" customFormat="1" ht="16.5" customHeight="1">
      <c r="A70" s="4"/>
      <c r="B70" s="65"/>
      <c r="C70" s="127"/>
      <c r="D70" s="127"/>
      <c r="E70" s="128" t="s">
        <v>127</v>
      </c>
      <c r="F70" s="128"/>
      <c r="G70" s="128"/>
      <c r="H70" s="128"/>
      <c r="I70" s="128"/>
      <c r="J70" s="127"/>
      <c r="K70" s="128" t="s">
        <v>92</v>
      </c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36">
        <f>ROUND(AG71+AG72+AG76+AG77,2)</f>
        <v>0</v>
      </c>
      <c r="AH70" s="127"/>
      <c r="AI70" s="127"/>
      <c r="AJ70" s="127"/>
      <c r="AK70" s="127"/>
      <c r="AL70" s="127"/>
      <c r="AM70" s="127"/>
      <c r="AN70" s="129">
        <f>SUM(AG70,AT70)</f>
        <v>0</v>
      </c>
      <c r="AO70" s="127"/>
      <c r="AP70" s="127"/>
      <c r="AQ70" s="130" t="s">
        <v>86</v>
      </c>
      <c r="AR70" s="67"/>
      <c r="AS70" s="131">
        <f>ROUND(AS71+AS72+AS76+AS77,2)</f>
        <v>0</v>
      </c>
      <c r="AT70" s="132">
        <f>ROUND(SUM(AV70:AW70),2)</f>
        <v>0</v>
      </c>
      <c r="AU70" s="133">
        <f>ROUND(AU71+AU72+AU76+AU77,5)</f>
        <v>0</v>
      </c>
      <c r="AV70" s="132">
        <f>ROUND(AZ70*L29,2)</f>
        <v>0</v>
      </c>
      <c r="AW70" s="132">
        <f>ROUND(BA70*L30,2)</f>
        <v>0</v>
      </c>
      <c r="AX70" s="132">
        <f>ROUND(BB70*L29,2)</f>
        <v>0</v>
      </c>
      <c r="AY70" s="132">
        <f>ROUND(BC70*L30,2)</f>
        <v>0</v>
      </c>
      <c r="AZ70" s="132">
        <f>ROUND(AZ71+AZ72+AZ76+AZ77,2)</f>
        <v>0</v>
      </c>
      <c r="BA70" s="132">
        <f>ROUND(BA71+BA72+BA76+BA77,2)</f>
        <v>0</v>
      </c>
      <c r="BB70" s="132">
        <f>ROUND(BB71+BB72+BB76+BB77,2)</f>
        <v>0</v>
      </c>
      <c r="BC70" s="132">
        <f>ROUND(BC71+BC72+BC76+BC77,2)</f>
        <v>0</v>
      </c>
      <c r="BD70" s="134">
        <f>ROUND(BD71+BD72+BD76+BD77,2)</f>
        <v>0</v>
      </c>
      <c r="BE70" s="4"/>
      <c r="BS70" s="135" t="s">
        <v>72</v>
      </c>
      <c r="BT70" s="135" t="s">
        <v>82</v>
      </c>
      <c r="BV70" s="135" t="s">
        <v>75</v>
      </c>
      <c r="BW70" s="135" t="s">
        <v>128</v>
      </c>
      <c r="BX70" s="135" t="s">
        <v>126</v>
      </c>
      <c r="CL70" s="135" t="s">
        <v>19</v>
      </c>
    </row>
    <row r="71" s="4" customFormat="1" ht="16.5" customHeight="1">
      <c r="A71" s="126" t="s">
        <v>83</v>
      </c>
      <c r="B71" s="65"/>
      <c r="C71" s="127"/>
      <c r="D71" s="127"/>
      <c r="E71" s="127"/>
      <c r="F71" s="128" t="s">
        <v>127</v>
      </c>
      <c r="G71" s="128"/>
      <c r="H71" s="128"/>
      <c r="I71" s="128"/>
      <c r="J71" s="128"/>
      <c r="K71" s="127"/>
      <c r="L71" s="128" t="s">
        <v>92</v>
      </c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9">
        <f>'021 - Architektonicko - s...'!J32</f>
        <v>0</v>
      </c>
      <c r="AH71" s="127"/>
      <c r="AI71" s="127"/>
      <c r="AJ71" s="127"/>
      <c r="AK71" s="127"/>
      <c r="AL71" s="127"/>
      <c r="AM71" s="127"/>
      <c r="AN71" s="129">
        <f>SUM(AG71,AT71)</f>
        <v>0</v>
      </c>
      <c r="AO71" s="127"/>
      <c r="AP71" s="127"/>
      <c r="AQ71" s="130" t="s">
        <v>86</v>
      </c>
      <c r="AR71" s="67"/>
      <c r="AS71" s="131">
        <v>0</v>
      </c>
      <c r="AT71" s="132">
        <f>ROUND(SUM(AV71:AW71),2)</f>
        <v>0</v>
      </c>
      <c r="AU71" s="133">
        <f>'021 - Architektonicko - s...'!P106</f>
        <v>0</v>
      </c>
      <c r="AV71" s="132">
        <f>'021 - Architektonicko - s...'!J35</f>
        <v>0</v>
      </c>
      <c r="AW71" s="132">
        <f>'021 - Architektonicko - s...'!J36</f>
        <v>0</v>
      </c>
      <c r="AX71" s="132">
        <f>'021 - Architektonicko - s...'!J37</f>
        <v>0</v>
      </c>
      <c r="AY71" s="132">
        <f>'021 - Architektonicko - s...'!J38</f>
        <v>0</v>
      </c>
      <c r="AZ71" s="132">
        <f>'021 - Architektonicko - s...'!F35</f>
        <v>0</v>
      </c>
      <c r="BA71" s="132">
        <f>'021 - Architektonicko - s...'!F36</f>
        <v>0</v>
      </c>
      <c r="BB71" s="132">
        <f>'021 - Architektonicko - s...'!F37</f>
        <v>0</v>
      </c>
      <c r="BC71" s="132">
        <f>'021 - Architektonicko - s...'!F38</f>
        <v>0</v>
      </c>
      <c r="BD71" s="134">
        <f>'021 - Architektonicko - s...'!F39</f>
        <v>0</v>
      </c>
      <c r="BE71" s="4"/>
      <c r="BT71" s="135" t="s">
        <v>129</v>
      </c>
      <c r="BU71" s="135" t="s">
        <v>130</v>
      </c>
      <c r="BV71" s="135" t="s">
        <v>75</v>
      </c>
      <c r="BW71" s="135" t="s">
        <v>128</v>
      </c>
      <c r="BX71" s="135" t="s">
        <v>126</v>
      </c>
      <c r="CL71" s="135" t="s">
        <v>19</v>
      </c>
    </row>
    <row r="72" s="4" customFormat="1" ht="16.5" customHeight="1">
      <c r="A72" s="4"/>
      <c r="B72" s="65"/>
      <c r="C72" s="127"/>
      <c r="D72" s="127"/>
      <c r="E72" s="127"/>
      <c r="F72" s="128" t="s">
        <v>131</v>
      </c>
      <c r="G72" s="128"/>
      <c r="H72" s="128"/>
      <c r="I72" s="128"/>
      <c r="J72" s="128"/>
      <c r="K72" s="127"/>
      <c r="L72" s="128" t="s">
        <v>132</v>
      </c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36">
        <f>ROUND(SUM(AG73:AG75),2)</f>
        <v>0</v>
      </c>
      <c r="AH72" s="127"/>
      <c r="AI72" s="127"/>
      <c r="AJ72" s="127"/>
      <c r="AK72" s="127"/>
      <c r="AL72" s="127"/>
      <c r="AM72" s="127"/>
      <c r="AN72" s="129">
        <f>SUM(AG72,AT72)</f>
        <v>0</v>
      </c>
      <c r="AO72" s="127"/>
      <c r="AP72" s="127"/>
      <c r="AQ72" s="130" t="s">
        <v>86</v>
      </c>
      <c r="AR72" s="67"/>
      <c r="AS72" s="131">
        <f>ROUND(SUM(AS73:AS75),2)</f>
        <v>0</v>
      </c>
      <c r="AT72" s="132">
        <f>ROUND(SUM(AV72:AW72),2)</f>
        <v>0</v>
      </c>
      <c r="AU72" s="133">
        <f>ROUND(SUM(AU73:AU75),5)</f>
        <v>0</v>
      </c>
      <c r="AV72" s="132">
        <f>ROUND(AZ72*L29,2)</f>
        <v>0</v>
      </c>
      <c r="AW72" s="132">
        <f>ROUND(BA72*L30,2)</f>
        <v>0</v>
      </c>
      <c r="AX72" s="132">
        <f>ROUND(BB72*L29,2)</f>
        <v>0</v>
      </c>
      <c r="AY72" s="132">
        <f>ROUND(BC72*L30,2)</f>
        <v>0</v>
      </c>
      <c r="AZ72" s="132">
        <f>ROUND(SUM(AZ73:AZ75),2)</f>
        <v>0</v>
      </c>
      <c r="BA72" s="132">
        <f>ROUND(SUM(BA73:BA75),2)</f>
        <v>0</v>
      </c>
      <c r="BB72" s="132">
        <f>ROUND(SUM(BB73:BB75),2)</f>
        <v>0</v>
      </c>
      <c r="BC72" s="132">
        <f>ROUND(SUM(BC73:BC75),2)</f>
        <v>0</v>
      </c>
      <c r="BD72" s="134">
        <f>ROUND(SUM(BD73:BD75),2)</f>
        <v>0</v>
      </c>
      <c r="BE72" s="4"/>
      <c r="BS72" s="135" t="s">
        <v>72</v>
      </c>
      <c r="BT72" s="135" t="s">
        <v>129</v>
      </c>
      <c r="BU72" s="135" t="s">
        <v>74</v>
      </c>
      <c r="BV72" s="135" t="s">
        <v>75</v>
      </c>
      <c r="BW72" s="135" t="s">
        <v>133</v>
      </c>
      <c r="BX72" s="135" t="s">
        <v>128</v>
      </c>
      <c r="CL72" s="135" t="s">
        <v>19</v>
      </c>
    </row>
    <row r="73" s="4" customFormat="1" ht="16.5" customHeight="1">
      <c r="A73" s="126" t="s">
        <v>83</v>
      </c>
      <c r="B73" s="65"/>
      <c r="C73" s="127"/>
      <c r="D73" s="127"/>
      <c r="E73" s="127"/>
      <c r="F73" s="127"/>
      <c r="G73" s="128" t="s">
        <v>134</v>
      </c>
      <c r="H73" s="128"/>
      <c r="I73" s="128"/>
      <c r="J73" s="128"/>
      <c r="K73" s="128"/>
      <c r="L73" s="127"/>
      <c r="M73" s="128" t="s">
        <v>132</v>
      </c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9">
        <f>'0101 - Elektrická požární...'!J34</f>
        <v>0</v>
      </c>
      <c r="AH73" s="127"/>
      <c r="AI73" s="127"/>
      <c r="AJ73" s="127"/>
      <c r="AK73" s="127"/>
      <c r="AL73" s="127"/>
      <c r="AM73" s="127"/>
      <c r="AN73" s="129">
        <f>SUM(AG73,AT73)</f>
        <v>0</v>
      </c>
      <c r="AO73" s="127"/>
      <c r="AP73" s="127"/>
      <c r="AQ73" s="130" t="s">
        <v>86</v>
      </c>
      <c r="AR73" s="67"/>
      <c r="AS73" s="131">
        <v>0</v>
      </c>
      <c r="AT73" s="132">
        <f>ROUND(SUM(AV73:AW73),2)</f>
        <v>0</v>
      </c>
      <c r="AU73" s="133">
        <f>'0101 - Elektrická požární...'!P96</f>
        <v>0</v>
      </c>
      <c r="AV73" s="132">
        <f>'0101 - Elektrická požární...'!J37</f>
        <v>0</v>
      </c>
      <c r="AW73" s="132">
        <f>'0101 - Elektrická požární...'!J38</f>
        <v>0</v>
      </c>
      <c r="AX73" s="132">
        <f>'0101 - Elektrická požární...'!J39</f>
        <v>0</v>
      </c>
      <c r="AY73" s="132">
        <f>'0101 - Elektrická požární...'!J40</f>
        <v>0</v>
      </c>
      <c r="AZ73" s="132">
        <f>'0101 - Elektrická požární...'!F37</f>
        <v>0</v>
      </c>
      <c r="BA73" s="132">
        <f>'0101 - Elektrická požární...'!F38</f>
        <v>0</v>
      </c>
      <c r="BB73" s="132">
        <f>'0101 - Elektrická požární...'!F39</f>
        <v>0</v>
      </c>
      <c r="BC73" s="132">
        <f>'0101 - Elektrická požární...'!F40</f>
        <v>0</v>
      </c>
      <c r="BD73" s="134">
        <f>'0101 - Elektrická požární...'!F41</f>
        <v>0</v>
      </c>
      <c r="BE73" s="4"/>
      <c r="BT73" s="135" t="s">
        <v>135</v>
      </c>
      <c r="BV73" s="135" t="s">
        <v>75</v>
      </c>
      <c r="BW73" s="135" t="s">
        <v>136</v>
      </c>
      <c r="BX73" s="135" t="s">
        <v>133</v>
      </c>
      <c r="CL73" s="135" t="s">
        <v>19</v>
      </c>
    </row>
    <row r="74" s="4" customFormat="1" ht="16.5" customHeight="1">
      <c r="A74" s="126" t="s">
        <v>83</v>
      </c>
      <c r="B74" s="65"/>
      <c r="C74" s="127"/>
      <c r="D74" s="127"/>
      <c r="E74" s="127"/>
      <c r="F74" s="127"/>
      <c r="G74" s="128" t="s">
        <v>137</v>
      </c>
      <c r="H74" s="128"/>
      <c r="I74" s="128"/>
      <c r="J74" s="128"/>
      <c r="K74" s="128"/>
      <c r="L74" s="127"/>
      <c r="M74" s="128" t="s">
        <v>138</v>
      </c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9">
        <f>'0102 - Kabelové trasy'!J34</f>
        <v>0</v>
      </c>
      <c r="AH74" s="127"/>
      <c r="AI74" s="127"/>
      <c r="AJ74" s="127"/>
      <c r="AK74" s="127"/>
      <c r="AL74" s="127"/>
      <c r="AM74" s="127"/>
      <c r="AN74" s="129">
        <f>SUM(AG74,AT74)</f>
        <v>0</v>
      </c>
      <c r="AO74" s="127"/>
      <c r="AP74" s="127"/>
      <c r="AQ74" s="130" t="s">
        <v>86</v>
      </c>
      <c r="AR74" s="67"/>
      <c r="AS74" s="131">
        <v>0</v>
      </c>
      <c r="AT74" s="132">
        <f>ROUND(SUM(AV74:AW74),2)</f>
        <v>0</v>
      </c>
      <c r="AU74" s="133">
        <f>'0102 - Kabelové trasy'!P92</f>
        <v>0</v>
      </c>
      <c r="AV74" s="132">
        <f>'0102 - Kabelové trasy'!J37</f>
        <v>0</v>
      </c>
      <c r="AW74" s="132">
        <f>'0102 - Kabelové trasy'!J38</f>
        <v>0</v>
      </c>
      <c r="AX74" s="132">
        <f>'0102 - Kabelové trasy'!J39</f>
        <v>0</v>
      </c>
      <c r="AY74" s="132">
        <f>'0102 - Kabelové trasy'!J40</f>
        <v>0</v>
      </c>
      <c r="AZ74" s="132">
        <f>'0102 - Kabelové trasy'!F37</f>
        <v>0</v>
      </c>
      <c r="BA74" s="132">
        <f>'0102 - Kabelové trasy'!F38</f>
        <v>0</v>
      </c>
      <c r="BB74" s="132">
        <f>'0102 - Kabelové trasy'!F39</f>
        <v>0</v>
      </c>
      <c r="BC74" s="132">
        <f>'0102 - Kabelové trasy'!F40</f>
        <v>0</v>
      </c>
      <c r="BD74" s="134">
        <f>'0102 - Kabelové trasy'!F41</f>
        <v>0</v>
      </c>
      <c r="BE74" s="4"/>
      <c r="BT74" s="135" t="s">
        <v>135</v>
      </c>
      <c r="BV74" s="135" t="s">
        <v>75</v>
      </c>
      <c r="BW74" s="135" t="s">
        <v>139</v>
      </c>
      <c r="BX74" s="135" t="s">
        <v>133</v>
      </c>
      <c r="CL74" s="135" t="s">
        <v>19</v>
      </c>
    </row>
    <row r="75" s="4" customFormat="1" ht="16.5" customHeight="1">
      <c r="A75" s="126" t="s">
        <v>83</v>
      </c>
      <c r="B75" s="65"/>
      <c r="C75" s="127"/>
      <c r="D75" s="127"/>
      <c r="E75" s="127"/>
      <c r="F75" s="127"/>
      <c r="G75" s="128" t="s">
        <v>140</v>
      </c>
      <c r="H75" s="128"/>
      <c r="I75" s="128"/>
      <c r="J75" s="128"/>
      <c r="K75" s="128"/>
      <c r="L75" s="127"/>
      <c r="M75" s="128" t="s">
        <v>141</v>
      </c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9">
        <f>'0103 - EPS - ostatní'!J34</f>
        <v>0</v>
      </c>
      <c r="AH75" s="127"/>
      <c r="AI75" s="127"/>
      <c r="AJ75" s="127"/>
      <c r="AK75" s="127"/>
      <c r="AL75" s="127"/>
      <c r="AM75" s="127"/>
      <c r="AN75" s="129">
        <f>SUM(AG75,AT75)</f>
        <v>0</v>
      </c>
      <c r="AO75" s="127"/>
      <c r="AP75" s="127"/>
      <c r="AQ75" s="130" t="s">
        <v>86</v>
      </c>
      <c r="AR75" s="67"/>
      <c r="AS75" s="131">
        <v>0</v>
      </c>
      <c r="AT75" s="132">
        <f>ROUND(SUM(AV75:AW75),2)</f>
        <v>0</v>
      </c>
      <c r="AU75" s="133">
        <f>'0103 - EPS - ostatní'!P92</f>
        <v>0</v>
      </c>
      <c r="AV75" s="132">
        <f>'0103 - EPS - ostatní'!J37</f>
        <v>0</v>
      </c>
      <c r="AW75" s="132">
        <f>'0103 - EPS - ostatní'!J38</f>
        <v>0</v>
      </c>
      <c r="AX75" s="132">
        <f>'0103 - EPS - ostatní'!J39</f>
        <v>0</v>
      </c>
      <c r="AY75" s="132">
        <f>'0103 - EPS - ostatní'!J40</f>
        <v>0</v>
      </c>
      <c r="AZ75" s="132">
        <f>'0103 - EPS - ostatní'!F37</f>
        <v>0</v>
      </c>
      <c r="BA75" s="132">
        <f>'0103 - EPS - ostatní'!F38</f>
        <v>0</v>
      </c>
      <c r="BB75" s="132">
        <f>'0103 - EPS - ostatní'!F39</f>
        <v>0</v>
      </c>
      <c r="BC75" s="132">
        <f>'0103 - EPS - ostatní'!F40</f>
        <v>0</v>
      </c>
      <c r="BD75" s="134">
        <f>'0103 - EPS - ostatní'!F41</f>
        <v>0</v>
      </c>
      <c r="BE75" s="4"/>
      <c r="BT75" s="135" t="s">
        <v>135</v>
      </c>
      <c r="BV75" s="135" t="s">
        <v>75</v>
      </c>
      <c r="BW75" s="135" t="s">
        <v>142</v>
      </c>
      <c r="BX75" s="135" t="s">
        <v>133</v>
      </c>
      <c r="CL75" s="135" t="s">
        <v>19</v>
      </c>
    </row>
    <row r="76" s="4" customFormat="1" ht="16.5" customHeight="1">
      <c r="A76" s="126" t="s">
        <v>83</v>
      </c>
      <c r="B76" s="65"/>
      <c r="C76" s="127"/>
      <c r="D76" s="127"/>
      <c r="E76" s="127"/>
      <c r="F76" s="128" t="s">
        <v>121</v>
      </c>
      <c r="G76" s="128"/>
      <c r="H76" s="128"/>
      <c r="I76" s="128"/>
      <c r="J76" s="128"/>
      <c r="K76" s="127"/>
      <c r="L76" s="128" t="s">
        <v>122</v>
      </c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9">
        <f>'014 - Vzduchotechnika_01'!J34</f>
        <v>0</v>
      </c>
      <c r="AH76" s="127"/>
      <c r="AI76" s="127"/>
      <c r="AJ76" s="127"/>
      <c r="AK76" s="127"/>
      <c r="AL76" s="127"/>
      <c r="AM76" s="127"/>
      <c r="AN76" s="129">
        <f>SUM(AG76,AT76)</f>
        <v>0</v>
      </c>
      <c r="AO76" s="127"/>
      <c r="AP76" s="127"/>
      <c r="AQ76" s="130" t="s">
        <v>86</v>
      </c>
      <c r="AR76" s="67"/>
      <c r="AS76" s="131">
        <v>0</v>
      </c>
      <c r="AT76" s="132">
        <f>ROUND(SUM(AV76:AW76),2)</f>
        <v>0</v>
      </c>
      <c r="AU76" s="133">
        <f>'014 - Vzduchotechnika_01'!P94</f>
        <v>0</v>
      </c>
      <c r="AV76" s="132">
        <f>'014 - Vzduchotechnika_01'!J37</f>
        <v>0</v>
      </c>
      <c r="AW76" s="132">
        <f>'014 - Vzduchotechnika_01'!J38</f>
        <v>0</v>
      </c>
      <c r="AX76" s="132">
        <f>'014 - Vzduchotechnika_01'!J39</f>
        <v>0</v>
      </c>
      <c r="AY76" s="132">
        <f>'014 - Vzduchotechnika_01'!J40</f>
        <v>0</v>
      </c>
      <c r="AZ76" s="132">
        <f>'014 - Vzduchotechnika_01'!F37</f>
        <v>0</v>
      </c>
      <c r="BA76" s="132">
        <f>'014 - Vzduchotechnika_01'!F38</f>
        <v>0</v>
      </c>
      <c r="BB76" s="132">
        <f>'014 - Vzduchotechnika_01'!F39</f>
        <v>0</v>
      </c>
      <c r="BC76" s="132">
        <f>'014 - Vzduchotechnika_01'!F40</f>
        <v>0</v>
      </c>
      <c r="BD76" s="134">
        <f>'014 - Vzduchotechnika_01'!F41</f>
        <v>0</v>
      </c>
      <c r="BE76" s="4"/>
      <c r="BT76" s="135" t="s">
        <v>129</v>
      </c>
      <c r="BV76" s="135" t="s">
        <v>75</v>
      </c>
      <c r="BW76" s="135" t="s">
        <v>143</v>
      </c>
      <c r="BX76" s="135" t="s">
        <v>128</v>
      </c>
      <c r="CL76" s="135" t="s">
        <v>19</v>
      </c>
    </row>
    <row r="77" s="4" customFormat="1" ht="16.5" customHeight="1">
      <c r="A77" s="126" t="s">
        <v>83</v>
      </c>
      <c r="B77" s="65"/>
      <c r="C77" s="127"/>
      <c r="D77" s="127"/>
      <c r="E77" s="127"/>
      <c r="F77" s="128" t="s">
        <v>144</v>
      </c>
      <c r="G77" s="128"/>
      <c r="H77" s="128"/>
      <c r="I77" s="128"/>
      <c r="J77" s="128"/>
      <c r="K77" s="127"/>
      <c r="L77" s="128" t="s">
        <v>145</v>
      </c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9">
        <f>'015 - Aula audiovizuální ...'!J34</f>
        <v>0</v>
      </c>
      <c r="AH77" s="127"/>
      <c r="AI77" s="127"/>
      <c r="AJ77" s="127"/>
      <c r="AK77" s="127"/>
      <c r="AL77" s="127"/>
      <c r="AM77" s="127"/>
      <c r="AN77" s="129">
        <f>SUM(AG77,AT77)</f>
        <v>0</v>
      </c>
      <c r="AO77" s="127"/>
      <c r="AP77" s="127"/>
      <c r="AQ77" s="130" t="s">
        <v>86</v>
      </c>
      <c r="AR77" s="67"/>
      <c r="AS77" s="131">
        <v>0</v>
      </c>
      <c r="AT77" s="132">
        <f>ROUND(SUM(AV77:AW77),2)</f>
        <v>0</v>
      </c>
      <c r="AU77" s="133">
        <f>'015 - Aula audiovizuální ...'!P102</f>
        <v>0</v>
      </c>
      <c r="AV77" s="132">
        <f>'015 - Aula audiovizuální ...'!J37</f>
        <v>0</v>
      </c>
      <c r="AW77" s="132">
        <f>'015 - Aula audiovizuální ...'!J38</f>
        <v>0</v>
      </c>
      <c r="AX77" s="132">
        <f>'015 - Aula audiovizuální ...'!J39</f>
        <v>0</v>
      </c>
      <c r="AY77" s="132">
        <f>'015 - Aula audiovizuální ...'!J40</f>
        <v>0</v>
      </c>
      <c r="AZ77" s="132">
        <f>'015 - Aula audiovizuální ...'!F37</f>
        <v>0</v>
      </c>
      <c r="BA77" s="132">
        <f>'015 - Aula audiovizuální ...'!F38</f>
        <v>0</v>
      </c>
      <c r="BB77" s="132">
        <f>'015 - Aula audiovizuální ...'!F39</f>
        <v>0</v>
      </c>
      <c r="BC77" s="132">
        <f>'015 - Aula audiovizuální ...'!F40</f>
        <v>0</v>
      </c>
      <c r="BD77" s="134">
        <f>'015 - Aula audiovizuální ...'!F41</f>
        <v>0</v>
      </c>
      <c r="BE77" s="4"/>
      <c r="BT77" s="135" t="s">
        <v>129</v>
      </c>
      <c r="BV77" s="135" t="s">
        <v>75</v>
      </c>
      <c r="BW77" s="135" t="s">
        <v>146</v>
      </c>
      <c r="BX77" s="135" t="s">
        <v>128</v>
      </c>
      <c r="CL77" s="135" t="s">
        <v>19</v>
      </c>
    </row>
    <row r="78" s="4" customFormat="1" ht="16.5" customHeight="1">
      <c r="A78" s="126" t="s">
        <v>83</v>
      </c>
      <c r="B78" s="65"/>
      <c r="C78" s="127"/>
      <c r="D78" s="127"/>
      <c r="E78" s="128" t="s">
        <v>147</v>
      </c>
      <c r="F78" s="128"/>
      <c r="G78" s="128"/>
      <c r="H78" s="128"/>
      <c r="I78" s="128"/>
      <c r="J78" s="127"/>
      <c r="K78" s="128" t="s">
        <v>110</v>
      </c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9">
        <f>'022 - Architektonicko - s...'!J32</f>
        <v>0</v>
      </c>
      <c r="AH78" s="127"/>
      <c r="AI78" s="127"/>
      <c r="AJ78" s="127"/>
      <c r="AK78" s="127"/>
      <c r="AL78" s="127"/>
      <c r="AM78" s="127"/>
      <c r="AN78" s="129">
        <f>SUM(AG78,AT78)</f>
        <v>0</v>
      </c>
      <c r="AO78" s="127"/>
      <c r="AP78" s="127"/>
      <c r="AQ78" s="130" t="s">
        <v>86</v>
      </c>
      <c r="AR78" s="67"/>
      <c r="AS78" s="131">
        <v>0</v>
      </c>
      <c r="AT78" s="132">
        <f>ROUND(SUM(AV78:AW78),2)</f>
        <v>0</v>
      </c>
      <c r="AU78" s="133">
        <f>'022 - Architektonicko - s...'!P90</f>
        <v>0</v>
      </c>
      <c r="AV78" s="132">
        <f>'022 - Architektonicko - s...'!J35</f>
        <v>0</v>
      </c>
      <c r="AW78" s="132">
        <f>'022 - Architektonicko - s...'!J36</f>
        <v>0</v>
      </c>
      <c r="AX78" s="132">
        <f>'022 - Architektonicko - s...'!J37</f>
        <v>0</v>
      </c>
      <c r="AY78" s="132">
        <f>'022 - Architektonicko - s...'!J38</f>
        <v>0</v>
      </c>
      <c r="AZ78" s="132">
        <f>'022 - Architektonicko - s...'!F35</f>
        <v>0</v>
      </c>
      <c r="BA78" s="132">
        <f>'022 - Architektonicko - s...'!F36</f>
        <v>0</v>
      </c>
      <c r="BB78" s="132">
        <f>'022 - Architektonicko - s...'!F37</f>
        <v>0</v>
      </c>
      <c r="BC78" s="132">
        <f>'022 - Architektonicko - s...'!F38</f>
        <v>0</v>
      </c>
      <c r="BD78" s="134">
        <f>'022 - Architektonicko - s...'!F39</f>
        <v>0</v>
      </c>
      <c r="BE78" s="4"/>
      <c r="BT78" s="135" t="s">
        <v>82</v>
      </c>
      <c r="BV78" s="135" t="s">
        <v>75</v>
      </c>
      <c r="BW78" s="135" t="s">
        <v>148</v>
      </c>
      <c r="BX78" s="135" t="s">
        <v>126</v>
      </c>
      <c r="CL78" s="135" t="s">
        <v>19</v>
      </c>
    </row>
    <row r="79" s="7" customFormat="1" ht="16.5" customHeight="1">
      <c r="A79" s="126" t="s">
        <v>83</v>
      </c>
      <c r="B79" s="113"/>
      <c r="C79" s="114"/>
      <c r="D79" s="115" t="s">
        <v>149</v>
      </c>
      <c r="E79" s="115"/>
      <c r="F79" s="115"/>
      <c r="G79" s="115"/>
      <c r="H79" s="115"/>
      <c r="I79" s="116"/>
      <c r="J79" s="115" t="s">
        <v>150</v>
      </c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8">
        <f>'SO 03 - Ostatní náklady'!J30</f>
        <v>0</v>
      </c>
      <c r="AH79" s="116"/>
      <c r="AI79" s="116"/>
      <c r="AJ79" s="116"/>
      <c r="AK79" s="116"/>
      <c r="AL79" s="116"/>
      <c r="AM79" s="116"/>
      <c r="AN79" s="118">
        <f>SUM(AG79,AT79)</f>
        <v>0</v>
      </c>
      <c r="AO79" s="116"/>
      <c r="AP79" s="116"/>
      <c r="AQ79" s="119" t="s">
        <v>79</v>
      </c>
      <c r="AR79" s="120"/>
      <c r="AS79" s="137">
        <v>0</v>
      </c>
      <c r="AT79" s="138">
        <f>ROUND(SUM(AV79:AW79),2)</f>
        <v>0</v>
      </c>
      <c r="AU79" s="139">
        <f>'SO 03 - Ostatní náklady'!P80</f>
        <v>0</v>
      </c>
      <c r="AV79" s="138">
        <f>'SO 03 - Ostatní náklady'!J33</f>
        <v>0</v>
      </c>
      <c r="AW79" s="138">
        <f>'SO 03 - Ostatní náklady'!J34</f>
        <v>0</v>
      </c>
      <c r="AX79" s="138">
        <f>'SO 03 - Ostatní náklady'!J35</f>
        <v>0</v>
      </c>
      <c r="AY79" s="138">
        <f>'SO 03 - Ostatní náklady'!J36</f>
        <v>0</v>
      </c>
      <c r="AZ79" s="138">
        <f>'SO 03 - Ostatní náklady'!F33</f>
        <v>0</v>
      </c>
      <c r="BA79" s="138">
        <f>'SO 03 - Ostatní náklady'!F34</f>
        <v>0</v>
      </c>
      <c r="BB79" s="138">
        <f>'SO 03 - Ostatní náklady'!F35</f>
        <v>0</v>
      </c>
      <c r="BC79" s="138">
        <f>'SO 03 - Ostatní náklady'!F36</f>
        <v>0</v>
      </c>
      <c r="BD79" s="140">
        <f>'SO 03 - Ostatní náklady'!F37</f>
        <v>0</v>
      </c>
      <c r="BE79" s="7"/>
      <c r="BT79" s="125" t="s">
        <v>80</v>
      </c>
      <c r="BV79" s="125" t="s">
        <v>75</v>
      </c>
      <c r="BW79" s="125" t="s">
        <v>151</v>
      </c>
      <c r="BX79" s="125" t="s">
        <v>5</v>
      </c>
      <c r="CL79" s="125" t="s">
        <v>19</v>
      </c>
      <c r="CM79" s="125" t="s">
        <v>82</v>
      </c>
    </row>
    <row r="80" s="2" customFormat="1" ht="30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6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</row>
    <row r="81" s="2" customFormat="1" ht="6.96" customHeight="1">
      <c r="A81" s="40"/>
      <c r="B81" s="61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46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</row>
  </sheetData>
  <sheetProtection sheet="1" formatColumns="0" formatRows="0" objects="1" scenarios="1" spinCount="100000" saltValue="4FqU2/jw1OuI2i/Xt7C/tlu1HEGgaacjs6n2kLb9/gbSedEHcCtrIYN28GL9Z3+6YLCUusU6P66pRpt9/caaiQ==" hashValue="bdpoQmQLLuXaRGT4rrMukjhqTE7O+ZAPKB0YGNKqqGh3YjEkC/taf8JPzl45cLLr/RScJYGfKmCWdje273DB3w==" algorithmName="SHA-512" password="CC35"/>
  <mergeCells count="138">
    <mergeCell ref="K64:AF64"/>
    <mergeCell ref="E64:I64"/>
    <mergeCell ref="E65:I65"/>
    <mergeCell ref="K65:AF65"/>
    <mergeCell ref="E66:I66"/>
    <mergeCell ref="K66:AF66"/>
    <mergeCell ref="K67:AF67"/>
    <mergeCell ref="E67:I67"/>
    <mergeCell ref="E68:I68"/>
    <mergeCell ref="K68:AF68"/>
    <mergeCell ref="D69:H69"/>
    <mergeCell ref="J69:AF69"/>
    <mergeCell ref="E70:I70"/>
    <mergeCell ref="K70:AF70"/>
    <mergeCell ref="L71:AF71"/>
    <mergeCell ref="F71:J71"/>
    <mergeCell ref="F72:J72"/>
    <mergeCell ref="L72:AF72"/>
    <mergeCell ref="M73:AF73"/>
    <mergeCell ref="G73:K73"/>
    <mergeCell ref="M74:AF74"/>
    <mergeCell ref="G74:K74"/>
    <mergeCell ref="G75:K75"/>
    <mergeCell ref="M75:AF75"/>
    <mergeCell ref="F76:J76"/>
    <mergeCell ref="L76:AF76"/>
    <mergeCell ref="F77:J77"/>
    <mergeCell ref="L77:AF77"/>
    <mergeCell ref="K78:AF78"/>
    <mergeCell ref="E78:I78"/>
    <mergeCell ref="D79:H79"/>
    <mergeCell ref="J79:AF79"/>
    <mergeCell ref="AG61:AM61"/>
    <mergeCell ref="AN61:AP61"/>
    <mergeCell ref="AG62:AM62"/>
    <mergeCell ref="AN62:AP62"/>
    <mergeCell ref="AG63:AM63"/>
    <mergeCell ref="AN63:AP63"/>
    <mergeCell ref="AN64:AP64"/>
    <mergeCell ref="AG64:AM64"/>
    <mergeCell ref="AN65:AP65"/>
    <mergeCell ref="AG65:AM65"/>
    <mergeCell ref="AN66:AP66"/>
    <mergeCell ref="AG66:AM66"/>
    <mergeCell ref="AG67:AM67"/>
    <mergeCell ref="AN67:AP67"/>
    <mergeCell ref="AN68:AP68"/>
    <mergeCell ref="AG68:AM68"/>
    <mergeCell ref="AN69:AP69"/>
    <mergeCell ref="AG69:AM69"/>
    <mergeCell ref="AG70:AM70"/>
    <mergeCell ref="AN70:AP70"/>
    <mergeCell ref="AG71:AM71"/>
    <mergeCell ref="AN71:AP71"/>
    <mergeCell ref="AG72:AM72"/>
    <mergeCell ref="AN72:AP72"/>
    <mergeCell ref="AG73:AM73"/>
    <mergeCell ref="AN73:AP73"/>
    <mergeCell ref="AN74:AP74"/>
    <mergeCell ref="AG74:AM74"/>
    <mergeCell ref="AG75:AM75"/>
    <mergeCell ref="AN75:AP75"/>
    <mergeCell ref="AN76:AP76"/>
    <mergeCell ref="AG76:AM76"/>
    <mergeCell ref="AN77:AP77"/>
    <mergeCell ref="AG77:AM77"/>
    <mergeCell ref="AN78:AP78"/>
    <mergeCell ref="AG78:AM78"/>
    <mergeCell ref="AN79:AP79"/>
    <mergeCell ref="AG79:AM79"/>
    <mergeCell ref="L45:AO45"/>
    <mergeCell ref="C52:G52"/>
    <mergeCell ref="I52:AF52"/>
    <mergeCell ref="J55:AF55"/>
    <mergeCell ref="D55:H55"/>
    <mergeCell ref="K56:AF56"/>
    <mergeCell ref="E56:I56"/>
    <mergeCell ref="K57:AF57"/>
    <mergeCell ref="E57:I57"/>
    <mergeCell ref="E58:I58"/>
    <mergeCell ref="K58:AF58"/>
    <mergeCell ref="K59:AF59"/>
    <mergeCell ref="E59:I59"/>
    <mergeCell ref="K60:AF60"/>
    <mergeCell ref="E60:I60"/>
    <mergeCell ref="E61:I61"/>
    <mergeCell ref="K61:AF61"/>
    <mergeCell ref="E62:I62"/>
    <mergeCell ref="K62:AF62"/>
    <mergeCell ref="K63:AF63"/>
    <mergeCell ref="E63:I63"/>
    <mergeCell ref="AM47:AN47"/>
    <mergeCell ref="AM49:AP49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G57:AM57"/>
    <mergeCell ref="AN57:AP57"/>
    <mergeCell ref="AN58:AP58"/>
    <mergeCell ref="AG58:AM58"/>
    <mergeCell ref="AN59:AP59"/>
    <mergeCell ref="AG59:AM59"/>
    <mergeCell ref="AN60:AP60"/>
    <mergeCell ref="AG60:AM60"/>
    <mergeCell ref="AG54:AM54"/>
    <mergeCell ref="AN54:AP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</mergeCells>
  <hyperlinks>
    <hyperlink ref="A56" location="'01 - Demolice objektu'!C2" display="/"/>
    <hyperlink ref="A57" location="'02 - Založení spodní stavby'!C2" display="/"/>
    <hyperlink ref="A58" location="'03 - Architektonicko - st...'!C2" display="/"/>
    <hyperlink ref="A59" location="'04 - Architektonicko - st...'!C2" display="/"/>
    <hyperlink ref="A60" location="'05 - Architektonicko - st...'!C2" display="/"/>
    <hyperlink ref="A61" location="'06 - Architektonicko - st...'!C2" display="/"/>
    <hyperlink ref="A62" location="'07 - Architektonicko - st...'!C2" display="/"/>
    <hyperlink ref="A63" location="'08 - Architektonicko - st...'!C2" display="/"/>
    <hyperlink ref="A64" location="'09 - Architektonicko - st...'!C2" display="/"/>
    <hyperlink ref="A65" location="'011 - Vytápění'!C2" display="/"/>
    <hyperlink ref="A66" location="'012 - Zdravotechnika'!C2" display="/"/>
    <hyperlink ref="A67" location="'013 - Elektroinstalace'!C2" display="/"/>
    <hyperlink ref="A68" location="'014 - Vzduchotechnika'!C2" display="/"/>
    <hyperlink ref="A71" location="'021 - Architektonicko - s...'!C2" display="/"/>
    <hyperlink ref="A73" location="'0101 - Elektrická požární...'!C2" display="/"/>
    <hyperlink ref="A74" location="'0102 - Kabelové trasy'!C2" display="/"/>
    <hyperlink ref="A75" location="'0103 - EPS - ostatní'!C2" display="/"/>
    <hyperlink ref="A76" location="'014 - Vzduchotechnika_01'!C2" display="/"/>
    <hyperlink ref="A77" location="'015 - Aula audiovizuální ...'!C2" display="/"/>
    <hyperlink ref="A78" location="'022 - Architektonicko - s...'!C2" display="/"/>
    <hyperlink ref="A79" location="'SO 03 - Ostatní náklady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111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3310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ROUND(J96,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ROUND((SUM(BE96:BE977)),  2)</f>
        <v>0</v>
      </c>
      <c r="G35" s="40"/>
      <c r="H35" s="40"/>
      <c r="I35" s="160">
        <v>0.20999999999999999</v>
      </c>
      <c r="J35" s="159">
        <f>ROUND(((SUM(BE96:BE977))*I35),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ROUND((SUM(BF96:BF977)),  2)</f>
        <v>0</v>
      </c>
      <c r="G36" s="40"/>
      <c r="H36" s="40"/>
      <c r="I36" s="160">
        <v>0.14999999999999999</v>
      </c>
      <c r="J36" s="159">
        <f>ROUND(((SUM(BF96:BF977))*I36),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ROUND((SUM(BG96:BG977)),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ROUND((SUM(BH96:BH977)),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ROUND((SUM(BI96:BI977)),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09 - Architektonicko - stavební řešení fasáda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J96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161</v>
      </c>
      <c r="E64" s="180"/>
      <c r="F64" s="180"/>
      <c r="G64" s="180"/>
      <c r="H64" s="180"/>
      <c r="I64" s="180"/>
      <c r="J64" s="181">
        <f>J97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162</v>
      </c>
      <c r="E65" s="185"/>
      <c r="F65" s="185"/>
      <c r="G65" s="185"/>
      <c r="H65" s="185"/>
      <c r="I65" s="185"/>
      <c r="J65" s="186">
        <f>J98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1039</v>
      </c>
      <c r="E66" s="185"/>
      <c r="F66" s="185"/>
      <c r="G66" s="185"/>
      <c r="H66" s="185"/>
      <c r="I66" s="185"/>
      <c r="J66" s="186">
        <f>J127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164</v>
      </c>
      <c r="E67" s="185"/>
      <c r="F67" s="185"/>
      <c r="G67" s="185"/>
      <c r="H67" s="185"/>
      <c r="I67" s="185"/>
      <c r="J67" s="186">
        <f>J709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166</v>
      </c>
      <c r="E68" s="185"/>
      <c r="F68" s="185"/>
      <c r="G68" s="185"/>
      <c r="H68" s="185"/>
      <c r="I68" s="185"/>
      <c r="J68" s="186">
        <f>J758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77"/>
      <c r="C69" s="178"/>
      <c r="D69" s="179" t="s">
        <v>167</v>
      </c>
      <c r="E69" s="180"/>
      <c r="F69" s="180"/>
      <c r="G69" s="180"/>
      <c r="H69" s="180"/>
      <c r="I69" s="180"/>
      <c r="J69" s="181">
        <f>J761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83"/>
      <c r="C70" s="127"/>
      <c r="D70" s="184" t="s">
        <v>464</v>
      </c>
      <c r="E70" s="185"/>
      <c r="F70" s="185"/>
      <c r="G70" s="185"/>
      <c r="H70" s="185"/>
      <c r="I70" s="185"/>
      <c r="J70" s="186">
        <f>J762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169</v>
      </c>
      <c r="E71" s="185"/>
      <c r="F71" s="185"/>
      <c r="G71" s="185"/>
      <c r="H71" s="185"/>
      <c r="I71" s="185"/>
      <c r="J71" s="186">
        <f>J781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2343</v>
      </c>
      <c r="E72" s="185"/>
      <c r="F72" s="185"/>
      <c r="G72" s="185"/>
      <c r="H72" s="185"/>
      <c r="I72" s="185"/>
      <c r="J72" s="186">
        <f>J891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7"/>
      <c r="C73" s="178"/>
      <c r="D73" s="179" t="s">
        <v>171</v>
      </c>
      <c r="E73" s="180"/>
      <c r="F73" s="180"/>
      <c r="G73" s="180"/>
      <c r="H73" s="180"/>
      <c r="I73" s="180"/>
      <c r="J73" s="181">
        <f>J971</f>
        <v>0</v>
      </c>
      <c r="K73" s="178"/>
      <c r="L73" s="182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9" customFormat="1" ht="24.96" customHeight="1">
      <c r="A74" s="9"/>
      <c r="B74" s="177"/>
      <c r="C74" s="178"/>
      <c r="D74" s="179" t="s">
        <v>172</v>
      </c>
      <c r="E74" s="180"/>
      <c r="F74" s="180"/>
      <c r="G74" s="180"/>
      <c r="H74" s="180"/>
      <c r="I74" s="180"/>
      <c r="J74" s="181">
        <f>J976</f>
        <v>0</v>
      </c>
      <c r="K74" s="178"/>
      <c r="L74" s="182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2" customFormat="1" ht="21.84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61"/>
      <c r="C76" s="62"/>
      <c r="D76" s="62"/>
      <c r="E76" s="62"/>
      <c r="F76" s="62"/>
      <c r="G76" s="62"/>
      <c r="H76" s="62"/>
      <c r="I76" s="62"/>
      <c r="J76" s="62"/>
      <c r="K76" s="6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80" s="2" customFormat="1" ht="6.96" customHeight="1">
      <c r="A80" s="40"/>
      <c r="B80" s="63"/>
      <c r="C80" s="64"/>
      <c r="D80" s="64"/>
      <c r="E80" s="64"/>
      <c r="F80" s="64"/>
      <c r="G80" s="64"/>
      <c r="H80" s="64"/>
      <c r="I80" s="64"/>
      <c r="J80" s="64"/>
      <c r="K80" s="64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24.96" customHeight="1">
      <c r="A81" s="40"/>
      <c r="B81" s="41"/>
      <c r="C81" s="25" t="s">
        <v>173</v>
      </c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16</v>
      </c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172" t="str">
        <f>E7</f>
        <v>OU - stavební úpravy objektu ZW - děkanát Lékařské fakulty</v>
      </c>
      <c r="F84" s="34"/>
      <c r="G84" s="34"/>
      <c r="H84" s="34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1" customFormat="1" ht="12" customHeight="1">
      <c r="B85" s="23"/>
      <c r="C85" s="34" t="s">
        <v>153</v>
      </c>
      <c r="D85" s="24"/>
      <c r="E85" s="24"/>
      <c r="F85" s="24"/>
      <c r="G85" s="24"/>
      <c r="H85" s="24"/>
      <c r="I85" s="24"/>
      <c r="J85" s="24"/>
      <c r="K85" s="24"/>
      <c r="L85" s="22"/>
    </row>
    <row r="86" s="2" customFormat="1" ht="16.5" customHeight="1">
      <c r="A86" s="40"/>
      <c r="B86" s="41"/>
      <c r="C86" s="42"/>
      <c r="D86" s="42"/>
      <c r="E86" s="172" t="s">
        <v>154</v>
      </c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155</v>
      </c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6.5" customHeight="1">
      <c r="A88" s="40"/>
      <c r="B88" s="41"/>
      <c r="C88" s="42"/>
      <c r="D88" s="42"/>
      <c r="E88" s="71" t="str">
        <f>E11</f>
        <v>09 - Architektonicko - stavební řešení fasáda</v>
      </c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21</v>
      </c>
      <c r="D90" s="42"/>
      <c r="E90" s="42"/>
      <c r="F90" s="29" t="str">
        <f>F14</f>
        <v xml:space="preserve"> </v>
      </c>
      <c r="G90" s="42"/>
      <c r="H90" s="42"/>
      <c r="I90" s="34" t="s">
        <v>23</v>
      </c>
      <c r="J90" s="74" t="str">
        <f>IF(J14="","",J14)</f>
        <v>16. 9. 2021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40.05" customHeight="1">
      <c r="A92" s="40"/>
      <c r="B92" s="41"/>
      <c r="C92" s="34" t="s">
        <v>25</v>
      </c>
      <c r="D92" s="42"/>
      <c r="E92" s="42"/>
      <c r="F92" s="29" t="str">
        <f>E17</f>
        <v>Ostravská univerzita, Dvořákova 138/7, Ostrava</v>
      </c>
      <c r="G92" s="42"/>
      <c r="H92" s="42"/>
      <c r="I92" s="34" t="s">
        <v>32</v>
      </c>
      <c r="J92" s="38" t="str">
        <f>E23</f>
        <v>Ing.arch.Martin Janda,Lomná 1895, Frenštát p.R.</v>
      </c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5.15" customHeight="1">
      <c r="A93" s="40"/>
      <c r="B93" s="41"/>
      <c r="C93" s="34" t="s">
        <v>30</v>
      </c>
      <c r="D93" s="42"/>
      <c r="E93" s="42"/>
      <c r="F93" s="29" t="str">
        <f>IF(E20="","",E20)</f>
        <v>Vyplň údaj</v>
      </c>
      <c r="G93" s="42"/>
      <c r="H93" s="42"/>
      <c r="I93" s="34" t="s">
        <v>36</v>
      </c>
      <c r="J93" s="38" t="str">
        <f>E26</f>
        <v xml:space="preserve"> 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0.32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11" customFormat="1" ht="29.28" customHeight="1">
      <c r="A95" s="188"/>
      <c r="B95" s="189"/>
      <c r="C95" s="190" t="s">
        <v>174</v>
      </c>
      <c r="D95" s="191" t="s">
        <v>58</v>
      </c>
      <c r="E95" s="191" t="s">
        <v>54</v>
      </c>
      <c r="F95" s="191" t="s">
        <v>55</v>
      </c>
      <c r="G95" s="191" t="s">
        <v>175</v>
      </c>
      <c r="H95" s="191" t="s">
        <v>176</v>
      </c>
      <c r="I95" s="191" t="s">
        <v>177</v>
      </c>
      <c r="J95" s="191" t="s">
        <v>159</v>
      </c>
      <c r="K95" s="192" t="s">
        <v>178</v>
      </c>
      <c r="L95" s="193"/>
      <c r="M95" s="94" t="s">
        <v>19</v>
      </c>
      <c r="N95" s="95" t="s">
        <v>43</v>
      </c>
      <c r="O95" s="95" t="s">
        <v>179</v>
      </c>
      <c r="P95" s="95" t="s">
        <v>180</v>
      </c>
      <c r="Q95" s="95" t="s">
        <v>181</v>
      </c>
      <c r="R95" s="95" t="s">
        <v>182</v>
      </c>
      <c r="S95" s="95" t="s">
        <v>183</v>
      </c>
      <c r="T95" s="96" t="s">
        <v>184</v>
      </c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</row>
    <row r="96" s="2" customFormat="1" ht="22.8" customHeight="1">
      <c r="A96" s="40"/>
      <c r="B96" s="41"/>
      <c r="C96" s="101" t="s">
        <v>185</v>
      </c>
      <c r="D96" s="42"/>
      <c r="E96" s="42"/>
      <c r="F96" s="42"/>
      <c r="G96" s="42"/>
      <c r="H96" s="42"/>
      <c r="I96" s="42"/>
      <c r="J96" s="194">
        <f>BK96</f>
        <v>0</v>
      </c>
      <c r="K96" s="42"/>
      <c r="L96" s="46"/>
      <c r="M96" s="97"/>
      <c r="N96" s="195"/>
      <c r="O96" s="98"/>
      <c r="P96" s="196">
        <f>P97+P761+P971+P976</f>
        <v>0</v>
      </c>
      <c r="Q96" s="98"/>
      <c r="R96" s="196">
        <f>R97+R761+R971+R976</f>
        <v>65.478602359999996</v>
      </c>
      <c r="S96" s="98"/>
      <c r="T96" s="197">
        <f>T97+T761+T971+T976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72</v>
      </c>
      <c r="AU96" s="19" t="s">
        <v>160</v>
      </c>
      <c r="BK96" s="198">
        <f>BK97+BK761+BK971+BK976</f>
        <v>0</v>
      </c>
    </row>
    <row r="97" s="12" customFormat="1" ht="25.92" customHeight="1">
      <c r="A97" s="12"/>
      <c r="B97" s="199"/>
      <c r="C97" s="200"/>
      <c r="D97" s="201" t="s">
        <v>72</v>
      </c>
      <c r="E97" s="202" t="s">
        <v>186</v>
      </c>
      <c r="F97" s="202" t="s">
        <v>187</v>
      </c>
      <c r="G97" s="200"/>
      <c r="H97" s="200"/>
      <c r="I97" s="203"/>
      <c r="J97" s="204">
        <f>BK97</f>
        <v>0</v>
      </c>
      <c r="K97" s="200"/>
      <c r="L97" s="205"/>
      <c r="M97" s="206"/>
      <c r="N97" s="207"/>
      <c r="O97" s="207"/>
      <c r="P97" s="208">
        <f>P98+P127+P709+P758</f>
        <v>0</v>
      </c>
      <c r="Q97" s="207"/>
      <c r="R97" s="208">
        <f>R98+R127+R709+R758</f>
        <v>41.207273829999998</v>
      </c>
      <c r="S97" s="207"/>
      <c r="T97" s="209">
        <f>T98+T127+T709+T758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0" t="s">
        <v>80</v>
      </c>
      <c r="AT97" s="211" t="s">
        <v>72</v>
      </c>
      <c r="AU97" s="211" t="s">
        <v>73</v>
      </c>
      <c r="AY97" s="210" t="s">
        <v>188</v>
      </c>
      <c r="BK97" s="212">
        <f>BK98+BK127+BK709+BK758</f>
        <v>0</v>
      </c>
    </row>
    <row r="98" s="12" customFormat="1" ht="22.8" customHeight="1">
      <c r="A98" s="12"/>
      <c r="B98" s="199"/>
      <c r="C98" s="200"/>
      <c r="D98" s="201" t="s">
        <v>72</v>
      </c>
      <c r="E98" s="213" t="s">
        <v>80</v>
      </c>
      <c r="F98" s="213" t="s">
        <v>189</v>
      </c>
      <c r="G98" s="200"/>
      <c r="H98" s="200"/>
      <c r="I98" s="203"/>
      <c r="J98" s="214">
        <f>BK98</f>
        <v>0</v>
      </c>
      <c r="K98" s="200"/>
      <c r="L98" s="205"/>
      <c r="M98" s="206"/>
      <c r="N98" s="207"/>
      <c r="O98" s="207"/>
      <c r="P98" s="208">
        <f>SUM(P99:P126)</f>
        <v>0</v>
      </c>
      <c r="Q98" s="207"/>
      <c r="R98" s="208">
        <f>SUM(R99:R126)</f>
        <v>0.0043200000000000001</v>
      </c>
      <c r="S98" s="207"/>
      <c r="T98" s="209">
        <f>SUM(T99:T126)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0" t="s">
        <v>80</v>
      </c>
      <c r="AT98" s="211" t="s">
        <v>72</v>
      </c>
      <c r="AU98" s="211" t="s">
        <v>80</v>
      </c>
      <c r="AY98" s="210" t="s">
        <v>188</v>
      </c>
      <c r="BK98" s="212">
        <f>SUM(BK99:BK126)</f>
        <v>0</v>
      </c>
    </row>
    <row r="99" s="2" customFormat="1" ht="24.15" customHeight="1">
      <c r="A99" s="40"/>
      <c r="B99" s="41"/>
      <c r="C99" s="215" t="s">
        <v>80</v>
      </c>
      <c r="D99" s="215" t="s">
        <v>190</v>
      </c>
      <c r="E99" s="216" t="s">
        <v>3311</v>
      </c>
      <c r="F99" s="217" t="s">
        <v>3312</v>
      </c>
      <c r="G99" s="218" t="s">
        <v>243</v>
      </c>
      <c r="H99" s="219">
        <v>288</v>
      </c>
      <c r="I99" s="220"/>
      <c r="J99" s="221">
        <f>ROUND(I99*H99,2)</f>
        <v>0</v>
      </c>
      <c r="K99" s="217" t="s">
        <v>415</v>
      </c>
      <c r="L99" s="46"/>
      <c r="M99" s="222" t="s">
        <v>19</v>
      </c>
      <c r="N99" s="223" t="s">
        <v>44</v>
      </c>
      <c r="O99" s="86"/>
      <c r="P99" s="224">
        <f>O99*H99</f>
        <v>0</v>
      </c>
      <c r="Q99" s="224">
        <v>0</v>
      </c>
      <c r="R99" s="224">
        <f>Q99*H99</f>
        <v>0</v>
      </c>
      <c r="S99" s="224">
        <v>0</v>
      </c>
      <c r="T99" s="225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6" t="s">
        <v>135</v>
      </c>
      <c r="AT99" s="226" t="s">
        <v>190</v>
      </c>
      <c r="AU99" s="226" t="s">
        <v>82</v>
      </c>
      <c r="AY99" s="19" t="s">
        <v>188</v>
      </c>
      <c r="BE99" s="227">
        <f>IF(N99="základní",J99,0)</f>
        <v>0</v>
      </c>
      <c r="BF99" s="227">
        <f>IF(N99="snížená",J99,0)</f>
        <v>0</v>
      </c>
      <c r="BG99" s="227">
        <f>IF(N99="zákl. přenesená",J99,0)</f>
        <v>0</v>
      </c>
      <c r="BH99" s="227">
        <f>IF(N99="sníž. přenesená",J99,0)</f>
        <v>0</v>
      </c>
      <c r="BI99" s="227">
        <f>IF(N99="nulová",J99,0)</f>
        <v>0</v>
      </c>
      <c r="BJ99" s="19" t="s">
        <v>80</v>
      </c>
      <c r="BK99" s="227">
        <f>ROUND(I99*H99,2)</f>
        <v>0</v>
      </c>
      <c r="BL99" s="19" t="s">
        <v>135</v>
      </c>
      <c r="BM99" s="226" t="s">
        <v>3313</v>
      </c>
    </row>
    <row r="100" s="13" customFormat="1">
      <c r="A100" s="13"/>
      <c r="B100" s="233"/>
      <c r="C100" s="234"/>
      <c r="D100" s="235" t="s">
        <v>198</v>
      </c>
      <c r="E100" s="236" t="s">
        <v>19</v>
      </c>
      <c r="F100" s="237" t="s">
        <v>3314</v>
      </c>
      <c r="G100" s="234"/>
      <c r="H100" s="236" t="s">
        <v>19</v>
      </c>
      <c r="I100" s="238"/>
      <c r="J100" s="234"/>
      <c r="K100" s="234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198</v>
      </c>
      <c r="AU100" s="243" t="s">
        <v>82</v>
      </c>
      <c r="AV100" s="13" t="s">
        <v>80</v>
      </c>
      <c r="AW100" s="13" t="s">
        <v>35</v>
      </c>
      <c r="AX100" s="13" t="s">
        <v>73</v>
      </c>
      <c r="AY100" s="243" t="s">
        <v>188</v>
      </c>
    </row>
    <row r="101" s="14" customFormat="1">
      <c r="A101" s="14"/>
      <c r="B101" s="244"/>
      <c r="C101" s="245"/>
      <c r="D101" s="235" t="s">
        <v>198</v>
      </c>
      <c r="E101" s="246" t="s">
        <v>19</v>
      </c>
      <c r="F101" s="247" t="s">
        <v>3315</v>
      </c>
      <c r="G101" s="245"/>
      <c r="H101" s="248">
        <v>138</v>
      </c>
      <c r="I101" s="249"/>
      <c r="J101" s="245"/>
      <c r="K101" s="245"/>
      <c r="L101" s="250"/>
      <c r="M101" s="251"/>
      <c r="N101" s="252"/>
      <c r="O101" s="252"/>
      <c r="P101" s="252"/>
      <c r="Q101" s="252"/>
      <c r="R101" s="252"/>
      <c r="S101" s="252"/>
      <c r="T101" s="253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4" t="s">
        <v>198</v>
      </c>
      <c r="AU101" s="254" t="s">
        <v>82</v>
      </c>
      <c r="AV101" s="14" t="s">
        <v>82</v>
      </c>
      <c r="AW101" s="14" t="s">
        <v>35</v>
      </c>
      <c r="AX101" s="14" t="s">
        <v>73</v>
      </c>
      <c r="AY101" s="254" t="s">
        <v>188</v>
      </c>
    </row>
    <row r="102" s="14" customFormat="1">
      <c r="A102" s="14"/>
      <c r="B102" s="244"/>
      <c r="C102" s="245"/>
      <c r="D102" s="235" t="s">
        <v>198</v>
      </c>
      <c r="E102" s="246" t="s">
        <v>19</v>
      </c>
      <c r="F102" s="247" t="s">
        <v>3316</v>
      </c>
      <c r="G102" s="245"/>
      <c r="H102" s="248">
        <v>28</v>
      </c>
      <c r="I102" s="249"/>
      <c r="J102" s="245"/>
      <c r="K102" s="245"/>
      <c r="L102" s="250"/>
      <c r="M102" s="251"/>
      <c r="N102" s="252"/>
      <c r="O102" s="252"/>
      <c r="P102" s="252"/>
      <c r="Q102" s="252"/>
      <c r="R102" s="252"/>
      <c r="S102" s="252"/>
      <c r="T102" s="253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4" t="s">
        <v>198</v>
      </c>
      <c r="AU102" s="254" t="s">
        <v>82</v>
      </c>
      <c r="AV102" s="14" t="s">
        <v>82</v>
      </c>
      <c r="AW102" s="14" t="s">
        <v>35</v>
      </c>
      <c r="AX102" s="14" t="s">
        <v>73</v>
      </c>
      <c r="AY102" s="254" t="s">
        <v>188</v>
      </c>
    </row>
    <row r="103" s="14" customFormat="1">
      <c r="A103" s="14"/>
      <c r="B103" s="244"/>
      <c r="C103" s="245"/>
      <c r="D103" s="235" t="s">
        <v>198</v>
      </c>
      <c r="E103" s="246" t="s">
        <v>19</v>
      </c>
      <c r="F103" s="247" t="s">
        <v>3317</v>
      </c>
      <c r="G103" s="245"/>
      <c r="H103" s="248">
        <v>38</v>
      </c>
      <c r="I103" s="249"/>
      <c r="J103" s="245"/>
      <c r="K103" s="245"/>
      <c r="L103" s="250"/>
      <c r="M103" s="251"/>
      <c r="N103" s="252"/>
      <c r="O103" s="252"/>
      <c r="P103" s="252"/>
      <c r="Q103" s="252"/>
      <c r="R103" s="252"/>
      <c r="S103" s="252"/>
      <c r="T103" s="25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4" t="s">
        <v>198</v>
      </c>
      <c r="AU103" s="254" t="s">
        <v>82</v>
      </c>
      <c r="AV103" s="14" t="s">
        <v>82</v>
      </c>
      <c r="AW103" s="14" t="s">
        <v>35</v>
      </c>
      <c r="AX103" s="14" t="s">
        <v>73</v>
      </c>
      <c r="AY103" s="254" t="s">
        <v>188</v>
      </c>
    </row>
    <row r="104" s="14" customFormat="1">
      <c r="A104" s="14"/>
      <c r="B104" s="244"/>
      <c r="C104" s="245"/>
      <c r="D104" s="235" t="s">
        <v>198</v>
      </c>
      <c r="E104" s="246" t="s">
        <v>19</v>
      </c>
      <c r="F104" s="247" t="s">
        <v>3318</v>
      </c>
      <c r="G104" s="245"/>
      <c r="H104" s="248">
        <v>26</v>
      </c>
      <c r="I104" s="249"/>
      <c r="J104" s="245"/>
      <c r="K104" s="245"/>
      <c r="L104" s="250"/>
      <c r="M104" s="251"/>
      <c r="N104" s="252"/>
      <c r="O104" s="252"/>
      <c r="P104" s="252"/>
      <c r="Q104" s="252"/>
      <c r="R104" s="252"/>
      <c r="S104" s="252"/>
      <c r="T104" s="25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4" t="s">
        <v>198</v>
      </c>
      <c r="AU104" s="254" t="s">
        <v>82</v>
      </c>
      <c r="AV104" s="14" t="s">
        <v>82</v>
      </c>
      <c r="AW104" s="14" t="s">
        <v>35</v>
      </c>
      <c r="AX104" s="14" t="s">
        <v>73</v>
      </c>
      <c r="AY104" s="254" t="s">
        <v>188</v>
      </c>
    </row>
    <row r="105" s="14" customFormat="1">
      <c r="A105" s="14"/>
      <c r="B105" s="244"/>
      <c r="C105" s="245"/>
      <c r="D105" s="235" t="s">
        <v>198</v>
      </c>
      <c r="E105" s="246" t="s">
        <v>19</v>
      </c>
      <c r="F105" s="247" t="s">
        <v>3319</v>
      </c>
      <c r="G105" s="245"/>
      <c r="H105" s="248">
        <v>30</v>
      </c>
      <c r="I105" s="249"/>
      <c r="J105" s="245"/>
      <c r="K105" s="245"/>
      <c r="L105" s="250"/>
      <c r="M105" s="251"/>
      <c r="N105" s="252"/>
      <c r="O105" s="252"/>
      <c r="P105" s="252"/>
      <c r="Q105" s="252"/>
      <c r="R105" s="252"/>
      <c r="S105" s="252"/>
      <c r="T105" s="253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4" t="s">
        <v>198</v>
      </c>
      <c r="AU105" s="254" t="s">
        <v>82</v>
      </c>
      <c r="AV105" s="14" t="s">
        <v>82</v>
      </c>
      <c r="AW105" s="14" t="s">
        <v>35</v>
      </c>
      <c r="AX105" s="14" t="s">
        <v>73</v>
      </c>
      <c r="AY105" s="254" t="s">
        <v>188</v>
      </c>
    </row>
    <row r="106" s="14" customFormat="1">
      <c r="A106" s="14"/>
      <c r="B106" s="244"/>
      <c r="C106" s="245"/>
      <c r="D106" s="235" t="s">
        <v>198</v>
      </c>
      <c r="E106" s="246" t="s">
        <v>19</v>
      </c>
      <c r="F106" s="247" t="s">
        <v>3316</v>
      </c>
      <c r="G106" s="245"/>
      <c r="H106" s="248">
        <v>28</v>
      </c>
      <c r="I106" s="249"/>
      <c r="J106" s="245"/>
      <c r="K106" s="245"/>
      <c r="L106" s="250"/>
      <c r="M106" s="251"/>
      <c r="N106" s="252"/>
      <c r="O106" s="252"/>
      <c r="P106" s="252"/>
      <c r="Q106" s="252"/>
      <c r="R106" s="252"/>
      <c r="S106" s="252"/>
      <c r="T106" s="253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4" t="s">
        <v>198</v>
      </c>
      <c r="AU106" s="254" t="s">
        <v>82</v>
      </c>
      <c r="AV106" s="14" t="s">
        <v>82</v>
      </c>
      <c r="AW106" s="14" t="s">
        <v>35</v>
      </c>
      <c r="AX106" s="14" t="s">
        <v>73</v>
      </c>
      <c r="AY106" s="254" t="s">
        <v>188</v>
      </c>
    </row>
    <row r="107" s="15" customFormat="1">
      <c r="A107" s="15"/>
      <c r="B107" s="255"/>
      <c r="C107" s="256"/>
      <c r="D107" s="235" t="s">
        <v>198</v>
      </c>
      <c r="E107" s="257" t="s">
        <v>19</v>
      </c>
      <c r="F107" s="258" t="s">
        <v>229</v>
      </c>
      <c r="G107" s="256"/>
      <c r="H107" s="259">
        <v>288</v>
      </c>
      <c r="I107" s="260"/>
      <c r="J107" s="256"/>
      <c r="K107" s="256"/>
      <c r="L107" s="261"/>
      <c r="M107" s="262"/>
      <c r="N107" s="263"/>
      <c r="O107" s="263"/>
      <c r="P107" s="263"/>
      <c r="Q107" s="263"/>
      <c r="R107" s="263"/>
      <c r="S107" s="263"/>
      <c r="T107" s="264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5" t="s">
        <v>198</v>
      </c>
      <c r="AU107" s="265" t="s">
        <v>82</v>
      </c>
      <c r="AV107" s="15" t="s">
        <v>135</v>
      </c>
      <c r="AW107" s="15" t="s">
        <v>35</v>
      </c>
      <c r="AX107" s="15" t="s">
        <v>80</v>
      </c>
      <c r="AY107" s="265" t="s">
        <v>188</v>
      </c>
    </row>
    <row r="108" s="2" customFormat="1" ht="24.15" customHeight="1">
      <c r="A108" s="40"/>
      <c r="B108" s="41"/>
      <c r="C108" s="215" t="s">
        <v>82</v>
      </c>
      <c r="D108" s="215" t="s">
        <v>190</v>
      </c>
      <c r="E108" s="216" t="s">
        <v>3320</v>
      </c>
      <c r="F108" s="217" t="s">
        <v>3321</v>
      </c>
      <c r="G108" s="218" t="s">
        <v>243</v>
      </c>
      <c r="H108" s="219">
        <v>288</v>
      </c>
      <c r="I108" s="220"/>
      <c r="J108" s="221">
        <f>ROUND(I108*H108,2)</f>
        <v>0</v>
      </c>
      <c r="K108" s="217" t="s">
        <v>415</v>
      </c>
      <c r="L108" s="46"/>
      <c r="M108" s="222" t="s">
        <v>19</v>
      </c>
      <c r="N108" s="223" t="s">
        <v>44</v>
      </c>
      <c r="O108" s="86"/>
      <c r="P108" s="224">
        <f>O108*H108</f>
        <v>0</v>
      </c>
      <c r="Q108" s="224">
        <v>0</v>
      </c>
      <c r="R108" s="224">
        <f>Q108*H108</f>
        <v>0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135</v>
      </c>
      <c r="AT108" s="226" t="s">
        <v>190</v>
      </c>
      <c r="AU108" s="226" t="s">
        <v>82</v>
      </c>
      <c r="AY108" s="19" t="s">
        <v>188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135</v>
      </c>
      <c r="BM108" s="226" t="s">
        <v>3322</v>
      </c>
    </row>
    <row r="109" s="13" customFormat="1">
      <c r="A109" s="13"/>
      <c r="B109" s="233"/>
      <c r="C109" s="234"/>
      <c r="D109" s="235" t="s">
        <v>198</v>
      </c>
      <c r="E109" s="236" t="s">
        <v>19</v>
      </c>
      <c r="F109" s="237" t="s">
        <v>3314</v>
      </c>
      <c r="G109" s="234"/>
      <c r="H109" s="236" t="s">
        <v>19</v>
      </c>
      <c r="I109" s="238"/>
      <c r="J109" s="234"/>
      <c r="K109" s="234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198</v>
      </c>
      <c r="AU109" s="243" t="s">
        <v>82</v>
      </c>
      <c r="AV109" s="13" t="s">
        <v>80</v>
      </c>
      <c r="AW109" s="13" t="s">
        <v>35</v>
      </c>
      <c r="AX109" s="13" t="s">
        <v>73</v>
      </c>
      <c r="AY109" s="243" t="s">
        <v>188</v>
      </c>
    </row>
    <row r="110" s="14" customFormat="1">
      <c r="A110" s="14"/>
      <c r="B110" s="244"/>
      <c r="C110" s="245"/>
      <c r="D110" s="235" t="s">
        <v>198</v>
      </c>
      <c r="E110" s="246" t="s">
        <v>19</v>
      </c>
      <c r="F110" s="247" t="s">
        <v>3315</v>
      </c>
      <c r="G110" s="245"/>
      <c r="H110" s="248">
        <v>138</v>
      </c>
      <c r="I110" s="249"/>
      <c r="J110" s="245"/>
      <c r="K110" s="245"/>
      <c r="L110" s="250"/>
      <c r="M110" s="251"/>
      <c r="N110" s="252"/>
      <c r="O110" s="252"/>
      <c r="P110" s="252"/>
      <c r="Q110" s="252"/>
      <c r="R110" s="252"/>
      <c r="S110" s="252"/>
      <c r="T110" s="253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4" t="s">
        <v>198</v>
      </c>
      <c r="AU110" s="254" t="s">
        <v>82</v>
      </c>
      <c r="AV110" s="14" t="s">
        <v>82</v>
      </c>
      <c r="AW110" s="14" t="s">
        <v>35</v>
      </c>
      <c r="AX110" s="14" t="s">
        <v>73</v>
      </c>
      <c r="AY110" s="254" t="s">
        <v>188</v>
      </c>
    </row>
    <row r="111" s="14" customFormat="1">
      <c r="A111" s="14"/>
      <c r="B111" s="244"/>
      <c r="C111" s="245"/>
      <c r="D111" s="235" t="s">
        <v>198</v>
      </c>
      <c r="E111" s="246" t="s">
        <v>19</v>
      </c>
      <c r="F111" s="247" t="s">
        <v>3316</v>
      </c>
      <c r="G111" s="245"/>
      <c r="H111" s="248">
        <v>28</v>
      </c>
      <c r="I111" s="249"/>
      <c r="J111" s="245"/>
      <c r="K111" s="245"/>
      <c r="L111" s="250"/>
      <c r="M111" s="251"/>
      <c r="N111" s="252"/>
      <c r="O111" s="252"/>
      <c r="P111" s="252"/>
      <c r="Q111" s="252"/>
      <c r="R111" s="252"/>
      <c r="S111" s="252"/>
      <c r="T111" s="253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4" t="s">
        <v>198</v>
      </c>
      <c r="AU111" s="254" t="s">
        <v>82</v>
      </c>
      <c r="AV111" s="14" t="s">
        <v>82</v>
      </c>
      <c r="AW111" s="14" t="s">
        <v>35</v>
      </c>
      <c r="AX111" s="14" t="s">
        <v>73</v>
      </c>
      <c r="AY111" s="254" t="s">
        <v>188</v>
      </c>
    </row>
    <row r="112" s="14" customFormat="1">
      <c r="A112" s="14"/>
      <c r="B112" s="244"/>
      <c r="C112" s="245"/>
      <c r="D112" s="235" t="s">
        <v>198</v>
      </c>
      <c r="E112" s="246" t="s">
        <v>19</v>
      </c>
      <c r="F112" s="247" t="s">
        <v>3317</v>
      </c>
      <c r="G112" s="245"/>
      <c r="H112" s="248">
        <v>38</v>
      </c>
      <c r="I112" s="249"/>
      <c r="J112" s="245"/>
      <c r="K112" s="245"/>
      <c r="L112" s="250"/>
      <c r="M112" s="251"/>
      <c r="N112" s="252"/>
      <c r="O112" s="252"/>
      <c r="P112" s="252"/>
      <c r="Q112" s="252"/>
      <c r="R112" s="252"/>
      <c r="S112" s="252"/>
      <c r="T112" s="25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4" t="s">
        <v>198</v>
      </c>
      <c r="AU112" s="254" t="s">
        <v>82</v>
      </c>
      <c r="AV112" s="14" t="s">
        <v>82</v>
      </c>
      <c r="AW112" s="14" t="s">
        <v>35</v>
      </c>
      <c r="AX112" s="14" t="s">
        <v>73</v>
      </c>
      <c r="AY112" s="254" t="s">
        <v>188</v>
      </c>
    </row>
    <row r="113" s="14" customFormat="1">
      <c r="A113" s="14"/>
      <c r="B113" s="244"/>
      <c r="C113" s="245"/>
      <c r="D113" s="235" t="s">
        <v>198</v>
      </c>
      <c r="E113" s="246" t="s">
        <v>19</v>
      </c>
      <c r="F113" s="247" t="s">
        <v>3318</v>
      </c>
      <c r="G113" s="245"/>
      <c r="H113" s="248">
        <v>26</v>
      </c>
      <c r="I113" s="249"/>
      <c r="J113" s="245"/>
      <c r="K113" s="245"/>
      <c r="L113" s="250"/>
      <c r="M113" s="251"/>
      <c r="N113" s="252"/>
      <c r="O113" s="252"/>
      <c r="P113" s="252"/>
      <c r="Q113" s="252"/>
      <c r="R113" s="252"/>
      <c r="S113" s="252"/>
      <c r="T113" s="25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4" t="s">
        <v>198</v>
      </c>
      <c r="AU113" s="254" t="s">
        <v>82</v>
      </c>
      <c r="AV113" s="14" t="s">
        <v>82</v>
      </c>
      <c r="AW113" s="14" t="s">
        <v>35</v>
      </c>
      <c r="AX113" s="14" t="s">
        <v>73</v>
      </c>
      <c r="AY113" s="254" t="s">
        <v>188</v>
      </c>
    </row>
    <row r="114" s="14" customFormat="1">
      <c r="A114" s="14"/>
      <c r="B114" s="244"/>
      <c r="C114" s="245"/>
      <c r="D114" s="235" t="s">
        <v>198</v>
      </c>
      <c r="E114" s="246" t="s">
        <v>19</v>
      </c>
      <c r="F114" s="247" t="s">
        <v>3319</v>
      </c>
      <c r="G114" s="245"/>
      <c r="H114" s="248">
        <v>30</v>
      </c>
      <c r="I114" s="249"/>
      <c r="J114" s="245"/>
      <c r="K114" s="245"/>
      <c r="L114" s="250"/>
      <c r="M114" s="251"/>
      <c r="N114" s="252"/>
      <c r="O114" s="252"/>
      <c r="P114" s="252"/>
      <c r="Q114" s="252"/>
      <c r="R114" s="252"/>
      <c r="S114" s="252"/>
      <c r="T114" s="253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4" t="s">
        <v>198</v>
      </c>
      <c r="AU114" s="254" t="s">
        <v>82</v>
      </c>
      <c r="AV114" s="14" t="s">
        <v>82</v>
      </c>
      <c r="AW114" s="14" t="s">
        <v>35</v>
      </c>
      <c r="AX114" s="14" t="s">
        <v>73</v>
      </c>
      <c r="AY114" s="254" t="s">
        <v>188</v>
      </c>
    </row>
    <row r="115" s="14" customFormat="1">
      <c r="A115" s="14"/>
      <c r="B115" s="244"/>
      <c r="C115" s="245"/>
      <c r="D115" s="235" t="s">
        <v>198</v>
      </c>
      <c r="E115" s="246" t="s">
        <v>19</v>
      </c>
      <c r="F115" s="247" t="s">
        <v>3316</v>
      </c>
      <c r="G115" s="245"/>
      <c r="H115" s="248">
        <v>28</v>
      </c>
      <c r="I115" s="249"/>
      <c r="J115" s="245"/>
      <c r="K115" s="245"/>
      <c r="L115" s="250"/>
      <c r="M115" s="251"/>
      <c r="N115" s="252"/>
      <c r="O115" s="252"/>
      <c r="P115" s="252"/>
      <c r="Q115" s="252"/>
      <c r="R115" s="252"/>
      <c r="S115" s="252"/>
      <c r="T115" s="25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4" t="s">
        <v>198</v>
      </c>
      <c r="AU115" s="254" t="s">
        <v>82</v>
      </c>
      <c r="AV115" s="14" t="s">
        <v>82</v>
      </c>
      <c r="AW115" s="14" t="s">
        <v>35</v>
      </c>
      <c r="AX115" s="14" t="s">
        <v>73</v>
      </c>
      <c r="AY115" s="254" t="s">
        <v>188</v>
      </c>
    </row>
    <row r="116" s="15" customFormat="1">
      <c r="A116" s="15"/>
      <c r="B116" s="255"/>
      <c r="C116" s="256"/>
      <c r="D116" s="235" t="s">
        <v>198</v>
      </c>
      <c r="E116" s="257" t="s">
        <v>19</v>
      </c>
      <c r="F116" s="258" t="s">
        <v>229</v>
      </c>
      <c r="G116" s="256"/>
      <c r="H116" s="259">
        <v>288</v>
      </c>
      <c r="I116" s="260"/>
      <c r="J116" s="256"/>
      <c r="K116" s="256"/>
      <c r="L116" s="261"/>
      <c r="M116" s="262"/>
      <c r="N116" s="263"/>
      <c r="O116" s="263"/>
      <c r="P116" s="263"/>
      <c r="Q116" s="263"/>
      <c r="R116" s="263"/>
      <c r="S116" s="263"/>
      <c r="T116" s="264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5" t="s">
        <v>198</v>
      </c>
      <c r="AU116" s="265" t="s">
        <v>82</v>
      </c>
      <c r="AV116" s="15" t="s">
        <v>135</v>
      </c>
      <c r="AW116" s="15" t="s">
        <v>35</v>
      </c>
      <c r="AX116" s="15" t="s">
        <v>80</v>
      </c>
      <c r="AY116" s="265" t="s">
        <v>188</v>
      </c>
    </row>
    <row r="117" s="2" customFormat="1" ht="16.5" customHeight="1">
      <c r="A117" s="40"/>
      <c r="B117" s="41"/>
      <c r="C117" s="272" t="s">
        <v>129</v>
      </c>
      <c r="D117" s="272" t="s">
        <v>522</v>
      </c>
      <c r="E117" s="273" t="s">
        <v>3323</v>
      </c>
      <c r="F117" s="274" t="s">
        <v>3324</v>
      </c>
      <c r="G117" s="275" t="s">
        <v>1397</v>
      </c>
      <c r="H117" s="276">
        <v>4.3200000000000003</v>
      </c>
      <c r="I117" s="277"/>
      <c r="J117" s="278">
        <f>ROUND(I117*H117,2)</f>
        <v>0</v>
      </c>
      <c r="K117" s="274" t="s">
        <v>415</v>
      </c>
      <c r="L117" s="279"/>
      <c r="M117" s="280" t="s">
        <v>19</v>
      </c>
      <c r="N117" s="281" t="s">
        <v>44</v>
      </c>
      <c r="O117" s="86"/>
      <c r="P117" s="224">
        <f>O117*H117</f>
        <v>0</v>
      </c>
      <c r="Q117" s="224">
        <v>0.001</v>
      </c>
      <c r="R117" s="224">
        <f>Q117*H117</f>
        <v>0.0043200000000000001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268</v>
      </c>
      <c r="AT117" s="226" t="s">
        <v>522</v>
      </c>
      <c r="AU117" s="226" t="s">
        <v>82</v>
      </c>
      <c r="AY117" s="19" t="s">
        <v>188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135</v>
      </c>
      <c r="BM117" s="226" t="s">
        <v>3325</v>
      </c>
    </row>
    <row r="118" s="13" customFormat="1">
      <c r="A118" s="13"/>
      <c r="B118" s="233"/>
      <c r="C118" s="234"/>
      <c r="D118" s="235" t="s">
        <v>198</v>
      </c>
      <c r="E118" s="236" t="s">
        <v>19</v>
      </c>
      <c r="F118" s="237" t="s">
        <v>3314</v>
      </c>
      <c r="G118" s="234"/>
      <c r="H118" s="236" t="s">
        <v>19</v>
      </c>
      <c r="I118" s="238"/>
      <c r="J118" s="234"/>
      <c r="K118" s="234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198</v>
      </c>
      <c r="AU118" s="243" t="s">
        <v>82</v>
      </c>
      <c r="AV118" s="13" t="s">
        <v>80</v>
      </c>
      <c r="AW118" s="13" t="s">
        <v>35</v>
      </c>
      <c r="AX118" s="13" t="s">
        <v>73</v>
      </c>
      <c r="AY118" s="243" t="s">
        <v>188</v>
      </c>
    </row>
    <row r="119" s="14" customFormat="1">
      <c r="A119" s="14"/>
      <c r="B119" s="244"/>
      <c r="C119" s="245"/>
      <c r="D119" s="235" t="s">
        <v>198</v>
      </c>
      <c r="E119" s="246" t="s">
        <v>19</v>
      </c>
      <c r="F119" s="247" t="s">
        <v>3315</v>
      </c>
      <c r="G119" s="245"/>
      <c r="H119" s="248">
        <v>138</v>
      </c>
      <c r="I119" s="249"/>
      <c r="J119" s="245"/>
      <c r="K119" s="245"/>
      <c r="L119" s="250"/>
      <c r="M119" s="251"/>
      <c r="N119" s="252"/>
      <c r="O119" s="252"/>
      <c r="P119" s="252"/>
      <c r="Q119" s="252"/>
      <c r="R119" s="252"/>
      <c r="S119" s="252"/>
      <c r="T119" s="253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4" t="s">
        <v>198</v>
      </c>
      <c r="AU119" s="254" t="s">
        <v>82</v>
      </c>
      <c r="AV119" s="14" t="s">
        <v>82</v>
      </c>
      <c r="AW119" s="14" t="s">
        <v>35</v>
      </c>
      <c r="AX119" s="14" t="s">
        <v>73</v>
      </c>
      <c r="AY119" s="254" t="s">
        <v>188</v>
      </c>
    </row>
    <row r="120" s="14" customFormat="1">
      <c r="A120" s="14"/>
      <c r="B120" s="244"/>
      <c r="C120" s="245"/>
      <c r="D120" s="235" t="s">
        <v>198</v>
      </c>
      <c r="E120" s="246" t="s">
        <v>19</v>
      </c>
      <c r="F120" s="247" t="s">
        <v>3316</v>
      </c>
      <c r="G120" s="245"/>
      <c r="H120" s="248">
        <v>28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198</v>
      </c>
      <c r="AU120" s="254" t="s">
        <v>82</v>
      </c>
      <c r="AV120" s="14" t="s">
        <v>82</v>
      </c>
      <c r="AW120" s="14" t="s">
        <v>35</v>
      </c>
      <c r="AX120" s="14" t="s">
        <v>73</v>
      </c>
      <c r="AY120" s="254" t="s">
        <v>188</v>
      </c>
    </row>
    <row r="121" s="14" customFormat="1">
      <c r="A121" s="14"/>
      <c r="B121" s="244"/>
      <c r="C121" s="245"/>
      <c r="D121" s="235" t="s">
        <v>198</v>
      </c>
      <c r="E121" s="246" t="s">
        <v>19</v>
      </c>
      <c r="F121" s="247" t="s">
        <v>3317</v>
      </c>
      <c r="G121" s="245"/>
      <c r="H121" s="248">
        <v>38</v>
      </c>
      <c r="I121" s="249"/>
      <c r="J121" s="245"/>
      <c r="K121" s="245"/>
      <c r="L121" s="250"/>
      <c r="M121" s="251"/>
      <c r="N121" s="252"/>
      <c r="O121" s="252"/>
      <c r="P121" s="252"/>
      <c r="Q121" s="252"/>
      <c r="R121" s="252"/>
      <c r="S121" s="252"/>
      <c r="T121" s="253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4" t="s">
        <v>198</v>
      </c>
      <c r="AU121" s="254" t="s">
        <v>82</v>
      </c>
      <c r="AV121" s="14" t="s">
        <v>82</v>
      </c>
      <c r="AW121" s="14" t="s">
        <v>35</v>
      </c>
      <c r="AX121" s="14" t="s">
        <v>73</v>
      </c>
      <c r="AY121" s="254" t="s">
        <v>188</v>
      </c>
    </row>
    <row r="122" s="14" customFormat="1">
      <c r="A122" s="14"/>
      <c r="B122" s="244"/>
      <c r="C122" s="245"/>
      <c r="D122" s="235" t="s">
        <v>198</v>
      </c>
      <c r="E122" s="246" t="s">
        <v>19</v>
      </c>
      <c r="F122" s="247" t="s">
        <v>3318</v>
      </c>
      <c r="G122" s="245"/>
      <c r="H122" s="248">
        <v>26</v>
      </c>
      <c r="I122" s="249"/>
      <c r="J122" s="245"/>
      <c r="K122" s="245"/>
      <c r="L122" s="250"/>
      <c r="M122" s="251"/>
      <c r="N122" s="252"/>
      <c r="O122" s="252"/>
      <c r="P122" s="252"/>
      <c r="Q122" s="252"/>
      <c r="R122" s="252"/>
      <c r="S122" s="252"/>
      <c r="T122" s="253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4" t="s">
        <v>198</v>
      </c>
      <c r="AU122" s="254" t="s">
        <v>82</v>
      </c>
      <c r="AV122" s="14" t="s">
        <v>82</v>
      </c>
      <c r="AW122" s="14" t="s">
        <v>35</v>
      </c>
      <c r="AX122" s="14" t="s">
        <v>73</v>
      </c>
      <c r="AY122" s="254" t="s">
        <v>188</v>
      </c>
    </row>
    <row r="123" s="14" customFormat="1">
      <c r="A123" s="14"/>
      <c r="B123" s="244"/>
      <c r="C123" s="245"/>
      <c r="D123" s="235" t="s">
        <v>198</v>
      </c>
      <c r="E123" s="246" t="s">
        <v>19</v>
      </c>
      <c r="F123" s="247" t="s">
        <v>3319</v>
      </c>
      <c r="G123" s="245"/>
      <c r="H123" s="248">
        <v>30</v>
      </c>
      <c r="I123" s="249"/>
      <c r="J123" s="245"/>
      <c r="K123" s="245"/>
      <c r="L123" s="250"/>
      <c r="M123" s="251"/>
      <c r="N123" s="252"/>
      <c r="O123" s="252"/>
      <c r="P123" s="252"/>
      <c r="Q123" s="252"/>
      <c r="R123" s="252"/>
      <c r="S123" s="252"/>
      <c r="T123" s="25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4" t="s">
        <v>198</v>
      </c>
      <c r="AU123" s="254" t="s">
        <v>82</v>
      </c>
      <c r="AV123" s="14" t="s">
        <v>82</v>
      </c>
      <c r="AW123" s="14" t="s">
        <v>35</v>
      </c>
      <c r="AX123" s="14" t="s">
        <v>73</v>
      </c>
      <c r="AY123" s="254" t="s">
        <v>188</v>
      </c>
    </row>
    <row r="124" s="14" customFormat="1">
      <c r="A124" s="14"/>
      <c r="B124" s="244"/>
      <c r="C124" s="245"/>
      <c r="D124" s="235" t="s">
        <v>198</v>
      </c>
      <c r="E124" s="246" t="s">
        <v>19</v>
      </c>
      <c r="F124" s="247" t="s">
        <v>3316</v>
      </c>
      <c r="G124" s="245"/>
      <c r="H124" s="248">
        <v>28</v>
      </c>
      <c r="I124" s="249"/>
      <c r="J124" s="245"/>
      <c r="K124" s="245"/>
      <c r="L124" s="250"/>
      <c r="M124" s="251"/>
      <c r="N124" s="252"/>
      <c r="O124" s="252"/>
      <c r="P124" s="252"/>
      <c r="Q124" s="252"/>
      <c r="R124" s="252"/>
      <c r="S124" s="252"/>
      <c r="T124" s="253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4" t="s">
        <v>198</v>
      </c>
      <c r="AU124" s="254" t="s">
        <v>82</v>
      </c>
      <c r="AV124" s="14" t="s">
        <v>82</v>
      </c>
      <c r="AW124" s="14" t="s">
        <v>35</v>
      </c>
      <c r="AX124" s="14" t="s">
        <v>73</v>
      </c>
      <c r="AY124" s="254" t="s">
        <v>188</v>
      </c>
    </row>
    <row r="125" s="15" customFormat="1">
      <c r="A125" s="15"/>
      <c r="B125" s="255"/>
      <c r="C125" s="256"/>
      <c r="D125" s="235" t="s">
        <v>198</v>
      </c>
      <c r="E125" s="257" t="s">
        <v>19</v>
      </c>
      <c r="F125" s="258" t="s">
        <v>229</v>
      </c>
      <c r="G125" s="256"/>
      <c r="H125" s="259">
        <v>288</v>
      </c>
      <c r="I125" s="260"/>
      <c r="J125" s="256"/>
      <c r="K125" s="256"/>
      <c r="L125" s="261"/>
      <c r="M125" s="262"/>
      <c r="N125" s="263"/>
      <c r="O125" s="263"/>
      <c r="P125" s="263"/>
      <c r="Q125" s="263"/>
      <c r="R125" s="263"/>
      <c r="S125" s="263"/>
      <c r="T125" s="26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5" t="s">
        <v>198</v>
      </c>
      <c r="AU125" s="265" t="s">
        <v>82</v>
      </c>
      <c r="AV125" s="15" t="s">
        <v>135</v>
      </c>
      <c r="AW125" s="15" t="s">
        <v>35</v>
      </c>
      <c r="AX125" s="15" t="s">
        <v>80</v>
      </c>
      <c r="AY125" s="265" t="s">
        <v>188</v>
      </c>
    </row>
    <row r="126" s="14" customFormat="1">
      <c r="A126" s="14"/>
      <c r="B126" s="244"/>
      <c r="C126" s="245"/>
      <c r="D126" s="235" t="s">
        <v>198</v>
      </c>
      <c r="E126" s="245"/>
      <c r="F126" s="247" t="s">
        <v>3326</v>
      </c>
      <c r="G126" s="245"/>
      <c r="H126" s="248">
        <v>4.3200000000000003</v>
      </c>
      <c r="I126" s="249"/>
      <c r="J126" s="245"/>
      <c r="K126" s="245"/>
      <c r="L126" s="250"/>
      <c r="M126" s="251"/>
      <c r="N126" s="252"/>
      <c r="O126" s="252"/>
      <c r="P126" s="252"/>
      <c r="Q126" s="252"/>
      <c r="R126" s="252"/>
      <c r="S126" s="252"/>
      <c r="T126" s="253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4" t="s">
        <v>198</v>
      </c>
      <c r="AU126" s="254" t="s">
        <v>82</v>
      </c>
      <c r="AV126" s="14" t="s">
        <v>82</v>
      </c>
      <c r="AW126" s="14" t="s">
        <v>4</v>
      </c>
      <c r="AX126" s="14" t="s">
        <v>80</v>
      </c>
      <c r="AY126" s="254" t="s">
        <v>188</v>
      </c>
    </row>
    <row r="127" s="12" customFormat="1" ht="22.8" customHeight="1">
      <c r="A127" s="12"/>
      <c r="B127" s="199"/>
      <c r="C127" s="200"/>
      <c r="D127" s="201" t="s">
        <v>72</v>
      </c>
      <c r="E127" s="213" t="s">
        <v>258</v>
      </c>
      <c r="F127" s="213" t="s">
        <v>1138</v>
      </c>
      <c r="G127" s="200"/>
      <c r="H127" s="200"/>
      <c r="I127" s="203"/>
      <c r="J127" s="214">
        <f>BK127</f>
        <v>0</v>
      </c>
      <c r="K127" s="200"/>
      <c r="L127" s="205"/>
      <c r="M127" s="206"/>
      <c r="N127" s="207"/>
      <c r="O127" s="207"/>
      <c r="P127" s="208">
        <f>SUM(P128:P708)</f>
        <v>0</v>
      </c>
      <c r="Q127" s="207"/>
      <c r="R127" s="208">
        <f>SUM(R128:R708)</f>
        <v>41.202953829999998</v>
      </c>
      <c r="S127" s="207"/>
      <c r="T127" s="209">
        <f>SUM(T128:T708)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0" t="s">
        <v>80</v>
      </c>
      <c r="AT127" s="211" t="s">
        <v>72</v>
      </c>
      <c r="AU127" s="211" t="s">
        <v>80</v>
      </c>
      <c r="AY127" s="210" t="s">
        <v>188</v>
      </c>
      <c r="BK127" s="212">
        <f>SUM(BK128:BK708)</f>
        <v>0</v>
      </c>
    </row>
    <row r="128" s="2" customFormat="1" ht="24.15" customHeight="1">
      <c r="A128" s="40"/>
      <c r="B128" s="41"/>
      <c r="C128" s="215" t="s">
        <v>135</v>
      </c>
      <c r="D128" s="215" t="s">
        <v>190</v>
      </c>
      <c r="E128" s="216" t="s">
        <v>3327</v>
      </c>
      <c r="F128" s="217" t="s">
        <v>3328</v>
      </c>
      <c r="G128" s="218" t="s">
        <v>243</v>
      </c>
      <c r="H128" s="219">
        <v>7.5599999999999996</v>
      </c>
      <c r="I128" s="220"/>
      <c r="J128" s="221">
        <f>ROUND(I128*H128,2)</f>
        <v>0</v>
      </c>
      <c r="K128" s="217" t="s">
        <v>194</v>
      </c>
      <c r="L128" s="46"/>
      <c r="M128" s="222" t="s">
        <v>19</v>
      </c>
      <c r="N128" s="223" t="s">
        <v>44</v>
      </c>
      <c r="O128" s="86"/>
      <c r="P128" s="224">
        <f>O128*H128</f>
        <v>0</v>
      </c>
      <c r="Q128" s="224">
        <v>0</v>
      </c>
      <c r="R128" s="224">
        <f>Q128*H128</f>
        <v>0</v>
      </c>
      <c r="S128" s="224">
        <v>0</v>
      </c>
      <c r="T128" s="225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6" t="s">
        <v>135</v>
      </c>
      <c r="AT128" s="226" t="s">
        <v>190</v>
      </c>
      <c r="AU128" s="226" t="s">
        <v>82</v>
      </c>
      <c r="AY128" s="19" t="s">
        <v>188</v>
      </c>
      <c r="BE128" s="227">
        <f>IF(N128="základní",J128,0)</f>
        <v>0</v>
      </c>
      <c r="BF128" s="227">
        <f>IF(N128="snížená",J128,0)</f>
        <v>0</v>
      </c>
      <c r="BG128" s="227">
        <f>IF(N128="zákl. přenesená",J128,0)</f>
        <v>0</v>
      </c>
      <c r="BH128" s="227">
        <f>IF(N128="sníž. přenesená",J128,0)</f>
        <v>0</v>
      </c>
      <c r="BI128" s="227">
        <f>IF(N128="nulová",J128,0)</f>
        <v>0</v>
      </c>
      <c r="BJ128" s="19" t="s">
        <v>80</v>
      </c>
      <c r="BK128" s="227">
        <f>ROUND(I128*H128,2)</f>
        <v>0</v>
      </c>
      <c r="BL128" s="19" t="s">
        <v>135</v>
      </c>
      <c r="BM128" s="226" t="s">
        <v>3329</v>
      </c>
    </row>
    <row r="129" s="2" customFormat="1">
      <c r="A129" s="40"/>
      <c r="B129" s="41"/>
      <c r="C129" s="42"/>
      <c r="D129" s="228" t="s">
        <v>196</v>
      </c>
      <c r="E129" s="42"/>
      <c r="F129" s="229" t="s">
        <v>3330</v>
      </c>
      <c r="G129" s="42"/>
      <c r="H129" s="42"/>
      <c r="I129" s="230"/>
      <c r="J129" s="42"/>
      <c r="K129" s="42"/>
      <c r="L129" s="46"/>
      <c r="M129" s="231"/>
      <c r="N129" s="232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196</v>
      </c>
      <c r="AU129" s="19" t="s">
        <v>82</v>
      </c>
    </row>
    <row r="130" s="13" customFormat="1">
      <c r="A130" s="13"/>
      <c r="B130" s="233"/>
      <c r="C130" s="234"/>
      <c r="D130" s="235" t="s">
        <v>198</v>
      </c>
      <c r="E130" s="236" t="s">
        <v>19</v>
      </c>
      <c r="F130" s="237" t="s">
        <v>3331</v>
      </c>
      <c r="G130" s="234"/>
      <c r="H130" s="236" t="s">
        <v>19</v>
      </c>
      <c r="I130" s="238"/>
      <c r="J130" s="234"/>
      <c r="K130" s="234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198</v>
      </c>
      <c r="AU130" s="243" t="s">
        <v>82</v>
      </c>
      <c r="AV130" s="13" t="s">
        <v>80</v>
      </c>
      <c r="AW130" s="13" t="s">
        <v>35</v>
      </c>
      <c r="AX130" s="13" t="s">
        <v>73</v>
      </c>
      <c r="AY130" s="243" t="s">
        <v>188</v>
      </c>
    </row>
    <row r="131" s="14" customFormat="1">
      <c r="A131" s="14"/>
      <c r="B131" s="244"/>
      <c r="C131" s="245"/>
      <c r="D131" s="235" t="s">
        <v>198</v>
      </c>
      <c r="E131" s="246" t="s">
        <v>19</v>
      </c>
      <c r="F131" s="247" t="s">
        <v>3332</v>
      </c>
      <c r="G131" s="245"/>
      <c r="H131" s="248">
        <v>5.46</v>
      </c>
      <c r="I131" s="249"/>
      <c r="J131" s="245"/>
      <c r="K131" s="245"/>
      <c r="L131" s="250"/>
      <c r="M131" s="251"/>
      <c r="N131" s="252"/>
      <c r="O131" s="252"/>
      <c r="P131" s="252"/>
      <c r="Q131" s="252"/>
      <c r="R131" s="252"/>
      <c r="S131" s="252"/>
      <c r="T131" s="253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4" t="s">
        <v>198</v>
      </c>
      <c r="AU131" s="254" t="s">
        <v>82</v>
      </c>
      <c r="AV131" s="14" t="s">
        <v>82</v>
      </c>
      <c r="AW131" s="14" t="s">
        <v>35</v>
      </c>
      <c r="AX131" s="14" t="s">
        <v>73</v>
      </c>
      <c r="AY131" s="254" t="s">
        <v>188</v>
      </c>
    </row>
    <row r="132" s="14" customFormat="1">
      <c r="A132" s="14"/>
      <c r="B132" s="244"/>
      <c r="C132" s="245"/>
      <c r="D132" s="235" t="s">
        <v>198</v>
      </c>
      <c r="E132" s="246" t="s">
        <v>19</v>
      </c>
      <c r="F132" s="247" t="s">
        <v>3333</v>
      </c>
      <c r="G132" s="245"/>
      <c r="H132" s="248">
        <v>2.1000000000000001</v>
      </c>
      <c r="I132" s="249"/>
      <c r="J132" s="245"/>
      <c r="K132" s="245"/>
      <c r="L132" s="250"/>
      <c r="M132" s="251"/>
      <c r="N132" s="252"/>
      <c r="O132" s="252"/>
      <c r="P132" s="252"/>
      <c r="Q132" s="252"/>
      <c r="R132" s="252"/>
      <c r="S132" s="252"/>
      <c r="T132" s="253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4" t="s">
        <v>198</v>
      </c>
      <c r="AU132" s="254" t="s">
        <v>82</v>
      </c>
      <c r="AV132" s="14" t="s">
        <v>82</v>
      </c>
      <c r="AW132" s="14" t="s">
        <v>35</v>
      </c>
      <c r="AX132" s="14" t="s">
        <v>73</v>
      </c>
      <c r="AY132" s="254" t="s">
        <v>188</v>
      </c>
    </row>
    <row r="133" s="15" customFormat="1">
      <c r="A133" s="15"/>
      <c r="B133" s="255"/>
      <c r="C133" s="256"/>
      <c r="D133" s="235" t="s">
        <v>198</v>
      </c>
      <c r="E133" s="257" t="s">
        <v>19</v>
      </c>
      <c r="F133" s="258" t="s">
        <v>229</v>
      </c>
      <c r="G133" s="256"/>
      <c r="H133" s="259">
        <v>7.5600000000000005</v>
      </c>
      <c r="I133" s="260"/>
      <c r="J133" s="256"/>
      <c r="K133" s="256"/>
      <c r="L133" s="261"/>
      <c r="M133" s="262"/>
      <c r="N133" s="263"/>
      <c r="O133" s="263"/>
      <c r="P133" s="263"/>
      <c r="Q133" s="263"/>
      <c r="R133" s="263"/>
      <c r="S133" s="263"/>
      <c r="T133" s="264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65" t="s">
        <v>198</v>
      </c>
      <c r="AU133" s="265" t="s">
        <v>82</v>
      </c>
      <c r="AV133" s="15" t="s">
        <v>135</v>
      </c>
      <c r="AW133" s="15" t="s">
        <v>35</v>
      </c>
      <c r="AX133" s="15" t="s">
        <v>80</v>
      </c>
      <c r="AY133" s="265" t="s">
        <v>188</v>
      </c>
    </row>
    <row r="134" s="2" customFormat="1" ht="16.5" customHeight="1">
      <c r="A134" s="40"/>
      <c r="B134" s="41"/>
      <c r="C134" s="215" t="s">
        <v>253</v>
      </c>
      <c r="D134" s="215" t="s">
        <v>190</v>
      </c>
      <c r="E134" s="216" t="s">
        <v>3334</v>
      </c>
      <c r="F134" s="217" t="s">
        <v>3335</v>
      </c>
      <c r="G134" s="218" t="s">
        <v>243</v>
      </c>
      <c r="H134" s="219">
        <v>7.5599999999999996</v>
      </c>
      <c r="I134" s="220"/>
      <c r="J134" s="221">
        <f>ROUND(I134*H134,2)</f>
        <v>0</v>
      </c>
      <c r="K134" s="217" t="s">
        <v>194</v>
      </c>
      <c r="L134" s="46"/>
      <c r="M134" s="222" t="s">
        <v>19</v>
      </c>
      <c r="N134" s="223" t="s">
        <v>44</v>
      </c>
      <c r="O134" s="86"/>
      <c r="P134" s="224">
        <f>O134*H134</f>
        <v>0</v>
      </c>
      <c r="Q134" s="224">
        <v>0.00025999999999999998</v>
      </c>
      <c r="R134" s="224">
        <f>Q134*H134</f>
        <v>0.0019655999999999996</v>
      </c>
      <c r="S134" s="224">
        <v>0</v>
      </c>
      <c r="T134" s="225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6" t="s">
        <v>135</v>
      </c>
      <c r="AT134" s="226" t="s">
        <v>190</v>
      </c>
      <c r="AU134" s="226" t="s">
        <v>82</v>
      </c>
      <c r="AY134" s="19" t="s">
        <v>188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19" t="s">
        <v>80</v>
      </c>
      <c r="BK134" s="227">
        <f>ROUND(I134*H134,2)</f>
        <v>0</v>
      </c>
      <c r="BL134" s="19" t="s">
        <v>135</v>
      </c>
      <c r="BM134" s="226" t="s">
        <v>3336</v>
      </c>
    </row>
    <row r="135" s="2" customFormat="1">
      <c r="A135" s="40"/>
      <c r="B135" s="41"/>
      <c r="C135" s="42"/>
      <c r="D135" s="228" t="s">
        <v>196</v>
      </c>
      <c r="E135" s="42"/>
      <c r="F135" s="229" t="s">
        <v>3337</v>
      </c>
      <c r="G135" s="42"/>
      <c r="H135" s="42"/>
      <c r="I135" s="230"/>
      <c r="J135" s="42"/>
      <c r="K135" s="42"/>
      <c r="L135" s="46"/>
      <c r="M135" s="231"/>
      <c r="N135" s="232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196</v>
      </c>
      <c r="AU135" s="19" t="s">
        <v>82</v>
      </c>
    </row>
    <row r="136" s="13" customFormat="1">
      <c r="A136" s="13"/>
      <c r="B136" s="233"/>
      <c r="C136" s="234"/>
      <c r="D136" s="235" t="s">
        <v>198</v>
      </c>
      <c r="E136" s="236" t="s">
        <v>19</v>
      </c>
      <c r="F136" s="237" t="s">
        <v>3331</v>
      </c>
      <c r="G136" s="234"/>
      <c r="H136" s="236" t="s">
        <v>19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198</v>
      </c>
      <c r="AU136" s="243" t="s">
        <v>82</v>
      </c>
      <c r="AV136" s="13" t="s">
        <v>80</v>
      </c>
      <c r="AW136" s="13" t="s">
        <v>35</v>
      </c>
      <c r="AX136" s="13" t="s">
        <v>73</v>
      </c>
      <c r="AY136" s="243" t="s">
        <v>188</v>
      </c>
    </row>
    <row r="137" s="14" customFormat="1">
      <c r="A137" s="14"/>
      <c r="B137" s="244"/>
      <c r="C137" s="245"/>
      <c r="D137" s="235" t="s">
        <v>198</v>
      </c>
      <c r="E137" s="246" t="s">
        <v>19</v>
      </c>
      <c r="F137" s="247" t="s">
        <v>3332</v>
      </c>
      <c r="G137" s="245"/>
      <c r="H137" s="248">
        <v>5.46</v>
      </c>
      <c r="I137" s="249"/>
      <c r="J137" s="245"/>
      <c r="K137" s="245"/>
      <c r="L137" s="250"/>
      <c r="M137" s="251"/>
      <c r="N137" s="252"/>
      <c r="O137" s="252"/>
      <c r="P137" s="252"/>
      <c r="Q137" s="252"/>
      <c r="R137" s="252"/>
      <c r="S137" s="252"/>
      <c r="T137" s="25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4" t="s">
        <v>198</v>
      </c>
      <c r="AU137" s="254" t="s">
        <v>82</v>
      </c>
      <c r="AV137" s="14" t="s">
        <v>82</v>
      </c>
      <c r="AW137" s="14" t="s">
        <v>35</v>
      </c>
      <c r="AX137" s="14" t="s">
        <v>73</v>
      </c>
      <c r="AY137" s="254" t="s">
        <v>188</v>
      </c>
    </row>
    <row r="138" s="14" customFormat="1">
      <c r="A138" s="14"/>
      <c r="B138" s="244"/>
      <c r="C138" s="245"/>
      <c r="D138" s="235" t="s">
        <v>198</v>
      </c>
      <c r="E138" s="246" t="s">
        <v>19</v>
      </c>
      <c r="F138" s="247" t="s">
        <v>3333</v>
      </c>
      <c r="G138" s="245"/>
      <c r="H138" s="248">
        <v>2.1000000000000001</v>
      </c>
      <c r="I138" s="249"/>
      <c r="J138" s="245"/>
      <c r="K138" s="245"/>
      <c r="L138" s="250"/>
      <c r="M138" s="251"/>
      <c r="N138" s="252"/>
      <c r="O138" s="252"/>
      <c r="P138" s="252"/>
      <c r="Q138" s="252"/>
      <c r="R138" s="252"/>
      <c r="S138" s="252"/>
      <c r="T138" s="253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4" t="s">
        <v>198</v>
      </c>
      <c r="AU138" s="254" t="s">
        <v>82</v>
      </c>
      <c r="AV138" s="14" t="s">
        <v>82</v>
      </c>
      <c r="AW138" s="14" t="s">
        <v>35</v>
      </c>
      <c r="AX138" s="14" t="s">
        <v>73</v>
      </c>
      <c r="AY138" s="254" t="s">
        <v>188</v>
      </c>
    </row>
    <row r="139" s="15" customFormat="1">
      <c r="A139" s="15"/>
      <c r="B139" s="255"/>
      <c r="C139" s="256"/>
      <c r="D139" s="235" t="s">
        <v>198</v>
      </c>
      <c r="E139" s="257" t="s">
        <v>19</v>
      </c>
      <c r="F139" s="258" t="s">
        <v>229</v>
      </c>
      <c r="G139" s="256"/>
      <c r="H139" s="259">
        <v>7.5600000000000005</v>
      </c>
      <c r="I139" s="260"/>
      <c r="J139" s="256"/>
      <c r="K139" s="256"/>
      <c r="L139" s="261"/>
      <c r="M139" s="262"/>
      <c r="N139" s="263"/>
      <c r="O139" s="263"/>
      <c r="P139" s="263"/>
      <c r="Q139" s="263"/>
      <c r="R139" s="263"/>
      <c r="S139" s="263"/>
      <c r="T139" s="264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5" t="s">
        <v>198</v>
      </c>
      <c r="AU139" s="265" t="s">
        <v>82</v>
      </c>
      <c r="AV139" s="15" t="s">
        <v>135</v>
      </c>
      <c r="AW139" s="15" t="s">
        <v>35</v>
      </c>
      <c r="AX139" s="15" t="s">
        <v>80</v>
      </c>
      <c r="AY139" s="265" t="s">
        <v>188</v>
      </c>
    </row>
    <row r="140" s="2" customFormat="1" ht="44.25" customHeight="1">
      <c r="A140" s="40"/>
      <c r="B140" s="41"/>
      <c r="C140" s="215" t="s">
        <v>258</v>
      </c>
      <c r="D140" s="215" t="s">
        <v>190</v>
      </c>
      <c r="E140" s="216" t="s">
        <v>3338</v>
      </c>
      <c r="F140" s="217" t="s">
        <v>3339</v>
      </c>
      <c r="G140" s="218" t="s">
        <v>243</v>
      </c>
      <c r="H140" s="219">
        <v>7.5599999999999996</v>
      </c>
      <c r="I140" s="220"/>
      <c r="J140" s="221">
        <f>ROUND(I140*H140,2)</f>
        <v>0</v>
      </c>
      <c r="K140" s="217" t="s">
        <v>194</v>
      </c>
      <c r="L140" s="46"/>
      <c r="M140" s="222" t="s">
        <v>19</v>
      </c>
      <c r="N140" s="223" t="s">
        <v>44</v>
      </c>
      <c r="O140" s="86"/>
      <c r="P140" s="224">
        <f>O140*H140</f>
        <v>0</v>
      </c>
      <c r="Q140" s="224">
        <v>0.0117</v>
      </c>
      <c r="R140" s="224">
        <f>Q140*H140</f>
        <v>0.088452000000000003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135</v>
      </c>
      <c r="AT140" s="226" t="s">
        <v>190</v>
      </c>
      <c r="AU140" s="226" t="s">
        <v>82</v>
      </c>
      <c r="AY140" s="19" t="s">
        <v>188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135</v>
      </c>
      <c r="BM140" s="226" t="s">
        <v>3340</v>
      </c>
    </row>
    <row r="141" s="2" customFormat="1">
      <c r="A141" s="40"/>
      <c r="B141" s="41"/>
      <c r="C141" s="42"/>
      <c r="D141" s="228" t="s">
        <v>196</v>
      </c>
      <c r="E141" s="42"/>
      <c r="F141" s="229" t="s">
        <v>3341</v>
      </c>
      <c r="G141" s="42"/>
      <c r="H141" s="42"/>
      <c r="I141" s="230"/>
      <c r="J141" s="42"/>
      <c r="K141" s="42"/>
      <c r="L141" s="46"/>
      <c r="M141" s="231"/>
      <c r="N141" s="232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196</v>
      </c>
      <c r="AU141" s="19" t="s">
        <v>82</v>
      </c>
    </row>
    <row r="142" s="13" customFormat="1">
      <c r="A142" s="13"/>
      <c r="B142" s="233"/>
      <c r="C142" s="234"/>
      <c r="D142" s="235" t="s">
        <v>198</v>
      </c>
      <c r="E142" s="236" t="s">
        <v>19</v>
      </c>
      <c r="F142" s="237" t="s">
        <v>3331</v>
      </c>
      <c r="G142" s="234"/>
      <c r="H142" s="236" t="s">
        <v>19</v>
      </c>
      <c r="I142" s="238"/>
      <c r="J142" s="234"/>
      <c r="K142" s="234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198</v>
      </c>
      <c r="AU142" s="243" t="s">
        <v>82</v>
      </c>
      <c r="AV142" s="13" t="s">
        <v>80</v>
      </c>
      <c r="AW142" s="13" t="s">
        <v>35</v>
      </c>
      <c r="AX142" s="13" t="s">
        <v>73</v>
      </c>
      <c r="AY142" s="243" t="s">
        <v>188</v>
      </c>
    </row>
    <row r="143" s="14" customFormat="1">
      <c r="A143" s="14"/>
      <c r="B143" s="244"/>
      <c r="C143" s="245"/>
      <c r="D143" s="235" t="s">
        <v>198</v>
      </c>
      <c r="E143" s="246" t="s">
        <v>19</v>
      </c>
      <c r="F143" s="247" t="s">
        <v>3332</v>
      </c>
      <c r="G143" s="245"/>
      <c r="H143" s="248">
        <v>5.46</v>
      </c>
      <c r="I143" s="249"/>
      <c r="J143" s="245"/>
      <c r="K143" s="245"/>
      <c r="L143" s="250"/>
      <c r="M143" s="251"/>
      <c r="N143" s="252"/>
      <c r="O143" s="252"/>
      <c r="P143" s="252"/>
      <c r="Q143" s="252"/>
      <c r="R143" s="252"/>
      <c r="S143" s="252"/>
      <c r="T143" s="253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4" t="s">
        <v>198</v>
      </c>
      <c r="AU143" s="254" t="s">
        <v>82</v>
      </c>
      <c r="AV143" s="14" t="s">
        <v>82</v>
      </c>
      <c r="AW143" s="14" t="s">
        <v>35</v>
      </c>
      <c r="AX143" s="14" t="s">
        <v>73</v>
      </c>
      <c r="AY143" s="254" t="s">
        <v>188</v>
      </c>
    </row>
    <row r="144" s="14" customFormat="1">
      <c r="A144" s="14"/>
      <c r="B144" s="244"/>
      <c r="C144" s="245"/>
      <c r="D144" s="235" t="s">
        <v>198</v>
      </c>
      <c r="E144" s="246" t="s">
        <v>19</v>
      </c>
      <c r="F144" s="247" t="s">
        <v>3333</v>
      </c>
      <c r="G144" s="245"/>
      <c r="H144" s="248">
        <v>2.1000000000000001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198</v>
      </c>
      <c r="AU144" s="254" t="s">
        <v>82</v>
      </c>
      <c r="AV144" s="14" t="s">
        <v>82</v>
      </c>
      <c r="AW144" s="14" t="s">
        <v>35</v>
      </c>
      <c r="AX144" s="14" t="s">
        <v>73</v>
      </c>
      <c r="AY144" s="254" t="s">
        <v>188</v>
      </c>
    </row>
    <row r="145" s="15" customFormat="1">
      <c r="A145" s="15"/>
      <c r="B145" s="255"/>
      <c r="C145" s="256"/>
      <c r="D145" s="235" t="s">
        <v>198</v>
      </c>
      <c r="E145" s="257" t="s">
        <v>19</v>
      </c>
      <c r="F145" s="258" t="s">
        <v>229</v>
      </c>
      <c r="G145" s="256"/>
      <c r="H145" s="259">
        <v>7.5600000000000005</v>
      </c>
      <c r="I145" s="260"/>
      <c r="J145" s="256"/>
      <c r="K145" s="256"/>
      <c r="L145" s="261"/>
      <c r="M145" s="262"/>
      <c r="N145" s="263"/>
      <c r="O145" s="263"/>
      <c r="P145" s="263"/>
      <c r="Q145" s="263"/>
      <c r="R145" s="263"/>
      <c r="S145" s="263"/>
      <c r="T145" s="264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5" t="s">
        <v>198</v>
      </c>
      <c r="AU145" s="265" t="s">
        <v>82</v>
      </c>
      <c r="AV145" s="15" t="s">
        <v>135</v>
      </c>
      <c r="AW145" s="15" t="s">
        <v>35</v>
      </c>
      <c r="AX145" s="15" t="s">
        <v>80</v>
      </c>
      <c r="AY145" s="265" t="s">
        <v>188</v>
      </c>
    </row>
    <row r="146" s="2" customFormat="1" ht="16.5" customHeight="1">
      <c r="A146" s="40"/>
      <c r="B146" s="41"/>
      <c r="C146" s="272" t="s">
        <v>263</v>
      </c>
      <c r="D146" s="272" t="s">
        <v>522</v>
      </c>
      <c r="E146" s="273" t="s">
        <v>3342</v>
      </c>
      <c r="F146" s="274" t="s">
        <v>3343</v>
      </c>
      <c r="G146" s="275" t="s">
        <v>243</v>
      </c>
      <c r="H146" s="276">
        <v>7.7110000000000003</v>
      </c>
      <c r="I146" s="277"/>
      <c r="J146" s="278">
        <f>ROUND(I146*H146,2)</f>
        <v>0</v>
      </c>
      <c r="K146" s="274" t="s">
        <v>194</v>
      </c>
      <c r="L146" s="279"/>
      <c r="M146" s="280" t="s">
        <v>19</v>
      </c>
      <c r="N146" s="281" t="s">
        <v>44</v>
      </c>
      <c r="O146" s="86"/>
      <c r="P146" s="224">
        <f>O146*H146</f>
        <v>0</v>
      </c>
      <c r="Q146" s="224">
        <v>0.017500000000000002</v>
      </c>
      <c r="R146" s="224">
        <f>Q146*H146</f>
        <v>0.13494250000000002</v>
      </c>
      <c r="S146" s="224">
        <v>0</v>
      </c>
      <c r="T146" s="225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6" t="s">
        <v>268</v>
      </c>
      <c r="AT146" s="226" t="s">
        <v>522</v>
      </c>
      <c r="AU146" s="226" t="s">
        <v>82</v>
      </c>
      <c r="AY146" s="19" t="s">
        <v>188</v>
      </c>
      <c r="BE146" s="227">
        <f>IF(N146="základní",J146,0)</f>
        <v>0</v>
      </c>
      <c r="BF146" s="227">
        <f>IF(N146="snížená",J146,0)</f>
        <v>0</v>
      </c>
      <c r="BG146" s="227">
        <f>IF(N146="zákl. přenesená",J146,0)</f>
        <v>0</v>
      </c>
      <c r="BH146" s="227">
        <f>IF(N146="sníž. přenesená",J146,0)</f>
        <v>0</v>
      </c>
      <c r="BI146" s="227">
        <f>IF(N146="nulová",J146,0)</f>
        <v>0</v>
      </c>
      <c r="BJ146" s="19" t="s">
        <v>80</v>
      </c>
      <c r="BK146" s="227">
        <f>ROUND(I146*H146,2)</f>
        <v>0</v>
      </c>
      <c r="BL146" s="19" t="s">
        <v>135</v>
      </c>
      <c r="BM146" s="226" t="s">
        <v>3344</v>
      </c>
    </row>
    <row r="147" s="13" customFormat="1">
      <c r="A147" s="13"/>
      <c r="B147" s="233"/>
      <c r="C147" s="234"/>
      <c r="D147" s="235" t="s">
        <v>198</v>
      </c>
      <c r="E147" s="236" t="s">
        <v>19</v>
      </c>
      <c r="F147" s="237" t="s">
        <v>3331</v>
      </c>
      <c r="G147" s="234"/>
      <c r="H147" s="236" t="s">
        <v>19</v>
      </c>
      <c r="I147" s="238"/>
      <c r="J147" s="234"/>
      <c r="K147" s="234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198</v>
      </c>
      <c r="AU147" s="243" t="s">
        <v>82</v>
      </c>
      <c r="AV147" s="13" t="s">
        <v>80</v>
      </c>
      <c r="AW147" s="13" t="s">
        <v>35</v>
      </c>
      <c r="AX147" s="13" t="s">
        <v>73</v>
      </c>
      <c r="AY147" s="243" t="s">
        <v>188</v>
      </c>
    </row>
    <row r="148" s="14" customFormat="1">
      <c r="A148" s="14"/>
      <c r="B148" s="244"/>
      <c r="C148" s="245"/>
      <c r="D148" s="235" t="s">
        <v>198</v>
      </c>
      <c r="E148" s="246" t="s">
        <v>19</v>
      </c>
      <c r="F148" s="247" t="s">
        <v>3332</v>
      </c>
      <c r="G148" s="245"/>
      <c r="H148" s="248">
        <v>5.46</v>
      </c>
      <c r="I148" s="249"/>
      <c r="J148" s="245"/>
      <c r="K148" s="245"/>
      <c r="L148" s="250"/>
      <c r="M148" s="251"/>
      <c r="N148" s="252"/>
      <c r="O148" s="252"/>
      <c r="P148" s="252"/>
      <c r="Q148" s="252"/>
      <c r="R148" s="252"/>
      <c r="S148" s="252"/>
      <c r="T148" s="253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4" t="s">
        <v>198</v>
      </c>
      <c r="AU148" s="254" t="s">
        <v>82</v>
      </c>
      <c r="AV148" s="14" t="s">
        <v>82</v>
      </c>
      <c r="AW148" s="14" t="s">
        <v>35</v>
      </c>
      <c r="AX148" s="14" t="s">
        <v>73</v>
      </c>
      <c r="AY148" s="254" t="s">
        <v>188</v>
      </c>
    </row>
    <row r="149" s="14" customFormat="1">
      <c r="A149" s="14"/>
      <c r="B149" s="244"/>
      <c r="C149" s="245"/>
      <c r="D149" s="235" t="s">
        <v>198</v>
      </c>
      <c r="E149" s="246" t="s">
        <v>19</v>
      </c>
      <c r="F149" s="247" t="s">
        <v>3333</v>
      </c>
      <c r="G149" s="245"/>
      <c r="H149" s="248">
        <v>2.1000000000000001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198</v>
      </c>
      <c r="AU149" s="254" t="s">
        <v>82</v>
      </c>
      <c r="AV149" s="14" t="s">
        <v>82</v>
      </c>
      <c r="AW149" s="14" t="s">
        <v>35</v>
      </c>
      <c r="AX149" s="14" t="s">
        <v>73</v>
      </c>
      <c r="AY149" s="254" t="s">
        <v>188</v>
      </c>
    </row>
    <row r="150" s="15" customFormat="1">
      <c r="A150" s="15"/>
      <c r="B150" s="255"/>
      <c r="C150" s="256"/>
      <c r="D150" s="235" t="s">
        <v>198</v>
      </c>
      <c r="E150" s="257" t="s">
        <v>19</v>
      </c>
      <c r="F150" s="258" t="s">
        <v>229</v>
      </c>
      <c r="G150" s="256"/>
      <c r="H150" s="259">
        <v>7.5600000000000005</v>
      </c>
      <c r="I150" s="260"/>
      <c r="J150" s="256"/>
      <c r="K150" s="256"/>
      <c r="L150" s="261"/>
      <c r="M150" s="262"/>
      <c r="N150" s="263"/>
      <c r="O150" s="263"/>
      <c r="P150" s="263"/>
      <c r="Q150" s="263"/>
      <c r="R150" s="263"/>
      <c r="S150" s="263"/>
      <c r="T150" s="264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5" t="s">
        <v>198</v>
      </c>
      <c r="AU150" s="265" t="s">
        <v>82</v>
      </c>
      <c r="AV150" s="15" t="s">
        <v>135</v>
      </c>
      <c r="AW150" s="15" t="s">
        <v>35</v>
      </c>
      <c r="AX150" s="15" t="s">
        <v>80</v>
      </c>
      <c r="AY150" s="265" t="s">
        <v>188</v>
      </c>
    </row>
    <row r="151" s="14" customFormat="1">
      <c r="A151" s="14"/>
      <c r="B151" s="244"/>
      <c r="C151" s="245"/>
      <c r="D151" s="235" t="s">
        <v>198</v>
      </c>
      <c r="E151" s="245"/>
      <c r="F151" s="247" t="s">
        <v>3345</v>
      </c>
      <c r="G151" s="245"/>
      <c r="H151" s="248">
        <v>7.7110000000000003</v>
      </c>
      <c r="I151" s="249"/>
      <c r="J151" s="245"/>
      <c r="K151" s="245"/>
      <c r="L151" s="250"/>
      <c r="M151" s="251"/>
      <c r="N151" s="252"/>
      <c r="O151" s="252"/>
      <c r="P151" s="252"/>
      <c r="Q151" s="252"/>
      <c r="R151" s="252"/>
      <c r="S151" s="252"/>
      <c r="T151" s="25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4" t="s">
        <v>198</v>
      </c>
      <c r="AU151" s="254" t="s">
        <v>82</v>
      </c>
      <c r="AV151" s="14" t="s">
        <v>82</v>
      </c>
      <c r="AW151" s="14" t="s">
        <v>4</v>
      </c>
      <c r="AX151" s="14" t="s">
        <v>80</v>
      </c>
      <c r="AY151" s="254" t="s">
        <v>188</v>
      </c>
    </row>
    <row r="152" s="2" customFormat="1" ht="24.15" customHeight="1">
      <c r="A152" s="40"/>
      <c r="B152" s="41"/>
      <c r="C152" s="215" t="s">
        <v>268</v>
      </c>
      <c r="D152" s="215" t="s">
        <v>190</v>
      </c>
      <c r="E152" s="216" t="s">
        <v>3346</v>
      </c>
      <c r="F152" s="217" t="s">
        <v>3347</v>
      </c>
      <c r="G152" s="218" t="s">
        <v>243</v>
      </c>
      <c r="H152" s="219">
        <v>1236.1279999999999</v>
      </c>
      <c r="I152" s="220"/>
      <c r="J152" s="221">
        <f>ROUND(I152*H152,2)</f>
        <v>0</v>
      </c>
      <c r="K152" s="217" t="s">
        <v>194</v>
      </c>
      <c r="L152" s="46"/>
      <c r="M152" s="222" t="s">
        <v>19</v>
      </c>
      <c r="N152" s="223" t="s">
        <v>44</v>
      </c>
      <c r="O152" s="86"/>
      <c r="P152" s="224">
        <f>O152*H152</f>
        <v>0</v>
      </c>
      <c r="Q152" s="224">
        <v>0</v>
      </c>
      <c r="R152" s="224">
        <f>Q152*H152</f>
        <v>0</v>
      </c>
      <c r="S152" s="224">
        <v>0</v>
      </c>
      <c r="T152" s="225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6" t="s">
        <v>135</v>
      </c>
      <c r="AT152" s="226" t="s">
        <v>190</v>
      </c>
      <c r="AU152" s="226" t="s">
        <v>82</v>
      </c>
      <c r="AY152" s="19" t="s">
        <v>188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19" t="s">
        <v>80</v>
      </c>
      <c r="BK152" s="227">
        <f>ROUND(I152*H152,2)</f>
        <v>0</v>
      </c>
      <c r="BL152" s="19" t="s">
        <v>135</v>
      </c>
      <c r="BM152" s="226" t="s">
        <v>3348</v>
      </c>
    </row>
    <row r="153" s="2" customFormat="1">
      <c r="A153" s="40"/>
      <c r="B153" s="41"/>
      <c r="C153" s="42"/>
      <c r="D153" s="228" t="s">
        <v>196</v>
      </c>
      <c r="E153" s="42"/>
      <c r="F153" s="229" t="s">
        <v>3349</v>
      </c>
      <c r="G153" s="42"/>
      <c r="H153" s="42"/>
      <c r="I153" s="230"/>
      <c r="J153" s="42"/>
      <c r="K153" s="42"/>
      <c r="L153" s="46"/>
      <c r="M153" s="231"/>
      <c r="N153" s="232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196</v>
      </c>
      <c r="AU153" s="19" t="s">
        <v>82</v>
      </c>
    </row>
    <row r="154" s="13" customFormat="1">
      <c r="A154" s="13"/>
      <c r="B154" s="233"/>
      <c r="C154" s="234"/>
      <c r="D154" s="235" t="s">
        <v>198</v>
      </c>
      <c r="E154" s="236" t="s">
        <v>19</v>
      </c>
      <c r="F154" s="237" t="s">
        <v>328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198</v>
      </c>
      <c r="AU154" s="243" t="s">
        <v>82</v>
      </c>
      <c r="AV154" s="13" t="s">
        <v>80</v>
      </c>
      <c r="AW154" s="13" t="s">
        <v>35</v>
      </c>
      <c r="AX154" s="13" t="s">
        <v>73</v>
      </c>
      <c r="AY154" s="243" t="s">
        <v>188</v>
      </c>
    </row>
    <row r="155" s="14" customFormat="1">
      <c r="A155" s="14"/>
      <c r="B155" s="244"/>
      <c r="C155" s="245"/>
      <c r="D155" s="235" t="s">
        <v>198</v>
      </c>
      <c r="E155" s="246" t="s">
        <v>19</v>
      </c>
      <c r="F155" s="247" t="s">
        <v>3350</v>
      </c>
      <c r="G155" s="245"/>
      <c r="H155" s="248">
        <v>187.714</v>
      </c>
      <c r="I155" s="249"/>
      <c r="J155" s="245"/>
      <c r="K155" s="245"/>
      <c r="L155" s="250"/>
      <c r="M155" s="251"/>
      <c r="N155" s="252"/>
      <c r="O155" s="252"/>
      <c r="P155" s="252"/>
      <c r="Q155" s="252"/>
      <c r="R155" s="252"/>
      <c r="S155" s="252"/>
      <c r="T155" s="253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4" t="s">
        <v>198</v>
      </c>
      <c r="AU155" s="254" t="s">
        <v>82</v>
      </c>
      <c r="AV155" s="14" t="s">
        <v>82</v>
      </c>
      <c r="AW155" s="14" t="s">
        <v>35</v>
      </c>
      <c r="AX155" s="14" t="s">
        <v>73</v>
      </c>
      <c r="AY155" s="254" t="s">
        <v>188</v>
      </c>
    </row>
    <row r="156" s="14" customFormat="1">
      <c r="A156" s="14"/>
      <c r="B156" s="244"/>
      <c r="C156" s="245"/>
      <c r="D156" s="235" t="s">
        <v>198</v>
      </c>
      <c r="E156" s="246" t="s">
        <v>19</v>
      </c>
      <c r="F156" s="247" t="s">
        <v>3351</v>
      </c>
      <c r="G156" s="245"/>
      <c r="H156" s="248">
        <v>-65.614000000000004</v>
      </c>
      <c r="I156" s="249"/>
      <c r="J156" s="245"/>
      <c r="K156" s="245"/>
      <c r="L156" s="250"/>
      <c r="M156" s="251"/>
      <c r="N156" s="252"/>
      <c r="O156" s="252"/>
      <c r="P156" s="252"/>
      <c r="Q156" s="252"/>
      <c r="R156" s="252"/>
      <c r="S156" s="252"/>
      <c r="T156" s="25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4" t="s">
        <v>198</v>
      </c>
      <c r="AU156" s="254" t="s">
        <v>82</v>
      </c>
      <c r="AV156" s="14" t="s">
        <v>82</v>
      </c>
      <c r="AW156" s="14" t="s">
        <v>35</v>
      </c>
      <c r="AX156" s="14" t="s">
        <v>73</v>
      </c>
      <c r="AY156" s="254" t="s">
        <v>188</v>
      </c>
    </row>
    <row r="157" s="13" customFormat="1">
      <c r="A157" s="13"/>
      <c r="B157" s="233"/>
      <c r="C157" s="234"/>
      <c r="D157" s="235" t="s">
        <v>198</v>
      </c>
      <c r="E157" s="236" t="s">
        <v>19</v>
      </c>
      <c r="F157" s="237" t="s">
        <v>3352</v>
      </c>
      <c r="G157" s="234"/>
      <c r="H157" s="236" t="s">
        <v>19</v>
      </c>
      <c r="I157" s="238"/>
      <c r="J157" s="234"/>
      <c r="K157" s="234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198</v>
      </c>
      <c r="AU157" s="243" t="s">
        <v>82</v>
      </c>
      <c r="AV157" s="13" t="s">
        <v>80</v>
      </c>
      <c r="AW157" s="13" t="s">
        <v>35</v>
      </c>
      <c r="AX157" s="13" t="s">
        <v>73</v>
      </c>
      <c r="AY157" s="243" t="s">
        <v>188</v>
      </c>
    </row>
    <row r="158" s="14" customFormat="1">
      <c r="A158" s="14"/>
      <c r="B158" s="244"/>
      <c r="C158" s="245"/>
      <c r="D158" s="235" t="s">
        <v>198</v>
      </c>
      <c r="E158" s="246" t="s">
        <v>19</v>
      </c>
      <c r="F158" s="247" t="s">
        <v>3353</v>
      </c>
      <c r="G158" s="245"/>
      <c r="H158" s="248">
        <v>333.02600000000001</v>
      </c>
      <c r="I158" s="249"/>
      <c r="J158" s="245"/>
      <c r="K158" s="245"/>
      <c r="L158" s="250"/>
      <c r="M158" s="251"/>
      <c r="N158" s="252"/>
      <c r="O158" s="252"/>
      <c r="P158" s="252"/>
      <c r="Q158" s="252"/>
      <c r="R158" s="252"/>
      <c r="S158" s="252"/>
      <c r="T158" s="25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4" t="s">
        <v>198</v>
      </c>
      <c r="AU158" s="254" t="s">
        <v>82</v>
      </c>
      <c r="AV158" s="14" t="s">
        <v>82</v>
      </c>
      <c r="AW158" s="14" t="s">
        <v>35</v>
      </c>
      <c r="AX158" s="14" t="s">
        <v>73</v>
      </c>
      <c r="AY158" s="254" t="s">
        <v>188</v>
      </c>
    </row>
    <row r="159" s="14" customFormat="1">
      <c r="A159" s="14"/>
      <c r="B159" s="244"/>
      <c r="C159" s="245"/>
      <c r="D159" s="235" t="s">
        <v>198</v>
      </c>
      <c r="E159" s="246" t="s">
        <v>19</v>
      </c>
      <c r="F159" s="247" t="s">
        <v>3354</v>
      </c>
      <c r="G159" s="245"/>
      <c r="H159" s="248">
        <v>-87</v>
      </c>
      <c r="I159" s="249"/>
      <c r="J159" s="245"/>
      <c r="K159" s="245"/>
      <c r="L159" s="250"/>
      <c r="M159" s="251"/>
      <c r="N159" s="252"/>
      <c r="O159" s="252"/>
      <c r="P159" s="252"/>
      <c r="Q159" s="252"/>
      <c r="R159" s="252"/>
      <c r="S159" s="252"/>
      <c r="T159" s="253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4" t="s">
        <v>198</v>
      </c>
      <c r="AU159" s="254" t="s">
        <v>82</v>
      </c>
      <c r="AV159" s="14" t="s">
        <v>82</v>
      </c>
      <c r="AW159" s="14" t="s">
        <v>35</v>
      </c>
      <c r="AX159" s="14" t="s">
        <v>73</v>
      </c>
      <c r="AY159" s="254" t="s">
        <v>188</v>
      </c>
    </row>
    <row r="160" s="13" customFormat="1">
      <c r="A160" s="13"/>
      <c r="B160" s="233"/>
      <c r="C160" s="234"/>
      <c r="D160" s="235" t="s">
        <v>198</v>
      </c>
      <c r="E160" s="236" t="s">
        <v>19</v>
      </c>
      <c r="F160" s="237" t="s">
        <v>3355</v>
      </c>
      <c r="G160" s="234"/>
      <c r="H160" s="236" t="s">
        <v>19</v>
      </c>
      <c r="I160" s="238"/>
      <c r="J160" s="234"/>
      <c r="K160" s="234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198</v>
      </c>
      <c r="AU160" s="243" t="s">
        <v>82</v>
      </c>
      <c r="AV160" s="13" t="s">
        <v>80</v>
      </c>
      <c r="AW160" s="13" t="s">
        <v>35</v>
      </c>
      <c r="AX160" s="13" t="s">
        <v>73</v>
      </c>
      <c r="AY160" s="243" t="s">
        <v>188</v>
      </c>
    </row>
    <row r="161" s="14" customFormat="1">
      <c r="A161" s="14"/>
      <c r="B161" s="244"/>
      <c r="C161" s="245"/>
      <c r="D161" s="235" t="s">
        <v>198</v>
      </c>
      <c r="E161" s="246" t="s">
        <v>19</v>
      </c>
      <c r="F161" s="247" t="s">
        <v>3356</v>
      </c>
      <c r="G161" s="245"/>
      <c r="H161" s="248">
        <v>214.79300000000001</v>
      </c>
      <c r="I161" s="249"/>
      <c r="J161" s="245"/>
      <c r="K161" s="245"/>
      <c r="L161" s="250"/>
      <c r="M161" s="251"/>
      <c r="N161" s="252"/>
      <c r="O161" s="252"/>
      <c r="P161" s="252"/>
      <c r="Q161" s="252"/>
      <c r="R161" s="252"/>
      <c r="S161" s="252"/>
      <c r="T161" s="253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4" t="s">
        <v>198</v>
      </c>
      <c r="AU161" s="254" t="s">
        <v>82</v>
      </c>
      <c r="AV161" s="14" t="s">
        <v>82</v>
      </c>
      <c r="AW161" s="14" t="s">
        <v>35</v>
      </c>
      <c r="AX161" s="14" t="s">
        <v>73</v>
      </c>
      <c r="AY161" s="254" t="s">
        <v>188</v>
      </c>
    </row>
    <row r="162" s="14" customFormat="1">
      <c r="A162" s="14"/>
      <c r="B162" s="244"/>
      <c r="C162" s="245"/>
      <c r="D162" s="235" t="s">
        <v>198</v>
      </c>
      <c r="E162" s="246" t="s">
        <v>19</v>
      </c>
      <c r="F162" s="247" t="s">
        <v>3357</v>
      </c>
      <c r="G162" s="245"/>
      <c r="H162" s="248">
        <v>77.745000000000005</v>
      </c>
      <c r="I162" s="249"/>
      <c r="J162" s="245"/>
      <c r="K162" s="245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198</v>
      </c>
      <c r="AU162" s="254" t="s">
        <v>82</v>
      </c>
      <c r="AV162" s="14" t="s">
        <v>82</v>
      </c>
      <c r="AW162" s="14" t="s">
        <v>35</v>
      </c>
      <c r="AX162" s="14" t="s">
        <v>73</v>
      </c>
      <c r="AY162" s="254" t="s">
        <v>188</v>
      </c>
    </row>
    <row r="163" s="14" customFormat="1">
      <c r="A163" s="14"/>
      <c r="B163" s="244"/>
      <c r="C163" s="245"/>
      <c r="D163" s="235" t="s">
        <v>198</v>
      </c>
      <c r="E163" s="246" t="s">
        <v>19</v>
      </c>
      <c r="F163" s="247" t="s">
        <v>3358</v>
      </c>
      <c r="G163" s="245"/>
      <c r="H163" s="248">
        <v>24.850000000000001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198</v>
      </c>
      <c r="AU163" s="254" t="s">
        <v>82</v>
      </c>
      <c r="AV163" s="14" t="s">
        <v>82</v>
      </c>
      <c r="AW163" s="14" t="s">
        <v>35</v>
      </c>
      <c r="AX163" s="14" t="s">
        <v>73</v>
      </c>
      <c r="AY163" s="254" t="s">
        <v>188</v>
      </c>
    </row>
    <row r="164" s="14" customFormat="1">
      <c r="A164" s="14"/>
      <c r="B164" s="244"/>
      <c r="C164" s="245"/>
      <c r="D164" s="235" t="s">
        <v>198</v>
      </c>
      <c r="E164" s="246" t="s">
        <v>19</v>
      </c>
      <c r="F164" s="247" t="s">
        <v>3359</v>
      </c>
      <c r="G164" s="245"/>
      <c r="H164" s="248">
        <v>-72.111999999999995</v>
      </c>
      <c r="I164" s="249"/>
      <c r="J164" s="245"/>
      <c r="K164" s="245"/>
      <c r="L164" s="250"/>
      <c r="M164" s="251"/>
      <c r="N164" s="252"/>
      <c r="O164" s="252"/>
      <c r="P164" s="252"/>
      <c r="Q164" s="252"/>
      <c r="R164" s="252"/>
      <c r="S164" s="252"/>
      <c r="T164" s="25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4" t="s">
        <v>198</v>
      </c>
      <c r="AU164" s="254" t="s">
        <v>82</v>
      </c>
      <c r="AV164" s="14" t="s">
        <v>82</v>
      </c>
      <c r="AW164" s="14" t="s">
        <v>35</v>
      </c>
      <c r="AX164" s="14" t="s">
        <v>73</v>
      </c>
      <c r="AY164" s="254" t="s">
        <v>188</v>
      </c>
    </row>
    <row r="165" s="13" customFormat="1">
      <c r="A165" s="13"/>
      <c r="B165" s="233"/>
      <c r="C165" s="234"/>
      <c r="D165" s="235" t="s">
        <v>198</v>
      </c>
      <c r="E165" s="236" t="s">
        <v>19</v>
      </c>
      <c r="F165" s="237" t="s">
        <v>3360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198</v>
      </c>
      <c r="AU165" s="243" t="s">
        <v>82</v>
      </c>
      <c r="AV165" s="13" t="s">
        <v>80</v>
      </c>
      <c r="AW165" s="13" t="s">
        <v>35</v>
      </c>
      <c r="AX165" s="13" t="s">
        <v>73</v>
      </c>
      <c r="AY165" s="243" t="s">
        <v>188</v>
      </c>
    </row>
    <row r="166" s="14" customFormat="1">
      <c r="A166" s="14"/>
      <c r="B166" s="244"/>
      <c r="C166" s="245"/>
      <c r="D166" s="235" t="s">
        <v>198</v>
      </c>
      <c r="E166" s="246" t="s">
        <v>19</v>
      </c>
      <c r="F166" s="247" t="s">
        <v>3361</v>
      </c>
      <c r="G166" s="245"/>
      <c r="H166" s="248">
        <v>55.200000000000003</v>
      </c>
      <c r="I166" s="249"/>
      <c r="J166" s="245"/>
      <c r="K166" s="245"/>
      <c r="L166" s="250"/>
      <c r="M166" s="251"/>
      <c r="N166" s="252"/>
      <c r="O166" s="252"/>
      <c r="P166" s="252"/>
      <c r="Q166" s="252"/>
      <c r="R166" s="252"/>
      <c r="S166" s="252"/>
      <c r="T166" s="25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4" t="s">
        <v>198</v>
      </c>
      <c r="AU166" s="254" t="s">
        <v>82</v>
      </c>
      <c r="AV166" s="14" t="s">
        <v>82</v>
      </c>
      <c r="AW166" s="14" t="s">
        <v>35</v>
      </c>
      <c r="AX166" s="14" t="s">
        <v>73</v>
      </c>
      <c r="AY166" s="254" t="s">
        <v>188</v>
      </c>
    </row>
    <row r="167" s="14" customFormat="1">
      <c r="A167" s="14"/>
      <c r="B167" s="244"/>
      <c r="C167" s="245"/>
      <c r="D167" s="235" t="s">
        <v>198</v>
      </c>
      <c r="E167" s="246" t="s">
        <v>19</v>
      </c>
      <c r="F167" s="247" t="s">
        <v>3362</v>
      </c>
      <c r="G167" s="245"/>
      <c r="H167" s="248">
        <v>5.6980000000000004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198</v>
      </c>
      <c r="AU167" s="254" t="s">
        <v>82</v>
      </c>
      <c r="AV167" s="14" t="s">
        <v>82</v>
      </c>
      <c r="AW167" s="14" t="s">
        <v>35</v>
      </c>
      <c r="AX167" s="14" t="s">
        <v>73</v>
      </c>
      <c r="AY167" s="254" t="s">
        <v>188</v>
      </c>
    </row>
    <row r="168" s="14" customFormat="1">
      <c r="A168" s="14"/>
      <c r="B168" s="244"/>
      <c r="C168" s="245"/>
      <c r="D168" s="235" t="s">
        <v>198</v>
      </c>
      <c r="E168" s="246" t="s">
        <v>19</v>
      </c>
      <c r="F168" s="247" t="s">
        <v>3088</v>
      </c>
      <c r="G168" s="245"/>
      <c r="H168" s="248">
        <v>-2.0499999999999998</v>
      </c>
      <c r="I168" s="249"/>
      <c r="J168" s="245"/>
      <c r="K168" s="245"/>
      <c r="L168" s="250"/>
      <c r="M168" s="251"/>
      <c r="N168" s="252"/>
      <c r="O168" s="252"/>
      <c r="P168" s="252"/>
      <c r="Q168" s="252"/>
      <c r="R168" s="252"/>
      <c r="S168" s="252"/>
      <c r="T168" s="25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4" t="s">
        <v>198</v>
      </c>
      <c r="AU168" s="254" t="s">
        <v>82</v>
      </c>
      <c r="AV168" s="14" t="s">
        <v>82</v>
      </c>
      <c r="AW168" s="14" t="s">
        <v>35</v>
      </c>
      <c r="AX168" s="14" t="s">
        <v>73</v>
      </c>
      <c r="AY168" s="254" t="s">
        <v>188</v>
      </c>
    </row>
    <row r="169" s="16" customFormat="1">
      <c r="A169" s="16"/>
      <c r="B169" s="282"/>
      <c r="C169" s="283"/>
      <c r="D169" s="235" t="s">
        <v>198</v>
      </c>
      <c r="E169" s="284" t="s">
        <v>19</v>
      </c>
      <c r="F169" s="285" t="s">
        <v>730</v>
      </c>
      <c r="G169" s="283"/>
      <c r="H169" s="286">
        <v>672.25000000000011</v>
      </c>
      <c r="I169" s="287"/>
      <c r="J169" s="283"/>
      <c r="K169" s="283"/>
      <c r="L169" s="288"/>
      <c r="M169" s="289"/>
      <c r="N169" s="290"/>
      <c r="O169" s="290"/>
      <c r="P169" s="290"/>
      <c r="Q169" s="290"/>
      <c r="R169" s="290"/>
      <c r="S169" s="290"/>
      <c r="T169" s="291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T169" s="292" t="s">
        <v>198</v>
      </c>
      <c r="AU169" s="292" t="s">
        <v>82</v>
      </c>
      <c r="AV169" s="16" t="s">
        <v>129</v>
      </c>
      <c r="AW169" s="16" t="s">
        <v>35</v>
      </c>
      <c r="AX169" s="16" t="s">
        <v>73</v>
      </c>
      <c r="AY169" s="292" t="s">
        <v>188</v>
      </c>
    </row>
    <row r="170" s="13" customFormat="1">
      <c r="A170" s="13"/>
      <c r="B170" s="233"/>
      <c r="C170" s="234"/>
      <c r="D170" s="235" t="s">
        <v>198</v>
      </c>
      <c r="E170" s="236" t="s">
        <v>19</v>
      </c>
      <c r="F170" s="237" t="s">
        <v>3363</v>
      </c>
      <c r="G170" s="234"/>
      <c r="H170" s="236" t="s">
        <v>19</v>
      </c>
      <c r="I170" s="238"/>
      <c r="J170" s="234"/>
      <c r="K170" s="234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198</v>
      </c>
      <c r="AU170" s="243" t="s">
        <v>82</v>
      </c>
      <c r="AV170" s="13" t="s">
        <v>80</v>
      </c>
      <c r="AW170" s="13" t="s">
        <v>35</v>
      </c>
      <c r="AX170" s="13" t="s">
        <v>73</v>
      </c>
      <c r="AY170" s="243" t="s">
        <v>188</v>
      </c>
    </row>
    <row r="171" s="13" customFormat="1">
      <c r="A171" s="13"/>
      <c r="B171" s="233"/>
      <c r="C171" s="234"/>
      <c r="D171" s="235" t="s">
        <v>198</v>
      </c>
      <c r="E171" s="236" t="s">
        <v>19</v>
      </c>
      <c r="F171" s="237" t="s">
        <v>328</v>
      </c>
      <c r="G171" s="234"/>
      <c r="H171" s="236" t="s">
        <v>19</v>
      </c>
      <c r="I171" s="238"/>
      <c r="J171" s="234"/>
      <c r="K171" s="234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198</v>
      </c>
      <c r="AU171" s="243" t="s">
        <v>82</v>
      </c>
      <c r="AV171" s="13" t="s">
        <v>80</v>
      </c>
      <c r="AW171" s="13" t="s">
        <v>35</v>
      </c>
      <c r="AX171" s="13" t="s">
        <v>73</v>
      </c>
      <c r="AY171" s="243" t="s">
        <v>188</v>
      </c>
    </row>
    <row r="172" s="14" customFormat="1">
      <c r="A172" s="14"/>
      <c r="B172" s="244"/>
      <c r="C172" s="245"/>
      <c r="D172" s="235" t="s">
        <v>198</v>
      </c>
      <c r="E172" s="246" t="s">
        <v>19</v>
      </c>
      <c r="F172" s="247" t="s">
        <v>3364</v>
      </c>
      <c r="G172" s="245"/>
      <c r="H172" s="248">
        <v>30.917999999999999</v>
      </c>
      <c r="I172" s="249"/>
      <c r="J172" s="245"/>
      <c r="K172" s="245"/>
      <c r="L172" s="250"/>
      <c r="M172" s="251"/>
      <c r="N172" s="252"/>
      <c r="O172" s="252"/>
      <c r="P172" s="252"/>
      <c r="Q172" s="252"/>
      <c r="R172" s="252"/>
      <c r="S172" s="252"/>
      <c r="T172" s="253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4" t="s">
        <v>198</v>
      </c>
      <c r="AU172" s="254" t="s">
        <v>82</v>
      </c>
      <c r="AV172" s="14" t="s">
        <v>82</v>
      </c>
      <c r="AW172" s="14" t="s">
        <v>35</v>
      </c>
      <c r="AX172" s="14" t="s">
        <v>73</v>
      </c>
      <c r="AY172" s="254" t="s">
        <v>188</v>
      </c>
    </row>
    <row r="173" s="13" customFormat="1">
      <c r="A173" s="13"/>
      <c r="B173" s="233"/>
      <c r="C173" s="234"/>
      <c r="D173" s="235" t="s">
        <v>198</v>
      </c>
      <c r="E173" s="236" t="s">
        <v>19</v>
      </c>
      <c r="F173" s="237" t="s">
        <v>294</v>
      </c>
      <c r="G173" s="234"/>
      <c r="H173" s="236" t="s">
        <v>19</v>
      </c>
      <c r="I173" s="238"/>
      <c r="J173" s="234"/>
      <c r="K173" s="234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198</v>
      </c>
      <c r="AU173" s="243" t="s">
        <v>82</v>
      </c>
      <c r="AV173" s="13" t="s">
        <v>80</v>
      </c>
      <c r="AW173" s="13" t="s">
        <v>35</v>
      </c>
      <c r="AX173" s="13" t="s">
        <v>73</v>
      </c>
      <c r="AY173" s="243" t="s">
        <v>188</v>
      </c>
    </row>
    <row r="174" s="14" customFormat="1">
      <c r="A174" s="14"/>
      <c r="B174" s="244"/>
      <c r="C174" s="245"/>
      <c r="D174" s="235" t="s">
        <v>198</v>
      </c>
      <c r="E174" s="246" t="s">
        <v>19</v>
      </c>
      <c r="F174" s="247" t="s">
        <v>3365</v>
      </c>
      <c r="G174" s="245"/>
      <c r="H174" s="248">
        <v>53.048999999999999</v>
      </c>
      <c r="I174" s="249"/>
      <c r="J174" s="245"/>
      <c r="K174" s="245"/>
      <c r="L174" s="250"/>
      <c r="M174" s="251"/>
      <c r="N174" s="252"/>
      <c r="O174" s="252"/>
      <c r="P174" s="252"/>
      <c r="Q174" s="252"/>
      <c r="R174" s="252"/>
      <c r="S174" s="252"/>
      <c r="T174" s="25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4" t="s">
        <v>198</v>
      </c>
      <c r="AU174" s="254" t="s">
        <v>82</v>
      </c>
      <c r="AV174" s="14" t="s">
        <v>82</v>
      </c>
      <c r="AW174" s="14" t="s">
        <v>35</v>
      </c>
      <c r="AX174" s="14" t="s">
        <v>73</v>
      </c>
      <c r="AY174" s="254" t="s">
        <v>188</v>
      </c>
    </row>
    <row r="175" s="13" customFormat="1">
      <c r="A175" s="13"/>
      <c r="B175" s="233"/>
      <c r="C175" s="234"/>
      <c r="D175" s="235" t="s">
        <v>198</v>
      </c>
      <c r="E175" s="236" t="s">
        <v>19</v>
      </c>
      <c r="F175" s="237" t="s">
        <v>3352</v>
      </c>
      <c r="G175" s="234"/>
      <c r="H175" s="236" t="s">
        <v>19</v>
      </c>
      <c r="I175" s="238"/>
      <c r="J175" s="234"/>
      <c r="K175" s="234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198</v>
      </c>
      <c r="AU175" s="243" t="s">
        <v>82</v>
      </c>
      <c r="AV175" s="13" t="s">
        <v>80</v>
      </c>
      <c r="AW175" s="13" t="s">
        <v>35</v>
      </c>
      <c r="AX175" s="13" t="s">
        <v>73</v>
      </c>
      <c r="AY175" s="243" t="s">
        <v>188</v>
      </c>
    </row>
    <row r="176" s="14" customFormat="1">
      <c r="A176" s="14"/>
      <c r="B176" s="244"/>
      <c r="C176" s="245"/>
      <c r="D176" s="235" t="s">
        <v>198</v>
      </c>
      <c r="E176" s="246" t="s">
        <v>19</v>
      </c>
      <c r="F176" s="247" t="s">
        <v>3365</v>
      </c>
      <c r="G176" s="245"/>
      <c r="H176" s="248">
        <v>53.048999999999999</v>
      </c>
      <c r="I176" s="249"/>
      <c r="J176" s="245"/>
      <c r="K176" s="245"/>
      <c r="L176" s="250"/>
      <c r="M176" s="251"/>
      <c r="N176" s="252"/>
      <c r="O176" s="252"/>
      <c r="P176" s="252"/>
      <c r="Q176" s="252"/>
      <c r="R176" s="252"/>
      <c r="S176" s="252"/>
      <c r="T176" s="253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4" t="s">
        <v>198</v>
      </c>
      <c r="AU176" s="254" t="s">
        <v>82</v>
      </c>
      <c r="AV176" s="14" t="s">
        <v>82</v>
      </c>
      <c r="AW176" s="14" t="s">
        <v>35</v>
      </c>
      <c r="AX176" s="14" t="s">
        <v>73</v>
      </c>
      <c r="AY176" s="254" t="s">
        <v>188</v>
      </c>
    </row>
    <row r="177" s="13" customFormat="1">
      <c r="A177" s="13"/>
      <c r="B177" s="233"/>
      <c r="C177" s="234"/>
      <c r="D177" s="235" t="s">
        <v>198</v>
      </c>
      <c r="E177" s="236" t="s">
        <v>19</v>
      </c>
      <c r="F177" s="237" t="s">
        <v>3355</v>
      </c>
      <c r="G177" s="234"/>
      <c r="H177" s="236" t="s">
        <v>19</v>
      </c>
      <c r="I177" s="238"/>
      <c r="J177" s="234"/>
      <c r="K177" s="234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198</v>
      </c>
      <c r="AU177" s="243" t="s">
        <v>82</v>
      </c>
      <c r="AV177" s="13" t="s">
        <v>80</v>
      </c>
      <c r="AW177" s="13" t="s">
        <v>35</v>
      </c>
      <c r="AX177" s="13" t="s">
        <v>73</v>
      </c>
      <c r="AY177" s="243" t="s">
        <v>188</v>
      </c>
    </row>
    <row r="178" s="14" customFormat="1">
      <c r="A178" s="14"/>
      <c r="B178" s="244"/>
      <c r="C178" s="245"/>
      <c r="D178" s="235" t="s">
        <v>198</v>
      </c>
      <c r="E178" s="246" t="s">
        <v>19</v>
      </c>
      <c r="F178" s="247" t="s">
        <v>3365</v>
      </c>
      <c r="G178" s="245"/>
      <c r="H178" s="248">
        <v>53.048999999999999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198</v>
      </c>
      <c r="AU178" s="254" t="s">
        <v>82</v>
      </c>
      <c r="AV178" s="14" t="s">
        <v>82</v>
      </c>
      <c r="AW178" s="14" t="s">
        <v>35</v>
      </c>
      <c r="AX178" s="14" t="s">
        <v>73</v>
      </c>
      <c r="AY178" s="254" t="s">
        <v>188</v>
      </c>
    </row>
    <row r="179" s="13" customFormat="1">
      <c r="A179" s="13"/>
      <c r="B179" s="233"/>
      <c r="C179" s="234"/>
      <c r="D179" s="235" t="s">
        <v>198</v>
      </c>
      <c r="E179" s="236" t="s">
        <v>19</v>
      </c>
      <c r="F179" s="237" t="s">
        <v>3360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198</v>
      </c>
      <c r="AU179" s="243" t="s">
        <v>82</v>
      </c>
      <c r="AV179" s="13" t="s">
        <v>80</v>
      </c>
      <c r="AW179" s="13" t="s">
        <v>35</v>
      </c>
      <c r="AX179" s="13" t="s">
        <v>73</v>
      </c>
      <c r="AY179" s="243" t="s">
        <v>188</v>
      </c>
    </row>
    <row r="180" s="16" customFormat="1">
      <c r="A180" s="16"/>
      <c r="B180" s="282"/>
      <c r="C180" s="283"/>
      <c r="D180" s="235" t="s">
        <v>198</v>
      </c>
      <c r="E180" s="284" t="s">
        <v>19</v>
      </c>
      <c r="F180" s="285" t="s">
        <v>730</v>
      </c>
      <c r="G180" s="283"/>
      <c r="H180" s="286">
        <v>190.065</v>
      </c>
      <c r="I180" s="287"/>
      <c r="J180" s="283"/>
      <c r="K180" s="283"/>
      <c r="L180" s="288"/>
      <c r="M180" s="289"/>
      <c r="N180" s="290"/>
      <c r="O180" s="290"/>
      <c r="P180" s="290"/>
      <c r="Q180" s="290"/>
      <c r="R180" s="290"/>
      <c r="S180" s="290"/>
      <c r="T180" s="291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T180" s="292" t="s">
        <v>198</v>
      </c>
      <c r="AU180" s="292" t="s">
        <v>82</v>
      </c>
      <c r="AV180" s="16" t="s">
        <v>129</v>
      </c>
      <c r="AW180" s="16" t="s">
        <v>35</v>
      </c>
      <c r="AX180" s="16" t="s">
        <v>73</v>
      </c>
      <c r="AY180" s="292" t="s">
        <v>188</v>
      </c>
    </row>
    <row r="181" s="13" customFormat="1">
      <c r="A181" s="13"/>
      <c r="B181" s="233"/>
      <c r="C181" s="234"/>
      <c r="D181" s="235" t="s">
        <v>198</v>
      </c>
      <c r="E181" s="236" t="s">
        <v>19</v>
      </c>
      <c r="F181" s="237" t="s">
        <v>3366</v>
      </c>
      <c r="G181" s="234"/>
      <c r="H181" s="236" t="s">
        <v>19</v>
      </c>
      <c r="I181" s="238"/>
      <c r="J181" s="234"/>
      <c r="K181" s="234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198</v>
      </c>
      <c r="AU181" s="243" t="s">
        <v>82</v>
      </c>
      <c r="AV181" s="13" t="s">
        <v>80</v>
      </c>
      <c r="AW181" s="13" t="s">
        <v>35</v>
      </c>
      <c r="AX181" s="13" t="s">
        <v>73</v>
      </c>
      <c r="AY181" s="243" t="s">
        <v>188</v>
      </c>
    </row>
    <row r="182" s="14" customFormat="1">
      <c r="A182" s="14"/>
      <c r="B182" s="244"/>
      <c r="C182" s="245"/>
      <c r="D182" s="235" t="s">
        <v>198</v>
      </c>
      <c r="E182" s="246" t="s">
        <v>19</v>
      </c>
      <c r="F182" s="247" t="s">
        <v>3367</v>
      </c>
      <c r="G182" s="245"/>
      <c r="H182" s="248">
        <v>160.19999999999999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198</v>
      </c>
      <c r="AU182" s="254" t="s">
        <v>82</v>
      </c>
      <c r="AV182" s="14" t="s">
        <v>82</v>
      </c>
      <c r="AW182" s="14" t="s">
        <v>35</v>
      </c>
      <c r="AX182" s="14" t="s">
        <v>73</v>
      </c>
      <c r="AY182" s="254" t="s">
        <v>188</v>
      </c>
    </row>
    <row r="183" s="14" customFormat="1">
      <c r="A183" s="14"/>
      <c r="B183" s="244"/>
      <c r="C183" s="245"/>
      <c r="D183" s="235" t="s">
        <v>198</v>
      </c>
      <c r="E183" s="246" t="s">
        <v>19</v>
      </c>
      <c r="F183" s="247" t="s">
        <v>3175</v>
      </c>
      <c r="G183" s="245"/>
      <c r="H183" s="248">
        <v>156.983</v>
      </c>
      <c r="I183" s="249"/>
      <c r="J183" s="245"/>
      <c r="K183" s="245"/>
      <c r="L183" s="250"/>
      <c r="M183" s="251"/>
      <c r="N183" s="252"/>
      <c r="O183" s="252"/>
      <c r="P183" s="252"/>
      <c r="Q183" s="252"/>
      <c r="R183" s="252"/>
      <c r="S183" s="252"/>
      <c r="T183" s="253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4" t="s">
        <v>198</v>
      </c>
      <c r="AU183" s="254" t="s">
        <v>82</v>
      </c>
      <c r="AV183" s="14" t="s">
        <v>82</v>
      </c>
      <c r="AW183" s="14" t="s">
        <v>35</v>
      </c>
      <c r="AX183" s="14" t="s">
        <v>73</v>
      </c>
      <c r="AY183" s="254" t="s">
        <v>188</v>
      </c>
    </row>
    <row r="184" s="14" customFormat="1">
      <c r="A184" s="14"/>
      <c r="B184" s="244"/>
      <c r="C184" s="245"/>
      <c r="D184" s="235" t="s">
        <v>198</v>
      </c>
      <c r="E184" s="246" t="s">
        <v>19</v>
      </c>
      <c r="F184" s="247" t="s">
        <v>3176</v>
      </c>
      <c r="G184" s="245"/>
      <c r="H184" s="248">
        <v>32.039999999999999</v>
      </c>
      <c r="I184" s="249"/>
      <c r="J184" s="245"/>
      <c r="K184" s="245"/>
      <c r="L184" s="250"/>
      <c r="M184" s="251"/>
      <c r="N184" s="252"/>
      <c r="O184" s="252"/>
      <c r="P184" s="252"/>
      <c r="Q184" s="252"/>
      <c r="R184" s="252"/>
      <c r="S184" s="252"/>
      <c r="T184" s="253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4" t="s">
        <v>198</v>
      </c>
      <c r="AU184" s="254" t="s">
        <v>82</v>
      </c>
      <c r="AV184" s="14" t="s">
        <v>82</v>
      </c>
      <c r="AW184" s="14" t="s">
        <v>35</v>
      </c>
      <c r="AX184" s="14" t="s">
        <v>73</v>
      </c>
      <c r="AY184" s="254" t="s">
        <v>188</v>
      </c>
    </row>
    <row r="185" s="14" customFormat="1">
      <c r="A185" s="14"/>
      <c r="B185" s="244"/>
      <c r="C185" s="245"/>
      <c r="D185" s="235" t="s">
        <v>198</v>
      </c>
      <c r="E185" s="246" t="s">
        <v>19</v>
      </c>
      <c r="F185" s="247" t="s">
        <v>3368</v>
      </c>
      <c r="G185" s="245"/>
      <c r="H185" s="248">
        <v>10.5</v>
      </c>
      <c r="I185" s="249"/>
      <c r="J185" s="245"/>
      <c r="K185" s="245"/>
      <c r="L185" s="250"/>
      <c r="M185" s="251"/>
      <c r="N185" s="252"/>
      <c r="O185" s="252"/>
      <c r="P185" s="252"/>
      <c r="Q185" s="252"/>
      <c r="R185" s="252"/>
      <c r="S185" s="252"/>
      <c r="T185" s="253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4" t="s">
        <v>198</v>
      </c>
      <c r="AU185" s="254" t="s">
        <v>82</v>
      </c>
      <c r="AV185" s="14" t="s">
        <v>82</v>
      </c>
      <c r="AW185" s="14" t="s">
        <v>35</v>
      </c>
      <c r="AX185" s="14" t="s">
        <v>73</v>
      </c>
      <c r="AY185" s="254" t="s">
        <v>188</v>
      </c>
    </row>
    <row r="186" s="14" customFormat="1">
      <c r="A186" s="14"/>
      <c r="B186" s="244"/>
      <c r="C186" s="245"/>
      <c r="D186" s="235" t="s">
        <v>198</v>
      </c>
      <c r="E186" s="246" t="s">
        <v>19</v>
      </c>
      <c r="F186" s="247" t="s">
        <v>3369</v>
      </c>
      <c r="G186" s="245"/>
      <c r="H186" s="248">
        <v>9.5899999999999999</v>
      </c>
      <c r="I186" s="249"/>
      <c r="J186" s="245"/>
      <c r="K186" s="245"/>
      <c r="L186" s="250"/>
      <c r="M186" s="251"/>
      <c r="N186" s="252"/>
      <c r="O186" s="252"/>
      <c r="P186" s="252"/>
      <c r="Q186" s="252"/>
      <c r="R186" s="252"/>
      <c r="S186" s="252"/>
      <c r="T186" s="253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4" t="s">
        <v>198</v>
      </c>
      <c r="AU186" s="254" t="s">
        <v>82</v>
      </c>
      <c r="AV186" s="14" t="s">
        <v>82</v>
      </c>
      <c r="AW186" s="14" t="s">
        <v>35</v>
      </c>
      <c r="AX186" s="14" t="s">
        <v>73</v>
      </c>
      <c r="AY186" s="254" t="s">
        <v>188</v>
      </c>
    </row>
    <row r="187" s="14" customFormat="1">
      <c r="A187" s="14"/>
      <c r="B187" s="244"/>
      <c r="C187" s="245"/>
      <c r="D187" s="235" t="s">
        <v>198</v>
      </c>
      <c r="E187" s="246" t="s">
        <v>19</v>
      </c>
      <c r="F187" s="247" t="s">
        <v>3370</v>
      </c>
      <c r="G187" s="245"/>
      <c r="H187" s="248">
        <v>4.5</v>
      </c>
      <c r="I187" s="249"/>
      <c r="J187" s="245"/>
      <c r="K187" s="245"/>
      <c r="L187" s="250"/>
      <c r="M187" s="251"/>
      <c r="N187" s="252"/>
      <c r="O187" s="252"/>
      <c r="P187" s="252"/>
      <c r="Q187" s="252"/>
      <c r="R187" s="252"/>
      <c r="S187" s="252"/>
      <c r="T187" s="253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4" t="s">
        <v>198</v>
      </c>
      <c r="AU187" s="254" t="s">
        <v>82</v>
      </c>
      <c r="AV187" s="14" t="s">
        <v>82</v>
      </c>
      <c r="AW187" s="14" t="s">
        <v>35</v>
      </c>
      <c r="AX187" s="14" t="s">
        <v>73</v>
      </c>
      <c r="AY187" s="254" t="s">
        <v>188</v>
      </c>
    </row>
    <row r="188" s="15" customFormat="1">
      <c r="A188" s="15"/>
      <c r="B188" s="255"/>
      <c r="C188" s="256"/>
      <c r="D188" s="235" t="s">
        <v>198</v>
      </c>
      <c r="E188" s="257" t="s">
        <v>19</v>
      </c>
      <c r="F188" s="258" t="s">
        <v>229</v>
      </c>
      <c r="G188" s="256"/>
      <c r="H188" s="259">
        <v>1236.1279999999999</v>
      </c>
      <c r="I188" s="260"/>
      <c r="J188" s="256"/>
      <c r="K188" s="256"/>
      <c r="L188" s="261"/>
      <c r="M188" s="262"/>
      <c r="N188" s="263"/>
      <c r="O188" s="263"/>
      <c r="P188" s="263"/>
      <c r="Q188" s="263"/>
      <c r="R188" s="263"/>
      <c r="S188" s="263"/>
      <c r="T188" s="264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65" t="s">
        <v>198</v>
      </c>
      <c r="AU188" s="265" t="s">
        <v>82</v>
      </c>
      <c r="AV188" s="15" t="s">
        <v>135</v>
      </c>
      <c r="AW188" s="15" t="s">
        <v>35</v>
      </c>
      <c r="AX188" s="15" t="s">
        <v>80</v>
      </c>
      <c r="AY188" s="265" t="s">
        <v>188</v>
      </c>
    </row>
    <row r="189" s="2" customFormat="1" ht="16.5" customHeight="1">
      <c r="A189" s="40"/>
      <c r="B189" s="41"/>
      <c r="C189" s="215" t="s">
        <v>239</v>
      </c>
      <c r="D189" s="215" t="s">
        <v>190</v>
      </c>
      <c r="E189" s="216" t="s">
        <v>3170</v>
      </c>
      <c r="F189" s="217" t="s">
        <v>3171</v>
      </c>
      <c r="G189" s="218" t="s">
        <v>243</v>
      </c>
      <c r="H189" s="219">
        <v>1063.6230000000001</v>
      </c>
      <c r="I189" s="220"/>
      <c r="J189" s="221">
        <f>ROUND(I189*H189,2)</f>
        <v>0</v>
      </c>
      <c r="K189" s="217" t="s">
        <v>194</v>
      </c>
      <c r="L189" s="46"/>
      <c r="M189" s="222" t="s">
        <v>19</v>
      </c>
      <c r="N189" s="223" t="s">
        <v>44</v>
      </c>
      <c r="O189" s="86"/>
      <c r="P189" s="224">
        <f>O189*H189</f>
        <v>0</v>
      </c>
      <c r="Q189" s="224">
        <v>0.00025999999999999998</v>
      </c>
      <c r="R189" s="224">
        <f>Q189*H189</f>
        <v>0.27654197999999997</v>
      </c>
      <c r="S189" s="224">
        <v>0</v>
      </c>
      <c r="T189" s="225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6" t="s">
        <v>135</v>
      </c>
      <c r="AT189" s="226" t="s">
        <v>190</v>
      </c>
      <c r="AU189" s="226" t="s">
        <v>82</v>
      </c>
      <c r="AY189" s="19" t="s">
        <v>188</v>
      </c>
      <c r="BE189" s="227">
        <f>IF(N189="základní",J189,0)</f>
        <v>0</v>
      </c>
      <c r="BF189" s="227">
        <f>IF(N189="snížená",J189,0)</f>
        <v>0</v>
      </c>
      <c r="BG189" s="227">
        <f>IF(N189="zákl. přenesená",J189,0)</f>
        <v>0</v>
      </c>
      <c r="BH189" s="227">
        <f>IF(N189="sníž. přenesená",J189,0)</f>
        <v>0</v>
      </c>
      <c r="BI189" s="227">
        <f>IF(N189="nulová",J189,0)</f>
        <v>0</v>
      </c>
      <c r="BJ189" s="19" t="s">
        <v>80</v>
      </c>
      <c r="BK189" s="227">
        <f>ROUND(I189*H189,2)</f>
        <v>0</v>
      </c>
      <c r="BL189" s="19" t="s">
        <v>135</v>
      </c>
      <c r="BM189" s="226" t="s">
        <v>3371</v>
      </c>
    </row>
    <row r="190" s="2" customFormat="1">
      <c r="A190" s="40"/>
      <c r="B190" s="41"/>
      <c r="C190" s="42"/>
      <c r="D190" s="228" t="s">
        <v>196</v>
      </c>
      <c r="E190" s="42"/>
      <c r="F190" s="229" t="s">
        <v>3173</v>
      </c>
      <c r="G190" s="42"/>
      <c r="H190" s="42"/>
      <c r="I190" s="230"/>
      <c r="J190" s="42"/>
      <c r="K190" s="42"/>
      <c r="L190" s="46"/>
      <c r="M190" s="231"/>
      <c r="N190" s="232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196</v>
      </c>
      <c r="AU190" s="19" t="s">
        <v>82</v>
      </c>
    </row>
    <row r="191" s="13" customFormat="1">
      <c r="A191" s="13"/>
      <c r="B191" s="233"/>
      <c r="C191" s="234"/>
      <c r="D191" s="235" t="s">
        <v>198</v>
      </c>
      <c r="E191" s="236" t="s">
        <v>19</v>
      </c>
      <c r="F191" s="237" t="s">
        <v>328</v>
      </c>
      <c r="G191" s="234"/>
      <c r="H191" s="236" t="s">
        <v>19</v>
      </c>
      <c r="I191" s="238"/>
      <c r="J191" s="234"/>
      <c r="K191" s="234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198</v>
      </c>
      <c r="AU191" s="243" t="s">
        <v>82</v>
      </c>
      <c r="AV191" s="13" t="s">
        <v>80</v>
      </c>
      <c r="AW191" s="13" t="s">
        <v>35</v>
      </c>
      <c r="AX191" s="13" t="s">
        <v>73</v>
      </c>
      <c r="AY191" s="243" t="s">
        <v>188</v>
      </c>
    </row>
    <row r="192" s="14" customFormat="1">
      <c r="A192" s="14"/>
      <c r="B192" s="244"/>
      <c r="C192" s="245"/>
      <c r="D192" s="235" t="s">
        <v>198</v>
      </c>
      <c r="E192" s="246" t="s">
        <v>19</v>
      </c>
      <c r="F192" s="247" t="s">
        <v>3350</v>
      </c>
      <c r="G192" s="245"/>
      <c r="H192" s="248">
        <v>187.714</v>
      </c>
      <c r="I192" s="249"/>
      <c r="J192" s="245"/>
      <c r="K192" s="245"/>
      <c r="L192" s="250"/>
      <c r="M192" s="251"/>
      <c r="N192" s="252"/>
      <c r="O192" s="252"/>
      <c r="P192" s="252"/>
      <c r="Q192" s="252"/>
      <c r="R192" s="252"/>
      <c r="S192" s="252"/>
      <c r="T192" s="25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4" t="s">
        <v>198</v>
      </c>
      <c r="AU192" s="254" t="s">
        <v>82</v>
      </c>
      <c r="AV192" s="14" t="s">
        <v>82</v>
      </c>
      <c r="AW192" s="14" t="s">
        <v>35</v>
      </c>
      <c r="AX192" s="14" t="s">
        <v>73</v>
      </c>
      <c r="AY192" s="254" t="s">
        <v>188</v>
      </c>
    </row>
    <row r="193" s="14" customFormat="1">
      <c r="A193" s="14"/>
      <c r="B193" s="244"/>
      <c r="C193" s="245"/>
      <c r="D193" s="235" t="s">
        <v>198</v>
      </c>
      <c r="E193" s="246" t="s">
        <v>19</v>
      </c>
      <c r="F193" s="247" t="s">
        <v>3351</v>
      </c>
      <c r="G193" s="245"/>
      <c r="H193" s="248">
        <v>-65.614000000000004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198</v>
      </c>
      <c r="AU193" s="254" t="s">
        <v>82</v>
      </c>
      <c r="AV193" s="14" t="s">
        <v>82</v>
      </c>
      <c r="AW193" s="14" t="s">
        <v>35</v>
      </c>
      <c r="AX193" s="14" t="s">
        <v>73</v>
      </c>
      <c r="AY193" s="254" t="s">
        <v>188</v>
      </c>
    </row>
    <row r="194" s="13" customFormat="1">
      <c r="A194" s="13"/>
      <c r="B194" s="233"/>
      <c r="C194" s="234"/>
      <c r="D194" s="235" t="s">
        <v>198</v>
      </c>
      <c r="E194" s="236" t="s">
        <v>19</v>
      </c>
      <c r="F194" s="237" t="s">
        <v>3352</v>
      </c>
      <c r="G194" s="234"/>
      <c r="H194" s="236" t="s">
        <v>19</v>
      </c>
      <c r="I194" s="238"/>
      <c r="J194" s="234"/>
      <c r="K194" s="234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198</v>
      </c>
      <c r="AU194" s="243" t="s">
        <v>82</v>
      </c>
      <c r="AV194" s="13" t="s">
        <v>80</v>
      </c>
      <c r="AW194" s="13" t="s">
        <v>35</v>
      </c>
      <c r="AX194" s="13" t="s">
        <v>73</v>
      </c>
      <c r="AY194" s="243" t="s">
        <v>188</v>
      </c>
    </row>
    <row r="195" s="14" customFormat="1">
      <c r="A195" s="14"/>
      <c r="B195" s="244"/>
      <c r="C195" s="245"/>
      <c r="D195" s="235" t="s">
        <v>198</v>
      </c>
      <c r="E195" s="246" t="s">
        <v>19</v>
      </c>
      <c r="F195" s="247" t="s">
        <v>3372</v>
      </c>
      <c r="G195" s="245"/>
      <c r="H195" s="248">
        <v>347.09699999999998</v>
      </c>
      <c r="I195" s="249"/>
      <c r="J195" s="245"/>
      <c r="K195" s="245"/>
      <c r="L195" s="250"/>
      <c r="M195" s="251"/>
      <c r="N195" s="252"/>
      <c r="O195" s="252"/>
      <c r="P195" s="252"/>
      <c r="Q195" s="252"/>
      <c r="R195" s="252"/>
      <c r="S195" s="252"/>
      <c r="T195" s="25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4" t="s">
        <v>198</v>
      </c>
      <c r="AU195" s="254" t="s">
        <v>82</v>
      </c>
      <c r="AV195" s="14" t="s">
        <v>82</v>
      </c>
      <c r="AW195" s="14" t="s">
        <v>35</v>
      </c>
      <c r="AX195" s="14" t="s">
        <v>73</v>
      </c>
      <c r="AY195" s="254" t="s">
        <v>188</v>
      </c>
    </row>
    <row r="196" s="14" customFormat="1">
      <c r="A196" s="14"/>
      <c r="B196" s="244"/>
      <c r="C196" s="245"/>
      <c r="D196" s="235" t="s">
        <v>198</v>
      </c>
      <c r="E196" s="246" t="s">
        <v>19</v>
      </c>
      <c r="F196" s="247" t="s">
        <v>3354</v>
      </c>
      <c r="G196" s="245"/>
      <c r="H196" s="248">
        <v>-87</v>
      </c>
      <c r="I196" s="249"/>
      <c r="J196" s="245"/>
      <c r="K196" s="245"/>
      <c r="L196" s="250"/>
      <c r="M196" s="251"/>
      <c r="N196" s="252"/>
      <c r="O196" s="252"/>
      <c r="P196" s="252"/>
      <c r="Q196" s="252"/>
      <c r="R196" s="252"/>
      <c r="S196" s="252"/>
      <c r="T196" s="253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4" t="s">
        <v>198</v>
      </c>
      <c r="AU196" s="254" t="s">
        <v>82</v>
      </c>
      <c r="AV196" s="14" t="s">
        <v>82</v>
      </c>
      <c r="AW196" s="14" t="s">
        <v>35</v>
      </c>
      <c r="AX196" s="14" t="s">
        <v>73</v>
      </c>
      <c r="AY196" s="254" t="s">
        <v>188</v>
      </c>
    </row>
    <row r="197" s="13" customFormat="1">
      <c r="A197" s="13"/>
      <c r="B197" s="233"/>
      <c r="C197" s="234"/>
      <c r="D197" s="235" t="s">
        <v>198</v>
      </c>
      <c r="E197" s="236" t="s">
        <v>19</v>
      </c>
      <c r="F197" s="237" t="s">
        <v>3355</v>
      </c>
      <c r="G197" s="234"/>
      <c r="H197" s="236" t="s">
        <v>19</v>
      </c>
      <c r="I197" s="238"/>
      <c r="J197" s="234"/>
      <c r="K197" s="234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198</v>
      </c>
      <c r="AU197" s="243" t="s">
        <v>82</v>
      </c>
      <c r="AV197" s="13" t="s">
        <v>80</v>
      </c>
      <c r="AW197" s="13" t="s">
        <v>35</v>
      </c>
      <c r="AX197" s="13" t="s">
        <v>73</v>
      </c>
      <c r="AY197" s="243" t="s">
        <v>188</v>
      </c>
    </row>
    <row r="198" s="14" customFormat="1">
      <c r="A198" s="14"/>
      <c r="B198" s="244"/>
      <c r="C198" s="245"/>
      <c r="D198" s="235" t="s">
        <v>198</v>
      </c>
      <c r="E198" s="246" t="s">
        <v>19</v>
      </c>
      <c r="F198" s="247" t="s">
        <v>3373</v>
      </c>
      <c r="G198" s="245"/>
      <c r="H198" s="248">
        <v>223.869</v>
      </c>
      <c r="I198" s="249"/>
      <c r="J198" s="245"/>
      <c r="K198" s="245"/>
      <c r="L198" s="250"/>
      <c r="M198" s="251"/>
      <c r="N198" s="252"/>
      <c r="O198" s="252"/>
      <c r="P198" s="252"/>
      <c r="Q198" s="252"/>
      <c r="R198" s="252"/>
      <c r="S198" s="252"/>
      <c r="T198" s="253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4" t="s">
        <v>198</v>
      </c>
      <c r="AU198" s="254" t="s">
        <v>82</v>
      </c>
      <c r="AV198" s="14" t="s">
        <v>82</v>
      </c>
      <c r="AW198" s="14" t="s">
        <v>35</v>
      </c>
      <c r="AX198" s="14" t="s">
        <v>73</v>
      </c>
      <c r="AY198" s="254" t="s">
        <v>188</v>
      </c>
    </row>
    <row r="199" s="14" customFormat="1">
      <c r="A199" s="14"/>
      <c r="B199" s="244"/>
      <c r="C199" s="245"/>
      <c r="D199" s="235" t="s">
        <v>198</v>
      </c>
      <c r="E199" s="246" t="s">
        <v>19</v>
      </c>
      <c r="F199" s="247" t="s">
        <v>3374</v>
      </c>
      <c r="G199" s="245"/>
      <c r="H199" s="248">
        <v>81.030000000000001</v>
      </c>
      <c r="I199" s="249"/>
      <c r="J199" s="245"/>
      <c r="K199" s="245"/>
      <c r="L199" s="250"/>
      <c r="M199" s="251"/>
      <c r="N199" s="252"/>
      <c r="O199" s="252"/>
      <c r="P199" s="252"/>
      <c r="Q199" s="252"/>
      <c r="R199" s="252"/>
      <c r="S199" s="252"/>
      <c r="T199" s="253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4" t="s">
        <v>198</v>
      </c>
      <c r="AU199" s="254" t="s">
        <v>82</v>
      </c>
      <c r="AV199" s="14" t="s">
        <v>82</v>
      </c>
      <c r="AW199" s="14" t="s">
        <v>35</v>
      </c>
      <c r="AX199" s="14" t="s">
        <v>73</v>
      </c>
      <c r="AY199" s="254" t="s">
        <v>188</v>
      </c>
    </row>
    <row r="200" s="14" customFormat="1">
      <c r="A200" s="14"/>
      <c r="B200" s="244"/>
      <c r="C200" s="245"/>
      <c r="D200" s="235" t="s">
        <v>198</v>
      </c>
      <c r="E200" s="246" t="s">
        <v>19</v>
      </c>
      <c r="F200" s="247" t="s">
        <v>3375</v>
      </c>
      <c r="G200" s="245"/>
      <c r="H200" s="248">
        <v>25.899999999999999</v>
      </c>
      <c r="I200" s="249"/>
      <c r="J200" s="245"/>
      <c r="K200" s="245"/>
      <c r="L200" s="250"/>
      <c r="M200" s="251"/>
      <c r="N200" s="252"/>
      <c r="O200" s="252"/>
      <c r="P200" s="252"/>
      <c r="Q200" s="252"/>
      <c r="R200" s="252"/>
      <c r="S200" s="252"/>
      <c r="T200" s="25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4" t="s">
        <v>198</v>
      </c>
      <c r="AU200" s="254" t="s">
        <v>82</v>
      </c>
      <c r="AV200" s="14" t="s">
        <v>82</v>
      </c>
      <c r="AW200" s="14" t="s">
        <v>35</v>
      </c>
      <c r="AX200" s="14" t="s">
        <v>73</v>
      </c>
      <c r="AY200" s="254" t="s">
        <v>188</v>
      </c>
    </row>
    <row r="201" s="14" customFormat="1">
      <c r="A201" s="14"/>
      <c r="B201" s="244"/>
      <c r="C201" s="245"/>
      <c r="D201" s="235" t="s">
        <v>198</v>
      </c>
      <c r="E201" s="246" t="s">
        <v>19</v>
      </c>
      <c r="F201" s="247" t="s">
        <v>3359</v>
      </c>
      <c r="G201" s="245"/>
      <c r="H201" s="248">
        <v>-72.111999999999995</v>
      </c>
      <c r="I201" s="249"/>
      <c r="J201" s="245"/>
      <c r="K201" s="245"/>
      <c r="L201" s="250"/>
      <c r="M201" s="251"/>
      <c r="N201" s="252"/>
      <c r="O201" s="252"/>
      <c r="P201" s="252"/>
      <c r="Q201" s="252"/>
      <c r="R201" s="252"/>
      <c r="S201" s="252"/>
      <c r="T201" s="253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4" t="s">
        <v>198</v>
      </c>
      <c r="AU201" s="254" t="s">
        <v>82</v>
      </c>
      <c r="AV201" s="14" t="s">
        <v>82</v>
      </c>
      <c r="AW201" s="14" t="s">
        <v>35</v>
      </c>
      <c r="AX201" s="14" t="s">
        <v>73</v>
      </c>
      <c r="AY201" s="254" t="s">
        <v>188</v>
      </c>
    </row>
    <row r="202" s="13" customFormat="1">
      <c r="A202" s="13"/>
      <c r="B202" s="233"/>
      <c r="C202" s="234"/>
      <c r="D202" s="235" t="s">
        <v>198</v>
      </c>
      <c r="E202" s="236" t="s">
        <v>19</v>
      </c>
      <c r="F202" s="237" t="s">
        <v>3360</v>
      </c>
      <c r="G202" s="234"/>
      <c r="H202" s="236" t="s">
        <v>19</v>
      </c>
      <c r="I202" s="238"/>
      <c r="J202" s="234"/>
      <c r="K202" s="234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198</v>
      </c>
      <c r="AU202" s="243" t="s">
        <v>82</v>
      </c>
      <c r="AV202" s="13" t="s">
        <v>80</v>
      </c>
      <c r="AW202" s="13" t="s">
        <v>35</v>
      </c>
      <c r="AX202" s="13" t="s">
        <v>73</v>
      </c>
      <c r="AY202" s="243" t="s">
        <v>188</v>
      </c>
    </row>
    <row r="203" s="14" customFormat="1">
      <c r="A203" s="14"/>
      <c r="B203" s="244"/>
      <c r="C203" s="245"/>
      <c r="D203" s="235" t="s">
        <v>198</v>
      </c>
      <c r="E203" s="246" t="s">
        <v>19</v>
      </c>
      <c r="F203" s="247" t="s">
        <v>3361</v>
      </c>
      <c r="G203" s="245"/>
      <c r="H203" s="248">
        <v>55.200000000000003</v>
      </c>
      <c r="I203" s="249"/>
      <c r="J203" s="245"/>
      <c r="K203" s="245"/>
      <c r="L203" s="250"/>
      <c r="M203" s="251"/>
      <c r="N203" s="252"/>
      <c r="O203" s="252"/>
      <c r="P203" s="252"/>
      <c r="Q203" s="252"/>
      <c r="R203" s="252"/>
      <c r="S203" s="252"/>
      <c r="T203" s="253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4" t="s">
        <v>198</v>
      </c>
      <c r="AU203" s="254" t="s">
        <v>82</v>
      </c>
      <c r="AV203" s="14" t="s">
        <v>82</v>
      </c>
      <c r="AW203" s="14" t="s">
        <v>35</v>
      </c>
      <c r="AX203" s="14" t="s">
        <v>73</v>
      </c>
      <c r="AY203" s="254" t="s">
        <v>188</v>
      </c>
    </row>
    <row r="204" s="14" customFormat="1">
      <c r="A204" s="14"/>
      <c r="B204" s="244"/>
      <c r="C204" s="245"/>
      <c r="D204" s="235" t="s">
        <v>198</v>
      </c>
      <c r="E204" s="246" t="s">
        <v>19</v>
      </c>
      <c r="F204" s="247" t="s">
        <v>3362</v>
      </c>
      <c r="G204" s="245"/>
      <c r="H204" s="248">
        <v>5.6980000000000004</v>
      </c>
      <c r="I204" s="249"/>
      <c r="J204" s="245"/>
      <c r="K204" s="245"/>
      <c r="L204" s="250"/>
      <c r="M204" s="251"/>
      <c r="N204" s="252"/>
      <c r="O204" s="252"/>
      <c r="P204" s="252"/>
      <c r="Q204" s="252"/>
      <c r="R204" s="252"/>
      <c r="S204" s="252"/>
      <c r="T204" s="253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4" t="s">
        <v>198</v>
      </c>
      <c r="AU204" s="254" t="s">
        <v>82</v>
      </c>
      <c r="AV204" s="14" t="s">
        <v>82</v>
      </c>
      <c r="AW204" s="14" t="s">
        <v>35</v>
      </c>
      <c r="AX204" s="14" t="s">
        <v>73</v>
      </c>
      <c r="AY204" s="254" t="s">
        <v>188</v>
      </c>
    </row>
    <row r="205" s="14" customFormat="1">
      <c r="A205" s="14"/>
      <c r="B205" s="244"/>
      <c r="C205" s="245"/>
      <c r="D205" s="235" t="s">
        <v>198</v>
      </c>
      <c r="E205" s="246" t="s">
        <v>19</v>
      </c>
      <c r="F205" s="247" t="s">
        <v>3088</v>
      </c>
      <c r="G205" s="245"/>
      <c r="H205" s="248">
        <v>-2.0499999999999998</v>
      </c>
      <c r="I205" s="249"/>
      <c r="J205" s="245"/>
      <c r="K205" s="245"/>
      <c r="L205" s="250"/>
      <c r="M205" s="251"/>
      <c r="N205" s="252"/>
      <c r="O205" s="252"/>
      <c r="P205" s="252"/>
      <c r="Q205" s="252"/>
      <c r="R205" s="252"/>
      <c r="S205" s="252"/>
      <c r="T205" s="253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4" t="s">
        <v>198</v>
      </c>
      <c r="AU205" s="254" t="s">
        <v>82</v>
      </c>
      <c r="AV205" s="14" t="s">
        <v>82</v>
      </c>
      <c r="AW205" s="14" t="s">
        <v>35</v>
      </c>
      <c r="AX205" s="14" t="s">
        <v>73</v>
      </c>
      <c r="AY205" s="254" t="s">
        <v>188</v>
      </c>
    </row>
    <row r="206" s="16" customFormat="1">
      <c r="A206" s="16"/>
      <c r="B206" s="282"/>
      <c r="C206" s="283"/>
      <c r="D206" s="235" t="s">
        <v>198</v>
      </c>
      <c r="E206" s="284" t="s">
        <v>19</v>
      </c>
      <c r="F206" s="285" t="s">
        <v>730</v>
      </c>
      <c r="G206" s="283"/>
      <c r="H206" s="286">
        <v>699.73200000000008</v>
      </c>
      <c r="I206" s="287"/>
      <c r="J206" s="283"/>
      <c r="K206" s="283"/>
      <c r="L206" s="288"/>
      <c r="M206" s="289"/>
      <c r="N206" s="290"/>
      <c r="O206" s="290"/>
      <c r="P206" s="290"/>
      <c r="Q206" s="290"/>
      <c r="R206" s="290"/>
      <c r="S206" s="290"/>
      <c r="T206" s="291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T206" s="292" t="s">
        <v>198</v>
      </c>
      <c r="AU206" s="292" t="s">
        <v>82</v>
      </c>
      <c r="AV206" s="16" t="s">
        <v>129</v>
      </c>
      <c r="AW206" s="16" t="s">
        <v>35</v>
      </c>
      <c r="AX206" s="16" t="s">
        <v>73</v>
      </c>
      <c r="AY206" s="292" t="s">
        <v>188</v>
      </c>
    </row>
    <row r="207" s="13" customFormat="1">
      <c r="A207" s="13"/>
      <c r="B207" s="233"/>
      <c r="C207" s="234"/>
      <c r="D207" s="235" t="s">
        <v>198</v>
      </c>
      <c r="E207" s="236" t="s">
        <v>19</v>
      </c>
      <c r="F207" s="237" t="s">
        <v>3363</v>
      </c>
      <c r="G207" s="234"/>
      <c r="H207" s="236" t="s">
        <v>19</v>
      </c>
      <c r="I207" s="238"/>
      <c r="J207" s="234"/>
      <c r="K207" s="234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198</v>
      </c>
      <c r="AU207" s="243" t="s">
        <v>82</v>
      </c>
      <c r="AV207" s="13" t="s">
        <v>80</v>
      </c>
      <c r="AW207" s="13" t="s">
        <v>35</v>
      </c>
      <c r="AX207" s="13" t="s">
        <v>73</v>
      </c>
      <c r="AY207" s="243" t="s">
        <v>188</v>
      </c>
    </row>
    <row r="208" s="13" customFormat="1">
      <c r="A208" s="13"/>
      <c r="B208" s="233"/>
      <c r="C208" s="234"/>
      <c r="D208" s="235" t="s">
        <v>198</v>
      </c>
      <c r="E208" s="236" t="s">
        <v>19</v>
      </c>
      <c r="F208" s="237" t="s">
        <v>328</v>
      </c>
      <c r="G208" s="234"/>
      <c r="H208" s="236" t="s">
        <v>19</v>
      </c>
      <c r="I208" s="238"/>
      <c r="J208" s="234"/>
      <c r="K208" s="234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198</v>
      </c>
      <c r="AU208" s="243" t="s">
        <v>82</v>
      </c>
      <c r="AV208" s="13" t="s">
        <v>80</v>
      </c>
      <c r="AW208" s="13" t="s">
        <v>35</v>
      </c>
      <c r="AX208" s="13" t="s">
        <v>73</v>
      </c>
      <c r="AY208" s="243" t="s">
        <v>188</v>
      </c>
    </row>
    <row r="209" s="14" customFormat="1">
      <c r="A209" s="14"/>
      <c r="B209" s="244"/>
      <c r="C209" s="245"/>
      <c r="D209" s="235" t="s">
        <v>198</v>
      </c>
      <c r="E209" s="246" t="s">
        <v>19</v>
      </c>
      <c r="F209" s="247" t="s">
        <v>3364</v>
      </c>
      <c r="G209" s="245"/>
      <c r="H209" s="248">
        <v>30.917999999999999</v>
      </c>
      <c r="I209" s="249"/>
      <c r="J209" s="245"/>
      <c r="K209" s="245"/>
      <c r="L209" s="250"/>
      <c r="M209" s="251"/>
      <c r="N209" s="252"/>
      <c r="O209" s="252"/>
      <c r="P209" s="252"/>
      <c r="Q209" s="252"/>
      <c r="R209" s="252"/>
      <c r="S209" s="252"/>
      <c r="T209" s="253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4" t="s">
        <v>198</v>
      </c>
      <c r="AU209" s="254" t="s">
        <v>82</v>
      </c>
      <c r="AV209" s="14" t="s">
        <v>82</v>
      </c>
      <c r="AW209" s="14" t="s">
        <v>35</v>
      </c>
      <c r="AX209" s="14" t="s">
        <v>73</v>
      </c>
      <c r="AY209" s="254" t="s">
        <v>188</v>
      </c>
    </row>
    <row r="210" s="13" customFormat="1">
      <c r="A210" s="13"/>
      <c r="B210" s="233"/>
      <c r="C210" s="234"/>
      <c r="D210" s="235" t="s">
        <v>198</v>
      </c>
      <c r="E210" s="236" t="s">
        <v>19</v>
      </c>
      <c r="F210" s="237" t="s">
        <v>294</v>
      </c>
      <c r="G210" s="234"/>
      <c r="H210" s="236" t="s">
        <v>19</v>
      </c>
      <c r="I210" s="238"/>
      <c r="J210" s="234"/>
      <c r="K210" s="234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198</v>
      </c>
      <c r="AU210" s="243" t="s">
        <v>82</v>
      </c>
      <c r="AV210" s="13" t="s">
        <v>80</v>
      </c>
      <c r="AW210" s="13" t="s">
        <v>35</v>
      </c>
      <c r="AX210" s="13" t="s">
        <v>73</v>
      </c>
      <c r="AY210" s="243" t="s">
        <v>188</v>
      </c>
    </row>
    <row r="211" s="14" customFormat="1">
      <c r="A211" s="14"/>
      <c r="B211" s="244"/>
      <c r="C211" s="245"/>
      <c r="D211" s="235" t="s">
        <v>198</v>
      </c>
      <c r="E211" s="246" t="s">
        <v>19</v>
      </c>
      <c r="F211" s="247" t="s">
        <v>3365</v>
      </c>
      <c r="G211" s="245"/>
      <c r="H211" s="248">
        <v>53.048999999999999</v>
      </c>
      <c r="I211" s="249"/>
      <c r="J211" s="245"/>
      <c r="K211" s="245"/>
      <c r="L211" s="250"/>
      <c r="M211" s="251"/>
      <c r="N211" s="252"/>
      <c r="O211" s="252"/>
      <c r="P211" s="252"/>
      <c r="Q211" s="252"/>
      <c r="R211" s="252"/>
      <c r="S211" s="252"/>
      <c r="T211" s="253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4" t="s">
        <v>198</v>
      </c>
      <c r="AU211" s="254" t="s">
        <v>82</v>
      </c>
      <c r="AV211" s="14" t="s">
        <v>82</v>
      </c>
      <c r="AW211" s="14" t="s">
        <v>35</v>
      </c>
      <c r="AX211" s="14" t="s">
        <v>73</v>
      </c>
      <c r="AY211" s="254" t="s">
        <v>188</v>
      </c>
    </row>
    <row r="212" s="13" customFormat="1">
      <c r="A212" s="13"/>
      <c r="B212" s="233"/>
      <c r="C212" s="234"/>
      <c r="D212" s="235" t="s">
        <v>198</v>
      </c>
      <c r="E212" s="236" t="s">
        <v>19</v>
      </c>
      <c r="F212" s="237" t="s">
        <v>3352</v>
      </c>
      <c r="G212" s="234"/>
      <c r="H212" s="236" t="s">
        <v>19</v>
      </c>
      <c r="I212" s="238"/>
      <c r="J212" s="234"/>
      <c r="K212" s="234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198</v>
      </c>
      <c r="AU212" s="243" t="s">
        <v>82</v>
      </c>
      <c r="AV212" s="13" t="s">
        <v>80</v>
      </c>
      <c r="AW212" s="13" t="s">
        <v>35</v>
      </c>
      <c r="AX212" s="13" t="s">
        <v>73</v>
      </c>
      <c r="AY212" s="243" t="s">
        <v>188</v>
      </c>
    </row>
    <row r="213" s="14" customFormat="1">
      <c r="A213" s="14"/>
      <c r="B213" s="244"/>
      <c r="C213" s="245"/>
      <c r="D213" s="235" t="s">
        <v>198</v>
      </c>
      <c r="E213" s="246" t="s">
        <v>19</v>
      </c>
      <c r="F213" s="247" t="s">
        <v>3365</v>
      </c>
      <c r="G213" s="245"/>
      <c r="H213" s="248">
        <v>53.048999999999999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198</v>
      </c>
      <c r="AU213" s="254" t="s">
        <v>82</v>
      </c>
      <c r="AV213" s="14" t="s">
        <v>82</v>
      </c>
      <c r="AW213" s="14" t="s">
        <v>35</v>
      </c>
      <c r="AX213" s="14" t="s">
        <v>73</v>
      </c>
      <c r="AY213" s="254" t="s">
        <v>188</v>
      </c>
    </row>
    <row r="214" s="13" customFormat="1">
      <c r="A214" s="13"/>
      <c r="B214" s="233"/>
      <c r="C214" s="234"/>
      <c r="D214" s="235" t="s">
        <v>198</v>
      </c>
      <c r="E214" s="236" t="s">
        <v>19</v>
      </c>
      <c r="F214" s="237" t="s">
        <v>3355</v>
      </c>
      <c r="G214" s="234"/>
      <c r="H214" s="236" t="s">
        <v>19</v>
      </c>
      <c r="I214" s="238"/>
      <c r="J214" s="234"/>
      <c r="K214" s="234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198</v>
      </c>
      <c r="AU214" s="243" t="s">
        <v>82</v>
      </c>
      <c r="AV214" s="13" t="s">
        <v>80</v>
      </c>
      <c r="AW214" s="13" t="s">
        <v>35</v>
      </c>
      <c r="AX214" s="13" t="s">
        <v>73</v>
      </c>
      <c r="AY214" s="243" t="s">
        <v>188</v>
      </c>
    </row>
    <row r="215" s="14" customFormat="1">
      <c r="A215" s="14"/>
      <c r="B215" s="244"/>
      <c r="C215" s="245"/>
      <c r="D215" s="235" t="s">
        <v>198</v>
      </c>
      <c r="E215" s="246" t="s">
        <v>19</v>
      </c>
      <c r="F215" s="247" t="s">
        <v>3365</v>
      </c>
      <c r="G215" s="245"/>
      <c r="H215" s="248">
        <v>53.048999999999999</v>
      </c>
      <c r="I215" s="249"/>
      <c r="J215" s="245"/>
      <c r="K215" s="245"/>
      <c r="L215" s="250"/>
      <c r="M215" s="251"/>
      <c r="N215" s="252"/>
      <c r="O215" s="252"/>
      <c r="P215" s="252"/>
      <c r="Q215" s="252"/>
      <c r="R215" s="252"/>
      <c r="S215" s="252"/>
      <c r="T215" s="253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4" t="s">
        <v>198</v>
      </c>
      <c r="AU215" s="254" t="s">
        <v>82</v>
      </c>
      <c r="AV215" s="14" t="s">
        <v>82</v>
      </c>
      <c r="AW215" s="14" t="s">
        <v>35</v>
      </c>
      <c r="AX215" s="14" t="s">
        <v>73</v>
      </c>
      <c r="AY215" s="254" t="s">
        <v>188</v>
      </c>
    </row>
    <row r="216" s="16" customFormat="1">
      <c r="A216" s="16"/>
      <c r="B216" s="282"/>
      <c r="C216" s="283"/>
      <c r="D216" s="235" t="s">
        <v>198</v>
      </c>
      <c r="E216" s="284" t="s">
        <v>19</v>
      </c>
      <c r="F216" s="285" t="s">
        <v>730</v>
      </c>
      <c r="G216" s="283"/>
      <c r="H216" s="286">
        <v>190.065</v>
      </c>
      <c r="I216" s="287"/>
      <c r="J216" s="283"/>
      <c r="K216" s="283"/>
      <c r="L216" s="288"/>
      <c r="M216" s="289"/>
      <c r="N216" s="290"/>
      <c r="O216" s="290"/>
      <c r="P216" s="290"/>
      <c r="Q216" s="290"/>
      <c r="R216" s="290"/>
      <c r="S216" s="290"/>
      <c r="T216" s="291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T216" s="292" t="s">
        <v>198</v>
      </c>
      <c r="AU216" s="292" t="s">
        <v>82</v>
      </c>
      <c r="AV216" s="16" t="s">
        <v>129</v>
      </c>
      <c r="AW216" s="16" t="s">
        <v>35</v>
      </c>
      <c r="AX216" s="16" t="s">
        <v>73</v>
      </c>
      <c r="AY216" s="292" t="s">
        <v>188</v>
      </c>
    </row>
    <row r="217" s="13" customFormat="1">
      <c r="A217" s="13"/>
      <c r="B217" s="233"/>
      <c r="C217" s="234"/>
      <c r="D217" s="235" t="s">
        <v>198</v>
      </c>
      <c r="E217" s="236" t="s">
        <v>19</v>
      </c>
      <c r="F217" s="237" t="s">
        <v>3366</v>
      </c>
      <c r="G217" s="234"/>
      <c r="H217" s="236" t="s">
        <v>19</v>
      </c>
      <c r="I217" s="238"/>
      <c r="J217" s="234"/>
      <c r="K217" s="234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198</v>
      </c>
      <c r="AU217" s="243" t="s">
        <v>82</v>
      </c>
      <c r="AV217" s="13" t="s">
        <v>80</v>
      </c>
      <c r="AW217" s="13" t="s">
        <v>35</v>
      </c>
      <c r="AX217" s="13" t="s">
        <v>73</v>
      </c>
      <c r="AY217" s="243" t="s">
        <v>188</v>
      </c>
    </row>
    <row r="218" s="14" customFormat="1">
      <c r="A218" s="14"/>
      <c r="B218" s="244"/>
      <c r="C218" s="245"/>
      <c r="D218" s="235" t="s">
        <v>198</v>
      </c>
      <c r="E218" s="246" t="s">
        <v>19</v>
      </c>
      <c r="F218" s="247" t="s">
        <v>3367</v>
      </c>
      <c r="G218" s="245"/>
      <c r="H218" s="248">
        <v>160.19999999999999</v>
      </c>
      <c r="I218" s="249"/>
      <c r="J218" s="245"/>
      <c r="K218" s="245"/>
      <c r="L218" s="250"/>
      <c r="M218" s="251"/>
      <c r="N218" s="252"/>
      <c r="O218" s="252"/>
      <c r="P218" s="252"/>
      <c r="Q218" s="252"/>
      <c r="R218" s="252"/>
      <c r="S218" s="252"/>
      <c r="T218" s="25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4" t="s">
        <v>198</v>
      </c>
      <c r="AU218" s="254" t="s">
        <v>82</v>
      </c>
      <c r="AV218" s="14" t="s">
        <v>82</v>
      </c>
      <c r="AW218" s="14" t="s">
        <v>35</v>
      </c>
      <c r="AX218" s="14" t="s">
        <v>73</v>
      </c>
      <c r="AY218" s="254" t="s">
        <v>188</v>
      </c>
    </row>
    <row r="219" s="14" customFormat="1">
      <c r="A219" s="14"/>
      <c r="B219" s="244"/>
      <c r="C219" s="245"/>
      <c r="D219" s="235" t="s">
        <v>198</v>
      </c>
      <c r="E219" s="246" t="s">
        <v>19</v>
      </c>
      <c r="F219" s="247" t="s">
        <v>3376</v>
      </c>
      <c r="G219" s="245"/>
      <c r="H219" s="248">
        <v>13.625999999999999</v>
      </c>
      <c r="I219" s="249"/>
      <c r="J219" s="245"/>
      <c r="K219" s="245"/>
      <c r="L219" s="250"/>
      <c r="M219" s="251"/>
      <c r="N219" s="252"/>
      <c r="O219" s="252"/>
      <c r="P219" s="252"/>
      <c r="Q219" s="252"/>
      <c r="R219" s="252"/>
      <c r="S219" s="252"/>
      <c r="T219" s="253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4" t="s">
        <v>198</v>
      </c>
      <c r="AU219" s="254" t="s">
        <v>82</v>
      </c>
      <c r="AV219" s="14" t="s">
        <v>82</v>
      </c>
      <c r="AW219" s="14" t="s">
        <v>35</v>
      </c>
      <c r="AX219" s="14" t="s">
        <v>73</v>
      </c>
      <c r="AY219" s="254" t="s">
        <v>188</v>
      </c>
    </row>
    <row r="220" s="15" customFormat="1">
      <c r="A220" s="15"/>
      <c r="B220" s="255"/>
      <c r="C220" s="256"/>
      <c r="D220" s="235" t="s">
        <v>198</v>
      </c>
      <c r="E220" s="257" t="s">
        <v>19</v>
      </c>
      <c r="F220" s="258" t="s">
        <v>229</v>
      </c>
      <c r="G220" s="256"/>
      <c r="H220" s="259">
        <v>1063.6230000000001</v>
      </c>
      <c r="I220" s="260"/>
      <c r="J220" s="256"/>
      <c r="K220" s="256"/>
      <c r="L220" s="261"/>
      <c r="M220" s="262"/>
      <c r="N220" s="263"/>
      <c r="O220" s="263"/>
      <c r="P220" s="263"/>
      <c r="Q220" s="263"/>
      <c r="R220" s="263"/>
      <c r="S220" s="263"/>
      <c r="T220" s="264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65" t="s">
        <v>198</v>
      </c>
      <c r="AU220" s="265" t="s">
        <v>82</v>
      </c>
      <c r="AV220" s="15" t="s">
        <v>135</v>
      </c>
      <c r="AW220" s="15" t="s">
        <v>35</v>
      </c>
      <c r="AX220" s="15" t="s">
        <v>80</v>
      </c>
      <c r="AY220" s="265" t="s">
        <v>188</v>
      </c>
    </row>
    <row r="221" s="2" customFormat="1" ht="24.15" customHeight="1">
      <c r="A221" s="40"/>
      <c r="B221" s="41"/>
      <c r="C221" s="215" t="s">
        <v>286</v>
      </c>
      <c r="D221" s="215" t="s">
        <v>190</v>
      </c>
      <c r="E221" s="216" t="s">
        <v>3377</v>
      </c>
      <c r="F221" s="217" t="s">
        <v>3378</v>
      </c>
      <c r="G221" s="218" t="s">
        <v>243</v>
      </c>
      <c r="H221" s="219">
        <v>113.93000000000001</v>
      </c>
      <c r="I221" s="220"/>
      <c r="J221" s="221">
        <f>ROUND(I221*H221,2)</f>
        <v>0</v>
      </c>
      <c r="K221" s="217" t="s">
        <v>194</v>
      </c>
      <c r="L221" s="46"/>
      <c r="M221" s="222" t="s">
        <v>19</v>
      </c>
      <c r="N221" s="223" t="s">
        <v>44</v>
      </c>
      <c r="O221" s="86"/>
      <c r="P221" s="224">
        <f>O221*H221</f>
        <v>0</v>
      </c>
      <c r="Q221" s="224">
        <v>0.0043800000000000002</v>
      </c>
      <c r="R221" s="224">
        <f>Q221*H221</f>
        <v>0.49901340000000005</v>
      </c>
      <c r="S221" s="224">
        <v>0</v>
      </c>
      <c r="T221" s="225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6" t="s">
        <v>135</v>
      </c>
      <c r="AT221" s="226" t="s">
        <v>190</v>
      </c>
      <c r="AU221" s="226" t="s">
        <v>82</v>
      </c>
      <c r="AY221" s="19" t="s">
        <v>188</v>
      </c>
      <c r="BE221" s="227">
        <f>IF(N221="základní",J221,0)</f>
        <v>0</v>
      </c>
      <c r="BF221" s="227">
        <f>IF(N221="snížená",J221,0)</f>
        <v>0</v>
      </c>
      <c r="BG221" s="227">
        <f>IF(N221="zákl. přenesená",J221,0)</f>
        <v>0</v>
      </c>
      <c r="BH221" s="227">
        <f>IF(N221="sníž. přenesená",J221,0)</f>
        <v>0</v>
      </c>
      <c r="BI221" s="227">
        <f>IF(N221="nulová",J221,0)</f>
        <v>0</v>
      </c>
      <c r="BJ221" s="19" t="s">
        <v>80</v>
      </c>
      <c r="BK221" s="227">
        <f>ROUND(I221*H221,2)</f>
        <v>0</v>
      </c>
      <c r="BL221" s="19" t="s">
        <v>135</v>
      </c>
      <c r="BM221" s="226" t="s">
        <v>3379</v>
      </c>
    </row>
    <row r="222" s="2" customFormat="1">
      <c r="A222" s="40"/>
      <c r="B222" s="41"/>
      <c r="C222" s="42"/>
      <c r="D222" s="228" t="s">
        <v>196</v>
      </c>
      <c r="E222" s="42"/>
      <c r="F222" s="229" t="s">
        <v>3380</v>
      </c>
      <c r="G222" s="42"/>
      <c r="H222" s="42"/>
      <c r="I222" s="230"/>
      <c r="J222" s="42"/>
      <c r="K222" s="42"/>
      <c r="L222" s="46"/>
      <c r="M222" s="231"/>
      <c r="N222" s="232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196</v>
      </c>
      <c r="AU222" s="19" t="s">
        <v>82</v>
      </c>
    </row>
    <row r="223" s="13" customFormat="1">
      <c r="A223" s="13"/>
      <c r="B223" s="233"/>
      <c r="C223" s="234"/>
      <c r="D223" s="235" t="s">
        <v>198</v>
      </c>
      <c r="E223" s="236" t="s">
        <v>19</v>
      </c>
      <c r="F223" s="237" t="s">
        <v>3381</v>
      </c>
      <c r="G223" s="234"/>
      <c r="H223" s="236" t="s">
        <v>19</v>
      </c>
      <c r="I223" s="238"/>
      <c r="J223" s="234"/>
      <c r="K223" s="234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198</v>
      </c>
      <c r="AU223" s="243" t="s">
        <v>82</v>
      </c>
      <c r="AV223" s="13" t="s">
        <v>80</v>
      </c>
      <c r="AW223" s="13" t="s">
        <v>35</v>
      </c>
      <c r="AX223" s="13" t="s">
        <v>73</v>
      </c>
      <c r="AY223" s="243" t="s">
        <v>188</v>
      </c>
    </row>
    <row r="224" s="14" customFormat="1">
      <c r="A224" s="14"/>
      <c r="B224" s="244"/>
      <c r="C224" s="245"/>
      <c r="D224" s="235" t="s">
        <v>198</v>
      </c>
      <c r="E224" s="246" t="s">
        <v>19</v>
      </c>
      <c r="F224" s="247" t="s">
        <v>3382</v>
      </c>
      <c r="G224" s="245"/>
      <c r="H224" s="248">
        <v>23.460000000000001</v>
      </c>
      <c r="I224" s="249"/>
      <c r="J224" s="245"/>
      <c r="K224" s="245"/>
      <c r="L224" s="250"/>
      <c r="M224" s="251"/>
      <c r="N224" s="252"/>
      <c r="O224" s="252"/>
      <c r="P224" s="252"/>
      <c r="Q224" s="252"/>
      <c r="R224" s="252"/>
      <c r="S224" s="252"/>
      <c r="T224" s="253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4" t="s">
        <v>198</v>
      </c>
      <c r="AU224" s="254" t="s">
        <v>82</v>
      </c>
      <c r="AV224" s="14" t="s">
        <v>82</v>
      </c>
      <c r="AW224" s="14" t="s">
        <v>35</v>
      </c>
      <c r="AX224" s="14" t="s">
        <v>73</v>
      </c>
      <c r="AY224" s="254" t="s">
        <v>188</v>
      </c>
    </row>
    <row r="225" s="14" customFormat="1">
      <c r="A225" s="14"/>
      <c r="B225" s="244"/>
      <c r="C225" s="245"/>
      <c r="D225" s="235" t="s">
        <v>198</v>
      </c>
      <c r="E225" s="246" t="s">
        <v>19</v>
      </c>
      <c r="F225" s="247" t="s">
        <v>3382</v>
      </c>
      <c r="G225" s="245"/>
      <c r="H225" s="248">
        <v>23.460000000000001</v>
      </c>
      <c r="I225" s="249"/>
      <c r="J225" s="245"/>
      <c r="K225" s="245"/>
      <c r="L225" s="250"/>
      <c r="M225" s="251"/>
      <c r="N225" s="252"/>
      <c r="O225" s="252"/>
      <c r="P225" s="252"/>
      <c r="Q225" s="252"/>
      <c r="R225" s="252"/>
      <c r="S225" s="252"/>
      <c r="T225" s="253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4" t="s">
        <v>198</v>
      </c>
      <c r="AU225" s="254" t="s">
        <v>82</v>
      </c>
      <c r="AV225" s="14" t="s">
        <v>82</v>
      </c>
      <c r="AW225" s="14" t="s">
        <v>35</v>
      </c>
      <c r="AX225" s="14" t="s">
        <v>73</v>
      </c>
      <c r="AY225" s="254" t="s">
        <v>188</v>
      </c>
    </row>
    <row r="226" s="14" customFormat="1">
      <c r="A226" s="14"/>
      <c r="B226" s="244"/>
      <c r="C226" s="245"/>
      <c r="D226" s="235" t="s">
        <v>198</v>
      </c>
      <c r="E226" s="246" t="s">
        <v>19</v>
      </c>
      <c r="F226" s="247" t="s">
        <v>3383</v>
      </c>
      <c r="G226" s="245"/>
      <c r="H226" s="248">
        <v>33.505000000000003</v>
      </c>
      <c r="I226" s="249"/>
      <c r="J226" s="245"/>
      <c r="K226" s="245"/>
      <c r="L226" s="250"/>
      <c r="M226" s="251"/>
      <c r="N226" s="252"/>
      <c r="O226" s="252"/>
      <c r="P226" s="252"/>
      <c r="Q226" s="252"/>
      <c r="R226" s="252"/>
      <c r="S226" s="252"/>
      <c r="T226" s="25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4" t="s">
        <v>198</v>
      </c>
      <c r="AU226" s="254" t="s">
        <v>82</v>
      </c>
      <c r="AV226" s="14" t="s">
        <v>82</v>
      </c>
      <c r="AW226" s="14" t="s">
        <v>35</v>
      </c>
      <c r="AX226" s="14" t="s">
        <v>73</v>
      </c>
      <c r="AY226" s="254" t="s">
        <v>188</v>
      </c>
    </row>
    <row r="227" s="14" customFormat="1">
      <c r="A227" s="14"/>
      <c r="B227" s="244"/>
      <c r="C227" s="245"/>
      <c r="D227" s="235" t="s">
        <v>198</v>
      </c>
      <c r="E227" s="246" t="s">
        <v>19</v>
      </c>
      <c r="F227" s="247" t="s">
        <v>3383</v>
      </c>
      <c r="G227" s="245"/>
      <c r="H227" s="248">
        <v>33.505000000000003</v>
      </c>
      <c r="I227" s="249"/>
      <c r="J227" s="245"/>
      <c r="K227" s="245"/>
      <c r="L227" s="250"/>
      <c r="M227" s="251"/>
      <c r="N227" s="252"/>
      <c r="O227" s="252"/>
      <c r="P227" s="252"/>
      <c r="Q227" s="252"/>
      <c r="R227" s="252"/>
      <c r="S227" s="252"/>
      <c r="T227" s="25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4" t="s">
        <v>198</v>
      </c>
      <c r="AU227" s="254" t="s">
        <v>82</v>
      </c>
      <c r="AV227" s="14" t="s">
        <v>82</v>
      </c>
      <c r="AW227" s="14" t="s">
        <v>35</v>
      </c>
      <c r="AX227" s="14" t="s">
        <v>73</v>
      </c>
      <c r="AY227" s="254" t="s">
        <v>188</v>
      </c>
    </row>
    <row r="228" s="15" customFormat="1">
      <c r="A228" s="15"/>
      <c r="B228" s="255"/>
      <c r="C228" s="256"/>
      <c r="D228" s="235" t="s">
        <v>198</v>
      </c>
      <c r="E228" s="257" t="s">
        <v>19</v>
      </c>
      <c r="F228" s="258" t="s">
        <v>229</v>
      </c>
      <c r="G228" s="256"/>
      <c r="H228" s="259">
        <v>113.93000000000001</v>
      </c>
      <c r="I228" s="260"/>
      <c r="J228" s="256"/>
      <c r="K228" s="256"/>
      <c r="L228" s="261"/>
      <c r="M228" s="262"/>
      <c r="N228" s="263"/>
      <c r="O228" s="263"/>
      <c r="P228" s="263"/>
      <c r="Q228" s="263"/>
      <c r="R228" s="263"/>
      <c r="S228" s="263"/>
      <c r="T228" s="264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5" t="s">
        <v>198</v>
      </c>
      <c r="AU228" s="265" t="s">
        <v>82</v>
      </c>
      <c r="AV228" s="15" t="s">
        <v>135</v>
      </c>
      <c r="AW228" s="15" t="s">
        <v>35</v>
      </c>
      <c r="AX228" s="15" t="s">
        <v>80</v>
      </c>
      <c r="AY228" s="265" t="s">
        <v>188</v>
      </c>
    </row>
    <row r="229" s="2" customFormat="1" ht="16.5" customHeight="1">
      <c r="A229" s="40"/>
      <c r="B229" s="41"/>
      <c r="C229" s="215" t="s">
        <v>296</v>
      </c>
      <c r="D229" s="215" t="s">
        <v>190</v>
      </c>
      <c r="E229" s="216" t="s">
        <v>3384</v>
      </c>
      <c r="F229" s="217" t="s">
        <v>3385</v>
      </c>
      <c r="G229" s="218" t="s">
        <v>243</v>
      </c>
      <c r="H229" s="219">
        <v>870.55799999999999</v>
      </c>
      <c r="I229" s="220"/>
      <c r="J229" s="221">
        <f>ROUND(I229*H229,2)</f>
        <v>0</v>
      </c>
      <c r="K229" s="217" t="s">
        <v>194</v>
      </c>
      <c r="L229" s="46"/>
      <c r="M229" s="222" t="s">
        <v>19</v>
      </c>
      <c r="N229" s="223" t="s">
        <v>44</v>
      </c>
      <c r="O229" s="86"/>
      <c r="P229" s="224">
        <f>O229*H229</f>
        <v>0</v>
      </c>
      <c r="Q229" s="224">
        <v>0.00025000000000000001</v>
      </c>
      <c r="R229" s="224">
        <f>Q229*H229</f>
        <v>0.21763950000000001</v>
      </c>
      <c r="S229" s="224">
        <v>0</v>
      </c>
      <c r="T229" s="225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6" t="s">
        <v>135</v>
      </c>
      <c r="AT229" s="226" t="s">
        <v>190</v>
      </c>
      <c r="AU229" s="226" t="s">
        <v>82</v>
      </c>
      <c r="AY229" s="19" t="s">
        <v>188</v>
      </c>
      <c r="BE229" s="227">
        <f>IF(N229="základní",J229,0)</f>
        <v>0</v>
      </c>
      <c r="BF229" s="227">
        <f>IF(N229="snížená",J229,0)</f>
        <v>0</v>
      </c>
      <c r="BG229" s="227">
        <f>IF(N229="zákl. přenesená",J229,0)</f>
        <v>0</v>
      </c>
      <c r="BH229" s="227">
        <f>IF(N229="sníž. přenesená",J229,0)</f>
        <v>0</v>
      </c>
      <c r="BI229" s="227">
        <f>IF(N229="nulová",J229,0)</f>
        <v>0</v>
      </c>
      <c r="BJ229" s="19" t="s">
        <v>80</v>
      </c>
      <c r="BK229" s="227">
        <f>ROUND(I229*H229,2)</f>
        <v>0</v>
      </c>
      <c r="BL229" s="19" t="s">
        <v>135</v>
      </c>
      <c r="BM229" s="226" t="s">
        <v>3386</v>
      </c>
    </row>
    <row r="230" s="2" customFormat="1">
      <c r="A230" s="40"/>
      <c r="B230" s="41"/>
      <c r="C230" s="42"/>
      <c r="D230" s="228" t="s">
        <v>196</v>
      </c>
      <c r="E230" s="42"/>
      <c r="F230" s="229" t="s">
        <v>3387</v>
      </c>
      <c r="G230" s="42"/>
      <c r="H230" s="42"/>
      <c r="I230" s="230"/>
      <c r="J230" s="42"/>
      <c r="K230" s="42"/>
      <c r="L230" s="46"/>
      <c r="M230" s="231"/>
      <c r="N230" s="232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196</v>
      </c>
      <c r="AU230" s="19" t="s">
        <v>82</v>
      </c>
    </row>
    <row r="231" s="13" customFormat="1">
      <c r="A231" s="13"/>
      <c r="B231" s="233"/>
      <c r="C231" s="234"/>
      <c r="D231" s="235" t="s">
        <v>198</v>
      </c>
      <c r="E231" s="236" t="s">
        <v>19</v>
      </c>
      <c r="F231" s="237" t="s">
        <v>3388</v>
      </c>
      <c r="G231" s="234"/>
      <c r="H231" s="236" t="s">
        <v>19</v>
      </c>
      <c r="I231" s="238"/>
      <c r="J231" s="234"/>
      <c r="K231" s="234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198</v>
      </c>
      <c r="AU231" s="243" t="s">
        <v>82</v>
      </c>
      <c r="AV231" s="13" t="s">
        <v>80</v>
      </c>
      <c r="AW231" s="13" t="s">
        <v>35</v>
      </c>
      <c r="AX231" s="13" t="s">
        <v>73</v>
      </c>
      <c r="AY231" s="243" t="s">
        <v>188</v>
      </c>
    </row>
    <row r="232" s="14" customFormat="1">
      <c r="A232" s="14"/>
      <c r="B232" s="244"/>
      <c r="C232" s="245"/>
      <c r="D232" s="235" t="s">
        <v>198</v>
      </c>
      <c r="E232" s="246" t="s">
        <v>19</v>
      </c>
      <c r="F232" s="247" t="s">
        <v>3389</v>
      </c>
      <c r="G232" s="245"/>
      <c r="H232" s="248">
        <v>46.399999999999999</v>
      </c>
      <c r="I232" s="249"/>
      <c r="J232" s="245"/>
      <c r="K232" s="245"/>
      <c r="L232" s="250"/>
      <c r="M232" s="251"/>
      <c r="N232" s="252"/>
      <c r="O232" s="252"/>
      <c r="P232" s="252"/>
      <c r="Q232" s="252"/>
      <c r="R232" s="252"/>
      <c r="S232" s="252"/>
      <c r="T232" s="253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4" t="s">
        <v>198</v>
      </c>
      <c r="AU232" s="254" t="s">
        <v>82</v>
      </c>
      <c r="AV232" s="14" t="s">
        <v>82</v>
      </c>
      <c r="AW232" s="14" t="s">
        <v>35</v>
      </c>
      <c r="AX232" s="14" t="s">
        <v>73</v>
      </c>
      <c r="AY232" s="254" t="s">
        <v>188</v>
      </c>
    </row>
    <row r="233" s="14" customFormat="1">
      <c r="A233" s="14"/>
      <c r="B233" s="244"/>
      <c r="C233" s="245"/>
      <c r="D233" s="235" t="s">
        <v>198</v>
      </c>
      <c r="E233" s="246" t="s">
        <v>19</v>
      </c>
      <c r="F233" s="247" t="s">
        <v>3390</v>
      </c>
      <c r="G233" s="245"/>
      <c r="H233" s="248">
        <v>2.7599999999999998</v>
      </c>
      <c r="I233" s="249"/>
      <c r="J233" s="245"/>
      <c r="K233" s="245"/>
      <c r="L233" s="250"/>
      <c r="M233" s="251"/>
      <c r="N233" s="252"/>
      <c r="O233" s="252"/>
      <c r="P233" s="252"/>
      <c r="Q233" s="252"/>
      <c r="R233" s="252"/>
      <c r="S233" s="252"/>
      <c r="T233" s="253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4" t="s">
        <v>198</v>
      </c>
      <c r="AU233" s="254" t="s">
        <v>82</v>
      </c>
      <c r="AV233" s="14" t="s">
        <v>82</v>
      </c>
      <c r="AW233" s="14" t="s">
        <v>35</v>
      </c>
      <c r="AX233" s="14" t="s">
        <v>73</v>
      </c>
      <c r="AY233" s="254" t="s">
        <v>188</v>
      </c>
    </row>
    <row r="234" s="14" customFormat="1">
      <c r="A234" s="14"/>
      <c r="B234" s="244"/>
      <c r="C234" s="245"/>
      <c r="D234" s="235" t="s">
        <v>198</v>
      </c>
      <c r="E234" s="246" t="s">
        <v>19</v>
      </c>
      <c r="F234" s="247" t="s">
        <v>3391</v>
      </c>
      <c r="G234" s="245"/>
      <c r="H234" s="248">
        <v>-8</v>
      </c>
      <c r="I234" s="249"/>
      <c r="J234" s="245"/>
      <c r="K234" s="245"/>
      <c r="L234" s="250"/>
      <c r="M234" s="251"/>
      <c r="N234" s="252"/>
      <c r="O234" s="252"/>
      <c r="P234" s="252"/>
      <c r="Q234" s="252"/>
      <c r="R234" s="252"/>
      <c r="S234" s="252"/>
      <c r="T234" s="25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4" t="s">
        <v>198</v>
      </c>
      <c r="AU234" s="254" t="s">
        <v>82</v>
      </c>
      <c r="AV234" s="14" t="s">
        <v>82</v>
      </c>
      <c r="AW234" s="14" t="s">
        <v>35</v>
      </c>
      <c r="AX234" s="14" t="s">
        <v>73</v>
      </c>
      <c r="AY234" s="254" t="s">
        <v>188</v>
      </c>
    </row>
    <row r="235" s="14" customFormat="1">
      <c r="A235" s="14"/>
      <c r="B235" s="244"/>
      <c r="C235" s="245"/>
      <c r="D235" s="235" t="s">
        <v>198</v>
      </c>
      <c r="E235" s="246" t="s">
        <v>19</v>
      </c>
      <c r="F235" s="247" t="s">
        <v>3392</v>
      </c>
      <c r="G235" s="245"/>
      <c r="H235" s="248">
        <v>113.90000000000001</v>
      </c>
      <c r="I235" s="249"/>
      <c r="J235" s="245"/>
      <c r="K235" s="245"/>
      <c r="L235" s="250"/>
      <c r="M235" s="251"/>
      <c r="N235" s="252"/>
      <c r="O235" s="252"/>
      <c r="P235" s="252"/>
      <c r="Q235" s="252"/>
      <c r="R235" s="252"/>
      <c r="S235" s="252"/>
      <c r="T235" s="253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4" t="s">
        <v>198</v>
      </c>
      <c r="AU235" s="254" t="s">
        <v>82</v>
      </c>
      <c r="AV235" s="14" t="s">
        <v>82</v>
      </c>
      <c r="AW235" s="14" t="s">
        <v>35</v>
      </c>
      <c r="AX235" s="14" t="s">
        <v>73</v>
      </c>
      <c r="AY235" s="254" t="s">
        <v>188</v>
      </c>
    </row>
    <row r="236" s="14" customFormat="1">
      <c r="A236" s="14"/>
      <c r="B236" s="244"/>
      <c r="C236" s="245"/>
      <c r="D236" s="235" t="s">
        <v>198</v>
      </c>
      <c r="E236" s="246" t="s">
        <v>19</v>
      </c>
      <c r="F236" s="247" t="s">
        <v>3393</v>
      </c>
      <c r="G236" s="245"/>
      <c r="H236" s="248">
        <v>-37.439999999999998</v>
      </c>
      <c r="I236" s="249"/>
      <c r="J236" s="245"/>
      <c r="K236" s="245"/>
      <c r="L236" s="250"/>
      <c r="M236" s="251"/>
      <c r="N236" s="252"/>
      <c r="O236" s="252"/>
      <c r="P236" s="252"/>
      <c r="Q236" s="252"/>
      <c r="R236" s="252"/>
      <c r="S236" s="252"/>
      <c r="T236" s="25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4" t="s">
        <v>198</v>
      </c>
      <c r="AU236" s="254" t="s">
        <v>82</v>
      </c>
      <c r="AV236" s="14" t="s">
        <v>82</v>
      </c>
      <c r="AW236" s="14" t="s">
        <v>35</v>
      </c>
      <c r="AX236" s="14" t="s">
        <v>73</v>
      </c>
      <c r="AY236" s="254" t="s">
        <v>188</v>
      </c>
    </row>
    <row r="237" s="14" customFormat="1">
      <c r="A237" s="14"/>
      <c r="B237" s="244"/>
      <c r="C237" s="245"/>
      <c r="D237" s="235" t="s">
        <v>198</v>
      </c>
      <c r="E237" s="246" t="s">
        <v>19</v>
      </c>
      <c r="F237" s="247" t="s">
        <v>3394</v>
      </c>
      <c r="G237" s="245"/>
      <c r="H237" s="248">
        <v>3.6800000000000002</v>
      </c>
      <c r="I237" s="249"/>
      <c r="J237" s="245"/>
      <c r="K237" s="245"/>
      <c r="L237" s="250"/>
      <c r="M237" s="251"/>
      <c r="N237" s="252"/>
      <c r="O237" s="252"/>
      <c r="P237" s="252"/>
      <c r="Q237" s="252"/>
      <c r="R237" s="252"/>
      <c r="S237" s="252"/>
      <c r="T237" s="253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4" t="s">
        <v>198</v>
      </c>
      <c r="AU237" s="254" t="s">
        <v>82</v>
      </c>
      <c r="AV237" s="14" t="s">
        <v>82</v>
      </c>
      <c r="AW237" s="14" t="s">
        <v>35</v>
      </c>
      <c r="AX237" s="14" t="s">
        <v>73</v>
      </c>
      <c r="AY237" s="254" t="s">
        <v>188</v>
      </c>
    </row>
    <row r="238" s="14" customFormat="1">
      <c r="A238" s="14"/>
      <c r="B238" s="244"/>
      <c r="C238" s="245"/>
      <c r="D238" s="235" t="s">
        <v>198</v>
      </c>
      <c r="E238" s="246" t="s">
        <v>19</v>
      </c>
      <c r="F238" s="247" t="s">
        <v>3395</v>
      </c>
      <c r="G238" s="245"/>
      <c r="H238" s="248">
        <v>2.1800000000000002</v>
      </c>
      <c r="I238" s="249"/>
      <c r="J238" s="245"/>
      <c r="K238" s="245"/>
      <c r="L238" s="250"/>
      <c r="M238" s="251"/>
      <c r="N238" s="252"/>
      <c r="O238" s="252"/>
      <c r="P238" s="252"/>
      <c r="Q238" s="252"/>
      <c r="R238" s="252"/>
      <c r="S238" s="252"/>
      <c r="T238" s="25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4" t="s">
        <v>198</v>
      </c>
      <c r="AU238" s="254" t="s">
        <v>82</v>
      </c>
      <c r="AV238" s="14" t="s">
        <v>82</v>
      </c>
      <c r="AW238" s="14" t="s">
        <v>35</v>
      </c>
      <c r="AX238" s="14" t="s">
        <v>73</v>
      </c>
      <c r="AY238" s="254" t="s">
        <v>188</v>
      </c>
    </row>
    <row r="239" s="14" customFormat="1">
      <c r="A239" s="14"/>
      <c r="B239" s="244"/>
      <c r="C239" s="245"/>
      <c r="D239" s="235" t="s">
        <v>198</v>
      </c>
      <c r="E239" s="246" t="s">
        <v>19</v>
      </c>
      <c r="F239" s="247" t="s">
        <v>3396</v>
      </c>
      <c r="G239" s="245"/>
      <c r="H239" s="248">
        <v>8.0500000000000007</v>
      </c>
      <c r="I239" s="249"/>
      <c r="J239" s="245"/>
      <c r="K239" s="245"/>
      <c r="L239" s="250"/>
      <c r="M239" s="251"/>
      <c r="N239" s="252"/>
      <c r="O239" s="252"/>
      <c r="P239" s="252"/>
      <c r="Q239" s="252"/>
      <c r="R239" s="252"/>
      <c r="S239" s="252"/>
      <c r="T239" s="253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4" t="s">
        <v>198</v>
      </c>
      <c r="AU239" s="254" t="s">
        <v>82</v>
      </c>
      <c r="AV239" s="14" t="s">
        <v>82</v>
      </c>
      <c r="AW239" s="14" t="s">
        <v>35</v>
      </c>
      <c r="AX239" s="14" t="s">
        <v>73</v>
      </c>
      <c r="AY239" s="254" t="s">
        <v>188</v>
      </c>
    </row>
    <row r="240" s="14" customFormat="1">
      <c r="A240" s="14"/>
      <c r="B240" s="244"/>
      <c r="C240" s="245"/>
      <c r="D240" s="235" t="s">
        <v>198</v>
      </c>
      <c r="E240" s="246" t="s">
        <v>19</v>
      </c>
      <c r="F240" s="247" t="s">
        <v>2048</v>
      </c>
      <c r="G240" s="245"/>
      <c r="H240" s="248">
        <v>12</v>
      </c>
      <c r="I240" s="249"/>
      <c r="J240" s="245"/>
      <c r="K240" s="245"/>
      <c r="L240" s="250"/>
      <c r="M240" s="251"/>
      <c r="N240" s="252"/>
      <c r="O240" s="252"/>
      <c r="P240" s="252"/>
      <c r="Q240" s="252"/>
      <c r="R240" s="252"/>
      <c r="S240" s="252"/>
      <c r="T240" s="253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4" t="s">
        <v>198</v>
      </c>
      <c r="AU240" s="254" t="s">
        <v>82</v>
      </c>
      <c r="AV240" s="14" t="s">
        <v>82</v>
      </c>
      <c r="AW240" s="14" t="s">
        <v>35</v>
      </c>
      <c r="AX240" s="14" t="s">
        <v>73</v>
      </c>
      <c r="AY240" s="254" t="s">
        <v>188</v>
      </c>
    </row>
    <row r="241" s="14" customFormat="1">
      <c r="A241" s="14"/>
      <c r="B241" s="244"/>
      <c r="C241" s="245"/>
      <c r="D241" s="235" t="s">
        <v>198</v>
      </c>
      <c r="E241" s="246" t="s">
        <v>19</v>
      </c>
      <c r="F241" s="247" t="s">
        <v>3392</v>
      </c>
      <c r="G241" s="245"/>
      <c r="H241" s="248">
        <v>113.90000000000001</v>
      </c>
      <c r="I241" s="249"/>
      <c r="J241" s="245"/>
      <c r="K241" s="245"/>
      <c r="L241" s="250"/>
      <c r="M241" s="251"/>
      <c r="N241" s="252"/>
      <c r="O241" s="252"/>
      <c r="P241" s="252"/>
      <c r="Q241" s="252"/>
      <c r="R241" s="252"/>
      <c r="S241" s="252"/>
      <c r="T241" s="253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4" t="s">
        <v>198</v>
      </c>
      <c r="AU241" s="254" t="s">
        <v>82</v>
      </c>
      <c r="AV241" s="14" t="s">
        <v>82</v>
      </c>
      <c r="AW241" s="14" t="s">
        <v>35</v>
      </c>
      <c r="AX241" s="14" t="s">
        <v>73</v>
      </c>
      <c r="AY241" s="254" t="s">
        <v>188</v>
      </c>
    </row>
    <row r="242" s="14" customFormat="1">
      <c r="A242" s="14"/>
      <c r="B242" s="244"/>
      <c r="C242" s="245"/>
      <c r="D242" s="235" t="s">
        <v>198</v>
      </c>
      <c r="E242" s="246" t="s">
        <v>19</v>
      </c>
      <c r="F242" s="247" t="s">
        <v>3397</v>
      </c>
      <c r="G242" s="245"/>
      <c r="H242" s="248">
        <v>-44.039999999999999</v>
      </c>
      <c r="I242" s="249"/>
      <c r="J242" s="245"/>
      <c r="K242" s="245"/>
      <c r="L242" s="250"/>
      <c r="M242" s="251"/>
      <c r="N242" s="252"/>
      <c r="O242" s="252"/>
      <c r="P242" s="252"/>
      <c r="Q242" s="252"/>
      <c r="R242" s="252"/>
      <c r="S242" s="252"/>
      <c r="T242" s="253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4" t="s">
        <v>198</v>
      </c>
      <c r="AU242" s="254" t="s">
        <v>82</v>
      </c>
      <c r="AV242" s="14" t="s">
        <v>82</v>
      </c>
      <c r="AW242" s="14" t="s">
        <v>35</v>
      </c>
      <c r="AX242" s="14" t="s">
        <v>73</v>
      </c>
      <c r="AY242" s="254" t="s">
        <v>188</v>
      </c>
    </row>
    <row r="243" s="14" customFormat="1">
      <c r="A243" s="14"/>
      <c r="B243" s="244"/>
      <c r="C243" s="245"/>
      <c r="D243" s="235" t="s">
        <v>198</v>
      </c>
      <c r="E243" s="246" t="s">
        <v>19</v>
      </c>
      <c r="F243" s="247" t="s">
        <v>3394</v>
      </c>
      <c r="G243" s="245"/>
      <c r="H243" s="248">
        <v>3.6800000000000002</v>
      </c>
      <c r="I243" s="249"/>
      <c r="J243" s="245"/>
      <c r="K243" s="245"/>
      <c r="L243" s="250"/>
      <c r="M243" s="251"/>
      <c r="N243" s="252"/>
      <c r="O243" s="252"/>
      <c r="P243" s="252"/>
      <c r="Q243" s="252"/>
      <c r="R243" s="252"/>
      <c r="S243" s="252"/>
      <c r="T243" s="253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4" t="s">
        <v>198</v>
      </c>
      <c r="AU243" s="254" t="s">
        <v>82</v>
      </c>
      <c r="AV243" s="14" t="s">
        <v>82</v>
      </c>
      <c r="AW243" s="14" t="s">
        <v>35</v>
      </c>
      <c r="AX243" s="14" t="s">
        <v>73</v>
      </c>
      <c r="AY243" s="254" t="s">
        <v>188</v>
      </c>
    </row>
    <row r="244" s="14" customFormat="1">
      <c r="A244" s="14"/>
      <c r="B244" s="244"/>
      <c r="C244" s="245"/>
      <c r="D244" s="235" t="s">
        <v>198</v>
      </c>
      <c r="E244" s="246" t="s">
        <v>19</v>
      </c>
      <c r="F244" s="247" t="s">
        <v>3395</v>
      </c>
      <c r="G244" s="245"/>
      <c r="H244" s="248">
        <v>2.1800000000000002</v>
      </c>
      <c r="I244" s="249"/>
      <c r="J244" s="245"/>
      <c r="K244" s="245"/>
      <c r="L244" s="250"/>
      <c r="M244" s="251"/>
      <c r="N244" s="252"/>
      <c r="O244" s="252"/>
      <c r="P244" s="252"/>
      <c r="Q244" s="252"/>
      <c r="R244" s="252"/>
      <c r="S244" s="252"/>
      <c r="T244" s="253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4" t="s">
        <v>198</v>
      </c>
      <c r="AU244" s="254" t="s">
        <v>82</v>
      </c>
      <c r="AV244" s="14" t="s">
        <v>82</v>
      </c>
      <c r="AW244" s="14" t="s">
        <v>35</v>
      </c>
      <c r="AX244" s="14" t="s">
        <v>73</v>
      </c>
      <c r="AY244" s="254" t="s">
        <v>188</v>
      </c>
    </row>
    <row r="245" s="14" customFormat="1">
      <c r="A245" s="14"/>
      <c r="B245" s="244"/>
      <c r="C245" s="245"/>
      <c r="D245" s="235" t="s">
        <v>198</v>
      </c>
      <c r="E245" s="246" t="s">
        <v>19</v>
      </c>
      <c r="F245" s="247" t="s">
        <v>3398</v>
      </c>
      <c r="G245" s="245"/>
      <c r="H245" s="248">
        <v>2.2999999999999998</v>
      </c>
      <c r="I245" s="249"/>
      <c r="J245" s="245"/>
      <c r="K245" s="245"/>
      <c r="L245" s="250"/>
      <c r="M245" s="251"/>
      <c r="N245" s="252"/>
      <c r="O245" s="252"/>
      <c r="P245" s="252"/>
      <c r="Q245" s="252"/>
      <c r="R245" s="252"/>
      <c r="S245" s="252"/>
      <c r="T245" s="253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4" t="s">
        <v>198</v>
      </c>
      <c r="AU245" s="254" t="s">
        <v>82</v>
      </c>
      <c r="AV245" s="14" t="s">
        <v>82</v>
      </c>
      <c r="AW245" s="14" t="s">
        <v>35</v>
      </c>
      <c r="AX245" s="14" t="s">
        <v>73</v>
      </c>
      <c r="AY245" s="254" t="s">
        <v>188</v>
      </c>
    </row>
    <row r="246" s="14" customFormat="1">
      <c r="A246" s="14"/>
      <c r="B246" s="244"/>
      <c r="C246" s="245"/>
      <c r="D246" s="235" t="s">
        <v>198</v>
      </c>
      <c r="E246" s="246" t="s">
        <v>19</v>
      </c>
      <c r="F246" s="247" t="s">
        <v>3399</v>
      </c>
      <c r="G246" s="245"/>
      <c r="H246" s="248">
        <v>2.024</v>
      </c>
      <c r="I246" s="249"/>
      <c r="J246" s="245"/>
      <c r="K246" s="245"/>
      <c r="L246" s="250"/>
      <c r="M246" s="251"/>
      <c r="N246" s="252"/>
      <c r="O246" s="252"/>
      <c r="P246" s="252"/>
      <c r="Q246" s="252"/>
      <c r="R246" s="252"/>
      <c r="S246" s="252"/>
      <c r="T246" s="253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4" t="s">
        <v>198</v>
      </c>
      <c r="AU246" s="254" t="s">
        <v>82</v>
      </c>
      <c r="AV246" s="14" t="s">
        <v>82</v>
      </c>
      <c r="AW246" s="14" t="s">
        <v>35</v>
      </c>
      <c r="AX246" s="14" t="s">
        <v>73</v>
      </c>
      <c r="AY246" s="254" t="s">
        <v>188</v>
      </c>
    </row>
    <row r="247" s="14" customFormat="1">
      <c r="A247" s="14"/>
      <c r="B247" s="244"/>
      <c r="C247" s="245"/>
      <c r="D247" s="235" t="s">
        <v>198</v>
      </c>
      <c r="E247" s="246" t="s">
        <v>19</v>
      </c>
      <c r="F247" s="247" t="s">
        <v>2048</v>
      </c>
      <c r="G247" s="245"/>
      <c r="H247" s="248">
        <v>12</v>
      </c>
      <c r="I247" s="249"/>
      <c r="J247" s="245"/>
      <c r="K247" s="245"/>
      <c r="L247" s="250"/>
      <c r="M247" s="251"/>
      <c r="N247" s="252"/>
      <c r="O247" s="252"/>
      <c r="P247" s="252"/>
      <c r="Q247" s="252"/>
      <c r="R247" s="252"/>
      <c r="S247" s="252"/>
      <c r="T247" s="253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4" t="s">
        <v>198</v>
      </c>
      <c r="AU247" s="254" t="s">
        <v>82</v>
      </c>
      <c r="AV247" s="14" t="s">
        <v>82</v>
      </c>
      <c r="AW247" s="14" t="s">
        <v>35</v>
      </c>
      <c r="AX247" s="14" t="s">
        <v>73</v>
      </c>
      <c r="AY247" s="254" t="s">
        <v>188</v>
      </c>
    </row>
    <row r="248" s="14" customFormat="1">
      <c r="A248" s="14"/>
      <c r="B248" s="244"/>
      <c r="C248" s="245"/>
      <c r="D248" s="235" t="s">
        <v>198</v>
      </c>
      <c r="E248" s="246" t="s">
        <v>19</v>
      </c>
      <c r="F248" s="247" t="s">
        <v>3400</v>
      </c>
      <c r="G248" s="245"/>
      <c r="H248" s="248">
        <v>53.280000000000001</v>
      </c>
      <c r="I248" s="249"/>
      <c r="J248" s="245"/>
      <c r="K248" s="245"/>
      <c r="L248" s="250"/>
      <c r="M248" s="251"/>
      <c r="N248" s="252"/>
      <c r="O248" s="252"/>
      <c r="P248" s="252"/>
      <c r="Q248" s="252"/>
      <c r="R248" s="252"/>
      <c r="S248" s="252"/>
      <c r="T248" s="253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4" t="s">
        <v>198</v>
      </c>
      <c r="AU248" s="254" t="s">
        <v>82</v>
      </c>
      <c r="AV248" s="14" t="s">
        <v>82</v>
      </c>
      <c r="AW248" s="14" t="s">
        <v>35</v>
      </c>
      <c r="AX248" s="14" t="s">
        <v>73</v>
      </c>
      <c r="AY248" s="254" t="s">
        <v>188</v>
      </c>
    </row>
    <row r="249" s="14" customFormat="1">
      <c r="A249" s="14"/>
      <c r="B249" s="244"/>
      <c r="C249" s="245"/>
      <c r="D249" s="235" t="s">
        <v>198</v>
      </c>
      <c r="E249" s="246" t="s">
        <v>19</v>
      </c>
      <c r="F249" s="247" t="s">
        <v>3401</v>
      </c>
      <c r="G249" s="245"/>
      <c r="H249" s="248">
        <v>19.215</v>
      </c>
      <c r="I249" s="249"/>
      <c r="J249" s="245"/>
      <c r="K249" s="245"/>
      <c r="L249" s="250"/>
      <c r="M249" s="251"/>
      <c r="N249" s="252"/>
      <c r="O249" s="252"/>
      <c r="P249" s="252"/>
      <c r="Q249" s="252"/>
      <c r="R249" s="252"/>
      <c r="S249" s="252"/>
      <c r="T249" s="253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4" t="s">
        <v>198</v>
      </c>
      <c r="AU249" s="254" t="s">
        <v>82</v>
      </c>
      <c r="AV249" s="14" t="s">
        <v>82</v>
      </c>
      <c r="AW249" s="14" t="s">
        <v>35</v>
      </c>
      <c r="AX249" s="14" t="s">
        <v>73</v>
      </c>
      <c r="AY249" s="254" t="s">
        <v>188</v>
      </c>
    </row>
    <row r="250" s="14" customFormat="1">
      <c r="A250" s="14"/>
      <c r="B250" s="244"/>
      <c r="C250" s="245"/>
      <c r="D250" s="235" t="s">
        <v>198</v>
      </c>
      <c r="E250" s="246" t="s">
        <v>19</v>
      </c>
      <c r="F250" s="247" t="s">
        <v>3402</v>
      </c>
      <c r="G250" s="245"/>
      <c r="H250" s="248">
        <v>6.0499999999999998</v>
      </c>
      <c r="I250" s="249"/>
      <c r="J250" s="245"/>
      <c r="K250" s="245"/>
      <c r="L250" s="250"/>
      <c r="M250" s="251"/>
      <c r="N250" s="252"/>
      <c r="O250" s="252"/>
      <c r="P250" s="252"/>
      <c r="Q250" s="252"/>
      <c r="R250" s="252"/>
      <c r="S250" s="252"/>
      <c r="T250" s="253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4" t="s">
        <v>198</v>
      </c>
      <c r="AU250" s="254" t="s">
        <v>82</v>
      </c>
      <c r="AV250" s="14" t="s">
        <v>82</v>
      </c>
      <c r="AW250" s="14" t="s">
        <v>35</v>
      </c>
      <c r="AX250" s="14" t="s">
        <v>73</v>
      </c>
      <c r="AY250" s="254" t="s">
        <v>188</v>
      </c>
    </row>
    <row r="251" s="14" customFormat="1">
      <c r="A251" s="14"/>
      <c r="B251" s="244"/>
      <c r="C251" s="245"/>
      <c r="D251" s="235" t="s">
        <v>198</v>
      </c>
      <c r="E251" s="246" t="s">
        <v>19</v>
      </c>
      <c r="F251" s="247" t="s">
        <v>3403</v>
      </c>
      <c r="G251" s="245"/>
      <c r="H251" s="248">
        <v>0.97999999999999998</v>
      </c>
      <c r="I251" s="249"/>
      <c r="J251" s="245"/>
      <c r="K251" s="245"/>
      <c r="L251" s="250"/>
      <c r="M251" s="251"/>
      <c r="N251" s="252"/>
      <c r="O251" s="252"/>
      <c r="P251" s="252"/>
      <c r="Q251" s="252"/>
      <c r="R251" s="252"/>
      <c r="S251" s="252"/>
      <c r="T251" s="253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4" t="s">
        <v>198</v>
      </c>
      <c r="AU251" s="254" t="s">
        <v>82</v>
      </c>
      <c r="AV251" s="14" t="s">
        <v>82</v>
      </c>
      <c r="AW251" s="14" t="s">
        <v>35</v>
      </c>
      <c r="AX251" s="14" t="s">
        <v>73</v>
      </c>
      <c r="AY251" s="254" t="s">
        <v>188</v>
      </c>
    </row>
    <row r="252" s="14" customFormat="1">
      <c r="A252" s="14"/>
      <c r="B252" s="244"/>
      <c r="C252" s="245"/>
      <c r="D252" s="235" t="s">
        <v>198</v>
      </c>
      <c r="E252" s="246" t="s">
        <v>19</v>
      </c>
      <c r="F252" s="247" t="s">
        <v>3404</v>
      </c>
      <c r="G252" s="245"/>
      <c r="H252" s="248">
        <v>1.113</v>
      </c>
      <c r="I252" s="249"/>
      <c r="J252" s="245"/>
      <c r="K252" s="245"/>
      <c r="L252" s="250"/>
      <c r="M252" s="251"/>
      <c r="N252" s="252"/>
      <c r="O252" s="252"/>
      <c r="P252" s="252"/>
      <c r="Q252" s="252"/>
      <c r="R252" s="252"/>
      <c r="S252" s="252"/>
      <c r="T252" s="253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4" t="s">
        <v>198</v>
      </c>
      <c r="AU252" s="254" t="s">
        <v>82</v>
      </c>
      <c r="AV252" s="14" t="s">
        <v>82</v>
      </c>
      <c r="AW252" s="14" t="s">
        <v>35</v>
      </c>
      <c r="AX252" s="14" t="s">
        <v>73</v>
      </c>
      <c r="AY252" s="254" t="s">
        <v>188</v>
      </c>
    </row>
    <row r="253" s="14" customFormat="1">
      <c r="A253" s="14"/>
      <c r="B253" s="244"/>
      <c r="C253" s="245"/>
      <c r="D253" s="235" t="s">
        <v>198</v>
      </c>
      <c r="E253" s="246" t="s">
        <v>19</v>
      </c>
      <c r="F253" s="247" t="s">
        <v>1165</v>
      </c>
      <c r="G253" s="245"/>
      <c r="H253" s="248">
        <v>-1.7729999999999999</v>
      </c>
      <c r="I253" s="249"/>
      <c r="J253" s="245"/>
      <c r="K253" s="245"/>
      <c r="L253" s="250"/>
      <c r="M253" s="251"/>
      <c r="N253" s="252"/>
      <c r="O253" s="252"/>
      <c r="P253" s="252"/>
      <c r="Q253" s="252"/>
      <c r="R253" s="252"/>
      <c r="S253" s="252"/>
      <c r="T253" s="253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4" t="s">
        <v>198</v>
      </c>
      <c r="AU253" s="254" t="s">
        <v>82</v>
      </c>
      <c r="AV253" s="14" t="s">
        <v>82</v>
      </c>
      <c r="AW253" s="14" t="s">
        <v>35</v>
      </c>
      <c r="AX253" s="14" t="s">
        <v>73</v>
      </c>
      <c r="AY253" s="254" t="s">
        <v>188</v>
      </c>
    </row>
    <row r="254" s="13" customFormat="1">
      <c r="A254" s="13"/>
      <c r="B254" s="233"/>
      <c r="C254" s="234"/>
      <c r="D254" s="235" t="s">
        <v>198</v>
      </c>
      <c r="E254" s="236" t="s">
        <v>19</v>
      </c>
      <c r="F254" s="237" t="s">
        <v>3405</v>
      </c>
      <c r="G254" s="234"/>
      <c r="H254" s="236" t="s">
        <v>19</v>
      </c>
      <c r="I254" s="238"/>
      <c r="J254" s="234"/>
      <c r="K254" s="234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198</v>
      </c>
      <c r="AU254" s="243" t="s">
        <v>82</v>
      </c>
      <c r="AV254" s="13" t="s">
        <v>80</v>
      </c>
      <c r="AW254" s="13" t="s">
        <v>35</v>
      </c>
      <c r="AX254" s="13" t="s">
        <v>73</v>
      </c>
      <c r="AY254" s="243" t="s">
        <v>188</v>
      </c>
    </row>
    <row r="255" s="14" customFormat="1">
      <c r="A255" s="14"/>
      <c r="B255" s="244"/>
      <c r="C255" s="245"/>
      <c r="D255" s="235" t="s">
        <v>198</v>
      </c>
      <c r="E255" s="246" t="s">
        <v>19</v>
      </c>
      <c r="F255" s="247" t="s">
        <v>3389</v>
      </c>
      <c r="G255" s="245"/>
      <c r="H255" s="248">
        <v>46.399999999999999</v>
      </c>
      <c r="I255" s="249"/>
      <c r="J255" s="245"/>
      <c r="K255" s="245"/>
      <c r="L255" s="250"/>
      <c r="M255" s="251"/>
      <c r="N255" s="252"/>
      <c r="O255" s="252"/>
      <c r="P255" s="252"/>
      <c r="Q255" s="252"/>
      <c r="R255" s="252"/>
      <c r="S255" s="252"/>
      <c r="T255" s="253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4" t="s">
        <v>198</v>
      </c>
      <c r="AU255" s="254" t="s">
        <v>82</v>
      </c>
      <c r="AV255" s="14" t="s">
        <v>82</v>
      </c>
      <c r="AW255" s="14" t="s">
        <v>35</v>
      </c>
      <c r="AX255" s="14" t="s">
        <v>73</v>
      </c>
      <c r="AY255" s="254" t="s">
        <v>188</v>
      </c>
    </row>
    <row r="256" s="14" customFormat="1">
      <c r="A256" s="14"/>
      <c r="B256" s="244"/>
      <c r="C256" s="245"/>
      <c r="D256" s="235" t="s">
        <v>198</v>
      </c>
      <c r="E256" s="246" t="s">
        <v>19</v>
      </c>
      <c r="F256" s="247" t="s">
        <v>3406</v>
      </c>
      <c r="G256" s="245"/>
      <c r="H256" s="248">
        <v>1.3799999999999999</v>
      </c>
      <c r="I256" s="249"/>
      <c r="J256" s="245"/>
      <c r="K256" s="245"/>
      <c r="L256" s="250"/>
      <c r="M256" s="251"/>
      <c r="N256" s="252"/>
      <c r="O256" s="252"/>
      <c r="P256" s="252"/>
      <c r="Q256" s="252"/>
      <c r="R256" s="252"/>
      <c r="S256" s="252"/>
      <c r="T256" s="253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4" t="s">
        <v>198</v>
      </c>
      <c r="AU256" s="254" t="s">
        <v>82</v>
      </c>
      <c r="AV256" s="14" t="s">
        <v>82</v>
      </c>
      <c r="AW256" s="14" t="s">
        <v>35</v>
      </c>
      <c r="AX256" s="14" t="s">
        <v>73</v>
      </c>
      <c r="AY256" s="254" t="s">
        <v>188</v>
      </c>
    </row>
    <row r="257" s="14" customFormat="1">
      <c r="A257" s="14"/>
      <c r="B257" s="244"/>
      <c r="C257" s="245"/>
      <c r="D257" s="235" t="s">
        <v>198</v>
      </c>
      <c r="E257" s="246" t="s">
        <v>19</v>
      </c>
      <c r="F257" s="247" t="s">
        <v>3407</v>
      </c>
      <c r="G257" s="245"/>
      <c r="H257" s="248">
        <v>1.1499999999999999</v>
      </c>
      <c r="I257" s="249"/>
      <c r="J257" s="245"/>
      <c r="K257" s="245"/>
      <c r="L257" s="250"/>
      <c r="M257" s="251"/>
      <c r="N257" s="252"/>
      <c r="O257" s="252"/>
      <c r="P257" s="252"/>
      <c r="Q257" s="252"/>
      <c r="R257" s="252"/>
      <c r="S257" s="252"/>
      <c r="T257" s="253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4" t="s">
        <v>198</v>
      </c>
      <c r="AU257" s="254" t="s">
        <v>82</v>
      </c>
      <c r="AV257" s="14" t="s">
        <v>82</v>
      </c>
      <c r="AW257" s="14" t="s">
        <v>35</v>
      </c>
      <c r="AX257" s="14" t="s">
        <v>73</v>
      </c>
      <c r="AY257" s="254" t="s">
        <v>188</v>
      </c>
    </row>
    <row r="258" s="14" customFormat="1">
      <c r="A258" s="14"/>
      <c r="B258" s="244"/>
      <c r="C258" s="245"/>
      <c r="D258" s="235" t="s">
        <v>198</v>
      </c>
      <c r="E258" s="246" t="s">
        <v>19</v>
      </c>
      <c r="F258" s="247" t="s">
        <v>3408</v>
      </c>
      <c r="G258" s="245"/>
      <c r="H258" s="248">
        <v>1.242</v>
      </c>
      <c r="I258" s="249"/>
      <c r="J258" s="245"/>
      <c r="K258" s="245"/>
      <c r="L258" s="250"/>
      <c r="M258" s="251"/>
      <c r="N258" s="252"/>
      <c r="O258" s="252"/>
      <c r="P258" s="252"/>
      <c r="Q258" s="252"/>
      <c r="R258" s="252"/>
      <c r="S258" s="252"/>
      <c r="T258" s="253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4" t="s">
        <v>198</v>
      </c>
      <c r="AU258" s="254" t="s">
        <v>82</v>
      </c>
      <c r="AV258" s="14" t="s">
        <v>82</v>
      </c>
      <c r="AW258" s="14" t="s">
        <v>35</v>
      </c>
      <c r="AX258" s="14" t="s">
        <v>73</v>
      </c>
      <c r="AY258" s="254" t="s">
        <v>188</v>
      </c>
    </row>
    <row r="259" s="14" customFormat="1">
      <c r="A259" s="14"/>
      <c r="B259" s="244"/>
      <c r="C259" s="245"/>
      <c r="D259" s="235" t="s">
        <v>198</v>
      </c>
      <c r="E259" s="246" t="s">
        <v>19</v>
      </c>
      <c r="F259" s="247" t="s">
        <v>3409</v>
      </c>
      <c r="G259" s="245"/>
      <c r="H259" s="248">
        <v>-8.5199999999999996</v>
      </c>
      <c r="I259" s="249"/>
      <c r="J259" s="245"/>
      <c r="K259" s="245"/>
      <c r="L259" s="250"/>
      <c r="M259" s="251"/>
      <c r="N259" s="252"/>
      <c r="O259" s="252"/>
      <c r="P259" s="252"/>
      <c r="Q259" s="252"/>
      <c r="R259" s="252"/>
      <c r="S259" s="252"/>
      <c r="T259" s="253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4" t="s">
        <v>198</v>
      </c>
      <c r="AU259" s="254" t="s">
        <v>82</v>
      </c>
      <c r="AV259" s="14" t="s">
        <v>82</v>
      </c>
      <c r="AW259" s="14" t="s">
        <v>35</v>
      </c>
      <c r="AX259" s="14" t="s">
        <v>73</v>
      </c>
      <c r="AY259" s="254" t="s">
        <v>188</v>
      </c>
    </row>
    <row r="260" s="14" customFormat="1">
      <c r="A260" s="14"/>
      <c r="B260" s="244"/>
      <c r="C260" s="245"/>
      <c r="D260" s="235" t="s">
        <v>198</v>
      </c>
      <c r="E260" s="246" t="s">
        <v>19</v>
      </c>
      <c r="F260" s="247" t="s">
        <v>3392</v>
      </c>
      <c r="G260" s="245"/>
      <c r="H260" s="248">
        <v>113.90000000000001</v>
      </c>
      <c r="I260" s="249"/>
      <c r="J260" s="245"/>
      <c r="K260" s="245"/>
      <c r="L260" s="250"/>
      <c r="M260" s="251"/>
      <c r="N260" s="252"/>
      <c r="O260" s="252"/>
      <c r="P260" s="252"/>
      <c r="Q260" s="252"/>
      <c r="R260" s="252"/>
      <c r="S260" s="252"/>
      <c r="T260" s="253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4" t="s">
        <v>198</v>
      </c>
      <c r="AU260" s="254" t="s">
        <v>82</v>
      </c>
      <c r="AV260" s="14" t="s">
        <v>82</v>
      </c>
      <c r="AW260" s="14" t="s">
        <v>35</v>
      </c>
      <c r="AX260" s="14" t="s">
        <v>73</v>
      </c>
      <c r="AY260" s="254" t="s">
        <v>188</v>
      </c>
    </row>
    <row r="261" s="14" customFormat="1">
      <c r="A261" s="14"/>
      <c r="B261" s="244"/>
      <c r="C261" s="245"/>
      <c r="D261" s="235" t="s">
        <v>198</v>
      </c>
      <c r="E261" s="246" t="s">
        <v>19</v>
      </c>
      <c r="F261" s="247" t="s">
        <v>3410</v>
      </c>
      <c r="G261" s="245"/>
      <c r="H261" s="248">
        <v>1.8400000000000001</v>
      </c>
      <c r="I261" s="249"/>
      <c r="J261" s="245"/>
      <c r="K261" s="245"/>
      <c r="L261" s="250"/>
      <c r="M261" s="251"/>
      <c r="N261" s="252"/>
      <c r="O261" s="252"/>
      <c r="P261" s="252"/>
      <c r="Q261" s="252"/>
      <c r="R261" s="252"/>
      <c r="S261" s="252"/>
      <c r="T261" s="25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4" t="s">
        <v>198</v>
      </c>
      <c r="AU261" s="254" t="s">
        <v>82</v>
      </c>
      <c r="AV261" s="14" t="s">
        <v>82</v>
      </c>
      <c r="AW261" s="14" t="s">
        <v>35</v>
      </c>
      <c r="AX261" s="14" t="s">
        <v>73</v>
      </c>
      <c r="AY261" s="254" t="s">
        <v>188</v>
      </c>
    </row>
    <row r="262" s="14" customFormat="1">
      <c r="A262" s="14"/>
      <c r="B262" s="244"/>
      <c r="C262" s="245"/>
      <c r="D262" s="235" t="s">
        <v>198</v>
      </c>
      <c r="E262" s="246" t="s">
        <v>19</v>
      </c>
      <c r="F262" s="247" t="s">
        <v>3411</v>
      </c>
      <c r="G262" s="245"/>
      <c r="H262" s="248">
        <v>4.8300000000000001</v>
      </c>
      <c r="I262" s="249"/>
      <c r="J262" s="245"/>
      <c r="K262" s="245"/>
      <c r="L262" s="250"/>
      <c r="M262" s="251"/>
      <c r="N262" s="252"/>
      <c r="O262" s="252"/>
      <c r="P262" s="252"/>
      <c r="Q262" s="252"/>
      <c r="R262" s="252"/>
      <c r="S262" s="252"/>
      <c r="T262" s="25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4" t="s">
        <v>198</v>
      </c>
      <c r="AU262" s="254" t="s">
        <v>82</v>
      </c>
      <c r="AV262" s="14" t="s">
        <v>82</v>
      </c>
      <c r="AW262" s="14" t="s">
        <v>35</v>
      </c>
      <c r="AX262" s="14" t="s">
        <v>73</v>
      </c>
      <c r="AY262" s="254" t="s">
        <v>188</v>
      </c>
    </row>
    <row r="263" s="14" customFormat="1">
      <c r="A263" s="14"/>
      <c r="B263" s="244"/>
      <c r="C263" s="245"/>
      <c r="D263" s="235" t="s">
        <v>198</v>
      </c>
      <c r="E263" s="246" t="s">
        <v>19</v>
      </c>
      <c r="F263" s="247" t="s">
        <v>3412</v>
      </c>
      <c r="G263" s="245"/>
      <c r="H263" s="248">
        <v>4.5999999999999996</v>
      </c>
      <c r="I263" s="249"/>
      <c r="J263" s="245"/>
      <c r="K263" s="245"/>
      <c r="L263" s="250"/>
      <c r="M263" s="251"/>
      <c r="N263" s="252"/>
      <c r="O263" s="252"/>
      <c r="P263" s="252"/>
      <c r="Q263" s="252"/>
      <c r="R263" s="252"/>
      <c r="S263" s="252"/>
      <c r="T263" s="253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4" t="s">
        <v>198</v>
      </c>
      <c r="AU263" s="254" t="s">
        <v>82</v>
      </c>
      <c r="AV263" s="14" t="s">
        <v>82</v>
      </c>
      <c r="AW263" s="14" t="s">
        <v>35</v>
      </c>
      <c r="AX263" s="14" t="s">
        <v>73</v>
      </c>
      <c r="AY263" s="254" t="s">
        <v>188</v>
      </c>
    </row>
    <row r="264" s="14" customFormat="1">
      <c r="A264" s="14"/>
      <c r="B264" s="244"/>
      <c r="C264" s="245"/>
      <c r="D264" s="235" t="s">
        <v>198</v>
      </c>
      <c r="E264" s="246" t="s">
        <v>19</v>
      </c>
      <c r="F264" s="247" t="s">
        <v>3413</v>
      </c>
      <c r="G264" s="245"/>
      <c r="H264" s="248">
        <v>3.2200000000000002</v>
      </c>
      <c r="I264" s="249"/>
      <c r="J264" s="245"/>
      <c r="K264" s="245"/>
      <c r="L264" s="250"/>
      <c r="M264" s="251"/>
      <c r="N264" s="252"/>
      <c r="O264" s="252"/>
      <c r="P264" s="252"/>
      <c r="Q264" s="252"/>
      <c r="R264" s="252"/>
      <c r="S264" s="252"/>
      <c r="T264" s="253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4" t="s">
        <v>198</v>
      </c>
      <c r="AU264" s="254" t="s">
        <v>82</v>
      </c>
      <c r="AV264" s="14" t="s">
        <v>82</v>
      </c>
      <c r="AW264" s="14" t="s">
        <v>35</v>
      </c>
      <c r="AX264" s="14" t="s">
        <v>73</v>
      </c>
      <c r="AY264" s="254" t="s">
        <v>188</v>
      </c>
    </row>
    <row r="265" s="14" customFormat="1">
      <c r="A265" s="14"/>
      <c r="B265" s="244"/>
      <c r="C265" s="245"/>
      <c r="D265" s="235" t="s">
        <v>198</v>
      </c>
      <c r="E265" s="246" t="s">
        <v>19</v>
      </c>
      <c r="F265" s="247" t="s">
        <v>1527</v>
      </c>
      <c r="G265" s="245"/>
      <c r="H265" s="248">
        <v>-45</v>
      </c>
      <c r="I265" s="249"/>
      <c r="J265" s="245"/>
      <c r="K265" s="245"/>
      <c r="L265" s="250"/>
      <c r="M265" s="251"/>
      <c r="N265" s="252"/>
      <c r="O265" s="252"/>
      <c r="P265" s="252"/>
      <c r="Q265" s="252"/>
      <c r="R265" s="252"/>
      <c r="S265" s="252"/>
      <c r="T265" s="253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4" t="s">
        <v>198</v>
      </c>
      <c r="AU265" s="254" t="s">
        <v>82</v>
      </c>
      <c r="AV265" s="14" t="s">
        <v>82</v>
      </c>
      <c r="AW265" s="14" t="s">
        <v>35</v>
      </c>
      <c r="AX265" s="14" t="s">
        <v>73</v>
      </c>
      <c r="AY265" s="254" t="s">
        <v>188</v>
      </c>
    </row>
    <row r="266" s="14" customFormat="1">
      <c r="A266" s="14"/>
      <c r="B266" s="244"/>
      <c r="C266" s="245"/>
      <c r="D266" s="235" t="s">
        <v>198</v>
      </c>
      <c r="E266" s="246" t="s">
        <v>19</v>
      </c>
      <c r="F266" s="247" t="s">
        <v>3392</v>
      </c>
      <c r="G266" s="245"/>
      <c r="H266" s="248">
        <v>113.90000000000001</v>
      </c>
      <c r="I266" s="249"/>
      <c r="J266" s="245"/>
      <c r="K266" s="245"/>
      <c r="L266" s="250"/>
      <c r="M266" s="251"/>
      <c r="N266" s="252"/>
      <c r="O266" s="252"/>
      <c r="P266" s="252"/>
      <c r="Q266" s="252"/>
      <c r="R266" s="252"/>
      <c r="S266" s="252"/>
      <c r="T266" s="253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4" t="s">
        <v>198</v>
      </c>
      <c r="AU266" s="254" t="s">
        <v>82</v>
      </c>
      <c r="AV266" s="14" t="s">
        <v>82</v>
      </c>
      <c r="AW266" s="14" t="s">
        <v>35</v>
      </c>
      <c r="AX266" s="14" t="s">
        <v>73</v>
      </c>
      <c r="AY266" s="254" t="s">
        <v>188</v>
      </c>
    </row>
    <row r="267" s="14" customFormat="1">
      <c r="A267" s="14"/>
      <c r="B267" s="244"/>
      <c r="C267" s="245"/>
      <c r="D267" s="235" t="s">
        <v>198</v>
      </c>
      <c r="E267" s="246" t="s">
        <v>19</v>
      </c>
      <c r="F267" s="247" t="s">
        <v>3410</v>
      </c>
      <c r="G267" s="245"/>
      <c r="H267" s="248">
        <v>1.8400000000000001</v>
      </c>
      <c r="I267" s="249"/>
      <c r="J267" s="245"/>
      <c r="K267" s="245"/>
      <c r="L267" s="250"/>
      <c r="M267" s="251"/>
      <c r="N267" s="252"/>
      <c r="O267" s="252"/>
      <c r="P267" s="252"/>
      <c r="Q267" s="252"/>
      <c r="R267" s="252"/>
      <c r="S267" s="252"/>
      <c r="T267" s="25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4" t="s">
        <v>198</v>
      </c>
      <c r="AU267" s="254" t="s">
        <v>82</v>
      </c>
      <c r="AV267" s="14" t="s">
        <v>82</v>
      </c>
      <c r="AW267" s="14" t="s">
        <v>35</v>
      </c>
      <c r="AX267" s="14" t="s">
        <v>73</v>
      </c>
      <c r="AY267" s="254" t="s">
        <v>188</v>
      </c>
    </row>
    <row r="268" s="14" customFormat="1">
      <c r="A268" s="14"/>
      <c r="B268" s="244"/>
      <c r="C268" s="245"/>
      <c r="D268" s="235" t="s">
        <v>198</v>
      </c>
      <c r="E268" s="246" t="s">
        <v>19</v>
      </c>
      <c r="F268" s="247" t="s">
        <v>3411</v>
      </c>
      <c r="G268" s="245"/>
      <c r="H268" s="248">
        <v>4.8300000000000001</v>
      </c>
      <c r="I268" s="249"/>
      <c r="J268" s="245"/>
      <c r="K268" s="245"/>
      <c r="L268" s="250"/>
      <c r="M268" s="251"/>
      <c r="N268" s="252"/>
      <c r="O268" s="252"/>
      <c r="P268" s="252"/>
      <c r="Q268" s="252"/>
      <c r="R268" s="252"/>
      <c r="S268" s="252"/>
      <c r="T268" s="253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4" t="s">
        <v>198</v>
      </c>
      <c r="AU268" s="254" t="s">
        <v>82</v>
      </c>
      <c r="AV268" s="14" t="s">
        <v>82</v>
      </c>
      <c r="AW268" s="14" t="s">
        <v>35</v>
      </c>
      <c r="AX268" s="14" t="s">
        <v>73</v>
      </c>
      <c r="AY268" s="254" t="s">
        <v>188</v>
      </c>
    </row>
    <row r="269" s="14" customFormat="1">
      <c r="A269" s="14"/>
      <c r="B269" s="244"/>
      <c r="C269" s="245"/>
      <c r="D269" s="235" t="s">
        <v>198</v>
      </c>
      <c r="E269" s="246" t="s">
        <v>19</v>
      </c>
      <c r="F269" s="247" t="s">
        <v>3410</v>
      </c>
      <c r="G269" s="245"/>
      <c r="H269" s="248">
        <v>1.8400000000000001</v>
      </c>
      <c r="I269" s="249"/>
      <c r="J269" s="245"/>
      <c r="K269" s="245"/>
      <c r="L269" s="250"/>
      <c r="M269" s="251"/>
      <c r="N269" s="252"/>
      <c r="O269" s="252"/>
      <c r="P269" s="252"/>
      <c r="Q269" s="252"/>
      <c r="R269" s="252"/>
      <c r="S269" s="252"/>
      <c r="T269" s="253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4" t="s">
        <v>198</v>
      </c>
      <c r="AU269" s="254" t="s">
        <v>82</v>
      </c>
      <c r="AV269" s="14" t="s">
        <v>82</v>
      </c>
      <c r="AW269" s="14" t="s">
        <v>35</v>
      </c>
      <c r="AX269" s="14" t="s">
        <v>73</v>
      </c>
      <c r="AY269" s="254" t="s">
        <v>188</v>
      </c>
    </row>
    <row r="270" s="14" customFormat="1">
      <c r="A270" s="14"/>
      <c r="B270" s="244"/>
      <c r="C270" s="245"/>
      <c r="D270" s="235" t="s">
        <v>198</v>
      </c>
      <c r="E270" s="246" t="s">
        <v>19</v>
      </c>
      <c r="F270" s="247" t="s">
        <v>3414</v>
      </c>
      <c r="G270" s="245"/>
      <c r="H270" s="248">
        <v>1.6100000000000001</v>
      </c>
      <c r="I270" s="249"/>
      <c r="J270" s="245"/>
      <c r="K270" s="245"/>
      <c r="L270" s="250"/>
      <c r="M270" s="251"/>
      <c r="N270" s="252"/>
      <c r="O270" s="252"/>
      <c r="P270" s="252"/>
      <c r="Q270" s="252"/>
      <c r="R270" s="252"/>
      <c r="S270" s="252"/>
      <c r="T270" s="253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4" t="s">
        <v>198</v>
      </c>
      <c r="AU270" s="254" t="s">
        <v>82</v>
      </c>
      <c r="AV270" s="14" t="s">
        <v>82</v>
      </c>
      <c r="AW270" s="14" t="s">
        <v>35</v>
      </c>
      <c r="AX270" s="14" t="s">
        <v>73</v>
      </c>
      <c r="AY270" s="254" t="s">
        <v>188</v>
      </c>
    </row>
    <row r="271" s="14" customFormat="1">
      <c r="A271" s="14"/>
      <c r="B271" s="244"/>
      <c r="C271" s="245"/>
      <c r="D271" s="235" t="s">
        <v>198</v>
      </c>
      <c r="E271" s="246" t="s">
        <v>19</v>
      </c>
      <c r="F271" s="247" t="s">
        <v>3415</v>
      </c>
      <c r="G271" s="245"/>
      <c r="H271" s="248">
        <v>10.550000000000001</v>
      </c>
      <c r="I271" s="249"/>
      <c r="J271" s="245"/>
      <c r="K271" s="245"/>
      <c r="L271" s="250"/>
      <c r="M271" s="251"/>
      <c r="N271" s="252"/>
      <c r="O271" s="252"/>
      <c r="P271" s="252"/>
      <c r="Q271" s="252"/>
      <c r="R271" s="252"/>
      <c r="S271" s="252"/>
      <c r="T271" s="253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4" t="s">
        <v>198</v>
      </c>
      <c r="AU271" s="254" t="s">
        <v>82</v>
      </c>
      <c r="AV271" s="14" t="s">
        <v>82</v>
      </c>
      <c r="AW271" s="14" t="s">
        <v>35</v>
      </c>
      <c r="AX271" s="14" t="s">
        <v>73</v>
      </c>
      <c r="AY271" s="254" t="s">
        <v>188</v>
      </c>
    </row>
    <row r="272" s="14" customFormat="1">
      <c r="A272" s="14"/>
      <c r="B272" s="244"/>
      <c r="C272" s="245"/>
      <c r="D272" s="235" t="s">
        <v>198</v>
      </c>
      <c r="E272" s="246" t="s">
        <v>19</v>
      </c>
      <c r="F272" s="247" t="s">
        <v>3414</v>
      </c>
      <c r="G272" s="245"/>
      <c r="H272" s="248">
        <v>1.6100000000000001</v>
      </c>
      <c r="I272" s="249"/>
      <c r="J272" s="245"/>
      <c r="K272" s="245"/>
      <c r="L272" s="250"/>
      <c r="M272" s="251"/>
      <c r="N272" s="252"/>
      <c r="O272" s="252"/>
      <c r="P272" s="252"/>
      <c r="Q272" s="252"/>
      <c r="R272" s="252"/>
      <c r="S272" s="252"/>
      <c r="T272" s="253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4" t="s">
        <v>198</v>
      </c>
      <c r="AU272" s="254" t="s">
        <v>82</v>
      </c>
      <c r="AV272" s="14" t="s">
        <v>82</v>
      </c>
      <c r="AW272" s="14" t="s">
        <v>35</v>
      </c>
      <c r="AX272" s="14" t="s">
        <v>73</v>
      </c>
      <c r="AY272" s="254" t="s">
        <v>188</v>
      </c>
    </row>
    <row r="273" s="14" customFormat="1">
      <c r="A273" s="14"/>
      <c r="B273" s="244"/>
      <c r="C273" s="245"/>
      <c r="D273" s="235" t="s">
        <v>198</v>
      </c>
      <c r="E273" s="246" t="s">
        <v>19</v>
      </c>
      <c r="F273" s="247" t="s">
        <v>2349</v>
      </c>
      <c r="G273" s="245"/>
      <c r="H273" s="248">
        <v>-40.909999999999997</v>
      </c>
      <c r="I273" s="249"/>
      <c r="J273" s="245"/>
      <c r="K273" s="245"/>
      <c r="L273" s="250"/>
      <c r="M273" s="251"/>
      <c r="N273" s="252"/>
      <c r="O273" s="252"/>
      <c r="P273" s="252"/>
      <c r="Q273" s="252"/>
      <c r="R273" s="252"/>
      <c r="S273" s="252"/>
      <c r="T273" s="25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4" t="s">
        <v>198</v>
      </c>
      <c r="AU273" s="254" t="s">
        <v>82</v>
      </c>
      <c r="AV273" s="14" t="s">
        <v>82</v>
      </c>
      <c r="AW273" s="14" t="s">
        <v>35</v>
      </c>
      <c r="AX273" s="14" t="s">
        <v>73</v>
      </c>
      <c r="AY273" s="254" t="s">
        <v>188</v>
      </c>
    </row>
    <row r="274" s="14" customFormat="1">
      <c r="A274" s="14"/>
      <c r="B274" s="244"/>
      <c r="C274" s="245"/>
      <c r="D274" s="235" t="s">
        <v>198</v>
      </c>
      <c r="E274" s="246" t="s">
        <v>19</v>
      </c>
      <c r="F274" s="247" t="s">
        <v>3400</v>
      </c>
      <c r="G274" s="245"/>
      <c r="H274" s="248">
        <v>53.280000000000001</v>
      </c>
      <c r="I274" s="249"/>
      <c r="J274" s="245"/>
      <c r="K274" s="245"/>
      <c r="L274" s="250"/>
      <c r="M274" s="251"/>
      <c r="N274" s="252"/>
      <c r="O274" s="252"/>
      <c r="P274" s="252"/>
      <c r="Q274" s="252"/>
      <c r="R274" s="252"/>
      <c r="S274" s="252"/>
      <c r="T274" s="253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4" t="s">
        <v>198</v>
      </c>
      <c r="AU274" s="254" t="s">
        <v>82</v>
      </c>
      <c r="AV274" s="14" t="s">
        <v>82</v>
      </c>
      <c r="AW274" s="14" t="s">
        <v>35</v>
      </c>
      <c r="AX274" s="14" t="s">
        <v>73</v>
      </c>
      <c r="AY274" s="254" t="s">
        <v>188</v>
      </c>
    </row>
    <row r="275" s="14" customFormat="1">
      <c r="A275" s="14"/>
      <c r="B275" s="244"/>
      <c r="C275" s="245"/>
      <c r="D275" s="235" t="s">
        <v>198</v>
      </c>
      <c r="E275" s="246" t="s">
        <v>19</v>
      </c>
      <c r="F275" s="247" t="s">
        <v>3401</v>
      </c>
      <c r="G275" s="245"/>
      <c r="H275" s="248">
        <v>19.215</v>
      </c>
      <c r="I275" s="249"/>
      <c r="J275" s="245"/>
      <c r="K275" s="245"/>
      <c r="L275" s="250"/>
      <c r="M275" s="251"/>
      <c r="N275" s="252"/>
      <c r="O275" s="252"/>
      <c r="P275" s="252"/>
      <c r="Q275" s="252"/>
      <c r="R275" s="252"/>
      <c r="S275" s="252"/>
      <c r="T275" s="253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4" t="s">
        <v>198</v>
      </c>
      <c r="AU275" s="254" t="s">
        <v>82</v>
      </c>
      <c r="AV275" s="14" t="s">
        <v>82</v>
      </c>
      <c r="AW275" s="14" t="s">
        <v>35</v>
      </c>
      <c r="AX275" s="14" t="s">
        <v>73</v>
      </c>
      <c r="AY275" s="254" t="s">
        <v>188</v>
      </c>
    </row>
    <row r="276" s="14" customFormat="1">
      <c r="A276" s="14"/>
      <c r="B276" s="244"/>
      <c r="C276" s="245"/>
      <c r="D276" s="235" t="s">
        <v>198</v>
      </c>
      <c r="E276" s="246" t="s">
        <v>19</v>
      </c>
      <c r="F276" s="247" t="s">
        <v>3416</v>
      </c>
      <c r="G276" s="245"/>
      <c r="H276" s="248">
        <v>13.75</v>
      </c>
      <c r="I276" s="249"/>
      <c r="J276" s="245"/>
      <c r="K276" s="245"/>
      <c r="L276" s="250"/>
      <c r="M276" s="251"/>
      <c r="N276" s="252"/>
      <c r="O276" s="252"/>
      <c r="P276" s="252"/>
      <c r="Q276" s="252"/>
      <c r="R276" s="252"/>
      <c r="S276" s="252"/>
      <c r="T276" s="253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4" t="s">
        <v>198</v>
      </c>
      <c r="AU276" s="254" t="s">
        <v>82</v>
      </c>
      <c r="AV276" s="14" t="s">
        <v>82</v>
      </c>
      <c r="AW276" s="14" t="s">
        <v>35</v>
      </c>
      <c r="AX276" s="14" t="s">
        <v>73</v>
      </c>
      <c r="AY276" s="254" t="s">
        <v>188</v>
      </c>
    </row>
    <row r="277" s="13" customFormat="1">
      <c r="A277" s="13"/>
      <c r="B277" s="233"/>
      <c r="C277" s="234"/>
      <c r="D277" s="235" t="s">
        <v>198</v>
      </c>
      <c r="E277" s="236" t="s">
        <v>19</v>
      </c>
      <c r="F277" s="237" t="s">
        <v>3417</v>
      </c>
      <c r="G277" s="234"/>
      <c r="H277" s="236" t="s">
        <v>19</v>
      </c>
      <c r="I277" s="238"/>
      <c r="J277" s="234"/>
      <c r="K277" s="234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198</v>
      </c>
      <c r="AU277" s="243" t="s">
        <v>82</v>
      </c>
      <c r="AV277" s="13" t="s">
        <v>80</v>
      </c>
      <c r="AW277" s="13" t="s">
        <v>35</v>
      </c>
      <c r="AX277" s="13" t="s">
        <v>73</v>
      </c>
      <c r="AY277" s="243" t="s">
        <v>188</v>
      </c>
    </row>
    <row r="278" s="14" customFormat="1">
      <c r="A278" s="14"/>
      <c r="B278" s="244"/>
      <c r="C278" s="245"/>
      <c r="D278" s="235" t="s">
        <v>198</v>
      </c>
      <c r="E278" s="246" t="s">
        <v>19</v>
      </c>
      <c r="F278" s="247" t="s">
        <v>3418</v>
      </c>
      <c r="G278" s="245"/>
      <c r="H278" s="248">
        <v>47.600000000000001</v>
      </c>
      <c r="I278" s="249"/>
      <c r="J278" s="245"/>
      <c r="K278" s="245"/>
      <c r="L278" s="250"/>
      <c r="M278" s="251"/>
      <c r="N278" s="252"/>
      <c r="O278" s="252"/>
      <c r="P278" s="252"/>
      <c r="Q278" s="252"/>
      <c r="R278" s="252"/>
      <c r="S278" s="252"/>
      <c r="T278" s="25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4" t="s">
        <v>198</v>
      </c>
      <c r="AU278" s="254" t="s">
        <v>82</v>
      </c>
      <c r="AV278" s="14" t="s">
        <v>82</v>
      </c>
      <c r="AW278" s="14" t="s">
        <v>35</v>
      </c>
      <c r="AX278" s="14" t="s">
        <v>73</v>
      </c>
      <c r="AY278" s="254" t="s">
        <v>188</v>
      </c>
    </row>
    <row r="279" s="14" customFormat="1">
      <c r="A279" s="14"/>
      <c r="B279" s="244"/>
      <c r="C279" s="245"/>
      <c r="D279" s="235" t="s">
        <v>198</v>
      </c>
      <c r="E279" s="246" t="s">
        <v>19</v>
      </c>
      <c r="F279" s="247" t="s">
        <v>3419</v>
      </c>
      <c r="G279" s="245"/>
      <c r="H279" s="248">
        <v>2.1160000000000001</v>
      </c>
      <c r="I279" s="249"/>
      <c r="J279" s="245"/>
      <c r="K279" s="245"/>
      <c r="L279" s="250"/>
      <c r="M279" s="251"/>
      <c r="N279" s="252"/>
      <c r="O279" s="252"/>
      <c r="P279" s="252"/>
      <c r="Q279" s="252"/>
      <c r="R279" s="252"/>
      <c r="S279" s="252"/>
      <c r="T279" s="25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4" t="s">
        <v>198</v>
      </c>
      <c r="AU279" s="254" t="s">
        <v>82</v>
      </c>
      <c r="AV279" s="14" t="s">
        <v>82</v>
      </c>
      <c r="AW279" s="14" t="s">
        <v>35</v>
      </c>
      <c r="AX279" s="14" t="s">
        <v>73</v>
      </c>
      <c r="AY279" s="254" t="s">
        <v>188</v>
      </c>
    </row>
    <row r="280" s="14" customFormat="1">
      <c r="A280" s="14"/>
      <c r="B280" s="244"/>
      <c r="C280" s="245"/>
      <c r="D280" s="235" t="s">
        <v>198</v>
      </c>
      <c r="E280" s="246" t="s">
        <v>19</v>
      </c>
      <c r="F280" s="247" t="s">
        <v>1521</v>
      </c>
      <c r="G280" s="245"/>
      <c r="H280" s="248">
        <v>-4.7999999999999998</v>
      </c>
      <c r="I280" s="249"/>
      <c r="J280" s="245"/>
      <c r="K280" s="245"/>
      <c r="L280" s="250"/>
      <c r="M280" s="251"/>
      <c r="N280" s="252"/>
      <c r="O280" s="252"/>
      <c r="P280" s="252"/>
      <c r="Q280" s="252"/>
      <c r="R280" s="252"/>
      <c r="S280" s="252"/>
      <c r="T280" s="253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4" t="s">
        <v>198</v>
      </c>
      <c r="AU280" s="254" t="s">
        <v>82</v>
      </c>
      <c r="AV280" s="14" t="s">
        <v>82</v>
      </c>
      <c r="AW280" s="14" t="s">
        <v>35</v>
      </c>
      <c r="AX280" s="14" t="s">
        <v>73</v>
      </c>
      <c r="AY280" s="254" t="s">
        <v>188</v>
      </c>
    </row>
    <row r="281" s="14" customFormat="1">
      <c r="A281" s="14"/>
      <c r="B281" s="244"/>
      <c r="C281" s="245"/>
      <c r="D281" s="235" t="s">
        <v>198</v>
      </c>
      <c r="E281" s="246" t="s">
        <v>19</v>
      </c>
      <c r="F281" s="247" t="s">
        <v>3418</v>
      </c>
      <c r="G281" s="245"/>
      <c r="H281" s="248">
        <v>47.600000000000001</v>
      </c>
      <c r="I281" s="249"/>
      <c r="J281" s="245"/>
      <c r="K281" s="245"/>
      <c r="L281" s="250"/>
      <c r="M281" s="251"/>
      <c r="N281" s="252"/>
      <c r="O281" s="252"/>
      <c r="P281" s="252"/>
      <c r="Q281" s="252"/>
      <c r="R281" s="252"/>
      <c r="S281" s="252"/>
      <c r="T281" s="253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4" t="s">
        <v>198</v>
      </c>
      <c r="AU281" s="254" t="s">
        <v>82</v>
      </c>
      <c r="AV281" s="14" t="s">
        <v>82</v>
      </c>
      <c r="AW281" s="14" t="s">
        <v>35</v>
      </c>
      <c r="AX281" s="14" t="s">
        <v>73</v>
      </c>
      <c r="AY281" s="254" t="s">
        <v>188</v>
      </c>
    </row>
    <row r="282" s="14" customFormat="1">
      <c r="A282" s="14"/>
      <c r="B282" s="244"/>
      <c r="C282" s="245"/>
      <c r="D282" s="235" t="s">
        <v>198</v>
      </c>
      <c r="E282" s="246" t="s">
        <v>19</v>
      </c>
      <c r="F282" s="247" t="s">
        <v>3420</v>
      </c>
      <c r="G282" s="245"/>
      <c r="H282" s="248">
        <v>22.079999999999998</v>
      </c>
      <c r="I282" s="249"/>
      <c r="J282" s="245"/>
      <c r="K282" s="245"/>
      <c r="L282" s="250"/>
      <c r="M282" s="251"/>
      <c r="N282" s="252"/>
      <c r="O282" s="252"/>
      <c r="P282" s="252"/>
      <c r="Q282" s="252"/>
      <c r="R282" s="252"/>
      <c r="S282" s="252"/>
      <c r="T282" s="253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4" t="s">
        <v>198</v>
      </c>
      <c r="AU282" s="254" t="s">
        <v>82</v>
      </c>
      <c r="AV282" s="14" t="s">
        <v>82</v>
      </c>
      <c r="AW282" s="14" t="s">
        <v>35</v>
      </c>
      <c r="AX282" s="14" t="s">
        <v>73</v>
      </c>
      <c r="AY282" s="254" t="s">
        <v>188</v>
      </c>
    </row>
    <row r="283" s="14" customFormat="1">
      <c r="A283" s="14"/>
      <c r="B283" s="244"/>
      <c r="C283" s="245"/>
      <c r="D283" s="235" t="s">
        <v>198</v>
      </c>
      <c r="E283" s="246" t="s">
        <v>19</v>
      </c>
      <c r="F283" s="247" t="s">
        <v>3421</v>
      </c>
      <c r="G283" s="245"/>
      <c r="H283" s="248">
        <v>7.4729999999999999</v>
      </c>
      <c r="I283" s="249"/>
      <c r="J283" s="245"/>
      <c r="K283" s="245"/>
      <c r="L283" s="250"/>
      <c r="M283" s="251"/>
      <c r="N283" s="252"/>
      <c r="O283" s="252"/>
      <c r="P283" s="252"/>
      <c r="Q283" s="252"/>
      <c r="R283" s="252"/>
      <c r="S283" s="252"/>
      <c r="T283" s="253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4" t="s">
        <v>198</v>
      </c>
      <c r="AU283" s="254" t="s">
        <v>82</v>
      </c>
      <c r="AV283" s="14" t="s">
        <v>82</v>
      </c>
      <c r="AW283" s="14" t="s">
        <v>35</v>
      </c>
      <c r="AX283" s="14" t="s">
        <v>73</v>
      </c>
      <c r="AY283" s="254" t="s">
        <v>188</v>
      </c>
    </row>
    <row r="284" s="14" customFormat="1">
      <c r="A284" s="14"/>
      <c r="B284" s="244"/>
      <c r="C284" s="245"/>
      <c r="D284" s="235" t="s">
        <v>198</v>
      </c>
      <c r="E284" s="246" t="s">
        <v>19</v>
      </c>
      <c r="F284" s="247" t="s">
        <v>3422</v>
      </c>
      <c r="G284" s="245"/>
      <c r="H284" s="248">
        <v>6.125</v>
      </c>
      <c r="I284" s="249"/>
      <c r="J284" s="245"/>
      <c r="K284" s="245"/>
      <c r="L284" s="250"/>
      <c r="M284" s="251"/>
      <c r="N284" s="252"/>
      <c r="O284" s="252"/>
      <c r="P284" s="252"/>
      <c r="Q284" s="252"/>
      <c r="R284" s="252"/>
      <c r="S284" s="252"/>
      <c r="T284" s="253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4" t="s">
        <v>198</v>
      </c>
      <c r="AU284" s="254" t="s">
        <v>82</v>
      </c>
      <c r="AV284" s="14" t="s">
        <v>82</v>
      </c>
      <c r="AW284" s="14" t="s">
        <v>35</v>
      </c>
      <c r="AX284" s="14" t="s">
        <v>73</v>
      </c>
      <c r="AY284" s="254" t="s">
        <v>188</v>
      </c>
    </row>
    <row r="285" s="13" customFormat="1">
      <c r="A285" s="13"/>
      <c r="B285" s="233"/>
      <c r="C285" s="234"/>
      <c r="D285" s="235" t="s">
        <v>198</v>
      </c>
      <c r="E285" s="236" t="s">
        <v>19</v>
      </c>
      <c r="F285" s="237" t="s">
        <v>3423</v>
      </c>
      <c r="G285" s="234"/>
      <c r="H285" s="236" t="s">
        <v>19</v>
      </c>
      <c r="I285" s="238"/>
      <c r="J285" s="234"/>
      <c r="K285" s="234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198</v>
      </c>
      <c r="AU285" s="243" t="s">
        <v>82</v>
      </c>
      <c r="AV285" s="13" t="s">
        <v>80</v>
      </c>
      <c r="AW285" s="13" t="s">
        <v>35</v>
      </c>
      <c r="AX285" s="13" t="s">
        <v>73</v>
      </c>
      <c r="AY285" s="243" t="s">
        <v>188</v>
      </c>
    </row>
    <row r="286" s="14" customFormat="1">
      <c r="A286" s="14"/>
      <c r="B286" s="244"/>
      <c r="C286" s="245"/>
      <c r="D286" s="235" t="s">
        <v>198</v>
      </c>
      <c r="E286" s="246" t="s">
        <v>19</v>
      </c>
      <c r="F286" s="247" t="s">
        <v>3424</v>
      </c>
      <c r="G286" s="245"/>
      <c r="H286" s="248">
        <v>44.799999999999997</v>
      </c>
      <c r="I286" s="249"/>
      <c r="J286" s="245"/>
      <c r="K286" s="245"/>
      <c r="L286" s="250"/>
      <c r="M286" s="251"/>
      <c r="N286" s="252"/>
      <c r="O286" s="252"/>
      <c r="P286" s="252"/>
      <c r="Q286" s="252"/>
      <c r="R286" s="252"/>
      <c r="S286" s="252"/>
      <c r="T286" s="25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4" t="s">
        <v>198</v>
      </c>
      <c r="AU286" s="254" t="s">
        <v>82</v>
      </c>
      <c r="AV286" s="14" t="s">
        <v>82</v>
      </c>
      <c r="AW286" s="14" t="s">
        <v>35</v>
      </c>
      <c r="AX286" s="14" t="s">
        <v>73</v>
      </c>
      <c r="AY286" s="254" t="s">
        <v>188</v>
      </c>
    </row>
    <row r="287" s="14" customFormat="1">
      <c r="A287" s="14"/>
      <c r="B287" s="244"/>
      <c r="C287" s="245"/>
      <c r="D287" s="235" t="s">
        <v>198</v>
      </c>
      <c r="E287" s="246" t="s">
        <v>19</v>
      </c>
      <c r="F287" s="247" t="s">
        <v>3425</v>
      </c>
      <c r="G287" s="245"/>
      <c r="H287" s="248">
        <v>3.1739999999999999</v>
      </c>
      <c r="I287" s="249"/>
      <c r="J287" s="245"/>
      <c r="K287" s="245"/>
      <c r="L287" s="250"/>
      <c r="M287" s="251"/>
      <c r="N287" s="252"/>
      <c r="O287" s="252"/>
      <c r="P287" s="252"/>
      <c r="Q287" s="252"/>
      <c r="R287" s="252"/>
      <c r="S287" s="252"/>
      <c r="T287" s="253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4" t="s">
        <v>198</v>
      </c>
      <c r="AU287" s="254" t="s">
        <v>82</v>
      </c>
      <c r="AV287" s="14" t="s">
        <v>82</v>
      </c>
      <c r="AW287" s="14" t="s">
        <v>35</v>
      </c>
      <c r="AX287" s="14" t="s">
        <v>73</v>
      </c>
      <c r="AY287" s="254" t="s">
        <v>188</v>
      </c>
    </row>
    <row r="288" s="14" customFormat="1">
      <c r="A288" s="14"/>
      <c r="B288" s="244"/>
      <c r="C288" s="245"/>
      <c r="D288" s="235" t="s">
        <v>198</v>
      </c>
      <c r="E288" s="246" t="s">
        <v>19</v>
      </c>
      <c r="F288" s="247" t="s">
        <v>3426</v>
      </c>
      <c r="G288" s="245"/>
      <c r="H288" s="248">
        <v>-7.2000000000000002</v>
      </c>
      <c r="I288" s="249"/>
      <c r="J288" s="245"/>
      <c r="K288" s="245"/>
      <c r="L288" s="250"/>
      <c r="M288" s="251"/>
      <c r="N288" s="252"/>
      <c r="O288" s="252"/>
      <c r="P288" s="252"/>
      <c r="Q288" s="252"/>
      <c r="R288" s="252"/>
      <c r="S288" s="252"/>
      <c r="T288" s="253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4" t="s">
        <v>198</v>
      </c>
      <c r="AU288" s="254" t="s">
        <v>82</v>
      </c>
      <c r="AV288" s="14" t="s">
        <v>82</v>
      </c>
      <c r="AW288" s="14" t="s">
        <v>35</v>
      </c>
      <c r="AX288" s="14" t="s">
        <v>73</v>
      </c>
      <c r="AY288" s="254" t="s">
        <v>188</v>
      </c>
    </row>
    <row r="289" s="14" customFormat="1">
      <c r="A289" s="14"/>
      <c r="B289" s="244"/>
      <c r="C289" s="245"/>
      <c r="D289" s="235" t="s">
        <v>198</v>
      </c>
      <c r="E289" s="246" t="s">
        <v>19</v>
      </c>
      <c r="F289" s="247" t="s">
        <v>3418</v>
      </c>
      <c r="G289" s="245"/>
      <c r="H289" s="248">
        <v>47.600000000000001</v>
      </c>
      <c r="I289" s="249"/>
      <c r="J289" s="245"/>
      <c r="K289" s="245"/>
      <c r="L289" s="250"/>
      <c r="M289" s="251"/>
      <c r="N289" s="252"/>
      <c r="O289" s="252"/>
      <c r="P289" s="252"/>
      <c r="Q289" s="252"/>
      <c r="R289" s="252"/>
      <c r="S289" s="252"/>
      <c r="T289" s="253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4" t="s">
        <v>198</v>
      </c>
      <c r="AU289" s="254" t="s">
        <v>82</v>
      </c>
      <c r="AV289" s="14" t="s">
        <v>82</v>
      </c>
      <c r="AW289" s="14" t="s">
        <v>35</v>
      </c>
      <c r="AX289" s="14" t="s">
        <v>73</v>
      </c>
      <c r="AY289" s="254" t="s">
        <v>188</v>
      </c>
    </row>
    <row r="290" s="14" customFormat="1">
      <c r="A290" s="14"/>
      <c r="B290" s="244"/>
      <c r="C290" s="245"/>
      <c r="D290" s="235" t="s">
        <v>198</v>
      </c>
      <c r="E290" s="246" t="s">
        <v>19</v>
      </c>
      <c r="F290" s="247" t="s">
        <v>3419</v>
      </c>
      <c r="G290" s="245"/>
      <c r="H290" s="248">
        <v>2.1160000000000001</v>
      </c>
      <c r="I290" s="249"/>
      <c r="J290" s="245"/>
      <c r="K290" s="245"/>
      <c r="L290" s="250"/>
      <c r="M290" s="251"/>
      <c r="N290" s="252"/>
      <c r="O290" s="252"/>
      <c r="P290" s="252"/>
      <c r="Q290" s="252"/>
      <c r="R290" s="252"/>
      <c r="S290" s="252"/>
      <c r="T290" s="253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4" t="s">
        <v>198</v>
      </c>
      <c r="AU290" s="254" t="s">
        <v>82</v>
      </c>
      <c r="AV290" s="14" t="s">
        <v>82</v>
      </c>
      <c r="AW290" s="14" t="s">
        <v>35</v>
      </c>
      <c r="AX290" s="14" t="s">
        <v>73</v>
      </c>
      <c r="AY290" s="254" t="s">
        <v>188</v>
      </c>
    </row>
    <row r="291" s="14" customFormat="1">
      <c r="A291" s="14"/>
      <c r="B291" s="244"/>
      <c r="C291" s="245"/>
      <c r="D291" s="235" t="s">
        <v>198</v>
      </c>
      <c r="E291" s="246" t="s">
        <v>19</v>
      </c>
      <c r="F291" s="247" t="s">
        <v>1521</v>
      </c>
      <c r="G291" s="245"/>
      <c r="H291" s="248">
        <v>-4.7999999999999998</v>
      </c>
      <c r="I291" s="249"/>
      <c r="J291" s="245"/>
      <c r="K291" s="245"/>
      <c r="L291" s="250"/>
      <c r="M291" s="251"/>
      <c r="N291" s="252"/>
      <c r="O291" s="252"/>
      <c r="P291" s="252"/>
      <c r="Q291" s="252"/>
      <c r="R291" s="252"/>
      <c r="S291" s="252"/>
      <c r="T291" s="253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4" t="s">
        <v>198</v>
      </c>
      <c r="AU291" s="254" t="s">
        <v>82</v>
      </c>
      <c r="AV291" s="14" t="s">
        <v>82</v>
      </c>
      <c r="AW291" s="14" t="s">
        <v>35</v>
      </c>
      <c r="AX291" s="14" t="s">
        <v>73</v>
      </c>
      <c r="AY291" s="254" t="s">
        <v>188</v>
      </c>
    </row>
    <row r="292" s="14" customFormat="1">
      <c r="A292" s="14"/>
      <c r="B292" s="244"/>
      <c r="C292" s="245"/>
      <c r="D292" s="235" t="s">
        <v>198</v>
      </c>
      <c r="E292" s="246" t="s">
        <v>19</v>
      </c>
      <c r="F292" s="247" t="s">
        <v>3420</v>
      </c>
      <c r="G292" s="245"/>
      <c r="H292" s="248">
        <v>22.079999999999998</v>
      </c>
      <c r="I292" s="249"/>
      <c r="J292" s="245"/>
      <c r="K292" s="245"/>
      <c r="L292" s="250"/>
      <c r="M292" s="251"/>
      <c r="N292" s="252"/>
      <c r="O292" s="252"/>
      <c r="P292" s="252"/>
      <c r="Q292" s="252"/>
      <c r="R292" s="252"/>
      <c r="S292" s="252"/>
      <c r="T292" s="253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4" t="s">
        <v>198</v>
      </c>
      <c r="AU292" s="254" t="s">
        <v>82</v>
      </c>
      <c r="AV292" s="14" t="s">
        <v>82</v>
      </c>
      <c r="AW292" s="14" t="s">
        <v>35</v>
      </c>
      <c r="AX292" s="14" t="s">
        <v>73</v>
      </c>
      <c r="AY292" s="254" t="s">
        <v>188</v>
      </c>
    </row>
    <row r="293" s="14" customFormat="1">
      <c r="A293" s="14"/>
      <c r="B293" s="244"/>
      <c r="C293" s="245"/>
      <c r="D293" s="235" t="s">
        <v>198</v>
      </c>
      <c r="E293" s="246" t="s">
        <v>19</v>
      </c>
      <c r="F293" s="247" t="s">
        <v>3421</v>
      </c>
      <c r="G293" s="245"/>
      <c r="H293" s="248">
        <v>7.4729999999999999</v>
      </c>
      <c r="I293" s="249"/>
      <c r="J293" s="245"/>
      <c r="K293" s="245"/>
      <c r="L293" s="250"/>
      <c r="M293" s="251"/>
      <c r="N293" s="252"/>
      <c r="O293" s="252"/>
      <c r="P293" s="252"/>
      <c r="Q293" s="252"/>
      <c r="R293" s="252"/>
      <c r="S293" s="252"/>
      <c r="T293" s="25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4" t="s">
        <v>198</v>
      </c>
      <c r="AU293" s="254" t="s">
        <v>82</v>
      </c>
      <c r="AV293" s="14" t="s">
        <v>82</v>
      </c>
      <c r="AW293" s="14" t="s">
        <v>35</v>
      </c>
      <c r="AX293" s="14" t="s">
        <v>73</v>
      </c>
      <c r="AY293" s="254" t="s">
        <v>188</v>
      </c>
    </row>
    <row r="294" s="14" customFormat="1">
      <c r="A294" s="14"/>
      <c r="B294" s="244"/>
      <c r="C294" s="245"/>
      <c r="D294" s="235" t="s">
        <v>198</v>
      </c>
      <c r="E294" s="246" t="s">
        <v>19</v>
      </c>
      <c r="F294" s="247" t="s">
        <v>3422</v>
      </c>
      <c r="G294" s="245"/>
      <c r="H294" s="248">
        <v>6.125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198</v>
      </c>
      <c r="AU294" s="254" t="s">
        <v>82</v>
      </c>
      <c r="AV294" s="14" t="s">
        <v>82</v>
      </c>
      <c r="AW294" s="14" t="s">
        <v>35</v>
      </c>
      <c r="AX294" s="14" t="s">
        <v>73</v>
      </c>
      <c r="AY294" s="254" t="s">
        <v>188</v>
      </c>
    </row>
    <row r="295" s="15" customFormat="1">
      <c r="A295" s="15"/>
      <c r="B295" s="255"/>
      <c r="C295" s="256"/>
      <c r="D295" s="235" t="s">
        <v>198</v>
      </c>
      <c r="E295" s="257" t="s">
        <v>19</v>
      </c>
      <c r="F295" s="258" t="s">
        <v>229</v>
      </c>
      <c r="G295" s="256"/>
      <c r="H295" s="259">
        <v>870.55800000000022</v>
      </c>
      <c r="I295" s="260"/>
      <c r="J295" s="256"/>
      <c r="K295" s="256"/>
      <c r="L295" s="261"/>
      <c r="M295" s="262"/>
      <c r="N295" s="263"/>
      <c r="O295" s="263"/>
      <c r="P295" s="263"/>
      <c r="Q295" s="263"/>
      <c r="R295" s="263"/>
      <c r="S295" s="263"/>
      <c r="T295" s="264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65" t="s">
        <v>198</v>
      </c>
      <c r="AU295" s="265" t="s">
        <v>82</v>
      </c>
      <c r="AV295" s="15" t="s">
        <v>135</v>
      </c>
      <c r="AW295" s="15" t="s">
        <v>35</v>
      </c>
      <c r="AX295" s="15" t="s">
        <v>80</v>
      </c>
      <c r="AY295" s="265" t="s">
        <v>188</v>
      </c>
    </row>
    <row r="296" s="2" customFormat="1" ht="16.5" customHeight="1">
      <c r="A296" s="40"/>
      <c r="B296" s="41"/>
      <c r="C296" s="215" t="s">
        <v>305</v>
      </c>
      <c r="D296" s="215" t="s">
        <v>190</v>
      </c>
      <c r="E296" s="216" t="s">
        <v>3427</v>
      </c>
      <c r="F296" s="217" t="s">
        <v>3428</v>
      </c>
      <c r="G296" s="218" t="s">
        <v>243</v>
      </c>
      <c r="H296" s="219">
        <v>20.914999999999999</v>
      </c>
      <c r="I296" s="220"/>
      <c r="J296" s="221">
        <f>ROUND(I296*H296,2)</f>
        <v>0</v>
      </c>
      <c r="K296" s="217" t="s">
        <v>194</v>
      </c>
      <c r="L296" s="46"/>
      <c r="M296" s="222" t="s">
        <v>19</v>
      </c>
      <c r="N296" s="223" t="s">
        <v>44</v>
      </c>
      <c r="O296" s="86"/>
      <c r="P296" s="224">
        <f>O296*H296</f>
        <v>0</v>
      </c>
      <c r="Q296" s="224">
        <v>0.00020000000000000001</v>
      </c>
      <c r="R296" s="224">
        <f>Q296*H296</f>
        <v>0.0041830000000000001</v>
      </c>
      <c r="S296" s="224">
        <v>0</v>
      </c>
      <c r="T296" s="225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6" t="s">
        <v>135</v>
      </c>
      <c r="AT296" s="226" t="s">
        <v>190</v>
      </c>
      <c r="AU296" s="226" t="s">
        <v>82</v>
      </c>
      <c r="AY296" s="19" t="s">
        <v>188</v>
      </c>
      <c r="BE296" s="227">
        <f>IF(N296="základní",J296,0)</f>
        <v>0</v>
      </c>
      <c r="BF296" s="227">
        <f>IF(N296="snížená",J296,0)</f>
        <v>0</v>
      </c>
      <c r="BG296" s="227">
        <f>IF(N296="zákl. přenesená",J296,0)</f>
        <v>0</v>
      </c>
      <c r="BH296" s="227">
        <f>IF(N296="sníž. přenesená",J296,0)</f>
        <v>0</v>
      </c>
      <c r="BI296" s="227">
        <f>IF(N296="nulová",J296,0)</f>
        <v>0</v>
      </c>
      <c r="BJ296" s="19" t="s">
        <v>80</v>
      </c>
      <c r="BK296" s="227">
        <f>ROUND(I296*H296,2)</f>
        <v>0</v>
      </c>
      <c r="BL296" s="19" t="s">
        <v>135</v>
      </c>
      <c r="BM296" s="226" t="s">
        <v>3429</v>
      </c>
    </row>
    <row r="297" s="2" customFormat="1">
      <c r="A297" s="40"/>
      <c r="B297" s="41"/>
      <c r="C297" s="42"/>
      <c r="D297" s="228" t="s">
        <v>196</v>
      </c>
      <c r="E297" s="42"/>
      <c r="F297" s="229" t="s">
        <v>3430</v>
      </c>
      <c r="G297" s="42"/>
      <c r="H297" s="42"/>
      <c r="I297" s="230"/>
      <c r="J297" s="42"/>
      <c r="K297" s="42"/>
      <c r="L297" s="46"/>
      <c r="M297" s="231"/>
      <c r="N297" s="232"/>
      <c r="O297" s="86"/>
      <c r="P297" s="86"/>
      <c r="Q297" s="86"/>
      <c r="R297" s="86"/>
      <c r="S297" s="86"/>
      <c r="T297" s="87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T297" s="19" t="s">
        <v>196</v>
      </c>
      <c r="AU297" s="19" t="s">
        <v>82</v>
      </c>
    </row>
    <row r="298" s="13" customFormat="1">
      <c r="A298" s="13"/>
      <c r="B298" s="233"/>
      <c r="C298" s="234"/>
      <c r="D298" s="235" t="s">
        <v>198</v>
      </c>
      <c r="E298" s="236" t="s">
        <v>19</v>
      </c>
      <c r="F298" s="237" t="s">
        <v>3388</v>
      </c>
      <c r="G298" s="234"/>
      <c r="H298" s="236" t="s">
        <v>19</v>
      </c>
      <c r="I298" s="238"/>
      <c r="J298" s="234"/>
      <c r="K298" s="234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198</v>
      </c>
      <c r="AU298" s="243" t="s">
        <v>82</v>
      </c>
      <c r="AV298" s="13" t="s">
        <v>80</v>
      </c>
      <c r="AW298" s="13" t="s">
        <v>35</v>
      </c>
      <c r="AX298" s="13" t="s">
        <v>73</v>
      </c>
      <c r="AY298" s="243" t="s">
        <v>188</v>
      </c>
    </row>
    <row r="299" s="14" customFormat="1">
      <c r="A299" s="14"/>
      <c r="B299" s="244"/>
      <c r="C299" s="245"/>
      <c r="D299" s="235" t="s">
        <v>198</v>
      </c>
      <c r="E299" s="246" t="s">
        <v>19</v>
      </c>
      <c r="F299" s="247" t="s">
        <v>3431</v>
      </c>
      <c r="G299" s="245"/>
      <c r="H299" s="248">
        <v>2.6000000000000001</v>
      </c>
      <c r="I299" s="249"/>
      <c r="J299" s="245"/>
      <c r="K299" s="245"/>
      <c r="L299" s="250"/>
      <c r="M299" s="251"/>
      <c r="N299" s="252"/>
      <c r="O299" s="252"/>
      <c r="P299" s="252"/>
      <c r="Q299" s="252"/>
      <c r="R299" s="252"/>
      <c r="S299" s="252"/>
      <c r="T299" s="253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4" t="s">
        <v>198</v>
      </c>
      <c r="AU299" s="254" t="s">
        <v>82</v>
      </c>
      <c r="AV299" s="14" t="s">
        <v>82</v>
      </c>
      <c r="AW299" s="14" t="s">
        <v>35</v>
      </c>
      <c r="AX299" s="14" t="s">
        <v>73</v>
      </c>
      <c r="AY299" s="254" t="s">
        <v>188</v>
      </c>
    </row>
    <row r="300" s="14" customFormat="1">
      <c r="A300" s="14"/>
      <c r="B300" s="244"/>
      <c r="C300" s="245"/>
      <c r="D300" s="235" t="s">
        <v>198</v>
      </c>
      <c r="E300" s="246" t="s">
        <v>19</v>
      </c>
      <c r="F300" s="247" t="s">
        <v>3432</v>
      </c>
      <c r="G300" s="245"/>
      <c r="H300" s="248">
        <v>2.8799999999999999</v>
      </c>
      <c r="I300" s="249"/>
      <c r="J300" s="245"/>
      <c r="K300" s="245"/>
      <c r="L300" s="250"/>
      <c r="M300" s="251"/>
      <c r="N300" s="252"/>
      <c r="O300" s="252"/>
      <c r="P300" s="252"/>
      <c r="Q300" s="252"/>
      <c r="R300" s="252"/>
      <c r="S300" s="252"/>
      <c r="T300" s="253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4" t="s">
        <v>198</v>
      </c>
      <c r="AU300" s="254" t="s">
        <v>82</v>
      </c>
      <c r="AV300" s="14" t="s">
        <v>82</v>
      </c>
      <c r="AW300" s="14" t="s">
        <v>35</v>
      </c>
      <c r="AX300" s="14" t="s">
        <v>73</v>
      </c>
      <c r="AY300" s="254" t="s">
        <v>188</v>
      </c>
    </row>
    <row r="301" s="13" customFormat="1">
      <c r="A301" s="13"/>
      <c r="B301" s="233"/>
      <c r="C301" s="234"/>
      <c r="D301" s="235" t="s">
        <v>198</v>
      </c>
      <c r="E301" s="236" t="s">
        <v>19</v>
      </c>
      <c r="F301" s="237" t="s">
        <v>3405</v>
      </c>
      <c r="G301" s="234"/>
      <c r="H301" s="236" t="s">
        <v>19</v>
      </c>
      <c r="I301" s="238"/>
      <c r="J301" s="234"/>
      <c r="K301" s="234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198</v>
      </c>
      <c r="AU301" s="243" t="s">
        <v>82</v>
      </c>
      <c r="AV301" s="13" t="s">
        <v>80</v>
      </c>
      <c r="AW301" s="13" t="s">
        <v>35</v>
      </c>
      <c r="AX301" s="13" t="s">
        <v>73</v>
      </c>
      <c r="AY301" s="243" t="s">
        <v>188</v>
      </c>
    </row>
    <row r="302" s="14" customFormat="1">
      <c r="A302" s="14"/>
      <c r="B302" s="244"/>
      <c r="C302" s="245"/>
      <c r="D302" s="235" t="s">
        <v>198</v>
      </c>
      <c r="E302" s="246" t="s">
        <v>19</v>
      </c>
      <c r="F302" s="247" t="s">
        <v>3433</v>
      </c>
      <c r="G302" s="245"/>
      <c r="H302" s="248">
        <v>1.74</v>
      </c>
      <c r="I302" s="249"/>
      <c r="J302" s="245"/>
      <c r="K302" s="245"/>
      <c r="L302" s="250"/>
      <c r="M302" s="251"/>
      <c r="N302" s="252"/>
      <c r="O302" s="252"/>
      <c r="P302" s="252"/>
      <c r="Q302" s="252"/>
      <c r="R302" s="252"/>
      <c r="S302" s="252"/>
      <c r="T302" s="253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4" t="s">
        <v>198</v>
      </c>
      <c r="AU302" s="254" t="s">
        <v>82</v>
      </c>
      <c r="AV302" s="14" t="s">
        <v>82</v>
      </c>
      <c r="AW302" s="14" t="s">
        <v>35</v>
      </c>
      <c r="AX302" s="14" t="s">
        <v>73</v>
      </c>
      <c r="AY302" s="254" t="s">
        <v>188</v>
      </c>
    </row>
    <row r="303" s="14" customFormat="1">
      <c r="A303" s="14"/>
      <c r="B303" s="244"/>
      <c r="C303" s="245"/>
      <c r="D303" s="235" t="s">
        <v>198</v>
      </c>
      <c r="E303" s="246" t="s">
        <v>19</v>
      </c>
      <c r="F303" s="247" t="s">
        <v>3434</v>
      </c>
      <c r="G303" s="245"/>
      <c r="H303" s="248">
        <v>0.90000000000000002</v>
      </c>
      <c r="I303" s="249"/>
      <c r="J303" s="245"/>
      <c r="K303" s="245"/>
      <c r="L303" s="250"/>
      <c r="M303" s="251"/>
      <c r="N303" s="252"/>
      <c r="O303" s="252"/>
      <c r="P303" s="252"/>
      <c r="Q303" s="252"/>
      <c r="R303" s="252"/>
      <c r="S303" s="252"/>
      <c r="T303" s="253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4" t="s">
        <v>198</v>
      </c>
      <c r="AU303" s="254" t="s">
        <v>82</v>
      </c>
      <c r="AV303" s="14" t="s">
        <v>82</v>
      </c>
      <c r="AW303" s="14" t="s">
        <v>35</v>
      </c>
      <c r="AX303" s="14" t="s">
        <v>73</v>
      </c>
      <c r="AY303" s="254" t="s">
        <v>188</v>
      </c>
    </row>
    <row r="304" s="14" customFormat="1">
      <c r="A304" s="14"/>
      <c r="B304" s="244"/>
      <c r="C304" s="245"/>
      <c r="D304" s="235" t="s">
        <v>198</v>
      </c>
      <c r="E304" s="246" t="s">
        <v>19</v>
      </c>
      <c r="F304" s="247" t="s">
        <v>3435</v>
      </c>
      <c r="G304" s="245"/>
      <c r="H304" s="248">
        <v>2.52</v>
      </c>
      <c r="I304" s="249"/>
      <c r="J304" s="245"/>
      <c r="K304" s="245"/>
      <c r="L304" s="250"/>
      <c r="M304" s="251"/>
      <c r="N304" s="252"/>
      <c r="O304" s="252"/>
      <c r="P304" s="252"/>
      <c r="Q304" s="252"/>
      <c r="R304" s="252"/>
      <c r="S304" s="252"/>
      <c r="T304" s="25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4" t="s">
        <v>198</v>
      </c>
      <c r="AU304" s="254" t="s">
        <v>82</v>
      </c>
      <c r="AV304" s="14" t="s">
        <v>82</v>
      </c>
      <c r="AW304" s="14" t="s">
        <v>35</v>
      </c>
      <c r="AX304" s="14" t="s">
        <v>73</v>
      </c>
      <c r="AY304" s="254" t="s">
        <v>188</v>
      </c>
    </row>
    <row r="305" s="13" customFormat="1">
      <c r="A305" s="13"/>
      <c r="B305" s="233"/>
      <c r="C305" s="234"/>
      <c r="D305" s="235" t="s">
        <v>198</v>
      </c>
      <c r="E305" s="236" t="s">
        <v>19</v>
      </c>
      <c r="F305" s="237" t="s">
        <v>3417</v>
      </c>
      <c r="G305" s="234"/>
      <c r="H305" s="236" t="s">
        <v>19</v>
      </c>
      <c r="I305" s="238"/>
      <c r="J305" s="234"/>
      <c r="K305" s="234"/>
      <c r="L305" s="239"/>
      <c r="M305" s="240"/>
      <c r="N305" s="241"/>
      <c r="O305" s="241"/>
      <c r="P305" s="241"/>
      <c r="Q305" s="241"/>
      <c r="R305" s="241"/>
      <c r="S305" s="241"/>
      <c r="T305" s="24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198</v>
      </c>
      <c r="AU305" s="243" t="s">
        <v>82</v>
      </c>
      <c r="AV305" s="13" t="s">
        <v>80</v>
      </c>
      <c r="AW305" s="13" t="s">
        <v>35</v>
      </c>
      <c r="AX305" s="13" t="s">
        <v>73</v>
      </c>
      <c r="AY305" s="243" t="s">
        <v>188</v>
      </c>
    </row>
    <row r="306" s="14" customFormat="1">
      <c r="A306" s="14"/>
      <c r="B306" s="244"/>
      <c r="C306" s="245"/>
      <c r="D306" s="235" t="s">
        <v>198</v>
      </c>
      <c r="E306" s="246" t="s">
        <v>19</v>
      </c>
      <c r="F306" s="247" t="s">
        <v>3436</v>
      </c>
      <c r="G306" s="245"/>
      <c r="H306" s="248">
        <v>2.7400000000000002</v>
      </c>
      <c r="I306" s="249"/>
      <c r="J306" s="245"/>
      <c r="K306" s="245"/>
      <c r="L306" s="250"/>
      <c r="M306" s="251"/>
      <c r="N306" s="252"/>
      <c r="O306" s="252"/>
      <c r="P306" s="252"/>
      <c r="Q306" s="252"/>
      <c r="R306" s="252"/>
      <c r="S306" s="252"/>
      <c r="T306" s="253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4" t="s">
        <v>198</v>
      </c>
      <c r="AU306" s="254" t="s">
        <v>82</v>
      </c>
      <c r="AV306" s="14" t="s">
        <v>82</v>
      </c>
      <c r="AW306" s="14" t="s">
        <v>35</v>
      </c>
      <c r="AX306" s="14" t="s">
        <v>73</v>
      </c>
      <c r="AY306" s="254" t="s">
        <v>188</v>
      </c>
    </row>
    <row r="307" s="13" customFormat="1">
      <c r="A307" s="13"/>
      <c r="B307" s="233"/>
      <c r="C307" s="234"/>
      <c r="D307" s="235" t="s">
        <v>198</v>
      </c>
      <c r="E307" s="236" t="s">
        <v>19</v>
      </c>
      <c r="F307" s="237" t="s">
        <v>3423</v>
      </c>
      <c r="G307" s="234"/>
      <c r="H307" s="236" t="s">
        <v>19</v>
      </c>
      <c r="I307" s="238"/>
      <c r="J307" s="234"/>
      <c r="K307" s="234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198</v>
      </c>
      <c r="AU307" s="243" t="s">
        <v>82</v>
      </c>
      <c r="AV307" s="13" t="s">
        <v>80</v>
      </c>
      <c r="AW307" s="13" t="s">
        <v>35</v>
      </c>
      <c r="AX307" s="13" t="s">
        <v>73</v>
      </c>
      <c r="AY307" s="243" t="s">
        <v>188</v>
      </c>
    </row>
    <row r="308" s="14" customFormat="1">
      <c r="A308" s="14"/>
      <c r="B308" s="244"/>
      <c r="C308" s="245"/>
      <c r="D308" s="235" t="s">
        <v>198</v>
      </c>
      <c r="E308" s="246" t="s">
        <v>19</v>
      </c>
      <c r="F308" s="247" t="s">
        <v>3437</v>
      </c>
      <c r="G308" s="245"/>
      <c r="H308" s="248">
        <v>7.5350000000000001</v>
      </c>
      <c r="I308" s="249"/>
      <c r="J308" s="245"/>
      <c r="K308" s="245"/>
      <c r="L308" s="250"/>
      <c r="M308" s="251"/>
      <c r="N308" s="252"/>
      <c r="O308" s="252"/>
      <c r="P308" s="252"/>
      <c r="Q308" s="252"/>
      <c r="R308" s="252"/>
      <c r="S308" s="252"/>
      <c r="T308" s="253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4" t="s">
        <v>198</v>
      </c>
      <c r="AU308" s="254" t="s">
        <v>82</v>
      </c>
      <c r="AV308" s="14" t="s">
        <v>82</v>
      </c>
      <c r="AW308" s="14" t="s">
        <v>35</v>
      </c>
      <c r="AX308" s="14" t="s">
        <v>73</v>
      </c>
      <c r="AY308" s="254" t="s">
        <v>188</v>
      </c>
    </row>
    <row r="309" s="15" customFormat="1">
      <c r="A309" s="15"/>
      <c r="B309" s="255"/>
      <c r="C309" s="256"/>
      <c r="D309" s="235" t="s">
        <v>198</v>
      </c>
      <c r="E309" s="257" t="s">
        <v>19</v>
      </c>
      <c r="F309" s="258" t="s">
        <v>229</v>
      </c>
      <c r="G309" s="256"/>
      <c r="H309" s="259">
        <v>20.914999999999999</v>
      </c>
      <c r="I309" s="260"/>
      <c r="J309" s="256"/>
      <c r="K309" s="256"/>
      <c r="L309" s="261"/>
      <c r="M309" s="262"/>
      <c r="N309" s="263"/>
      <c r="O309" s="263"/>
      <c r="P309" s="263"/>
      <c r="Q309" s="263"/>
      <c r="R309" s="263"/>
      <c r="S309" s="263"/>
      <c r="T309" s="264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65" t="s">
        <v>198</v>
      </c>
      <c r="AU309" s="265" t="s">
        <v>82</v>
      </c>
      <c r="AV309" s="15" t="s">
        <v>135</v>
      </c>
      <c r="AW309" s="15" t="s">
        <v>35</v>
      </c>
      <c r="AX309" s="15" t="s">
        <v>80</v>
      </c>
      <c r="AY309" s="265" t="s">
        <v>188</v>
      </c>
    </row>
    <row r="310" s="2" customFormat="1" ht="37.8" customHeight="1">
      <c r="A310" s="40"/>
      <c r="B310" s="41"/>
      <c r="C310" s="215" t="s">
        <v>312</v>
      </c>
      <c r="D310" s="215" t="s">
        <v>190</v>
      </c>
      <c r="E310" s="216" t="s">
        <v>3438</v>
      </c>
      <c r="F310" s="217" t="s">
        <v>3439</v>
      </c>
      <c r="G310" s="218" t="s">
        <v>243</v>
      </c>
      <c r="H310" s="219">
        <v>319.83800000000002</v>
      </c>
      <c r="I310" s="220"/>
      <c r="J310" s="221">
        <f>ROUND(I310*H310,2)</f>
        <v>0</v>
      </c>
      <c r="K310" s="217" t="s">
        <v>194</v>
      </c>
      <c r="L310" s="46"/>
      <c r="M310" s="222" t="s">
        <v>19</v>
      </c>
      <c r="N310" s="223" t="s">
        <v>44</v>
      </c>
      <c r="O310" s="86"/>
      <c r="P310" s="224">
        <f>O310*H310</f>
        <v>0</v>
      </c>
      <c r="Q310" s="224">
        <v>0.011599999999999999</v>
      </c>
      <c r="R310" s="224">
        <f>Q310*H310</f>
        <v>3.7101207999999999</v>
      </c>
      <c r="S310" s="224">
        <v>0</v>
      </c>
      <c r="T310" s="225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26" t="s">
        <v>135</v>
      </c>
      <c r="AT310" s="226" t="s">
        <v>190</v>
      </c>
      <c r="AU310" s="226" t="s">
        <v>82</v>
      </c>
      <c r="AY310" s="19" t="s">
        <v>188</v>
      </c>
      <c r="BE310" s="227">
        <f>IF(N310="základní",J310,0)</f>
        <v>0</v>
      </c>
      <c r="BF310" s="227">
        <f>IF(N310="snížená",J310,0)</f>
        <v>0</v>
      </c>
      <c r="BG310" s="227">
        <f>IF(N310="zákl. přenesená",J310,0)</f>
        <v>0</v>
      </c>
      <c r="BH310" s="227">
        <f>IF(N310="sníž. přenesená",J310,0)</f>
        <v>0</v>
      </c>
      <c r="BI310" s="227">
        <f>IF(N310="nulová",J310,0)</f>
        <v>0</v>
      </c>
      <c r="BJ310" s="19" t="s">
        <v>80</v>
      </c>
      <c r="BK310" s="227">
        <f>ROUND(I310*H310,2)</f>
        <v>0</v>
      </c>
      <c r="BL310" s="19" t="s">
        <v>135</v>
      </c>
      <c r="BM310" s="226" t="s">
        <v>3440</v>
      </c>
    </row>
    <row r="311" s="2" customFormat="1">
      <c r="A311" s="40"/>
      <c r="B311" s="41"/>
      <c r="C311" s="42"/>
      <c r="D311" s="228" t="s">
        <v>196</v>
      </c>
      <c r="E311" s="42"/>
      <c r="F311" s="229" t="s">
        <v>3441</v>
      </c>
      <c r="G311" s="42"/>
      <c r="H311" s="42"/>
      <c r="I311" s="230"/>
      <c r="J311" s="42"/>
      <c r="K311" s="42"/>
      <c r="L311" s="46"/>
      <c r="M311" s="231"/>
      <c r="N311" s="232"/>
      <c r="O311" s="86"/>
      <c r="P311" s="86"/>
      <c r="Q311" s="86"/>
      <c r="R311" s="86"/>
      <c r="S311" s="86"/>
      <c r="T311" s="87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T311" s="19" t="s">
        <v>196</v>
      </c>
      <c r="AU311" s="19" t="s">
        <v>82</v>
      </c>
    </row>
    <row r="312" s="13" customFormat="1">
      <c r="A312" s="13"/>
      <c r="B312" s="233"/>
      <c r="C312" s="234"/>
      <c r="D312" s="235" t="s">
        <v>198</v>
      </c>
      <c r="E312" s="236" t="s">
        <v>19</v>
      </c>
      <c r="F312" s="237" t="s">
        <v>3366</v>
      </c>
      <c r="G312" s="234"/>
      <c r="H312" s="236" t="s">
        <v>19</v>
      </c>
      <c r="I312" s="238"/>
      <c r="J312" s="234"/>
      <c r="K312" s="234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198</v>
      </c>
      <c r="AU312" s="243" t="s">
        <v>82</v>
      </c>
      <c r="AV312" s="13" t="s">
        <v>80</v>
      </c>
      <c r="AW312" s="13" t="s">
        <v>35</v>
      </c>
      <c r="AX312" s="13" t="s">
        <v>73</v>
      </c>
      <c r="AY312" s="243" t="s">
        <v>188</v>
      </c>
    </row>
    <row r="313" s="14" customFormat="1">
      <c r="A313" s="14"/>
      <c r="B313" s="244"/>
      <c r="C313" s="245"/>
      <c r="D313" s="235" t="s">
        <v>198</v>
      </c>
      <c r="E313" s="246" t="s">
        <v>19</v>
      </c>
      <c r="F313" s="247" t="s">
        <v>3442</v>
      </c>
      <c r="G313" s="245"/>
      <c r="H313" s="248">
        <v>160.16300000000001</v>
      </c>
      <c r="I313" s="249"/>
      <c r="J313" s="245"/>
      <c r="K313" s="245"/>
      <c r="L313" s="250"/>
      <c r="M313" s="251"/>
      <c r="N313" s="252"/>
      <c r="O313" s="252"/>
      <c r="P313" s="252"/>
      <c r="Q313" s="252"/>
      <c r="R313" s="252"/>
      <c r="S313" s="252"/>
      <c r="T313" s="253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4" t="s">
        <v>198</v>
      </c>
      <c r="AU313" s="254" t="s">
        <v>82</v>
      </c>
      <c r="AV313" s="14" t="s">
        <v>82</v>
      </c>
      <c r="AW313" s="14" t="s">
        <v>35</v>
      </c>
      <c r="AX313" s="14" t="s">
        <v>73</v>
      </c>
      <c r="AY313" s="254" t="s">
        <v>188</v>
      </c>
    </row>
    <row r="314" s="14" customFormat="1">
      <c r="A314" s="14"/>
      <c r="B314" s="244"/>
      <c r="C314" s="245"/>
      <c r="D314" s="235" t="s">
        <v>198</v>
      </c>
      <c r="E314" s="246" t="s">
        <v>19</v>
      </c>
      <c r="F314" s="247" t="s">
        <v>3443</v>
      </c>
      <c r="G314" s="245"/>
      <c r="H314" s="248">
        <v>23.074999999999999</v>
      </c>
      <c r="I314" s="249"/>
      <c r="J314" s="245"/>
      <c r="K314" s="245"/>
      <c r="L314" s="250"/>
      <c r="M314" s="251"/>
      <c r="N314" s="252"/>
      <c r="O314" s="252"/>
      <c r="P314" s="252"/>
      <c r="Q314" s="252"/>
      <c r="R314" s="252"/>
      <c r="S314" s="252"/>
      <c r="T314" s="253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4" t="s">
        <v>198</v>
      </c>
      <c r="AU314" s="254" t="s">
        <v>82</v>
      </c>
      <c r="AV314" s="14" t="s">
        <v>82</v>
      </c>
      <c r="AW314" s="14" t="s">
        <v>35</v>
      </c>
      <c r="AX314" s="14" t="s">
        <v>73</v>
      </c>
      <c r="AY314" s="254" t="s">
        <v>188</v>
      </c>
    </row>
    <row r="315" s="13" customFormat="1">
      <c r="A315" s="13"/>
      <c r="B315" s="233"/>
      <c r="C315" s="234"/>
      <c r="D315" s="235" t="s">
        <v>198</v>
      </c>
      <c r="E315" s="236" t="s">
        <v>19</v>
      </c>
      <c r="F315" s="237" t="s">
        <v>3363</v>
      </c>
      <c r="G315" s="234"/>
      <c r="H315" s="236" t="s">
        <v>19</v>
      </c>
      <c r="I315" s="238"/>
      <c r="J315" s="234"/>
      <c r="K315" s="234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198</v>
      </c>
      <c r="AU315" s="243" t="s">
        <v>82</v>
      </c>
      <c r="AV315" s="13" t="s">
        <v>80</v>
      </c>
      <c r="AW315" s="13" t="s">
        <v>35</v>
      </c>
      <c r="AX315" s="13" t="s">
        <v>73</v>
      </c>
      <c r="AY315" s="243" t="s">
        <v>188</v>
      </c>
    </row>
    <row r="316" s="13" customFormat="1">
      <c r="A316" s="13"/>
      <c r="B316" s="233"/>
      <c r="C316" s="234"/>
      <c r="D316" s="235" t="s">
        <v>198</v>
      </c>
      <c r="E316" s="236" t="s">
        <v>19</v>
      </c>
      <c r="F316" s="237" t="s">
        <v>328</v>
      </c>
      <c r="G316" s="234"/>
      <c r="H316" s="236" t="s">
        <v>19</v>
      </c>
      <c r="I316" s="238"/>
      <c r="J316" s="234"/>
      <c r="K316" s="234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198</v>
      </c>
      <c r="AU316" s="243" t="s">
        <v>82</v>
      </c>
      <c r="AV316" s="13" t="s">
        <v>80</v>
      </c>
      <c r="AW316" s="13" t="s">
        <v>35</v>
      </c>
      <c r="AX316" s="13" t="s">
        <v>73</v>
      </c>
      <c r="AY316" s="243" t="s">
        <v>188</v>
      </c>
    </row>
    <row r="317" s="14" customFormat="1">
      <c r="A317" s="14"/>
      <c r="B317" s="244"/>
      <c r="C317" s="245"/>
      <c r="D317" s="235" t="s">
        <v>198</v>
      </c>
      <c r="E317" s="246" t="s">
        <v>19</v>
      </c>
      <c r="F317" s="247" t="s">
        <v>3444</v>
      </c>
      <c r="G317" s="245"/>
      <c r="H317" s="248">
        <v>22.204000000000001</v>
      </c>
      <c r="I317" s="249"/>
      <c r="J317" s="245"/>
      <c r="K317" s="245"/>
      <c r="L317" s="250"/>
      <c r="M317" s="251"/>
      <c r="N317" s="252"/>
      <c r="O317" s="252"/>
      <c r="P317" s="252"/>
      <c r="Q317" s="252"/>
      <c r="R317" s="252"/>
      <c r="S317" s="252"/>
      <c r="T317" s="253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4" t="s">
        <v>198</v>
      </c>
      <c r="AU317" s="254" t="s">
        <v>82</v>
      </c>
      <c r="AV317" s="14" t="s">
        <v>82</v>
      </c>
      <c r="AW317" s="14" t="s">
        <v>35</v>
      </c>
      <c r="AX317" s="14" t="s">
        <v>73</v>
      </c>
      <c r="AY317" s="254" t="s">
        <v>188</v>
      </c>
    </row>
    <row r="318" s="13" customFormat="1">
      <c r="A318" s="13"/>
      <c r="B318" s="233"/>
      <c r="C318" s="234"/>
      <c r="D318" s="235" t="s">
        <v>198</v>
      </c>
      <c r="E318" s="236" t="s">
        <v>19</v>
      </c>
      <c r="F318" s="237" t="s">
        <v>294</v>
      </c>
      <c r="G318" s="234"/>
      <c r="H318" s="236" t="s">
        <v>19</v>
      </c>
      <c r="I318" s="238"/>
      <c r="J318" s="234"/>
      <c r="K318" s="234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198</v>
      </c>
      <c r="AU318" s="243" t="s">
        <v>82</v>
      </c>
      <c r="AV318" s="13" t="s">
        <v>80</v>
      </c>
      <c r="AW318" s="13" t="s">
        <v>35</v>
      </c>
      <c r="AX318" s="13" t="s">
        <v>73</v>
      </c>
      <c r="AY318" s="243" t="s">
        <v>188</v>
      </c>
    </row>
    <row r="319" s="14" customFormat="1">
      <c r="A319" s="14"/>
      <c r="B319" s="244"/>
      <c r="C319" s="245"/>
      <c r="D319" s="235" t="s">
        <v>198</v>
      </c>
      <c r="E319" s="246" t="s">
        <v>19</v>
      </c>
      <c r="F319" s="247" t="s">
        <v>3445</v>
      </c>
      <c r="G319" s="245"/>
      <c r="H319" s="248">
        <v>38.131999999999998</v>
      </c>
      <c r="I319" s="249"/>
      <c r="J319" s="245"/>
      <c r="K319" s="245"/>
      <c r="L319" s="250"/>
      <c r="M319" s="251"/>
      <c r="N319" s="252"/>
      <c r="O319" s="252"/>
      <c r="P319" s="252"/>
      <c r="Q319" s="252"/>
      <c r="R319" s="252"/>
      <c r="S319" s="252"/>
      <c r="T319" s="253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4" t="s">
        <v>198</v>
      </c>
      <c r="AU319" s="254" t="s">
        <v>82</v>
      </c>
      <c r="AV319" s="14" t="s">
        <v>82</v>
      </c>
      <c r="AW319" s="14" t="s">
        <v>35</v>
      </c>
      <c r="AX319" s="14" t="s">
        <v>73</v>
      </c>
      <c r="AY319" s="254" t="s">
        <v>188</v>
      </c>
    </row>
    <row r="320" s="13" customFormat="1">
      <c r="A320" s="13"/>
      <c r="B320" s="233"/>
      <c r="C320" s="234"/>
      <c r="D320" s="235" t="s">
        <v>198</v>
      </c>
      <c r="E320" s="236" t="s">
        <v>19</v>
      </c>
      <c r="F320" s="237" t="s">
        <v>3352</v>
      </c>
      <c r="G320" s="234"/>
      <c r="H320" s="236" t="s">
        <v>19</v>
      </c>
      <c r="I320" s="238"/>
      <c r="J320" s="234"/>
      <c r="K320" s="234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198</v>
      </c>
      <c r="AU320" s="243" t="s">
        <v>82</v>
      </c>
      <c r="AV320" s="13" t="s">
        <v>80</v>
      </c>
      <c r="AW320" s="13" t="s">
        <v>35</v>
      </c>
      <c r="AX320" s="13" t="s">
        <v>73</v>
      </c>
      <c r="AY320" s="243" t="s">
        <v>188</v>
      </c>
    </row>
    <row r="321" s="14" customFormat="1">
      <c r="A321" s="14"/>
      <c r="B321" s="244"/>
      <c r="C321" s="245"/>
      <c r="D321" s="235" t="s">
        <v>198</v>
      </c>
      <c r="E321" s="246" t="s">
        <v>19</v>
      </c>
      <c r="F321" s="247" t="s">
        <v>3445</v>
      </c>
      <c r="G321" s="245"/>
      <c r="H321" s="248">
        <v>38.131999999999998</v>
      </c>
      <c r="I321" s="249"/>
      <c r="J321" s="245"/>
      <c r="K321" s="245"/>
      <c r="L321" s="250"/>
      <c r="M321" s="251"/>
      <c r="N321" s="252"/>
      <c r="O321" s="252"/>
      <c r="P321" s="252"/>
      <c r="Q321" s="252"/>
      <c r="R321" s="252"/>
      <c r="S321" s="252"/>
      <c r="T321" s="253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4" t="s">
        <v>198</v>
      </c>
      <c r="AU321" s="254" t="s">
        <v>82</v>
      </c>
      <c r="AV321" s="14" t="s">
        <v>82</v>
      </c>
      <c r="AW321" s="14" t="s">
        <v>35</v>
      </c>
      <c r="AX321" s="14" t="s">
        <v>73</v>
      </c>
      <c r="AY321" s="254" t="s">
        <v>188</v>
      </c>
    </row>
    <row r="322" s="13" customFormat="1">
      <c r="A322" s="13"/>
      <c r="B322" s="233"/>
      <c r="C322" s="234"/>
      <c r="D322" s="235" t="s">
        <v>198</v>
      </c>
      <c r="E322" s="236" t="s">
        <v>19</v>
      </c>
      <c r="F322" s="237" t="s">
        <v>3355</v>
      </c>
      <c r="G322" s="234"/>
      <c r="H322" s="236" t="s">
        <v>19</v>
      </c>
      <c r="I322" s="238"/>
      <c r="J322" s="234"/>
      <c r="K322" s="234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198</v>
      </c>
      <c r="AU322" s="243" t="s">
        <v>82</v>
      </c>
      <c r="AV322" s="13" t="s">
        <v>80</v>
      </c>
      <c r="AW322" s="13" t="s">
        <v>35</v>
      </c>
      <c r="AX322" s="13" t="s">
        <v>73</v>
      </c>
      <c r="AY322" s="243" t="s">
        <v>188</v>
      </c>
    </row>
    <row r="323" s="14" customFormat="1">
      <c r="A323" s="14"/>
      <c r="B323" s="244"/>
      <c r="C323" s="245"/>
      <c r="D323" s="235" t="s">
        <v>198</v>
      </c>
      <c r="E323" s="246" t="s">
        <v>19</v>
      </c>
      <c r="F323" s="247" t="s">
        <v>3445</v>
      </c>
      <c r="G323" s="245"/>
      <c r="H323" s="248">
        <v>38.131999999999998</v>
      </c>
      <c r="I323" s="249"/>
      <c r="J323" s="245"/>
      <c r="K323" s="245"/>
      <c r="L323" s="250"/>
      <c r="M323" s="251"/>
      <c r="N323" s="252"/>
      <c r="O323" s="252"/>
      <c r="P323" s="252"/>
      <c r="Q323" s="252"/>
      <c r="R323" s="252"/>
      <c r="S323" s="252"/>
      <c r="T323" s="253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4" t="s">
        <v>198</v>
      </c>
      <c r="AU323" s="254" t="s">
        <v>82</v>
      </c>
      <c r="AV323" s="14" t="s">
        <v>82</v>
      </c>
      <c r="AW323" s="14" t="s">
        <v>35</v>
      </c>
      <c r="AX323" s="14" t="s">
        <v>73</v>
      </c>
      <c r="AY323" s="254" t="s">
        <v>188</v>
      </c>
    </row>
    <row r="324" s="15" customFormat="1">
      <c r="A324" s="15"/>
      <c r="B324" s="255"/>
      <c r="C324" s="256"/>
      <c r="D324" s="235" t="s">
        <v>198</v>
      </c>
      <c r="E324" s="257" t="s">
        <v>19</v>
      </c>
      <c r="F324" s="258" t="s">
        <v>229</v>
      </c>
      <c r="G324" s="256"/>
      <c r="H324" s="259">
        <v>319.83800000000002</v>
      </c>
      <c r="I324" s="260"/>
      <c r="J324" s="256"/>
      <c r="K324" s="256"/>
      <c r="L324" s="261"/>
      <c r="M324" s="262"/>
      <c r="N324" s="263"/>
      <c r="O324" s="263"/>
      <c r="P324" s="263"/>
      <c r="Q324" s="263"/>
      <c r="R324" s="263"/>
      <c r="S324" s="263"/>
      <c r="T324" s="264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5" t="s">
        <v>198</v>
      </c>
      <c r="AU324" s="265" t="s">
        <v>82</v>
      </c>
      <c r="AV324" s="15" t="s">
        <v>135</v>
      </c>
      <c r="AW324" s="15" t="s">
        <v>35</v>
      </c>
      <c r="AX324" s="15" t="s">
        <v>80</v>
      </c>
      <c r="AY324" s="265" t="s">
        <v>188</v>
      </c>
    </row>
    <row r="325" s="2" customFormat="1" ht="16.5" customHeight="1">
      <c r="A325" s="40"/>
      <c r="B325" s="41"/>
      <c r="C325" s="272" t="s">
        <v>321</v>
      </c>
      <c r="D325" s="272" t="s">
        <v>522</v>
      </c>
      <c r="E325" s="273" t="s">
        <v>3446</v>
      </c>
      <c r="F325" s="274" t="s">
        <v>3343</v>
      </c>
      <c r="G325" s="275" t="s">
        <v>243</v>
      </c>
      <c r="H325" s="276">
        <v>326.23500000000001</v>
      </c>
      <c r="I325" s="277"/>
      <c r="J325" s="278">
        <f>ROUND(I325*H325,2)</f>
        <v>0</v>
      </c>
      <c r="K325" s="274" t="s">
        <v>194</v>
      </c>
      <c r="L325" s="279"/>
      <c r="M325" s="280" t="s">
        <v>19</v>
      </c>
      <c r="N325" s="281" t="s">
        <v>44</v>
      </c>
      <c r="O325" s="86"/>
      <c r="P325" s="224">
        <f>O325*H325</f>
        <v>0</v>
      </c>
      <c r="Q325" s="224">
        <v>0.017500000000000002</v>
      </c>
      <c r="R325" s="224">
        <f>Q325*H325</f>
        <v>5.7091125000000007</v>
      </c>
      <c r="S325" s="224">
        <v>0</v>
      </c>
      <c r="T325" s="225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26" t="s">
        <v>268</v>
      </c>
      <c r="AT325" s="226" t="s">
        <v>522</v>
      </c>
      <c r="AU325" s="226" t="s">
        <v>82</v>
      </c>
      <c r="AY325" s="19" t="s">
        <v>188</v>
      </c>
      <c r="BE325" s="227">
        <f>IF(N325="základní",J325,0)</f>
        <v>0</v>
      </c>
      <c r="BF325" s="227">
        <f>IF(N325="snížená",J325,0)</f>
        <v>0</v>
      </c>
      <c r="BG325" s="227">
        <f>IF(N325="zákl. přenesená",J325,0)</f>
        <v>0</v>
      </c>
      <c r="BH325" s="227">
        <f>IF(N325="sníž. přenesená",J325,0)</f>
        <v>0</v>
      </c>
      <c r="BI325" s="227">
        <f>IF(N325="nulová",J325,0)</f>
        <v>0</v>
      </c>
      <c r="BJ325" s="19" t="s">
        <v>80</v>
      </c>
      <c r="BK325" s="227">
        <f>ROUND(I325*H325,2)</f>
        <v>0</v>
      </c>
      <c r="BL325" s="19" t="s">
        <v>135</v>
      </c>
      <c r="BM325" s="226" t="s">
        <v>3447</v>
      </c>
    </row>
    <row r="326" s="13" customFormat="1">
      <c r="A326" s="13"/>
      <c r="B326" s="233"/>
      <c r="C326" s="234"/>
      <c r="D326" s="235" t="s">
        <v>198</v>
      </c>
      <c r="E326" s="236" t="s">
        <v>19</v>
      </c>
      <c r="F326" s="237" t="s">
        <v>3366</v>
      </c>
      <c r="G326" s="234"/>
      <c r="H326" s="236" t="s">
        <v>19</v>
      </c>
      <c r="I326" s="238"/>
      <c r="J326" s="234"/>
      <c r="K326" s="234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198</v>
      </c>
      <c r="AU326" s="243" t="s">
        <v>82</v>
      </c>
      <c r="AV326" s="13" t="s">
        <v>80</v>
      </c>
      <c r="AW326" s="13" t="s">
        <v>35</v>
      </c>
      <c r="AX326" s="13" t="s">
        <v>73</v>
      </c>
      <c r="AY326" s="243" t="s">
        <v>188</v>
      </c>
    </row>
    <row r="327" s="14" customFormat="1">
      <c r="A327" s="14"/>
      <c r="B327" s="244"/>
      <c r="C327" s="245"/>
      <c r="D327" s="235" t="s">
        <v>198</v>
      </c>
      <c r="E327" s="246" t="s">
        <v>19</v>
      </c>
      <c r="F327" s="247" t="s">
        <v>3442</v>
      </c>
      <c r="G327" s="245"/>
      <c r="H327" s="248">
        <v>160.16300000000001</v>
      </c>
      <c r="I327" s="249"/>
      <c r="J327" s="245"/>
      <c r="K327" s="245"/>
      <c r="L327" s="250"/>
      <c r="M327" s="251"/>
      <c r="N327" s="252"/>
      <c r="O327" s="252"/>
      <c r="P327" s="252"/>
      <c r="Q327" s="252"/>
      <c r="R327" s="252"/>
      <c r="S327" s="252"/>
      <c r="T327" s="253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4" t="s">
        <v>198</v>
      </c>
      <c r="AU327" s="254" t="s">
        <v>82</v>
      </c>
      <c r="AV327" s="14" t="s">
        <v>82</v>
      </c>
      <c r="AW327" s="14" t="s">
        <v>35</v>
      </c>
      <c r="AX327" s="14" t="s">
        <v>73</v>
      </c>
      <c r="AY327" s="254" t="s">
        <v>188</v>
      </c>
    </row>
    <row r="328" s="14" customFormat="1">
      <c r="A328" s="14"/>
      <c r="B328" s="244"/>
      <c r="C328" s="245"/>
      <c r="D328" s="235" t="s">
        <v>198</v>
      </c>
      <c r="E328" s="246" t="s">
        <v>19</v>
      </c>
      <c r="F328" s="247" t="s">
        <v>3443</v>
      </c>
      <c r="G328" s="245"/>
      <c r="H328" s="248">
        <v>23.074999999999999</v>
      </c>
      <c r="I328" s="249"/>
      <c r="J328" s="245"/>
      <c r="K328" s="245"/>
      <c r="L328" s="250"/>
      <c r="M328" s="251"/>
      <c r="N328" s="252"/>
      <c r="O328" s="252"/>
      <c r="P328" s="252"/>
      <c r="Q328" s="252"/>
      <c r="R328" s="252"/>
      <c r="S328" s="252"/>
      <c r="T328" s="253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4" t="s">
        <v>198</v>
      </c>
      <c r="AU328" s="254" t="s">
        <v>82</v>
      </c>
      <c r="AV328" s="14" t="s">
        <v>82</v>
      </c>
      <c r="AW328" s="14" t="s">
        <v>35</v>
      </c>
      <c r="AX328" s="14" t="s">
        <v>73</v>
      </c>
      <c r="AY328" s="254" t="s">
        <v>188</v>
      </c>
    </row>
    <row r="329" s="13" customFormat="1">
      <c r="A329" s="13"/>
      <c r="B329" s="233"/>
      <c r="C329" s="234"/>
      <c r="D329" s="235" t="s">
        <v>198</v>
      </c>
      <c r="E329" s="236" t="s">
        <v>19</v>
      </c>
      <c r="F329" s="237" t="s">
        <v>3363</v>
      </c>
      <c r="G329" s="234"/>
      <c r="H329" s="236" t="s">
        <v>19</v>
      </c>
      <c r="I329" s="238"/>
      <c r="J329" s="234"/>
      <c r="K329" s="234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198</v>
      </c>
      <c r="AU329" s="243" t="s">
        <v>82</v>
      </c>
      <c r="AV329" s="13" t="s">
        <v>80</v>
      </c>
      <c r="AW329" s="13" t="s">
        <v>35</v>
      </c>
      <c r="AX329" s="13" t="s">
        <v>73</v>
      </c>
      <c r="AY329" s="243" t="s">
        <v>188</v>
      </c>
    </row>
    <row r="330" s="13" customFormat="1">
      <c r="A330" s="13"/>
      <c r="B330" s="233"/>
      <c r="C330" s="234"/>
      <c r="D330" s="235" t="s">
        <v>198</v>
      </c>
      <c r="E330" s="236" t="s">
        <v>19</v>
      </c>
      <c r="F330" s="237" t="s">
        <v>328</v>
      </c>
      <c r="G330" s="234"/>
      <c r="H330" s="236" t="s">
        <v>19</v>
      </c>
      <c r="I330" s="238"/>
      <c r="J330" s="234"/>
      <c r="K330" s="234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198</v>
      </c>
      <c r="AU330" s="243" t="s">
        <v>82</v>
      </c>
      <c r="AV330" s="13" t="s">
        <v>80</v>
      </c>
      <c r="AW330" s="13" t="s">
        <v>35</v>
      </c>
      <c r="AX330" s="13" t="s">
        <v>73</v>
      </c>
      <c r="AY330" s="243" t="s">
        <v>188</v>
      </c>
    </row>
    <row r="331" s="14" customFormat="1">
      <c r="A331" s="14"/>
      <c r="B331" s="244"/>
      <c r="C331" s="245"/>
      <c r="D331" s="235" t="s">
        <v>198</v>
      </c>
      <c r="E331" s="246" t="s">
        <v>19</v>
      </c>
      <c r="F331" s="247" t="s">
        <v>3444</v>
      </c>
      <c r="G331" s="245"/>
      <c r="H331" s="248">
        <v>22.204000000000001</v>
      </c>
      <c r="I331" s="249"/>
      <c r="J331" s="245"/>
      <c r="K331" s="245"/>
      <c r="L331" s="250"/>
      <c r="M331" s="251"/>
      <c r="N331" s="252"/>
      <c r="O331" s="252"/>
      <c r="P331" s="252"/>
      <c r="Q331" s="252"/>
      <c r="R331" s="252"/>
      <c r="S331" s="252"/>
      <c r="T331" s="253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4" t="s">
        <v>198</v>
      </c>
      <c r="AU331" s="254" t="s">
        <v>82</v>
      </c>
      <c r="AV331" s="14" t="s">
        <v>82</v>
      </c>
      <c r="AW331" s="14" t="s">
        <v>35</v>
      </c>
      <c r="AX331" s="14" t="s">
        <v>73</v>
      </c>
      <c r="AY331" s="254" t="s">
        <v>188</v>
      </c>
    </row>
    <row r="332" s="13" customFormat="1">
      <c r="A332" s="13"/>
      <c r="B332" s="233"/>
      <c r="C332" s="234"/>
      <c r="D332" s="235" t="s">
        <v>198</v>
      </c>
      <c r="E332" s="236" t="s">
        <v>19</v>
      </c>
      <c r="F332" s="237" t="s">
        <v>294</v>
      </c>
      <c r="G332" s="234"/>
      <c r="H332" s="236" t="s">
        <v>19</v>
      </c>
      <c r="I332" s="238"/>
      <c r="J332" s="234"/>
      <c r="K332" s="234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198</v>
      </c>
      <c r="AU332" s="243" t="s">
        <v>82</v>
      </c>
      <c r="AV332" s="13" t="s">
        <v>80</v>
      </c>
      <c r="AW332" s="13" t="s">
        <v>35</v>
      </c>
      <c r="AX332" s="13" t="s">
        <v>73</v>
      </c>
      <c r="AY332" s="243" t="s">
        <v>188</v>
      </c>
    </row>
    <row r="333" s="14" customFormat="1">
      <c r="A333" s="14"/>
      <c r="B333" s="244"/>
      <c r="C333" s="245"/>
      <c r="D333" s="235" t="s">
        <v>198</v>
      </c>
      <c r="E333" s="246" t="s">
        <v>19</v>
      </c>
      <c r="F333" s="247" t="s">
        <v>3445</v>
      </c>
      <c r="G333" s="245"/>
      <c r="H333" s="248">
        <v>38.131999999999998</v>
      </c>
      <c r="I333" s="249"/>
      <c r="J333" s="245"/>
      <c r="K333" s="245"/>
      <c r="L333" s="250"/>
      <c r="M333" s="251"/>
      <c r="N333" s="252"/>
      <c r="O333" s="252"/>
      <c r="P333" s="252"/>
      <c r="Q333" s="252"/>
      <c r="R333" s="252"/>
      <c r="S333" s="252"/>
      <c r="T333" s="253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4" t="s">
        <v>198</v>
      </c>
      <c r="AU333" s="254" t="s">
        <v>82</v>
      </c>
      <c r="AV333" s="14" t="s">
        <v>82</v>
      </c>
      <c r="AW333" s="14" t="s">
        <v>35</v>
      </c>
      <c r="AX333" s="14" t="s">
        <v>73</v>
      </c>
      <c r="AY333" s="254" t="s">
        <v>188</v>
      </c>
    </row>
    <row r="334" s="13" customFormat="1">
      <c r="A334" s="13"/>
      <c r="B334" s="233"/>
      <c r="C334" s="234"/>
      <c r="D334" s="235" t="s">
        <v>198</v>
      </c>
      <c r="E334" s="236" t="s">
        <v>19</v>
      </c>
      <c r="F334" s="237" t="s">
        <v>3352</v>
      </c>
      <c r="G334" s="234"/>
      <c r="H334" s="236" t="s">
        <v>19</v>
      </c>
      <c r="I334" s="238"/>
      <c r="J334" s="234"/>
      <c r="K334" s="234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198</v>
      </c>
      <c r="AU334" s="243" t="s">
        <v>82</v>
      </c>
      <c r="AV334" s="13" t="s">
        <v>80</v>
      </c>
      <c r="AW334" s="13" t="s">
        <v>35</v>
      </c>
      <c r="AX334" s="13" t="s">
        <v>73</v>
      </c>
      <c r="AY334" s="243" t="s">
        <v>188</v>
      </c>
    </row>
    <row r="335" s="14" customFormat="1">
      <c r="A335" s="14"/>
      <c r="B335" s="244"/>
      <c r="C335" s="245"/>
      <c r="D335" s="235" t="s">
        <v>198</v>
      </c>
      <c r="E335" s="246" t="s">
        <v>19</v>
      </c>
      <c r="F335" s="247" t="s">
        <v>3445</v>
      </c>
      <c r="G335" s="245"/>
      <c r="H335" s="248">
        <v>38.131999999999998</v>
      </c>
      <c r="I335" s="249"/>
      <c r="J335" s="245"/>
      <c r="K335" s="245"/>
      <c r="L335" s="250"/>
      <c r="M335" s="251"/>
      <c r="N335" s="252"/>
      <c r="O335" s="252"/>
      <c r="P335" s="252"/>
      <c r="Q335" s="252"/>
      <c r="R335" s="252"/>
      <c r="S335" s="252"/>
      <c r="T335" s="253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4" t="s">
        <v>198</v>
      </c>
      <c r="AU335" s="254" t="s">
        <v>82</v>
      </c>
      <c r="AV335" s="14" t="s">
        <v>82</v>
      </c>
      <c r="AW335" s="14" t="s">
        <v>35</v>
      </c>
      <c r="AX335" s="14" t="s">
        <v>73</v>
      </c>
      <c r="AY335" s="254" t="s">
        <v>188</v>
      </c>
    </row>
    <row r="336" s="13" customFormat="1">
      <c r="A336" s="13"/>
      <c r="B336" s="233"/>
      <c r="C336" s="234"/>
      <c r="D336" s="235" t="s">
        <v>198</v>
      </c>
      <c r="E336" s="236" t="s">
        <v>19</v>
      </c>
      <c r="F336" s="237" t="s">
        <v>3355</v>
      </c>
      <c r="G336" s="234"/>
      <c r="H336" s="236" t="s">
        <v>19</v>
      </c>
      <c r="I336" s="238"/>
      <c r="J336" s="234"/>
      <c r="K336" s="234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198</v>
      </c>
      <c r="AU336" s="243" t="s">
        <v>82</v>
      </c>
      <c r="AV336" s="13" t="s">
        <v>80</v>
      </c>
      <c r="AW336" s="13" t="s">
        <v>35</v>
      </c>
      <c r="AX336" s="13" t="s">
        <v>73</v>
      </c>
      <c r="AY336" s="243" t="s">
        <v>188</v>
      </c>
    </row>
    <row r="337" s="14" customFormat="1">
      <c r="A337" s="14"/>
      <c r="B337" s="244"/>
      <c r="C337" s="245"/>
      <c r="D337" s="235" t="s">
        <v>198</v>
      </c>
      <c r="E337" s="246" t="s">
        <v>19</v>
      </c>
      <c r="F337" s="247" t="s">
        <v>3445</v>
      </c>
      <c r="G337" s="245"/>
      <c r="H337" s="248">
        <v>38.131999999999998</v>
      </c>
      <c r="I337" s="249"/>
      <c r="J337" s="245"/>
      <c r="K337" s="245"/>
      <c r="L337" s="250"/>
      <c r="M337" s="251"/>
      <c r="N337" s="252"/>
      <c r="O337" s="252"/>
      <c r="P337" s="252"/>
      <c r="Q337" s="252"/>
      <c r="R337" s="252"/>
      <c r="S337" s="252"/>
      <c r="T337" s="253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4" t="s">
        <v>198</v>
      </c>
      <c r="AU337" s="254" t="s">
        <v>82</v>
      </c>
      <c r="AV337" s="14" t="s">
        <v>82</v>
      </c>
      <c r="AW337" s="14" t="s">
        <v>35</v>
      </c>
      <c r="AX337" s="14" t="s">
        <v>73</v>
      </c>
      <c r="AY337" s="254" t="s">
        <v>188</v>
      </c>
    </row>
    <row r="338" s="15" customFormat="1">
      <c r="A338" s="15"/>
      <c r="B338" s="255"/>
      <c r="C338" s="256"/>
      <c r="D338" s="235" t="s">
        <v>198</v>
      </c>
      <c r="E338" s="257" t="s">
        <v>19</v>
      </c>
      <c r="F338" s="258" t="s">
        <v>229</v>
      </c>
      <c r="G338" s="256"/>
      <c r="H338" s="259">
        <v>319.83800000000002</v>
      </c>
      <c r="I338" s="260"/>
      <c r="J338" s="256"/>
      <c r="K338" s="256"/>
      <c r="L338" s="261"/>
      <c r="M338" s="262"/>
      <c r="N338" s="263"/>
      <c r="O338" s="263"/>
      <c r="P338" s="263"/>
      <c r="Q338" s="263"/>
      <c r="R338" s="263"/>
      <c r="S338" s="263"/>
      <c r="T338" s="264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65" t="s">
        <v>198</v>
      </c>
      <c r="AU338" s="265" t="s">
        <v>82</v>
      </c>
      <c r="AV338" s="15" t="s">
        <v>135</v>
      </c>
      <c r="AW338" s="15" t="s">
        <v>35</v>
      </c>
      <c r="AX338" s="15" t="s">
        <v>80</v>
      </c>
      <c r="AY338" s="265" t="s">
        <v>188</v>
      </c>
    </row>
    <row r="339" s="14" customFormat="1">
      <c r="A339" s="14"/>
      <c r="B339" s="244"/>
      <c r="C339" s="245"/>
      <c r="D339" s="235" t="s">
        <v>198</v>
      </c>
      <c r="E339" s="245"/>
      <c r="F339" s="247" t="s">
        <v>3448</v>
      </c>
      <c r="G339" s="245"/>
      <c r="H339" s="248">
        <v>326.23500000000001</v>
      </c>
      <c r="I339" s="249"/>
      <c r="J339" s="245"/>
      <c r="K339" s="245"/>
      <c r="L339" s="250"/>
      <c r="M339" s="251"/>
      <c r="N339" s="252"/>
      <c r="O339" s="252"/>
      <c r="P339" s="252"/>
      <c r="Q339" s="252"/>
      <c r="R339" s="252"/>
      <c r="S339" s="252"/>
      <c r="T339" s="253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4" t="s">
        <v>198</v>
      </c>
      <c r="AU339" s="254" t="s">
        <v>82</v>
      </c>
      <c r="AV339" s="14" t="s">
        <v>82</v>
      </c>
      <c r="AW339" s="14" t="s">
        <v>4</v>
      </c>
      <c r="AX339" s="14" t="s">
        <v>80</v>
      </c>
      <c r="AY339" s="254" t="s">
        <v>188</v>
      </c>
    </row>
    <row r="340" s="2" customFormat="1" ht="37.8" customHeight="1">
      <c r="A340" s="40"/>
      <c r="B340" s="41"/>
      <c r="C340" s="215" t="s">
        <v>8</v>
      </c>
      <c r="D340" s="215" t="s">
        <v>190</v>
      </c>
      <c r="E340" s="216" t="s">
        <v>3449</v>
      </c>
      <c r="F340" s="217" t="s">
        <v>3450</v>
      </c>
      <c r="G340" s="218" t="s">
        <v>243</v>
      </c>
      <c r="H340" s="219">
        <v>709.428</v>
      </c>
      <c r="I340" s="220"/>
      <c r="J340" s="221">
        <f>ROUND(I340*H340,2)</f>
        <v>0</v>
      </c>
      <c r="K340" s="217" t="s">
        <v>194</v>
      </c>
      <c r="L340" s="46"/>
      <c r="M340" s="222" t="s">
        <v>19</v>
      </c>
      <c r="N340" s="223" t="s">
        <v>44</v>
      </c>
      <c r="O340" s="86"/>
      <c r="P340" s="224">
        <f>O340*H340</f>
        <v>0</v>
      </c>
      <c r="Q340" s="224">
        <v>0.011679999999999999</v>
      </c>
      <c r="R340" s="224">
        <f>Q340*H340</f>
        <v>8.2861190399999991</v>
      </c>
      <c r="S340" s="224">
        <v>0</v>
      </c>
      <c r="T340" s="225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26" t="s">
        <v>135</v>
      </c>
      <c r="AT340" s="226" t="s">
        <v>190</v>
      </c>
      <c r="AU340" s="226" t="s">
        <v>82</v>
      </c>
      <c r="AY340" s="19" t="s">
        <v>188</v>
      </c>
      <c r="BE340" s="227">
        <f>IF(N340="základní",J340,0)</f>
        <v>0</v>
      </c>
      <c r="BF340" s="227">
        <f>IF(N340="snížená",J340,0)</f>
        <v>0</v>
      </c>
      <c r="BG340" s="227">
        <f>IF(N340="zákl. přenesená",J340,0)</f>
        <v>0</v>
      </c>
      <c r="BH340" s="227">
        <f>IF(N340="sníž. přenesená",J340,0)</f>
        <v>0</v>
      </c>
      <c r="BI340" s="227">
        <f>IF(N340="nulová",J340,0)</f>
        <v>0</v>
      </c>
      <c r="BJ340" s="19" t="s">
        <v>80</v>
      </c>
      <c r="BK340" s="227">
        <f>ROUND(I340*H340,2)</f>
        <v>0</v>
      </c>
      <c r="BL340" s="19" t="s">
        <v>135</v>
      </c>
      <c r="BM340" s="226" t="s">
        <v>3451</v>
      </c>
    </row>
    <row r="341" s="2" customFormat="1">
      <c r="A341" s="40"/>
      <c r="B341" s="41"/>
      <c r="C341" s="42"/>
      <c r="D341" s="228" t="s">
        <v>196</v>
      </c>
      <c r="E341" s="42"/>
      <c r="F341" s="229" t="s">
        <v>3452</v>
      </c>
      <c r="G341" s="42"/>
      <c r="H341" s="42"/>
      <c r="I341" s="230"/>
      <c r="J341" s="42"/>
      <c r="K341" s="42"/>
      <c r="L341" s="46"/>
      <c r="M341" s="231"/>
      <c r="N341" s="232"/>
      <c r="O341" s="86"/>
      <c r="P341" s="86"/>
      <c r="Q341" s="86"/>
      <c r="R341" s="86"/>
      <c r="S341" s="86"/>
      <c r="T341" s="87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196</v>
      </c>
      <c r="AU341" s="19" t="s">
        <v>82</v>
      </c>
    </row>
    <row r="342" s="13" customFormat="1">
      <c r="A342" s="13"/>
      <c r="B342" s="233"/>
      <c r="C342" s="234"/>
      <c r="D342" s="235" t="s">
        <v>198</v>
      </c>
      <c r="E342" s="236" t="s">
        <v>19</v>
      </c>
      <c r="F342" s="237" t="s">
        <v>328</v>
      </c>
      <c r="G342" s="234"/>
      <c r="H342" s="236" t="s">
        <v>19</v>
      </c>
      <c r="I342" s="238"/>
      <c r="J342" s="234"/>
      <c r="K342" s="234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198</v>
      </c>
      <c r="AU342" s="243" t="s">
        <v>82</v>
      </c>
      <c r="AV342" s="13" t="s">
        <v>80</v>
      </c>
      <c r="AW342" s="13" t="s">
        <v>35</v>
      </c>
      <c r="AX342" s="13" t="s">
        <v>73</v>
      </c>
      <c r="AY342" s="243" t="s">
        <v>188</v>
      </c>
    </row>
    <row r="343" s="14" customFormat="1">
      <c r="A343" s="14"/>
      <c r="B343" s="244"/>
      <c r="C343" s="245"/>
      <c r="D343" s="235" t="s">
        <v>198</v>
      </c>
      <c r="E343" s="246" t="s">
        <v>19</v>
      </c>
      <c r="F343" s="247" t="s">
        <v>3453</v>
      </c>
      <c r="G343" s="245"/>
      <c r="H343" s="248">
        <v>144.364</v>
      </c>
      <c r="I343" s="249"/>
      <c r="J343" s="245"/>
      <c r="K343" s="245"/>
      <c r="L343" s="250"/>
      <c r="M343" s="251"/>
      <c r="N343" s="252"/>
      <c r="O343" s="252"/>
      <c r="P343" s="252"/>
      <c r="Q343" s="252"/>
      <c r="R343" s="252"/>
      <c r="S343" s="252"/>
      <c r="T343" s="253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4" t="s">
        <v>198</v>
      </c>
      <c r="AU343" s="254" t="s">
        <v>82</v>
      </c>
      <c r="AV343" s="14" t="s">
        <v>82</v>
      </c>
      <c r="AW343" s="14" t="s">
        <v>35</v>
      </c>
      <c r="AX343" s="14" t="s">
        <v>73</v>
      </c>
      <c r="AY343" s="254" t="s">
        <v>188</v>
      </c>
    </row>
    <row r="344" s="14" customFormat="1">
      <c r="A344" s="14"/>
      <c r="B344" s="244"/>
      <c r="C344" s="245"/>
      <c r="D344" s="235" t="s">
        <v>198</v>
      </c>
      <c r="E344" s="246" t="s">
        <v>19</v>
      </c>
      <c r="F344" s="247" t="s">
        <v>3454</v>
      </c>
      <c r="G344" s="245"/>
      <c r="H344" s="248">
        <v>-19.199999999999999</v>
      </c>
      <c r="I344" s="249"/>
      <c r="J344" s="245"/>
      <c r="K344" s="245"/>
      <c r="L344" s="250"/>
      <c r="M344" s="251"/>
      <c r="N344" s="252"/>
      <c r="O344" s="252"/>
      <c r="P344" s="252"/>
      <c r="Q344" s="252"/>
      <c r="R344" s="252"/>
      <c r="S344" s="252"/>
      <c r="T344" s="253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4" t="s">
        <v>198</v>
      </c>
      <c r="AU344" s="254" t="s">
        <v>82</v>
      </c>
      <c r="AV344" s="14" t="s">
        <v>82</v>
      </c>
      <c r="AW344" s="14" t="s">
        <v>35</v>
      </c>
      <c r="AX344" s="14" t="s">
        <v>73</v>
      </c>
      <c r="AY344" s="254" t="s">
        <v>188</v>
      </c>
    </row>
    <row r="345" s="13" customFormat="1">
      <c r="A345" s="13"/>
      <c r="B345" s="233"/>
      <c r="C345" s="234"/>
      <c r="D345" s="235" t="s">
        <v>198</v>
      </c>
      <c r="E345" s="236" t="s">
        <v>19</v>
      </c>
      <c r="F345" s="237" t="s">
        <v>3352</v>
      </c>
      <c r="G345" s="234"/>
      <c r="H345" s="236" t="s">
        <v>19</v>
      </c>
      <c r="I345" s="238"/>
      <c r="J345" s="234"/>
      <c r="K345" s="234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198</v>
      </c>
      <c r="AU345" s="243" t="s">
        <v>82</v>
      </c>
      <c r="AV345" s="13" t="s">
        <v>80</v>
      </c>
      <c r="AW345" s="13" t="s">
        <v>35</v>
      </c>
      <c r="AX345" s="13" t="s">
        <v>73</v>
      </c>
      <c r="AY345" s="243" t="s">
        <v>188</v>
      </c>
    </row>
    <row r="346" s="14" customFormat="1">
      <c r="A346" s="14"/>
      <c r="B346" s="244"/>
      <c r="C346" s="245"/>
      <c r="D346" s="235" t="s">
        <v>198</v>
      </c>
      <c r="E346" s="246" t="s">
        <v>19</v>
      </c>
      <c r="F346" s="247" t="s">
        <v>3455</v>
      </c>
      <c r="G346" s="245"/>
      <c r="H346" s="248">
        <v>360.12099999999998</v>
      </c>
      <c r="I346" s="249"/>
      <c r="J346" s="245"/>
      <c r="K346" s="245"/>
      <c r="L346" s="250"/>
      <c r="M346" s="251"/>
      <c r="N346" s="252"/>
      <c r="O346" s="252"/>
      <c r="P346" s="252"/>
      <c r="Q346" s="252"/>
      <c r="R346" s="252"/>
      <c r="S346" s="252"/>
      <c r="T346" s="253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4" t="s">
        <v>198</v>
      </c>
      <c r="AU346" s="254" t="s">
        <v>82</v>
      </c>
      <c r="AV346" s="14" t="s">
        <v>82</v>
      </c>
      <c r="AW346" s="14" t="s">
        <v>35</v>
      </c>
      <c r="AX346" s="14" t="s">
        <v>73</v>
      </c>
      <c r="AY346" s="254" t="s">
        <v>188</v>
      </c>
    </row>
    <row r="347" s="14" customFormat="1">
      <c r="A347" s="14"/>
      <c r="B347" s="244"/>
      <c r="C347" s="245"/>
      <c r="D347" s="235" t="s">
        <v>198</v>
      </c>
      <c r="E347" s="246" t="s">
        <v>19</v>
      </c>
      <c r="F347" s="247" t="s">
        <v>3456</v>
      </c>
      <c r="G347" s="245"/>
      <c r="H347" s="248">
        <v>-12</v>
      </c>
      <c r="I347" s="249"/>
      <c r="J347" s="245"/>
      <c r="K347" s="245"/>
      <c r="L347" s="250"/>
      <c r="M347" s="251"/>
      <c r="N347" s="252"/>
      <c r="O347" s="252"/>
      <c r="P347" s="252"/>
      <c r="Q347" s="252"/>
      <c r="R347" s="252"/>
      <c r="S347" s="252"/>
      <c r="T347" s="253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4" t="s">
        <v>198</v>
      </c>
      <c r="AU347" s="254" t="s">
        <v>82</v>
      </c>
      <c r="AV347" s="14" t="s">
        <v>82</v>
      </c>
      <c r="AW347" s="14" t="s">
        <v>35</v>
      </c>
      <c r="AX347" s="14" t="s">
        <v>73</v>
      </c>
      <c r="AY347" s="254" t="s">
        <v>188</v>
      </c>
    </row>
    <row r="348" s="14" customFormat="1">
      <c r="A348" s="14"/>
      <c r="B348" s="244"/>
      <c r="C348" s="245"/>
      <c r="D348" s="235" t="s">
        <v>198</v>
      </c>
      <c r="E348" s="246" t="s">
        <v>19</v>
      </c>
      <c r="F348" s="247" t="s">
        <v>3457</v>
      </c>
      <c r="G348" s="245"/>
      <c r="H348" s="248">
        <v>-5.4000000000000004</v>
      </c>
      <c r="I348" s="249"/>
      <c r="J348" s="245"/>
      <c r="K348" s="245"/>
      <c r="L348" s="250"/>
      <c r="M348" s="251"/>
      <c r="N348" s="252"/>
      <c r="O348" s="252"/>
      <c r="P348" s="252"/>
      <c r="Q348" s="252"/>
      <c r="R348" s="252"/>
      <c r="S348" s="252"/>
      <c r="T348" s="253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4" t="s">
        <v>198</v>
      </c>
      <c r="AU348" s="254" t="s">
        <v>82</v>
      </c>
      <c r="AV348" s="14" t="s">
        <v>82</v>
      </c>
      <c r="AW348" s="14" t="s">
        <v>35</v>
      </c>
      <c r="AX348" s="14" t="s">
        <v>73</v>
      </c>
      <c r="AY348" s="254" t="s">
        <v>188</v>
      </c>
    </row>
    <row r="349" s="14" customFormat="1">
      <c r="A349" s="14"/>
      <c r="B349" s="244"/>
      <c r="C349" s="245"/>
      <c r="D349" s="235" t="s">
        <v>198</v>
      </c>
      <c r="E349" s="246" t="s">
        <v>19</v>
      </c>
      <c r="F349" s="247" t="s">
        <v>3458</v>
      </c>
      <c r="G349" s="245"/>
      <c r="H349" s="248">
        <v>-15</v>
      </c>
      <c r="I349" s="249"/>
      <c r="J349" s="245"/>
      <c r="K349" s="245"/>
      <c r="L349" s="250"/>
      <c r="M349" s="251"/>
      <c r="N349" s="252"/>
      <c r="O349" s="252"/>
      <c r="P349" s="252"/>
      <c r="Q349" s="252"/>
      <c r="R349" s="252"/>
      <c r="S349" s="252"/>
      <c r="T349" s="253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4" t="s">
        <v>198</v>
      </c>
      <c r="AU349" s="254" t="s">
        <v>82</v>
      </c>
      <c r="AV349" s="14" t="s">
        <v>82</v>
      </c>
      <c r="AW349" s="14" t="s">
        <v>35</v>
      </c>
      <c r="AX349" s="14" t="s">
        <v>73</v>
      </c>
      <c r="AY349" s="254" t="s">
        <v>188</v>
      </c>
    </row>
    <row r="350" s="14" customFormat="1">
      <c r="A350" s="14"/>
      <c r="B350" s="244"/>
      <c r="C350" s="245"/>
      <c r="D350" s="235" t="s">
        <v>198</v>
      </c>
      <c r="E350" s="246" t="s">
        <v>19</v>
      </c>
      <c r="F350" s="247" t="s">
        <v>3459</v>
      </c>
      <c r="G350" s="245"/>
      <c r="H350" s="248">
        <v>-4.7999999999999998</v>
      </c>
      <c r="I350" s="249"/>
      <c r="J350" s="245"/>
      <c r="K350" s="245"/>
      <c r="L350" s="250"/>
      <c r="M350" s="251"/>
      <c r="N350" s="252"/>
      <c r="O350" s="252"/>
      <c r="P350" s="252"/>
      <c r="Q350" s="252"/>
      <c r="R350" s="252"/>
      <c r="S350" s="252"/>
      <c r="T350" s="253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4" t="s">
        <v>198</v>
      </c>
      <c r="AU350" s="254" t="s">
        <v>82</v>
      </c>
      <c r="AV350" s="14" t="s">
        <v>82</v>
      </c>
      <c r="AW350" s="14" t="s">
        <v>35</v>
      </c>
      <c r="AX350" s="14" t="s">
        <v>73</v>
      </c>
      <c r="AY350" s="254" t="s">
        <v>188</v>
      </c>
    </row>
    <row r="351" s="14" customFormat="1">
      <c r="A351" s="14"/>
      <c r="B351" s="244"/>
      <c r="C351" s="245"/>
      <c r="D351" s="235" t="s">
        <v>198</v>
      </c>
      <c r="E351" s="246" t="s">
        <v>19</v>
      </c>
      <c r="F351" s="247" t="s">
        <v>3460</v>
      </c>
      <c r="G351" s="245"/>
      <c r="H351" s="248">
        <v>-6</v>
      </c>
      <c r="I351" s="249"/>
      <c r="J351" s="245"/>
      <c r="K351" s="245"/>
      <c r="L351" s="250"/>
      <c r="M351" s="251"/>
      <c r="N351" s="252"/>
      <c r="O351" s="252"/>
      <c r="P351" s="252"/>
      <c r="Q351" s="252"/>
      <c r="R351" s="252"/>
      <c r="S351" s="252"/>
      <c r="T351" s="253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4" t="s">
        <v>198</v>
      </c>
      <c r="AU351" s="254" t="s">
        <v>82</v>
      </c>
      <c r="AV351" s="14" t="s">
        <v>82</v>
      </c>
      <c r="AW351" s="14" t="s">
        <v>35</v>
      </c>
      <c r="AX351" s="14" t="s">
        <v>73</v>
      </c>
      <c r="AY351" s="254" t="s">
        <v>188</v>
      </c>
    </row>
    <row r="352" s="14" customFormat="1">
      <c r="A352" s="14"/>
      <c r="B352" s="244"/>
      <c r="C352" s="245"/>
      <c r="D352" s="235" t="s">
        <v>198</v>
      </c>
      <c r="E352" s="246" t="s">
        <v>19</v>
      </c>
      <c r="F352" s="247" t="s">
        <v>3461</v>
      </c>
      <c r="G352" s="245"/>
      <c r="H352" s="248">
        <v>-24</v>
      </c>
      <c r="I352" s="249"/>
      <c r="J352" s="245"/>
      <c r="K352" s="245"/>
      <c r="L352" s="250"/>
      <c r="M352" s="251"/>
      <c r="N352" s="252"/>
      <c r="O352" s="252"/>
      <c r="P352" s="252"/>
      <c r="Q352" s="252"/>
      <c r="R352" s="252"/>
      <c r="S352" s="252"/>
      <c r="T352" s="253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4" t="s">
        <v>198</v>
      </c>
      <c r="AU352" s="254" t="s">
        <v>82</v>
      </c>
      <c r="AV352" s="14" t="s">
        <v>82</v>
      </c>
      <c r="AW352" s="14" t="s">
        <v>35</v>
      </c>
      <c r="AX352" s="14" t="s">
        <v>73</v>
      </c>
      <c r="AY352" s="254" t="s">
        <v>188</v>
      </c>
    </row>
    <row r="353" s="14" customFormat="1">
      <c r="A353" s="14"/>
      <c r="B353" s="244"/>
      <c r="C353" s="245"/>
      <c r="D353" s="235" t="s">
        <v>198</v>
      </c>
      <c r="E353" s="246" t="s">
        <v>19</v>
      </c>
      <c r="F353" s="247" t="s">
        <v>3462</v>
      </c>
      <c r="G353" s="245"/>
      <c r="H353" s="248">
        <v>-9</v>
      </c>
      <c r="I353" s="249"/>
      <c r="J353" s="245"/>
      <c r="K353" s="245"/>
      <c r="L353" s="250"/>
      <c r="M353" s="251"/>
      <c r="N353" s="252"/>
      <c r="O353" s="252"/>
      <c r="P353" s="252"/>
      <c r="Q353" s="252"/>
      <c r="R353" s="252"/>
      <c r="S353" s="252"/>
      <c r="T353" s="253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4" t="s">
        <v>198</v>
      </c>
      <c r="AU353" s="254" t="s">
        <v>82</v>
      </c>
      <c r="AV353" s="14" t="s">
        <v>82</v>
      </c>
      <c r="AW353" s="14" t="s">
        <v>35</v>
      </c>
      <c r="AX353" s="14" t="s">
        <v>73</v>
      </c>
      <c r="AY353" s="254" t="s">
        <v>188</v>
      </c>
    </row>
    <row r="354" s="14" customFormat="1">
      <c r="A354" s="14"/>
      <c r="B354" s="244"/>
      <c r="C354" s="245"/>
      <c r="D354" s="235" t="s">
        <v>198</v>
      </c>
      <c r="E354" s="246" t="s">
        <v>19</v>
      </c>
      <c r="F354" s="247" t="s">
        <v>1660</v>
      </c>
      <c r="G354" s="245"/>
      <c r="H354" s="248">
        <v>-6</v>
      </c>
      <c r="I354" s="249"/>
      <c r="J354" s="245"/>
      <c r="K354" s="245"/>
      <c r="L354" s="250"/>
      <c r="M354" s="251"/>
      <c r="N354" s="252"/>
      <c r="O354" s="252"/>
      <c r="P354" s="252"/>
      <c r="Q354" s="252"/>
      <c r="R354" s="252"/>
      <c r="S354" s="252"/>
      <c r="T354" s="253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4" t="s">
        <v>198</v>
      </c>
      <c r="AU354" s="254" t="s">
        <v>82</v>
      </c>
      <c r="AV354" s="14" t="s">
        <v>82</v>
      </c>
      <c r="AW354" s="14" t="s">
        <v>35</v>
      </c>
      <c r="AX354" s="14" t="s">
        <v>73</v>
      </c>
      <c r="AY354" s="254" t="s">
        <v>188</v>
      </c>
    </row>
    <row r="355" s="13" customFormat="1">
      <c r="A355" s="13"/>
      <c r="B355" s="233"/>
      <c r="C355" s="234"/>
      <c r="D355" s="235" t="s">
        <v>198</v>
      </c>
      <c r="E355" s="236" t="s">
        <v>19</v>
      </c>
      <c r="F355" s="237" t="s">
        <v>3463</v>
      </c>
      <c r="G355" s="234"/>
      <c r="H355" s="236" t="s">
        <v>19</v>
      </c>
      <c r="I355" s="238"/>
      <c r="J355" s="234"/>
      <c r="K355" s="234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198</v>
      </c>
      <c r="AU355" s="243" t="s">
        <v>82</v>
      </c>
      <c r="AV355" s="13" t="s">
        <v>80</v>
      </c>
      <c r="AW355" s="13" t="s">
        <v>35</v>
      </c>
      <c r="AX355" s="13" t="s">
        <v>73</v>
      </c>
      <c r="AY355" s="243" t="s">
        <v>188</v>
      </c>
    </row>
    <row r="356" s="14" customFormat="1">
      <c r="A356" s="14"/>
      <c r="B356" s="244"/>
      <c r="C356" s="245"/>
      <c r="D356" s="235" t="s">
        <v>198</v>
      </c>
      <c r="E356" s="246" t="s">
        <v>19</v>
      </c>
      <c r="F356" s="247" t="s">
        <v>3464</v>
      </c>
      <c r="G356" s="245"/>
      <c r="H356" s="248">
        <v>344.93299999999999</v>
      </c>
      <c r="I356" s="249"/>
      <c r="J356" s="245"/>
      <c r="K356" s="245"/>
      <c r="L356" s="250"/>
      <c r="M356" s="251"/>
      <c r="N356" s="252"/>
      <c r="O356" s="252"/>
      <c r="P356" s="252"/>
      <c r="Q356" s="252"/>
      <c r="R356" s="252"/>
      <c r="S356" s="252"/>
      <c r="T356" s="253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4" t="s">
        <v>198</v>
      </c>
      <c r="AU356" s="254" t="s">
        <v>82</v>
      </c>
      <c r="AV356" s="14" t="s">
        <v>82</v>
      </c>
      <c r="AW356" s="14" t="s">
        <v>35</v>
      </c>
      <c r="AX356" s="14" t="s">
        <v>73</v>
      </c>
      <c r="AY356" s="254" t="s">
        <v>188</v>
      </c>
    </row>
    <row r="357" s="14" customFormat="1">
      <c r="A357" s="14"/>
      <c r="B357" s="244"/>
      <c r="C357" s="245"/>
      <c r="D357" s="235" t="s">
        <v>198</v>
      </c>
      <c r="E357" s="246" t="s">
        <v>19</v>
      </c>
      <c r="F357" s="247" t="s">
        <v>3456</v>
      </c>
      <c r="G357" s="245"/>
      <c r="H357" s="248">
        <v>-12</v>
      </c>
      <c r="I357" s="249"/>
      <c r="J357" s="245"/>
      <c r="K357" s="245"/>
      <c r="L357" s="250"/>
      <c r="M357" s="251"/>
      <c r="N357" s="252"/>
      <c r="O357" s="252"/>
      <c r="P357" s="252"/>
      <c r="Q357" s="252"/>
      <c r="R357" s="252"/>
      <c r="S357" s="252"/>
      <c r="T357" s="253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4" t="s">
        <v>198</v>
      </c>
      <c r="AU357" s="254" t="s">
        <v>82</v>
      </c>
      <c r="AV357" s="14" t="s">
        <v>82</v>
      </c>
      <c r="AW357" s="14" t="s">
        <v>35</v>
      </c>
      <c r="AX357" s="14" t="s">
        <v>73</v>
      </c>
      <c r="AY357" s="254" t="s">
        <v>188</v>
      </c>
    </row>
    <row r="358" s="14" customFormat="1">
      <c r="A358" s="14"/>
      <c r="B358" s="244"/>
      <c r="C358" s="245"/>
      <c r="D358" s="235" t="s">
        <v>198</v>
      </c>
      <c r="E358" s="246" t="s">
        <v>19</v>
      </c>
      <c r="F358" s="247" t="s">
        <v>3457</v>
      </c>
      <c r="G358" s="245"/>
      <c r="H358" s="248">
        <v>-5.4000000000000004</v>
      </c>
      <c r="I358" s="249"/>
      <c r="J358" s="245"/>
      <c r="K358" s="245"/>
      <c r="L358" s="250"/>
      <c r="M358" s="251"/>
      <c r="N358" s="252"/>
      <c r="O358" s="252"/>
      <c r="P358" s="252"/>
      <c r="Q358" s="252"/>
      <c r="R358" s="252"/>
      <c r="S358" s="252"/>
      <c r="T358" s="253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4" t="s">
        <v>198</v>
      </c>
      <c r="AU358" s="254" t="s">
        <v>82</v>
      </c>
      <c r="AV358" s="14" t="s">
        <v>82</v>
      </c>
      <c r="AW358" s="14" t="s">
        <v>35</v>
      </c>
      <c r="AX358" s="14" t="s">
        <v>73</v>
      </c>
      <c r="AY358" s="254" t="s">
        <v>188</v>
      </c>
    </row>
    <row r="359" s="14" customFormat="1">
      <c r="A359" s="14"/>
      <c r="B359" s="244"/>
      <c r="C359" s="245"/>
      <c r="D359" s="235" t="s">
        <v>198</v>
      </c>
      <c r="E359" s="246" t="s">
        <v>19</v>
      </c>
      <c r="F359" s="247" t="s">
        <v>1677</v>
      </c>
      <c r="G359" s="245"/>
      <c r="H359" s="248">
        <v>-12</v>
      </c>
      <c r="I359" s="249"/>
      <c r="J359" s="245"/>
      <c r="K359" s="245"/>
      <c r="L359" s="250"/>
      <c r="M359" s="251"/>
      <c r="N359" s="252"/>
      <c r="O359" s="252"/>
      <c r="P359" s="252"/>
      <c r="Q359" s="252"/>
      <c r="R359" s="252"/>
      <c r="S359" s="252"/>
      <c r="T359" s="253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4" t="s">
        <v>198</v>
      </c>
      <c r="AU359" s="254" t="s">
        <v>82</v>
      </c>
      <c r="AV359" s="14" t="s">
        <v>82</v>
      </c>
      <c r="AW359" s="14" t="s">
        <v>35</v>
      </c>
      <c r="AX359" s="14" t="s">
        <v>73</v>
      </c>
      <c r="AY359" s="254" t="s">
        <v>188</v>
      </c>
    </row>
    <row r="360" s="14" customFormat="1">
      <c r="A360" s="14"/>
      <c r="B360" s="244"/>
      <c r="C360" s="245"/>
      <c r="D360" s="235" t="s">
        <v>198</v>
      </c>
      <c r="E360" s="246" t="s">
        <v>19</v>
      </c>
      <c r="F360" s="247" t="s">
        <v>3465</v>
      </c>
      <c r="G360" s="245"/>
      <c r="H360" s="248">
        <v>-7.2000000000000002</v>
      </c>
      <c r="I360" s="249"/>
      <c r="J360" s="245"/>
      <c r="K360" s="245"/>
      <c r="L360" s="250"/>
      <c r="M360" s="251"/>
      <c r="N360" s="252"/>
      <c r="O360" s="252"/>
      <c r="P360" s="252"/>
      <c r="Q360" s="252"/>
      <c r="R360" s="252"/>
      <c r="S360" s="252"/>
      <c r="T360" s="253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4" t="s">
        <v>198</v>
      </c>
      <c r="AU360" s="254" t="s">
        <v>82</v>
      </c>
      <c r="AV360" s="14" t="s">
        <v>82</v>
      </c>
      <c r="AW360" s="14" t="s">
        <v>35</v>
      </c>
      <c r="AX360" s="14" t="s">
        <v>73</v>
      </c>
      <c r="AY360" s="254" t="s">
        <v>188</v>
      </c>
    </row>
    <row r="361" s="14" customFormat="1">
      <c r="A361" s="14"/>
      <c r="B361" s="244"/>
      <c r="C361" s="245"/>
      <c r="D361" s="235" t="s">
        <v>198</v>
      </c>
      <c r="E361" s="246" t="s">
        <v>19</v>
      </c>
      <c r="F361" s="247" t="s">
        <v>1670</v>
      </c>
      <c r="G361" s="245"/>
      <c r="H361" s="248">
        <v>-3</v>
      </c>
      <c r="I361" s="249"/>
      <c r="J361" s="245"/>
      <c r="K361" s="245"/>
      <c r="L361" s="250"/>
      <c r="M361" s="251"/>
      <c r="N361" s="252"/>
      <c r="O361" s="252"/>
      <c r="P361" s="252"/>
      <c r="Q361" s="252"/>
      <c r="R361" s="252"/>
      <c r="S361" s="252"/>
      <c r="T361" s="253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4" t="s">
        <v>198</v>
      </c>
      <c r="AU361" s="254" t="s">
        <v>82</v>
      </c>
      <c r="AV361" s="14" t="s">
        <v>82</v>
      </c>
      <c r="AW361" s="14" t="s">
        <v>35</v>
      </c>
      <c r="AX361" s="14" t="s">
        <v>73</v>
      </c>
      <c r="AY361" s="254" t="s">
        <v>188</v>
      </c>
    </row>
    <row r="362" s="14" customFormat="1">
      <c r="A362" s="14"/>
      <c r="B362" s="244"/>
      <c r="C362" s="245"/>
      <c r="D362" s="235" t="s">
        <v>198</v>
      </c>
      <c r="E362" s="246" t="s">
        <v>19</v>
      </c>
      <c r="F362" s="247" t="s">
        <v>3466</v>
      </c>
      <c r="G362" s="245"/>
      <c r="H362" s="248">
        <v>-18.199999999999999</v>
      </c>
      <c r="I362" s="249"/>
      <c r="J362" s="245"/>
      <c r="K362" s="245"/>
      <c r="L362" s="250"/>
      <c r="M362" s="251"/>
      <c r="N362" s="252"/>
      <c r="O362" s="252"/>
      <c r="P362" s="252"/>
      <c r="Q362" s="252"/>
      <c r="R362" s="252"/>
      <c r="S362" s="252"/>
      <c r="T362" s="253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4" t="s">
        <v>198</v>
      </c>
      <c r="AU362" s="254" t="s">
        <v>82</v>
      </c>
      <c r="AV362" s="14" t="s">
        <v>82</v>
      </c>
      <c r="AW362" s="14" t="s">
        <v>35</v>
      </c>
      <c r="AX362" s="14" t="s">
        <v>73</v>
      </c>
      <c r="AY362" s="254" t="s">
        <v>188</v>
      </c>
    </row>
    <row r="363" s="14" customFormat="1">
      <c r="A363" s="14"/>
      <c r="B363" s="244"/>
      <c r="C363" s="245"/>
      <c r="D363" s="235" t="s">
        <v>198</v>
      </c>
      <c r="E363" s="246" t="s">
        <v>19</v>
      </c>
      <c r="F363" s="247" t="s">
        <v>3467</v>
      </c>
      <c r="G363" s="245"/>
      <c r="H363" s="248">
        <v>-12</v>
      </c>
      <c r="I363" s="249"/>
      <c r="J363" s="245"/>
      <c r="K363" s="245"/>
      <c r="L363" s="250"/>
      <c r="M363" s="251"/>
      <c r="N363" s="252"/>
      <c r="O363" s="252"/>
      <c r="P363" s="252"/>
      <c r="Q363" s="252"/>
      <c r="R363" s="252"/>
      <c r="S363" s="252"/>
      <c r="T363" s="253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4" t="s">
        <v>198</v>
      </c>
      <c r="AU363" s="254" t="s">
        <v>82</v>
      </c>
      <c r="AV363" s="14" t="s">
        <v>82</v>
      </c>
      <c r="AW363" s="14" t="s">
        <v>35</v>
      </c>
      <c r="AX363" s="14" t="s">
        <v>73</v>
      </c>
      <c r="AY363" s="254" t="s">
        <v>188</v>
      </c>
    </row>
    <row r="364" s="14" customFormat="1">
      <c r="A364" s="14"/>
      <c r="B364" s="244"/>
      <c r="C364" s="245"/>
      <c r="D364" s="235" t="s">
        <v>198</v>
      </c>
      <c r="E364" s="246" t="s">
        <v>19</v>
      </c>
      <c r="F364" s="247" t="s">
        <v>3456</v>
      </c>
      <c r="G364" s="245"/>
      <c r="H364" s="248">
        <v>-12</v>
      </c>
      <c r="I364" s="249"/>
      <c r="J364" s="245"/>
      <c r="K364" s="245"/>
      <c r="L364" s="250"/>
      <c r="M364" s="251"/>
      <c r="N364" s="252"/>
      <c r="O364" s="252"/>
      <c r="P364" s="252"/>
      <c r="Q364" s="252"/>
      <c r="R364" s="252"/>
      <c r="S364" s="252"/>
      <c r="T364" s="253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4" t="s">
        <v>198</v>
      </c>
      <c r="AU364" s="254" t="s">
        <v>82</v>
      </c>
      <c r="AV364" s="14" t="s">
        <v>82</v>
      </c>
      <c r="AW364" s="14" t="s">
        <v>35</v>
      </c>
      <c r="AX364" s="14" t="s">
        <v>73</v>
      </c>
      <c r="AY364" s="254" t="s">
        <v>188</v>
      </c>
    </row>
    <row r="365" s="14" customFormat="1">
      <c r="A365" s="14"/>
      <c r="B365" s="244"/>
      <c r="C365" s="245"/>
      <c r="D365" s="235" t="s">
        <v>198</v>
      </c>
      <c r="E365" s="246" t="s">
        <v>19</v>
      </c>
      <c r="F365" s="247" t="s">
        <v>3459</v>
      </c>
      <c r="G365" s="245"/>
      <c r="H365" s="248">
        <v>-4.7999999999999998</v>
      </c>
      <c r="I365" s="249"/>
      <c r="J365" s="245"/>
      <c r="K365" s="245"/>
      <c r="L365" s="250"/>
      <c r="M365" s="251"/>
      <c r="N365" s="252"/>
      <c r="O365" s="252"/>
      <c r="P365" s="252"/>
      <c r="Q365" s="252"/>
      <c r="R365" s="252"/>
      <c r="S365" s="252"/>
      <c r="T365" s="253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4" t="s">
        <v>198</v>
      </c>
      <c r="AU365" s="254" t="s">
        <v>82</v>
      </c>
      <c r="AV365" s="14" t="s">
        <v>82</v>
      </c>
      <c r="AW365" s="14" t="s">
        <v>35</v>
      </c>
      <c r="AX365" s="14" t="s">
        <v>73</v>
      </c>
      <c r="AY365" s="254" t="s">
        <v>188</v>
      </c>
    </row>
    <row r="366" s="14" customFormat="1">
      <c r="A366" s="14"/>
      <c r="B366" s="244"/>
      <c r="C366" s="245"/>
      <c r="D366" s="235" t="s">
        <v>198</v>
      </c>
      <c r="E366" s="246" t="s">
        <v>19</v>
      </c>
      <c r="F366" s="247" t="s">
        <v>3468</v>
      </c>
      <c r="G366" s="245"/>
      <c r="H366" s="248">
        <v>-1.6000000000000001</v>
      </c>
      <c r="I366" s="249"/>
      <c r="J366" s="245"/>
      <c r="K366" s="245"/>
      <c r="L366" s="250"/>
      <c r="M366" s="251"/>
      <c r="N366" s="252"/>
      <c r="O366" s="252"/>
      <c r="P366" s="252"/>
      <c r="Q366" s="252"/>
      <c r="R366" s="252"/>
      <c r="S366" s="252"/>
      <c r="T366" s="253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4" t="s">
        <v>198</v>
      </c>
      <c r="AU366" s="254" t="s">
        <v>82</v>
      </c>
      <c r="AV366" s="14" t="s">
        <v>82</v>
      </c>
      <c r="AW366" s="14" t="s">
        <v>35</v>
      </c>
      <c r="AX366" s="14" t="s">
        <v>73</v>
      </c>
      <c r="AY366" s="254" t="s">
        <v>188</v>
      </c>
    </row>
    <row r="367" s="13" customFormat="1">
      <c r="A367" s="13"/>
      <c r="B367" s="233"/>
      <c r="C367" s="234"/>
      <c r="D367" s="235" t="s">
        <v>198</v>
      </c>
      <c r="E367" s="236" t="s">
        <v>19</v>
      </c>
      <c r="F367" s="237" t="s">
        <v>3360</v>
      </c>
      <c r="G367" s="234"/>
      <c r="H367" s="236" t="s">
        <v>19</v>
      </c>
      <c r="I367" s="238"/>
      <c r="J367" s="234"/>
      <c r="K367" s="234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198</v>
      </c>
      <c r="AU367" s="243" t="s">
        <v>82</v>
      </c>
      <c r="AV367" s="13" t="s">
        <v>80</v>
      </c>
      <c r="AW367" s="13" t="s">
        <v>35</v>
      </c>
      <c r="AX367" s="13" t="s">
        <v>73</v>
      </c>
      <c r="AY367" s="243" t="s">
        <v>188</v>
      </c>
    </row>
    <row r="368" s="14" customFormat="1">
      <c r="A368" s="14"/>
      <c r="B368" s="244"/>
      <c r="C368" s="245"/>
      <c r="D368" s="235" t="s">
        <v>198</v>
      </c>
      <c r="E368" s="246" t="s">
        <v>19</v>
      </c>
      <c r="F368" s="247" t="s">
        <v>3469</v>
      </c>
      <c r="G368" s="245"/>
      <c r="H368" s="248">
        <v>51.659999999999997</v>
      </c>
      <c r="I368" s="249"/>
      <c r="J368" s="245"/>
      <c r="K368" s="245"/>
      <c r="L368" s="250"/>
      <c r="M368" s="251"/>
      <c r="N368" s="252"/>
      <c r="O368" s="252"/>
      <c r="P368" s="252"/>
      <c r="Q368" s="252"/>
      <c r="R368" s="252"/>
      <c r="S368" s="252"/>
      <c r="T368" s="253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4" t="s">
        <v>198</v>
      </c>
      <c r="AU368" s="254" t="s">
        <v>82</v>
      </c>
      <c r="AV368" s="14" t="s">
        <v>82</v>
      </c>
      <c r="AW368" s="14" t="s">
        <v>35</v>
      </c>
      <c r="AX368" s="14" t="s">
        <v>73</v>
      </c>
      <c r="AY368" s="254" t="s">
        <v>188</v>
      </c>
    </row>
    <row r="369" s="14" customFormat="1">
      <c r="A369" s="14"/>
      <c r="B369" s="244"/>
      <c r="C369" s="245"/>
      <c r="D369" s="235" t="s">
        <v>198</v>
      </c>
      <c r="E369" s="246" t="s">
        <v>19</v>
      </c>
      <c r="F369" s="247" t="s">
        <v>3088</v>
      </c>
      <c r="G369" s="245"/>
      <c r="H369" s="248">
        <v>-2.0499999999999998</v>
      </c>
      <c r="I369" s="249"/>
      <c r="J369" s="245"/>
      <c r="K369" s="245"/>
      <c r="L369" s="250"/>
      <c r="M369" s="251"/>
      <c r="N369" s="252"/>
      <c r="O369" s="252"/>
      <c r="P369" s="252"/>
      <c r="Q369" s="252"/>
      <c r="R369" s="252"/>
      <c r="S369" s="252"/>
      <c r="T369" s="253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4" t="s">
        <v>198</v>
      </c>
      <c r="AU369" s="254" t="s">
        <v>82</v>
      </c>
      <c r="AV369" s="14" t="s">
        <v>82</v>
      </c>
      <c r="AW369" s="14" t="s">
        <v>35</v>
      </c>
      <c r="AX369" s="14" t="s">
        <v>73</v>
      </c>
      <c r="AY369" s="254" t="s">
        <v>188</v>
      </c>
    </row>
    <row r="370" s="15" customFormat="1">
      <c r="A370" s="15"/>
      <c r="B370" s="255"/>
      <c r="C370" s="256"/>
      <c r="D370" s="235" t="s">
        <v>198</v>
      </c>
      <c r="E370" s="257" t="s">
        <v>19</v>
      </c>
      <c r="F370" s="258" t="s">
        <v>229</v>
      </c>
      <c r="G370" s="256"/>
      <c r="H370" s="259">
        <v>709.428</v>
      </c>
      <c r="I370" s="260"/>
      <c r="J370" s="256"/>
      <c r="K370" s="256"/>
      <c r="L370" s="261"/>
      <c r="M370" s="262"/>
      <c r="N370" s="263"/>
      <c r="O370" s="263"/>
      <c r="P370" s="263"/>
      <c r="Q370" s="263"/>
      <c r="R370" s="263"/>
      <c r="S370" s="263"/>
      <c r="T370" s="264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T370" s="265" t="s">
        <v>198</v>
      </c>
      <c r="AU370" s="265" t="s">
        <v>82</v>
      </c>
      <c r="AV370" s="15" t="s">
        <v>135</v>
      </c>
      <c r="AW370" s="15" t="s">
        <v>35</v>
      </c>
      <c r="AX370" s="15" t="s">
        <v>80</v>
      </c>
      <c r="AY370" s="265" t="s">
        <v>188</v>
      </c>
    </row>
    <row r="371" s="2" customFormat="1" ht="16.5" customHeight="1">
      <c r="A371" s="40"/>
      <c r="B371" s="41"/>
      <c r="C371" s="272" t="s">
        <v>342</v>
      </c>
      <c r="D371" s="272" t="s">
        <v>522</v>
      </c>
      <c r="E371" s="273" t="s">
        <v>3470</v>
      </c>
      <c r="F371" s="274" t="s">
        <v>3471</v>
      </c>
      <c r="G371" s="275" t="s">
        <v>243</v>
      </c>
      <c r="H371" s="276">
        <v>723.61699999999996</v>
      </c>
      <c r="I371" s="277"/>
      <c r="J371" s="278">
        <f>ROUND(I371*H371,2)</f>
        <v>0</v>
      </c>
      <c r="K371" s="274" t="s">
        <v>194</v>
      </c>
      <c r="L371" s="279"/>
      <c r="M371" s="280" t="s">
        <v>19</v>
      </c>
      <c r="N371" s="281" t="s">
        <v>44</v>
      </c>
      <c r="O371" s="86"/>
      <c r="P371" s="224">
        <f>O371*H371</f>
        <v>0</v>
      </c>
      <c r="Q371" s="224">
        <v>0.025000000000000001</v>
      </c>
      <c r="R371" s="224">
        <f>Q371*H371</f>
        <v>18.090425</v>
      </c>
      <c r="S371" s="224">
        <v>0</v>
      </c>
      <c r="T371" s="225">
        <f>S371*H371</f>
        <v>0</v>
      </c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R371" s="226" t="s">
        <v>268</v>
      </c>
      <c r="AT371" s="226" t="s">
        <v>522</v>
      </c>
      <c r="AU371" s="226" t="s">
        <v>82</v>
      </c>
      <c r="AY371" s="19" t="s">
        <v>188</v>
      </c>
      <c r="BE371" s="227">
        <f>IF(N371="základní",J371,0)</f>
        <v>0</v>
      </c>
      <c r="BF371" s="227">
        <f>IF(N371="snížená",J371,0)</f>
        <v>0</v>
      </c>
      <c r="BG371" s="227">
        <f>IF(N371="zákl. přenesená",J371,0)</f>
        <v>0</v>
      </c>
      <c r="BH371" s="227">
        <f>IF(N371="sníž. přenesená",J371,0)</f>
        <v>0</v>
      </c>
      <c r="BI371" s="227">
        <f>IF(N371="nulová",J371,0)</f>
        <v>0</v>
      </c>
      <c r="BJ371" s="19" t="s">
        <v>80</v>
      </c>
      <c r="BK371" s="227">
        <f>ROUND(I371*H371,2)</f>
        <v>0</v>
      </c>
      <c r="BL371" s="19" t="s">
        <v>135</v>
      </c>
      <c r="BM371" s="226" t="s">
        <v>3472</v>
      </c>
    </row>
    <row r="372" s="13" customFormat="1">
      <c r="A372" s="13"/>
      <c r="B372" s="233"/>
      <c r="C372" s="234"/>
      <c r="D372" s="235" t="s">
        <v>198</v>
      </c>
      <c r="E372" s="236" t="s">
        <v>19</v>
      </c>
      <c r="F372" s="237" t="s">
        <v>328</v>
      </c>
      <c r="G372" s="234"/>
      <c r="H372" s="236" t="s">
        <v>19</v>
      </c>
      <c r="I372" s="238"/>
      <c r="J372" s="234"/>
      <c r="K372" s="234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198</v>
      </c>
      <c r="AU372" s="243" t="s">
        <v>82</v>
      </c>
      <c r="AV372" s="13" t="s">
        <v>80</v>
      </c>
      <c r="AW372" s="13" t="s">
        <v>35</v>
      </c>
      <c r="AX372" s="13" t="s">
        <v>73</v>
      </c>
      <c r="AY372" s="243" t="s">
        <v>188</v>
      </c>
    </row>
    <row r="373" s="14" customFormat="1">
      <c r="A373" s="14"/>
      <c r="B373" s="244"/>
      <c r="C373" s="245"/>
      <c r="D373" s="235" t="s">
        <v>198</v>
      </c>
      <c r="E373" s="246" t="s">
        <v>19</v>
      </c>
      <c r="F373" s="247" t="s">
        <v>3453</v>
      </c>
      <c r="G373" s="245"/>
      <c r="H373" s="248">
        <v>144.364</v>
      </c>
      <c r="I373" s="249"/>
      <c r="J373" s="245"/>
      <c r="K373" s="245"/>
      <c r="L373" s="250"/>
      <c r="M373" s="251"/>
      <c r="N373" s="252"/>
      <c r="O373" s="252"/>
      <c r="P373" s="252"/>
      <c r="Q373" s="252"/>
      <c r="R373" s="252"/>
      <c r="S373" s="252"/>
      <c r="T373" s="253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4" t="s">
        <v>198</v>
      </c>
      <c r="AU373" s="254" t="s">
        <v>82</v>
      </c>
      <c r="AV373" s="14" t="s">
        <v>82</v>
      </c>
      <c r="AW373" s="14" t="s">
        <v>35</v>
      </c>
      <c r="AX373" s="14" t="s">
        <v>73</v>
      </c>
      <c r="AY373" s="254" t="s">
        <v>188</v>
      </c>
    </row>
    <row r="374" s="14" customFormat="1">
      <c r="A374" s="14"/>
      <c r="B374" s="244"/>
      <c r="C374" s="245"/>
      <c r="D374" s="235" t="s">
        <v>198</v>
      </c>
      <c r="E374" s="246" t="s">
        <v>19</v>
      </c>
      <c r="F374" s="247" t="s">
        <v>3454</v>
      </c>
      <c r="G374" s="245"/>
      <c r="H374" s="248">
        <v>-19.199999999999999</v>
      </c>
      <c r="I374" s="249"/>
      <c r="J374" s="245"/>
      <c r="K374" s="245"/>
      <c r="L374" s="250"/>
      <c r="M374" s="251"/>
      <c r="N374" s="252"/>
      <c r="O374" s="252"/>
      <c r="P374" s="252"/>
      <c r="Q374" s="252"/>
      <c r="R374" s="252"/>
      <c r="S374" s="252"/>
      <c r="T374" s="253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4" t="s">
        <v>198</v>
      </c>
      <c r="AU374" s="254" t="s">
        <v>82</v>
      </c>
      <c r="AV374" s="14" t="s">
        <v>82</v>
      </c>
      <c r="AW374" s="14" t="s">
        <v>35</v>
      </c>
      <c r="AX374" s="14" t="s">
        <v>73</v>
      </c>
      <c r="AY374" s="254" t="s">
        <v>188</v>
      </c>
    </row>
    <row r="375" s="13" customFormat="1">
      <c r="A375" s="13"/>
      <c r="B375" s="233"/>
      <c r="C375" s="234"/>
      <c r="D375" s="235" t="s">
        <v>198</v>
      </c>
      <c r="E375" s="236" t="s">
        <v>19</v>
      </c>
      <c r="F375" s="237" t="s">
        <v>3352</v>
      </c>
      <c r="G375" s="234"/>
      <c r="H375" s="236" t="s">
        <v>19</v>
      </c>
      <c r="I375" s="238"/>
      <c r="J375" s="234"/>
      <c r="K375" s="234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198</v>
      </c>
      <c r="AU375" s="243" t="s">
        <v>82</v>
      </c>
      <c r="AV375" s="13" t="s">
        <v>80</v>
      </c>
      <c r="AW375" s="13" t="s">
        <v>35</v>
      </c>
      <c r="AX375" s="13" t="s">
        <v>73</v>
      </c>
      <c r="AY375" s="243" t="s">
        <v>188</v>
      </c>
    </row>
    <row r="376" s="14" customFormat="1">
      <c r="A376" s="14"/>
      <c r="B376" s="244"/>
      <c r="C376" s="245"/>
      <c r="D376" s="235" t="s">
        <v>198</v>
      </c>
      <c r="E376" s="246" t="s">
        <v>19</v>
      </c>
      <c r="F376" s="247" t="s">
        <v>3455</v>
      </c>
      <c r="G376" s="245"/>
      <c r="H376" s="248">
        <v>360.12099999999998</v>
      </c>
      <c r="I376" s="249"/>
      <c r="J376" s="245"/>
      <c r="K376" s="245"/>
      <c r="L376" s="250"/>
      <c r="M376" s="251"/>
      <c r="N376" s="252"/>
      <c r="O376" s="252"/>
      <c r="P376" s="252"/>
      <c r="Q376" s="252"/>
      <c r="R376" s="252"/>
      <c r="S376" s="252"/>
      <c r="T376" s="253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4" t="s">
        <v>198</v>
      </c>
      <c r="AU376" s="254" t="s">
        <v>82</v>
      </c>
      <c r="AV376" s="14" t="s">
        <v>82</v>
      </c>
      <c r="AW376" s="14" t="s">
        <v>35</v>
      </c>
      <c r="AX376" s="14" t="s">
        <v>73</v>
      </c>
      <c r="AY376" s="254" t="s">
        <v>188</v>
      </c>
    </row>
    <row r="377" s="14" customFormat="1">
      <c r="A377" s="14"/>
      <c r="B377" s="244"/>
      <c r="C377" s="245"/>
      <c r="D377" s="235" t="s">
        <v>198</v>
      </c>
      <c r="E377" s="246" t="s">
        <v>19</v>
      </c>
      <c r="F377" s="247" t="s">
        <v>3456</v>
      </c>
      <c r="G377" s="245"/>
      <c r="H377" s="248">
        <v>-12</v>
      </c>
      <c r="I377" s="249"/>
      <c r="J377" s="245"/>
      <c r="K377" s="245"/>
      <c r="L377" s="250"/>
      <c r="M377" s="251"/>
      <c r="N377" s="252"/>
      <c r="O377" s="252"/>
      <c r="P377" s="252"/>
      <c r="Q377" s="252"/>
      <c r="R377" s="252"/>
      <c r="S377" s="252"/>
      <c r="T377" s="253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4" t="s">
        <v>198</v>
      </c>
      <c r="AU377" s="254" t="s">
        <v>82</v>
      </c>
      <c r="AV377" s="14" t="s">
        <v>82</v>
      </c>
      <c r="AW377" s="14" t="s">
        <v>35</v>
      </c>
      <c r="AX377" s="14" t="s">
        <v>73</v>
      </c>
      <c r="AY377" s="254" t="s">
        <v>188</v>
      </c>
    </row>
    <row r="378" s="14" customFormat="1">
      <c r="A378" s="14"/>
      <c r="B378" s="244"/>
      <c r="C378" s="245"/>
      <c r="D378" s="235" t="s">
        <v>198</v>
      </c>
      <c r="E378" s="246" t="s">
        <v>19</v>
      </c>
      <c r="F378" s="247" t="s">
        <v>3457</v>
      </c>
      <c r="G378" s="245"/>
      <c r="H378" s="248">
        <v>-5.4000000000000004</v>
      </c>
      <c r="I378" s="249"/>
      <c r="J378" s="245"/>
      <c r="K378" s="245"/>
      <c r="L378" s="250"/>
      <c r="M378" s="251"/>
      <c r="N378" s="252"/>
      <c r="O378" s="252"/>
      <c r="P378" s="252"/>
      <c r="Q378" s="252"/>
      <c r="R378" s="252"/>
      <c r="S378" s="252"/>
      <c r="T378" s="253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4" t="s">
        <v>198</v>
      </c>
      <c r="AU378" s="254" t="s">
        <v>82</v>
      </c>
      <c r="AV378" s="14" t="s">
        <v>82</v>
      </c>
      <c r="AW378" s="14" t="s">
        <v>35</v>
      </c>
      <c r="AX378" s="14" t="s">
        <v>73</v>
      </c>
      <c r="AY378" s="254" t="s">
        <v>188</v>
      </c>
    </row>
    <row r="379" s="14" customFormat="1">
      <c r="A379" s="14"/>
      <c r="B379" s="244"/>
      <c r="C379" s="245"/>
      <c r="D379" s="235" t="s">
        <v>198</v>
      </c>
      <c r="E379" s="246" t="s">
        <v>19</v>
      </c>
      <c r="F379" s="247" t="s">
        <v>3458</v>
      </c>
      <c r="G379" s="245"/>
      <c r="H379" s="248">
        <v>-15</v>
      </c>
      <c r="I379" s="249"/>
      <c r="J379" s="245"/>
      <c r="K379" s="245"/>
      <c r="L379" s="250"/>
      <c r="M379" s="251"/>
      <c r="N379" s="252"/>
      <c r="O379" s="252"/>
      <c r="P379" s="252"/>
      <c r="Q379" s="252"/>
      <c r="R379" s="252"/>
      <c r="S379" s="252"/>
      <c r="T379" s="253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4" t="s">
        <v>198</v>
      </c>
      <c r="AU379" s="254" t="s">
        <v>82</v>
      </c>
      <c r="AV379" s="14" t="s">
        <v>82</v>
      </c>
      <c r="AW379" s="14" t="s">
        <v>35</v>
      </c>
      <c r="AX379" s="14" t="s">
        <v>73</v>
      </c>
      <c r="AY379" s="254" t="s">
        <v>188</v>
      </c>
    </row>
    <row r="380" s="14" customFormat="1">
      <c r="A380" s="14"/>
      <c r="B380" s="244"/>
      <c r="C380" s="245"/>
      <c r="D380" s="235" t="s">
        <v>198</v>
      </c>
      <c r="E380" s="246" t="s">
        <v>19</v>
      </c>
      <c r="F380" s="247" t="s">
        <v>3459</v>
      </c>
      <c r="G380" s="245"/>
      <c r="H380" s="248">
        <v>-4.7999999999999998</v>
      </c>
      <c r="I380" s="249"/>
      <c r="J380" s="245"/>
      <c r="K380" s="245"/>
      <c r="L380" s="250"/>
      <c r="M380" s="251"/>
      <c r="N380" s="252"/>
      <c r="O380" s="252"/>
      <c r="P380" s="252"/>
      <c r="Q380" s="252"/>
      <c r="R380" s="252"/>
      <c r="S380" s="252"/>
      <c r="T380" s="253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4" t="s">
        <v>198</v>
      </c>
      <c r="AU380" s="254" t="s">
        <v>82</v>
      </c>
      <c r="AV380" s="14" t="s">
        <v>82</v>
      </c>
      <c r="AW380" s="14" t="s">
        <v>35</v>
      </c>
      <c r="AX380" s="14" t="s">
        <v>73</v>
      </c>
      <c r="AY380" s="254" t="s">
        <v>188</v>
      </c>
    </row>
    <row r="381" s="14" customFormat="1">
      <c r="A381" s="14"/>
      <c r="B381" s="244"/>
      <c r="C381" s="245"/>
      <c r="D381" s="235" t="s">
        <v>198</v>
      </c>
      <c r="E381" s="246" t="s">
        <v>19</v>
      </c>
      <c r="F381" s="247" t="s">
        <v>3460</v>
      </c>
      <c r="G381" s="245"/>
      <c r="H381" s="248">
        <v>-6</v>
      </c>
      <c r="I381" s="249"/>
      <c r="J381" s="245"/>
      <c r="K381" s="245"/>
      <c r="L381" s="250"/>
      <c r="M381" s="251"/>
      <c r="N381" s="252"/>
      <c r="O381" s="252"/>
      <c r="P381" s="252"/>
      <c r="Q381" s="252"/>
      <c r="R381" s="252"/>
      <c r="S381" s="252"/>
      <c r="T381" s="253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4" t="s">
        <v>198</v>
      </c>
      <c r="AU381" s="254" t="s">
        <v>82</v>
      </c>
      <c r="AV381" s="14" t="s">
        <v>82</v>
      </c>
      <c r="AW381" s="14" t="s">
        <v>35</v>
      </c>
      <c r="AX381" s="14" t="s">
        <v>73</v>
      </c>
      <c r="AY381" s="254" t="s">
        <v>188</v>
      </c>
    </row>
    <row r="382" s="14" customFormat="1">
      <c r="A382" s="14"/>
      <c r="B382" s="244"/>
      <c r="C382" s="245"/>
      <c r="D382" s="235" t="s">
        <v>198</v>
      </c>
      <c r="E382" s="246" t="s">
        <v>19</v>
      </c>
      <c r="F382" s="247" t="s">
        <v>3461</v>
      </c>
      <c r="G382" s="245"/>
      <c r="H382" s="248">
        <v>-24</v>
      </c>
      <c r="I382" s="249"/>
      <c r="J382" s="245"/>
      <c r="K382" s="245"/>
      <c r="L382" s="250"/>
      <c r="M382" s="251"/>
      <c r="N382" s="252"/>
      <c r="O382" s="252"/>
      <c r="P382" s="252"/>
      <c r="Q382" s="252"/>
      <c r="R382" s="252"/>
      <c r="S382" s="252"/>
      <c r="T382" s="253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4" t="s">
        <v>198</v>
      </c>
      <c r="AU382" s="254" t="s">
        <v>82</v>
      </c>
      <c r="AV382" s="14" t="s">
        <v>82</v>
      </c>
      <c r="AW382" s="14" t="s">
        <v>35</v>
      </c>
      <c r="AX382" s="14" t="s">
        <v>73</v>
      </c>
      <c r="AY382" s="254" t="s">
        <v>188</v>
      </c>
    </row>
    <row r="383" s="14" customFormat="1">
      <c r="A383" s="14"/>
      <c r="B383" s="244"/>
      <c r="C383" s="245"/>
      <c r="D383" s="235" t="s">
        <v>198</v>
      </c>
      <c r="E383" s="246" t="s">
        <v>19</v>
      </c>
      <c r="F383" s="247" t="s">
        <v>3462</v>
      </c>
      <c r="G383" s="245"/>
      <c r="H383" s="248">
        <v>-9</v>
      </c>
      <c r="I383" s="249"/>
      <c r="J383" s="245"/>
      <c r="K383" s="245"/>
      <c r="L383" s="250"/>
      <c r="M383" s="251"/>
      <c r="N383" s="252"/>
      <c r="O383" s="252"/>
      <c r="P383" s="252"/>
      <c r="Q383" s="252"/>
      <c r="R383" s="252"/>
      <c r="S383" s="252"/>
      <c r="T383" s="253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4" t="s">
        <v>198</v>
      </c>
      <c r="AU383" s="254" t="s">
        <v>82</v>
      </c>
      <c r="AV383" s="14" t="s">
        <v>82</v>
      </c>
      <c r="AW383" s="14" t="s">
        <v>35</v>
      </c>
      <c r="AX383" s="14" t="s">
        <v>73</v>
      </c>
      <c r="AY383" s="254" t="s">
        <v>188</v>
      </c>
    </row>
    <row r="384" s="14" customFormat="1">
      <c r="A384" s="14"/>
      <c r="B384" s="244"/>
      <c r="C384" s="245"/>
      <c r="D384" s="235" t="s">
        <v>198</v>
      </c>
      <c r="E384" s="246" t="s">
        <v>19</v>
      </c>
      <c r="F384" s="247" t="s">
        <v>1660</v>
      </c>
      <c r="G384" s="245"/>
      <c r="H384" s="248">
        <v>-6</v>
      </c>
      <c r="I384" s="249"/>
      <c r="J384" s="245"/>
      <c r="K384" s="245"/>
      <c r="L384" s="250"/>
      <c r="M384" s="251"/>
      <c r="N384" s="252"/>
      <c r="O384" s="252"/>
      <c r="P384" s="252"/>
      <c r="Q384" s="252"/>
      <c r="R384" s="252"/>
      <c r="S384" s="252"/>
      <c r="T384" s="253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4" t="s">
        <v>198</v>
      </c>
      <c r="AU384" s="254" t="s">
        <v>82</v>
      </c>
      <c r="AV384" s="14" t="s">
        <v>82</v>
      </c>
      <c r="AW384" s="14" t="s">
        <v>35</v>
      </c>
      <c r="AX384" s="14" t="s">
        <v>73</v>
      </c>
      <c r="AY384" s="254" t="s">
        <v>188</v>
      </c>
    </row>
    <row r="385" s="13" customFormat="1">
      <c r="A385" s="13"/>
      <c r="B385" s="233"/>
      <c r="C385" s="234"/>
      <c r="D385" s="235" t="s">
        <v>198</v>
      </c>
      <c r="E385" s="236" t="s">
        <v>19</v>
      </c>
      <c r="F385" s="237" t="s">
        <v>3463</v>
      </c>
      <c r="G385" s="234"/>
      <c r="H385" s="236" t="s">
        <v>19</v>
      </c>
      <c r="I385" s="238"/>
      <c r="J385" s="234"/>
      <c r="K385" s="234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198</v>
      </c>
      <c r="AU385" s="243" t="s">
        <v>82</v>
      </c>
      <c r="AV385" s="13" t="s">
        <v>80</v>
      </c>
      <c r="AW385" s="13" t="s">
        <v>35</v>
      </c>
      <c r="AX385" s="13" t="s">
        <v>73</v>
      </c>
      <c r="AY385" s="243" t="s">
        <v>188</v>
      </c>
    </row>
    <row r="386" s="14" customFormat="1">
      <c r="A386" s="14"/>
      <c r="B386" s="244"/>
      <c r="C386" s="245"/>
      <c r="D386" s="235" t="s">
        <v>198</v>
      </c>
      <c r="E386" s="246" t="s">
        <v>19</v>
      </c>
      <c r="F386" s="247" t="s">
        <v>3464</v>
      </c>
      <c r="G386" s="245"/>
      <c r="H386" s="248">
        <v>344.93299999999999</v>
      </c>
      <c r="I386" s="249"/>
      <c r="J386" s="245"/>
      <c r="K386" s="245"/>
      <c r="L386" s="250"/>
      <c r="M386" s="251"/>
      <c r="N386" s="252"/>
      <c r="O386" s="252"/>
      <c r="P386" s="252"/>
      <c r="Q386" s="252"/>
      <c r="R386" s="252"/>
      <c r="S386" s="252"/>
      <c r="T386" s="253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4" t="s">
        <v>198</v>
      </c>
      <c r="AU386" s="254" t="s">
        <v>82</v>
      </c>
      <c r="AV386" s="14" t="s">
        <v>82</v>
      </c>
      <c r="AW386" s="14" t="s">
        <v>35</v>
      </c>
      <c r="AX386" s="14" t="s">
        <v>73</v>
      </c>
      <c r="AY386" s="254" t="s">
        <v>188</v>
      </c>
    </row>
    <row r="387" s="14" customFormat="1">
      <c r="A387" s="14"/>
      <c r="B387" s="244"/>
      <c r="C387" s="245"/>
      <c r="D387" s="235" t="s">
        <v>198</v>
      </c>
      <c r="E387" s="246" t="s">
        <v>19</v>
      </c>
      <c r="F387" s="247" t="s">
        <v>3456</v>
      </c>
      <c r="G387" s="245"/>
      <c r="H387" s="248">
        <v>-12</v>
      </c>
      <c r="I387" s="249"/>
      <c r="J387" s="245"/>
      <c r="K387" s="245"/>
      <c r="L387" s="250"/>
      <c r="M387" s="251"/>
      <c r="N387" s="252"/>
      <c r="O387" s="252"/>
      <c r="P387" s="252"/>
      <c r="Q387" s="252"/>
      <c r="R387" s="252"/>
      <c r="S387" s="252"/>
      <c r="T387" s="253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4" t="s">
        <v>198</v>
      </c>
      <c r="AU387" s="254" t="s">
        <v>82</v>
      </c>
      <c r="AV387" s="14" t="s">
        <v>82</v>
      </c>
      <c r="AW387" s="14" t="s">
        <v>35</v>
      </c>
      <c r="AX387" s="14" t="s">
        <v>73</v>
      </c>
      <c r="AY387" s="254" t="s">
        <v>188</v>
      </c>
    </row>
    <row r="388" s="14" customFormat="1">
      <c r="A388" s="14"/>
      <c r="B388" s="244"/>
      <c r="C388" s="245"/>
      <c r="D388" s="235" t="s">
        <v>198</v>
      </c>
      <c r="E388" s="246" t="s">
        <v>19</v>
      </c>
      <c r="F388" s="247" t="s">
        <v>3457</v>
      </c>
      <c r="G388" s="245"/>
      <c r="H388" s="248">
        <v>-5.4000000000000004</v>
      </c>
      <c r="I388" s="249"/>
      <c r="J388" s="245"/>
      <c r="K388" s="245"/>
      <c r="L388" s="250"/>
      <c r="M388" s="251"/>
      <c r="N388" s="252"/>
      <c r="O388" s="252"/>
      <c r="P388" s="252"/>
      <c r="Q388" s="252"/>
      <c r="R388" s="252"/>
      <c r="S388" s="252"/>
      <c r="T388" s="253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4" t="s">
        <v>198</v>
      </c>
      <c r="AU388" s="254" t="s">
        <v>82</v>
      </c>
      <c r="AV388" s="14" t="s">
        <v>82</v>
      </c>
      <c r="AW388" s="14" t="s">
        <v>35</v>
      </c>
      <c r="AX388" s="14" t="s">
        <v>73</v>
      </c>
      <c r="AY388" s="254" t="s">
        <v>188</v>
      </c>
    </row>
    <row r="389" s="14" customFormat="1">
      <c r="A389" s="14"/>
      <c r="B389" s="244"/>
      <c r="C389" s="245"/>
      <c r="D389" s="235" t="s">
        <v>198</v>
      </c>
      <c r="E389" s="246" t="s">
        <v>19</v>
      </c>
      <c r="F389" s="247" t="s">
        <v>1677</v>
      </c>
      <c r="G389" s="245"/>
      <c r="H389" s="248">
        <v>-12</v>
      </c>
      <c r="I389" s="249"/>
      <c r="J389" s="245"/>
      <c r="K389" s="245"/>
      <c r="L389" s="250"/>
      <c r="M389" s="251"/>
      <c r="N389" s="252"/>
      <c r="O389" s="252"/>
      <c r="P389" s="252"/>
      <c r="Q389" s="252"/>
      <c r="R389" s="252"/>
      <c r="S389" s="252"/>
      <c r="T389" s="253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4" t="s">
        <v>198</v>
      </c>
      <c r="AU389" s="254" t="s">
        <v>82</v>
      </c>
      <c r="AV389" s="14" t="s">
        <v>82</v>
      </c>
      <c r="AW389" s="14" t="s">
        <v>35</v>
      </c>
      <c r="AX389" s="14" t="s">
        <v>73</v>
      </c>
      <c r="AY389" s="254" t="s">
        <v>188</v>
      </c>
    </row>
    <row r="390" s="14" customFormat="1">
      <c r="A390" s="14"/>
      <c r="B390" s="244"/>
      <c r="C390" s="245"/>
      <c r="D390" s="235" t="s">
        <v>198</v>
      </c>
      <c r="E390" s="246" t="s">
        <v>19</v>
      </c>
      <c r="F390" s="247" t="s">
        <v>3465</v>
      </c>
      <c r="G390" s="245"/>
      <c r="H390" s="248">
        <v>-7.2000000000000002</v>
      </c>
      <c r="I390" s="249"/>
      <c r="J390" s="245"/>
      <c r="K390" s="245"/>
      <c r="L390" s="250"/>
      <c r="M390" s="251"/>
      <c r="N390" s="252"/>
      <c r="O390" s="252"/>
      <c r="P390" s="252"/>
      <c r="Q390" s="252"/>
      <c r="R390" s="252"/>
      <c r="S390" s="252"/>
      <c r="T390" s="253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4" t="s">
        <v>198</v>
      </c>
      <c r="AU390" s="254" t="s">
        <v>82</v>
      </c>
      <c r="AV390" s="14" t="s">
        <v>82</v>
      </c>
      <c r="AW390" s="14" t="s">
        <v>35</v>
      </c>
      <c r="AX390" s="14" t="s">
        <v>73</v>
      </c>
      <c r="AY390" s="254" t="s">
        <v>188</v>
      </c>
    </row>
    <row r="391" s="14" customFormat="1">
      <c r="A391" s="14"/>
      <c r="B391" s="244"/>
      <c r="C391" s="245"/>
      <c r="D391" s="235" t="s">
        <v>198</v>
      </c>
      <c r="E391" s="246" t="s">
        <v>19</v>
      </c>
      <c r="F391" s="247" t="s">
        <v>1670</v>
      </c>
      <c r="G391" s="245"/>
      <c r="H391" s="248">
        <v>-3</v>
      </c>
      <c r="I391" s="249"/>
      <c r="J391" s="245"/>
      <c r="K391" s="245"/>
      <c r="L391" s="250"/>
      <c r="M391" s="251"/>
      <c r="N391" s="252"/>
      <c r="O391" s="252"/>
      <c r="P391" s="252"/>
      <c r="Q391" s="252"/>
      <c r="R391" s="252"/>
      <c r="S391" s="252"/>
      <c r="T391" s="253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4" t="s">
        <v>198</v>
      </c>
      <c r="AU391" s="254" t="s">
        <v>82</v>
      </c>
      <c r="AV391" s="14" t="s">
        <v>82</v>
      </c>
      <c r="AW391" s="14" t="s">
        <v>35</v>
      </c>
      <c r="AX391" s="14" t="s">
        <v>73</v>
      </c>
      <c r="AY391" s="254" t="s">
        <v>188</v>
      </c>
    </row>
    <row r="392" s="14" customFormat="1">
      <c r="A392" s="14"/>
      <c r="B392" s="244"/>
      <c r="C392" s="245"/>
      <c r="D392" s="235" t="s">
        <v>198</v>
      </c>
      <c r="E392" s="246" t="s">
        <v>19</v>
      </c>
      <c r="F392" s="247" t="s">
        <v>3466</v>
      </c>
      <c r="G392" s="245"/>
      <c r="H392" s="248">
        <v>-18.199999999999999</v>
      </c>
      <c r="I392" s="249"/>
      <c r="J392" s="245"/>
      <c r="K392" s="245"/>
      <c r="L392" s="250"/>
      <c r="M392" s="251"/>
      <c r="N392" s="252"/>
      <c r="O392" s="252"/>
      <c r="P392" s="252"/>
      <c r="Q392" s="252"/>
      <c r="R392" s="252"/>
      <c r="S392" s="252"/>
      <c r="T392" s="253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4" t="s">
        <v>198</v>
      </c>
      <c r="AU392" s="254" t="s">
        <v>82</v>
      </c>
      <c r="AV392" s="14" t="s">
        <v>82</v>
      </c>
      <c r="AW392" s="14" t="s">
        <v>35</v>
      </c>
      <c r="AX392" s="14" t="s">
        <v>73</v>
      </c>
      <c r="AY392" s="254" t="s">
        <v>188</v>
      </c>
    </row>
    <row r="393" s="14" customFormat="1">
      <c r="A393" s="14"/>
      <c r="B393" s="244"/>
      <c r="C393" s="245"/>
      <c r="D393" s="235" t="s">
        <v>198</v>
      </c>
      <c r="E393" s="246" t="s">
        <v>19</v>
      </c>
      <c r="F393" s="247" t="s">
        <v>3467</v>
      </c>
      <c r="G393" s="245"/>
      <c r="H393" s="248">
        <v>-12</v>
      </c>
      <c r="I393" s="249"/>
      <c r="J393" s="245"/>
      <c r="K393" s="245"/>
      <c r="L393" s="250"/>
      <c r="M393" s="251"/>
      <c r="N393" s="252"/>
      <c r="O393" s="252"/>
      <c r="P393" s="252"/>
      <c r="Q393" s="252"/>
      <c r="R393" s="252"/>
      <c r="S393" s="252"/>
      <c r="T393" s="25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4" t="s">
        <v>198</v>
      </c>
      <c r="AU393" s="254" t="s">
        <v>82</v>
      </c>
      <c r="AV393" s="14" t="s">
        <v>82</v>
      </c>
      <c r="AW393" s="14" t="s">
        <v>35</v>
      </c>
      <c r="AX393" s="14" t="s">
        <v>73</v>
      </c>
      <c r="AY393" s="254" t="s">
        <v>188</v>
      </c>
    </row>
    <row r="394" s="14" customFormat="1">
      <c r="A394" s="14"/>
      <c r="B394" s="244"/>
      <c r="C394" s="245"/>
      <c r="D394" s="235" t="s">
        <v>198</v>
      </c>
      <c r="E394" s="246" t="s">
        <v>19</v>
      </c>
      <c r="F394" s="247" t="s">
        <v>3456</v>
      </c>
      <c r="G394" s="245"/>
      <c r="H394" s="248">
        <v>-12</v>
      </c>
      <c r="I394" s="249"/>
      <c r="J394" s="245"/>
      <c r="K394" s="245"/>
      <c r="L394" s="250"/>
      <c r="M394" s="251"/>
      <c r="N394" s="252"/>
      <c r="O394" s="252"/>
      <c r="P394" s="252"/>
      <c r="Q394" s="252"/>
      <c r="R394" s="252"/>
      <c r="S394" s="252"/>
      <c r="T394" s="253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4" t="s">
        <v>198</v>
      </c>
      <c r="AU394" s="254" t="s">
        <v>82</v>
      </c>
      <c r="AV394" s="14" t="s">
        <v>82</v>
      </c>
      <c r="AW394" s="14" t="s">
        <v>35</v>
      </c>
      <c r="AX394" s="14" t="s">
        <v>73</v>
      </c>
      <c r="AY394" s="254" t="s">
        <v>188</v>
      </c>
    </row>
    <row r="395" s="14" customFormat="1">
      <c r="A395" s="14"/>
      <c r="B395" s="244"/>
      <c r="C395" s="245"/>
      <c r="D395" s="235" t="s">
        <v>198</v>
      </c>
      <c r="E395" s="246" t="s">
        <v>19</v>
      </c>
      <c r="F395" s="247" t="s">
        <v>3459</v>
      </c>
      <c r="G395" s="245"/>
      <c r="H395" s="248">
        <v>-4.7999999999999998</v>
      </c>
      <c r="I395" s="249"/>
      <c r="J395" s="245"/>
      <c r="K395" s="245"/>
      <c r="L395" s="250"/>
      <c r="M395" s="251"/>
      <c r="N395" s="252"/>
      <c r="O395" s="252"/>
      <c r="P395" s="252"/>
      <c r="Q395" s="252"/>
      <c r="R395" s="252"/>
      <c r="S395" s="252"/>
      <c r="T395" s="253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4" t="s">
        <v>198</v>
      </c>
      <c r="AU395" s="254" t="s">
        <v>82</v>
      </c>
      <c r="AV395" s="14" t="s">
        <v>82</v>
      </c>
      <c r="AW395" s="14" t="s">
        <v>35</v>
      </c>
      <c r="AX395" s="14" t="s">
        <v>73</v>
      </c>
      <c r="AY395" s="254" t="s">
        <v>188</v>
      </c>
    </row>
    <row r="396" s="14" customFormat="1">
      <c r="A396" s="14"/>
      <c r="B396" s="244"/>
      <c r="C396" s="245"/>
      <c r="D396" s="235" t="s">
        <v>198</v>
      </c>
      <c r="E396" s="246" t="s">
        <v>19</v>
      </c>
      <c r="F396" s="247" t="s">
        <v>3468</v>
      </c>
      <c r="G396" s="245"/>
      <c r="H396" s="248">
        <v>-1.6000000000000001</v>
      </c>
      <c r="I396" s="249"/>
      <c r="J396" s="245"/>
      <c r="K396" s="245"/>
      <c r="L396" s="250"/>
      <c r="M396" s="251"/>
      <c r="N396" s="252"/>
      <c r="O396" s="252"/>
      <c r="P396" s="252"/>
      <c r="Q396" s="252"/>
      <c r="R396" s="252"/>
      <c r="S396" s="252"/>
      <c r="T396" s="253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4" t="s">
        <v>198</v>
      </c>
      <c r="AU396" s="254" t="s">
        <v>82</v>
      </c>
      <c r="AV396" s="14" t="s">
        <v>82</v>
      </c>
      <c r="AW396" s="14" t="s">
        <v>35</v>
      </c>
      <c r="AX396" s="14" t="s">
        <v>73</v>
      </c>
      <c r="AY396" s="254" t="s">
        <v>188</v>
      </c>
    </row>
    <row r="397" s="13" customFormat="1">
      <c r="A397" s="13"/>
      <c r="B397" s="233"/>
      <c r="C397" s="234"/>
      <c r="D397" s="235" t="s">
        <v>198</v>
      </c>
      <c r="E397" s="236" t="s">
        <v>19</v>
      </c>
      <c r="F397" s="237" t="s">
        <v>3360</v>
      </c>
      <c r="G397" s="234"/>
      <c r="H397" s="236" t="s">
        <v>19</v>
      </c>
      <c r="I397" s="238"/>
      <c r="J397" s="234"/>
      <c r="K397" s="234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198</v>
      </c>
      <c r="AU397" s="243" t="s">
        <v>82</v>
      </c>
      <c r="AV397" s="13" t="s">
        <v>80</v>
      </c>
      <c r="AW397" s="13" t="s">
        <v>35</v>
      </c>
      <c r="AX397" s="13" t="s">
        <v>73</v>
      </c>
      <c r="AY397" s="243" t="s">
        <v>188</v>
      </c>
    </row>
    <row r="398" s="14" customFormat="1">
      <c r="A398" s="14"/>
      <c r="B398" s="244"/>
      <c r="C398" s="245"/>
      <c r="D398" s="235" t="s">
        <v>198</v>
      </c>
      <c r="E398" s="246" t="s">
        <v>19</v>
      </c>
      <c r="F398" s="247" t="s">
        <v>3469</v>
      </c>
      <c r="G398" s="245"/>
      <c r="H398" s="248">
        <v>51.659999999999997</v>
      </c>
      <c r="I398" s="249"/>
      <c r="J398" s="245"/>
      <c r="K398" s="245"/>
      <c r="L398" s="250"/>
      <c r="M398" s="251"/>
      <c r="N398" s="252"/>
      <c r="O398" s="252"/>
      <c r="P398" s="252"/>
      <c r="Q398" s="252"/>
      <c r="R398" s="252"/>
      <c r="S398" s="252"/>
      <c r="T398" s="253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4" t="s">
        <v>198</v>
      </c>
      <c r="AU398" s="254" t="s">
        <v>82</v>
      </c>
      <c r="AV398" s="14" t="s">
        <v>82</v>
      </c>
      <c r="AW398" s="14" t="s">
        <v>35</v>
      </c>
      <c r="AX398" s="14" t="s">
        <v>73</v>
      </c>
      <c r="AY398" s="254" t="s">
        <v>188</v>
      </c>
    </row>
    <row r="399" s="14" customFormat="1">
      <c r="A399" s="14"/>
      <c r="B399" s="244"/>
      <c r="C399" s="245"/>
      <c r="D399" s="235" t="s">
        <v>198</v>
      </c>
      <c r="E399" s="246" t="s">
        <v>19</v>
      </c>
      <c r="F399" s="247" t="s">
        <v>3088</v>
      </c>
      <c r="G399" s="245"/>
      <c r="H399" s="248">
        <v>-2.0499999999999998</v>
      </c>
      <c r="I399" s="249"/>
      <c r="J399" s="245"/>
      <c r="K399" s="245"/>
      <c r="L399" s="250"/>
      <c r="M399" s="251"/>
      <c r="N399" s="252"/>
      <c r="O399" s="252"/>
      <c r="P399" s="252"/>
      <c r="Q399" s="252"/>
      <c r="R399" s="252"/>
      <c r="S399" s="252"/>
      <c r="T399" s="253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4" t="s">
        <v>198</v>
      </c>
      <c r="AU399" s="254" t="s">
        <v>82</v>
      </c>
      <c r="AV399" s="14" t="s">
        <v>82</v>
      </c>
      <c r="AW399" s="14" t="s">
        <v>35</v>
      </c>
      <c r="AX399" s="14" t="s">
        <v>73</v>
      </c>
      <c r="AY399" s="254" t="s">
        <v>188</v>
      </c>
    </row>
    <row r="400" s="15" customFormat="1">
      <c r="A400" s="15"/>
      <c r="B400" s="255"/>
      <c r="C400" s="256"/>
      <c r="D400" s="235" t="s">
        <v>198</v>
      </c>
      <c r="E400" s="257" t="s">
        <v>19</v>
      </c>
      <c r="F400" s="258" t="s">
        <v>229</v>
      </c>
      <c r="G400" s="256"/>
      <c r="H400" s="259">
        <v>709.428</v>
      </c>
      <c r="I400" s="260"/>
      <c r="J400" s="256"/>
      <c r="K400" s="256"/>
      <c r="L400" s="261"/>
      <c r="M400" s="262"/>
      <c r="N400" s="263"/>
      <c r="O400" s="263"/>
      <c r="P400" s="263"/>
      <c r="Q400" s="263"/>
      <c r="R400" s="263"/>
      <c r="S400" s="263"/>
      <c r="T400" s="264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65" t="s">
        <v>198</v>
      </c>
      <c r="AU400" s="265" t="s">
        <v>82</v>
      </c>
      <c r="AV400" s="15" t="s">
        <v>135</v>
      </c>
      <c r="AW400" s="15" t="s">
        <v>35</v>
      </c>
      <c r="AX400" s="15" t="s">
        <v>80</v>
      </c>
      <c r="AY400" s="265" t="s">
        <v>188</v>
      </c>
    </row>
    <row r="401" s="14" customFormat="1">
      <c r="A401" s="14"/>
      <c r="B401" s="244"/>
      <c r="C401" s="245"/>
      <c r="D401" s="235" t="s">
        <v>198</v>
      </c>
      <c r="E401" s="245"/>
      <c r="F401" s="247" t="s">
        <v>3473</v>
      </c>
      <c r="G401" s="245"/>
      <c r="H401" s="248">
        <v>723.61699999999996</v>
      </c>
      <c r="I401" s="249"/>
      <c r="J401" s="245"/>
      <c r="K401" s="245"/>
      <c r="L401" s="250"/>
      <c r="M401" s="251"/>
      <c r="N401" s="252"/>
      <c r="O401" s="252"/>
      <c r="P401" s="252"/>
      <c r="Q401" s="252"/>
      <c r="R401" s="252"/>
      <c r="S401" s="252"/>
      <c r="T401" s="253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4" t="s">
        <v>198</v>
      </c>
      <c r="AU401" s="254" t="s">
        <v>82</v>
      </c>
      <c r="AV401" s="14" t="s">
        <v>82</v>
      </c>
      <c r="AW401" s="14" t="s">
        <v>4</v>
      </c>
      <c r="AX401" s="14" t="s">
        <v>80</v>
      </c>
      <c r="AY401" s="254" t="s">
        <v>188</v>
      </c>
    </row>
    <row r="402" s="2" customFormat="1" ht="33" customHeight="1">
      <c r="A402" s="40"/>
      <c r="B402" s="41"/>
      <c r="C402" s="215" t="s">
        <v>348</v>
      </c>
      <c r="D402" s="215" t="s">
        <v>190</v>
      </c>
      <c r="E402" s="216" t="s">
        <v>3474</v>
      </c>
      <c r="F402" s="217" t="s">
        <v>3475</v>
      </c>
      <c r="G402" s="218" t="s">
        <v>501</v>
      </c>
      <c r="H402" s="219">
        <v>330.39499999999998</v>
      </c>
      <c r="I402" s="220"/>
      <c r="J402" s="221">
        <f>ROUND(I402*H402,2)</f>
        <v>0</v>
      </c>
      <c r="K402" s="217" t="s">
        <v>194</v>
      </c>
      <c r="L402" s="46"/>
      <c r="M402" s="222" t="s">
        <v>19</v>
      </c>
      <c r="N402" s="223" t="s">
        <v>44</v>
      </c>
      <c r="O402" s="86"/>
      <c r="P402" s="224">
        <f>O402*H402</f>
        <v>0</v>
      </c>
      <c r="Q402" s="224">
        <v>0.0017600000000000001</v>
      </c>
      <c r="R402" s="224">
        <f>Q402*H402</f>
        <v>0.58149519999999999</v>
      </c>
      <c r="S402" s="224">
        <v>0</v>
      </c>
      <c r="T402" s="225">
        <f>S402*H402</f>
        <v>0</v>
      </c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R402" s="226" t="s">
        <v>135</v>
      </c>
      <c r="AT402" s="226" t="s">
        <v>190</v>
      </c>
      <c r="AU402" s="226" t="s">
        <v>82</v>
      </c>
      <c r="AY402" s="19" t="s">
        <v>188</v>
      </c>
      <c r="BE402" s="227">
        <f>IF(N402="základní",J402,0)</f>
        <v>0</v>
      </c>
      <c r="BF402" s="227">
        <f>IF(N402="snížená",J402,0)</f>
        <v>0</v>
      </c>
      <c r="BG402" s="227">
        <f>IF(N402="zákl. přenesená",J402,0)</f>
        <v>0</v>
      </c>
      <c r="BH402" s="227">
        <f>IF(N402="sníž. přenesená",J402,0)</f>
        <v>0</v>
      </c>
      <c r="BI402" s="227">
        <f>IF(N402="nulová",J402,0)</f>
        <v>0</v>
      </c>
      <c r="BJ402" s="19" t="s">
        <v>80</v>
      </c>
      <c r="BK402" s="227">
        <f>ROUND(I402*H402,2)</f>
        <v>0</v>
      </c>
      <c r="BL402" s="19" t="s">
        <v>135</v>
      </c>
      <c r="BM402" s="226" t="s">
        <v>3476</v>
      </c>
    </row>
    <row r="403" s="2" customFormat="1">
      <c r="A403" s="40"/>
      <c r="B403" s="41"/>
      <c r="C403" s="42"/>
      <c r="D403" s="228" t="s">
        <v>196</v>
      </c>
      <c r="E403" s="42"/>
      <c r="F403" s="229" t="s">
        <v>3477</v>
      </c>
      <c r="G403" s="42"/>
      <c r="H403" s="42"/>
      <c r="I403" s="230"/>
      <c r="J403" s="42"/>
      <c r="K403" s="42"/>
      <c r="L403" s="46"/>
      <c r="M403" s="231"/>
      <c r="N403" s="232"/>
      <c r="O403" s="86"/>
      <c r="P403" s="86"/>
      <c r="Q403" s="86"/>
      <c r="R403" s="86"/>
      <c r="S403" s="86"/>
      <c r="T403" s="87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T403" s="19" t="s">
        <v>196</v>
      </c>
      <c r="AU403" s="19" t="s">
        <v>82</v>
      </c>
    </row>
    <row r="404" s="13" customFormat="1">
      <c r="A404" s="13"/>
      <c r="B404" s="233"/>
      <c r="C404" s="234"/>
      <c r="D404" s="235" t="s">
        <v>198</v>
      </c>
      <c r="E404" s="236" t="s">
        <v>19</v>
      </c>
      <c r="F404" s="237" t="s">
        <v>328</v>
      </c>
      <c r="G404" s="234"/>
      <c r="H404" s="236" t="s">
        <v>19</v>
      </c>
      <c r="I404" s="238"/>
      <c r="J404" s="234"/>
      <c r="K404" s="234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198</v>
      </c>
      <c r="AU404" s="243" t="s">
        <v>82</v>
      </c>
      <c r="AV404" s="13" t="s">
        <v>80</v>
      </c>
      <c r="AW404" s="13" t="s">
        <v>35</v>
      </c>
      <c r="AX404" s="13" t="s">
        <v>73</v>
      </c>
      <c r="AY404" s="243" t="s">
        <v>188</v>
      </c>
    </row>
    <row r="405" s="14" customFormat="1">
      <c r="A405" s="14"/>
      <c r="B405" s="244"/>
      <c r="C405" s="245"/>
      <c r="D405" s="235" t="s">
        <v>198</v>
      </c>
      <c r="E405" s="246" t="s">
        <v>19</v>
      </c>
      <c r="F405" s="247" t="s">
        <v>3478</v>
      </c>
      <c r="G405" s="245"/>
      <c r="H405" s="248">
        <v>15.5</v>
      </c>
      <c r="I405" s="249"/>
      <c r="J405" s="245"/>
      <c r="K405" s="245"/>
      <c r="L405" s="250"/>
      <c r="M405" s="251"/>
      <c r="N405" s="252"/>
      <c r="O405" s="252"/>
      <c r="P405" s="252"/>
      <c r="Q405" s="252"/>
      <c r="R405" s="252"/>
      <c r="S405" s="252"/>
      <c r="T405" s="253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4" t="s">
        <v>198</v>
      </c>
      <c r="AU405" s="254" t="s">
        <v>82</v>
      </c>
      <c r="AV405" s="14" t="s">
        <v>82</v>
      </c>
      <c r="AW405" s="14" t="s">
        <v>35</v>
      </c>
      <c r="AX405" s="14" t="s">
        <v>73</v>
      </c>
      <c r="AY405" s="254" t="s">
        <v>188</v>
      </c>
    </row>
    <row r="406" s="14" customFormat="1">
      <c r="A406" s="14"/>
      <c r="B406" s="244"/>
      <c r="C406" s="245"/>
      <c r="D406" s="235" t="s">
        <v>198</v>
      </c>
      <c r="E406" s="246" t="s">
        <v>19</v>
      </c>
      <c r="F406" s="247" t="s">
        <v>3479</v>
      </c>
      <c r="G406" s="245"/>
      <c r="H406" s="248">
        <v>5.4000000000000004</v>
      </c>
      <c r="I406" s="249"/>
      <c r="J406" s="245"/>
      <c r="K406" s="245"/>
      <c r="L406" s="250"/>
      <c r="M406" s="251"/>
      <c r="N406" s="252"/>
      <c r="O406" s="252"/>
      <c r="P406" s="252"/>
      <c r="Q406" s="252"/>
      <c r="R406" s="252"/>
      <c r="S406" s="252"/>
      <c r="T406" s="253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4" t="s">
        <v>198</v>
      </c>
      <c r="AU406" s="254" t="s">
        <v>82</v>
      </c>
      <c r="AV406" s="14" t="s">
        <v>82</v>
      </c>
      <c r="AW406" s="14" t="s">
        <v>35</v>
      </c>
      <c r="AX406" s="14" t="s">
        <v>73</v>
      </c>
      <c r="AY406" s="254" t="s">
        <v>188</v>
      </c>
    </row>
    <row r="407" s="14" customFormat="1">
      <c r="A407" s="14"/>
      <c r="B407" s="244"/>
      <c r="C407" s="245"/>
      <c r="D407" s="235" t="s">
        <v>198</v>
      </c>
      <c r="E407" s="246" t="s">
        <v>19</v>
      </c>
      <c r="F407" s="247" t="s">
        <v>3480</v>
      </c>
      <c r="G407" s="245"/>
      <c r="H407" s="248">
        <v>5</v>
      </c>
      <c r="I407" s="249"/>
      <c r="J407" s="245"/>
      <c r="K407" s="245"/>
      <c r="L407" s="250"/>
      <c r="M407" s="251"/>
      <c r="N407" s="252"/>
      <c r="O407" s="252"/>
      <c r="P407" s="252"/>
      <c r="Q407" s="252"/>
      <c r="R407" s="252"/>
      <c r="S407" s="252"/>
      <c r="T407" s="253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4" t="s">
        <v>198</v>
      </c>
      <c r="AU407" s="254" t="s">
        <v>82</v>
      </c>
      <c r="AV407" s="14" t="s">
        <v>82</v>
      </c>
      <c r="AW407" s="14" t="s">
        <v>35</v>
      </c>
      <c r="AX407" s="14" t="s">
        <v>73</v>
      </c>
      <c r="AY407" s="254" t="s">
        <v>188</v>
      </c>
    </row>
    <row r="408" s="14" customFormat="1">
      <c r="A408" s="14"/>
      <c r="B408" s="244"/>
      <c r="C408" s="245"/>
      <c r="D408" s="235" t="s">
        <v>198</v>
      </c>
      <c r="E408" s="246" t="s">
        <v>19</v>
      </c>
      <c r="F408" s="247" t="s">
        <v>3481</v>
      </c>
      <c r="G408" s="245"/>
      <c r="H408" s="248">
        <v>6</v>
      </c>
      <c r="I408" s="249"/>
      <c r="J408" s="245"/>
      <c r="K408" s="245"/>
      <c r="L408" s="250"/>
      <c r="M408" s="251"/>
      <c r="N408" s="252"/>
      <c r="O408" s="252"/>
      <c r="P408" s="252"/>
      <c r="Q408" s="252"/>
      <c r="R408" s="252"/>
      <c r="S408" s="252"/>
      <c r="T408" s="253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4" t="s">
        <v>198</v>
      </c>
      <c r="AU408" s="254" t="s">
        <v>82</v>
      </c>
      <c r="AV408" s="14" t="s">
        <v>82</v>
      </c>
      <c r="AW408" s="14" t="s">
        <v>35</v>
      </c>
      <c r="AX408" s="14" t="s">
        <v>73</v>
      </c>
      <c r="AY408" s="254" t="s">
        <v>188</v>
      </c>
    </row>
    <row r="409" s="14" customFormat="1">
      <c r="A409" s="14"/>
      <c r="B409" s="244"/>
      <c r="C409" s="245"/>
      <c r="D409" s="235" t="s">
        <v>198</v>
      </c>
      <c r="E409" s="246" t="s">
        <v>19</v>
      </c>
      <c r="F409" s="247" t="s">
        <v>3482</v>
      </c>
      <c r="G409" s="245"/>
      <c r="H409" s="248">
        <v>13.800000000000001</v>
      </c>
      <c r="I409" s="249"/>
      <c r="J409" s="245"/>
      <c r="K409" s="245"/>
      <c r="L409" s="250"/>
      <c r="M409" s="251"/>
      <c r="N409" s="252"/>
      <c r="O409" s="252"/>
      <c r="P409" s="252"/>
      <c r="Q409" s="252"/>
      <c r="R409" s="252"/>
      <c r="S409" s="252"/>
      <c r="T409" s="253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4" t="s">
        <v>198</v>
      </c>
      <c r="AU409" s="254" t="s">
        <v>82</v>
      </c>
      <c r="AV409" s="14" t="s">
        <v>82</v>
      </c>
      <c r="AW409" s="14" t="s">
        <v>35</v>
      </c>
      <c r="AX409" s="14" t="s">
        <v>73</v>
      </c>
      <c r="AY409" s="254" t="s">
        <v>188</v>
      </c>
    </row>
    <row r="410" s="14" customFormat="1">
      <c r="A410" s="14"/>
      <c r="B410" s="244"/>
      <c r="C410" s="245"/>
      <c r="D410" s="235" t="s">
        <v>198</v>
      </c>
      <c r="E410" s="246" t="s">
        <v>19</v>
      </c>
      <c r="F410" s="247" t="s">
        <v>3483</v>
      </c>
      <c r="G410" s="245"/>
      <c r="H410" s="248">
        <v>12</v>
      </c>
      <c r="I410" s="249"/>
      <c r="J410" s="245"/>
      <c r="K410" s="245"/>
      <c r="L410" s="250"/>
      <c r="M410" s="251"/>
      <c r="N410" s="252"/>
      <c r="O410" s="252"/>
      <c r="P410" s="252"/>
      <c r="Q410" s="252"/>
      <c r="R410" s="252"/>
      <c r="S410" s="252"/>
      <c r="T410" s="253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4" t="s">
        <v>198</v>
      </c>
      <c r="AU410" s="254" t="s">
        <v>82</v>
      </c>
      <c r="AV410" s="14" t="s">
        <v>82</v>
      </c>
      <c r="AW410" s="14" t="s">
        <v>35</v>
      </c>
      <c r="AX410" s="14" t="s">
        <v>73</v>
      </c>
      <c r="AY410" s="254" t="s">
        <v>188</v>
      </c>
    </row>
    <row r="411" s="14" customFormat="1">
      <c r="A411" s="14"/>
      <c r="B411" s="244"/>
      <c r="C411" s="245"/>
      <c r="D411" s="235" t="s">
        <v>198</v>
      </c>
      <c r="E411" s="246" t="s">
        <v>19</v>
      </c>
      <c r="F411" s="247" t="s">
        <v>3484</v>
      </c>
      <c r="G411" s="245"/>
      <c r="H411" s="248">
        <v>15.195</v>
      </c>
      <c r="I411" s="249"/>
      <c r="J411" s="245"/>
      <c r="K411" s="245"/>
      <c r="L411" s="250"/>
      <c r="M411" s="251"/>
      <c r="N411" s="252"/>
      <c r="O411" s="252"/>
      <c r="P411" s="252"/>
      <c r="Q411" s="252"/>
      <c r="R411" s="252"/>
      <c r="S411" s="252"/>
      <c r="T411" s="253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4" t="s">
        <v>198</v>
      </c>
      <c r="AU411" s="254" t="s">
        <v>82</v>
      </c>
      <c r="AV411" s="14" t="s">
        <v>82</v>
      </c>
      <c r="AW411" s="14" t="s">
        <v>35</v>
      </c>
      <c r="AX411" s="14" t="s">
        <v>73</v>
      </c>
      <c r="AY411" s="254" t="s">
        <v>188</v>
      </c>
    </row>
    <row r="412" s="13" customFormat="1">
      <c r="A412" s="13"/>
      <c r="B412" s="233"/>
      <c r="C412" s="234"/>
      <c r="D412" s="235" t="s">
        <v>198</v>
      </c>
      <c r="E412" s="236" t="s">
        <v>19</v>
      </c>
      <c r="F412" s="237" t="s">
        <v>3352</v>
      </c>
      <c r="G412" s="234"/>
      <c r="H412" s="236" t="s">
        <v>19</v>
      </c>
      <c r="I412" s="238"/>
      <c r="J412" s="234"/>
      <c r="K412" s="234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198</v>
      </c>
      <c r="AU412" s="243" t="s">
        <v>82</v>
      </c>
      <c r="AV412" s="13" t="s">
        <v>80</v>
      </c>
      <c r="AW412" s="13" t="s">
        <v>35</v>
      </c>
      <c r="AX412" s="13" t="s">
        <v>73</v>
      </c>
      <c r="AY412" s="243" t="s">
        <v>188</v>
      </c>
    </row>
    <row r="413" s="14" customFormat="1">
      <c r="A413" s="14"/>
      <c r="B413" s="244"/>
      <c r="C413" s="245"/>
      <c r="D413" s="235" t="s">
        <v>198</v>
      </c>
      <c r="E413" s="246" t="s">
        <v>19</v>
      </c>
      <c r="F413" s="247" t="s">
        <v>3485</v>
      </c>
      <c r="G413" s="245"/>
      <c r="H413" s="248">
        <v>16</v>
      </c>
      <c r="I413" s="249"/>
      <c r="J413" s="245"/>
      <c r="K413" s="245"/>
      <c r="L413" s="250"/>
      <c r="M413" s="251"/>
      <c r="N413" s="252"/>
      <c r="O413" s="252"/>
      <c r="P413" s="252"/>
      <c r="Q413" s="252"/>
      <c r="R413" s="252"/>
      <c r="S413" s="252"/>
      <c r="T413" s="253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4" t="s">
        <v>198</v>
      </c>
      <c r="AU413" s="254" t="s">
        <v>82</v>
      </c>
      <c r="AV413" s="14" t="s">
        <v>82</v>
      </c>
      <c r="AW413" s="14" t="s">
        <v>35</v>
      </c>
      <c r="AX413" s="14" t="s">
        <v>73</v>
      </c>
      <c r="AY413" s="254" t="s">
        <v>188</v>
      </c>
    </row>
    <row r="414" s="14" customFormat="1">
      <c r="A414" s="14"/>
      <c r="B414" s="244"/>
      <c r="C414" s="245"/>
      <c r="D414" s="235" t="s">
        <v>198</v>
      </c>
      <c r="E414" s="246" t="s">
        <v>19</v>
      </c>
      <c r="F414" s="247" t="s">
        <v>3486</v>
      </c>
      <c r="G414" s="245"/>
      <c r="H414" s="248">
        <v>7.7999999999999998</v>
      </c>
      <c r="I414" s="249"/>
      <c r="J414" s="245"/>
      <c r="K414" s="245"/>
      <c r="L414" s="250"/>
      <c r="M414" s="251"/>
      <c r="N414" s="252"/>
      <c r="O414" s="252"/>
      <c r="P414" s="252"/>
      <c r="Q414" s="252"/>
      <c r="R414" s="252"/>
      <c r="S414" s="252"/>
      <c r="T414" s="253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4" t="s">
        <v>198</v>
      </c>
      <c r="AU414" s="254" t="s">
        <v>82</v>
      </c>
      <c r="AV414" s="14" t="s">
        <v>82</v>
      </c>
      <c r="AW414" s="14" t="s">
        <v>35</v>
      </c>
      <c r="AX414" s="14" t="s">
        <v>73</v>
      </c>
      <c r="AY414" s="254" t="s">
        <v>188</v>
      </c>
    </row>
    <row r="415" s="14" customFormat="1">
      <c r="A415" s="14"/>
      <c r="B415" s="244"/>
      <c r="C415" s="245"/>
      <c r="D415" s="235" t="s">
        <v>198</v>
      </c>
      <c r="E415" s="246" t="s">
        <v>19</v>
      </c>
      <c r="F415" s="247" t="s">
        <v>3487</v>
      </c>
      <c r="G415" s="245"/>
      <c r="H415" s="248">
        <v>35</v>
      </c>
      <c r="I415" s="249"/>
      <c r="J415" s="245"/>
      <c r="K415" s="245"/>
      <c r="L415" s="250"/>
      <c r="M415" s="251"/>
      <c r="N415" s="252"/>
      <c r="O415" s="252"/>
      <c r="P415" s="252"/>
      <c r="Q415" s="252"/>
      <c r="R415" s="252"/>
      <c r="S415" s="252"/>
      <c r="T415" s="253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4" t="s">
        <v>198</v>
      </c>
      <c r="AU415" s="254" t="s">
        <v>82</v>
      </c>
      <c r="AV415" s="14" t="s">
        <v>82</v>
      </c>
      <c r="AW415" s="14" t="s">
        <v>35</v>
      </c>
      <c r="AX415" s="14" t="s">
        <v>73</v>
      </c>
      <c r="AY415" s="254" t="s">
        <v>188</v>
      </c>
    </row>
    <row r="416" s="14" customFormat="1">
      <c r="A416" s="14"/>
      <c r="B416" s="244"/>
      <c r="C416" s="245"/>
      <c r="D416" s="235" t="s">
        <v>198</v>
      </c>
      <c r="E416" s="246" t="s">
        <v>19</v>
      </c>
      <c r="F416" s="247" t="s">
        <v>3488</v>
      </c>
      <c r="G416" s="245"/>
      <c r="H416" s="248">
        <v>9.1999999999999993</v>
      </c>
      <c r="I416" s="249"/>
      <c r="J416" s="245"/>
      <c r="K416" s="245"/>
      <c r="L416" s="250"/>
      <c r="M416" s="251"/>
      <c r="N416" s="252"/>
      <c r="O416" s="252"/>
      <c r="P416" s="252"/>
      <c r="Q416" s="252"/>
      <c r="R416" s="252"/>
      <c r="S416" s="252"/>
      <c r="T416" s="253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4" t="s">
        <v>198</v>
      </c>
      <c r="AU416" s="254" t="s">
        <v>82</v>
      </c>
      <c r="AV416" s="14" t="s">
        <v>82</v>
      </c>
      <c r="AW416" s="14" t="s">
        <v>35</v>
      </c>
      <c r="AX416" s="14" t="s">
        <v>73</v>
      </c>
      <c r="AY416" s="254" t="s">
        <v>188</v>
      </c>
    </row>
    <row r="417" s="14" customFormat="1">
      <c r="A417" s="14"/>
      <c r="B417" s="244"/>
      <c r="C417" s="245"/>
      <c r="D417" s="235" t="s">
        <v>198</v>
      </c>
      <c r="E417" s="246" t="s">
        <v>19</v>
      </c>
      <c r="F417" s="247" t="s">
        <v>3489</v>
      </c>
      <c r="G417" s="245"/>
      <c r="H417" s="248">
        <v>14</v>
      </c>
      <c r="I417" s="249"/>
      <c r="J417" s="245"/>
      <c r="K417" s="245"/>
      <c r="L417" s="250"/>
      <c r="M417" s="251"/>
      <c r="N417" s="252"/>
      <c r="O417" s="252"/>
      <c r="P417" s="252"/>
      <c r="Q417" s="252"/>
      <c r="R417" s="252"/>
      <c r="S417" s="252"/>
      <c r="T417" s="253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4" t="s">
        <v>198</v>
      </c>
      <c r="AU417" s="254" t="s">
        <v>82</v>
      </c>
      <c r="AV417" s="14" t="s">
        <v>82</v>
      </c>
      <c r="AW417" s="14" t="s">
        <v>35</v>
      </c>
      <c r="AX417" s="14" t="s">
        <v>73</v>
      </c>
      <c r="AY417" s="254" t="s">
        <v>188</v>
      </c>
    </row>
    <row r="418" s="14" customFormat="1">
      <c r="A418" s="14"/>
      <c r="B418" s="244"/>
      <c r="C418" s="245"/>
      <c r="D418" s="235" t="s">
        <v>198</v>
      </c>
      <c r="E418" s="246" t="s">
        <v>19</v>
      </c>
      <c r="F418" s="247" t="s">
        <v>3490</v>
      </c>
      <c r="G418" s="245"/>
      <c r="H418" s="248">
        <v>20</v>
      </c>
      <c r="I418" s="249"/>
      <c r="J418" s="245"/>
      <c r="K418" s="245"/>
      <c r="L418" s="250"/>
      <c r="M418" s="251"/>
      <c r="N418" s="252"/>
      <c r="O418" s="252"/>
      <c r="P418" s="252"/>
      <c r="Q418" s="252"/>
      <c r="R418" s="252"/>
      <c r="S418" s="252"/>
      <c r="T418" s="253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4" t="s">
        <v>198</v>
      </c>
      <c r="AU418" s="254" t="s">
        <v>82</v>
      </c>
      <c r="AV418" s="14" t="s">
        <v>82</v>
      </c>
      <c r="AW418" s="14" t="s">
        <v>35</v>
      </c>
      <c r="AX418" s="14" t="s">
        <v>73</v>
      </c>
      <c r="AY418" s="254" t="s">
        <v>188</v>
      </c>
    </row>
    <row r="419" s="14" customFormat="1">
      <c r="A419" s="14"/>
      <c r="B419" s="244"/>
      <c r="C419" s="245"/>
      <c r="D419" s="235" t="s">
        <v>198</v>
      </c>
      <c r="E419" s="246" t="s">
        <v>19</v>
      </c>
      <c r="F419" s="247" t="s">
        <v>3491</v>
      </c>
      <c r="G419" s="245"/>
      <c r="H419" s="248">
        <v>21</v>
      </c>
      <c r="I419" s="249"/>
      <c r="J419" s="245"/>
      <c r="K419" s="245"/>
      <c r="L419" s="250"/>
      <c r="M419" s="251"/>
      <c r="N419" s="252"/>
      <c r="O419" s="252"/>
      <c r="P419" s="252"/>
      <c r="Q419" s="252"/>
      <c r="R419" s="252"/>
      <c r="S419" s="252"/>
      <c r="T419" s="253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4" t="s">
        <v>198</v>
      </c>
      <c r="AU419" s="254" t="s">
        <v>82</v>
      </c>
      <c r="AV419" s="14" t="s">
        <v>82</v>
      </c>
      <c r="AW419" s="14" t="s">
        <v>35</v>
      </c>
      <c r="AX419" s="14" t="s">
        <v>73</v>
      </c>
      <c r="AY419" s="254" t="s">
        <v>188</v>
      </c>
    </row>
    <row r="420" s="14" customFormat="1">
      <c r="A420" s="14"/>
      <c r="B420" s="244"/>
      <c r="C420" s="245"/>
      <c r="D420" s="235" t="s">
        <v>198</v>
      </c>
      <c r="E420" s="246" t="s">
        <v>19</v>
      </c>
      <c r="F420" s="247" t="s">
        <v>3492</v>
      </c>
      <c r="G420" s="245"/>
      <c r="H420" s="248">
        <v>8</v>
      </c>
      <c r="I420" s="249"/>
      <c r="J420" s="245"/>
      <c r="K420" s="245"/>
      <c r="L420" s="250"/>
      <c r="M420" s="251"/>
      <c r="N420" s="252"/>
      <c r="O420" s="252"/>
      <c r="P420" s="252"/>
      <c r="Q420" s="252"/>
      <c r="R420" s="252"/>
      <c r="S420" s="252"/>
      <c r="T420" s="253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4" t="s">
        <v>198</v>
      </c>
      <c r="AU420" s="254" t="s">
        <v>82</v>
      </c>
      <c r="AV420" s="14" t="s">
        <v>82</v>
      </c>
      <c r="AW420" s="14" t="s">
        <v>35</v>
      </c>
      <c r="AX420" s="14" t="s">
        <v>73</v>
      </c>
      <c r="AY420" s="254" t="s">
        <v>188</v>
      </c>
    </row>
    <row r="421" s="14" customFormat="1">
      <c r="A421" s="14"/>
      <c r="B421" s="244"/>
      <c r="C421" s="245"/>
      <c r="D421" s="235" t="s">
        <v>198</v>
      </c>
      <c r="E421" s="246" t="s">
        <v>19</v>
      </c>
      <c r="F421" s="247" t="s">
        <v>3488</v>
      </c>
      <c r="G421" s="245"/>
      <c r="H421" s="248">
        <v>9.1999999999999993</v>
      </c>
      <c r="I421" s="249"/>
      <c r="J421" s="245"/>
      <c r="K421" s="245"/>
      <c r="L421" s="250"/>
      <c r="M421" s="251"/>
      <c r="N421" s="252"/>
      <c r="O421" s="252"/>
      <c r="P421" s="252"/>
      <c r="Q421" s="252"/>
      <c r="R421" s="252"/>
      <c r="S421" s="252"/>
      <c r="T421" s="253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4" t="s">
        <v>198</v>
      </c>
      <c r="AU421" s="254" t="s">
        <v>82</v>
      </c>
      <c r="AV421" s="14" t="s">
        <v>82</v>
      </c>
      <c r="AW421" s="14" t="s">
        <v>35</v>
      </c>
      <c r="AX421" s="14" t="s">
        <v>73</v>
      </c>
      <c r="AY421" s="254" t="s">
        <v>188</v>
      </c>
    </row>
    <row r="422" s="13" customFormat="1">
      <c r="A422" s="13"/>
      <c r="B422" s="233"/>
      <c r="C422" s="234"/>
      <c r="D422" s="235" t="s">
        <v>198</v>
      </c>
      <c r="E422" s="236" t="s">
        <v>19</v>
      </c>
      <c r="F422" s="237" t="s">
        <v>3355</v>
      </c>
      <c r="G422" s="234"/>
      <c r="H422" s="236" t="s">
        <v>19</v>
      </c>
      <c r="I422" s="238"/>
      <c r="J422" s="234"/>
      <c r="K422" s="234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198</v>
      </c>
      <c r="AU422" s="243" t="s">
        <v>82</v>
      </c>
      <c r="AV422" s="13" t="s">
        <v>80</v>
      </c>
      <c r="AW422" s="13" t="s">
        <v>35</v>
      </c>
      <c r="AX422" s="13" t="s">
        <v>73</v>
      </c>
      <c r="AY422" s="243" t="s">
        <v>188</v>
      </c>
    </row>
    <row r="423" s="14" customFormat="1">
      <c r="A423" s="14"/>
      <c r="B423" s="244"/>
      <c r="C423" s="245"/>
      <c r="D423" s="235" t="s">
        <v>198</v>
      </c>
      <c r="E423" s="246" t="s">
        <v>19</v>
      </c>
      <c r="F423" s="247" t="s">
        <v>3485</v>
      </c>
      <c r="G423" s="245"/>
      <c r="H423" s="248">
        <v>16</v>
      </c>
      <c r="I423" s="249"/>
      <c r="J423" s="245"/>
      <c r="K423" s="245"/>
      <c r="L423" s="250"/>
      <c r="M423" s="251"/>
      <c r="N423" s="252"/>
      <c r="O423" s="252"/>
      <c r="P423" s="252"/>
      <c r="Q423" s="252"/>
      <c r="R423" s="252"/>
      <c r="S423" s="252"/>
      <c r="T423" s="253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4" t="s">
        <v>198</v>
      </c>
      <c r="AU423" s="254" t="s">
        <v>82</v>
      </c>
      <c r="AV423" s="14" t="s">
        <v>82</v>
      </c>
      <c r="AW423" s="14" t="s">
        <v>35</v>
      </c>
      <c r="AX423" s="14" t="s">
        <v>73</v>
      </c>
      <c r="AY423" s="254" t="s">
        <v>188</v>
      </c>
    </row>
    <row r="424" s="14" customFormat="1">
      <c r="A424" s="14"/>
      <c r="B424" s="244"/>
      <c r="C424" s="245"/>
      <c r="D424" s="235" t="s">
        <v>198</v>
      </c>
      <c r="E424" s="246" t="s">
        <v>19</v>
      </c>
      <c r="F424" s="247" t="s">
        <v>3486</v>
      </c>
      <c r="G424" s="245"/>
      <c r="H424" s="248">
        <v>7.7999999999999998</v>
      </c>
      <c r="I424" s="249"/>
      <c r="J424" s="245"/>
      <c r="K424" s="245"/>
      <c r="L424" s="250"/>
      <c r="M424" s="251"/>
      <c r="N424" s="252"/>
      <c r="O424" s="252"/>
      <c r="P424" s="252"/>
      <c r="Q424" s="252"/>
      <c r="R424" s="252"/>
      <c r="S424" s="252"/>
      <c r="T424" s="253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4" t="s">
        <v>198</v>
      </c>
      <c r="AU424" s="254" t="s">
        <v>82</v>
      </c>
      <c r="AV424" s="14" t="s">
        <v>82</v>
      </c>
      <c r="AW424" s="14" t="s">
        <v>35</v>
      </c>
      <c r="AX424" s="14" t="s">
        <v>73</v>
      </c>
      <c r="AY424" s="254" t="s">
        <v>188</v>
      </c>
    </row>
    <row r="425" s="14" customFormat="1">
      <c r="A425" s="14"/>
      <c r="B425" s="244"/>
      <c r="C425" s="245"/>
      <c r="D425" s="235" t="s">
        <v>198</v>
      </c>
      <c r="E425" s="246" t="s">
        <v>19</v>
      </c>
      <c r="F425" s="247" t="s">
        <v>3493</v>
      </c>
      <c r="G425" s="245"/>
      <c r="H425" s="248">
        <v>10</v>
      </c>
      <c r="I425" s="249"/>
      <c r="J425" s="245"/>
      <c r="K425" s="245"/>
      <c r="L425" s="250"/>
      <c r="M425" s="251"/>
      <c r="N425" s="252"/>
      <c r="O425" s="252"/>
      <c r="P425" s="252"/>
      <c r="Q425" s="252"/>
      <c r="R425" s="252"/>
      <c r="S425" s="252"/>
      <c r="T425" s="253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4" t="s">
        <v>198</v>
      </c>
      <c r="AU425" s="254" t="s">
        <v>82</v>
      </c>
      <c r="AV425" s="14" t="s">
        <v>82</v>
      </c>
      <c r="AW425" s="14" t="s">
        <v>35</v>
      </c>
      <c r="AX425" s="14" t="s">
        <v>73</v>
      </c>
      <c r="AY425" s="254" t="s">
        <v>188</v>
      </c>
    </row>
    <row r="426" s="14" customFormat="1">
      <c r="A426" s="14"/>
      <c r="B426" s="244"/>
      <c r="C426" s="245"/>
      <c r="D426" s="235" t="s">
        <v>198</v>
      </c>
      <c r="E426" s="246" t="s">
        <v>19</v>
      </c>
      <c r="F426" s="247" t="s">
        <v>3494</v>
      </c>
      <c r="G426" s="245"/>
      <c r="H426" s="248">
        <v>7.7999999999999998</v>
      </c>
      <c r="I426" s="249"/>
      <c r="J426" s="245"/>
      <c r="K426" s="245"/>
      <c r="L426" s="250"/>
      <c r="M426" s="251"/>
      <c r="N426" s="252"/>
      <c r="O426" s="252"/>
      <c r="P426" s="252"/>
      <c r="Q426" s="252"/>
      <c r="R426" s="252"/>
      <c r="S426" s="252"/>
      <c r="T426" s="253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4" t="s">
        <v>198</v>
      </c>
      <c r="AU426" s="254" t="s">
        <v>82</v>
      </c>
      <c r="AV426" s="14" t="s">
        <v>82</v>
      </c>
      <c r="AW426" s="14" t="s">
        <v>35</v>
      </c>
      <c r="AX426" s="14" t="s">
        <v>73</v>
      </c>
      <c r="AY426" s="254" t="s">
        <v>188</v>
      </c>
    </row>
    <row r="427" s="14" customFormat="1">
      <c r="A427" s="14"/>
      <c r="B427" s="244"/>
      <c r="C427" s="245"/>
      <c r="D427" s="235" t="s">
        <v>198</v>
      </c>
      <c r="E427" s="246" t="s">
        <v>19</v>
      </c>
      <c r="F427" s="247" t="s">
        <v>3495</v>
      </c>
      <c r="G427" s="245"/>
      <c r="H427" s="248">
        <v>7</v>
      </c>
      <c r="I427" s="249"/>
      <c r="J427" s="245"/>
      <c r="K427" s="245"/>
      <c r="L427" s="250"/>
      <c r="M427" s="251"/>
      <c r="N427" s="252"/>
      <c r="O427" s="252"/>
      <c r="P427" s="252"/>
      <c r="Q427" s="252"/>
      <c r="R427" s="252"/>
      <c r="S427" s="252"/>
      <c r="T427" s="253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4" t="s">
        <v>198</v>
      </c>
      <c r="AU427" s="254" t="s">
        <v>82</v>
      </c>
      <c r="AV427" s="14" t="s">
        <v>82</v>
      </c>
      <c r="AW427" s="14" t="s">
        <v>35</v>
      </c>
      <c r="AX427" s="14" t="s">
        <v>73</v>
      </c>
      <c r="AY427" s="254" t="s">
        <v>188</v>
      </c>
    </row>
    <row r="428" s="14" customFormat="1">
      <c r="A428" s="14"/>
      <c r="B428" s="244"/>
      <c r="C428" s="245"/>
      <c r="D428" s="235" t="s">
        <v>198</v>
      </c>
      <c r="E428" s="246" t="s">
        <v>19</v>
      </c>
      <c r="F428" s="247" t="s">
        <v>3496</v>
      </c>
      <c r="G428" s="245"/>
      <c r="H428" s="248">
        <v>5.2000000000000002</v>
      </c>
      <c r="I428" s="249"/>
      <c r="J428" s="245"/>
      <c r="K428" s="245"/>
      <c r="L428" s="250"/>
      <c r="M428" s="251"/>
      <c r="N428" s="252"/>
      <c r="O428" s="252"/>
      <c r="P428" s="252"/>
      <c r="Q428" s="252"/>
      <c r="R428" s="252"/>
      <c r="S428" s="252"/>
      <c r="T428" s="253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4" t="s">
        <v>198</v>
      </c>
      <c r="AU428" s="254" t="s">
        <v>82</v>
      </c>
      <c r="AV428" s="14" t="s">
        <v>82</v>
      </c>
      <c r="AW428" s="14" t="s">
        <v>35</v>
      </c>
      <c r="AX428" s="14" t="s">
        <v>73</v>
      </c>
      <c r="AY428" s="254" t="s">
        <v>188</v>
      </c>
    </row>
    <row r="429" s="14" customFormat="1">
      <c r="A429" s="14"/>
      <c r="B429" s="244"/>
      <c r="C429" s="245"/>
      <c r="D429" s="235" t="s">
        <v>198</v>
      </c>
      <c r="E429" s="246" t="s">
        <v>19</v>
      </c>
      <c r="F429" s="247" t="s">
        <v>3497</v>
      </c>
      <c r="G429" s="245"/>
      <c r="H429" s="248">
        <v>28</v>
      </c>
      <c r="I429" s="249"/>
      <c r="J429" s="245"/>
      <c r="K429" s="245"/>
      <c r="L429" s="250"/>
      <c r="M429" s="251"/>
      <c r="N429" s="252"/>
      <c r="O429" s="252"/>
      <c r="P429" s="252"/>
      <c r="Q429" s="252"/>
      <c r="R429" s="252"/>
      <c r="S429" s="252"/>
      <c r="T429" s="253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4" t="s">
        <v>198</v>
      </c>
      <c r="AU429" s="254" t="s">
        <v>82</v>
      </c>
      <c r="AV429" s="14" t="s">
        <v>82</v>
      </c>
      <c r="AW429" s="14" t="s">
        <v>35</v>
      </c>
      <c r="AX429" s="14" t="s">
        <v>73</v>
      </c>
      <c r="AY429" s="254" t="s">
        <v>188</v>
      </c>
    </row>
    <row r="430" s="14" customFormat="1">
      <c r="A430" s="14"/>
      <c r="B430" s="244"/>
      <c r="C430" s="245"/>
      <c r="D430" s="235" t="s">
        <v>198</v>
      </c>
      <c r="E430" s="246" t="s">
        <v>19</v>
      </c>
      <c r="F430" s="247" t="s">
        <v>3485</v>
      </c>
      <c r="G430" s="245"/>
      <c r="H430" s="248">
        <v>16</v>
      </c>
      <c r="I430" s="249"/>
      <c r="J430" s="245"/>
      <c r="K430" s="245"/>
      <c r="L430" s="250"/>
      <c r="M430" s="251"/>
      <c r="N430" s="252"/>
      <c r="O430" s="252"/>
      <c r="P430" s="252"/>
      <c r="Q430" s="252"/>
      <c r="R430" s="252"/>
      <c r="S430" s="252"/>
      <c r="T430" s="253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4" t="s">
        <v>198</v>
      </c>
      <c r="AU430" s="254" t="s">
        <v>82</v>
      </c>
      <c r="AV430" s="14" t="s">
        <v>82</v>
      </c>
      <c r="AW430" s="14" t="s">
        <v>35</v>
      </c>
      <c r="AX430" s="14" t="s">
        <v>73</v>
      </c>
      <c r="AY430" s="254" t="s">
        <v>188</v>
      </c>
    </row>
    <row r="431" s="14" customFormat="1">
      <c r="A431" s="14"/>
      <c r="B431" s="244"/>
      <c r="C431" s="245"/>
      <c r="D431" s="235" t="s">
        <v>198</v>
      </c>
      <c r="E431" s="246" t="s">
        <v>19</v>
      </c>
      <c r="F431" s="247" t="s">
        <v>3498</v>
      </c>
      <c r="G431" s="245"/>
      <c r="H431" s="248">
        <v>4.5999999999999996</v>
      </c>
      <c r="I431" s="249"/>
      <c r="J431" s="245"/>
      <c r="K431" s="245"/>
      <c r="L431" s="250"/>
      <c r="M431" s="251"/>
      <c r="N431" s="252"/>
      <c r="O431" s="252"/>
      <c r="P431" s="252"/>
      <c r="Q431" s="252"/>
      <c r="R431" s="252"/>
      <c r="S431" s="252"/>
      <c r="T431" s="253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4" t="s">
        <v>198</v>
      </c>
      <c r="AU431" s="254" t="s">
        <v>82</v>
      </c>
      <c r="AV431" s="14" t="s">
        <v>82</v>
      </c>
      <c r="AW431" s="14" t="s">
        <v>35</v>
      </c>
      <c r="AX431" s="14" t="s">
        <v>73</v>
      </c>
      <c r="AY431" s="254" t="s">
        <v>188</v>
      </c>
    </row>
    <row r="432" s="14" customFormat="1">
      <c r="A432" s="14"/>
      <c r="B432" s="244"/>
      <c r="C432" s="245"/>
      <c r="D432" s="235" t="s">
        <v>198</v>
      </c>
      <c r="E432" s="246" t="s">
        <v>19</v>
      </c>
      <c r="F432" s="247" t="s">
        <v>3499</v>
      </c>
      <c r="G432" s="245"/>
      <c r="H432" s="248">
        <v>5.2000000000000002</v>
      </c>
      <c r="I432" s="249"/>
      <c r="J432" s="245"/>
      <c r="K432" s="245"/>
      <c r="L432" s="250"/>
      <c r="M432" s="251"/>
      <c r="N432" s="252"/>
      <c r="O432" s="252"/>
      <c r="P432" s="252"/>
      <c r="Q432" s="252"/>
      <c r="R432" s="252"/>
      <c r="S432" s="252"/>
      <c r="T432" s="253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4" t="s">
        <v>198</v>
      </c>
      <c r="AU432" s="254" t="s">
        <v>82</v>
      </c>
      <c r="AV432" s="14" t="s">
        <v>82</v>
      </c>
      <c r="AW432" s="14" t="s">
        <v>35</v>
      </c>
      <c r="AX432" s="14" t="s">
        <v>73</v>
      </c>
      <c r="AY432" s="254" t="s">
        <v>188</v>
      </c>
    </row>
    <row r="433" s="14" customFormat="1">
      <c r="A433" s="14"/>
      <c r="B433" s="244"/>
      <c r="C433" s="245"/>
      <c r="D433" s="235" t="s">
        <v>198</v>
      </c>
      <c r="E433" s="246" t="s">
        <v>19</v>
      </c>
      <c r="F433" s="247" t="s">
        <v>3498</v>
      </c>
      <c r="G433" s="245"/>
      <c r="H433" s="248">
        <v>4.5999999999999996</v>
      </c>
      <c r="I433" s="249"/>
      <c r="J433" s="245"/>
      <c r="K433" s="245"/>
      <c r="L433" s="250"/>
      <c r="M433" s="251"/>
      <c r="N433" s="252"/>
      <c r="O433" s="252"/>
      <c r="P433" s="252"/>
      <c r="Q433" s="252"/>
      <c r="R433" s="252"/>
      <c r="S433" s="252"/>
      <c r="T433" s="253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4" t="s">
        <v>198</v>
      </c>
      <c r="AU433" s="254" t="s">
        <v>82</v>
      </c>
      <c r="AV433" s="14" t="s">
        <v>82</v>
      </c>
      <c r="AW433" s="14" t="s">
        <v>35</v>
      </c>
      <c r="AX433" s="14" t="s">
        <v>73</v>
      </c>
      <c r="AY433" s="254" t="s">
        <v>188</v>
      </c>
    </row>
    <row r="434" s="13" customFormat="1">
      <c r="A434" s="13"/>
      <c r="B434" s="233"/>
      <c r="C434" s="234"/>
      <c r="D434" s="235" t="s">
        <v>198</v>
      </c>
      <c r="E434" s="236" t="s">
        <v>19</v>
      </c>
      <c r="F434" s="237" t="s">
        <v>3360</v>
      </c>
      <c r="G434" s="234"/>
      <c r="H434" s="236" t="s">
        <v>19</v>
      </c>
      <c r="I434" s="238"/>
      <c r="J434" s="234"/>
      <c r="K434" s="234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198</v>
      </c>
      <c r="AU434" s="243" t="s">
        <v>82</v>
      </c>
      <c r="AV434" s="13" t="s">
        <v>80</v>
      </c>
      <c r="AW434" s="13" t="s">
        <v>35</v>
      </c>
      <c r="AX434" s="13" t="s">
        <v>73</v>
      </c>
      <c r="AY434" s="243" t="s">
        <v>188</v>
      </c>
    </row>
    <row r="435" s="14" customFormat="1">
      <c r="A435" s="14"/>
      <c r="B435" s="244"/>
      <c r="C435" s="245"/>
      <c r="D435" s="235" t="s">
        <v>198</v>
      </c>
      <c r="E435" s="246" t="s">
        <v>19</v>
      </c>
      <c r="F435" s="247" t="s">
        <v>3500</v>
      </c>
      <c r="G435" s="245"/>
      <c r="H435" s="248">
        <v>5.0999999999999996</v>
      </c>
      <c r="I435" s="249"/>
      <c r="J435" s="245"/>
      <c r="K435" s="245"/>
      <c r="L435" s="250"/>
      <c r="M435" s="251"/>
      <c r="N435" s="252"/>
      <c r="O435" s="252"/>
      <c r="P435" s="252"/>
      <c r="Q435" s="252"/>
      <c r="R435" s="252"/>
      <c r="S435" s="252"/>
      <c r="T435" s="253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4" t="s">
        <v>198</v>
      </c>
      <c r="AU435" s="254" t="s">
        <v>82</v>
      </c>
      <c r="AV435" s="14" t="s">
        <v>82</v>
      </c>
      <c r="AW435" s="14" t="s">
        <v>35</v>
      </c>
      <c r="AX435" s="14" t="s">
        <v>73</v>
      </c>
      <c r="AY435" s="254" t="s">
        <v>188</v>
      </c>
    </row>
    <row r="436" s="15" customFormat="1">
      <c r="A436" s="15"/>
      <c r="B436" s="255"/>
      <c r="C436" s="256"/>
      <c r="D436" s="235" t="s">
        <v>198</v>
      </c>
      <c r="E436" s="257" t="s">
        <v>19</v>
      </c>
      <c r="F436" s="258" t="s">
        <v>229</v>
      </c>
      <c r="G436" s="256"/>
      <c r="H436" s="259">
        <v>330.39500000000004</v>
      </c>
      <c r="I436" s="260"/>
      <c r="J436" s="256"/>
      <c r="K436" s="256"/>
      <c r="L436" s="261"/>
      <c r="M436" s="262"/>
      <c r="N436" s="263"/>
      <c r="O436" s="263"/>
      <c r="P436" s="263"/>
      <c r="Q436" s="263"/>
      <c r="R436" s="263"/>
      <c r="S436" s="263"/>
      <c r="T436" s="264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65" t="s">
        <v>198</v>
      </c>
      <c r="AU436" s="265" t="s">
        <v>82</v>
      </c>
      <c r="AV436" s="15" t="s">
        <v>135</v>
      </c>
      <c r="AW436" s="15" t="s">
        <v>35</v>
      </c>
      <c r="AX436" s="15" t="s">
        <v>80</v>
      </c>
      <c r="AY436" s="265" t="s">
        <v>188</v>
      </c>
    </row>
    <row r="437" s="2" customFormat="1" ht="16.5" customHeight="1">
      <c r="A437" s="40"/>
      <c r="B437" s="41"/>
      <c r="C437" s="272" t="s">
        <v>355</v>
      </c>
      <c r="D437" s="272" t="s">
        <v>522</v>
      </c>
      <c r="E437" s="273" t="s">
        <v>3501</v>
      </c>
      <c r="F437" s="274" t="s">
        <v>3502</v>
      </c>
      <c r="G437" s="275" t="s">
        <v>243</v>
      </c>
      <c r="H437" s="276">
        <v>85.792000000000002</v>
      </c>
      <c r="I437" s="277"/>
      <c r="J437" s="278">
        <f>ROUND(I437*H437,2)</f>
        <v>0</v>
      </c>
      <c r="K437" s="274" t="s">
        <v>194</v>
      </c>
      <c r="L437" s="279"/>
      <c r="M437" s="280" t="s">
        <v>19</v>
      </c>
      <c r="N437" s="281" t="s">
        <v>44</v>
      </c>
      <c r="O437" s="86"/>
      <c r="P437" s="224">
        <f>O437*H437</f>
        <v>0</v>
      </c>
      <c r="Q437" s="224">
        <v>0.0060000000000000001</v>
      </c>
      <c r="R437" s="224">
        <f>Q437*H437</f>
        <v>0.51475199999999999</v>
      </c>
      <c r="S437" s="224">
        <v>0</v>
      </c>
      <c r="T437" s="225">
        <f>S437*H437</f>
        <v>0</v>
      </c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R437" s="226" t="s">
        <v>268</v>
      </c>
      <c r="AT437" s="226" t="s">
        <v>522</v>
      </c>
      <c r="AU437" s="226" t="s">
        <v>82</v>
      </c>
      <c r="AY437" s="19" t="s">
        <v>188</v>
      </c>
      <c r="BE437" s="227">
        <f>IF(N437="základní",J437,0)</f>
        <v>0</v>
      </c>
      <c r="BF437" s="227">
        <f>IF(N437="snížená",J437,0)</f>
        <v>0</v>
      </c>
      <c r="BG437" s="227">
        <f>IF(N437="zákl. přenesená",J437,0)</f>
        <v>0</v>
      </c>
      <c r="BH437" s="227">
        <f>IF(N437="sníž. přenesená",J437,0)</f>
        <v>0</v>
      </c>
      <c r="BI437" s="227">
        <f>IF(N437="nulová",J437,0)</f>
        <v>0</v>
      </c>
      <c r="BJ437" s="19" t="s">
        <v>80</v>
      </c>
      <c r="BK437" s="227">
        <f>ROUND(I437*H437,2)</f>
        <v>0</v>
      </c>
      <c r="BL437" s="19" t="s">
        <v>135</v>
      </c>
      <c r="BM437" s="226" t="s">
        <v>3503</v>
      </c>
    </row>
    <row r="438" s="13" customFormat="1">
      <c r="A438" s="13"/>
      <c r="B438" s="233"/>
      <c r="C438" s="234"/>
      <c r="D438" s="235" t="s">
        <v>198</v>
      </c>
      <c r="E438" s="236" t="s">
        <v>19</v>
      </c>
      <c r="F438" s="237" t="s">
        <v>328</v>
      </c>
      <c r="G438" s="234"/>
      <c r="H438" s="236" t="s">
        <v>19</v>
      </c>
      <c r="I438" s="238"/>
      <c r="J438" s="234"/>
      <c r="K438" s="234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198</v>
      </c>
      <c r="AU438" s="243" t="s">
        <v>82</v>
      </c>
      <c r="AV438" s="13" t="s">
        <v>80</v>
      </c>
      <c r="AW438" s="13" t="s">
        <v>35</v>
      </c>
      <c r="AX438" s="13" t="s">
        <v>73</v>
      </c>
      <c r="AY438" s="243" t="s">
        <v>188</v>
      </c>
    </row>
    <row r="439" s="14" customFormat="1">
      <c r="A439" s="14"/>
      <c r="B439" s="244"/>
      <c r="C439" s="245"/>
      <c r="D439" s="235" t="s">
        <v>198</v>
      </c>
      <c r="E439" s="246" t="s">
        <v>19</v>
      </c>
      <c r="F439" s="247" t="s">
        <v>3504</v>
      </c>
      <c r="G439" s="245"/>
      <c r="H439" s="248">
        <v>3.5649999999999999</v>
      </c>
      <c r="I439" s="249"/>
      <c r="J439" s="245"/>
      <c r="K439" s="245"/>
      <c r="L439" s="250"/>
      <c r="M439" s="251"/>
      <c r="N439" s="252"/>
      <c r="O439" s="252"/>
      <c r="P439" s="252"/>
      <c r="Q439" s="252"/>
      <c r="R439" s="252"/>
      <c r="S439" s="252"/>
      <c r="T439" s="253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4" t="s">
        <v>198</v>
      </c>
      <c r="AU439" s="254" t="s">
        <v>82</v>
      </c>
      <c r="AV439" s="14" t="s">
        <v>82</v>
      </c>
      <c r="AW439" s="14" t="s">
        <v>35</v>
      </c>
      <c r="AX439" s="14" t="s">
        <v>73</v>
      </c>
      <c r="AY439" s="254" t="s">
        <v>188</v>
      </c>
    </row>
    <row r="440" s="14" customFormat="1">
      <c r="A440" s="14"/>
      <c r="B440" s="244"/>
      <c r="C440" s="245"/>
      <c r="D440" s="235" t="s">
        <v>198</v>
      </c>
      <c r="E440" s="246" t="s">
        <v>19</v>
      </c>
      <c r="F440" s="247" t="s">
        <v>3408</v>
      </c>
      <c r="G440" s="245"/>
      <c r="H440" s="248">
        <v>1.242</v>
      </c>
      <c r="I440" s="249"/>
      <c r="J440" s="245"/>
      <c r="K440" s="245"/>
      <c r="L440" s="250"/>
      <c r="M440" s="251"/>
      <c r="N440" s="252"/>
      <c r="O440" s="252"/>
      <c r="P440" s="252"/>
      <c r="Q440" s="252"/>
      <c r="R440" s="252"/>
      <c r="S440" s="252"/>
      <c r="T440" s="253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4" t="s">
        <v>198</v>
      </c>
      <c r="AU440" s="254" t="s">
        <v>82</v>
      </c>
      <c r="AV440" s="14" t="s">
        <v>82</v>
      </c>
      <c r="AW440" s="14" t="s">
        <v>35</v>
      </c>
      <c r="AX440" s="14" t="s">
        <v>73</v>
      </c>
      <c r="AY440" s="254" t="s">
        <v>188</v>
      </c>
    </row>
    <row r="441" s="14" customFormat="1">
      <c r="A441" s="14"/>
      <c r="B441" s="244"/>
      <c r="C441" s="245"/>
      <c r="D441" s="235" t="s">
        <v>198</v>
      </c>
      <c r="E441" s="246" t="s">
        <v>19</v>
      </c>
      <c r="F441" s="247" t="s">
        <v>3407</v>
      </c>
      <c r="G441" s="245"/>
      <c r="H441" s="248">
        <v>1.1499999999999999</v>
      </c>
      <c r="I441" s="249"/>
      <c r="J441" s="245"/>
      <c r="K441" s="245"/>
      <c r="L441" s="250"/>
      <c r="M441" s="251"/>
      <c r="N441" s="252"/>
      <c r="O441" s="252"/>
      <c r="P441" s="252"/>
      <c r="Q441" s="252"/>
      <c r="R441" s="252"/>
      <c r="S441" s="252"/>
      <c r="T441" s="253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4" t="s">
        <v>198</v>
      </c>
      <c r="AU441" s="254" t="s">
        <v>82</v>
      </c>
      <c r="AV441" s="14" t="s">
        <v>82</v>
      </c>
      <c r="AW441" s="14" t="s">
        <v>35</v>
      </c>
      <c r="AX441" s="14" t="s">
        <v>73</v>
      </c>
      <c r="AY441" s="254" t="s">
        <v>188</v>
      </c>
    </row>
    <row r="442" s="14" customFormat="1">
      <c r="A442" s="14"/>
      <c r="B442" s="244"/>
      <c r="C442" s="245"/>
      <c r="D442" s="235" t="s">
        <v>198</v>
      </c>
      <c r="E442" s="246" t="s">
        <v>19</v>
      </c>
      <c r="F442" s="247" t="s">
        <v>3406</v>
      </c>
      <c r="G442" s="245"/>
      <c r="H442" s="248">
        <v>1.3799999999999999</v>
      </c>
      <c r="I442" s="249"/>
      <c r="J442" s="245"/>
      <c r="K442" s="245"/>
      <c r="L442" s="250"/>
      <c r="M442" s="251"/>
      <c r="N442" s="252"/>
      <c r="O442" s="252"/>
      <c r="P442" s="252"/>
      <c r="Q442" s="252"/>
      <c r="R442" s="252"/>
      <c r="S442" s="252"/>
      <c r="T442" s="253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4" t="s">
        <v>198</v>
      </c>
      <c r="AU442" s="254" t="s">
        <v>82</v>
      </c>
      <c r="AV442" s="14" t="s">
        <v>82</v>
      </c>
      <c r="AW442" s="14" t="s">
        <v>35</v>
      </c>
      <c r="AX442" s="14" t="s">
        <v>73</v>
      </c>
      <c r="AY442" s="254" t="s">
        <v>188</v>
      </c>
    </row>
    <row r="443" s="14" customFormat="1">
      <c r="A443" s="14"/>
      <c r="B443" s="244"/>
      <c r="C443" s="245"/>
      <c r="D443" s="235" t="s">
        <v>198</v>
      </c>
      <c r="E443" s="246" t="s">
        <v>19</v>
      </c>
      <c r="F443" s="247" t="s">
        <v>3505</v>
      </c>
      <c r="G443" s="245"/>
      <c r="H443" s="248">
        <v>3.1739999999999999</v>
      </c>
      <c r="I443" s="249"/>
      <c r="J443" s="245"/>
      <c r="K443" s="245"/>
      <c r="L443" s="250"/>
      <c r="M443" s="251"/>
      <c r="N443" s="252"/>
      <c r="O443" s="252"/>
      <c r="P443" s="252"/>
      <c r="Q443" s="252"/>
      <c r="R443" s="252"/>
      <c r="S443" s="252"/>
      <c r="T443" s="253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4" t="s">
        <v>198</v>
      </c>
      <c r="AU443" s="254" t="s">
        <v>82</v>
      </c>
      <c r="AV443" s="14" t="s">
        <v>82</v>
      </c>
      <c r="AW443" s="14" t="s">
        <v>35</v>
      </c>
      <c r="AX443" s="14" t="s">
        <v>73</v>
      </c>
      <c r="AY443" s="254" t="s">
        <v>188</v>
      </c>
    </row>
    <row r="444" s="14" customFormat="1">
      <c r="A444" s="14"/>
      <c r="B444" s="244"/>
      <c r="C444" s="245"/>
      <c r="D444" s="235" t="s">
        <v>198</v>
      </c>
      <c r="E444" s="246" t="s">
        <v>19</v>
      </c>
      <c r="F444" s="247" t="s">
        <v>3506</v>
      </c>
      <c r="G444" s="245"/>
      <c r="H444" s="248">
        <v>2.7599999999999998</v>
      </c>
      <c r="I444" s="249"/>
      <c r="J444" s="245"/>
      <c r="K444" s="245"/>
      <c r="L444" s="250"/>
      <c r="M444" s="251"/>
      <c r="N444" s="252"/>
      <c r="O444" s="252"/>
      <c r="P444" s="252"/>
      <c r="Q444" s="252"/>
      <c r="R444" s="252"/>
      <c r="S444" s="252"/>
      <c r="T444" s="253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4" t="s">
        <v>198</v>
      </c>
      <c r="AU444" s="254" t="s">
        <v>82</v>
      </c>
      <c r="AV444" s="14" t="s">
        <v>82</v>
      </c>
      <c r="AW444" s="14" t="s">
        <v>35</v>
      </c>
      <c r="AX444" s="14" t="s">
        <v>73</v>
      </c>
      <c r="AY444" s="254" t="s">
        <v>188</v>
      </c>
    </row>
    <row r="445" s="14" customFormat="1">
      <c r="A445" s="14"/>
      <c r="B445" s="244"/>
      <c r="C445" s="245"/>
      <c r="D445" s="235" t="s">
        <v>198</v>
      </c>
      <c r="E445" s="246" t="s">
        <v>19</v>
      </c>
      <c r="F445" s="247" t="s">
        <v>3507</v>
      </c>
      <c r="G445" s="245"/>
      <c r="H445" s="248">
        <v>3.4950000000000001</v>
      </c>
      <c r="I445" s="249"/>
      <c r="J445" s="245"/>
      <c r="K445" s="245"/>
      <c r="L445" s="250"/>
      <c r="M445" s="251"/>
      <c r="N445" s="252"/>
      <c r="O445" s="252"/>
      <c r="P445" s="252"/>
      <c r="Q445" s="252"/>
      <c r="R445" s="252"/>
      <c r="S445" s="252"/>
      <c r="T445" s="253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4" t="s">
        <v>198</v>
      </c>
      <c r="AU445" s="254" t="s">
        <v>82</v>
      </c>
      <c r="AV445" s="14" t="s">
        <v>82</v>
      </c>
      <c r="AW445" s="14" t="s">
        <v>35</v>
      </c>
      <c r="AX445" s="14" t="s">
        <v>73</v>
      </c>
      <c r="AY445" s="254" t="s">
        <v>188</v>
      </c>
    </row>
    <row r="446" s="13" customFormat="1">
      <c r="A446" s="13"/>
      <c r="B446" s="233"/>
      <c r="C446" s="234"/>
      <c r="D446" s="235" t="s">
        <v>198</v>
      </c>
      <c r="E446" s="236" t="s">
        <v>19</v>
      </c>
      <c r="F446" s="237" t="s">
        <v>3352</v>
      </c>
      <c r="G446" s="234"/>
      <c r="H446" s="236" t="s">
        <v>19</v>
      </c>
      <c r="I446" s="238"/>
      <c r="J446" s="234"/>
      <c r="K446" s="234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198</v>
      </c>
      <c r="AU446" s="243" t="s">
        <v>82</v>
      </c>
      <c r="AV446" s="13" t="s">
        <v>80</v>
      </c>
      <c r="AW446" s="13" t="s">
        <v>35</v>
      </c>
      <c r="AX446" s="13" t="s">
        <v>73</v>
      </c>
      <c r="AY446" s="243" t="s">
        <v>188</v>
      </c>
    </row>
    <row r="447" s="14" customFormat="1">
      <c r="A447" s="14"/>
      <c r="B447" s="244"/>
      <c r="C447" s="245"/>
      <c r="D447" s="235" t="s">
        <v>198</v>
      </c>
      <c r="E447" s="246" t="s">
        <v>19</v>
      </c>
      <c r="F447" s="247" t="s">
        <v>3508</v>
      </c>
      <c r="G447" s="245"/>
      <c r="H447" s="248">
        <v>3.6800000000000002</v>
      </c>
      <c r="I447" s="249"/>
      <c r="J447" s="245"/>
      <c r="K447" s="245"/>
      <c r="L447" s="250"/>
      <c r="M447" s="251"/>
      <c r="N447" s="252"/>
      <c r="O447" s="252"/>
      <c r="P447" s="252"/>
      <c r="Q447" s="252"/>
      <c r="R447" s="252"/>
      <c r="S447" s="252"/>
      <c r="T447" s="253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4" t="s">
        <v>198</v>
      </c>
      <c r="AU447" s="254" t="s">
        <v>82</v>
      </c>
      <c r="AV447" s="14" t="s">
        <v>82</v>
      </c>
      <c r="AW447" s="14" t="s">
        <v>35</v>
      </c>
      <c r="AX447" s="14" t="s">
        <v>73</v>
      </c>
      <c r="AY447" s="254" t="s">
        <v>188</v>
      </c>
    </row>
    <row r="448" s="14" customFormat="1">
      <c r="A448" s="14"/>
      <c r="B448" s="244"/>
      <c r="C448" s="245"/>
      <c r="D448" s="235" t="s">
        <v>198</v>
      </c>
      <c r="E448" s="246" t="s">
        <v>19</v>
      </c>
      <c r="F448" s="247" t="s">
        <v>3509</v>
      </c>
      <c r="G448" s="245"/>
      <c r="H448" s="248">
        <v>1.794</v>
      </c>
      <c r="I448" s="249"/>
      <c r="J448" s="245"/>
      <c r="K448" s="245"/>
      <c r="L448" s="250"/>
      <c r="M448" s="251"/>
      <c r="N448" s="252"/>
      <c r="O448" s="252"/>
      <c r="P448" s="252"/>
      <c r="Q448" s="252"/>
      <c r="R448" s="252"/>
      <c r="S448" s="252"/>
      <c r="T448" s="253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4" t="s">
        <v>198</v>
      </c>
      <c r="AU448" s="254" t="s">
        <v>82</v>
      </c>
      <c r="AV448" s="14" t="s">
        <v>82</v>
      </c>
      <c r="AW448" s="14" t="s">
        <v>35</v>
      </c>
      <c r="AX448" s="14" t="s">
        <v>73</v>
      </c>
      <c r="AY448" s="254" t="s">
        <v>188</v>
      </c>
    </row>
    <row r="449" s="14" customFormat="1">
      <c r="A449" s="14"/>
      <c r="B449" s="244"/>
      <c r="C449" s="245"/>
      <c r="D449" s="235" t="s">
        <v>198</v>
      </c>
      <c r="E449" s="246" t="s">
        <v>19</v>
      </c>
      <c r="F449" s="247" t="s">
        <v>3510</v>
      </c>
      <c r="G449" s="245"/>
      <c r="H449" s="248">
        <v>8.0500000000000007</v>
      </c>
      <c r="I449" s="249"/>
      <c r="J449" s="245"/>
      <c r="K449" s="245"/>
      <c r="L449" s="250"/>
      <c r="M449" s="251"/>
      <c r="N449" s="252"/>
      <c r="O449" s="252"/>
      <c r="P449" s="252"/>
      <c r="Q449" s="252"/>
      <c r="R449" s="252"/>
      <c r="S449" s="252"/>
      <c r="T449" s="253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4" t="s">
        <v>198</v>
      </c>
      <c r="AU449" s="254" t="s">
        <v>82</v>
      </c>
      <c r="AV449" s="14" t="s">
        <v>82</v>
      </c>
      <c r="AW449" s="14" t="s">
        <v>35</v>
      </c>
      <c r="AX449" s="14" t="s">
        <v>73</v>
      </c>
      <c r="AY449" s="254" t="s">
        <v>188</v>
      </c>
    </row>
    <row r="450" s="14" customFormat="1">
      <c r="A450" s="14"/>
      <c r="B450" s="244"/>
      <c r="C450" s="245"/>
      <c r="D450" s="235" t="s">
        <v>198</v>
      </c>
      <c r="E450" s="246" t="s">
        <v>19</v>
      </c>
      <c r="F450" s="247" t="s">
        <v>3511</v>
      </c>
      <c r="G450" s="245"/>
      <c r="H450" s="248">
        <v>2.1160000000000001</v>
      </c>
      <c r="I450" s="249"/>
      <c r="J450" s="245"/>
      <c r="K450" s="245"/>
      <c r="L450" s="250"/>
      <c r="M450" s="251"/>
      <c r="N450" s="252"/>
      <c r="O450" s="252"/>
      <c r="P450" s="252"/>
      <c r="Q450" s="252"/>
      <c r="R450" s="252"/>
      <c r="S450" s="252"/>
      <c r="T450" s="253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4" t="s">
        <v>198</v>
      </c>
      <c r="AU450" s="254" t="s">
        <v>82</v>
      </c>
      <c r="AV450" s="14" t="s">
        <v>82</v>
      </c>
      <c r="AW450" s="14" t="s">
        <v>35</v>
      </c>
      <c r="AX450" s="14" t="s">
        <v>73</v>
      </c>
      <c r="AY450" s="254" t="s">
        <v>188</v>
      </c>
    </row>
    <row r="451" s="14" customFormat="1">
      <c r="A451" s="14"/>
      <c r="B451" s="244"/>
      <c r="C451" s="245"/>
      <c r="D451" s="235" t="s">
        <v>198</v>
      </c>
      <c r="E451" s="246" t="s">
        <v>19</v>
      </c>
      <c r="F451" s="247" t="s">
        <v>3512</v>
      </c>
      <c r="G451" s="245"/>
      <c r="H451" s="248">
        <v>3.2200000000000002</v>
      </c>
      <c r="I451" s="249"/>
      <c r="J451" s="245"/>
      <c r="K451" s="245"/>
      <c r="L451" s="250"/>
      <c r="M451" s="251"/>
      <c r="N451" s="252"/>
      <c r="O451" s="252"/>
      <c r="P451" s="252"/>
      <c r="Q451" s="252"/>
      <c r="R451" s="252"/>
      <c r="S451" s="252"/>
      <c r="T451" s="253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4" t="s">
        <v>198</v>
      </c>
      <c r="AU451" s="254" t="s">
        <v>82</v>
      </c>
      <c r="AV451" s="14" t="s">
        <v>82</v>
      </c>
      <c r="AW451" s="14" t="s">
        <v>35</v>
      </c>
      <c r="AX451" s="14" t="s">
        <v>73</v>
      </c>
      <c r="AY451" s="254" t="s">
        <v>188</v>
      </c>
    </row>
    <row r="452" s="14" customFormat="1">
      <c r="A452" s="14"/>
      <c r="B452" s="244"/>
      <c r="C452" s="245"/>
      <c r="D452" s="235" t="s">
        <v>198</v>
      </c>
      <c r="E452" s="246" t="s">
        <v>19</v>
      </c>
      <c r="F452" s="247" t="s">
        <v>3513</v>
      </c>
      <c r="G452" s="245"/>
      <c r="H452" s="248">
        <v>4.5999999999999996</v>
      </c>
      <c r="I452" s="249"/>
      <c r="J452" s="245"/>
      <c r="K452" s="245"/>
      <c r="L452" s="250"/>
      <c r="M452" s="251"/>
      <c r="N452" s="252"/>
      <c r="O452" s="252"/>
      <c r="P452" s="252"/>
      <c r="Q452" s="252"/>
      <c r="R452" s="252"/>
      <c r="S452" s="252"/>
      <c r="T452" s="253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4" t="s">
        <v>198</v>
      </c>
      <c r="AU452" s="254" t="s">
        <v>82</v>
      </c>
      <c r="AV452" s="14" t="s">
        <v>82</v>
      </c>
      <c r="AW452" s="14" t="s">
        <v>35</v>
      </c>
      <c r="AX452" s="14" t="s">
        <v>73</v>
      </c>
      <c r="AY452" s="254" t="s">
        <v>188</v>
      </c>
    </row>
    <row r="453" s="14" customFormat="1">
      <c r="A453" s="14"/>
      <c r="B453" s="244"/>
      <c r="C453" s="245"/>
      <c r="D453" s="235" t="s">
        <v>198</v>
      </c>
      <c r="E453" s="246" t="s">
        <v>19</v>
      </c>
      <c r="F453" s="247" t="s">
        <v>3514</v>
      </c>
      <c r="G453" s="245"/>
      <c r="H453" s="248">
        <v>4.8300000000000001</v>
      </c>
      <c r="I453" s="249"/>
      <c r="J453" s="245"/>
      <c r="K453" s="245"/>
      <c r="L453" s="250"/>
      <c r="M453" s="251"/>
      <c r="N453" s="252"/>
      <c r="O453" s="252"/>
      <c r="P453" s="252"/>
      <c r="Q453" s="252"/>
      <c r="R453" s="252"/>
      <c r="S453" s="252"/>
      <c r="T453" s="253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4" t="s">
        <v>198</v>
      </c>
      <c r="AU453" s="254" t="s">
        <v>82</v>
      </c>
      <c r="AV453" s="14" t="s">
        <v>82</v>
      </c>
      <c r="AW453" s="14" t="s">
        <v>35</v>
      </c>
      <c r="AX453" s="14" t="s">
        <v>73</v>
      </c>
      <c r="AY453" s="254" t="s">
        <v>188</v>
      </c>
    </row>
    <row r="454" s="14" customFormat="1">
      <c r="A454" s="14"/>
      <c r="B454" s="244"/>
      <c r="C454" s="245"/>
      <c r="D454" s="235" t="s">
        <v>198</v>
      </c>
      <c r="E454" s="246" t="s">
        <v>19</v>
      </c>
      <c r="F454" s="247" t="s">
        <v>3410</v>
      </c>
      <c r="G454" s="245"/>
      <c r="H454" s="248">
        <v>1.8400000000000001</v>
      </c>
      <c r="I454" s="249"/>
      <c r="J454" s="245"/>
      <c r="K454" s="245"/>
      <c r="L454" s="250"/>
      <c r="M454" s="251"/>
      <c r="N454" s="252"/>
      <c r="O454" s="252"/>
      <c r="P454" s="252"/>
      <c r="Q454" s="252"/>
      <c r="R454" s="252"/>
      <c r="S454" s="252"/>
      <c r="T454" s="253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4" t="s">
        <v>198</v>
      </c>
      <c r="AU454" s="254" t="s">
        <v>82</v>
      </c>
      <c r="AV454" s="14" t="s">
        <v>82</v>
      </c>
      <c r="AW454" s="14" t="s">
        <v>35</v>
      </c>
      <c r="AX454" s="14" t="s">
        <v>73</v>
      </c>
      <c r="AY454" s="254" t="s">
        <v>188</v>
      </c>
    </row>
    <row r="455" s="14" customFormat="1">
      <c r="A455" s="14"/>
      <c r="B455" s="244"/>
      <c r="C455" s="245"/>
      <c r="D455" s="235" t="s">
        <v>198</v>
      </c>
      <c r="E455" s="246" t="s">
        <v>19</v>
      </c>
      <c r="F455" s="247" t="s">
        <v>3511</v>
      </c>
      <c r="G455" s="245"/>
      <c r="H455" s="248">
        <v>2.1160000000000001</v>
      </c>
      <c r="I455" s="249"/>
      <c r="J455" s="245"/>
      <c r="K455" s="245"/>
      <c r="L455" s="250"/>
      <c r="M455" s="251"/>
      <c r="N455" s="252"/>
      <c r="O455" s="252"/>
      <c r="P455" s="252"/>
      <c r="Q455" s="252"/>
      <c r="R455" s="252"/>
      <c r="S455" s="252"/>
      <c r="T455" s="253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4" t="s">
        <v>198</v>
      </c>
      <c r="AU455" s="254" t="s">
        <v>82</v>
      </c>
      <c r="AV455" s="14" t="s">
        <v>82</v>
      </c>
      <c r="AW455" s="14" t="s">
        <v>35</v>
      </c>
      <c r="AX455" s="14" t="s">
        <v>73</v>
      </c>
      <c r="AY455" s="254" t="s">
        <v>188</v>
      </c>
    </row>
    <row r="456" s="13" customFormat="1">
      <c r="A456" s="13"/>
      <c r="B456" s="233"/>
      <c r="C456" s="234"/>
      <c r="D456" s="235" t="s">
        <v>198</v>
      </c>
      <c r="E456" s="236" t="s">
        <v>19</v>
      </c>
      <c r="F456" s="237" t="s">
        <v>3355</v>
      </c>
      <c r="G456" s="234"/>
      <c r="H456" s="236" t="s">
        <v>19</v>
      </c>
      <c r="I456" s="238"/>
      <c r="J456" s="234"/>
      <c r="K456" s="234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198</v>
      </c>
      <c r="AU456" s="243" t="s">
        <v>82</v>
      </c>
      <c r="AV456" s="13" t="s">
        <v>80</v>
      </c>
      <c r="AW456" s="13" t="s">
        <v>35</v>
      </c>
      <c r="AX456" s="13" t="s">
        <v>73</v>
      </c>
      <c r="AY456" s="243" t="s">
        <v>188</v>
      </c>
    </row>
    <row r="457" s="14" customFormat="1">
      <c r="A457" s="14"/>
      <c r="B457" s="244"/>
      <c r="C457" s="245"/>
      <c r="D457" s="235" t="s">
        <v>198</v>
      </c>
      <c r="E457" s="246" t="s">
        <v>19</v>
      </c>
      <c r="F457" s="247" t="s">
        <v>3508</v>
      </c>
      <c r="G457" s="245"/>
      <c r="H457" s="248">
        <v>3.6800000000000002</v>
      </c>
      <c r="I457" s="249"/>
      <c r="J457" s="245"/>
      <c r="K457" s="245"/>
      <c r="L457" s="250"/>
      <c r="M457" s="251"/>
      <c r="N457" s="252"/>
      <c r="O457" s="252"/>
      <c r="P457" s="252"/>
      <c r="Q457" s="252"/>
      <c r="R457" s="252"/>
      <c r="S457" s="252"/>
      <c r="T457" s="253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4" t="s">
        <v>198</v>
      </c>
      <c r="AU457" s="254" t="s">
        <v>82</v>
      </c>
      <c r="AV457" s="14" t="s">
        <v>82</v>
      </c>
      <c r="AW457" s="14" t="s">
        <v>35</v>
      </c>
      <c r="AX457" s="14" t="s">
        <v>73</v>
      </c>
      <c r="AY457" s="254" t="s">
        <v>188</v>
      </c>
    </row>
    <row r="458" s="14" customFormat="1">
      <c r="A458" s="14"/>
      <c r="B458" s="244"/>
      <c r="C458" s="245"/>
      <c r="D458" s="235" t="s">
        <v>198</v>
      </c>
      <c r="E458" s="246" t="s">
        <v>19</v>
      </c>
      <c r="F458" s="247" t="s">
        <v>3509</v>
      </c>
      <c r="G458" s="245"/>
      <c r="H458" s="248">
        <v>1.794</v>
      </c>
      <c r="I458" s="249"/>
      <c r="J458" s="245"/>
      <c r="K458" s="245"/>
      <c r="L458" s="250"/>
      <c r="M458" s="251"/>
      <c r="N458" s="252"/>
      <c r="O458" s="252"/>
      <c r="P458" s="252"/>
      <c r="Q458" s="252"/>
      <c r="R458" s="252"/>
      <c r="S458" s="252"/>
      <c r="T458" s="253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4" t="s">
        <v>198</v>
      </c>
      <c r="AU458" s="254" t="s">
        <v>82</v>
      </c>
      <c r="AV458" s="14" t="s">
        <v>82</v>
      </c>
      <c r="AW458" s="14" t="s">
        <v>35</v>
      </c>
      <c r="AX458" s="14" t="s">
        <v>73</v>
      </c>
      <c r="AY458" s="254" t="s">
        <v>188</v>
      </c>
    </row>
    <row r="459" s="14" customFormat="1">
      <c r="A459" s="14"/>
      <c r="B459" s="244"/>
      <c r="C459" s="245"/>
      <c r="D459" s="235" t="s">
        <v>198</v>
      </c>
      <c r="E459" s="246" t="s">
        <v>19</v>
      </c>
      <c r="F459" s="247" t="s">
        <v>3398</v>
      </c>
      <c r="G459" s="245"/>
      <c r="H459" s="248">
        <v>2.2999999999999998</v>
      </c>
      <c r="I459" s="249"/>
      <c r="J459" s="245"/>
      <c r="K459" s="245"/>
      <c r="L459" s="250"/>
      <c r="M459" s="251"/>
      <c r="N459" s="252"/>
      <c r="O459" s="252"/>
      <c r="P459" s="252"/>
      <c r="Q459" s="252"/>
      <c r="R459" s="252"/>
      <c r="S459" s="252"/>
      <c r="T459" s="253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4" t="s">
        <v>198</v>
      </c>
      <c r="AU459" s="254" t="s">
        <v>82</v>
      </c>
      <c r="AV459" s="14" t="s">
        <v>82</v>
      </c>
      <c r="AW459" s="14" t="s">
        <v>35</v>
      </c>
      <c r="AX459" s="14" t="s">
        <v>73</v>
      </c>
      <c r="AY459" s="254" t="s">
        <v>188</v>
      </c>
    </row>
    <row r="460" s="14" customFormat="1">
      <c r="A460" s="14"/>
      <c r="B460" s="244"/>
      <c r="C460" s="245"/>
      <c r="D460" s="235" t="s">
        <v>198</v>
      </c>
      <c r="E460" s="246" t="s">
        <v>19</v>
      </c>
      <c r="F460" s="247" t="s">
        <v>3515</v>
      </c>
      <c r="G460" s="245"/>
      <c r="H460" s="248">
        <v>1.794</v>
      </c>
      <c r="I460" s="249"/>
      <c r="J460" s="245"/>
      <c r="K460" s="245"/>
      <c r="L460" s="250"/>
      <c r="M460" s="251"/>
      <c r="N460" s="252"/>
      <c r="O460" s="252"/>
      <c r="P460" s="252"/>
      <c r="Q460" s="252"/>
      <c r="R460" s="252"/>
      <c r="S460" s="252"/>
      <c r="T460" s="253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4" t="s">
        <v>198</v>
      </c>
      <c r="AU460" s="254" t="s">
        <v>82</v>
      </c>
      <c r="AV460" s="14" t="s">
        <v>82</v>
      </c>
      <c r="AW460" s="14" t="s">
        <v>35</v>
      </c>
      <c r="AX460" s="14" t="s">
        <v>73</v>
      </c>
      <c r="AY460" s="254" t="s">
        <v>188</v>
      </c>
    </row>
    <row r="461" s="14" customFormat="1">
      <c r="A461" s="14"/>
      <c r="B461" s="244"/>
      <c r="C461" s="245"/>
      <c r="D461" s="235" t="s">
        <v>198</v>
      </c>
      <c r="E461" s="246" t="s">
        <v>19</v>
      </c>
      <c r="F461" s="247" t="s">
        <v>3414</v>
      </c>
      <c r="G461" s="245"/>
      <c r="H461" s="248">
        <v>1.6100000000000001</v>
      </c>
      <c r="I461" s="249"/>
      <c r="J461" s="245"/>
      <c r="K461" s="245"/>
      <c r="L461" s="250"/>
      <c r="M461" s="251"/>
      <c r="N461" s="252"/>
      <c r="O461" s="252"/>
      <c r="P461" s="252"/>
      <c r="Q461" s="252"/>
      <c r="R461" s="252"/>
      <c r="S461" s="252"/>
      <c r="T461" s="253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4" t="s">
        <v>198</v>
      </c>
      <c r="AU461" s="254" t="s">
        <v>82</v>
      </c>
      <c r="AV461" s="14" t="s">
        <v>82</v>
      </c>
      <c r="AW461" s="14" t="s">
        <v>35</v>
      </c>
      <c r="AX461" s="14" t="s">
        <v>73</v>
      </c>
      <c r="AY461" s="254" t="s">
        <v>188</v>
      </c>
    </row>
    <row r="462" s="14" customFormat="1">
      <c r="A462" s="14"/>
      <c r="B462" s="244"/>
      <c r="C462" s="245"/>
      <c r="D462" s="235" t="s">
        <v>198</v>
      </c>
      <c r="E462" s="246" t="s">
        <v>19</v>
      </c>
      <c r="F462" s="247" t="s">
        <v>3516</v>
      </c>
      <c r="G462" s="245"/>
      <c r="H462" s="248">
        <v>3.198</v>
      </c>
      <c r="I462" s="249"/>
      <c r="J462" s="245"/>
      <c r="K462" s="245"/>
      <c r="L462" s="250"/>
      <c r="M462" s="251"/>
      <c r="N462" s="252"/>
      <c r="O462" s="252"/>
      <c r="P462" s="252"/>
      <c r="Q462" s="252"/>
      <c r="R462" s="252"/>
      <c r="S462" s="252"/>
      <c r="T462" s="253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4" t="s">
        <v>198</v>
      </c>
      <c r="AU462" s="254" t="s">
        <v>82</v>
      </c>
      <c r="AV462" s="14" t="s">
        <v>82</v>
      </c>
      <c r="AW462" s="14" t="s">
        <v>35</v>
      </c>
      <c r="AX462" s="14" t="s">
        <v>73</v>
      </c>
      <c r="AY462" s="254" t="s">
        <v>188</v>
      </c>
    </row>
    <row r="463" s="14" customFormat="1">
      <c r="A463" s="14"/>
      <c r="B463" s="244"/>
      <c r="C463" s="245"/>
      <c r="D463" s="235" t="s">
        <v>198</v>
      </c>
      <c r="E463" s="246" t="s">
        <v>19</v>
      </c>
      <c r="F463" s="247" t="s">
        <v>3517</v>
      </c>
      <c r="G463" s="245"/>
      <c r="H463" s="248">
        <v>6.4400000000000004</v>
      </c>
      <c r="I463" s="249"/>
      <c r="J463" s="245"/>
      <c r="K463" s="245"/>
      <c r="L463" s="250"/>
      <c r="M463" s="251"/>
      <c r="N463" s="252"/>
      <c r="O463" s="252"/>
      <c r="P463" s="252"/>
      <c r="Q463" s="252"/>
      <c r="R463" s="252"/>
      <c r="S463" s="252"/>
      <c r="T463" s="253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4" t="s">
        <v>198</v>
      </c>
      <c r="AU463" s="254" t="s">
        <v>82</v>
      </c>
      <c r="AV463" s="14" t="s">
        <v>82</v>
      </c>
      <c r="AW463" s="14" t="s">
        <v>35</v>
      </c>
      <c r="AX463" s="14" t="s">
        <v>73</v>
      </c>
      <c r="AY463" s="254" t="s">
        <v>188</v>
      </c>
    </row>
    <row r="464" s="14" customFormat="1">
      <c r="A464" s="14"/>
      <c r="B464" s="244"/>
      <c r="C464" s="245"/>
      <c r="D464" s="235" t="s">
        <v>198</v>
      </c>
      <c r="E464" s="246" t="s">
        <v>19</v>
      </c>
      <c r="F464" s="247" t="s">
        <v>3508</v>
      </c>
      <c r="G464" s="245"/>
      <c r="H464" s="248">
        <v>3.6800000000000002</v>
      </c>
      <c r="I464" s="249"/>
      <c r="J464" s="245"/>
      <c r="K464" s="245"/>
      <c r="L464" s="250"/>
      <c r="M464" s="251"/>
      <c r="N464" s="252"/>
      <c r="O464" s="252"/>
      <c r="P464" s="252"/>
      <c r="Q464" s="252"/>
      <c r="R464" s="252"/>
      <c r="S464" s="252"/>
      <c r="T464" s="253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4" t="s">
        <v>198</v>
      </c>
      <c r="AU464" s="254" t="s">
        <v>82</v>
      </c>
      <c r="AV464" s="14" t="s">
        <v>82</v>
      </c>
      <c r="AW464" s="14" t="s">
        <v>35</v>
      </c>
      <c r="AX464" s="14" t="s">
        <v>73</v>
      </c>
      <c r="AY464" s="254" t="s">
        <v>188</v>
      </c>
    </row>
    <row r="465" s="14" customFormat="1">
      <c r="A465" s="14"/>
      <c r="B465" s="244"/>
      <c r="C465" s="245"/>
      <c r="D465" s="235" t="s">
        <v>198</v>
      </c>
      <c r="E465" s="246" t="s">
        <v>19</v>
      </c>
      <c r="F465" s="247" t="s">
        <v>3518</v>
      </c>
      <c r="G465" s="245"/>
      <c r="H465" s="248">
        <v>1.0580000000000001</v>
      </c>
      <c r="I465" s="249"/>
      <c r="J465" s="245"/>
      <c r="K465" s="245"/>
      <c r="L465" s="250"/>
      <c r="M465" s="251"/>
      <c r="N465" s="252"/>
      <c r="O465" s="252"/>
      <c r="P465" s="252"/>
      <c r="Q465" s="252"/>
      <c r="R465" s="252"/>
      <c r="S465" s="252"/>
      <c r="T465" s="253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4" t="s">
        <v>198</v>
      </c>
      <c r="AU465" s="254" t="s">
        <v>82</v>
      </c>
      <c r="AV465" s="14" t="s">
        <v>82</v>
      </c>
      <c r="AW465" s="14" t="s">
        <v>35</v>
      </c>
      <c r="AX465" s="14" t="s">
        <v>73</v>
      </c>
      <c r="AY465" s="254" t="s">
        <v>188</v>
      </c>
    </row>
    <row r="466" s="14" customFormat="1">
      <c r="A466" s="14"/>
      <c r="B466" s="244"/>
      <c r="C466" s="245"/>
      <c r="D466" s="235" t="s">
        <v>198</v>
      </c>
      <c r="E466" s="246" t="s">
        <v>19</v>
      </c>
      <c r="F466" s="247" t="s">
        <v>3519</v>
      </c>
      <c r="G466" s="245"/>
      <c r="H466" s="248">
        <v>1.196</v>
      </c>
      <c r="I466" s="249"/>
      <c r="J466" s="245"/>
      <c r="K466" s="245"/>
      <c r="L466" s="250"/>
      <c r="M466" s="251"/>
      <c r="N466" s="252"/>
      <c r="O466" s="252"/>
      <c r="P466" s="252"/>
      <c r="Q466" s="252"/>
      <c r="R466" s="252"/>
      <c r="S466" s="252"/>
      <c r="T466" s="253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4" t="s">
        <v>198</v>
      </c>
      <c r="AU466" s="254" t="s">
        <v>82</v>
      </c>
      <c r="AV466" s="14" t="s">
        <v>82</v>
      </c>
      <c r="AW466" s="14" t="s">
        <v>35</v>
      </c>
      <c r="AX466" s="14" t="s">
        <v>73</v>
      </c>
      <c r="AY466" s="254" t="s">
        <v>188</v>
      </c>
    </row>
    <row r="467" s="14" customFormat="1">
      <c r="A467" s="14"/>
      <c r="B467" s="244"/>
      <c r="C467" s="245"/>
      <c r="D467" s="235" t="s">
        <v>198</v>
      </c>
      <c r="E467" s="246" t="s">
        <v>19</v>
      </c>
      <c r="F467" s="247" t="s">
        <v>3518</v>
      </c>
      <c r="G467" s="245"/>
      <c r="H467" s="248">
        <v>1.0580000000000001</v>
      </c>
      <c r="I467" s="249"/>
      <c r="J467" s="245"/>
      <c r="K467" s="245"/>
      <c r="L467" s="250"/>
      <c r="M467" s="251"/>
      <c r="N467" s="252"/>
      <c r="O467" s="252"/>
      <c r="P467" s="252"/>
      <c r="Q467" s="252"/>
      <c r="R467" s="252"/>
      <c r="S467" s="252"/>
      <c r="T467" s="253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4" t="s">
        <v>198</v>
      </c>
      <c r="AU467" s="254" t="s">
        <v>82</v>
      </c>
      <c r="AV467" s="14" t="s">
        <v>82</v>
      </c>
      <c r="AW467" s="14" t="s">
        <v>35</v>
      </c>
      <c r="AX467" s="14" t="s">
        <v>73</v>
      </c>
      <c r="AY467" s="254" t="s">
        <v>188</v>
      </c>
    </row>
    <row r="468" s="13" customFormat="1">
      <c r="A468" s="13"/>
      <c r="B468" s="233"/>
      <c r="C468" s="234"/>
      <c r="D468" s="235" t="s">
        <v>198</v>
      </c>
      <c r="E468" s="236" t="s">
        <v>19</v>
      </c>
      <c r="F468" s="237" t="s">
        <v>3360</v>
      </c>
      <c r="G468" s="234"/>
      <c r="H468" s="236" t="s">
        <v>19</v>
      </c>
      <c r="I468" s="238"/>
      <c r="J468" s="234"/>
      <c r="K468" s="234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198</v>
      </c>
      <c r="AU468" s="243" t="s">
        <v>82</v>
      </c>
      <c r="AV468" s="13" t="s">
        <v>80</v>
      </c>
      <c r="AW468" s="13" t="s">
        <v>35</v>
      </c>
      <c r="AX468" s="13" t="s">
        <v>73</v>
      </c>
      <c r="AY468" s="243" t="s">
        <v>188</v>
      </c>
    </row>
    <row r="469" s="14" customFormat="1">
      <c r="A469" s="14"/>
      <c r="B469" s="244"/>
      <c r="C469" s="245"/>
      <c r="D469" s="235" t="s">
        <v>198</v>
      </c>
      <c r="E469" s="246" t="s">
        <v>19</v>
      </c>
      <c r="F469" s="247" t="s">
        <v>3520</v>
      </c>
      <c r="G469" s="245"/>
      <c r="H469" s="248">
        <v>1.173</v>
      </c>
      <c r="I469" s="249"/>
      <c r="J469" s="245"/>
      <c r="K469" s="245"/>
      <c r="L469" s="250"/>
      <c r="M469" s="251"/>
      <c r="N469" s="252"/>
      <c r="O469" s="252"/>
      <c r="P469" s="252"/>
      <c r="Q469" s="252"/>
      <c r="R469" s="252"/>
      <c r="S469" s="252"/>
      <c r="T469" s="253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4" t="s">
        <v>198</v>
      </c>
      <c r="AU469" s="254" t="s">
        <v>82</v>
      </c>
      <c r="AV469" s="14" t="s">
        <v>82</v>
      </c>
      <c r="AW469" s="14" t="s">
        <v>35</v>
      </c>
      <c r="AX469" s="14" t="s">
        <v>73</v>
      </c>
      <c r="AY469" s="254" t="s">
        <v>188</v>
      </c>
    </row>
    <row r="470" s="15" customFormat="1">
      <c r="A470" s="15"/>
      <c r="B470" s="255"/>
      <c r="C470" s="256"/>
      <c r="D470" s="235" t="s">
        <v>198</v>
      </c>
      <c r="E470" s="257" t="s">
        <v>19</v>
      </c>
      <c r="F470" s="258" t="s">
        <v>229</v>
      </c>
      <c r="G470" s="256"/>
      <c r="H470" s="259">
        <v>77.993000000000023</v>
      </c>
      <c r="I470" s="260"/>
      <c r="J470" s="256"/>
      <c r="K470" s="256"/>
      <c r="L470" s="261"/>
      <c r="M470" s="262"/>
      <c r="N470" s="263"/>
      <c r="O470" s="263"/>
      <c r="P470" s="263"/>
      <c r="Q470" s="263"/>
      <c r="R470" s="263"/>
      <c r="S470" s="263"/>
      <c r="T470" s="264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65" t="s">
        <v>198</v>
      </c>
      <c r="AU470" s="265" t="s">
        <v>82</v>
      </c>
      <c r="AV470" s="15" t="s">
        <v>135</v>
      </c>
      <c r="AW470" s="15" t="s">
        <v>35</v>
      </c>
      <c r="AX470" s="15" t="s">
        <v>80</v>
      </c>
      <c r="AY470" s="265" t="s">
        <v>188</v>
      </c>
    </row>
    <row r="471" s="14" customFormat="1">
      <c r="A471" s="14"/>
      <c r="B471" s="244"/>
      <c r="C471" s="245"/>
      <c r="D471" s="235" t="s">
        <v>198</v>
      </c>
      <c r="E471" s="245"/>
      <c r="F471" s="247" t="s">
        <v>3521</v>
      </c>
      <c r="G471" s="245"/>
      <c r="H471" s="248">
        <v>85.792000000000002</v>
      </c>
      <c r="I471" s="249"/>
      <c r="J471" s="245"/>
      <c r="K471" s="245"/>
      <c r="L471" s="250"/>
      <c r="M471" s="251"/>
      <c r="N471" s="252"/>
      <c r="O471" s="252"/>
      <c r="P471" s="252"/>
      <c r="Q471" s="252"/>
      <c r="R471" s="252"/>
      <c r="S471" s="252"/>
      <c r="T471" s="253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4" t="s">
        <v>198</v>
      </c>
      <c r="AU471" s="254" t="s">
        <v>82</v>
      </c>
      <c r="AV471" s="14" t="s">
        <v>82</v>
      </c>
      <c r="AW471" s="14" t="s">
        <v>4</v>
      </c>
      <c r="AX471" s="14" t="s">
        <v>80</v>
      </c>
      <c r="AY471" s="254" t="s">
        <v>188</v>
      </c>
    </row>
    <row r="472" s="2" customFormat="1" ht="16.5" customHeight="1">
      <c r="A472" s="40"/>
      <c r="B472" s="41"/>
      <c r="C472" s="215" t="s">
        <v>361</v>
      </c>
      <c r="D472" s="215" t="s">
        <v>190</v>
      </c>
      <c r="E472" s="216" t="s">
        <v>3522</v>
      </c>
      <c r="F472" s="217" t="s">
        <v>3523</v>
      </c>
      <c r="G472" s="218" t="s">
        <v>501</v>
      </c>
      <c r="H472" s="219">
        <v>41.460000000000001</v>
      </c>
      <c r="I472" s="220"/>
      <c r="J472" s="221">
        <f>ROUND(I472*H472,2)</f>
        <v>0</v>
      </c>
      <c r="K472" s="217" t="s">
        <v>194</v>
      </c>
      <c r="L472" s="46"/>
      <c r="M472" s="222" t="s">
        <v>19</v>
      </c>
      <c r="N472" s="223" t="s">
        <v>44</v>
      </c>
      <c r="O472" s="86"/>
      <c r="P472" s="224">
        <f>O472*H472</f>
        <v>0</v>
      </c>
      <c r="Q472" s="224">
        <v>3.0000000000000001E-05</v>
      </c>
      <c r="R472" s="224">
        <f>Q472*H472</f>
        <v>0.0012438</v>
      </c>
      <c r="S472" s="224">
        <v>0</v>
      </c>
      <c r="T472" s="225">
        <f>S472*H472</f>
        <v>0</v>
      </c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R472" s="226" t="s">
        <v>135</v>
      </c>
      <c r="AT472" s="226" t="s">
        <v>190</v>
      </c>
      <c r="AU472" s="226" t="s">
        <v>82</v>
      </c>
      <c r="AY472" s="19" t="s">
        <v>188</v>
      </c>
      <c r="BE472" s="227">
        <f>IF(N472="základní",J472,0)</f>
        <v>0</v>
      </c>
      <c r="BF472" s="227">
        <f>IF(N472="snížená",J472,0)</f>
        <v>0</v>
      </c>
      <c r="BG472" s="227">
        <f>IF(N472="zákl. přenesená",J472,0)</f>
        <v>0</v>
      </c>
      <c r="BH472" s="227">
        <f>IF(N472="sníž. přenesená",J472,0)</f>
        <v>0</v>
      </c>
      <c r="BI472" s="227">
        <f>IF(N472="nulová",J472,0)</f>
        <v>0</v>
      </c>
      <c r="BJ472" s="19" t="s">
        <v>80</v>
      </c>
      <c r="BK472" s="227">
        <f>ROUND(I472*H472,2)</f>
        <v>0</v>
      </c>
      <c r="BL472" s="19" t="s">
        <v>135</v>
      </c>
      <c r="BM472" s="226" t="s">
        <v>3524</v>
      </c>
    </row>
    <row r="473" s="2" customFormat="1">
      <c r="A473" s="40"/>
      <c r="B473" s="41"/>
      <c r="C473" s="42"/>
      <c r="D473" s="228" t="s">
        <v>196</v>
      </c>
      <c r="E473" s="42"/>
      <c r="F473" s="229" t="s">
        <v>3525</v>
      </c>
      <c r="G473" s="42"/>
      <c r="H473" s="42"/>
      <c r="I473" s="230"/>
      <c r="J473" s="42"/>
      <c r="K473" s="42"/>
      <c r="L473" s="46"/>
      <c r="M473" s="231"/>
      <c r="N473" s="232"/>
      <c r="O473" s="86"/>
      <c r="P473" s="86"/>
      <c r="Q473" s="86"/>
      <c r="R473" s="86"/>
      <c r="S473" s="86"/>
      <c r="T473" s="87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T473" s="19" t="s">
        <v>196</v>
      </c>
      <c r="AU473" s="19" t="s">
        <v>82</v>
      </c>
    </row>
    <row r="474" s="13" customFormat="1">
      <c r="A474" s="13"/>
      <c r="B474" s="233"/>
      <c r="C474" s="234"/>
      <c r="D474" s="235" t="s">
        <v>198</v>
      </c>
      <c r="E474" s="236" t="s">
        <v>19</v>
      </c>
      <c r="F474" s="237" t="s">
        <v>328</v>
      </c>
      <c r="G474" s="234"/>
      <c r="H474" s="236" t="s">
        <v>19</v>
      </c>
      <c r="I474" s="238"/>
      <c r="J474" s="234"/>
      <c r="K474" s="234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198</v>
      </c>
      <c r="AU474" s="243" t="s">
        <v>82</v>
      </c>
      <c r="AV474" s="13" t="s">
        <v>80</v>
      </c>
      <c r="AW474" s="13" t="s">
        <v>35</v>
      </c>
      <c r="AX474" s="13" t="s">
        <v>73</v>
      </c>
      <c r="AY474" s="243" t="s">
        <v>188</v>
      </c>
    </row>
    <row r="475" s="14" customFormat="1">
      <c r="A475" s="14"/>
      <c r="B475" s="244"/>
      <c r="C475" s="245"/>
      <c r="D475" s="235" t="s">
        <v>198</v>
      </c>
      <c r="E475" s="246" t="s">
        <v>19</v>
      </c>
      <c r="F475" s="247" t="s">
        <v>3526</v>
      </c>
      <c r="G475" s="245"/>
      <c r="H475" s="248">
        <v>42.460000000000001</v>
      </c>
      <c r="I475" s="249"/>
      <c r="J475" s="245"/>
      <c r="K475" s="245"/>
      <c r="L475" s="250"/>
      <c r="M475" s="251"/>
      <c r="N475" s="252"/>
      <c r="O475" s="252"/>
      <c r="P475" s="252"/>
      <c r="Q475" s="252"/>
      <c r="R475" s="252"/>
      <c r="S475" s="252"/>
      <c r="T475" s="253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4" t="s">
        <v>198</v>
      </c>
      <c r="AU475" s="254" t="s">
        <v>82</v>
      </c>
      <c r="AV475" s="14" t="s">
        <v>82</v>
      </c>
      <c r="AW475" s="14" t="s">
        <v>35</v>
      </c>
      <c r="AX475" s="14" t="s">
        <v>73</v>
      </c>
      <c r="AY475" s="254" t="s">
        <v>188</v>
      </c>
    </row>
    <row r="476" s="14" customFormat="1">
      <c r="A476" s="14"/>
      <c r="B476" s="244"/>
      <c r="C476" s="245"/>
      <c r="D476" s="235" t="s">
        <v>198</v>
      </c>
      <c r="E476" s="246" t="s">
        <v>19</v>
      </c>
      <c r="F476" s="247" t="s">
        <v>160</v>
      </c>
      <c r="G476" s="245"/>
      <c r="H476" s="248">
        <v>-1</v>
      </c>
      <c r="I476" s="249"/>
      <c r="J476" s="245"/>
      <c r="K476" s="245"/>
      <c r="L476" s="250"/>
      <c r="M476" s="251"/>
      <c r="N476" s="252"/>
      <c r="O476" s="252"/>
      <c r="P476" s="252"/>
      <c r="Q476" s="252"/>
      <c r="R476" s="252"/>
      <c r="S476" s="252"/>
      <c r="T476" s="253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4" t="s">
        <v>198</v>
      </c>
      <c r="AU476" s="254" t="s">
        <v>82</v>
      </c>
      <c r="AV476" s="14" t="s">
        <v>82</v>
      </c>
      <c r="AW476" s="14" t="s">
        <v>35</v>
      </c>
      <c r="AX476" s="14" t="s">
        <v>73</v>
      </c>
      <c r="AY476" s="254" t="s">
        <v>188</v>
      </c>
    </row>
    <row r="477" s="15" customFormat="1">
      <c r="A477" s="15"/>
      <c r="B477" s="255"/>
      <c r="C477" s="256"/>
      <c r="D477" s="235" t="s">
        <v>198</v>
      </c>
      <c r="E477" s="257" t="s">
        <v>19</v>
      </c>
      <c r="F477" s="258" t="s">
        <v>229</v>
      </c>
      <c r="G477" s="256"/>
      <c r="H477" s="259">
        <v>41.460000000000001</v>
      </c>
      <c r="I477" s="260"/>
      <c r="J477" s="256"/>
      <c r="K477" s="256"/>
      <c r="L477" s="261"/>
      <c r="M477" s="262"/>
      <c r="N477" s="263"/>
      <c r="O477" s="263"/>
      <c r="P477" s="263"/>
      <c r="Q477" s="263"/>
      <c r="R477" s="263"/>
      <c r="S477" s="263"/>
      <c r="T477" s="264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65" t="s">
        <v>198</v>
      </c>
      <c r="AU477" s="265" t="s">
        <v>82</v>
      </c>
      <c r="AV477" s="15" t="s">
        <v>135</v>
      </c>
      <c r="AW477" s="15" t="s">
        <v>35</v>
      </c>
      <c r="AX477" s="15" t="s">
        <v>80</v>
      </c>
      <c r="AY477" s="265" t="s">
        <v>188</v>
      </c>
    </row>
    <row r="478" s="2" customFormat="1" ht="16.5" customHeight="1">
      <c r="A478" s="40"/>
      <c r="B478" s="41"/>
      <c r="C478" s="272" t="s">
        <v>375</v>
      </c>
      <c r="D478" s="272" t="s">
        <v>522</v>
      </c>
      <c r="E478" s="273" t="s">
        <v>3527</v>
      </c>
      <c r="F478" s="274" t="s">
        <v>3528</v>
      </c>
      <c r="G478" s="275" t="s">
        <v>501</v>
      </c>
      <c r="H478" s="276">
        <v>43.533000000000001</v>
      </c>
      <c r="I478" s="277"/>
      <c r="J478" s="278">
        <f>ROUND(I478*H478,2)</f>
        <v>0</v>
      </c>
      <c r="K478" s="274" t="s">
        <v>452</v>
      </c>
      <c r="L478" s="279"/>
      <c r="M478" s="280" t="s">
        <v>19</v>
      </c>
      <c r="N478" s="281" t="s">
        <v>44</v>
      </c>
      <c r="O478" s="86"/>
      <c r="P478" s="224">
        <f>O478*H478</f>
        <v>0</v>
      </c>
      <c r="Q478" s="224">
        <v>0.00072000000000000005</v>
      </c>
      <c r="R478" s="224">
        <f>Q478*H478</f>
        <v>0.031343760000000005</v>
      </c>
      <c r="S478" s="224">
        <v>0</v>
      </c>
      <c r="T478" s="225">
        <f>S478*H478</f>
        <v>0</v>
      </c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R478" s="226" t="s">
        <v>268</v>
      </c>
      <c r="AT478" s="226" t="s">
        <v>522</v>
      </c>
      <c r="AU478" s="226" t="s">
        <v>82</v>
      </c>
      <c r="AY478" s="19" t="s">
        <v>188</v>
      </c>
      <c r="BE478" s="227">
        <f>IF(N478="základní",J478,0)</f>
        <v>0</v>
      </c>
      <c r="BF478" s="227">
        <f>IF(N478="snížená",J478,0)</f>
        <v>0</v>
      </c>
      <c r="BG478" s="227">
        <f>IF(N478="zákl. přenesená",J478,0)</f>
        <v>0</v>
      </c>
      <c r="BH478" s="227">
        <f>IF(N478="sníž. přenesená",J478,0)</f>
        <v>0</v>
      </c>
      <c r="BI478" s="227">
        <f>IF(N478="nulová",J478,0)</f>
        <v>0</v>
      </c>
      <c r="BJ478" s="19" t="s">
        <v>80</v>
      </c>
      <c r="BK478" s="227">
        <f>ROUND(I478*H478,2)</f>
        <v>0</v>
      </c>
      <c r="BL478" s="19" t="s">
        <v>135</v>
      </c>
      <c r="BM478" s="226" t="s">
        <v>3529</v>
      </c>
    </row>
    <row r="479" s="13" customFormat="1">
      <c r="A479" s="13"/>
      <c r="B479" s="233"/>
      <c r="C479" s="234"/>
      <c r="D479" s="235" t="s">
        <v>198</v>
      </c>
      <c r="E479" s="236" t="s">
        <v>19</v>
      </c>
      <c r="F479" s="237" t="s">
        <v>328</v>
      </c>
      <c r="G479" s="234"/>
      <c r="H479" s="236" t="s">
        <v>19</v>
      </c>
      <c r="I479" s="238"/>
      <c r="J479" s="234"/>
      <c r="K479" s="234"/>
      <c r="L479" s="239"/>
      <c r="M479" s="240"/>
      <c r="N479" s="241"/>
      <c r="O479" s="241"/>
      <c r="P479" s="241"/>
      <c r="Q479" s="241"/>
      <c r="R479" s="241"/>
      <c r="S479" s="241"/>
      <c r="T479" s="24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3" t="s">
        <v>198</v>
      </c>
      <c r="AU479" s="243" t="s">
        <v>82</v>
      </c>
      <c r="AV479" s="13" t="s">
        <v>80</v>
      </c>
      <c r="AW479" s="13" t="s">
        <v>35</v>
      </c>
      <c r="AX479" s="13" t="s">
        <v>73</v>
      </c>
      <c r="AY479" s="243" t="s">
        <v>188</v>
      </c>
    </row>
    <row r="480" s="14" customFormat="1">
      <c r="A480" s="14"/>
      <c r="B480" s="244"/>
      <c r="C480" s="245"/>
      <c r="D480" s="235" t="s">
        <v>198</v>
      </c>
      <c r="E480" s="246" t="s">
        <v>19</v>
      </c>
      <c r="F480" s="247" t="s">
        <v>3526</v>
      </c>
      <c r="G480" s="245"/>
      <c r="H480" s="248">
        <v>42.460000000000001</v>
      </c>
      <c r="I480" s="249"/>
      <c r="J480" s="245"/>
      <c r="K480" s="245"/>
      <c r="L480" s="250"/>
      <c r="M480" s="251"/>
      <c r="N480" s="252"/>
      <c r="O480" s="252"/>
      <c r="P480" s="252"/>
      <c r="Q480" s="252"/>
      <c r="R480" s="252"/>
      <c r="S480" s="252"/>
      <c r="T480" s="253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4" t="s">
        <v>198</v>
      </c>
      <c r="AU480" s="254" t="s">
        <v>82</v>
      </c>
      <c r="AV480" s="14" t="s">
        <v>82</v>
      </c>
      <c r="AW480" s="14" t="s">
        <v>35</v>
      </c>
      <c r="AX480" s="14" t="s">
        <v>73</v>
      </c>
      <c r="AY480" s="254" t="s">
        <v>188</v>
      </c>
    </row>
    <row r="481" s="14" customFormat="1">
      <c r="A481" s="14"/>
      <c r="B481" s="244"/>
      <c r="C481" s="245"/>
      <c r="D481" s="235" t="s">
        <v>198</v>
      </c>
      <c r="E481" s="246" t="s">
        <v>19</v>
      </c>
      <c r="F481" s="247" t="s">
        <v>160</v>
      </c>
      <c r="G481" s="245"/>
      <c r="H481" s="248">
        <v>-1</v>
      </c>
      <c r="I481" s="249"/>
      <c r="J481" s="245"/>
      <c r="K481" s="245"/>
      <c r="L481" s="250"/>
      <c r="M481" s="251"/>
      <c r="N481" s="252"/>
      <c r="O481" s="252"/>
      <c r="P481" s="252"/>
      <c r="Q481" s="252"/>
      <c r="R481" s="252"/>
      <c r="S481" s="252"/>
      <c r="T481" s="253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4" t="s">
        <v>198</v>
      </c>
      <c r="AU481" s="254" t="s">
        <v>82</v>
      </c>
      <c r="AV481" s="14" t="s">
        <v>82</v>
      </c>
      <c r="AW481" s="14" t="s">
        <v>35</v>
      </c>
      <c r="AX481" s="14" t="s">
        <v>73</v>
      </c>
      <c r="AY481" s="254" t="s">
        <v>188</v>
      </c>
    </row>
    <row r="482" s="15" customFormat="1">
      <c r="A482" s="15"/>
      <c r="B482" s="255"/>
      <c r="C482" s="256"/>
      <c r="D482" s="235" t="s">
        <v>198</v>
      </c>
      <c r="E482" s="257" t="s">
        <v>19</v>
      </c>
      <c r="F482" s="258" t="s">
        <v>229</v>
      </c>
      <c r="G482" s="256"/>
      <c r="H482" s="259">
        <v>41.460000000000001</v>
      </c>
      <c r="I482" s="260"/>
      <c r="J482" s="256"/>
      <c r="K482" s="256"/>
      <c r="L482" s="261"/>
      <c r="M482" s="262"/>
      <c r="N482" s="263"/>
      <c r="O482" s="263"/>
      <c r="P482" s="263"/>
      <c r="Q482" s="263"/>
      <c r="R482" s="263"/>
      <c r="S482" s="263"/>
      <c r="T482" s="264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T482" s="265" t="s">
        <v>198</v>
      </c>
      <c r="AU482" s="265" t="s">
        <v>82</v>
      </c>
      <c r="AV482" s="15" t="s">
        <v>135</v>
      </c>
      <c r="AW482" s="15" t="s">
        <v>35</v>
      </c>
      <c r="AX482" s="15" t="s">
        <v>80</v>
      </c>
      <c r="AY482" s="265" t="s">
        <v>188</v>
      </c>
    </row>
    <row r="483" s="14" customFormat="1">
      <c r="A483" s="14"/>
      <c r="B483" s="244"/>
      <c r="C483" s="245"/>
      <c r="D483" s="235" t="s">
        <v>198</v>
      </c>
      <c r="E483" s="245"/>
      <c r="F483" s="247" t="s">
        <v>3530</v>
      </c>
      <c r="G483" s="245"/>
      <c r="H483" s="248">
        <v>43.533000000000001</v>
      </c>
      <c r="I483" s="249"/>
      <c r="J483" s="245"/>
      <c r="K483" s="245"/>
      <c r="L483" s="250"/>
      <c r="M483" s="251"/>
      <c r="N483" s="252"/>
      <c r="O483" s="252"/>
      <c r="P483" s="252"/>
      <c r="Q483" s="252"/>
      <c r="R483" s="252"/>
      <c r="S483" s="252"/>
      <c r="T483" s="253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4" t="s">
        <v>198</v>
      </c>
      <c r="AU483" s="254" t="s">
        <v>82</v>
      </c>
      <c r="AV483" s="14" t="s">
        <v>82</v>
      </c>
      <c r="AW483" s="14" t="s">
        <v>4</v>
      </c>
      <c r="AX483" s="14" t="s">
        <v>80</v>
      </c>
      <c r="AY483" s="254" t="s">
        <v>188</v>
      </c>
    </row>
    <row r="484" s="2" customFormat="1" ht="16.5" customHeight="1">
      <c r="A484" s="40"/>
      <c r="B484" s="41"/>
      <c r="C484" s="215" t="s">
        <v>7</v>
      </c>
      <c r="D484" s="215" t="s">
        <v>190</v>
      </c>
      <c r="E484" s="216" t="s">
        <v>3531</v>
      </c>
      <c r="F484" s="217" t="s">
        <v>3532</v>
      </c>
      <c r="G484" s="218" t="s">
        <v>501</v>
      </c>
      <c r="H484" s="219">
        <v>681.89499999999998</v>
      </c>
      <c r="I484" s="220"/>
      <c r="J484" s="221">
        <f>ROUND(I484*H484,2)</f>
        <v>0</v>
      </c>
      <c r="K484" s="217" t="s">
        <v>194</v>
      </c>
      <c r="L484" s="46"/>
      <c r="M484" s="222" t="s">
        <v>19</v>
      </c>
      <c r="N484" s="223" t="s">
        <v>44</v>
      </c>
      <c r="O484" s="86"/>
      <c r="P484" s="224">
        <f>O484*H484</f>
        <v>0</v>
      </c>
      <c r="Q484" s="224">
        <v>0</v>
      </c>
      <c r="R484" s="224">
        <f>Q484*H484</f>
        <v>0</v>
      </c>
      <c r="S484" s="224">
        <v>0</v>
      </c>
      <c r="T484" s="225">
        <f>S484*H484</f>
        <v>0</v>
      </c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R484" s="226" t="s">
        <v>135</v>
      </c>
      <c r="AT484" s="226" t="s">
        <v>190</v>
      </c>
      <c r="AU484" s="226" t="s">
        <v>82</v>
      </c>
      <c r="AY484" s="19" t="s">
        <v>188</v>
      </c>
      <c r="BE484" s="227">
        <f>IF(N484="základní",J484,0)</f>
        <v>0</v>
      </c>
      <c r="BF484" s="227">
        <f>IF(N484="snížená",J484,0)</f>
        <v>0</v>
      </c>
      <c r="BG484" s="227">
        <f>IF(N484="zákl. přenesená",J484,0)</f>
        <v>0</v>
      </c>
      <c r="BH484" s="227">
        <f>IF(N484="sníž. přenesená",J484,0)</f>
        <v>0</v>
      </c>
      <c r="BI484" s="227">
        <f>IF(N484="nulová",J484,0)</f>
        <v>0</v>
      </c>
      <c r="BJ484" s="19" t="s">
        <v>80</v>
      </c>
      <c r="BK484" s="227">
        <f>ROUND(I484*H484,2)</f>
        <v>0</v>
      </c>
      <c r="BL484" s="19" t="s">
        <v>135</v>
      </c>
      <c r="BM484" s="226" t="s">
        <v>3533</v>
      </c>
    </row>
    <row r="485" s="2" customFormat="1">
      <c r="A485" s="40"/>
      <c r="B485" s="41"/>
      <c r="C485" s="42"/>
      <c r="D485" s="228" t="s">
        <v>196</v>
      </c>
      <c r="E485" s="42"/>
      <c r="F485" s="229" t="s">
        <v>3534</v>
      </c>
      <c r="G485" s="42"/>
      <c r="H485" s="42"/>
      <c r="I485" s="230"/>
      <c r="J485" s="42"/>
      <c r="K485" s="42"/>
      <c r="L485" s="46"/>
      <c r="M485" s="231"/>
      <c r="N485" s="232"/>
      <c r="O485" s="86"/>
      <c r="P485" s="86"/>
      <c r="Q485" s="86"/>
      <c r="R485" s="86"/>
      <c r="S485" s="86"/>
      <c r="T485" s="87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T485" s="19" t="s">
        <v>196</v>
      </c>
      <c r="AU485" s="19" t="s">
        <v>82</v>
      </c>
    </row>
    <row r="486" s="14" customFormat="1">
      <c r="A486" s="14"/>
      <c r="B486" s="244"/>
      <c r="C486" s="245"/>
      <c r="D486" s="235" t="s">
        <v>198</v>
      </c>
      <c r="E486" s="246" t="s">
        <v>19</v>
      </c>
      <c r="F486" s="247" t="s">
        <v>3535</v>
      </c>
      <c r="G486" s="245"/>
      <c r="H486" s="248">
        <v>285.5</v>
      </c>
      <c r="I486" s="249"/>
      <c r="J486" s="245"/>
      <c r="K486" s="245"/>
      <c r="L486" s="250"/>
      <c r="M486" s="251"/>
      <c r="N486" s="252"/>
      <c r="O486" s="252"/>
      <c r="P486" s="252"/>
      <c r="Q486" s="252"/>
      <c r="R486" s="252"/>
      <c r="S486" s="252"/>
      <c r="T486" s="253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4" t="s">
        <v>198</v>
      </c>
      <c r="AU486" s="254" t="s">
        <v>82</v>
      </c>
      <c r="AV486" s="14" t="s">
        <v>82</v>
      </c>
      <c r="AW486" s="14" t="s">
        <v>35</v>
      </c>
      <c r="AX486" s="14" t="s">
        <v>73</v>
      </c>
      <c r="AY486" s="254" t="s">
        <v>188</v>
      </c>
    </row>
    <row r="487" s="14" customFormat="1">
      <c r="A487" s="14"/>
      <c r="B487" s="244"/>
      <c r="C487" s="245"/>
      <c r="D487" s="235" t="s">
        <v>198</v>
      </c>
      <c r="E487" s="246" t="s">
        <v>19</v>
      </c>
      <c r="F487" s="247" t="s">
        <v>3536</v>
      </c>
      <c r="G487" s="245"/>
      <c r="H487" s="248">
        <v>330.39499999999998</v>
      </c>
      <c r="I487" s="249"/>
      <c r="J487" s="245"/>
      <c r="K487" s="245"/>
      <c r="L487" s="250"/>
      <c r="M487" s="251"/>
      <c r="N487" s="252"/>
      <c r="O487" s="252"/>
      <c r="P487" s="252"/>
      <c r="Q487" s="252"/>
      <c r="R487" s="252"/>
      <c r="S487" s="252"/>
      <c r="T487" s="253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4" t="s">
        <v>198</v>
      </c>
      <c r="AU487" s="254" t="s">
        <v>82</v>
      </c>
      <c r="AV487" s="14" t="s">
        <v>82</v>
      </c>
      <c r="AW487" s="14" t="s">
        <v>35</v>
      </c>
      <c r="AX487" s="14" t="s">
        <v>73</v>
      </c>
      <c r="AY487" s="254" t="s">
        <v>188</v>
      </c>
    </row>
    <row r="488" s="14" customFormat="1">
      <c r="A488" s="14"/>
      <c r="B488" s="244"/>
      <c r="C488" s="245"/>
      <c r="D488" s="235" t="s">
        <v>198</v>
      </c>
      <c r="E488" s="246" t="s">
        <v>19</v>
      </c>
      <c r="F488" s="247" t="s">
        <v>439</v>
      </c>
      <c r="G488" s="245"/>
      <c r="H488" s="248">
        <v>27</v>
      </c>
      <c r="I488" s="249"/>
      <c r="J488" s="245"/>
      <c r="K488" s="245"/>
      <c r="L488" s="250"/>
      <c r="M488" s="251"/>
      <c r="N488" s="252"/>
      <c r="O488" s="252"/>
      <c r="P488" s="252"/>
      <c r="Q488" s="252"/>
      <c r="R488" s="252"/>
      <c r="S488" s="252"/>
      <c r="T488" s="253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4" t="s">
        <v>198</v>
      </c>
      <c r="AU488" s="254" t="s">
        <v>82</v>
      </c>
      <c r="AV488" s="14" t="s">
        <v>82</v>
      </c>
      <c r="AW488" s="14" t="s">
        <v>35</v>
      </c>
      <c r="AX488" s="14" t="s">
        <v>73</v>
      </c>
      <c r="AY488" s="254" t="s">
        <v>188</v>
      </c>
    </row>
    <row r="489" s="14" customFormat="1">
      <c r="A489" s="14"/>
      <c r="B489" s="244"/>
      <c r="C489" s="245"/>
      <c r="D489" s="235" t="s">
        <v>198</v>
      </c>
      <c r="E489" s="246" t="s">
        <v>19</v>
      </c>
      <c r="F489" s="247" t="s">
        <v>932</v>
      </c>
      <c r="G489" s="245"/>
      <c r="H489" s="248">
        <v>39</v>
      </c>
      <c r="I489" s="249"/>
      <c r="J489" s="245"/>
      <c r="K489" s="245"/>
      <c r="L489" s="250"/>
      <c r="M489" s="251"/>
      <c r="N489" s="252"/>
      <c r="O489" s="252"/>
      <c r="P489" s="252"/>
      <c r="Q489" s="252"/>
      <c r="R489" s="252"/>
      <c r="S489" s="252"/>
      <c r="T489" s="253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4" t="s">
        <v>198</v>
      </c>
      <c r="AU489" s="254" t="s">
        <v>82</v>
      </c>
      <c r="AV489" s="14" t="s">
        <v>82</v>
      </c>
      <c r="AW489" s="14" t="s">
        <v>35</v>
      </c>
      <c r="AX489" s="14" t="s">
        <v>73</v>
      </c>
      <c r="AY489" s="254" t="s">
        <v>188</v>
      </c>
    </row>
    <row r="490" s="15" customFormat="1">
      <c r="A490" s="15"/>
      <c r="B490" s="255"/>
      <c r="C490" s="256"/>
      <c r="D490" s="235" t="s">
        <v>198</v>
      </c>
      <c r="E490" s="257" t="s">
        <v>19</v>
      </c>
      <c r="F490" s="258" t="s">
        <v>229</v>
      </c>
      <c r="G490" s="256"/>
      <c r="H490" s="259">
        <v>681.89499999999998</v>
      </c>
      <c r="I490" s="260"/>
      <c r="J490" s="256"/>
      <c r="K490" s="256"/>
      <c r="L490" s="261"/>
      <c r="M490" s="262"/>
      <c r="N490" s="263"/>
      <c r="O490" s="263"/>
      <c r="P490" s="263"/>
      <c r="Q490" s="263"/>
      <c r="R490" s="263"/>
      <c r="S490" s="263"/>
      <c r="T490" s="264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T490" s="265" t="s">
        <v>198</v>
      </c>
      <c r="AU490" s="265" t="s">
        <v>82</v>
      </c>
      <c r="AV490" s="15" t="s">
        <v>135</v>
      </c>
      <c r="AW490" s="15" t="s">
        <v>35</v>
      </c>
      <c r="AX490" s="15" t="s">
        <v>80</v>
      </c>
      <c r="AY490" s="265" t="s">
        <v>188</v>
      </c>
    </row>
    <row r="491" s="2" customFormat="1" ht="16.5" customHeight="1">
      <c r="A491" s="40"/>
      <c r="B491" s="41"/>
      <c r="C491" s="272" t="s">
        <v>389</v>
      </c>
      <c r="D491" s="272" t="s">
        <v>522</v>
      </c>
      <c r="E491" s="273" t="s">
        <v>3537</v>
      </c>
      <c r="F491" s="274" t="s">
        <v>3538</v>
      </c>
      <c r="G491" s="275" t="s">
        <v>501</v>
      </c>
      <c r="H491" s="276">
        <v>299.77499999999998</v>
      </c>
      <c r="I491" s="277"/>
      <c r="J491" s="278">
        <f>ROUND(I491*H491,2)</f>
        <v>0</v>
      </c>
      <c r="K491" s="274" t="s">
        <v>194</v>
      </c>
      <c r="L491" s="279"/>
      <c r="M491" s="280" t="s">
        <v>19</v>
      </c>
      <c r="N491" s="281" t="s">
        <v>44</v>
      </c>
      <c r="O491" s="86"/>
      <c r="P491" s="224">
        <f>O491*H491</f>
        <v>0</v>
      </c>
      <c r="Q491" s="224">
        <v>0.00011</v>
      </c>
      <c r="R491" s="224">
        <f>Q491*H491</f>
        <v>0.032975249999999998</v>
      </c>
      <c r="S491" s="224">
        <v>0</v>
      </c>
      <c r="T491" s="225">
        <f>S491*H491</f>
        <v>0</v>
      </c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R491" s="226" t="s">
        <v>268</v>
      </c>
      <c r="AT491" s="226" t="s">
        <v>522</v>
      </c>
      <c r="AU491" s="226" t="s">
        <v>82</v>
      </c>
      <c r="AY491" s="19" t="s">
        <v>188</v>
      </c>
      <c r="BE491" s="227">
        <f>IF(N491="základní",J491,0)</f>
        <v>0</v>
      </c>
      <c r="BF491" s="227">
        <f>IF(N491="snížená",J491,0)</f>
        <v>0</v>
      </c>
      <c r="BG491" s="227">
        <f>IF(N491="zákl. přenesená",J491,0)</f>
        <v>0</v>
      </c>
      <c r="BH491" s="227">
        <f>IF(N491="sníž. přenesená",J491,0)</f>
        <v>0</v>
      </c>
      <c r="BI491" s="227">
        <f>IF(N491="nulová",J491,0)</f>
        <v>0</v>
      </c>
      <c r="BJ491" s="19" t="s">
        <v>80</v>
      </c>
      <c r="BK491" s="227">
        <f>ROUND(I491*H491,2)</f>
        <v>0</v>
      </c>
      <c r="BL491" s="19" t="s">
        <v>135</v>
      </c>
      <c r="BM491" s="226" t="s">
        <v>3539</v>
      </c>
    </row>
    <row r="492" s="13" customFormat="1">
      <c r="A492" s="13"/>
      <c r="B492" s="233"/>
      <c r="C492" s="234"/>
      <c r="D492" s="235" t="s">
        <v>198</v>
      </c>
      <c r="E492" s="236" t="s">
        <v>19</v>
      </c>
      <c r="F492" s="237" t="s">
        <v>328</v>
      </c>
      <c r="G492" s="234"/>
      <c r="H492" s="236" t="s">
        <v>19</v>
      </c>
      <c r="I492" s="238"/>
      <c r="J492" s="234"/>
      <c r="K492" s="234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198</v>
      </c>
      <c r="AU492" s="243" t="s">
        <v>82</v>
      </c>
      <c r="AV492" s="13" t="s">
        <v>80</v>
      </c>
      <c r="AW492" s="13" t="s">
        <v>35</v>
      </c>
      <c r="AX492" s="13" t="s">
        <v>73</v>
      </c>
      <c r="AY492" s="243" t="s">
        <v>188</v>
      </c>
    </row>
    <row r="493" s="14" customFormat="1">
      <c r="A493" s="14"/>
      <c r="B493" s="244"/>
      <c r="C493" s="245"/>
      <c r="D493" s="235" t="s">
        <v>198</v>
      </c>
      <c r="E493" s="246" t="s">
        <v>19</v>
      </c>
      <c r="F493" s="247" t="s">
        <v>3540</v>
      </c>
      <c r="G493" s="245"/>
      <c r="H493" s="248">
        <v>9</v>
      </c>
      <c r="I493" s="249"/>
      <c r="J493" s="245"/>
      <c r="K493" s="245"/>
      <c r="L493" s="250"/>
      <c r="M493" s="251"/>
      <c r="N493" s="252"/>
      <c r="O493" s="252"/>
      <c r="P493" s="252"/>
      <c r="Q493" s="252"/>
      <c r="R493" s="252"/>
      <c r="S493" s="252"/>
      <c r="T493" s="253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4" t="s">
        <v>198</v>
      </c>
      <c r="AU493" s="254" t="s">
        <v>82</v>
      </c>
      <c r="AV493" s="14" t="s">
        <v>82</v>
      </c>
      <c r="AW493" s="14" t="s">
        <v>35</v>
      </c>
      <c r="AX493" s="14" t="s">
        <v>73</v>
      </c>
      <c r="AY493" s="254" t="s">
        <v>188</v>
      </c>
    </row>
    <row r="494" s="14" customFormat="1">
      <c r="A494" s="14"/>
      <c r="B494" s="244"/>
      <c r="C494" s="245"/>
      <c r="D494" s="235" t="s">
        <v>198</v>
      </c>
      <c r="E494" s="246" t="s">
        <v>19</v>
      </c>
      <c r="F494" s="247" t="s">
        <v>3541</v>
      </c>
      <c r="G494" s="245"/>
      <c r="H494" s="248">
        <v>4.2000000000000002</v>
      </c>
      <c r="I494" s="249"/>
      <c r="J494" s="245"/>
      <c r="K494" s="245"/>
      <c r="L494" s="250"/>
      <c r="M494" s="251"/>
      <c r="N494" s="252"/>
      <c r="O494" s="252"/>
      <c r="P494" s="252"/>
      <c r="Q494" s="252"/>
      <c r="R494" s="252"/>
      <c r="S494" s="252"/>
      <c r="T494" s="253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4" t="s">
        <v>198</v>
      </c>
      <c r="AU494" s="254" t="s">
        <v>82</v>
      </c>
      <c r="AV494" s="14" t="s">
        <v>82</v>
      </c>
      <c r="AW494" s="14" t="s">
        <v>35</v>
      </c>
      <c r="AX494" s="14" t="s">
        <v>73</v>
      </c>
      <c r="AY494" s="254" t="s">
        <v>188</v>
      </c>
    </row>
    <row r="495" s="14" customFormat="1">
      <c r="A495" s="14"/>
      <c r="B495" s="244"/>
      <c r="C495" s="245"/>
      <c r="D495" s="235" t="s">
        <v>198</v>
      </c>
      <c r="E495" s="246" t="s">
        <v>19</v>
      </c>
      <c r="F495" s="247" t="s">
        <v>3542</v>
      </c>
      <c r="G495" s="245"/>
      <c r="H495" s="248">
        <v>4</v>
      </c>
      <c r="I495" s="249"/>
      <c r="J495" s="245"/>
      <c r="K495" s="245"/>
      <c r="L495" s="250"/>
      <c r="M495" s="251"/>
      <c r="N495" s="252"/>
      <c r="O495" s="252"/>
      <c r="P495" s="252"/>
      <c r="Q495" s="252"/>
      <c r="R495" s="252"/>
      <c r="S495" s="252"/>
      <c r="T495" s="253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4" t="s">
        <v>198</v>
      </c>
      <c r="AU495" s="254" t="s">
        <v>82</v>
      </c>
      <c r="AV495" s="14" t="s">
        <v>82</v>
      </c>
      <c r="AW495" s="14" t="s">
        <v>35</v>
      </c>
      <c r="AX495" s="14" t="s">
        <v>73</v>
      </c>
      <c r="AY495" s="254" t="s">
        <v>188</v>
      </c>
    </row>
    <row r="496" s="14" customFormat="1">
      <c r="A496" s="14"/>
      <c r="B496" s="244"/>
      <c r="C496" s="245"/>
      <c r="D496" s="235" t="s">
        <v>198</v>
      </c>
      <c r="E496" s="246" t="s">
        <v>19</v>
      </c>
      <c r="F496" s="247" t="s">
        <v>3542</v>
      </c>
      <c r="G496" s="245"/>
      <c r="H496" s="248">
        <v>4</v>
      </c>
      <c r="I496" s="249"/>
      <c r="J496" s="245"/>
      <c r="K496" s="245"/>
      <c r="L496" s="250"/>
      <c r="M496" s="251"/>
      <c r="N496" s="252"/>
      <c r="O496" s="252"/>
      <c r="P496" s="252"/>
      <c r="Q496" s="252"/>
      <c r="R496" s="252"/>
      <c r="S496" s="252"/>
      <c r="T496" s="253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4" t="s">
        <v>198</v>
      </c>
      <c r="AU496" s="254" t="s">
        <v>82</v>
      </c>
      <c r="AV496" s="14" t="s">
        <v>82</v>
      </c>
      <c r="AW496" s="14" t="s">
        <v>35</v>
      </c>
      <c r="AX496" s="14" t="s">
        <v>73</v>
      </c>
      <c r="AY496" s="254" t="s">
        <v>188</v>
      </c>
    </row>
    <row r="497" s="14" customFormat="1">
      <c r="A497" s="14"/>
      <c r="B497" s="244"/>
      <c r="C497" s="245"/>
      <c r="D497" s="235" t="s">
        <v>198</v>
      </c>
      <c r="E497" s="246" t="s">
        <v>19</v>
      </c>
      <c r="F497" s="247" t="s">
        <v>3543</v>
      </c>
      <c r="G497" s="245"/>
      <c r="H497" s="248">
        <v>4.7999999999999998</v>
      </c>
      <c r="I497" s="249"/>
      <c r="J497" s="245"/>
      <c r="K497" s="245"/>
      <c r="L497" s="250"/>
      <c r="M497" s="251"/>
      <c r="N497" s="252"/>
      <c r="O497" s="252"/>
      <c r="P497" s="252"/>
      <c r="Q497" s="252"/>
      <c r="R497" s="252"/>
      <c r="S497" s="252"/>
      <c r="T497" s="253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4" t="s">
        <v>198</v>
      </c>
      <c r="AU497" s="254" t="s">
        <v>82</v>
      </c>
      <c r="AV497" s="14" t="s">
        <v>82</v>
      </c>
      <c r="AW497" s="14" t="s">
        <v>35</v>
      </c>
      <c r="AX497" s="14" t="s">
        <v>73</v>
      </c>
      <c r="AY497" s="254" t="s">
        <v>188</v>
      </c>
    </row>
    <row r="498" s="14" customFormat="1">
      <c r="A498" s="14"/>
      <c r="B498" s="244"/>
      <c r="C498" s="245"/>
      <c r="D498" s="235" t="s">
        <v>198</v>
      </c>
      <c r="E498" s="246" t="s">
        <v>19</v>
      </c>
      <c r="F498" s="247" t="s">
        <v>3544</v>
      </c>
      <c r="G498" s="245"/>
      <c r="H498" s="248">
        <v>8</v>
      </c>
      <c r="I498" s="249"/>
      <c r="J498" s="245"/>
      <c r="K498" s="245"/>
      <c r="L498" s="250"/>
      <c r="M498" s="251"/>
      <c r="N498" s="252"/>
      <c r="O498" s="252"/>
      <c r="P498" s="252"/>
      <c r="Q498" s="252"/>
      <c r="R498" s="252"/>
      <c r="S498" s="252"/>
      <c r="T498" s="253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4" t="s">
        <v>198</v>
      </c>
      <c r="AU498" s="254" t="s">
        <v>82</v>
      </c>
      <c r="AV498" s="14" t="s">
        <v>82</v>
      </c>
      <c r="AW498" s="14" t="s">
        <v>35</v>
      </c>
      <c r="AX498" s="14" t="s">
        <v>73</v>
      </c>
      <c r="AY498" s="254" t="s">
        <v>188</v>
      </c>
    </row>
    <row r="499" s="14" customFormat="1">
      <c r="A499" s="14"/>
      <c r="B499" s="244"/>
      <c r="C499" s="245"/>
      <c r="D499" s="235" t="s">
        <v>198</v>
      </c>
      <c r="E499" s="246" t="s">
        <v>19</v>
      </c>
      <c r="F499" s="247" t="s">
        <v>3540</v>
      </c>
      <c r="G499" s="245"/>
      <c r="H499" s="248">
        <v>9</v>
      </c>
      <c r="I499" s="249"/>
      <c r="J499" s="245"/>
      <c r="K499" s="245"/>
      <c r="L499" s="250"/>
      <c r="M499" s="251"/>
      <c r="N499" s="252"/>
      <c r="O499" s="252"/>
      <c r="P499" s="252"/>
      <c r="Q499" s="252"/>
      <c r="R499" s="252"/>
      <c r="S499" s="252"/>
      <c r="T499" s="253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4" t="s">
        <v>198</v>
      </c>
      <c r="AU499" s="254" t="s">
        <v>82</v>
      </c>
      <c r="AV499" s="14" t="s">
        <v>82</v>
      </c>
      <c r="AW499" s="14" t="s">
        <v>35</v>
      </c>
      <c r="AX499" s="14" t="s">
        <v>73</v>
      </c>
      <c r="AY499" s="254" t="s">
        <v>188</v>
      </c>
    </row>
    <row r="500" s="14" customFormat="1">
      <c r="A500" s="14"/>
      <c r="B500" s="244"/>
      <c r="C500" s="245"/>
      <c r="D500" s="235" t="s">
        <v>198</v>
      </c>
      <c r="E500" s="246" t="s">
        <v>19</v>
      </c>
      <c r="F500" s="247" t="s">
        <v>3545</v>
      </c>
      <c r="G500" s="245"/>
      <c r="H500" s="248">
        <v>6.5999999999999996</v>
      </c>
      <c r="I500" s="249"/>
      <c r="J500" s="245"/>
      <c r="K500" s="245"/>
      <c r="L500" s="250"/>
      <c r="M500" s="251"/>
      <c r="N500" s="252"/>
      <c r="O500" s="252"/>
      <c r="P500" s="252"/>
      <c r="Q500" s="252"/>
      <c r="R500" s="252"/>
      <c r="S500" s="252"/>
      <c r="T500" s="253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4" t="s">
        <v>198</v>
      </c>
      <c r="AU500" s="254" t="s">
        <v>82</v>
      </c>
      <c r="AV500" s="14" t="s">
        <v>82</v>
      </c>
      <c r="AW500" s="14" t="s">
        <v>35</v>
      </c>
      <c r="AX500" s="14" t="s">
        <v>73</v>
      </c>
      <c r="AY500" s="254" t="s">
        <v>188</v>
      </c>
    </row>
    <row r="501" s="13" customFormat="1">
      <c r="A501" s="13"/>
      <c r="B501" s="233"/>
      <c r="C501" s="234"/>
      <c r="D501" s="235" t="s">
        <v>198</v>
      </c>
      <c r="E501" s="236" t="s">
        <v>19</v>
      </c>
      <c r="F501" s="237" t="s">
        <v>3352</v>
      </c>
      <c r="G501" s="234"/>
      <c r="H501" s="236" t="s">
        <v>19</v>
      </c>
      <c r="I501" s="238"/>
      <c r="J501" s="234"/>
      <c r="K501" s="234"/>
      <c r="L501" s="239"/>
      <c r="M501" s="240"/>
      <c r="N501" s="241"/>
      <c r="O501" s="241"/>
      <c r="P501" s="241"/>
      <c r="Q501" s="241"/>
      <c r="R501" s="241"/>
      <c r="S501" s="241"/>
      <c r="T501" s="24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3" t="s">
        <v>198</v>
      </c>
      <c r="AU501" s="243" t="s">
        <v>82</v>
      </c>
      <c r="AV501" s="13" t="s">
        <v>80</v>
      </c>
      <c r="AW501" s="13" t="s">
        <v>35</v>
      </c>
      <c r="AX501" s="13" t="s">
        <v>73</v>
      </c>
      <c r="AY501" s="243" t="s">
        <v>188</v>
      </c>
    </row>
    <row r="502" s="14" customFormat="1">
      <c r="A502" s="14"/>
      <c r="B502" s="244"/>
      <c r="C502" s="245"/>
      <c r="D502" s="235" t="s">
        <v>198</v>
      </c>
      <c r="E502" s="246" t="s">
        <v>19</v>
      </c>
      <c r="F502" s="247" t="s">
        <v>3546</v>
      </c>
      <c r="G502" s="245"/>
      <c r="H502" s="248">
        <v>12</v>
      </c>
      <c r="I502" s="249"/>
      <c r="J502" s="245"/>
      <c r="K502" s="245"/>
      <c r="L502" s="250"/>
      <c r="M502" s="251"/>
      <c r="N502" s="252"/>
      <c r="O502" s="252"/>
      <c r="P502" s="252"/>
      <c r="Q502" s="252"/>
      <c r="R502" s="252"/>
      <c r="S502" s="252"/>
      <c r="T502" s="253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4" t="s">
        <v>198</v>
      </c>
      <c r="AU502" s="254" t="s">
        <v>82</v>
      </c>
      <c r="AV502" s="14" t="s">
        <v>82</v>
      </c>
      <c r="AW502" s="14" t="s">
        <v>35</v>
      </c>
      <c r="AX502" s="14" t="s">
        <v>73</v>
      </c>
      <c r="AY502" s="254" t="s">
        <v>188</v>
      </c>
    </row>
    <row r="503" s="14" customFormat="1">
      <c r="A503" s="14"/>
      <c r="B503" s="244"/>
      <c r="C503" s="245"/>
      <c r="D503" s="235" t="s">
        <v>198</v>
      </c>
      <c r="E503" s="246" t="s">
        <v>19</v>
      </c>
      <c r="F503" s="247" t="s">
        <v>3547</v>
      </c>
      <c r="G503" s="245"/>
      <c r="H503" s="248">
        <v>6</v>
      </c>
      <c r="I503" s="249"/>
      <c r="J503" s="245"/>
      <c r="K503" s="245"/>
      <c r="L503" s="250"/>
      <c r="M503" s="251"/>
      <c r="N503" s="252"/>
      <c r="O503" s="252"/>
      <c r="P503" s="252"/>
      <c r="Q503" s="252"/>
      <c r="R503" s="252"/>
      <c r="S503" s="252"/>
      <c r="T503" s="253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4" t="s">
        <v>198</v>
      </c>
      <c r="AU503" s="254" t="s">
        <v>82</v>
      </c>
      <c r="AV503" s="14" t="s">
        <v>82</v>
      </c>
      <c r="AW503" s="14" t="s">
        <v>35</v>
      </c>
      <c r="AX503" s="14" t="s">
        <v>73</v>
      </c>
      <c r="AY503" s="254" t="s">
        <v>188</v>
      </c>
    </row>
    <row r="504" s="14" customFormat="1">
      <c r="A504" s="14"/>
      <c r="B504" s="244"/>
      <c r="C504" s="245"/>
      <c r="D504" s="235" t="s">
        <v>198</v>
      </c>
      <c r="E504" s="246" t="s">
        <v>19</v>
      </c>
      <c r="F504" s="247" t="s">
        <v>3548</v>
      </c>
      <c r="G504" s="245"/>
      <c r="H504" s="248">
        <v>30</v>
      </c>
      <c r="I504" s="249"/>
      <c r="J504" s="245"/>
      <c r="K504" s="245"/>
      <c r="L504" s="250"/>
      <c r="M504" s="251"/>
      <c r="N504" s="252"/>
      <c r="O504" s="252"/>
      <c r="P504" s="252"/>
      <c r="Q504" s="252"/>
      <c r="R504" s="252"/>
      <c r="S504" s="252"/>
      <c r="T504" s="253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4" t="s">
        <v>198</v>
      </c>
      <c r="AU504" s="254" t="s">
        <v>82</v>
      </c>
      <c r="AV504" s="14" t="s">
        <v>82</v>
      </c>
      <c r="AW504" s="14" t="s">
        <v>35</v>
      </c>
      <c r="AX504" s="14" t="s">
        <v>73</v>
      </c>
      <c r="AY504" s="254" t="s">
        <v>188</v>
      </c>
    </row>
    <row r="505" s="14" customFormat="1">
      <c r="A505" s="14"/>
      <c r="B505" s="244"/>
      <c r="C505" s="245"/>
      <c r="D505" s="235" t="s">
        <v>198</v>
      </c>
      <c r="E505" s="246" t="s">
        <v>19</v>
      </c>
      <c r="F505" s="247" t="s">
        <v>3549</v>
      </c>
      <c r="G505" s="245"/>
      <c r="H505" s="248">
        <v>3.2000000000000002</v>
      </c>
      <c r="I505" s="249"/>
      <c r="J505" s="245"/>
      <c r="K505" s="245"/>
      <c r="L505" s="250"/>
      <c r="M505" s="251"/>
      <c r="N505" s="252"/>
      <c r="O505" s="252"/>
      <c r="P505" s="252"/>
      <c r="Q505" s="252"/>
      <c r="R505" s="252"/>
      <c r="S505" s="252"/>
      <c r="T505" s="253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4" t="s">
        <v>198</v>
      </c>
      <c r="AU505" s="254" t="s">
        <v>82</v>
      </c>
      <c r="AV505" s="14" t="s">
        <v>82</v>
      </c>
      <c r="AW505" s="14" t="s">
        <v>35</v>
      </c>
      <c r="AX505" s="14" t="s">
        <v>73</v>
      </c>
      <c r="AY505" s="254" t="s">
        <v>188</v>
      </c>
    </row>
    <row r="506" s="14" customFormat="1">
      <c r="A506" s="14"/>
      <c r="B506" s="244"/>
      <c r="C506" s="245"/>
      <c r="D506" s="235" t="s">
        <v>198</v>
      </c>
      <c r="E506" s="246" t="s">
        <v>19</v>
      </c>
      <c r="F506" s="247" t="s">
        <v>3546</v>
      </c>
      <c r="G506" s="245"/>
      <c r="H506" s="248">
        <v>12</v>
      </c>
      <c r="I506" s="249"/>
      <c r="J506" s="245"/>
      <c r="K506" s="245"/>
      <c r="L506" s="250"/>
      <c r="M506" s="251"/>
      <c r="N506" s="252"/>
      <c r="O506" s="252"/>
      <c r="P506" s="252"/>
      <c r="Q506" s="252"/>
      <c r="R506" s="252"/>
      <c r="S506" s="252"/>
      <c r="T506" s="253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4" t="s">
        <v>198</v>
      </c>
      <c r="AU506" s="254" t="s">
        <v>82</v>
      </c>
      <c r="AV506" s="14" t="s">
        <v>82</v>
      </c>
      <c r="AW506" s="14" t="s">
        <v>35</v>
      </c>
      <c r="AX506" s="14" t="s">
        <v>73</v>
      </c>
      <c r="AY506" s="254" t="s">
        <v>188</v>
      </c>
    </row>
    <row r="507" s="14" customFormat="1">
      <c r="A507" s="14"/>
      <c r="B507" s="244"/>
      <c r="C507" s="245"/>
      <c r="D507" s="235" t="s">
        <v>198</v>
      </c>
      <c r="E507" s="246" t="s">
        <v>19</v>
      </c>
      <c r="F507" s="247" t="s">
        <v>3546</v>
      </c>
      <c r="G507" s="245"/>
      <c r="H507" s="248">
        <v>12</v>
      </c>
      <c r="I507" s="249"/>
      <c r="J507" s="245"/>
      <c r="K507" s="245"/>
      <c r="L507" s="250"/>
      <c r="M507" s="251"/>
      <c r="N507" s="252"/>
      <c r="O507" s="252"/>
      <c r="P507" s="252"/>
      <c r="Q507" s="252"/>
      <c r="R507" s="252"/>
      <c r="S507" s="252"/>
      <c r="T507" s="253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4" t="s">
        <v>198</v>
      </c>
      <c r="AU507" s="254" t="s">
        <v>82</v>
      </c>
      <c r="AV507" s="14" t="s">
        <v>82</v>
      </c>
      <c r="AW507" s="14" t="s">
        <v>35</v>
      </c>
      <c r="AX507" s="14" t="s">
        <v>73</v>
      </c>
      <c r="AY507" s="254" t="s">
        <v>188</v>
      </c>
    </row>
    <row r="508" s="14" customFormat="1">
      <c r="A508" s="14"/>
      <c r="B508" s="244"/>
      <c r="C508" s="245"/>
      <c r="D508" s="235" t="s">
        <v>198</v>
      </c>
      <c r="E508" s="246" t="s">
        <v>19</v>
      </c>
      <c r="F508" s="247" t="s">
        <v>3550</v>
      </c>
      <c r="G508" s="245"/>
      <c r="H508" s="248">
        <v>18</v>
      </c>
      <c r="I508" s="249"/>
      <c r="J508" s="245"/>
      <c r="K508" s="245"/>
      <c r="L508" s="250"/>
      <c r="M508" s="251"/>
      <c r="N508" s="252"/>
      <c r="O508" s="252"/>
      <c r="P508" s="252"/>
      <c r="Q508" s="252"/>
      <c r="R508" s="252"/>
      <c r="S508" s="252"/>
      <c r="T508" s="253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4" t="s">
        <v>198</v>
      </c>
      <c r="AU508" s="254" t="s">
        <v>82</v>
      </c>
      <c r="AV508" s="14" t="s">
        <v>82</v>
      </c>
      <c r="AW508" s="14" t="s">
        <v>35</v>
      </c>
      <c r="AX508" s="14" t="s">
        <v>73</v>
      </c>
      <c r="AY508" s="254" t="s">
        <v>188</v>
      </c>
    </row>
    <row r="509" s="14" customFormat="1">
      <c r="A509" s="14"/>
      <c r="B509" s="244"/>
      <c r="C509" s="245"/>
      <c r="D509" s="235" t="s">
        <v>198</v>
      </c>
      <c r="E509" s="246" t="s">
        <v>19</v>
      </c>
      <c r="F509" s="247" t="s">
        <v>3547</v>
      </c>
      <c r="G509" s="245"/>
      <c r="H509" s="248">
        <v>6</v>
      </c>
      <c r="I509" s="249"/>
      <c r="J509" s="245"/>
      <c r="K509" s="245"/>
      <c r="L509" s="250"/>
      <c r="M509" s="251"/>
      <c r="N509" s="252"/>
      <c r="O509" s="252"/>
      <c r="P509" s="252"/>
      <c r="Q509" s="252"/>
      <c r="R509" s="252"/>
      <c r="S509" s="252"/>
      <c r="T509" s="253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4" t="s">
        <v>198</v>
      </c>
      <c r="AU509" s="254" t="s">
        <v>82</v>
      </c>
      <c r="AV509" s="14" t="s">
        <v>82</v>
      </c>
      <c r="AW509" s="14" t="s">
        <v>35</v>
      </c>
      <c r="AX509" s="14" t="s">
        <v>73</v>
      </c>
      <c r="AY509" s="254" t="s">
        <v>188</v>
      </c>
    </row>
    <row r="510" s="14" customFormat="1">
      <c r="A510" s="14"/>
      <c r="B510" s="244"/>
      <c r="C510" s="245"/>
      <c r="D510" s="235" t="s">
        <v>198</v>
      </c>
      <c r="E510" s="246" t="s">
        <v>19</v>
      </c>
      <c r="F510" s="247" t="s">
        <v>3549</v>
      </c>
      <c r="G510" s="245"/>
      <c r="H510" s="248">
        <v>3.2000000000000002</v>
      </c>
      <c r="I510" s="249"/>
      <c r="J510" s="245"/>
      <c r="K510" s="245"/>
      <c r="L510" s="250"/>
      <c r="M510" s="251"/>
      <c r="N510" s="252"/>
      <c r="O510" s="252"/>
      <c r="P510" s="252"/>
      <c r="Q510" s="252"/>
      <c r="R510" s="252"/>
      <c r="S510" s="252"/>
      <c r="T510" s="253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4" t="s">
        <v>198</v>
      </c>
      <c r="AU510" s="254" t="s">
        <v>82</v>
      </c>
      <c r="AV510" s="14" t="s">
        <v>82</v>
      </c>
      <c r="AW510" s="14" t="s">
        <v>35</v>
      </c>
      <c r="AX510" s="14" t="s">
        <v>73</v>
      </c>
      <c r="AY510" s="254" t="s">
        <v>188</v>
      </c>
    </row>
    <row r="511" s="14" customFormat="1">
      <c r="A511" s="14"/>
      <c r="B511" s="244"/>
      <c r="C511" s="245"/>
      <c r="D511" s="235" t="s">
        <v>198</v>
      </c>
      <c r="E511" s="246" t="s">
        <v>19</v>
      </c>
      <c r="F511" s="247" t="s">
        <v>3551</v>
      </c>
      <c r="G511" s="245"/>
      <c r="H511" s="248">
        <v>13.6</v>
      </c>
      <c r="I511" s="249"/>
      <c r="J511" s="245"/>
      <c r="K511" s="245"/>
      <c r="L511" s="250"/>
      <c r="M511" s="251"/>
      <c r="N511" s="252"/>
      <c r="O511" s="252"/>
      <c r="P511" s="252"/>
      <c r="Q511" s="252"/>
      <c r="R511" s="252"/>
      <c r="S511" s="252"/>
      <c r="T511" s="253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4" t="s">
        <v>198</v>
      </c>
      <c r="AU511" s="254" t="s">
        <v>82</v>
      </c>
      <c r="AV511" s="14" t="s">
        <v>82</v>
      </c>
      <c r="AW511" s="14" t="s">
        <v>35</v>
      </c>
      <c r="AX511" s="14" t="s">
        <v>73</v>
      </c>
      <c r="AY511" s="254" t="s">
        <v>188</v>
      </c>
    </row>
    <row r="512" s="13" customFormat="1">
      <c r="A512" s="13"/>
      <c r="B512" s="233"/>
      <c r="C512" s="234"/>
      <c r="D512" s="235" t="s">
        <v>198</v>
      </c>
      <c r="E512" s="236" t="s">
        <v>19</v>
      </c>
      <c r="F512" s="237" t="s">
        <v>3355</v>
      </c>
      <c r="G512" s="234"/>
      <c r="H512" s="236" t="s">
        <v>19</v>
      </c>
      <c r="I512" s="238"/>
      <c r="J512" s="234"/>
      <c r="K512" s="234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198</v>
      </c>
      <c r="AU512" s="243" t="s">
        <v>82</v>
      </c>
      <c r="AV512" s="13" t="s">
        <v>80</v>
      </c>
      <c r="AW512" s="13" t="s">
        <v>35</v>
      </c>
      <c r="AX512" s="13" t="s">
        <v>73</v>
      </c>
      <c r="AY512" s="243" t="s">
        <v>188</v>
      </c>
    </row>
    <row r="513" s="14" customFormat="1">
      <c r="A513" s="14"/>
      <c r="B513" s="244"/>
      <c r="C513" s="245"/>
      <c r="D513" s="235" t="s">
        <v>198</v>
      </c>
      <c r="E513" s="246" t="s">
        <v>19</v>
      </c>
      <c r="F513" s="247" t="s">
        <v>3546</v>
      </c>
      <c r="G513" s="245"/>
      <c r="H513" s="248">
        <v>12</v>
      </c>
      <c r="I513" s="249"/>
      <c r="J513" s="245"/>
      <c r="K513" s="245"/>
      <c r="L513" s="250"/>
      <c r="M513" s="251"/>
      <c r="N513" s="252"/>
      <c r="O513" s="252"/>
      <c r="P513" s="252"/>
      <c r="Q513" s="252"/>
      <c r="R513" s="252"/>
      <c r="S513" s="252"/>
      <c r="T513" s="253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4" t="s">
        <v>198</v>
      </c>
      <c r="AU513" s="254" t="s">
        <v>82</v>
      </c>
      <c r="AV513" s="14" t="s">
        <v>82</v>
      </c>
      <c r="AW513" s="14" t="s">
        <v>35</v>
      </c>
      <c r="AX513" s="14" t="s">
        <v>73</v>
      </c>
      <c r="AY513" s="254" t="s">
        <v>188</v>
      </c>
    </row>
    <row r="514" s="14" customFormat="1">
      <c r="A514" s="14"/>
      <c r="B514" s="244"/>
      <c r="C514" s="245"/>
      <c r="D514" s="235" t="s">
        <v>198</v>
      </c>
      <c r="E514" s="246" t="s">
        <v>19</v>
      </c>
      <c r="F514" s="247" t="s">
        <v>3547</v>
      </c>
      <c r="G514" s="245"/>
      <c r="H514" s="248">
        <v>6</v>
      </c>
      <c r="I514" s="249"/>
      <c r="J514" s="245"/>
      <c r="K514" s="245"/>
      <c r="L514" s="250"/>
      <c r="M514" s="251"/>
      <c r="N514" s="252"/>
      <c r="O514" s="252"/>
      <c r="P514" s="252"/>
      <c r="Q514" s="252"/>
      <c r="R514" s="252"/>
      <c r="S514" s="252"/>
      <c r="T514" s="253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4" t="s">
        <v>198</v>
      </c>
      <c r="AU514" s="254" t="s">
        <v>82</v>
      </c>
      <c r="AV514" s="14" t="s">
        <v>82</v>
      </c>
      <c r="AW514" s="14" t="s">
        <v>35</v>
      </c>
      <c r="AX514" s="14" t="s">
        <v>73</v>
      </c>
      <c r="AY514" s="254" t="s">
        <v>188</v>
      </c>
    </row>
    <row r="515" s="14" customFormat="1">
      <c r="A515" s="14"/>
      <c r="B515" s="244"/>
      <c r="C515" s="245"/>
      <c r="D515" s="235" t="s">
        <v>198</v>
      </c>
      <c r="E515" s="246" t="s">
        <v>19</v>
      </c>
      <c r="F515" s="247" t="s">
        <v>3547</v>
      </c>
      <c r="G515" s="245"/>
      <c r="H515" s="248">
        <v>6</v>
      </c>
      <c r="I515" s="249"/>
      <c r="J515" s="245"/>
      <c r="K515" s="245"/>
      <c r="L515" s="250"/>
      <c r="M515" s="251"/>
      <c r="N515" s="252"/>
      <c r="O515" s="252"/>
      <c r="P515" s="252"/>
      <c r="Q515" s="252"/>
      <c r="R515" s="252"/>
      <c r="S515" s="252"/>
      <c r="T515" s="253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4" t="s">
        <v>198</v>
      </c>
      <c r="AU515" s="254" t="s">
        <v>82</v>
      </c>
      <c r="AV515" s="14" t="s">
        <v>82</v>
      </c>
      <c r="AW515" s="14" t="s">
        <v>35</v>
      </c>
      <c r="AX515" s="14" t="s">
        <v>73</v>
      </c>
      <c r="AY515" s="254" t="s">
        <v>188</v>
      </c>
    </row>
    <row r="516" s="14" customFormat="1">
      <c r="A516" s="14"/>
      <c r="B516" s="244"/>
      <c r="C516" s="245"/>
      <c r="D516" s="235" t="s">
        <v>198</v>
      </c>
      <c r="E516" s="246" t="s">
        <v>19</v>
      </c>
      <c r="F516" s="247" t="s">
        <v>3552</v>
      </c>
      <c r="G516" s="245"/>
      <c r="H516" s="248">
        <v>4.7999999999999998</v>
      </c>
      <c r="I516" s="249"/>
      <c r="J516" s="245"/>
      <c r="K516" s="245"/>
      <c r="L516" s="250"/>
      <c r="M516" s="251"/>
      <c r="N516" s="252"/>
      <c r="O516" s="252"/>
      <c r="P516" s="252"/>
      <c r="Q516" s="252"/>
      <c r="R516" s="252"/>
      <c r="S516" s="252"/>
      <c r="T516" s="253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4" t="s">
        <v>198</v>
      </c>
      <c r="AU516" s="254" t="s">
        <v>82</v>
      </c>
      <c r="AV516" s="14" t="s">
        <v>82</v>
      </c>
      <c r="AW516" s="14" t="s">
        <v>35</v>
      </c>
      <c r="AX516" s="14" t="s">
        <v>73</v>
      </c>
      <c r="AY516" s="254" t="s">
        <v>188</v>
      </c>
    </row>
    <row r="517" s="14" customFormat="1">
      <c r="A517" s="14"/>
      <c r="B517" s="244"/>
      <c r="C517" s="245"/>
      <c r="D517" s="235" t="s">
        <v>198</v>
      </c>
      <c r="E517" s="246" t="s">
        <v>19</v>
      </c>
      <c r="F517" s="247" t="s">
        <v>3547</v>
      </c>
      <c r="G517" s="245"/>
      <c r="H517" s="248">
        <v>6</v>
      </c>
      <c r="I517" s="249"/>
      <c r="J517" s="245"/>
      <c r="K517" s="245"/>
      <c r="L517" s="250"/>
      <c r="M517" s="251"/>
      <c r="N517" s="252"/>
      <c r="O517" s="252"/>
      <c r="P517" s="252"/>
      <c r="Q517" s="252"/>
      <c r="R517" s="252"/>
      <c r="S517" s="252"/>
      <c r="T517" s="253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4" t="s">
        <v>198</v>
      </c>
      <c r="AU517" s="254" t="s">
        <v>82</v>
      </c>
      <c r="AV517" s="14" t="s">
        <v>82</v>
      </c>
      <c r="AW517" s="14" t="s">
        <v>35</v>
      </c>
      <c r="AX517" s="14" t="s">
        <v>73</v>
      </c>
      <c r="AY517" s="254" t="s">
        <v>188</v>
      </c>
    </row>
    <row r="518" s="14" customFormat="1">
      <c r="A518" s="14"/>
      <c r="B518" s="244"/>
      <c r="C518" s="245"/>
      <c r="D518" s="235" t="s">
        <v>198</v>
      </c>
      <c r="E518" s="246" t="s">
        <v>19</v>
      </c>
      <c r="F518" s="247" t="s">
        <v>3496</v>
      </c>
      <c r="G518" s="245"/>
      <c r="H518" s="248">
        <v>5.2000000000000002</v>
      </c>
      <c r="I518" s="249"/>
      <c r="J518" s="245"/>
      <c r="K518" s="245"/>
      <c r="L518" s="250"/>
      <c r="M518" s="251"/>
      <c r="N518" s="252"/>
      <c r="O518" s="252"/>
      <c r="P518" s="252"/>
      <c r="Q518" s="252"/>
      <c r="R518" s="252"/>
      <c r="S518" s="252"/>
      <c r="T518" s="253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4" t="s">
        <v>198</v>
      </c>
      <c r="AU518" s="254" t="s">
        <v>82</v>
      </c>
      <c r="AV518" s="14" t="s">
        <v>82</v>
      </c>
      <c r="AW518" s="14" t="s">
        <v>35</v>
      </c>
      <c r="AX518" s="14" t="s">
        <v>73</v>
      </c>
      <c r="AY518" s="254" t="s">
        <v>188</v>
      </c>
    </row>
    <row r="519" s="14" customFormat="1">
      <c r="A519" s="14"/>
      <c r="B519" s="244"/>
      <c r="C519" s="245"/>
      <c r="D519" s="235" t="s">
        <v>198</v>
      </c>
      <c r="E519" s="246" t="s">
        <v>19</v>
      </c>
      <c r="F519" s="247" t="s">
        <v>3553</v>
      </c>
      <c r="G519" s="245"/>
      <c r="H519" s="248">
        <v>24</v>
      </c>
      <c r="I519" s="249"/>
      <c r="J519" s="245"/>
      <c r="K519" s="245"/>
      <c r="L519" s="250"/>
      <c r="M519" s="251"/>
      <c r="N519" s="252"/>
      <c r="O519" s="252"/>
      <c r="P519" s="252"/>
      <c r="Q519" s="252"/>
      <c r="R519" s="252"/>
      <c r="S519" s="252"/>
      <c r="T519" s="253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4" t="s">
        <v>198</v>
      </c>
      <c r="AU519" s="254" t="s">
        <v>82</v>
      </c>
      <c r="AV519" s="14" t="s">
        <v>82</v>
      </c>
      <c r="AW519" s="14" t="s">
        <v>35</v>
      </c>
      <c r="AX519" s="14" t="s">
        <v>73</v>
      </c>
      <c r="AY519" s="254" t="s">
        <v>188</v>
      </c>
    </row>
    <row r="520" s="14" customFormat="1">
      <c r="A520" s="14"/>
      <c r="B520" s="244"/>
      <c r="C520" s="245"/>
      <c r="D520" s="235" t="s">
        <v>198</v>
      </c>
      <c r="E520" s="246" t="s">
        <v>19</v>
      </c>
      <c r="F520" s="247" t="s">
        <v>3546</v>
      </c>
      <c r="G520" s="245"/>
      <c r="H520" s="248">
        <v>12</v>
      </c>
      <c r="I520" s="249"/>
      <c r="J520" s="245"/>
      <c r="K520" s="245"/>
      <c r="L520" s="250"/>
      <c r="M520" s="251"/>
      <c r="N520" s="252"/>
      <c r="O520" s="252"/>
      <c r="P520" s="252"/>
      <c r="Q520" s="252"/>
      <c r="R520" s="252"/>
      <c r="S520" s="252"/>
      <c r="T520" s="253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4" t="s">
        <v>198</v>
      </c>
      <c r="AU520" s="254" t="s">
        <v>82</v>
      </c>
      <c r="AV520" s="14" t="s">
        <v>82</v>
      </c>
      <c r="AW520" s="14" t="s">
        <v>35</v>
      </c>
      <c r="AX520" s="14" t="s">
        <v>73</v>
      </c>
      <c r="AY520" s="254" t="s">
        <v>188</v>
      </c>
    </row>
    <row r="521" s="14" customFormat="1">
      <c r="A521" s="14"/>
      <c r="B521" s="244"/>
      <c r="C521" s="245"/>
      <c r="D521" s="235" t="s">
        <v>198</v>
      </c>
      <c r="E521" s="246" t="s">
        <v>19</v>
      </c>
      <c r="F521" s="247" t="s">
        <v>3554</v>
      </c>
      <c r="G521" s="245"/>
      <c r="H521" s="248">
        <v>1.6000000000000001</v>
      </c>
      <c r="I521" s="249"/>
      <c r="J521" s="245"/>
      <c r="K521" s="245"/>
      <c r="L521" s="250"/>
      <c r="M521" s="251"/>
      <c r="N521" s="252"/>
      <c r="O521" s="252"/>
      <c r="P521" s="252"/>
      <c r="Q521" s="252"/>
      <c r="R521" s="252"/>
      <c r="S521" s="252"/>
      <c r="T521" s="253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4" t="s">
        <v>198</v>
      </c>
      <c r="AU521" s="254" t="s">
        <v>82</v>
      </c>
      <c r="AV521" s="14" t="s">
        <v>82</v>
      </c>
      <c r="AW521" s="14" t="s">
        <v>35</v>
      </c>
      <c r="AX521" s="14" t="s">
        <v>73</v>
      </c>
      <c r="AY521" s="254" t="s">
        <v>188</v>
      </c>
    </row>
    <row r="522" s="14" customFormat="1">
      <c r="A522" s="14"/>
      <c r="B522" s="244"/>
      <c r="C522" s="245"/>
      <c r="D522" s="235" t="s">
        <v>198</v>
      </c>
      <c r="E522" s="246" t="s">
        <v>19</v>
      </c>
      <c r="F522" s="247" t="s">
        <v>3549</v>
      </c>
      <c r="G522" s="245"/>
      <c r="H522" s="248">
        <v>3.2000000000000002</v>
      </c>
      <c r="I522" s="249"/>
      <c r="J522" s="245"/>
      <c r="K522" s="245"/>
      <c r="L522" s="250"/>
      <c r="M522" s="251"/>
      <c r="N522" s="252"/>
      <c r="O522" s="252"/>
      <c r="P522" s="252"/>
      <c r="Q522" s="252"/>
      <c r="R522" s="252"/>
      <c r="S522" s="252"/>
      <c r="T522" s="253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4" t="s">
        <v>198</v>
      </c>
      <c r="AU522" s="254" t="s">
        <v>82</v>
      </c>
      <c r="AV522" s="14" t="s">
        <v>82</v>
      </c>
      <c r="AW522" s="14" t="s">
        <v>35</v>
      </c>
      <c r="AX522" s="14" t="s">
        <v>73</v>
      </c>
      <c r="AY522" s="254" t="s">
        <v>188</v>
      </c>
    </row>
    <row r="523" s="14" customFormat="1">
      <c r="A523" s="14"/>
      <c r="B523" s="244"/>
      <c r="C523" s="245"/>
      <c r="D523" s="235" t="s">
        <v>198</v>
      </c>
      <c r="E523" s="246" t="s">
        <v>19</v>
      </c>
      <c r="F523" s="247" t="s">
        <v>3554</v>
      </c>
      <c r="G523" s="245"/>
      <c r="H523" s="248">
        <v>1.6000000000000001</v>
      </c>
      <c r="I523" s="249"/>
      <c r="J523" s="245"/>
      <c r="K523" s="245"/>
      <c r="L523" s="250"/>
      <c r="M523" s="251"/>
      <c r="N523" s="252"/>
      <c r="O523" s="252"/>
      <c r="P523" s="252"/>
      <c r="Q523" s="252"/>
      <c r="R523" s="252"/>
      <c r="S523" s="252"/>
      <c r="T523" s="253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4" t="s">
        <v>198</v>
      </c>
      <c r="AU523" s="254" t="s">
        <v>82</v>
      </c>
      <c r="AV523" s="14" t="s">
        <v>82</v>
      </c>
      <c r="AW523" s="14" t="s">
        <v>35</v>
      </c>
      <c r="AX523" s="14" t="s">
        <v>73</v>
      </c>
      <c r="AY523" s="254" t="s">
        <v>188</v>
      </c>
    </row>
    <row r="524" s="14" customFormat="1">
      <c r="A524" s="14"/>
      <c r="B524" s="244"/>
      <c r="C524" s="245"/>
      <c r="D524" s="235" t="s">
        <v>198</v>
      </c>
      <c r="E524" s="246" t="s">
        <v>19</v>
      </c>
      <c r="F524" s="247" t="s">
        <v>3551</v>
      </c>
      <c r="G524" s="245"/>
      <c r="H524" s="248">
        <v>13.6</v>
      </c>
      <c r="I524" s="249"/>
      <c r="J524" s="245"/>
      <c r="K524" s="245"/>
      <c r="L524" s="250"/>
      <c r="M524" s="251"/>
      <c r="N524" s="252"/>
      <c r="O524" s="252"/>
      <c r="P524" s="252"/>
      <c r="Q524" s="252"/>
      <c r="R524" s="252"/>
      <c r="S524" s="252"/>
      <c r="T524" s="253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4" t="s">
        <v>198</v>
      </c>
      <c r="AU524" s="254" t="s">
        <v>82</v>
      </c>
      <c r="AV524" s="14" t="s">
        <v>82</v>
      </c>
      <c r="AW524" s="14" t="s">
        <v>35</v>
      </c>
      <c r="AX524" s="14" t="s">
        <v>73</v>
      </c>
      <c r="AY524" s="254" t="s">
        <v>188</v>
      </c>
    </row>
    <row r="525" s="13" customFormat="1">
      <c r="A525" s="13"/>
      <c r="B525" s="233"/>
      <c r="C525" s="234"/>
      <c r="D525" s="235" t="s">
        <v>198</v>
      </c>
      <c r="E525" s="236" t="s">
        <v>19</v>
      </c>
      <c r="F525" s="237" t="s">
        <v>3360</v>
      </c>
      <c r="G525" s="234"/>
      <c r="H525" s="236" t="s">
        <v>19</v>
      </c>
      <c r="I525" s="238"/>
      <c r="J525" s="234"/>
      <c r="K525" s="234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198</v>
      </c>
      <c r="AU525" s="243" t="s">
        <v>82</v>
      </c>
      <c r="AV525" s="13" t="s">
        <v>80</v>
      </c>
      <c r="AW525" s="13" t="s">
        <v>35</v>
      </c>
      <c r="AX525" s="13" t="s">
        <v>73</v>
      </c>
      <c r="AY525" s="243" t="s">
        <v>188</v>
      </c>
    </row>
    <row r="526" s="14" customFormat="1">
      <c r="A526" s="14"/>
      <c r="B526" s="244"/>
      <c r="C526" s="245"/>
      <c r="D526" s="235" t="s">
        <v>198</v>
      </c>
      <c r="E526" s="246" t="s">
        <v>19</v>
      </c>
      <c r="F526" s="247" t="s">
        <v>3555</v>
      </c>
      <c r="G526" s="245"/>
      <c r="H526" s="248">
        <v>4.0999999999999996</v>
      </c>
      <c r="I526" s="249"/>
      <c r="J526" s="245"/>
      <c r="K526" s="245"/>
      <c r="L526" s="250"/>
      <c r="M526" s="251"/>
      <c r="N526" s="252"/>
      <c r="O526" s="252"/>
      <c r="P526" s="252"/>
      <c r="Q526" s="252"/>
      <c r="R526" s="252"/>
      <c r="S526" s="252"/>
      <c r="T526" s="253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4" t="s">
        <v>198</v>
      </c>
      <c r="AU526" s="254" t="s">
        <v>82</v>
      </c>
      <c r="AV526" s="14" t="s">
        <v>82</v>
      </c>
      <c r="AW526" s="14" t="s">
        <v>35</v>
      </c>
      <c r="AX526" s="14" t="s">
        <v>73</v>
      </c>
      <c r="AY526" s="254" t="s">
        <v>188</v>
      </c>
    </row>
    <row r="527" s="14" customFormat="1">
      <c r="A527" s="14"/>
      <c r="B527" s="244"/>
      <c r="C527" s="245"/>
      <c r="D527" s="235" t="s">
        <v>198</v>
      </c>
      <c r="E527" s="246" t="s">
        <v>19</v>
      </c>
      <c r="F527" s="247" t="s">
        <v>3556</v>
      </c>
      <c r="G527" s="245"/>
      <c r="H527" s="248">
        <v>6</v>
      </c>
      <c r="I527" s="249"/>
      <c r="J527" s="245"/>
      <c r="K527" s="245"/>
      <c r="L527" s="250"/>
      <c r="M527" s="251"/>
      <c r="N527" s="252"/>
      <c r="O527" s="252"/>
      <c r="P527" s="252"/>
      <c r="Q527" s="252"/>
      <c r="R527" s="252"/>
      <c r="S527" s="252"/>
      <c r="T527" s="253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4" t="s">
        <v>198</v>
      </c>
      <c r="AU527" s="254" t="s">
        <v>82</v>
      </c>
      <c r="AV527" s="14" t="s">
        <v>82</v>
      </c>
      <c r="AW527" s="14" t="s">
        <v>35</v>
      </c>
      <c r="AX527" s="14" t="s">
        <v>73</v>
      </c>
      <c r="AY527" s="254" t="s">
        <v>188</v>
      </c>
    </row>
    <row r="528" s="14" customFormat="1">
      <c r="A528" s="14"/>
      <c r="B528" s="244"/>
      <c r="C528" s="245"/>
      <c r="D528" s="235" t="s">
        <v>198</v>
      </c>
      <c r="E528" s="246" t="s">
        <v>19</v>
      </c>
      <c r="F528" s="247" t="s">
        <v>3557</v>
      </c>
      <c r="G528" s="245"/>
      <c r="H528" s="248">
        <v>8.8000000000000007</v>
      </c>
      <c r="I528" s="249"/>
      <c r="J528" s="245"/>
      <c r="K528" s="245"/>
      <c r="L528" s="250"/>
      <c r="M528" s="251"/>
      <c r="N528" s="252"/>
      <c r="O528" s="252"/>
      <c r="P528" s="252"/>
      <c r="Q528" s="252"/>
      <c r="R528" s="252"/>
      <c r="S528" s="252"/>
      <c r="T528" s="253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4" t="s">
        <v>198</v>
      </c>
      <c r="AU528" s="254" t="s">
        <v>82</v>
      </c>
      <c r="AV528" s="14" t="s">
        <v>82</v>
      </c>
      <c r="AW528" s="14" t="s">
        <v>35</v>
      </c>
      <c r="AX528" s="14" t="s">
        <v>73</v>
      </c>
      <c r="AY528" s="254" t="s">
        <v>188</v>
      </c>
    </row>
    <row r="529" s="14" customFormat="1">
      <c r="A529" s="14"/>
      <c r="B529" s="244"/>
      <c r="C529" s="245"/>
      <c r="D529" s="235" t="s">
        <v>198</v>
      </c>
      <c r="E529" s="246" t="s">
        <v>19</v>
      </c>
      <c r="F529" s="247" t="s">
        <v>3558</v>
      </c>
      <c r="G529" s="245"/>
      <c r="H529" s="248">
        <v>5</v>
      </c>
      <c r="I529" s="249"/>
      <c r="J529" s="245"/>
      <c r="K529" s="245"/>
      <c r="L529" s="250"/>
      <c r="M529" s="251"/>
      <c r="N529" s="252"/>
      <c r="O529" s="252"/>
      <c r="P529" s="252"/>
      <c r="Q529" s="252"/>
      <c r="R529" s="252"/>
      <c r="S529" s="252"/>
      <c r="T529" s="253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4" t="s">
        <v>198</v>
      </c>
      <c r="AU529" s="254" t="s">
        <v>82</v>
      </c>
      <c r="AV529" s="14" t="s">
        <v>82</v>
      </c>
      <c r="AW529" s="14" t="s">
        <v>35</v>
      </c>
      <c r="AX529" s="14" t="s">
        <v>73</v>
      </c>
      <c r="AY529" s="254" t="s">
        <v>188</v>
      </c>
    </row>
    <row r="530" s="15" customFormat="1">
      <c r="A530" s="15"/>
      <c r="B530" s="255"/>
      <c r="C530" s="256"/>
      <c r="D530" s="235" t="s">
        <v>198</v>
      </c>
      <c r="E530" s="257" t="s">
        <v>19</v>
      </c>
      <c r="F530" s="258" t="s">
        <v>229</v>
      </c>
      <c r="G530" s="256"/>
      <c r="H530" s="259">
        <v>285.5</v>
      </c>
      <c r="I530" s="260"/>
      <c r="J530" s="256"/>
      <c r="K530" s="256"/>
      <c r="L530" s="261"/>
      <c r="M530" s="262"/>
      <c r="N530" s="263"/>
      <c r="O530" s="263"/>
      <c r="P530" s="263"/>
      <c r="Q530" s="263"/>
      <c r="R530" s="263"/>
      <c r="S530" s="263"/>
      <c r="T530" s="264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T530" s="265" t="s">
        <v>198</v>
      </c>
      <c r="AU530" s="265" t="s">
        <v>82</v>
      </c>
      <c r="AV530" s="15" t="s">
        <v>135</v>
      </c>
      <c r="AW530" s="15" t="s">
        <v>35</v>
      </c>
      <c r="AX530" s="15" t="s">
        <v>80</v>
      </c>
      <c r="AY530" s="265" t="s">
        <v>188</v>
      </c>
    </row>
    <row r="531" s="14" customFormat="1">
      <c r="A531" s="14"/>
      <c r="B531" s="244"/>
      <c r="C531" s="245"/>
      <c r="D531" s="235" t="s">
        <v>198</v>
      </c>
      <c r="E531" s="245"/>
      <c r="F531" s="247" t="s">
        <v>3559</v>
      </c>
      <c r="G531" s="245"/>
      <c r="H531" s="248">
        <v>299.77499999999998</v>
      </c>
      <c r="I531" s="249"/>
      <c r="J531" s="245"/>
      <c r="K531" s="245"/>
      <c r="L531" s="250"/>
      <c r="M531" s="251"/>
      <c r="N531" s="252"/>
      <c r="O531" s="252"/>
      <c r="P531" s="252"/>
      <c r="Q531" s="252"/>
      <c r="R531" s="252"/>
      <c r="S531" s="252"/>
      <c r="T531" s="253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4" t="s">
        <v>198</v>
      </c>
      <c r="AU531" s="254" t="s">
        <v>82</v>
      </c>
      <c r="AV531" s="14" t="s">
        <v>82</v>
      </c>
      <c r="AW531" s="14" t="s">
        <v>4</v>
      </c>
      <c r="AX531" s="14" t="s">
        <v>80</v>
      </c>
      <c r="AY531" s="254" t="s">
        <v>188</v>
      </c>
    </row>
    <row r="532" s="2" customFormat="1" ht="16.5" customHeight="1">
      <c r="A532" s="40"/>
      <c r="B532" s="41"/>
      <c r="C532" s="272" t="s">
        <v>396</v>
      </c>
      <c r="D532" s="272" t="s">
        <v>522</v>
      </c>
      <c r="E532" s="273" t="s">
        <v>3560</v>
      </c>
      <c r="F532" s="274" t="s">
        <v>3561</v>
      </c>
      <c r="G532" s="275" t="s">
        <v>501</v>
      </c>
      <c r="H532" s="276">
        <v>346.91500000000002</v>
      </c>
      <c r="I532" s="277"/>
      <c r="J532" s="278">
        <f>ROUND(I532*H532,2)</f>
        <v>0</v>
      </c>
      <c r="K532" s="274" t="s">
        <v>194</v>
      </c>
      <c r="L532" s="279"/>
      <c r="M532" s="280" t="s">
        <v>19</v>
      </c>
      <c r="N532" s="281" t="s">
        <v>44</v>
      </c>
      <c r="O532" s="86"/>
      <c r="P532" s="224">
        <f>O532*H532</f>
        <v>0</v>
      </c>
      <c r="Q532" s="224">
        <v>4.0000000000000003E-05</v>
      </c>
      <c r="R532" s="224">
        <f>Q532*H532</f>
        <v>0.013876600000000001</v>
      </c>
      <c r="S532" s="224">
        <v>0</v>
      </c>
      <c r="T532" s="225">
        <f>S532*H532</f>
        <v>0</v>
      </c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R532" s="226" t="s">
        <v>268</v>
      </c>
      <c r="AT532" s="226" t="s">
        <v>522</v>
      </c>
      <c r="AU532" s="226" t="s">
        <v>82</v>
      </c>
      <c r="AY532" s="19" t="s">
        <v>188</v>
      </c>
      <c r="BE532" s="227">
        <f>IF(N532="základní",J532,0)</f>
        <v>0</v>
      </c>
      <c r="BF532" s="227">
        <f>IF(N532="snížená",J532,0)</f>
        <v>0</v>
      </c>
      <c r="BG532" s="227">
        <f>IF(N532="zákl. přenesená",J532,0)</f>
        <v>0</v>
      </c>
      <c r="BH532" s="227">
        <f>IF(N532="sníž. přenesená",J532,0)</f>
        <v>0</v>
      </c>
      <c r="BI532" s="227">
        <f>IF(N532="nulová",J532,0)</f>
        <v>0</v>
      </c>
      <c r="BJ532" s="19" t="s">
        <v>80</v>
      </c>
      <c r="BK532" s="227">
        <f>ROUND(I532*H532,2)</f>
        <v>0</v>
      </c>
      <c r="BL532" s="19" t="s">
        <v>135</v>
      </c>
      <c r="BM532" s="226" t="s">
        <v>3562</v>
      </c>
    </row>
    <row r="533" s="13" customFormat="1">
      <c r="A533" s="13"/>
      <c r="B533" s="233"/>
      <c r="C533" s="234"/>
      <c r="D533" s="235" t="s">
        <v>198</v>
      </c>
      <c r="E533" s="236" t="s">
        <v>19</v>
      </c>
      <c r="F533" s="237" t="s">
        <v>328</v>
      </c>
      <c r="G533" s="234"/>
      <c r="H533" s="236" t="s">
        <v>19</v>
      </c>
      <c r="I533" s="238"/>
      <c r="J533" s="234"/>
      <c r="K533" s="234"/>
      <c r="L533" s="239"/>
      <c r="M533" s="240"/>
      <c r="N533" s="241"/>
      <c r="O533" s="241"/>
      <c r="P533" s="241"/>
      <c r="Q533" s="241"/>
      <c r="R533" s="241"/>
      <c r="S533" s="241"/>
      <c r="T533" s="242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3" t="s">
        <v>198</v>
      </c>
      <c r="AU533" s="243" t="s">
        <v>82</v>
      </c>
      <c r="AV533" s="13" t="s">
        <v>80</v>
      </c>
      <c r="AW533" s="13" t="s">
        <v>35</v>
      </c>
      <c r="AX533" s="13" t="s">
        <v>73</v>
      </c>
      <c r="AY533" s="243" t="s">
        <v>188</v>
      </c>
    </row>
    <row r="534" s="14" customFormat="1">
      <c r="A534" s="14"/>
      <c r="B534" s="244"/>
      <c r="C534" s="245"/>
      <c r="D534" s="235" t="s">
        <v>198</v>
      </c>
      <c r="E534" s="246" t="s">
        <v>19</v>
      </c>
      <c r="F534" s="247" t="s">
        <v>3478</v>
      </c>
      <c r="G534" s="245"/>
      <c r="H534" s="248">
        <v>15.5</v>
      </c>
      <c r="I534" s="249"/>
      <c r="J534" s="245"/>
      <c r="K534" s="245"/>
      <c r="L534" s="250"/>
      <c r="M534" s="251"/>
      <c r="N534" s="252"/>
      <c r="O534" s="252"/>
      <c r="P534" s="252"/>
      <c r="Q534" s="252"/>
      <c r="R534" s="252"/>
      <c r="S534" s="252"/>
      <c r="T534" s="253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4" t="s">
        <v>198</v>
      </c>
      <c r="AU534" s="254" t="s">
        <v>82</v>
      </c>
      <c r="AV534" s="14" t="s">
        <v>82</v>
      </c>
      <c r="AW534" s="14" t="s">
        <v>35</v>
      </c>
      <c r="AX534" s="14" t="s">
        <v>73</v>
      </c>
      <c r="AY534" s="254" t="s">
        <v>188</v>
      </c>
    </row>
    <row r="535" s="14" customFormat="1">
      <c r="A535" s="14"/>
      <c r="B535" s="244"/>
      <c r="C535" s="245"/>
      <c r="D535" s="235" t="s">
        <v>198</v>
      </c>
      <c r="E535" s="246" t="s">
        <v>19</v>
      </c>
      <c r="F535" s="247" t="s">
        <v>3479</v>
      </c>
      <c r="G535" s="245"/>
      <c r="H535" s="248">
        <v>5.4000000000000004</v>
      </c>
      <c r="I535" s="249"/>
      <c r="J535" s="245"/>
      <c r="K535" s="245"/>
      <c r="L535" s="250"/>
      <c r="M535" s="251"/>
      <c r="N535" s="252"/>
      <c r="O535" s="252"/>
      <c r="P535" s="252"/>
      <c r="Q535" s="252"/>
      <c r="R535" s="252"/>
      <c r="S535" s="252"/>
      <c r="T535" s="253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4" t="s">
        <v>198</v>
      </c>
      <c r="AU535" s="254" t="s">
        <v>82</v>
      </c>
      <c r="AV535" s="14" t="s">
        <v>82</v>
      </c>
      <c r="AW535" s="14" t="s">
        <v>35</v>
      </c>
      <c r="AX535" s="14" t="s">
        <v>73</v>
      </c>
      <c r="AY535" s="254" t="s">
        <v>188</v>
      </c>
    </row>
    <row r="536" s="14" customFormat="1">
      <c r="A536" s="14"/>
      <c r="B536" s="244"/>
      <c r="C536" s="245"/>
      <c r="D536" s="235" t="s">
        <v>198</v>
      </c>
      <c r="E536" s="246" t="s">
        <v>19</v>
      </c>
      <c r="F536" s="247" t="s">
        <v>3480</v>
      </c>
      <c r="G536" s="245"/>
      <c r="H536" s="248">
        <v>5</v>
      </c>
      <c r="I536" s="249"/>
      <c r="J536" s="245"/>
      <c r="K536" s="245"/>
      <c r="L536" s="250"/>
      <c r="M536" s="251"/>
      <c r="N536" s="252"/>
      <c r="O536" s="252"/>
      <c r="P536" s="252"/>
      <c r="Q536" s="252"/>
      <c r="R536" s="252"/>
      <c r="S536" s="252"/>
      <c r="T536" s="253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4" t="s">
        <v>198</v>
      </c>
      <c r="AU536" s="254" t="s">
        <v>82</v>
      </c>
      <c r="AV536" s="14" t="s">
        <v>82</v>
      </c>
      <c r="AW536" s="14" t="s">
        <v>35</v>
      </c>
      <c r="AX536" s="14" t="s">
        <v>73</v>
      </c>
      <c r="AY536" s="254" t="s">
        <v>188</v>
      </c>
    </row>
    <row r="537" s="14" customFormat="1">
      <c r="A537" s="14"/>
      <c r="B537" s="244"/>
      <c r="C537" s="245"/>
      <c r="D537" s="235" t="s">
        <v>198</v>
      </c>
      <c r="E537" s="246" t="s">
        <v>19</v>
      </c>
      <c r="F537" s="247" t="s">
        <v>3481</v>
      </c>
      <c r="G537" s="245"/>
      <c r="H537" s="248">
        <v>6</v>
      </c>
      <c r="I537" s="249"/>
      <c r="J537" s="245"/>
      <c r="K537" s="245"/>
      <c r="L537" s="250"/>
      <c r="M537" s="251"/>
      <c r="N537" s="252"/>
      <c r="O537" s="252"/>
      <c r="P537" s="252"/>
      <c r="Q537" s="252"/>
      <c r="R537" s="252"/>
      <c r="S537" s="252"/>
      <c r="T537" s="253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4" t="s">
        <v>198</v>
      </c>
      <c r="AU537" s="254" t="s">
        <v>82</v>
      </c>
      <c r="AV537" s="14" t="s">
        <v>82</v>
      </c>
      <c r="AW537" s="14" t="s">
        <v>35</v>
      </c>
      <c r="AX537" s="14" t="s">
        <v>73</v>
      </c>
      <c r="AY537" s="254" t="s">
        <v>188</v>
      </c>
    </row>
    <row r="538" s="14" customFormat="1">
      <c r="A538" s="14"/>
      <c r="B538" s="244"/>
      <c r="C538" s="245"/>
      <c r="D538" s="235" t="s">
        <v>198</v>
      </c>
      <c r="E538" s="246" t="s">
        <v>19</v>
      </c>
      <c r="F538" s="247" t="s">
        <v>3482</v>
      </c>
      <c r="G538" s="245"/>
      <c r="H538" s="248">
        <v>13.800000000000001</v>
      </c>
      <c r="I538" s="249"/>
      <c r="J538" s="245"/>
      <c r="K538" s="245"/>
      <c r="L538" s="250"/>
      <c r="M538" s="251"/>
      <c r="N538" s="252"/>
      <c r="O538" s="252"/>
      <c r="P538" s="252"/>
      <c r="Q538" s="252"/>
      <c r="R538" s="252"/>
      <c r="S538" s="252"/>
      <c r="T538" s="253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4" t="s">
        <v>198</v>
      </c>
      <c r="AU538" s="254" t="s">
        <v>82</v>
      </c>
      <c r="AV538" s="14" t="s">
        <v>82</v>
      </c>
      <c r="AW538" s="14" t="s">
        <v>35</v>
      </c>
      <c r="AX538" s="14" t="s">
        <v>73</v>
      </c>
      <c r="AY538" s="254" t="s">
        <v>188</v>
      </c>
    </row>
    <row r="539" s="14" customFormat="1">
      <c r="A539" s="14"/>
      <c r="B539" s="244"/>
      <c r="C539" s="245"/>
      <c r="D539" s="235" t="s">
        <v>198</v>
      </c>
      <c r="E539" s="246" t="s">
        <v>19</v>
      </c>
      <c r="F539" s="247" t="s">
        <v>3483</v>
      </c>
      <c r="G539" s="245"/>
      <c r="H539" s="248">
        <v>12</v>
      </c>
      <c r="I539" s="249"/>
      <c r="J539" s="245"/>
      <c r="K539" s="245"/>
      <c r="L539" s="250"/>
      <c r="M539" s="251"/>
      <c r="N539" s="252"/>
      <c r="O539" s="252"/>
      <c r="P539" s="252"/>
      <c r="Q539" s="252"/>
      <c r="R539" s="252"/>
      <c r="S539" s="252"/>
      <c r="T539" s="253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4" t="s">
        <v>198</v>
      </c>
      <c r="AU539" s="254" t="s">
        <v>82</v>
      </c>
      <c r="AV539" s="14" t="s">
        <v>82</v>
      </c>
      <c r="AW539" s="14" t="s">
        <v>35</v>
      </c>
      <c r="AX539" s="14" t="s">
        <v>73</v>
      </c>
      <c r="AY539" s="254" t="s">
        <v>188</v>
      </c>
    </row>
    <row r="540" s="14" customFormat="1">
      <c r="A540" s="14"/>
      <c r="B540" s="244"/>
      <c r="C540" s="245"/>
      <c r="D540" s="235" t="s">
        <v>198</v>
      </c>
      <c r="E540" s="246" t="s">
        <v>19</v>
      </c>
      <c r="F540" s="247" t="s">
        <v>3484</v>
      </c>
      <c r="G540" s="245"/>
      <c r="H540" s="248">
        <v>15.195</v>
      </c>
      <c r="I540" s="249"/>
      <c r="J540" s="245"/>
      <c r="K540" s="245"/>
      <c r="L540" s="250"/>
      <c r="M540" s="251"/>
      <c r="N540" s="252"/>
      <c r="O540" s="252"/>
      <c r="P540" s="252"/>
      <c r="Q540" s="252"/>
      <c r="R540" s="252"/>
      <c r="S540" s="252"/>
      <c r="T540" s="253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4" t="s">
        <v>198</v>
      </c>
      <c r="AU540" s="254" t="s">
        <v>82</v>
      </c>
      <c r="AV540" s="14" t="s">
        <v>82</v>
      </c>
      <c r="AW540" s="14" t="s">
        <v>35</v>
      </c>
      <c r="AX540" s="14" t="s">
        <v>73</v>
      </c>
      <c r="AY540" s="254" t="s">
        <v>188</v>
      </c>
    </row>
    <row r="541" s="13" customFormat="1">
      <c r="A541" s="13"/>
      <c r="B541" s="233"/>
      <c r="C541" s="234"/>
      <c r="D541" s="235" t="s">
        <v>198</v>
      </c>
      <c r="E541" s="236" t="s">
        <v>19</v>
      </c>
      <c r="F541" s="237" t="s">
        <v>3352</v>
      </c>
      <c r="G541" s="234"/>
      <c r="H541" s="236" t="s">
        <v>19</v>
      </c>
      <c r="I541" s="238"/>
      <c r="J541" s="234"/>
      <c r="K541" s="234"/>
      <c r="L541" s="239"/>
      <c r="M541" s="240"/>
      <c r="N541" s="241"/>
      <c r="O541" s="241"/>
      <c r="P541" s="241"/>
      <c r="Q541" s="241"/>
      <c r="R541" s="241"/>
      <c r="S541" s="241"/>
      <c r="T541" s="242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3" t="s">
        <v>198</v>
      </c>
      <c r="AU541" s="243" t="s">
        <v>82</v>
      </c>
      <c r="AV541" s="13" t="s">
        <v>80</v>
      </c>
      <c r="AW541" s="13" t="s">
        <v>35</v>
      </c>
      <c r="AX541" s="13" t="s">
        <v>73</v>
      </c>
      <c r="AY541" s="243" t="s">
        <v>188</v>
      </c>
    </row>
    <row r="542" s="14" customFormat="1">
      <c r="A542" s="14"/>
      <c r="B542" s="244"/>
      <c r="C542" s="245"/>
      <c r="D542" s="235" t="s">
        <v>198</v>
      </c>
      <c r="E542" s="246" t="s">
        <v>19</v>
      </c>
      <c r="F542" s="247" t="s">
        <v>3485</v>
      </c>
      <c r="G542" s="245"/>
      <c r="H542" s="248">
        <v>16</v>
      </c>
      <c r="I542" s="249"/>
      <c r="J542" s="245"/>
      <c r="K542" s="245"/>
      <c r="L542" s="250"/>
      <c r="M542" s="251"/>
      <c r="N542" s="252"/>
      <c r="O542" s="252"/>
      <c r="P542" s="252"/>
      <c r="Q542" s="252"/>
      <c r="R542" s="252"/>
      <c r="S542" s="252"/>
      <c r="T542" s="253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4" t="s">
        <v>198</v>
      </c>
      <c r="AU542" s="254" t="s">
        <v>82</v>
      </c>
      <c r="AV542" s="14" t="s">
        <v>82</v>
      </c>
      <c r="AW542" s="14" t="s">
        <v>35</v>
      </c>
      <c r="AX542" s="14" t="s">
        <v>73</v>
      </c>
      <c r="AY542" s="254" t="s">
        <v>188</v>
      </c>
    </row>
    <row r="543" s="14" customFormat="1">
      <c r="A543" s="14"/>
      <c r="B543" s="244"/>
      <c r="C543" s="245"/>
      <c r="D543" s="235" t="s">
        <v>198</v>
      </c>
      <c r="E543" s="246" t="s">
        <v>19</v>
      </c>
      <c r="F543" s="247" t="s">
        <v>3486</v>
      </c>
      <c r="G543" s="245"/>
      <c r="H543" s="248">
        <v>7.7999999999999998</v>
      </c>
      <c r="I543" s="249"/>
      <c r="J543" s="245"/>
      <c r="K543" s="245"/>
      <c r="L543" s="250"/>
      <c r="M543" s="251"/>
      <c r="N543" s="252"/>
      <c r="O543" s="252"/>
      <c r="P543" s="252"/>
      <c r="Q543" s="252"/>
      <c r="R543" s="252"/>
      <c r="S543" s="252"/>
      <c r="T543" s="253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4" t="s">
        <v>198</v>
      </c>
      <c r="AU543" s="254" t="s">
        <v>82</v>
      </c>
      <c r="AV543" s="14" t="s">
        <v>82</v>
      </c>
      <c r="AW543" s="14" t="s">
        <v>35</v>
      </c>
      <c r="AX543" s="14" t="s">
        <v>73</v>
      </c>
      <c r="AY543" s="254" t="s">
        <v>188</v>
      </c>
    </row>
    <row r="544" s="14" customFormat="1">
      <c r="A544" s="14"/>
      <c r="B544" s="244"/>
      <c r="C544" s="245"/>
      <c r="D544" s="235" t="s">
        <v>198</v>
      </c>
      <c r="E544" s="246" t="s">
        <v>19</v>
      </c>
      <c r="F544" s="247" t="s">
        <v>3487</v>
      </c>
      <c r="G544" s="245"/>
      <c r="H544" s="248">
        <v>35</v>
      </c>
      <c r="I544" s="249"/>
      <c r="J544" s="245"/>
      <c r="K544" s="245"/>
      <c r="L544" s="250"/>
      <c r="M544" s="251"/>
      <c r="N544" s="252"/>
      <c r="O544" s="252"/>
      <c r="P544" s="252"/>
      <c r="Q544" s="252"/>
      <c r="R544" s="252"/>
      <c r="S544" s="252"/>
      <c r="T544" s="253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4" t="s">
        <v>198</v>
      </c>
      <c r="AU544" s="254" t="s">
        <v>82</v>
      </c>
      <c r="AV544" s="14" t="s">
        <v>82</v>
      </c>
      <c r="AW544" s="14" t="s">
        <v>35</v>
      </c>
      <c r="AX544" s="14" t="s">
        <v>73</v>
      </c>
      <c r="AY544" s="254" t="s">
        <v>188</v>
      </c>
    </row>
    <row r="545" s="14" customFormat="1">
      <c r="A545" s="14"/>
      <c r="B545" s="244"/>
      <c r="C545" s="245"/>
      <c r="D545" s="235" t="s">
        <v>198</v>
      </c>
      <c r="E545" s="246" t="s">
        <v>19</v>
      </c>
      <c r="F545" s="247" t="s">
        <v>3488</v>
      </c>
      <c r="G545" s="245"/>
      <c r="H545" s="248">
        <v>9.1999999999999993</v>
      </c>
      <c r="I545" s="249"/>
      <c r="J545" s="245"/>
      <c r="K545" s="245"/>
      <c r="L545" s="250"/>
      <c r="M545" s="251"/>
      <c r="N545" s="252"/>
      <c r="O545" s="252"/>
      <c r="P545" s="252"/>
      <c r="Q545" s="252"/>
      <c r="R545" s="252"/>
      <c r="S545" s="252"/>
      <c r="T545" s="253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4" t="s">
        <v>198</v>
      </c>
      <c r="AU545" s="254" t="s">
        <v>82</v>
      </c>
      <c r="AV545" s="14" t="s">
        <v>82</v>
      </c>
      <c r="AW545" s="14" t="s">
        <v>35</v>
      </c>
      <c r="AX545" s="14" t="s">
        <v>73</v>
      </c>
      <c r="AY545" s="254" t="s">
        <v>188</v>
      </c>
    </row>
    <row r="546" s="14" customFormat="1">
      <c r="A546" s="14"/>
      <c r="B546" s="244"/>
      <c r="C546" s="245"/>
      <c r="D546" s="235" t="s">
        <v>198</v>
      </c>
      <c r="E546" s="246" t="s">
        <v>19</v>
      </c>
      <c r="F546" s="247" t="s">
        <v>3489</v>
      </c>
      <c r="G546" s="245"/>
      <c r="H546" s="248">
        <v>14</v>
      </c>
      <c r="I546" s="249"/>
      <c r="J546" s="245"/>
      <c r="K546" s="245"/>
      <c r="L546" s="250"/>
      <c r="M546" s="251"/>
      <c r="N546" s="252"/>
      <c r="O546" s="252"/>
      <c r="P546" s="252"/>
      <c r="Q546" s="252"/>
      <c r="R546" s="252"/>
      <c r="S546" s="252"/>
      <c r="T546" s="253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4" t="s">
        <v>198</v>
      </c>
      <c r="AU546" s="254" t="s">
        <v>82</v>
      </c>
      <c r="AV546" s="14" t="s">
        <v>82</v>
      </c>
      <c r="AW546" s="14" t="s">
        <v>35</v>
      </c>
      <c r="AX546" s="14" t="s">
        <v>73</v>
      </c>
      <c r="AY546" s="254" t="s">
        <v>188</v>
      </c>
    </row>
    <row r="547" s="14" customFormat="1">
      <c r="A547" s="14"/>
      <c r="B547" s="244"/>
      <c r="C547" s="245"/>
      <c r="D547" s="235" t="s">
        <v>198</v>
      </c>
      <c r="E547" s="246" t="s">
        <v>19</v>
      </c>
      <c r="F547" s="247" t="s">
        <v>3490</v>
      </c>
      <c r="G547" s="245"/>
      <c r="H547" s="248">
        <v>20</v>
      </c>
      <c r="I547" s="249"/>
      <c r="J547" s="245"/>
      <c r="K547" s="245"/>
      <c r="L547" s="250"/>
      <c r="M547" s="251"/>
      <c r="N547" s="252"/>
      <c r="O547" s="252"/>
      <c r="P547" s="252"/>
      <c r="Q547" s="252"/>
      <c r="R547" s="252"/>
      <c r="S547" s="252"/>
      <c r="T547" s="253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4" t="s">
        <v>198</v>
      </c>
      <c r="AU547" s="254" t="s">
        <v>82</v>
      </c>
      <c r="AV547" s="14" t="s">
        <v>82</v>
      </c>
      <c r="AW547" s="14" t="s">
        <v>35</v>
      </c>
      <c r="AX547" s="14" t="s">
        <v>73</v>
      </c>
      <c r="AY547" s="254" t="s">
        <v>188</v>
      </c>
    </row>
    <row r="548" s="14" customFormat="1">
      <c r="A548" s="14"/>
      <c r="B548" s="244"/>
      <c r="C548" s="245"/>
      <c r="D548" s="235" t="s">
        <v>198</v>
      </c>
      <c r="E548" s="246" t="s">
        <v>19</v>
      </c>
      <c r="F548" s="247" t="s">
        <v>3491</v>
      </c>
      <c r="G548" s="245"/>
      <c r="H548" s="248">
        <v>21</v>
      </c>
      <c r="I548" s="249"/>
      <c r="J548" s="245"/>
      <c r="K548" s="245"/>
      <c r="L548" s="250"/>
      <c r="M548" s="251"/>
      <c r="N548" s="252"/>
      <c r="O548" s="252"/>
      <c r="P548" s="252"/>
      <c r="Q548" s="252"/>
      <c r="R548" s="252"/>
      <c r="S548" s="252"/>
      <c r="T548" s="253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4" t="s">
        <v>198</v>
      </c>
      <c r="AU548" s="254" t="s">
        <v>82</v>
      </c>
      <c r="AV548" s="14" t="s">
        <v>82</v>
      </c>
      <c r="AW548" s="14" t="s">
        <v>35</v>
      </c>
      <c r="AX548" s="14" t="s">
        <v>73</v>
      </c>
      <c r="AY548" s="254" t="s">
        <v>188</v>
      </c>
    </row>
    <row r="549" s="14" customFormat="1">
      <c r="A549" s="14"/>
      <c r="B549" s="244"/>
      <c r="C549" s="245"/>
      <c r="D549" s="235" t="s">
        <v>198</v>
      </c>
      <c r="E549" s="246" t="s">
        <v>19</v>
      </c>
      <c r="F549" s="247" t="s">
        <v>3492</v>
      </c>
      <c r="G549" s="245"/>
      <c r="H549" s="248">
        <v>8</v>
      </c>
      <c r="I549" s="249"/>
      <c r="J549" s="245"/>
      <c r="K549" s="245"/>
      <c r="L549" s="250"/>
      <c r="M549" s="251"/>
      <c r="N549" s="252"/>
      <c r="O549" s="252"/>
      <c r="P549" s="252"/>
      <c r="Q549" s="252"/>
      <c r="R549" s="252"/>
      <c r="S549" s="252"/>
      <c r="T549" s="253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4" t="s">
        <v>198</v>
      </c>
      <c r="AU549" s="254" t="s">
        <v>82</v>
      </c>
      <c r="AV549" s="14" t="s">
        <v>82</v>
      </c>
      <c r="AW549" s="14" t="s">
        <v>35</v>
      </c>
      <c r="AX549" s="14" t="s">
        <v>73</v>
      </c>
      <c r="AY549" s="254" t="s">
        <v>188</v>
      </c>
    </row>
    <row r="550" s="14" customFormat="1">
      <c r="A550" s="14"/>
      <c r="B550" s="244"/>
      <c r="C550" s="245"/>
      <c r="D550" s="235" t="s">
        <v>198</v>
      </c>
      <c r="E550" s="246" t="s">
        <v>19</v>
      </c>
      <c r="F550" s="247" t="s">
        <v>3488</v>
      </c>
      <c r="G550" s="245"/>
      <c r="H550" s="248">
        <v>9.1999999999999993</v>
      </c>
      <c r="I550" s="249"/>
      <c r="J550" s="245"/>
      <c r="K550" s="245"/>
      <c r="L550" s="250"/>
      <c r="M550" s="251"/>
      <c r="N550" s="252"/>
      <c r="O550" s="252"/>
      <c r="P550" s="252"/>
      <c r="Q550" s="252"/>
      <c r="R550" s="252"/>
      <c r="S550" s="252"/>
      <c r="T550" s="253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4" t="s">
        <v>198</v>
      </c>
      <c r="AU550" s="254" t="s">
        <v>82</v>
      </c>
      <c r="AV550" s="14" t="s">
        <v>82</v>
      </c>
      <c r="AW550" s="14" t="s">
        <v>35</v>
      </c>
      <c r="AX550" s="14" t="s">
        <v>73</v>
      </c>
      <c r="AY550" s="254" t="s">
        <v>188</v>
      </c>
    </row>
    <row r="551" s="13" customFormat="1">
      <c r="A551" s="13"/>
      <c r="B551" s="233"/>
      <c r="C551" s="234"/>
      <c r="D551" s="235" t="s">
        <v>198</v>
      </c>
      <c r="E551" s="236" t="s">
        <v>19</v>
      </c>
      <c r="F551" s="237" t="s">
        <v>3355</v>
      </c>
      <c r="G551" s="234"/>
      <c r="H551" s="236" t="s">
        <v>19</v>
      </c>
      <c r="I551" s="238"/>
      <c r="J551" s="234"/>
      <c r="K551" s="234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198</v>
      </c>
      <c r="AU551" s="243" t="s">
        <v>82</v>
      </c>
      <c r="AV551" s="13" t="s">
        <v>80</v>
      </c>
      <c r="AW551" s="13" t="s">
        <v>35</v>
      </c>
      <c r="AX551" s="13" t="s">
        <v>73</v>
      </c>
      <c r="AY551" s="243" t="s">
        <v>188</v>
      </c>
    </row>
    <row r="552" s="14" customFormat="1">
      <c r="A552" s="14"/>
      <c r="B552" s="244"/>
      <c r="C552" s="245"/>
      <c r="D552" s="235" t="s">
        <v>198</v>
      </c>
      <c r="E552" s="246" t="s">
        <v>19</v>
      </c>
      <c r="F552" s="247" t="s">
        <v>3485</v>
      </c>
      <c r="G552" s="245"/>
      <c r="H552" s="248">
        <v>16</v>
      </c>
      <c r="I552" s="249"/>
      <c r="J552" s="245"/>
      <c r="K552" s="245"/>
      <c r="L552" s="250"/>
      <c r="M552" s="251"/>
      <c r="N552" s="252"/>
      <c r="O552" s="252"/>
      <c r="P552" s="252"/>
      <c r="Q552" s="252"/>
      <c r="R552" s="252"/>
      <c r="S552" s="252"/>
      <c r="T552" s="253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4" t="s">
        <v>198</v>
      </c>
      <c r="AU552" s="254" t="s">
        <v>82</v>
      </c>
      <c r="AV552" s="14" t="s">
        <v>82</v>
      </c>
      <c r="AW552" s="14" t="s">
        <v>35</v>
      </c>
      <c r="AX552" s="14" t="s">
        <v>73</v>
      </c>
      <c r="AY552" s="254" t="s">
        <v>188</v>
      </c>
    </row>
    <row r="553" s="14" customFormat="1">
      <c r="A553" s="14"/>
      <c r="B553" s="244"/>
      <c r="C553" s="245"/>
      <c r="D553" s="235" t="s">
        <v>198</v>
      </c>
      <c r="E553" s="246" t="s">
        <v>19</v>
      </c>
      <c r="F553" s="247" t="s">
        <v>3486</v>
      </c>
      <c r="G553" s="245"/>
      <c r="H553" s="248">
        <v>7.7999999999999998</v>
      </c>
      <c r="I553" s="249"/>
      <c r="J553" s="245"/>
      <c r="K553" s="245"/>
      <c r="L553" s="250"/>
      <c r="M553" s="251"/>
      <c r="N553" s="252"/>
      <c r="O553" s="252"/>
      <c r="P553" s="252"/>
      <c r="Q553" s="252"/>
      <c r="R553" s="252"/>
      <c r="S553" s="252"/>
      <c r="T553" s="253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4" t="s">
        <v>198</v>
      </c>
      <c r="AU553" s="254" t="s">
        <v>82</v>
      </c>
      <c r="AV553" s="14" t="s">
        <v>82</v>
      </c>
      <c r="AW553" s="14" t="s">
        <v>35</v>
      </c>
      <c r="AX553" s="14" t="s">
        <v>73</v>
      </c>
      <c r="AY553" s="254" t="s">
        <v>188</v>
      </c>
    </row>
    <row r="554" s="14" customFormat="1">
      <c r="A554" s="14"/>
      <c r="B554" s="244"/>
      <c r="C554" s="245"/>
      <c r="D554" s="235" t="s">
        <v>198</v>
      </c>
      <c r="E554" s="246" t="s">
        <v>19</v>
      </c>
      <c r="F554" s="247" t="s">
        <v>3493</v>
      </c>
      <c r="G554" s="245"/>
      <c r="H554" s="248">
        <v>10</v>
      </c>
      <c r="I554" s="249"/>
      <c r="J554" s="245"/>
      <c r="K554" s="245"/>
      <c r="L554" s="250"/>
      <c r="M554" s="251"/>
      <c r="N554" s="252"/>
      <c r="O554" s="252"/>
      <c r="P554" s="252"/>
      <c r="Q554" s="252"/>
      <c r="R554" s="252"/>
      <c r="S554" s="252"/>
      <c r="T554" s="253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4" t="s">
        <v>198</v>
      </c>
      <c r="AU554" s="254" t="s">
        <v>82</v>
      </c>
      <c r="AV554" s="14" t="s">
        <v>82</v>
      </c>
      <c r="AW554" s="14" t="s">
        <v>35</v>
      </c>
      <c r="AX554" s="14" t="s">
        <v>73</v>
      </c>
      <c r="AY554" s="254" t="s">
        <v>188</v>
      </c>
    </row>
    <row r="555" s="14" customFormat="1">
      <c r="A555" s="14"/>
      <c r="B555" s="244"/>
      <c r="C555" s="245"/>
      <c r="D555" s="235" t="s">
        <v>198</v>
      </c>
      <c r="E555" s="246" t="s">
        <v>19</v>
      </c>
      <c r="F555" s="247" t="s">
        <v>3494</v>
      </c>
      <c r="G555" s="245"/>
      <c r="H555" s="248">
        <v>7.7999999999999998</v>
      </c>
      <c r="I555" s="249"/>
      <c r="J555" s="245"/>
      <c r="K555" s="245"/>
      <c r="L555" s="250"/>
      <c r="M555" s="251"/>
      <c r="N555" s="252"/>
      <c r="O555" s="252"/>
      <c r="P555" s="252"/>
      <c r="Q555" s="252"/>
      <c r="R555" s="252"/>
      <c r="S555" s="252"/>
      <c r="T555" s="253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4" t="s">
        <v>198</v>
      </c>
      <c r="AU555" s="254" t="s">
        <v>82</v>
      </c>
      <c r="AV555" s="14" t="s">
        <v>82</v>
      </c>
      <c r="AW555" s="14" t="s">
        <v>35</v>
      </c>
      <c r="AX555" s="14" t="s">
        <v>73</v>
      </c>
      <c r="AY555" s="254" t="s">
        <v>188</v>
      </c>
    </row>
    <row r="556" s="14" customFormat="1">
      <c r="A556" s="14"/>
      <c r="B556" s="244"/>
      <c r="C556" s="245"/>
      <c r="D556" s="235" t="s">
        <v>198</v>
      </c>
      <c r="E556" s="246" t="s">
        <v>19</v>
      </c>
      <c r="F556" s="247" t="s">
        <v>3495</v>
      </c>
      <c r="G556" s="245"/>
      <c r="H556" s="248">
        <v>7</v>
      </c>
      <c r="I556" s="249"/>
      <c r="J556" s="245"/>
      <c r="K556" s="245"/>
      <c r="L556" s="250"/>
      <c r="M556" s="251"/>
      <c r="N556" s="252"/>
      <c r="O556" s="252"/>
      <c r="P556" s="252"/>
      <c r="Q556" s="252"/>
      <c r="R556" s="252"/>
      <c r="S556" s="252"/>
      <c r="T556" s="253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4" t="s">
        <v>198</v>
      </c>
      <c r="AU556" s="254" t="s">
        <v>82</v>
      </c>
      <c r="AV556" s="14" t="s">
        <v>82</v>
      </c>
      <c r="AW556" s="14" t="s">
        <v>35</v>
      </c>
      <c r="AX556" s="14" t="s">
        <v>73</v>
      </c>
      <c r="AY556" s="254" t="s">
        <v>188</v>
      </c>
    </row>
    <row r="557" s="14" customFormat="1">
      <c r="A557" s="14"/>
      <c r="B557" s="244"/>
      <c r="C557" s="245"/>
      <c r="D557" s="235" t="s">
        <v>198</v>
      </c>
      <c r="E557" s="246" t="s">
        <v>19</v>
      </c>
      <c r="F557" s="247" t="s">
        <v>3496</v>
      </c>
      <c r="G557" s="245"/>
      <c r="H557" s="248">
        <v>5.2000000000000002</v>
      </c>
      <c r="I557" s="249"/>
      <c r="J557" s="245"/>
      <c r="K557" s="245"/>
      <c r="L557" s="250"/>
      <c r="M557" s="251"/>
      <c r="N557" s="252"/>
      <c r="O557" s="252"/>
      <c r="P557" s="252"/>
      <c r="Q557" s="252"/>
      <c r="R557" s="252"/>
      <c r="S557" s="252"/>
      <c r="T557" s="253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4" t="s">
        <v>198</v>
      </c>
      <c r="AU557" s="254" t="s">
        <v>82</v>
      </c>
      <c r="AV557" s="14" t="s">
        <v>82</v>
      </c>
      <c r="AW557" s="14" t="s">
        <v>35</v>
      </c>
      <c r="AX557" s="14" t="s">
        <v>73</v>
      </c>
      <c r="AY557" s="254" t="s">
        <v>188</v>
      </c>
    </row>
    <row r="558" s="14" customFormat="1">
      <c r="A558" s="14"/>
      <c r="B558" s="244"/>
      <c r="C558" s="245"/>
      <c r="D558" s="235" t="s">
        <v>198</v>
      </c>
      <c r="E558" s="246" t="s">
        <v>19</v>
      </c>
      <c r="F558" s="247" t="s">
        <v>3497</v>
      </c>
      <c r="G558" s="245"/>
      <c r="H558" s="248">
        <v>28</v>
      </c>
      <c r="I558" s="249"/>
      <c r="J558" s="245"/>
      <c r="K558" s="245"/>
      <c r="L558" s="250"/>
      <c r="M558" s="251"/>
      <c r="N558" s="252"/>
      <c r="O558" s="252"/>
      <c r="P558" s="252"/>
      <c r="Q558" s="252"/>
      <c r="R558" s="252"/>
      <c r="S558" s="252"/>
      <c r="T558" s="253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4" t="s">
        <v>198</v>
      </c>
      <c r="AU558" s="254" t="s">
        <v>82</v>
      </c>
      <c r="AV558" s="14" t="s">
        <v>82</v>
      </c>
      <c r="AW558" s="14" t="s">
        <v>35</v>
      </c>
      <c r="AX558" s="14" t="s">
        <v>73</v>
      </c>
      <c r="AY558" s="254" t="s">
        <v>188</v>
      </c>
    </row>
    <row r="559" s="14" customFormat="1">
      <c r="A559" s="14"/>
      <c r="B559" s="244"/>
      <c r="C559" s="245"/>
      <c r="D559" s="235" t="s">
        <v>198</v>
      </c>
      <c r="E559" s="246" t="s">
        <v>19</v>
      </c>
      <c r="F559" s="247" t="s">
        <v>3485</v>
      </c>
      <c r="G559" s="245"/>
      <c r="H559" s="248">
        <v>16</v>
      </c>
      <c r="I559" s="249"/>
      <c r="J559" s="245"/>
      <c r="K559" s="245"/>
      <c r="L559" s="250"/>
      <c r="M559" s="251"/>
      <c r="N559" s="252"/>
      <c r="O559" s="252"/>
      <c r="P559" s="252"/>
      <c r="Q559" s="252"/>
      <c r="R559" s="252"/>
      <c r="S559" s="252"/>
      <c r="T559" s="253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4" t="s">
        <v>198</v>
      </c>
      <c r="AU559" s="254" t="s">
        <v>82</v>
      </c>
      <c r="AV559" s="14" t="s">
        <v>82</v>
      </c>
      <c r="AW559" s="14" t="s">
        <v>35</v>
      </c>
      <c r="AX559" s="14" t="s">
        <v>73</v>
      </c>
      <c r="AY559" s="254" t="s">
        <v>188</v>
      </c>
    </row>
    <row r="560" s="14" customFormat="1">
      <c r="A560" s="14"/>
      <c r="B560" s="244"/>
      <c r="C560" s="245"/>
      <c r="D560" s="235" t="s">
        <v>198</v>
      </c>
      <c r="E560" s="246" t="s">
        <v>19</v>
      </c>
      <c r="F560" s="247" t="s">
        <v>3498</v>
      </c>
      <c r="G560" s="245"/>
      <c r="H560" s="248">
        <v>4.5999999999999996</v>
      </c>
      <c r="I560" s="249"/>
      <c r="J560" s="245"/>
      <c r="K560" s="245"/>
      <c r="L560" s="250"/>
      <c r="M560" s="251"/>
      <c r="N560" s="252"/>
      <c r="O560" s="252"/>
      <c r="P560" s="252"/>
      <c r="Q560" s="252"/>
      <c r="R560" s="252"/>
      <c r="S560" s="252"/>
      <c r="T560" s="253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4" t="s">
        <v>198</v>
      </c>
      <c r="AU560" s="254" t="s">
        <v>82</v>
      </c>
      <c r="AV560" s="14" t="s">
        <v>82</v>
      </c>
      <c r="AW560" s="14" t="s">
        <v>35</v>
      </c>
      <c r="AX560" s="14" t="s">
        <v>73</v>
      </c>
      <c r="AY560" s="254" t="s">
        <v>188</v>
      </c>
    </row>
    <row r="561" s="14" customFormat="1">
      <c r="A561" s="14"/>
      <c r="B561" s="244"/>
      <c r="C561" s="245"/>
      <c r="D561" s="235" t="s">
        <v>198</v>
      </c>
      <c r="E561" s="246" t="s">
        <v>19</v>
      </c>
      <c r="F561" s="247" t="s">
        <v>3499</v>
      </c>
      <c r="G561" s="245"/>
      <c r="H561" s="248">
        <v>5.2000000000000002</v>
      </c>
      <c r="I561" s="249"/>
      <c r="J561" s="245"/>
      <c r="K561" s="245"/>
      <c r="L561" s="250"/>
      <c r="M561" s="251"/>
      <c r="N561" s="252"/>
      <c r="O561" s="252"/>
      <c r="P561" s="252"/>
      <c r="Q561" s="252"/>
      <c r="R561" s="252"/>
      <c r="S561" s="252"/>
      <c r="T561" s="253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4" t="s">
        <v>198</v>
      </c>
      <c r="AU561" s="254" t="s">
        <v>82</v>
      </c>
      <c r="AV561" s="14" t="s">
        <v>82</v>
      </c>
      <c r="AW561" s="14" t="s">
        <v>35</v>
      </c>
      <c r="AX561" s="14" t="s">
        <v>73</v>
      </c>
      <c r="AY561" s="254" t="s">
        <v>188</v>
      </c>
    </row>
    <row r="562" s="14" customFormat="1">
      <c r="A562" s="14"/>
      <c r="B562" s="244"/>
      <c r="C562" s="245"/>
      <c r="D562" s="235" t="s">
        <v>198</v>
      </c>
      <c r="E562" s="246" t="s">
        <v>19</v>
      </c>
      <c r="F562" s="247" t="s">
        <v>3498</v>
      </c>
      <c r="G562" s="245"/>
      <c r="H562" s="248">
        <v>4.5999999999999996</v>
      </c>
      <c r="I562" s="249"/>
      <c r="J562" s="245"/>
      <c r="K562" s="245"/>
      <c r="L562" s="250"/>
      <c r="M562" s="251"/>
      <c r="N562" s="252"/>
      <c r="O562" s="252"/>
      <c r="P562" s="252"/>
      <c r="Q562" s="252"/>
      <c r="R562" s="252"/>
      <c r="S562" s="252"/>
      <c r="T562" s="253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4" t="s">
        <v>198</v>
      </c>
      <c r="AU562" s="254" t="s">
        <v>82</v>
      </c>
      <c r="AV562" s="14" t="s">
        <v>82</v>
      </c>
      <c r="AW562" s="14" t="s">
        <v>35</v>
      </c>
      <c r="AX562" s="14" t="s">
        <v>73</v>
      </c>
      <c r="AY562" s="254" t="s">
        <v>188</v>
      </c>
    </row>
    <row r="563" s="13" customFormat="1">
      <c r="A563" s="13"/>
      <c r="B563" s="233"/>
      <c r="C563" s="234"/>
      <c r="D563" s="235" t="s">
        <v>198</v>
      </c>
      <c r="E563" s="236" t="s">
        <v>19</v>
      </c>
      <c r="F563" s="237" t="s">
        <v>3360</v>
      </c>
      <c r="G563" s="234"/>
      <c r="H563" s="236" t="s">
        <v>19</v>
      </c>
      <c r="I563" s="238"/>
      <c r="J563" s="234"/>
      <c r="K563" s="234"/>
      <c r="L563" s="239"/>
      <c r="M563" s="240"/>
      <c r="N563" s="241"/>
      <c r="O563" s="241"/>
      <c r="P563" s="241"/>
      <c r="Q563" s="241"/>
      <c r="R563" s="241"/>
      <c r="S563" s="241"/>
      <c r="T563" s="24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198</v>
      </c>
      <c r="AU563" s="243" t="s">
        <v>82</v>
      </c>
      <c r="AV563" s="13" t="s">
        <v>80</v>
      </c>
      <c r="AW563" s="13" t="s">
        <v>35</v>
      </c>
      <c r="AX563" s="13" t="s">
        <v>73</v>
      </c>
      <c r="AY563" s="243" t="s">
        <v>188</v>
      </c>
    </row>
    <row r="564" s="14" customFormat="1">
      <c r="A564" s="14"/>
      <c r="B564" s="244"/>
      <c r="C564" s="245"/>
      <c r="D564" s="235" t="s">
        <v>198</v>
      </c>
      <c r="E564" s="246" t="s">
        <v>19</v>
      </c>
      <c r="F564" s="247" t="s">
        <v>3500</v>
      </c>
      <c r="G564" s="245"/>
      <c r="H564" s="248">
        <v>5.0999999999999996</v>
      </c>
      <c r="I564" s="249"/>
      <c r="J564" s="245"/>
      <c r="K564" s="245"/>
      <c r="L564" s="250"/>
      <c r="M564" s="251"/>
      <c r="N564" s="252"/>
      <c r="O564" s="252"/>
      <c r="P564" s="252"/>
      <c r="Q564" s="252"/>
      <c r="R564" s="252"/>
      <c r="S564" s="252"/>
      <c r="T564" s="253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4" t="s">
        <v>198</v>
      </c>
      <c r="AU564" s="254" t="s">
        <v>82</v>
      </c>
      <c r="AV564" s="14" t="s">
        <v>82</v>
      </c>
      <c r="AW564" s="14" t="s">
        <v>35</v>
      </c>
      <c r="AX564" s="14" t="s">
        <v>73</v>
      </c>
      <c r="AY564" s="254" t="s">
        <v>188</v>
      </c>
    </row>
    <row r="565" s="15" customFormat="1">
      <c r="A565" s="15"/>
      <c r="B565" s="255"/>
      <c r="C565" s="256"/>
      <c r="D565" s="235" t="s">
        <v>198</v>
      </c>
      <c r="E565" s="257" t="s">
        <v>19</v>
      </c>
      <c r="F565" s="258" t="s">
        <v>229</v>
      </c>
      <c r="G565" s="256"/>
      <c r="H565" s="259">
        <v>330.39500000000004</v>
      </c>
      <c r="I565" s="260"/>
      <c r="J565" s="256"/>
      <c r="K565" s="256"/>
      <c r="L565" s="261"/>
      <c r="M565" s="262"/>
      <c r="N565" s="263"/>
      <c r="O565" s="263"/>
      <c r="P565" s="263"/>
      <c r="Q565" s="263"/>
      <c r="R565" s="263"/>
      <c r="S565" s="263"/>
      <c r="T565" s="264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T565" s="265" t="s">
        <v>198</v>
      </c>
      <c r="AU565" s="265" t="s">
        <v>82</v>
      </c>
      <c r="AV565" s="15" t="s">
        <v>135</v>
      </c>
      <c r="AW565" s="15" t="s">
        <v>35</v>
      </c>
      <c r="AX565" s="15" t="s">
        <v>80</v>
      </c>
      <c r="AY565" s="265" t="s">
        <v>188</v>
      </c>
    </row>
    <row r="566" s="14" customFormat="1">
      <c r="A566" s="14"/>
      <c r="B566" s="244"/>
      <c r="C566" s="245"/>
      <c r="D566" s="235" t="s">
        <v>198</v>
      </c>
      <c r="E566" s="245"/>
      <c r="F566" s="247" t="s">
        <v>3563</v>
      </c>
      <c r="G566" s="245"/>
      <c r="H566" s="248">
        <v>346.91500000000002</v>
      </c>
      <c r="I566" s="249"/>
      <c r="J566" s="245"/>
      <c r="K566" s="245"/>
      <c r="L566" s="250"/>
      <c r="M566" s="251"/>
      <c r="N566" s="252"/>
      <c r="O566" s="252"/>
      <c r="P566" s="252"/>
      <c r="Q566" s="252"/>
      <c r="R566" s="252"/>
      <c r="S566" s="252"/>
      <c r="T566" s="253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4" t="s">
        <v>198</v>
      </c>
      <c r="AU566" s="254" t="s">
        <v>82</v>
      </c>
      <c r="AV566" s="14" t="s">
        <v>82</v>
      </c>
      <c r="AW566" s="14" t="s">
        <v>4</v>
      </c>
      <c r="AX566" s="14" t="s">
        <v>80</v>
      </c>
      <c r="AY566" s="254" t="s">
        <v>188</v>
      </c>
    </row>
    <row r="567" s="2" customFormat="1" ht="16.5" customHeight="1">
      <c r="A567" s="40"/>
      <c r="B567" s="41"/>
      <c r="C567" s="272" t="s">
        <v>403</v>
      </c>
      <c r="D567" s="272" t="s">
        <v>522</v>
      </c>
      <c r="E567" s="273" t="s">
        <v>3564</v>
      </c>
      <c r="F567" s="274" t="s">
        <v>3565</v>
      </c>
      <c r="G567" s="275" t="s">
        <v>501</v>
      </c>
      <c r="H567" s="276">
        <v>28.350000000000001</v>
      </c>
      <c r="I567" s="277"/>
      <c r="J567" s="278">
        <f>ROUND(I567*H567,2)</f>
        <v>0</v>
      </c>
      <c r="K567" s="274" t="s">
        <v>194</v>
      </c>
      <c r="L567" s="279"/>
      <c r="M567" s="280" t="s">
        <v>19</v>
      </c>
      <c r="N567" s="281" t="s">
        <v>44</v>
      </c>
      <c r="O567" s="86"/>
      <c r="P567" s="224">
        <f>O567*H567</f>
        <v>0</v>
      </c>
      <c r="Q567" s="224">
        <v>0.00029999999999999997</v>
      </c>
      <c r="R567" s="224">
        <f>Q567*H567</f>
        <v>0.0085050000000000004</v>
      </c>
      <c r="S567" s="224">
        <v>0</v>
      </c>
      <c r="T567" s="225">
        <f>S567*H567</f>
        <v>0</v>
      </c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R567" s="226" t="s">
        <v>268</v>
      </c>
      <c r="AT567" s="226" t="s">
        <v>522</v>
      </c>
      <c r="AU567" s="226" t="s">
        <v>82</v>
      </c>
      <c r="AY567" s="19" t="s">
        <v>188</v>
      </c>
      <c r="BE567" s="227">
        <f>IF(N567="základní",J567,0)</f>
        <v>0</v>
      </c>
      <c r="BF567" s="227">
        <f>IF(N567="snížená",J567,0)</f>
        <v>0</v>
      </c>
      <c r="BG567" s="227">
        <f>IF(N567="zákl. přenesená",J567,0)</f>
        <v>0</v>
      </c>
      <c r="BH567" s="227">
        <f>IF(N567="sníž. přenesená",J567,0)</f>
        <v>0</v>
      </c>
      <c r="BI567" s="227">
        <f>IF(N567="nulová",J567,0)</f>
        <v>0</v>
      </c>
      <c r="BJ567" s="19" t="s">
        <v>80</v>
      </c>
      <c r="BK567" s="227">
        <f>ROUND(I567*H567,2)</f>
        <v>0</v>
      </c>
      <c r="BL567" s="19" t="s">
        <v>135</v>
      </c>
      <c r="BM567" s="226" t="s">
        <v>3566</v>
      </c>
    </row>
    <row r="568" s="13" customFormat="1">
      <c r="A568" s="13"/>
      <c r="B568" s="233"/>
      <c r="C568" s="234"/>
      <c r="D568" s="235" t="s">
        <v>198</v>
      </c>
      <c r="E568" s="236" t="s">
        <v>19</v>
      </c>
      <c r="F568" s="237" t="s">
        <v>328</v>
      </c>
      <c r="G568" s="234"/>
      <c r="H568" s="236" t="s">
        <v>19</v>
      </c>
      <c r="I568" s="238"/>
      <c r="J568" s="234"/>
      <c r="K568" s="234"/>
      <c r="L568" s="239"/>
      <c r="M568" s="240"/>
      <c r="N568" s="241"/>
      <c r="O568" s="241"/>
      <c r="P568" s="241"/>
      <c r="Q568" s="241"/>
      <c r="R568" s="241"/>
      <c r="S568" s="241"/>
      <c r="T568" s="24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198</v>
      </c>
      <c r="AU568" s="243" t="s">
        <v>82</v>
      </c>
      <c r="AV568" s="13" t="s">
        <v>80</v>
      </c>
      <c r="AW568" s="13" t="s">
        <v>35</v>
      </c>
      <c r="AX568" s="13" t="s">
        <v>73</v>
      </c>
      <c r="AY568" s="243" t="s">
        <v>188</v>
      </c>
    </row>
    <row r="569" s="14" customFormat="1">
      <c r="A569" s="14"/>
      <c r="B569" s="244"/>
      <c r="C569" s="245"/>
      <c r="D569" s="235" t="s">
        <v>198</v>
      </c>
      <c r="E569" s="246" t="s">
        <v>19</v>
      </c>
      <c r="F569" s="247" t="s">
        <v>3567</v>
      </c>
      <c r="G569" s="245"/>
      <c r="H569" s="248">
        <v>6</v>
      </c>
      <c r="I569" s="249"/>
      <c r="J569" s="245"/>
      <c r="K569" s="245"/>
      <c r="L569" s="250"/>
      <c r="M569" s="251"/>
      <c r="N569" s="252"/>
      <c r="O569" s="252"/>
      <c r="P569" s="252"/>
      <c r="Q569" s="252"/>
      <c r="R569" s="252"/>
      <c r="S569" s="252"/>
      <c r="T569" s="253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4" t="s">
        <v>198</v>
      </c>
      <c r="AU569" s="254" t="s">
        <v>82</v>
      </c>
      <c r="AV569" s="14" t="s">
        <v>82</v>
      </c>
      <c r="AW569" s="14" t="s">
        <v>35</v>
      </c>
      <c r="AX569" s="14" t="s">
        <v>73</v>
      </c>
      <c r="AY569" s="254" t="s">
        <v>188</v>
      </c>
    </row>
    <row r="570" s="13" customFormat="1">
      <c r="A570" s="13"/>
      <c r="B570" s="233"/>
      <c r="C570" s="234"/>
      <c r="D570" s="235" t="s">
        <v>198</v>
      </c>
      <c r="E570" s="236" t="s">
        <v>19</v>
      </c>
      <c r="F570" s="237" t="s">
        <v>3352</v>
      </c>
      <c r="G570" s="234"/>
      <c r="H570" s="236" t="s">
        <v>19</v>
      </c>
      <c r="I570" s="238"/>
      <c r="J570" s="234"/>
      <c r="K570" s="234"/>
      <c r="L570" s="239"/>
      <c r="M570" s="240"/>
      <c r="N570" s="241"/>
      <c r="O570" s="241"/>
      <c r="P570" s="241"/>
      <c r="Q570" s="241"/>
      <c r="R570" s="241"/>
      <c r="S570" s="241"/>
      <c r="T570" s="242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3" t="s">
        <v>198</v>
      </c>
      <c r="AU570" s="243" t="s">
        <v>82</v>
      </c>
      <c r="AV570" s="13" t="s">
        <v>80</v>
      </c>
      <c r="AW570" s="13" t="s">
        <v>35</v>
      </c>
      <c r="AX570" s="13" t="s">
        <v>73</v>
      </c>
      <c r="AY570" s="243" t="s">
        <v>188</v>
      </c>
    </row>
    <row r="571" s="14" customFormat="1">
      <c r="A571" s="14"/>
      <c r="B571" s="244"/>
      <c r="C571" s="245"/>
      <c r="D571" s="235" t="s">
        <v>198</v>
      </c>
      <c r="E571" s="246" t="s">
        <v>19</v>
      </c>
      <c r="F571" s="247" t="s">
        <v>3567</v>
      </c>
      <c r="G571" s="245"/>
      <c r="H571" s="248">
        <v>6</v>
      </c>
      <c r="I571" s="249"/>
      <c r="J571" s="245"/>
      <c r="K571" s="245"/>
      <c r="L571" s="250"/>
      <c r="M571" s="251"/>
      <c r="N571" s="252"/>
      <c r="O571" s="252"/>
      <c r="P571" s="252"/>
      <c r="Q571" s="252"/>
      <c r="R571" s="252"/>
      <c r="S571" s="252"/>
      <c r="T571" s="253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4" t="s">
        <v>198</v>
      </c>
      <c r="AU571" s="254" t="s">
        <v>82</v>
      </c>
      <c r="AV571" s="14" t="s">
        <v>82</v>
      </c>
      <c r="AW571" s="14" t="s">
        <v>35</v>
      </c>
      <c r="AX571" s="14" t="s">
        <v>73</v>
      </c>
      <c r="AY571" s="254" t="s">
        <v>188</v>
      </c>
    </row>
    <row r="572" s="14" customFormat="1">
      <c r="A572" s="14"/>
      <c r="B572" s="244"/>
      <c r="C572" s="245"/>
      <c r="D572" s="235" t="s">
        <v>198</v>
      </c>
      <c r="E572" s="246" t="s">
        <v>19</v>
      </c>
      <c r="F572" s="247" t="s">
        <v>3567</v>
      </c>
      <c r="G572" s="245"/>
      <c r="H572" s="248">
        <v>6</v>
      </c>
      <c r="I572" s="249"/>
      <c r="J572" s="245"/>
      <c r="K572" s="245"/>
      <c r="L572" s="250"/>
      <c r="M572" s="251"/>
      <c r="N572" s="252"/>
      <c r="O572" s="252"/>
      <c r="P572" s="252"/>
      <c r="Q572" s="252"/>
      <c r="R572" s="252"/>
      <c r="S572" s="252"/>
      <c r="T572" s="253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4" t="s">
        <v>198</v>
      </c>
      <c r="AU572" s="254" t="s">
        <v>82</v>
      </c>
      <c r="AV572" s="14" t="s">
        <v>82</v>
      </c>
      <c r="AW572" s="14" t="s">
        <v>35</v>
      </c>
      <c r="AX572" s="14" t="s">
        <v>73</v>
      </c>
      <c r="AY572" s="254" t="s">
        <v>188</v>
      </c>
    </row>
    <row r="573" s="13" customFormat="1">
      <c r="A573" s="13"/>
      <c r="B573" s="233"/>
      <c r="C573" s="234"/>
      <c r="D573" s="235" t="s">
        <v>198</v>
      </c>
      <c r="E573" s="236" t="s">
        <v>19</v>
      </c>
      <c r="F573" s="237" t="s">
        <v>3355</v>
      </c>
      <c r="G573" s="234"/>
      <c r="H573" s="236" t="s">
        <v>19</v>
      </c>
      <c r="I573" s="238"/>
      <c r="J573" s="234"/>
      <c r="K573" s="234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198</v>
      </c>
      <c r="AU573" s="243" t="s">
        <v>82</v>
      </c>
      <c r="AV573" s="13" t="s">
        <v>80</v>
      </c>
      <c r="AW573" s="13" t="s">
        <v>35</v>
      </c>
      <c r="AX573" s="13" t="s">
        <v>73</v>
      </c>
      <c r="AY573" s="243" t="s">
        <v>188</v>
      </c>
    </row>
    <row r="574" s="14" customFormat="1">
      <c r="A574" s="14"/>
      <c r="B574" s="244"/>
      <c r="C574" s="245"/>
      <c r="D574" s="235" t="s">
        <v>198</v>
      </c>
      <c r="E574" s="246" t="s">
        <v>19</v>
      </c>
      <c r="F574" s="247" t="s">
        <v>3567</v>
      </c>
      <c r="G574" s="245"/>
      <c r="H574" s="248">
        <v>6</v>
      </c>
      <c r="I574" s="249"/>
      <c r="J574" s="245"/>
      <c r="K574" s="245"/>
      <c r="L574" s="250"/>
      <c r="M574" s="251"/>
      <c r="N574" s="252"/>
      <c r="O574" s="252"/>
      <c r="P574" s="252"/>
      <c r="Q574" s="252"/>
      <c r="R574" s="252"/>
      <c r="S574" s="252"/>
      <c r="T574" s="253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4" t="s">
        <v>198</v>
      </c>
      <c r="AU574" s="254" t="s">
        <v>82</v>
      </c>
      <c r="AV574" s="14" t="s">
        <v>82</v>
      </c>
      <c r="AW574" s="14" t="s">
        <v>35</v>
      </c>
      <c r="AX574" s="14" t="s">
        <v>73</v>
      </c>
      <c r="AY574" s="254" t="s">
        <v>188</v>
      </c>
    </row>
    <row r="575" s="14" customFormat="1">
      <c r="A575" s="14"/>
      <c r="B575" s="244"/>
      <c r="C575" s="245"/>
      <c r="D575" s="235" t="s">
        <v>198</v>
      </c>
      <c r="E575" s="246" t="s">
        <v>19</v>
      </c>
      <c r="F575" s="247" t="s">
        <v>3568</v>
      </c>
      <c r="G575" s="245"/>
      <c r="H575" s="248">
        <v>2</v>
      </c>
      <c r="I575" s="249"/>
      <c r="J575" s="245"/>
      <c r="K575" s="245"/>
      <c r="L575" s="250"/>
      <c r="M575" s="251"/>
      <c r="N575" s="252"/>
      <c r="O575" s="252"/>
      <c r="P575" s="252"/>
      <c r="Q575" s="252"/>
      <c r="R575" s="252"/>
      <c r="S575" s="252"/>
      <c r="T575" s="253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4" t="s">
        <v>198</v>
      </c>
      <c r="AU575" s="254" t="s">
        <v>82</v>
      </c>
      <c r="AV575" s="14" t="s">
        <v>82</v>
      </c>
      <c r="AW575" s="14" t="s">
        <v>35</v>
      </c>
      <c r="AX575" s="14" t="s">
        <v>73</v>
      </c>
      <c r="AY575" s="254" t="s">
        <v>188</v>
      </c>
    </row>
    <row r="576" s="13" customFormat="1">
      <c r="A576" s="13"/>
      <c r="B576" s="233"/>
      <c r="C576" s="234"/>
      <c r="D576" s="235" t="s">
        <v>198</v>
      </c>
      <c r="E576" s="236" t="s">
        <v>19</v>
      </c>
      <c r="F576" s="237" t="s">
        <v>3360</v>
      </c>
      <c r="G576" s="234"/>
      <c r="H576" s="236" t="s">
        <v>19</v>
      </c>
      <c r="I576" s="238"/>
      <c r="J576" s="234"/>
      <c r="K576" s="234"/>
      <c r="L576" s="239"/>
      <c r="M576" s="240"/>
      <c r="N576" s="241"/>
      <c r="O576" s="241"/>
      <c r="P576" s="241"/>
      <c r="Q576" s="241"/>
      <c r="R576" s="241"/>
      <c r="S576" s="241"/>
      <c r="T576" s="24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3" t="s">
        <v>198</v>
      </c>
      <c r="AU576" s="243" t="s">
        <v>82</v>
      </c>
      <c r="AV576" s="13" t="s">
        <v>80</v>
      </c>
      <c r="AW576" s="13" t="s">
        <v>35</v>
      </c>
      <c r="AX576" s="13" t="s">
        <v>73</v>
      </c>
      <c r="AY576" s="243" t="s">
        <v>188</v>
      </c>
    </row>
    <row r="577" s="14" customFormat="1">
      <c r="A577" s="14"/>
      <c r="B577" s="244"/>
      <c r="C577" s="245"/>
      <c r="D577" s="235" t="s">
        <v>198</v>
      </c>
      <c r="E577" s="246" t="s">
        <v>19</v>
      </c>
      <c r="F577" s="247" t="s">
        <v>80</v>
      </c>
      <c r="G577" s="245"/>
      <c r="H577" s="248">
        <v>1</v>
      </c>
      <c r="I577" s="249"/>
      <c r="J577" s="245"/>
      <c r="K577" s="245"/>
      <c r="L577" s="250"/>
      <c r="M577" s="251"/>
      <c r="N577" s="252"/>
      <c r="O577" s="252"/>
      <c r="P577" s="252"/>
      <c r="Q577" s="252"/>
      <c r="R577" s="252"/>
      <c r="S577" s="252"/>
      <c r="T577" s="253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4" t="s">
        <v>198</v>
      </c>
      <c r="AU577" s="254" t="s">
        <v>82</v>
      </c>
      <c r="AV577" s="14" t="s">
        <v>82</v>
      </c>
      <c r="AW577" s="14" t="s">
        <v>35</v>
      </c>
      <c r="AX577" s="14" t="s">
        <v>73</v>
      </c>
      <c r="AY577" s="254" t="s">
        <v>188</v>
      </c>
    </row>
    <row r="578" s="15" customFormat="1">
      <c r="A578" s="15"/>
      <c r="B578" s="255"/>
      <c r="C578" s="256"/>
      <c r="D578" s="235" t="s">
        <v>198</v>
      </c>
      <c r="E578" s="257" t="s">
        <v>19</v>
      </c>
      <c r="F578" s="258" t="s">
        <v>229</v>
      </c>
      <c r="G578" s="256"/>
      <c r="H578" s="259">
        <v>27</v>
      </c>
      <c r="I578" s="260"/>
      <c r="J578" s="256"/>
      <c r="K578" s="256"/>
      <c r="L578" s="261"/>
      <c r="M578" s="262"/>
      <c r="N578" s="263"/>
      <c r="O578" s="263"/>
      <c r="P578" s="263"/>
      <c r="Q578" s="263"/>
      <c r="R578" s="263"/>
      <c r="S578" s="263"/>
      <c r="T578" s="264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65" t="s">
        <v>198</v>
      </c>
      <c r="AU578" s="265" t="s">
        <v>82</v>
      </c>
      <c r="AV578" s="15" t="s">
        <v>135</v>
      </c>
      <c r="AW578" s="15" t="s">
        <v>35</v>
      </c>
      <c r="AX578" s="15" t="s">
        <v>80</v>
      </c>
      <c r="AY578" s="265" t="s">
        <v>188</v>
      </c>
    </row>
    <row r="579" s="14" customFormat="1">
      <c r="A579" s="14"/>
      <c r="B579" s="244"/>
      <c r="C579" s="245"/>
      <c r="D579" s="235" t="s">
        <v>198</v>
      </c>
      <c r="E579" s="245"/>
      <c r="F579" s="247" t="s">
        <v>3569</v>
      </c>
      <c r="G579" s="245"/>
      <c r="H579" s="248">
        <v>28.350000000000001</v>
      </c>
      <c r="I579" s="249"/>
      <c r="J579" s="245"/>
      <c r="K579" s="245"/>
      <c r="L579" s="250"/>
      <c r="M579" s="251"/>
      <c r="N579" s="252"/>
      <c r="O579" s="252"/>
      <c r="P579" s="252"/>
      <c r="Q579" s="252"/>
      <c r="R579" s="252"/>
      <c r="S579" s="252"/>
      <c r="T579" s="253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4" t="s">
        <v>198</v>
      </c>
      <c r="AU579" s="254" t="s">
        <v>82</v>
      </c>
      <c r="AV579" s="14" t="s">
        <v>82</v>
      </c>
      <c r="AW579" s="14" t="s">
        <v>4</v>
      </c>
      <c r="AX579" s="14" t="s">
        <v>80</v>
      </c>
      <c r="AY579" s="254" t="s">
        <v>188</v>
      </c>
    </row>
    <row r="580" s="2" customFormat="1" ht="16.5" customHeight="1">
      <c r="A580" s="40"/>
      <c r="B580" s="41"/>
      <c r="C580" s="272" t="s">
        <v>412</v>
      </c>
      <c r="D580" s="272" t="s">
        <v>522</v>
      </c>
      <c r="E580" s="273" t="s">
        <v>3570</v>
      </c>
      <c r="F580" s="274" t="s">
        <v>3571</v>
      </c>
      <c r="G580" s="275" t="s">
        <v>501</v>
      </c>
      <c r="H580" s="276">
        <v>40.950000000000003</v>
      </c>
      <c r="I580" s="277"/>
      <c r="J580" s="278">
        <f>ROUND(I580*H580,2)</f>
        <v>0</v>
      </c>
      <c r="K580" s="274" t="s">
        <v>194</v>
      </c>
      <c r="L580" s="279"/>
      <c r="M580" s="280" t="s">
        <v>19</v>
      </c>
      <c r="N580" s="281" t="s">
        <v>44</v>
      </c>
      <c r="O580" s="86"/>
      <c r="P580" s="224">
        <f>O580*H580</f>
        <v>0</v>
      </c>
      <c r="Q580" s="224">
        <v>0.00020000000000000001</v>
      </c>
      <c r="R580" s="224">
        <f>Q580*H580</f>
        <v>0.0081900000000000011</v>
      </c>
      <c r="S580" s="224">
        <v>0</v>
      </c>
      <c r="T580" s="225">
        <f>S580*H580</f>
        <v>0</v>
      </c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R580" s="226" t="s">
        <v>268</v>
      </c>
      <c r="AT580" s="226" t="s">
        <v>522</v>
      </c>
      <c r="AU580" s="226" t="s">
        <v>82</v>
      </c>
      <c r="AY580" s="19" t="s">
        <v>188</v>
      </c>
      <c r="BE580" s="227">
        <f>IF(N580="základní",J580,0)</f>
        <v>0</v>
      </c>
      <c r="BF580" s="227">
        <f>IF(N580="snížená",J580,0)</f>
        <v>0</v>
      </c>
      <c r="BG580" s="227">
        <f>IF(N580="zákl. přenesená",J580,0)</f>
        <v>0</v>
      </c>
      <c r="BH580" s="227">
        <f>IF(N580="sníž. přenesená",J580,0)</f>
        <v>0</v>
      </c>
      <c r="BI580" s="227">
        <f>IF(N580="nulová",J580,0)</f>
        <v>0</v>
      </c>
      <c r="BJ580" s="19" t="s">
        <v>80</v>
      </c>
      <c r="BK580" s="227">
        <f>ROUND(I580*H580,2)</f>
        <v>0</v>
      </c>
      <c r="BL580" s="19" t="s">
        <v>135</v>
      </c>
      <c r="BM580" s="226" t="s">
        <v>3572</v>
      </c>
    </row>
    <row r="581" s="13" customFormat="1">
      <c r="A581" s="13"/>
      <c r="B581" s="233"/>
      <c r="C581" s="234"/>
      <c r="D581" s="235" t="s">
        <v>198</v>
      </c>
      <c r="E581" s="236" t="s">
        <v>19</v>
      </c>
      <c r="F581" s="237" t="s">
        <v>328</v>
      </c>
      <c r="G581" s="234"/>
      <c r="H581" s="236" t="s">
        <v>19</v>
      </c>
      <c r="I581" s="238"/>
      <c r="J581" s="234"/>
      <c r="K581" s="234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198</v>
      </c>
      <c r="AU581" s="243" t="s">
        <v>82</v>
      </c>
      <c r="AV581" s="13" t="s">
        <v>80</v>
      </c>
      <c r="AW581" s="13" t="s">
        <v>35</v>
      </c>
      <c r="AX581" s="13" t="s">
        <v>73</v>
      </c>
      <c r="AY581" s="243" t="s">
        <v>188</v>
      </c>
    </row>
    <row r="582" s="14" customFormat="1">
      <c r="A582" s="14"/>
      <c r="B582" s="244"/>
      <c r="C582" s="245"/>
      <c r="D582" s="235" t="s">
        <v>198</v>
      </c>
      <c r="E582" s="246" t="s">
        <v>19</v>
      </c>
      <c r="F582" s="247" t="s">
        <v>3573</v>
      </c>
      <c r="G582" s="245"/>
      <c r="H582" s="248">
        <v>9</v>
      </c>
      <c r="I582" s="249"/>
      <c r="J582" s="245"/>
      <c r="K582" s="245"/>
      <c r="L582" s="250"/>
      <c r="M582" s="251"/>
      <c r="N582" s="252"/>
      <c r="O582" s="252"/>
      <c r="P582" s="252"/>
      <c r="Q582" s="252"/>
      <c r="R582" s="252"/>
      <c r="S582" s="252"/>
      <c r="T582" s="253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4" t="s">
        <v>198</v>
      </c>
      <c r="AU582" s="254" t="s">
        <v>82</v>
      </c>
      <c r="AV582" s="14" t="s">
        <v>82</v>
      </c>
      <c r="AW582" s="14" t="s">
        <v>35</v>
      </c>
      <c r="AX582" s="14" t="s">
        <v>73</v>
      </c>
      <c r="AY582" s="254" t="s">
        <v>188</v>
      </c>
    </row>
    <row r="583" s="14" customFormat="1">
      <c r="A583" s="14"/>
      <c r="B583" s="244"/>
      <c r="C583" s="245"/>
      <c r="D583" s="235" t="s">
        <v>198</v>
      </c>
      <c r="E583" s="246" t="s">
        <v>19</v>
      </c>
      <c r="F583" s="247" t="s">
        <v>3574</v>
      </c>
      <c r="G583" s="245"/>
      <c r="H583" s="248">
        <v>4</v>
      </c>
      <c r="I583" s="249"/>
      <c r="J583" s="245"/>
      <c r="K583" s="245"/>
      <c r="L583" s="250"/>
      <c r="M583" s="251"/>
      <c r="N583" s="252"/>
      <c r="O583" s="252"/>
      <c r="P583" s="252"/>
      <c r="Q583" s="252"/>
      <c r="R583" s="252"/>
      <c r="S583" s="252"/>
      <c r="T583" s="253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4" t="s">
        <v>198</v>
      </c>
      <c r="AU583" s="254" t="s">
        <v>82</v>
      </c>
      <c r="AV583" s="14" t="s">
        <v>82</v>
      </c>
      <c r="AW583" s="14" t="s">
        <v>35</v>
      </c>
      <c r="AX583" s="14" t="s">
        <v>73</v>
      </c>
      <c r="AY583" s="254" t="s">
        <v>188</v>
      </c>
    </row>
    <row r="584" s="14" customFormat="1">
      <c r="A584" s="14"/>
      <c r="B584" s="244"/>
      <c r="C584" s="245"/>
      <c r="D584" s="235" t="s">
        <v>198</v>
      </c>
      <c r="E584" s="246" t="s">
        <v>19</v>
      </c>
      <c r="F584" s="247" t="s">
        <v>3575</v>
      </c>
      <c r="G584" s="245"/>
      <c r="H584" s="248">
        <v>3</v>
      </c>
      <c r="I584" s="249"/>
      <c r="J584" s="245"/>
      <c r="K584" s="245"/>
      <c r="L584" s="250"/>
      <c r="M584" s="251"/>
      <c r="N584" s="252"/>
      <c r="O584" s="252"/>
      <c r="P584" s="252"/>
      <c r="Q584" s="252"/>
      <c r="R584" s="252"/>
      <c r="S584" s="252"/>
      <c r="T584" s="253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4" t="s">
        <v>198</v>
      </c>
      <c r="AU584" s="254" t="s">
        <v>82</v>
      </c>
      <c r="AV584" s="14" t="s">
        <v>82</v>
      </c>
      <c r="AW584" s="14" t="s">
        <v>35</v>
      </c>
      <c r="AX584" s="14" t="s">
        <v>73</v>
      </c>
      <c r="AY584" s="254" t="s">
        <v>188</v>
      </c>
    </row>
    <row r="585" s="13" customFormat="1">
      <c r="A585" s="13"/>
      <c r="B585" s="233"/>
      <c r="C585" s="234"/>
      <c r="D585" s="235" t="s">
        <v>198</v>
      </c>
      <c r="E585" s="236" t="s">
        <v>19</v>
      </c>
      <c r="F585" s="237" t="s">
        <v>3352</v>
      </c>
      <c r="G585" s="234"/>
      <c r="H585" s="236" t="s">
        <v>19</v>
      </c>
      <c r="I585" s="238"/>
      <c r="J585" s="234"/>
      <c r="K585" s="234"/>
      <c r="L585" s="239"/>
      <c r="M585" s="240"/>
      <c r="N585" s="241"/>
      <c r="O585" s="241"/>
      <c r="P585" s="241"/>
      <c r="Q585" s="241"/>
      <c r="R585" s="241"/>
      <c r="S585" s="241"/>
      <c r="T585" s="242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3" t="s">
        <v>198</v>
      </c>
      <c r="AU585" s="243" t="s">
        <v>82</v>
      </c>
      <c r="AV585" s="13" t="s">
        <v>80</v>
      </c>
      <c r="AW585" s="13" t="s">
        <v>35</v>
      </c>
      <c r="AX585" s="13" t="s">
        <v>73</v>
      </c>
      <c r="AY585" s="243" t="s">
        <v>188</v>
      </c>
    </row>
    <row r="586" s="14" customFormat="1">
      <c r="A586" s="14"/>
      <c r="B586" s="244"/>
      <c r="C586" s="245"/>
      <c r="D586" s="235" t="s">
        <v>198</v>
      </c>
      <c r="E586" s="246" t="s">
        <v>19</v>
      </c>
      <c r="F586" s="247" t="s">
        <v>3567</v>
      </c>
      <c r="G586" s="245"/>
      <c r="H586" s="248">
        <v>6</v>
      </c>
      <c r="I586" s="249"/>
      <c r="J586" s="245"/>
      <c r="K586" s="245"/>
      <c r="L586" s="250"/>
      <c r="M586" s="251"/>
      <c r="N586" s="252"/>
      <c r="O586" s="252"/>
      <c r="P586" s="252"/>
      <c r="Q586" s="252"/>
      <c r="R586" s="252"/>
      <c r="S586" s="252"/>
      <c r="T586" s="253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4" t="s">
        <v>198</v>
      </c>
      <c r="AU586" s="254" t="s">
        <v>82</v>
      </c>
      <c r="AV586" s="14" t="s">
        <v>82</v>
      </c>
      <c r="AW586" s="14" t="s">
        <v>35</v>
      </c>
      <c r="AX586" s="14" t="s">
        <v>73</v>
      </c>
      <c r="AY586" s="254" t="s">
        <v>188</v>
      </c>
    </row>
    <row r="587" s="14" customFormat="1">
      <c r="A587" s="14"/>
      <c r="B587" s="244"/>
      <c r="C587" s="245"/>
      <c r="D587" s="235" t="s">
        <v>198</v>
      </c>
      <c r="E587" s="246" t="s">
        <v>19</v>
      </c>
      <c r="F587" s="247" t="s">
        <v>3567</v>
      </c>
      <c r="G587" s="245"/>
      <c r="H587" s="248">
        <v>6</v>
      </c>
      <c r="I587" s="249"/>
      <c r="J587" s="245"/>
      <c r="K587" s="245"/>
      <c r="L587" s="250"/>
      <c r="M587" s="251"/>
      <c r="N587" s="252"/>
      <c r="O587" s="252"/>
      <c r="P587" s="252"/>
      <c r="Q587" s="252"/>
      <c r="R587" s="252"/>
      <c r="S587" s="252"/>
      <c r="T587" s="253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4" t="s">
        <v>198</v>
      </c>
      <c r="AU587" s="254" t="s">
        <v>82</v>
      </c>
      <c r="AV587" s="14" t="s">
        <v>82</v>
      </c>
      <c r="AW587" s="14" t="s">
        <v>35</v>
      </c>
      <c r="AX587" s="14" t="s">
        <v>73</v>
      </c>
      <c r="AY587" s="254" t="s">
        <v>188</v>
      </c>
    </row>
    <row r="588" s="13" customFormat="1">
      <c r="A588" s="13"/>
      <c r="B588" s="233"/>
      <c r="C588" s="234"/>
      <c r="D588" s="235" t="s">
        <v>198</v>
      </c>
      <c r="E588" s="236" t="s">
        <v>19</v>
      </c>
      <c r="F588" s="237" t="s">
        <v>3355</v>
      </c>
      <c r="G588" s="234"/>
      <c r="H588" s="236" t="s">
        <v>19</v>
      </c>
      <c r="I588" s="238"/>
      <c r="J588" s="234"/>
      <c r="K588" s="234"/>
      <c r="L588" s="239"/>
      <c r="M588" s="240"/>
      <c r="N588" s="241"/>
      <c r="O588" s="241"/>
      <c r="P588" s="241"/>
      <c r="Q588" s="241"/>
      <c r="R588" s="241"/>
      <c r="S588" s="241"/>
      <c r="T588" s="242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3" t="s">
        <v>198</v>
      </c>
      <c r="AU588" s="243" t="s">
        <v>82</v>
      </c>
      <c r="AV588" s="13" t="s">
        <v>80</v>
      </c>
      <c r="AW588" s="13" t="s">
        <v>35</v>
      </c>
      <c r="AX588" s="13" t="s">
        <v>73</v>
      </c>
      <c r="AY588" s="243" t="s">
        <v>188</v>
      </c>
    </row>
    <row r="589" s="14" customFormat="1">
      <c r="A589" s="14"/>
      <c r="B589" s="244"/>
      <c r="C589" s="245"/>
      <c r="D589" s="235" t="s">
        <v>198</v>
      </c>
      <c r="E589" s="246" t="s">
        <v>19</v>
      </c>
      <c r="F589" s="247" t="s">
        <v>3567</v>
      </c>
      <c r="G589" s="245"/>
      <c r="H589" s="248">
        <v>6</v>
      </c>
      <c r="I589" s="249"/>
      <c r="J589" s="245"/>
      <c r="K589" s="245"/>
      <c r="L589" s="250"/>
      <c r="M589" s="251"/>
      <c r="N589" s="252"/>
      <c r="O589" s="252"/>
      <c r="P589" s="252"/>
      <c r="Q589" s="252"/>
      <c r="R589" s="252"/>
      <c r="S589" s="252"/>
      <c r="T589" s="253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4" t="s">
        <v>198</v>
      </c>
      <c r="AU589" s="254" t="s">
        <v>82</v>
      </c>
      <c r="AV589" s="14" t="s">
        <v>82</v>
      </c>
      <c r="AW589" s="14" t="s">
        <v>35</v>
      </c>
      <c r="AX589" s="14" t="s">
        <v>73</v>
      </c>
      <c r="AY589" s="254" t="s">
        <v>188</v>
      </c>
    </row>
    <row r="590" s="14" customFormat="1">
      <c r="A590" s="14"/>
      <c r="B590" s="244"/>
      <c r="C590" s="245"/>
      <c r="D590" s="235" t="s">
        <v>198</v>
      </c>
      <c r="E590" s="246" t="s">
        <v>19</v>
      </c>
      <c r="F590" s="247" t="s">
        <v>3568</v>
      </c>
      <c r="G590" s="245"/>
      <c r="H590" s="248">
        <v>2</v>
      </c>
      <c r="I590" s="249"/>
      <c r="J590" s="245"/>
      <c r="K590" s="245"/>
      <c r="L590" s="250"/>
      <c r="M590" s="251"/>
      <c r="N590" s="252"/>
      <c r="O590" s="252"/>
      <c r="P590" s="252"/>
      <c r="Q590" s="252"/>
      <c r="R590" s="252"/>
      <c r="S590" s="252"/>
      <c r="T590" s="253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4" t="s">
        <v>198</v>
      </c>
      <c r="AU590" s="254" t="s">
        <v>82</v>
      </c>
      <c r="AV590" s="14" t="s">
        <v>82</v>
      </c>
      <c r="AW590" s="14" t="s">
        <v>35</v>
      </c>
      <c r="AX590" s="14" t="s">
        <v>73</v>
      </c>
      <c r="AY590" s="254" t="s">
        <v>188</v>
      </c>
    </row>
    <row r="591" s="14" customFormat="1">
      <c r="A591" s="14"/>
      <c r="B591" s="244"/>
      <c r="C591" s="245"/>
      <c r="D591" s="235" t="s">
        <v>198</v>
      </c>
      <c r="E591" s="246" t="s">
        <v>19</v>
      </c>
      <c r="F591" s="247" t="s">
        <v>129</v>
      </c>
      <c r="G591" s="245"/>
      <c r="H591" s="248">
        <v>3</v>
      </c>
      <c r="I591" s="249"/>
      <c r="J591" s="245"/>
      <c r="K591" s="245"/>
      <c r="L591" s="250"/>
      <c r="M591" s="251"/>
      <c r="N591" s="252"/>
      <c r="O591" s="252"/>
      <c r="P591" s="252"/>
      <c r="Q591" s="252"/>
      <c r="R591" s="252"/>
      <c r="S591" s="252"/>
      <c r="T591" s="253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4" t="s">
        <v>198</v>
      </c>
      <c r="AU591" s="254" t="s">
        <v>82</v>
      </c>
      <c r="AV591" s="14" t="s">
        <v>82</v>
      </c>
      <c r="AW591" s="14" t="s">
        <v>35</v>
      </c>
      <c r="AX591" s="14" t="s">
        <v>73</v>
      </c>
      <c r="AY591" s="254" t="s">
        <v>188</v>
      </c>
    </row>
    <row r="592" s="15" customFormat="1">
      <c r="A592" s="15"/>
      <c r="B592" s="255"/>
      <c r="C592" s="256"/>
      <c r="D592" s="235" t="s">
        <v>198</v>
      </c>
      <c r="E592" s="257" t="s">
        <v>19</v>
      </c>
      <c r="F592" s="258" t="s">
        <v>229</v>
      </c>
      <c r="G592" s="256"/>
      <c r="H592" s="259">
        <v>39</v>
      </c>
      <c r="I592" s="260"/>
      <c r="J592" s="256"/>
      <c r="K592" s="256"/>
      <c r="L592" s="261"/>
      <c r="M592" s="262"/>
      <c r="N592" s="263"/>
      <c r="O592" s="263"/>
      <c r="P592" s="263"/>
      <c r="Q592" s="263"/>
      <c r="R592" s="263"/>
      <c r="S592" s="263"/>
      <c r="T592" s="264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T592" s="265" t="s">
        <v>198</v>
      </c>
      <c r="AU592" s="265" t="s">
        <v>82</v>
      </c>
      <c r="AV592" s="15" t="s">
        <v>135</v>
      </c>
      <c r="AW592" s="15" t="s">
        <v>35</v>
      </c>
      <c r="AX592" s="15" t="s">
        <v>80</v>
      </c>
      <c r="AY592" s="265" t="s">
        <v>188</v>
      </c>
    </row>
    <row r="593" s="14" customFormat="1">
      <c r="A593" s="14"/>
      <c r="B593" s="244"/>
      <c r="C593" s="245"/>
      <c r="D593" s="235" t="s">
        <v>198</v>
      </c>
      <c r="E593" s="245"/>
      <c r="F593" s="247" t="s">
        <v>3576</v>
      </c>
      <c r="G593" s="245"/>
      <c r="H593" s="248">
        <v>40.950000000000003</v>
      </c>
      <c r="I593" s="249"/>
      <c r="J593" s="245"/>
      <c r="K593" s="245"/>
      <c r="L593" s="250"/>
      <c r="M593" s="251"/>
      <c r="N593" s="252"/>
      <c r="O593" s="252"/>
      <c r="P593" s="252"/>
      <c r="Q593" s="252"/>
      <c r="R593" s="252"/>
      <c r="S593" s="252"/>
      <c r="T593" s="253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4" t="s">
        <v>198</v>
      </c>
      <c r="AU593" s="254" t="s">
        <v>82</v>
      </c>
      <c r="AV593" s="14" t="s">
        <v>82</v>
      </c>
      <c r="AW593" s="14" t="s">
        <v>4</v>
      </c>
      <c r="AX593" s="14" t="s">
        <v>80</v>
      </c>
      <c r="AY593" s="254" t="s">
        <v>188</v>
      </c>
    </row>
    <row r="594" s="2" customFormat="1" ht="21.75" customHeight="1">
      <c r="A594" s="40"/>
      <c r="B594" s="41"/>
      <c r="C594" s="215" t="s">
        <v>420</v>
      </c>
      <c r="D594" s="215" t="s">
        <v>190</v>
      </c>
      <c r="E594" s="216" t="s">
        <v>3577</v>
      </c>
      <c r="F594" s="217" t="s">
        <v>3578</v>
      </c>
      <c r="G594" s="218" t="s">
        <v>243</v>
      </c>
      <c r="H594" s="219">
        <v>20.914999999999999</v>
      </c>
      <c r="I594" s="220"/>
      <c r="J594" s="221">
        <f>ROUND(I594*H594,2)</f>
        <v>0</v>
      </c>
      <c r="K594" s="217" t="s">
        <v>194</v>
      </c>
      <c r="L594" s="46"/>
      <c r="M594" s="222" t="s">
        <v>19</v>
      </c>
      <c r="N594" s="223" t="s">
        <v>44</v>
      </c>
      <c r="O594" s="86"/>
      <c r="P594" s="224">
        <f>O594*H594</f>
        <v>0</v>
      </c>
      <c r="Q594" s="224">
        <v>0.0057000000000000002</v>
      </c>
      <c r="R594" s="224">
        <f>Q594*H594</f>
        <v>0.1192155</v>
      </c>
      <c r="S594" s="224">
        <v>0</v>
      </c>
      <c r="T594" s="225">
        <f>S594*H594</f>
        <v>0</v>
      </c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R594" s="226" t="s">
        <v>135</v>
      </c>
      <c r="AT594" s="226" t="s">
        <v>190</v>
      </c>
      <c r="AU594" s="226" t="s">
        <v>82</v>
      </c>
      <c r="AY594" s="19" t="s">
        <v>188</v>
      </c>
      <c r="BE594" s="227">
        <f>IF(N594="základní",J594,0)</f>
        <v>0</v>
      </c>
      <c r="BF594" s="227">
        <f>IF(N594="snížená",J594,0)</f>
        <v>0</v>
      </c>
      <c r="BG594" s="227">
        <f>IF(N594="zákl. přenesená",J594,0)</f>
        <v>0</v>
      </c>
      <c r="BH594" s="227">
        <f>IF(N594="sníž. přenesená",J594,0)</f>
        <v>0</v>
      </c>
      <c r="BI594" s="227">
        <f>IF(N594="nulová",J594,0)</f>
        <v>0</v>
      </c>
      <c r="BJ594" s="19" t="s">
        <v>80</v>
      </c>
      <c r="BK594" s="227">
        <f>ROUND(I594*H594,2)</f>
        <v>0</v>
      </c>
      <c r="BL594" s="19" t="s">
        <v>135</v>
      </c>
      <c r="BM594" s="226" t="s">
        <v>3579</v>
      </c>
    </row>
    <row r="595" s="2" customFormat="1">
      <c r="A595" s="40"/>
      <c r="B595" s="41"/>
      <c r="C595" s="42"/>
      <c r="D595" s="228" t="s">
        <v>196</v>
      </c>
      <c r="E595" s="42"/>
      <c r="F595" s="229" t="s">
        <v>3580</v>
      </c>
      <c r="G595" s="42"/>
      <c r="H595" s="42"/>
      <c r="I595" s="230"/>
      <c r="J595" s="42"/>
      <c r="K595" s="42"/>
      <c r="L595" s="46"/>
      <c r="M595" s="231"/>
      <c r="N595" s="232"/>
      <c r="O595" s="86"/>
      <c r="P595" s="86"/>
      <c r="Q595" s="86"/>
      <c r="R595" s="86"/>
      <c r="S595" s="86"/>
      <c r="T595" s="87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T595" s="19" t="s">
        <v>196</v>
      </c>
      <c r="AU595" s="19" t="s">
        <v>82</v>
      </c>
    </row>
    <row r="596" s="13" customFormat="1">
      <c r="A596" s="13"/>
      <c r="B596" s="233"/>
      <c r="C596" s="234"/>
      <c r="D596" s="235" t="s">
        <v>198</v>
      </c>
      <c r="E596" s="236" t="s">
        <v>19</v>
      </c>
      <c r="F596" s="237" t="s">
        <v>3388</v>
      </c>
      <c r="G596" s="234"/>
      <c r="H596" s="236" t="s">
        <v>19</v>
      </c>
      <c r="I596" s="238"/>
      <c r="J596" s="234"/>
      <c r="K596" s="234"/>
      <c r="L596" s="239"/>
      <c r="M596" s="240"/>
      <c r="N596" s="241"/>
      <c r="O596" s="241"/>
      <c r="P596" s="241"/>
      <c r="Q596" s="241"/>
      <c r="R596" s="241"/>
      <c r="S596" s="241"/>
      <c r="T596" s="242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3" t="s">
        <v>198</v>
      </c>
      <c r="AU596" s="243" t="s">
        <v>82</v>
      </c>
      <c r="AV596" s="13" t="s">
        <v>80</v>
      </c>
      <c r="AW596" s="13" t="s">
        <v>35</v>
      </c>
      <c r="AX596" s="13" t="s">
        <v>73</v>
      </c>
      <c r="AY596" s="243" t="s">
        <v>188</v>
      </c>
    </row>
    <row r="597" s="14" customFormat="1">
      <c r="A597" s="14"/>
      <c r="B597" s="244"/>
      <c r="C597" s="245"/>
      <c r="D597" s="235" t="s">
        <v>198</v>
      </c>
      <c r="E597" s="246" t="s">
        <v>19</v>
      </c>
      <c r="F597" s="247" t="s">
        <v>3431</v>
      </c>
      <c r="G597" s="245"/>
      <c r="H597" s="248">
        <v>2.6000000000000001</v>
      </c>
      <c r="I597" s="249"/>
      <c r="J597" s="245"/>
      <c r="K597" s="245"/>
      <c r="L597" s="250"/>
      <c r="M597" s="251"/>
      <c r="N597" s="252"/>
      <c r="O597" s="252"/>
      <c r="P597" s="252"/>
      <c r="Q597" s="252"/>
      <c r="R597" s="252"/>
      <c r="S597" s="252"/>
      <c r="T597" s="253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4" t="s">
        <v>198</v>
      </c>
      <c r="AU597" s="254" t="s">
        <v>82</v>
      </c>
      <c r="AV597" s="14" t="s">
        <v>82</v>
      </c>
      <c r="AW597" s="14" t="s">
        <v>35</v>
      </c>
      <c r="AX597" s="14" t="s">
        <v>73</v>
      </c>
      <c r="AY597" s="254" t="s">
        <v>188</v>
      </c>
    </row>
    <row r="598" s="14" customFormat="1">
      <c r="A598" s="14"/>
      <c r="B598" s="244"/>
      <c r="C598" s="245"/>
      <c r="D598" s="235" t="s">
        <v>198</v>
      </c>
      <c r="E598" s="246" t="s">
        <v>19</v>
      </c>
      <c r="F598" s="247" t="s">
        <v>3432</v>
      </c>
      <c r="G598" s="245"/>
      <c r="H598" s="248">
        <v>2.8799999999999999</v>
      </c>
      <c r="I598" s="249"/>
      <c r="J598" s="245"/>
      <c r="K598" s="245"/>
      <c r="L598" s="250"/>
      <c r="M598" s="251"/>
      <c r="N598" s="252"/>
      <c r="O598" s="252"/>
      <c r="P598" s="252"/>
      <c r="Q598" s="252"/>
      <c r="R598" s="252"/>
      <c r="S598" s="252"/>
      <c r="T598" s="253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4" t="s">
        <v>198</v>
      </c>
      <c r="AU598" s="254" t="s">
        <v>82</v>
      </c>
      <c r="AV598" s="14" t="s">
        <v>82</v>
      </c>
      <c r="AW598" s="14" t="s">
        <v>35</v>
      </c>
      <c r="AX598" s="14" t="s">
        <v>73</v>
      </c>
      <c r="AY598" s="254" t="s">
        <v>188</v>
      </c>
    </row>
    <row r="599" s="13" customFormat="1">
      <c r="A599" s="13"/>
      <c r="B599" s="233"/>
      <c r="C599" s="234"/>
      <c r="D599" s="235" t="s">
        <v>198</v>
      </c>
      <c r="E599" s="236" t="s">
        <v>19</v>
      </c>
      <c r="F599" s="237" t="s">
        <v>3405</v>
      </c>
      <c r="G599" s="234"/>
      <c r="H599" s="236" t="s">
        <v>19</v>
      </c>
      <c r="I599" s="238"/>
      <c r="J599" s="234"/>
      <c r="K599" s="234"/>
      <c r="L599" s="239"/>
      <c r="M599" s="240"/>
      <c r="N599" s="241"/>
      <c r="O599" s="241"/>
      <c r="P599" s="241"/>
      <c r="Q599" s="241"/>
      <c r="R599" s="241"/>
      <c r="S599" s="241"/>
      <c r="T599" s="24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3" t="s">
        <v>198</v>
      </c>
      <c r="AU599" s="243" t="s">
        <v>82</v>
      </c>
      <c r="AV599" s="13" t="s">
        <v>80</v>
      </c>
      <c r="AW599" s="13" t="s">
        <v>35</v>
      </c>
      <c r="AX599" s="13" t="s">
        <v>73</v>
      </c>
      <c r="AY599" s="243" t="s">
        <v>188</v>
      </c>
    </row>
    <row r="600" s="14" customFormat="1">
      <c r="A600" s="14"/>
      <c r="B600" s="244"/>
      <c r="C600" s="245"/>
      <c r="D600" s="235" t="s">
        <v>198</v>
      </c>
      <c r="E600" s="246" t="s">
        <v>19</v>
      </c>
      <c r="F600" s="247" t="s">
        <v>3433</v>
      </c>
      <c r="G600" s="245"/>
      <c r="H600" s="248">
        <v>1.74</v>
      </c>
      <c r="I600" s="249"/>
      <c r="J600" s="245"/>
      <c r="K600" s="245"/>
      <c r="L600" s="250"/>
      <c r="M600" s="251"/>
      <c r="N600" s="252"/>
      <c r="O600" s="252"/>
      <c r="P600" s="252"/>
      <c r="Q600" s="252"/>
      <c r="R600" s="252"/>
      <c r="S600" s="252"/>
      <c r="T600" s="253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4" t="s">
        <v>198</v>
      </c>
      <c r="AU600" s="254" t="s">
        <v>82</v>
      </c>
      <c r="AV600" s="14" t="s">
        <v>82</v>
      </c>
      <c r="AW600" s="14" t="s">
        <v>35</v>
      </c>
      <c r="AX600" s="14" t="s">
        <v>73</v>
      </c>
      <c r="AY600" s="254" t="s">
        <v>188</v>
      </c>
    </row>
    <row r="601" s="14" customFormat="1">
      <c r="A601" s="14"/>
      <c r="B601" s="244"/>
      <c r="C601" s="245"/>
      <c r="D601" s="235" t="s">
        <v>198</v>
      </c>
      <c r="E601" s="246" t="s">
        <v>19</v>
      </c>
      <c r="F601" s="247" t="s">
        <v>3434</v>
      </c>
      <c r="G601" s="245"/>
      <c r="H601" s="248">
        <v>0.90000000000000002</v>
      </c>
      <c r="I601" s="249"/>
      <c r="J601" s="245"/>
      <c r="K601" s="245"/>
      <c r="L601" s="250"/>
      <c r="M601" s="251"/>
      <c r="N601" s="252"/>
      <c r="O601" s="252"/>
      <c r="P601" s="252"/>
      <c r="Q601" s="252"/>
      <c r="R601" s="252"/>
      <c r="S601" s="252"/>
      <c r="T601" s="253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4" t="s">
        <v>198</v>
      </c>
      <c r="AU601" s="254" t="s">
        <v>82</v>
      </c>
      <c r="AV601" s="14" t="s">
        <v>82</v>
      </c>
      <c r="AW601" s="14" t="s">
        <v>35</v>
      </c>
      <c r="AX601" s="14" t="s">
        <v>73</v>
      </c>
      <c r="AY601" s="254" t="s">
        <v>188</v>
      </c>
    </row>
    <row r="602" s="14" customFormat="1">
      <c r="A602" s="14"/>
      <c r="B602" s="244"/>
      <c r="C602" s="245"/>
      <c r="D602" s="235" t="s">
        <v>198</v>
      </c>
      <c r="E602" s="246" t="s">
        <v>19</v>
      </c>
      <c r="F602" s="247" t="s">
        <v>3435</v>
      </c>
      <c r="G602" s="245"/>
      <c r="H602" s="248">
        <v>2.52</v>
      </c>
      <c r="I602" s="249"/>
      <c r="J602" s="245"/>
      <c r="K602" s="245"/>
      <c r="L602" s="250"/>
      <c r="M602" s="251"/>
      <c r="N602" s="252"/>
      <c r="O602" s="252"/>
      <c r="P602" s="252"/>
      <c r="Q602" s="252"/>
      <c r="R602" s="252"/>
      <c r="S602" s="252"/>
      <c r="T602" s="253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4" t="s">
        <v>198</v>
      </c>
      <c r="AU602" s="254" t="s">
        <v>82</v>
      </c>
      <c r="AV602" s="14" t="s">
        <v>82</v>
      </c>
      <c r="AW602" s="14" t="s">
        <v>35</v>
      </c>
      <c r="AX602" s="14" t="s">
        <v>73</v>
      </c>
      <c r="AY602" s="254" t="s">
        <v>188</v>
      </c>
    </row>
    <row r="603" s="13" customFormat="1">
      <c r="A603" s="13"/>
      <c r="B603" s="233"/>
      <c r="C603" s="234"/>
      <c r="D603" s="235" t="s">
        <v>198</v>
      </c>
      <c r="E603" s="236" t="s">
        <v>19</v>
      </c>
      <c r="F603" s="237" t="s">
        <v>3417</v>
      </c>
      <c r="G603" s="234"/>
      <c r="H603" s="236" t="s">
        <v>19</v>
      </c>
      <c r="I603" s="238"/>
      <c r="J603" s="234"/>
      <c r="K603" s="234"/>
      <c r="L603" s="239"/>
      <c r="M603" s="240"/>
      <c r="N603" s="241"/>
      <c r="O603" s="241"/>
      <c r="P603" s="241"/>
      <c r="Q603" s="241"/>
      <c r="R603" s="241"/>
      <c r="S603" s="241"/>
      <c r="T603" s="24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43" t="s">
        <v>198</v>
      </c>
      <c r="AU603" s="243" t="s">
        <v>82</v>
      </c>
      <c r="AV603" s="13" t="s">
        <v>80</v>
      </c>
      <c r="AW603" s="13" t="s">
        <v>35</v>
      </c>
      <c r="AX603" s="13" t="s">
        <v>73</v>
      </c>
      <c r="AY603" s="243" t="s">
        <v>188</v>
      </c>
    </row>
    <row r="604" s="14" customFormat="1">
      <c r="A604" s="14"/>
      <c r="B604" s="244"/>
      <c r="C604" s="245"/>
      <c r="D604" s="235" t="s">
        <v>198</v>
      </c>
      <c r="E604" s="246" t="s">
        <v>19</v>
      </c>
      <c r="F604" s="247" t="s">
        <v>3436</v>
      </c>
      <c r="G604" s="245"/>
      <c r="H604" s="248">
        <v>2.7400000000000002</v>
      </c>
      <c r="I604" s="249"/>
      <c r="J604" s="245"/>
      <c r="K604" s="245"/>
      <c r="L604" s="250"/>
      <c r="M604" s="251"/>
      <c r="N604" s="252"/>
      <c r="O604" s="252"/>
      <c r="P604" s="252"/>
      <c r="Q604" s="252"/>
      <c r="R604" s="252"/>
      <c r="S604" s="252"/>
      <c r="T604" s="253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54" t="s">
        <v>198</v>
      </c>
      <c r="AU604" s="254" t="s">
        <v>82</v>
      </c>
      <c r="AV604" s="14" t="s">
        <v>82</v>
      </c>
      <c r="AW604" s="14" t="s">
        <v>35</v>
      </c>
      <c r="AX604" s="14" t="s">
        <v>73</v>
      </c>
      <c r="AY604" s="254" t="s">
        <v>188</v>
      </c>
    </row>
    <row r="605" s="13" customFormat="1">
      <c r="A605" s="13"/>
      <c r="B605" s="233"/>
      <c r="C605" s="234"/>
      <c r="D605" s="235" t="s">
        <v>198</v>
      </c>
      <c r="E605" s="236" t="s">
        <v>19</v>
      </c>
      <c r="F605" s="237" t="s">
        <v>3423</v>
      </c>
      <c r="G605" s="234"/>
      <c r="H605" s="236" t="s">
        <v>19</v>
      </c>
      <c r="I605" s="238"/>
      <c r="J605" s="234"/>
      <c r="K605" s="234"/>
      <c r="L605" s="239"/>
      <c r="M605" s="240"/>
      <c r="N605" s="241"/>
      <c r="O605" s="241"/>
      <c r="P605" s="241"/>
      <c r="Q605" s="241"/>
      <c r="R605" s="241"/>
      <c r="S605" s="241"/>
      <c r="T605" s="242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3" t="s">
        <v>198</v>
      </c>
      <c r="AU605" s="243" t="s">
        <v>82</v>
      </c>
      <c r="AV605" s="13" t="s">
        <v>80</v>
      </c>
      <c r="AW605" s="13" t="s">
        <v>35</v>
      </c>
      <c r="AX605" s="13" t="s">
        <v>73</v>
      </c>
      <c r="AY605" s="243" t="s">
        <v>188</v>
      </c>
    </row>
    <row r="606" s="14" customFormat="1">
      <c r="A606" s="14"/>
      <c r="B606" s="244"/>
      <c r="C606" s="245"/>
      <c r="D606" s="235" t="s">
        <v>198</v>
      </c>
      <c r="E606" s="246" t="s">
        <v>19</v>
      </c>
      <c r="F606" s="247" t="s">
        <v>3437</v>
      </c>
      <c r="G606" s="245"/>
      <c r="H606" s="248">
        <v>7.5350000000000001</v>
      </c>
      <c r="I606" s="249"/>
      <c r="J606" s="245"/>
      <c r="K606" s="245"/>
      <c r="L606" s="250"/>
      <c r="M606" s="251"/>
      <c r="N606" s="252"/>
      <c r="O606" s="252"/>
      <c r="P606" s="252"/>
      <c r="Q606" s="252"/>
      <c r="R606" s="252"/>
      <c r="S606" s="252"/>
      <c r="T606" s="253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54" t="s">
        <v>198</v>
      </c>
      <c r="AU606" s="254" t="s">
        <v>82</v>
      </c>
      <c r="AV606" s="14" t="s">
        <v>82</v>
      </c>
      <c r="AW606" s="14" t="s">
        <v>35</v>
      </c>
      <c r="AX606" s="14" t="s">
        <v>73</v>
      </c>
      <c r="AY606" s="254" t="s">
        <v>188</v>
      </c>
    </row>
    <row r="607" s="15" customFormat="1">
      <c r="A607" s="15"/>
      <c r="B607" s="255"/>
      <c r="C607" s="256"/>
      <c r="D607" s="235" t="s">
        <v>198</v>
      </c>
      <c r="E607" s="257" t="s">
        <v>19</v>
      </c>
      <c r="F607" s="258" t="s">
        <v>229</v>
      </c>
      <c r="G607" s="256"/>
      <c r="H607" s="259">
        <v>20.914999999999999</v>
      </c>
      <c r="I607" s="260"/>
      <c r="J607" s="256"/>
      <c r="K607" s="256"/>
      <c r="L607" s="261"/>
      <c r="M607" s="262"/>
      <c r="N607" s="263"/>
      <c r="O607" s="263"/>
      <c r="P607" s="263"/>
      <c r="Q607" s="263"/>
      <c r="R607" s="263"/>
      <c r="S607" s="263"/>
      <c r="T607" s="264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T607" s="265" t="s">
        <v>198</v>
      </c>
      <c r="AU607" s="265" t="s">
        <v>82</v>
      </c>
      <c r="AV607" s="15" t="s">
        <v>135</v>
      </c>
      <c r="AW607" s="15" t="s">
        <v>35</v>
      </c>
      <c r="AX607" s="15" t="s">
        <v>80</v>
      </c>
      <c r="AY607" s="265" t="s">
        <v>188</v>
      </c>
    </row>
    <row r="608" s="2" customFormat="1" ht="24.15" customHeight="1">
      <c r="A608" s="40"/>
      <c r="B608" s="41"/>
      <c r="C608" s="215" t="s">
        <v>439</v>
      </c>
      <c r="D608" s="215" t="s">
        <v>190</v>
      </c>
      <c r="E608" s="216" t="s">
        <v>3581</v>
      </c>
      <c r="F608" s="217" t="s">
        <v>3582</v>
      </c>
      <c r="G608" s="218" t="s">
        <v>243</v>
      </c>
      <c r="H608" s="219">
        <v>870.55799999999999</v>
      </c>
      <c r="I608" s="220"/>
      <c r="J608" s="221">
        <f>ROUND(I608*H608,2)</f>
        <v>0</v>
      </c>
      <c r="K608" s="217" t="s">
        <v>194</v>
      </c>
      <c r="L608" s="46"/>
      <c r="M608" s="222" t="s">
        <v>19</v>
      </c>
      <c r="N608" s="223" t="s">
        <v>44</v>
      </c>
      <c r="O608" s="86"/>
      <c r="P608" s="224">
        <f>O608*H608</f>
        <v>0</v>
      </c>
      <c r="Q608" s="224">
        <v>0.0033</v>
      </c>
      <c r="R608" s="224">
        <f>Q608*H608</f>
        <v>2.8728414</v>
      </c>
      <c r="S608" s="224">
        <v>0</v>
      </c>
      <c r="T608" s="225">
        <f>S608*H608</f>
        <v>0</v>
      </c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R608" s="226" t="s">
        <v>135</v>
      </c>
      <c r="AT608" s="226" t="s">
        <v>190</v>
      </c>
      <c r="AU608" s="226" t="s">
        <v>82</v>
      </c>
      <c r="AY608" s="19" t="s">
        <v>188</v>
      </c>
      <c r="BE608" s="227">
        <f>IF(N608="základní",J608,0)</f>
        <v>0</v>
      </c>
      <c r="BF608" s="227">
        <f>IF(N608="snížená",J608,0)</f>
        <v>0</v>
      </c>
      <c r="BG608" s="227">
        <f>IF(N608="zákl. přenesená",J608,0)</f>
        <v>0</v>
      </c>
      <c r="BH608" s="227">
        <f>IF(N608="sníž. přenesená",J608,0)</f>
        <v>0</v>
      </c>
      <c r="BI608" s="227">
        <f>IF(N608="nulová",J608,0)</f>
        <v>0</v>
      </c>
      <c r="BJ608" s="19" t="s">
        <v>80</v>
      </c>
      <c r="BK608" s="227">
        <f>ROUND(I608*H608,2)</f>
        <v>0</v>
      </c>
      <c r="BL608" s="19" t="s">
        <v>135</v>
      </c>
      <c r="BM608" s="226" t="s">
        <v>3583</v>
      </c>
    </row>
    <row r="609" s="2" customFormat="1">
      <c r="A609" s="40"/>
      <c r="B609" s="41"/>
      <c r="C609" s="42"/>
      <c r="D609" s="228" t="s">
        <v>196</v>
      </c>
      <c r="E609" s="42"/>
      <c r="F609" s="229" t="s">
        <v>3584</v>
      </c>
      <c r="G609" s="42"/>
      <c r="H609" s="42"/>
      <c r="I609" s="230"/>
      <c r="J609" s="42"/>
      <c r="K609" s="42"/>
      <c r="L609" s="46"/>
      <c r="M609" s="231"/>
      <c r="N609" s="232"/>
      <c r="O609" s="86"/>
      <c r="P609" s="86"/>
      <c r="Q609" s="86"/>
      <c r="R609" s="86"/>
      <c r="S609" s="86"/>
      <c r="T609" s="87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T609" s="19" t="s">
        <v>196</v>
      </c>
      <c r="AU609" s="19" t="s">
        <v>82</v>
      </c>
    </row>
    <row r="610" s="13" customFormat="1">
      <c r="A610" s="13"/>
      <c r="B610" s="233"/>
      <c r="C610" s="234"/>
      <c r="D610" s="235" t="s">
        <v>198</v>
      </c>
      <c r="E610" s="236" t="s">
        <v>19</v>
      </c>
      <c r="F610" s="237" t="s">
        <v>3388</v>
      </c>
      <c r="G610" s="234"/>
      <c r="H610" s="236" t="s">
        <v>19</v>
      </c>
      <c r="I610" s="238"/>
      <c r="J610" s="234"/>
      <c r="K610" s="234"/>
      <c r="L610" s="239"/>
      <c r="M610" s="240"/>
      <c r="N610" s="241"/>
      <c r="O610" s="241"/>
      <c r="P610" s="241"/>
      <c r="Q610" s="241"/>
      <c r="R610" s="241"/>
      <c r="S610" s="241"/>
      <c r="T610" s="242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3" t="s">
        <v>198</v>
      </c>
      <c r="AU610" s="243" t="s">
        <v>82</v>
      </c>
      <c r="AV610" s="13" t="s">
        <v>80</v>
      </c>
      <c r="AW610" s="13" t="s">
        <v>35</v>
      </c>
      <c r="AX610" s="13" t="s">
        <v>73</v>
      </c>
      <c r="AY610" s="243" t="s">
        <v>188</v>
      </c>
    </row>
    <row r="611" s="14" customFormat="1">
      <c r="A611" s="14"/>
      <c r="B611" s="244"/>
      <c r="C611" s="245"/>
      <c r="D611" s="235" t="s">
        <v>198</v>
      </c>
      <c r="E611" s="246" t="s">
        <v>19</v>
      </c>
      <c r="F611" s="247" t="s">
        <v>3389</v>
      </c>
      <c r="G611" s="245"/>
      <c r="H611" s="248">
        <v>46.399999999999999</v>
      </c>
      <c r="I611" s="249"/>
      <c r="J611" s="245"/>
      <c r="K611" s="245"/>
      <c r="L611" s="250"/>
      <c r="M611" s="251"/>
      <c r="N611" s="252"/>
      <c r="O611" s="252"/>
      <c r="P611" s="252"/>
      <c r="Q611" s="252"/>
      <c r="R611" s="252"/>
      <c r="S611" s="252"/>
      <c r="T611" s="253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4" t="s">
        <v>198</v>
      </c>
      <c r="AU611" s="254" t="s">
        <v>82</v>
      </c>
      <c r="AV611" s="14" t="s">
        <v>82</v>
      </c>
      <c r="AW611" s="14" t="s">
        <v>35</v>
      </c>
      <c r="AX611" s="14" t="s">
        <v>73</v>
      </c>
      <c r="AY611" s="254" t="s">
        <v>188</v>
      </c>
    </row>
    <row r="612" s="14" customFormat="1">
      <c r="A612" s="14"/>
      <c r="B612" s="244"/>
      <c r="C612" s="245"/>
      <c r="D612" s="235" t="s">
        <v>198</v>
      </c>
      <c r="E612" s="246" t="s">
        <v>19</v>
      </c>
      <c r="F612" s="247" t="s">
        <v>3390</v>
      </c>
      <c r="G612" s="245"/>
      <c r="H612" s="248">
        <v>2.7599999999999998</v>
      </c>
      <c r="I612" s="249"/>
      <c r="J612" s="245"/>
      <c r="K612" s="245"/>
      <c r="L612" s="250"/>
      <c r="M612" s="251"/>
      <c r="N612" s="252"/>
      <c r="O612" s="252"/>
      <c r="P612" s="252"/>
      <c r="Q612" s="252"/>
      <c r="R612" s="252"/>
      <c r="S612" s="252"/>
      <c r="T612" s="253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4" t="s">
        <v>198</v>
      </c>
      <c r="AU612" s="254" t="s">
        <v>82</v>
      </c>
      <c r="AV612" s="14" t="s">
        <v>82</v>
      </c>
      <c r="AW612" s="14" t="s">
        <v>35</v>
      </c>
      <c r="AX612" s="14" t="s">
        <v>73</v>
      </c>
      <c r="AY612" s="254" t="s">
        <v>188</v>
      </c>
    </row>
    <row r="613" s="14" customFormat="1">
      <c r="A613" s="14"/>
      <c r="B613" s="244"/>
      <c r="C613" s="245"/>
      <c r="D613" s="235" t="s">
        <v>198</v>
      </c>
      <c r="E613" s="246" t="s">
        <v>19</v>
      </c>
      <c r="F613" s="247" t="s">
        <v>3391</v>
      </c>
      <c r="G613" s="245"/>
      <c r="H613" s="248">
        <v>-8</v>
      </c>
      <c r="I613" s="249"/>
      <c r="J613" s="245"/>
      <c r="K613" s="245"/>
      <c r="L613" s="250"/>
      <c r="M613" s="251"/>
      <c r="N613" s="252"/>
      <c r="O613" s="252"/>
      <c r="P613" s="252"/>
      <c r="Q613" s="252"/>
      <c r="R613" s="252"/>
      <c r="S613" s="252"/>
      <c r="T613" s="253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4" t="s">
        <v>198</v>
      </c>
      <c r="AU613" s="254" t="s">
        <v>82</v>
      </c>
      <c r="AV613" s="14" t="s">
        <v>82</v>
      </c>
      <c r="AW613" s="14" t="s">
        <v>35</v>
      </c>
      <c r="AX613" s="14" t="s">
        <v>73</v>
      </c>
      <c r="AY613" s="254" t="s">
        <v>188</v>
      </c>
    </row>
    <row r="614" s="14" customFormat="1">
      <c r="A614" s="14"/>
      <c r="B614" s="244"/>
      <c r="C614" s="245"/>
      <c r="D614" s="235" t="s">
        <v>198</v>
      </c>
      <c r="E614" s="246" t="s">
        <v>19</v>
      </c>
      <c r="F614" s="247" t="s">
        <v>3392</v>
      </c>
      <c r="G614" s="245"/>
      <c r="H614" s="248">
        <v>113.90000000000001</v>
      </c>
      <c r="I614" s="249"/>
      <c r="J614" s="245"/>
      <c r="K614" s="245"/>
      <c r="L614" s="250"/>
      <c r="M614" s="251"/>
      <c r="N614" s="252"/>
      <c r="O614" s="252"/>
      <c r="P614" s="252"/>
      <c r="Q614" s="252"/>
      <c r="R614" s="252"/>
      <c r="S614" s="252"/>
      <c r="T614" s="253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54" t="s">
        <v>198</v>
      </c>
      <c r="AU614" s="254" t="s">
        <v>82</v>
      </c>
      <c r="AV614" s="14" t="s">
        <v>82</v>
      </c>
      <c r="AW614" s="14" t="s">
        <v>35</v>
      </c>
      <c r="AX614" s="14" t="s">
        <v>73</v>
      </c>
      <c r="AY614" s="254" t="s">
        <v>188</v>
      </c>
    </row>
    <row r="615" s="14" customFormat="1">
      <c r="A615" s="14"/>
      <c r="B615" s="244"/>
      <c r="C615" s="245"/>
      <c r="D615" s="235" t="s">
        <v>198</v>
      </c>
      <c r="E615" s="246" t="s">
        <v>19</v>
      </c>
      <c r="F615" s="247" t="s">
        <v>3393</v>
      </c>
      <c r="G615" s="245"/>
      <c r="H615" s="248">
        <v>-37.439999999999998</v>
      </c>
      <c r="I615" s="249"/>
      <c r="J615" s="245"/>
      <c r="K615" s="245"/>
      <c r="L615" s="250"/>
      <c r="M615" s="251"/>
      <c r="N615" s="252"/>
      <c r="O615" s="252"/>
      <c r="P615" s="252"/>
      <c r="Q615" s="252"/>
      <c r="R615" s="252"/>
      <c r="S615" s="252"/>
      <c r="T615" s="253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4" t="s">
        <v>198</v>
      </c>
      <c r="AU615" s="254" t="s">
        <v>82</v>
      </c>
      <c r="AV615" s="14" t="s">
        <v>82</v>
      </c>
      <c r="AW615" s="14" t="s">
        <v>35</v>
      </c>
      <c r="AX615" s="14" t="s">
        <v>73</v>
      </c>
      <c r="AY615" s="254" t="s">
        <v>188</v>
      </c>
    </row>
    <row r="616" s="14" customFormat="1">
      <c r="A616" s="14"/>
      <c r="B616" s="244"/>
      <c r="C616" s="245"/>
      <c r="D616" s="235" t="s">
        <v>198</v>
      </c>
      <c r="E616" s="246" t="s">
        <v>19</v>
      </c>
      <c r="F616" s="247" t="s">
        <v>3394</v>
      </c>
      <c r="G616" s="245"/>
      <c r="H616" s="248">
        <v>3.6800000000000002</v>
      </c>
      <c r="I616" s="249"/>
      <c r="J616" s="245"/>
      <c r="K616" s="245"/>
      <c r="L616" s="250"/>
      <c r="M616" s="251"/>
      <c r="N616" s="252"/>
      <c r="O616" s="252"/>
      <c r="P616" s="252"/>
      <c r="Q616" s="252"/>
      <c r="R616" s="252"/>
      <c r="S616" s="252"/>
      <c r="T616" s="253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4" t="s">
        <v>198</v>
      </c>
      <c r="AU616" s="254" t="s">
        <v>82</v>
      </c>
      <c r="AV616" s="14" t="s">
        <v>82</v>
      </c>
      <c r="AW616" s="14" t="s">
        <v>35</v>
      </c>
      <c r="AX616" s="14" t="s">
        <v>73</v>
      </c>
      <c r="AY616" s="254" t="s">
        <v>188</v>
      </c>
    </row>
    <row r="617" s="14" customFormat="1">
      <c r="A617" s="14"/>
      <c r="B617" s="244"/>
      <c r="C617" s="245"/>
      <c r="D617" s="235" t="s">
        <v>198</v>
      </c>
      <c r="E617" s="246" t="s">
        <v>19</v>
      </c>
      <c r="F617" s="247" t="s">
        <v>3395</v>
      </c>
      <c r="G617" s="245"/>
      <c r="H617" s="248">
        <v>2.1800000000000002</v>
      </c>
      <c r="I617" s="249"/>
      <c r="J617" s="245"/>
      <c r="K617" s="245"/>
      <c r="L617" s="250"/>
      <c r="M617" s="251"/>
      <c r="N617" s="252"/>
      <c r="O617" s="252"/>
      <c r="P617" s="252"/>
      <c r="Q617" s="252"/>
      <c r="R617" s="252"/>
      <c r="S617" s="252"/>
      <c r="T617" s="253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4" t="s">
        <v>198</v>
      </c>
      <c r="AU617" s="254" t="s">
        <v>82</v>
      </c>
      <c r="AV617" s="14" t="s">
        <v>82</v>
      </c>
      <c r="AW617" s="14" t="s">
        <v>35</v>
      </c>
      <c r="AX617" s="14" t="s">
        <v>73</v>
      </c>
      <c r="AY617" s="254" t="s">
        <v>188</v>
      </c>
    </row>
    <row r="618" s="14" customFormat="1">
      <c r="A618" s="14"/>
      <c r="B618" s="244"/>
      <c r="C618" s="245"/>
      <c r="D618" s="235" t="s">
        <v>198</v>
      </c>
      <c r="E618" s="246" t="s">
        <v>19</v>
      </c>
      <c r="F618" s="247" t="s">
        <v>3396</v>
      </c>
      <c r="G618" s="245"/>
      <c r="H618" s="248">
        <v>8.0500000000000007</v>
      </c>
      <c r="I618" s="249"/>
      <c r="J618" s="245"/>
      <c r="K618" s="245"/>
      <c r="L618" s="250"/>
      <c r="M618" s="251"/>
      <c r="N618" s="252"/>
      <c r="O618" s="252"/>
      <c r="P618" s="252"/>
      <c r="Q618" s="252"/>
      <c r="R618" s="252"/>
      <c r="S618" s="252"/>
      <c r="T618" s="253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4" t="s">
        <v>198</v>
      </c>
      <c r="AU618" s="254" t="s">
        <v>82</v>
      </c>
      <c r="AV618" s="14" t="s">
        <v>82</v>
      </c>
      <c r="AW618" s="14" t="s">
        <v>35</v>
      </c>
      <c r="AX618" s="14" t="s">
        <v>73</v>
      </c>
      <c r="AY618" s="254" t="s">
        <v>188</v>
      </c>
    </row>
    <row r="619" s="14" customFormat="1">
      <c r="A619" s="14"/>
      <c r="B619" s="244"/>
      <c r="C619" s="245"/>
      <c r="D619" s="235" t="s">
        <v>198</v>
      </c>
      <c r="E619" s="246" t="s">
        <v>19</v>
      </c>
      <c r="F619" s="247" t="s">
        <v>2048</v>
      </c>
      <c r="G619" s="245"/>
      <c r="H619" s="248">
        <v>12</v>
      </c>
      <c r="I619" s="249"/>
      <c r="J619" s="245"/>
      <c r="K619" s="245"/>
      <c r="L619" s="250"/>
      <c r="M619" s="251"/>
      <c r="N619" s="252"/>
      <c r="O619" s="252"/>
      <c r="P619" s="252"/>
      <c r="Q619" s="252"/>
      <c r="R619" s="252"/>
      <c r="S619" s="252"/>
      <c r="T619" s="253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4" t="s">
        <v>198</v>
      </c>
      <c r="AU619" s="254" t="s">
        <v>82</v>
      </c>
      <c r="AV619" s="14" t="s">
        <v>82</v>
      </c>
      <c r="AW619" s="14" t="s">
        <v>35</v>
      </c>
      <c r="AX619" s="14" t="s">
        <v>73</v>
      </c>
      <c r="AY619" s="254" t="s">
        <v>188</v>
      </c>
    </row>
    <row r="620" s="14" customFormat="1">
      <c r="A620" s="14"/>
      <c r="B620" s="244"/>
      <c r="C620" s="245"/>
      <c r="D620" s="235" t="s">
        <v>198</v>
      </c>
      <c r="E620" s="246" t="s">
        <v>19</v>
      </c>
      <c r="F620" s="247" t="s">
        <v>3392</v>
      </c>
      <c r="G620" s="245"/>
      <c r="H620" s="248">
        <v>113.90000000000001</v>
      </c>
      <c r="I620" s="249"/>
      <c r="J620" s="245"/>
      <c r="K620" s="245"/>
      <c r="L620" s="250"/>
      <c r="M620" s="251"/>
      <c r="N620" s="252"/>
      <c r="O620" s="252"/>
      <c r="P620" s="252"/>
      <c r="Q620" s="252"/>
      <c r="R620" s="252"/>
      <c r="S620" s="252"/>
      <c r="T620" s="253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4" t="s">
        <v>198</v>
      </c>
      <c r="AU620" s="254" t="s">
        <v>82</v>
      </c>
      <c r="AV620" s="14" t="s">
        <v>82</v>
      </c>
      <c r="AW620" s="14" t="s">
        <v>35</v>
      </c>
      <c r="AX620" s="14" t="s">
        <v>73</v>
      </c>
      <c r="AY620" s="254" t="s">
        <v>188</v>
      </c>
    </row>
    <row r="621" s="14" customFormat="1">
      <c r="A621" s="14"/>
      <c r="B621" s="244"/>
      <c r="C621" s="245"/>
      <c r="D621" s="235" t="s">
        <v>198</v>
      </c>
      <c r="E621" s="246" t="s">
        <v>19</v>
      </c>
      <c r="F621" s="247" t="s">
        <v>3397</v>
      </c>
      <c r="G621" s="245"/>
      <c r="H621" s="248">
        <v>-44.039999999999999</v>
      </c>
      <c r="I621" s="249"/>
      <c r="J621" s="245"/>
      <c r="K621" s="245"/>
      <c r="L621" s="250"/>
      <c r="M621" s="251"/>
      <c r="N621" s="252"/>
      <c r="O621" s="252"/>
      <c r="P621" s="252"/>
      <c r="Q621" s="252"/>
      <c r="R621" s="252"/>
      <c r="S621" s="252"/>
      <c r="T621" s="253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4" t="s">
        <v>198</v>
      </c>
      <c r="AU621" s="254" t="s">
        <v>82</v>
      </c>
      <c r="AV621" s="14" t="s">
        <v>82</v>
      </c>
      <c r="AW621" s="14" t="s">
        <v>35</v>
      </c>
      <c r="AX621" s="14" t="s">
        <v>73</v>
      </c>
      <c r="AY621" s="254" t="s">
        <v>188</v>
      </c>
    </row>
    <row r="622" s="14" customFormat="1">
      <c r="A622" s="14"/>
      <c r="B622" s="244"/>
      <c r="C622" s="245"/>
      <c r="D622" s="235" t="s">
        <v>198</v>
      </c>
      <c r="E622" s="246" t="s">
        <v>19</v>
      </c>
      <c r="F622" s="247" t="s">
        <v>3394</v>
      </c>
      <c r="G622" s="245"/>
      <c r="H622" s="248">
        <v>3.6800000000000002</v>
      </c>
      <c r="I622" s="249"/>
      <c r="J622" s="245"/>
      <c r="K622" s="245"/>
      <c r="L622" s="250"/>
      <c r="M622" s="251"/>
      <c r="N622" s="252"/>
      <c r="O622" s="252"/>
      <c r="P622" s="252"/>
      <c r="Q622" s="252"/>
      <c r="R622" s="252"/>
      <c r="S622" s="252"/>
      <c r="T622" s="253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4" t="s">
        <v>198</v>
      </c>
      <c r="AU622" s="254" t="s">
        <v>82</v>
      </c>
      <c r="AV622" s="14" t="s">
        <v>82</v>
      </c>
      <c r="AW622" s="14" t="s">
        <v>35</v>
      </c>
      <c r="AX622" s="14" t="s">
        <v>73</v>
      </c>
      <c r="AY622" s="254" t="s">
        <v>188</v>
      </c>
    </row>
    <row r="623" s="14" customFormat="1">
      <c r="A623" s="14"/>
      <c r="B623" s="244"/>
      <c r="C623" s="245"/>
      <c r="D623" s="235" t="s">
        <v>198</v>
      </c>
      <c r="E623" s="246" t="s">
        <v>19</v>
      </c>
      <c r="F623" s="247" t="s">
        <v>3395</v>
      </c>
      <c r="G623" s="245"/>
      <c r="H623" s="248">
        <v>2.1800000000000002</v>
      </c>
      <c r="I623" s="249"/>
      <c r="J623" s="245"/>
      <c r="K623" s="245"/>
      <c r="L623" s="250"/>
      <c r="M623" s="251"/>
      <c r="N623" s="252"/>
      <c r="O623" s="252"/>
      <c r="P623" s="252"/>
      <c r="Q623" s="252"/>
      <c r="R623" s="252"/>
      <c r="S623" s="252"/>
      <c r="T623" s="253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54" t="s">
        <v>198</v>
      </c>
      <c r="AU623" s="254" t="s">
        <v>82</v>
      </c>
      <c r="AV623" s="14" t="s">
        <v>82</v>
      </c>
      <c r="AW623" s="14" t="s">
        <v>35</v>
      </c>
      <c r="AX623" s="14" t="s">
        <v>73</v>
      </c>
      <c r="AY623" s="254" t="s">
        <v>188</v>
      </c>
    </row>
    <row r="624" s="14" customFormat="1">
      <c r="A624" s="14"/>
      <c r="B624" s="244"/>
      <c r="C624" s="245"/>
      <c r="D624" s="235" t="s">
        <v>198</v>
      </c>
      <c r="E624" s="246" t="s">
        <v>19</v>
      </c>
      <c r="F624" s="247" t="s">
        <v>3398</v>
      </c>
      <c r="G624" s="245"/>
      <c r="H624" s="248">
        <v>2.2999999999999998</v>
      </c>
      <c r="I624" s="249"/>
      <c r="J624" s="245"/>
      <c r="K624" s="245"/>
      <c r="L624" s="250"/>
      <c r="M624" s="251"/>
      <c r="N624" s="252"/>
      <c r="O624" s="252"/>
      <c r="P624" s="252"/>
      <c r="Q624" s="252"/>
      <c r="R624" s="252"/>
      <c r="S624" s="252"/>
      <c r="T624" s="253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4" t="s">
        <v>198</v>
      </c>
      <c r="AU624" s="254" t="s">
        <v>82</v>
      </c>
      <c r="AV624" s="14" t="s">
        <v>82</v>
      </c>
      <c r="AW624" s="14" t="s">
        <v>35</v>
      </c>
      <c r="AX624" s="14" t="s">
        <v>73</v>
      </c>
      <c r="AY624" s="254" t="s">
        <v>188</v>
      </c>
    </row>
    <row r="625" s="14" customFormat="1">
      <c r="A625" s="14"/>
      <c r="B625" s="244"/>
      <c r="C625" s="245"/>
      <c r="D625" s="235" t="s">
        <v>198</v>
      </c>
      <c r="E625" s="246" t="s">
        <v>19</v>
      </c>
      <c r="F625" s="247" t="s">
        <v>3399</v>
      </c>
      <c r="G625" s="245"/>
      <c r="H625" s="248">
        <v>2.024</v>
      </c>
      <c r="I625" s="249"/>
      <c r="J625" s="245"/>
      <c r="K625" s="245"/>
      <c r="L625" s="250"/>
      <c r="M625" s="251"/>
      <c r="N625" s="252"/>
      <c r="O625" s="252"/>
      <c r="P625" s="252"/>
      <c r="Q625" s="252"/>
      <c r="R625" s="252"/>
      <c r="S625" s="252"/>
      <c r="T625" s="253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4" t="s">
        <v>198</v>
      </c>
      <c r="AU625" s="254" t="s">
        <v>82</v>
      </c>
      <c r="AV625" s="14" t="s">
        <v>82</v>
      </c>
      <c r="AW625" s="14" t="s">
        <v>35</v>
      </c>
      <c r="AX625" s="14" t="s">
        <v>73</v>
      </c>
      <c r="AY625" s="254" t="s">
        <v>188</v>
      </c>
    </row>
    <row r="626" s="14" customFormat="1">
      <c r="A626" s="14"/>
      <c r="B626" s="244"/>
      <c r="C626" s="245"/>
      <c r="D626" s="235" t="s">
        <v>198</v>
      </c>
      <c r="E626" s="246" t="s">
        <v>19</v>
      </c>
      <c r="F626" s="247" t="s">
        <v>2048</v>
      </c>
      <c r="G626" s="245"/>
      <c r="H626" s="248">
        <v>12</v>
      </c>
      <c r="I626" s="249"/>
      <c r="J626" s="245"/>
      <c r="K626" s="245"/>
      <c r="L626" s="250"/>
      <c r="M626" s="251"/>
      <c r="N626" s="252"/>
      <c r="O626" s="252"/>
      <c r="P626" s="252"/>
      <c r="Q626" s="252"/>
      <c r="R626" s="252"/>
      <c r="S626" s="252"/>
      <c r="T626" s="253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4" t="s">
        <v>198</v>
      </c>
      <c r="AU626" s="254" t="s">
        <v>82</v>
      </c>
      <c r="AV626" s="14" t="s">
        <v>82</v>
      </c>
      <c r="AW626" s="14" t="s">
        <v>35</v>
      </c>
      <c r="AX626" s="14" t="s">
        <v>73</v>
      </c>
      <c r="AY626" s="254" t="s">
        <v>188</v>
      </c>
    </row>
    <row r="627" s="14" customFormat="1">
      <c r="A627" s="14"/>
      <c r="B627" s="244"/>
      <c r="C627" s="245"/>
      <c r="D627" s="235" t="s">
        <v>198</v>
      </c>
      <c r="E627" s="246" t="s">
        <v>19</v>
      </c>
      <c r="F627" s="247" t="s">
        <v>3400</v>
      </c>
      <c r="G627" s="245"/>
      <c r="H627" s="248">
        <v>53.280000000000001</v>
      </c>
      <c r="I627" s="249"/>
      <c r="J627" s="245"/>
      <c r="K627" s="245"/>
      <c r="L627" s="250"/>
      <c r="M627" s="251"/>
      <c r="N627" s="252"/>
      <c r="O627" s="252"/>
      <c r="P627" s="252"/>
      <c r="Q627" s="252"/>
      <c r="R627" s="252"/>
      <c r="S627" s="252"/>
      <c r="T627" s="253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4" t="s">
        <v>198</v>
      </c>
      <c r="AU627" s="254" t="s">
        <v>82</v>
      </c>
      <c r="AV627" s="14" t="s">
        <v>82</v>
      </c>
      <c r="AW627" s="14" t="s">
        <v>35</v>
      </c>
      <c r="AX627" s="14" t="s">
        <v>73</v>
      </c>
      <c r="AY627" s="254" t="s">
        <v>188</v>
      </c>
    </row>
    <row r="628" s="14" customFormat="1">
      <c r="A628" s="14"/>
      <c r="B628" s="244"/>
      <c r="C628" s="245"/>
      <c r="D628" s="235" t="s">
        <v>198</v>
      </c>
      <c r="E628" s="246" t="s">
        <v>19</v>
      </c>
      <c r="F628" s="247" t="s">
        <v>3401</v>
      </c>
      <c r="G628" s="245"/>
      <c r="H628" s="248">
        <v>19.215</v>
      </c>
      <c r="I628" s="249"/>
      <c r="J628" s="245"/>
      <c r="K628" s="245"/>
      <c r="L628" s="250"/>
      <c r="M628" s="251"/>
      <c r="N628" s="252"/>
      <c r="O628" s="252"/>
      <c r="P628" s="252"/>
      <c r="Q628" s="252"/>
      <c r="R628" s="252"/>
      <c r="S628" s="252"/>
      <c r="T628" s="253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4" t="s">
        <v>198</v>
      </c>
      <c r="AU628" s="254" t="s">
        <v>82</v>
      </c>
      <c r="AV628" s="14" t="s">
        <v>82</v>
      </c>
      <c r="AW628" s="14" t="s">
        <v>35</v>
      </c>
      <c r="AX628" s="14" t="s">
        <v>73</v>
      </c>
      <c r="AY628" s="254" t="s">
        <v>188</v>
      </c>
    </row>
    <row r="629" s="14" customFormat="1">
      <c r="A629" s="14"/>
      <c r="B629" s="244"/>
      <c r="C629" s="245"/>
      <c r="D629" s="235" t="s">
        <v>198</v>
      </c>
      <c r="E629" s="246" t="s">
        <v>19</v>
      </c>
      <c r="F629" s="247" t="s">
        <v>3402</v>
      </c>
      <c r="G629" s="245"/>
      <c r="H629" s="248">
        <v>6.0499999999999998</v>
      </c>
      <c r="I629" s="249"/>
      <c r="J629" s="245"/>
      <c r="K629" s="245"/>
      <c r="L629" s="250"/>
      <c r="M629" s="251"/>
      <c r="N629" s="252"/>
      <c r="O629" s="252"/>
      <c r="P629" s="252"/>
      <c r="Q629" s="252"/>
      <c r="R629" s="252"/>
      <c r="S629" s="252"/>
      <c r="T629" s="253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4" t="s">
        <v>198</v>
      </c>
      <c r="AU629" s="254" t="s">
        <v>82</v>
      </c>
      <c r="AV629" s="14" t="s">
        <v>82</v>
      </c>
      <c r="AW629" s="14" t="s">
        <v>35</v>
      </c>
      <c r="AX629" s="14" t="s">
        <v>73</v>
      </c>
      <c r="AY629" s="254" t="s">
        <v>188</v>
      </c>
    </row>
    <row r="630" s="14" customFormat="1">
      <c r="A630" s="14"/>
      <c r="B630" s="244"/>
      <c r="C630" s="245"/>
      <c r="D630" s="235" t="s">
        <v>198</v>
      </c>
      <c r="E630" s="246" t="s">
        <v>19</v>
      </c>
      <c r="F630" s="247" t="s">
        <v>3403</v>
      </c>
      <c r="G630" s="245"/>
      <c r="H630" s="248">
        <v>0.97999999999999998</v>
      </c>
      <c r="I630" s="249"/>
      <c r="J630" s="245"/>
      <c r="K630" s="245"/>
      <c r="L630" s="250"/>
      <c r="M630" s="251"/>
      <c r="N630" s="252"/>
      <c r="O630" s="252"/>
      <c r="P630" s="252"/>
      <c r="Q630" s="252"/>
      <c r="R630" s="252"/>
      <c r="S630" s="252"/>
      <c r="T630" s="253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4" t="s">
        <v>198</v>
      </c>
      <c r="AU630" s="254" t="s">
        <v>82</v>
      </c>
      <c r="AV630" s="14" t="s">
        <v>82</v>
      </c>
      <c r="AW630" s="14" t="s">
        <v>35</v>
      </c>
      <c r="AX630" s="14" t="s">
        <v>73</v>
      </c>
      <c r="AY630" s="254" t="s">
        <v>188</v>
      </c>
    </row>
    <row r="631" s="14" customFormat="1">
      <c r="A631" s="14"/>
      <c r="B631" s="244"/>
      <c r="C631" s="245"/>
      <c r="D631" s="235" t="s">
        <v>198</v>
      </c>
      <c r="E631" s="246" t="s">
        <v>19</v>
      </c>
      <c r="F631" s="247" t="s">
        <v>3404</v>
      </c>
      <c r="G631" s="245"/>
      <c r="H631" s="248">
        <v>1.113</v>
      </c>
      <c r="I631" s="249"/>
      <c r="J631" s="245"/>
      <c r="K631" s="245"/>
      <c r="L631" s="250"/>
      <c r="M631" s="251"/>
      <c r="N631" s="252"/>
      <c r="O631" s="252"/>
      <c r="P631" s="252"/>
      <c r="Q631" s="252"/>
      <c r="R631" s="252"/>
      <c r="S631" s="252"/>
      <c r="T631" s="253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4" t="s">
        <v>198</v>
      </c>
      <c r="AU631" s="254" t="s">
        <v>82</v>
      </c>
      <c r="AV631" s="14" t="s">
        <v>82</v>
      </c>
      <c r="AW631" s="14" t="s">
        <v>35</v>
      </c>
      <c r="AX631" s="14" t="s">
        <v>73</v>
      </c>
      <c r="AY631" s="254" t="s">
        <v>188</v>
      </c>
    </row>
    <row r="632" s="14" customFormat="1">
      <c r="A632" s="14"/>
      <c r="B632" s="244"/>
      <c r="C632" s="245"/>
      <c r="D632" s="235" t="s">
        <v>198</v>
      </c>
      <c r="E632" s="246" t="s">
        <v>19</v>
      </c>
      <c r="F632" s="247" t="s">
        <v>1165</v>
      </c>
      <c r="G632" s="245"/>
      <c r="H632" s="248">
        <v>-1.7729999999999999</v>
      </c>
      <c r="I632" s="249"/>
      <c r="J632" s="245"/>
      <c r="K632" s="245"/>
      <c r="L632" s="250"/>
      <c r="M632" s="251"/>
      <c r="N632" s="252"/>
      <c r="O632" s="252"/>
      <c r="P632" s="252"/>
      <c r="Q632" s="252"/>
      <c r="R632" s="252"/>
      <c r="S632" s="252"/>
      <c r="T632" s="253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4" t="s">
        <v>198</v>
      </c>
      <c r="AU632" s="254" t="s">
        <v>82</v>
      </c>
      <c r="AV632" s="14" t="s">
        <v>82</v>
      </c>
      <c r="AW632" s="14" t="s">
        <v>35</v>
      </c>
      <c r="AX632" s="14" t="s">
        <v>73</v>
      </c>
      <c r="AY632" s="254" t="s">
        <v>188</v>
      </c>
    </row>
    <row r="633" s="13" customFormat="1">
      <c r="A633" s="13"/>
      <c r="B633" s="233"/>
      <c r="C633" s="234"/>
      <c r="D633" s="235" t="s">
        <v>198</v>
      </c>
      <c r="E633" s="236" t="s">
        <v>19</v>
      </c>
      <c r="F633" s="237" t="s">
        <v>3405</v>
      </c>
      <c r="G633" s="234"/>
      <c r="H633" s="236" t="s">
        <v>19</v>
      </c>
      <c r="I633" s="238"/>
      <c r="J633" s="234"/>
      <c r="K633" s="234"/>
      <c r="L633" s="239"/>
      <c r="M633" s="240"/>
      <c r="N633" s="241"/>
      <c r="O633" s="241"/>
      <c r="P633" s="241"/>
      <c r="Q633" s="241"/>
      <c r="R633" s="241"/>
      <c r="S633" s="241"/>
      <c r="T633" s="242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3" t="s">
        <v>198</v>
      </c>
      <c r="AU633" s="243" t="s">
        <v>82</v>
      </c>
      <c r="AV633" s="13" t="s">
        <v>80</v>
      </c>
      <c r="AW633" s="13" t="s">
        <v>35</v>
      </c>
      <c r="AX633" s="13" t="s">
        <v>73</v>
      </c>
      <c r="AY633" s="243" t="s">
        <v>188</v>
      </c>
    </row>
    <row r="634" s="14" customFormat="1">
      <c r="A634" s="14"/>
      <c r="B634" s="244"/>
      <c r="C634" s="245"/>
      <c r="D634" s="235" t="s">
        <v>198</v>
      </c>
      <c r="E634" s="246" t="s">
        <v>19</v>
      </c>
      <c r="F634" s="247" t="s">
        <v>3389</v>
      </c>
      <c r="G634" s="245"/>
      <c r="H634" s="248">
        <v>46.399999999999999</v>
      </c>
      <c r="I634" s="249"/>
      <c r="J634" s="245"/>
      <c r="K634" s="245"/>
      <c r="L634" s="250"/>
      <c r="M634" s="251"/>
      <c r="N634" s="252"/>
      <c r="O634" s="252"/>
      <c r="P634" s="252"/>
      <c r="Q634" s="252"/>
      <c r="R634" s="252"/>
      <c r="S634" s="252"/>
      <c r="T634" s="253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4" t="s">
        <v>198</v>
      </c>
      <c r="AU634" s="254" t="s">
        <v>82</v>
      </c>
      <c r="AV634" s="14" t="s">
        <v>82</v>
      </c>
      <c r="AW634" s="14" t="s">
        <v>35</v>
      </c>
      <c r="AX634" s="14" t="s">
        <v>73</v>
      </c>
      <c r="AY634" s="254" t="s">
        <v>188</v>
      </c>
    </row>
    <row r="635" s="14" customFormat="1">
      <c r="A635" s="14"/>
      <c r="B635" s="244"/>
      <c r="C635" s="245"/>
      <c r="D635" s="235" t="s">
        <v>198</v>
      </c>
      <c r="E635" s="246" t="s">
        <v>19</v>
      </c>
      <c r="F635" s="247" t="s">
        <v>3406</v>
      </c>
      <c r="G635" s="245"/>
      <c r="H635" s="248">
        <v>1.3799999999999999</v>
      </c>
      <c r="I635" s="249"/>
      <c r="J635" s="245"/>
      <c r="K635" s="245"/>
      <c r="L635" s="250"/>
      <c r="M635" s="251"/>
      <c r="N635" s="252"/>
      <c r="O635" s="252"/>
      <c r="P635" s="252"/>
      <c r="Q635" s="252"/>
      <c r="R635" s="252"/>
      <c r="S635" s="252"/>
      <c r="T635" s="253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4" t="s">
        <v>198</v>
      </c>
      <c r="AU635" s="254" t="s">
        <v>82</v>
      </c>
      <c r="AV635" s="14" t="s">
        <v>82</v>
      </c>
      <c r="AW635" s="14" t="s">
        <v>35</v>
      </c>
      <c r="AX635" s="14" t="s">
        <v>73</v>
      </c>
      <c r="AY635" s="254" t="s">
        <v>188</v>
      </c>
    </row>
    <row r="636" s="14" customFormat="1">
      <c r="A636" s="14"/>
      <c r="B636" s="244"/>
      <c r="C636" s="245"/>
      <c r="D636" s="235" t="s">
        <v>198</v>
      </c>
      <c r="E636" s="246" t="s">
        <v>19</v>
      </c>
      <c r="F636" s="247" t="s">
        <v>3407</v>
      </c>
      <c r="G636" s="245"/>
      <c r="H636" s="248">
        <v>1.1499999999999999</v>
      </c>
      <c r="I636" s="249"/>
      <c r="J636" s="245"/>
      <c r="K636" s="245"/>
      <c r="L636" s="250"/>
      <c r="M636" s="251"/>
      <c r="N636" s="252"/>
      <c r="O636" s="252"/>
      <c r="P636" s="252"/>
      <c r="Q636" s="252"/>
      <c r="R636" s="252"/>
      <c r="S636" s="252"/>
      <c r="T636" s="253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4" t="s">
        <v>198</v>
      </c>
      <c r="AU636" s="254" t="s">
        <v>82</v>
      </c>
      <c r="AV636" s="14" t="s">
        <v>82</v>
      </c>
      <c r="AW636" s="14" t="s">
        <v>35</v>
      </c>
      <c r="AX636" s="14" t="s">
        <v>73</v>
      </c>
      <c r="AY636" s="254" t="s">
        <v>188</v>
      </c>
    </row>
    <row r="637" s="14" customFormat="1">
      <c r="A637" s="14"/>
      <c r="B637" s="244"/>
      <c r="C637" s="245"/>
      <c r="D637" s="235" t="s">
        <v>198</v>
      </c>
      <c r="E637" s="246" t="s">
        <v>19</v>
      </c>
      <c r="F637" s="247" t="s">
        <v>3408</v>
      </c>
      <c r="G637" s="245"/>
      <c r="H637" s="248">
        <v>1.242</v>
      </c>
      <c r="I637" s="249"/>
      <c r="J637" s="245"/>
      <c r="K637" s="245"/>
      <c r="L637" s="250"/>
      <c r="M637" s="251"/>
      <c r="N637" s="252"/>
      <c r="O637" s="252"/>
      <c r="P637" s="252"/>
      <c r="Q637" s="252"/>
      <c r="R637" s="252"/>
      <c r="S637" s="252"/>
      <c r="T637" s="253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4" t="s">
        <v>198</v>
      </c>
      <c r="AU637" s="254" t="s">
        <v>82</v>
      </c>
      <c r="AV637" s="14" t="s">
        <v>82</v>
      </c>
      <c r="AW637" s="14" t="s">
        <v>35</v>
      </c>
      <c r="AX637" s="14" t="s">
        <v>73</v>
      </c>
      <c r="AY637" s="254" t="s">
        <v>188</v>
      </c>
    </row>
    <row r="638" s="14" customFormat="1">
      <c r="A638" s="14"/>
      <c r="B638" s="244"/>
      <c r="C638" s="245"/>
      <c r="D638" s="235" t="s">
        <v>198</v>
      </c>
      <c r="E638" s="246" t="s">
        <v>19</v>
      </c>
      <c r="F638" s="247" t="s">
        <v>3409</v>
      </c>
      <c r="G638" s="245"/>
      <c r="H638" s="248">
        <v>-8.5199999999999996</v>
      </c>
      <c r="I638" s="249"/>
      <c r="J638" s="245"/>
      <c r="K638" s="245"/>
      <c r="L638" s="250"/>
      <c r="M638" s="251"/>
      <c r="N638" s="252"/>
      <c r="O638" s="252"/>
      <c r="P638" s="252"/>
      <c r="Q638" s="252"/>
      <c r="R638" s="252"/>
      <c r="S638" s="252"/>
      <c r="T638" s="253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4" t="s">
        <v>198</v>
      </c>
      <c r="AU638" s="254" t="s">
        <v>82</v>
      </c>
      <c r="AV638" s="14" t="s">
        <v>82</v>
      </c>
      <c r="AW638" s="14" t="s">
        <v>35</v>
      </c>
      <c r="AX638" s="14" t="s">
        <v>73</v>
      </c>
      <c r="AY638" s="254" t="s">
        <v>188</v>
      </c>
    </row>
    <row r="639" s="14" customFormat="1">
      <c r="A639" s="14"/>
      <c r="B639" s="244"/>
      <c r="C639" s="245"/>
      <c r="D639" s="235" t="s">
        <v>198</v>
      </c>
      <c r="E639" s="246" t="s">
        <v>19</v>
      </c>
      <c r="F639" s="247" t="s">
        <v>3392</v>
      </c>
      <c r="G639" s="245"/>
      <c r="H639" s="248">
        <v>113.90000000000001</v>
      </c>
      <c r="I639" s="249"/>
      <c r="J639" s="245"/>
      <c r="K639" s="245"/>
      <c r="L639" s="250"/>
      <c r="M639" s="251"/>
      <c r="N639" s="252"/>
      <c r="O639" s="252"/>
      <c r="P639" s="252"/>
      <c r="Q639" s="252"/>
      <c r="R639" s="252"/>
      <c r="S639" s="252"/>
      <c r="T639" s="253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4" t="s">
        <v>198</v>
      </c>
      <c r="AU639" s="254" t="s">
        <v>82</v>
      </c>
      <c r="AV639" s="14" t="s">
        <v>82</v>
      </c>
      <c r="AW639" s="14" t="s">
        <v>35</v>
      </c>
      <c r="AX639" s="14" t="s">
        <v>73</v>
      </c>
      <c r="AY639" s="254" t="s">
        <v>188</v>
      </c>
    </row>
    <row r="640" s="14" customFormat="1">
      <c r="A640" s="14"/>
      <c r="B640" s="244"/>
      <c r="C640" s="245"/>
      <c r="D640" s="235" t="s">
        <v>198</v>
      </c>
      <c r="E640" s="246" t="s">
        <v>19</v>
      </c>
      <c r="F640" s="247" t="s">
        <v>3410</v>
      </c>
      <c r="G640" s="245"/>
      <c r="H640" s="248">
        <v>1.8400000000000001</v>
      </c>
      <c r="I640" s="249"/>
      <c r="J640" s="245"/>
      <c r="K640" s="245"/>
      <c r="L640" s="250"/>
      <c r="M640" s="251"/>
      <c r="N640" s="252"/>
      <c r="O640" s="252"/>
      <c r="P640" s="252"/>
      <c r="Q640" s="252"/>
      <c r="R640" s="252"/>
      <c r="S640" s="252"/>
      <c r="T640" s="253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4" t="s">
        <v>198</v>
      </c>
      <c r="AU640" s="254" t="s">
        <v>82</v>
      </c>
      <c r="AV640" s="14" t="s">
        <v>82</v>
      </c>
      <c r="AW640" s="14" t="s">
        <v>35</v>
      </c>
      <c r="AX640" s="14" t="s">
        <v>73</v>
      </c>
      <c r="AY640" s="254" t="s">
        <v>188</v>
      </c>
    </row>
    <row r="641" s="14" customFormat="1">
      <c r="A641" s="14"/>
      <c r="B641" s="244"/>
      <c r="C641" s="245"/>
      <c r="D641" s="235" t="s">
        <v>198</v>
      </c>
      <c r="E641" s="246" t="s">
        <v>19</v>
      </c>
      <c r="F641" s="247" t="s">
        <v>3411</v>
      </c>
      <c r="G641" s="245"/>
      <c r="H641" s="248">
        <v>4.8300000000000001</v>
      </c>
      <c r="I641" s="249"/>
      <c r="J641" s="245"/>
      <c r="K641" s="245"/>
      <c r="L641" s="250"/>
      <c r="M641" s="251"/>
      <c r="N641" s="252"/>
      <c r="O641" s="252"/>
      <c r="P641" s="252"/>
      <c r="Q641" s="252"/>
      <c r="R641" s="252"/>
      <c r="S641" s="252"/>
      <c r="T641" s="253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4" t="s">
        <v>198</v>
      </c>
      <c r="AU641" s="254" t="s">
        <v>82</v>
      </c>
      <c r="AV641" s="14" t="s">
        <v>82</v>
      </c>
      <c r="AW641" s="14" t="s">
        <v>35</v>
      </c>
      <c r="AX641" s="14" t="s">
        <v>73</v>
      </c>
      <c r="AY641" s="254" t="s">
        <v>188</v>
      </c>
    </row>
    <row r="642" s="14" customFormat="1">
      <c r="A642" s="14"/>
      <c r="B642" s="244"/>
      <c r="C642" s="245"/>
      <c r="D642" s="235" t="s">
        <v>198</v>
      </c>
      <c r="E642" s="246" t="s">
        <v>19</v>
      </c>
      <c r="F642" s="247" t="s">
        <v>3412</v>
      </c>
      <c r="G642" s="245"/>
      <c r="H642" s="248">
        <v>4.5999999999999996</v>
      </c>
      <c r="I642" s="249"/>
      <c r="J642" s="245"/>
      <c r="K642" s="245"/>
      <c r="L642" s="250"/>
      <c r="M642" s="251"/>
      <c r="N642" s="252"/>
      <c r="O642" s="252"/>
      <c r="P642" s="252"/>
      <c r="Q642" s="252"/>
      <c r="R642" s="252"/>
      <c r="S642" s="252"/>
      <c r="T642" s="253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4" t="s">
        <v>198</v>
      </c>
      <c r="AU642" s="254" t="s">
        <v>82</v>
      </c>
      <c r="AV642" s="14" t="s">
        <v>82</v>
      </c>
      <c r="AW642" s="14" t="s">
        <v>35</v>
      </c>
      <c r="AX642" s="14" t="s">
        <v>73</v>
      </c>
      <c r="AY642" s="254" t="s">
        <v>188</v>
      </c>
    </row>
    <row r="643" s="14" customFormat="1">
      <c r="A643" s="14"/>
      <c r="B643" s="244"/>
      <c r="C643" s="245"/>
      <c r="D643" s="235" t="s">
        <v>198</v>
      </c>
      <c r="E643" s="246" t="s">
        <v>19</v>
      </c>
      <c r="F643" s="247" t="s">
        <v>3413</v>
      </c>
      <c r="G643" s="245"/>
      <c r="H643" s="248">
        <v>3.2200000000000002</v>
      </c>
      <c r="I643" s="249"/>
      <c r="J643" s="245"/>
      <c r="K643" s="245"/>
      <c r="L643" s="250"/>
      <c r="M643" s="251"/>
      <c r="N643" s="252"/>
      <c r="O643" s="252"/>
      <c r="P643" s="252"/>
      <c r="Q643" s="252"/>
      <c r="R643" s="252"/>
      <c r="S643" s="252"/>
      <c r="T643" s="253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4" t="s">
        <v>198</v>
      </c>
      <c r="AU643" s="254" t="s">
        <v>82</v>
      </c>
      <c r="AV643" s="14" t="s">
        <v>82</v>
      </c>
      <c r="AW643" s="14" t="s">
        <v>35</v>
      </c>
      <c r="AX643" s="14" t="s">
        <v>73</v>
      </c>
      <c r="AY643" s="254" t="s">
        <v>188</v>
      </c>
    </row>
    <row r="644" s="14" customFormat="1">
      <c r="A644" s="14"/>
      <c r="B644" s="244"/>
      <c r="C644" s="245"/>
      <c r="D644" s="235" t="s">
        <v>198</v>
      </c>
      <c r="E644" s="246" t="s">
        <v>19</v>
      </c>
      <c r="F644" s="247" t="s">
        <v>1527</v>
      </c>
      <c r="G644" s="245"/>
      <c r="H644" s="248">
        <v>-45</v>
      </c>
      <c r="I644" s="249"/>
      <c r="J644" s="245"/>
      <c r="K644" s="245"/>
      <c r="L644" s="250"/>
      <c r="M644" s="251"/>
      <c r="N644" s="252"/>
      <c r="O644" s="252"/>
      <c r="P644" s="252"/>
      <c r="Q644" s="252"/>
      <c r="R644" s="252"/>
      <c r="S644" s="252"/>
      <c r="T644" s="253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4" t="s">
        <v>198</v>
      </c>
      <c r="AU644" s="254" t="s">
        <v>82</v>
      </c>
      <c r="AV644" s="14" t="s">
        <v>82</v>
      </c>
      <c r="AW644" s="14" t="s">
        <v>35</v>
      </c>
      <c r="AX644" s="14" t="s">
        <v>73</v>
      </c>
      <c r="AY644" s="254" t="s">
        <v>188</v>
      </c>
    </row>
    <row r="645" s="14" customFormat="1">
      <c r="A645" s="14"/>
      <c r="B645" s="244"/>
      <c r="C645" s="245"/>
      <c r="D645" s="235" t="s">
        <v>198</v>
      </c>
      <c r="E645" s="246" t="s">
        <v>19</v>
      </c>
      <c r="F645" s="247" t="s">
        <v>3392</v>
      </c>
      <c r="G645" s="245"/>
      <c r="H645" s="248">
        <v>113.90000000000001</v>
      </c>
      <c r="I645" s="249"/>
      <c r="J645" s="245"/>
      <c r="K645" s="245"/>
      <c r="L645" s="250"/>
      <c r="M645" s="251"/>
      <c r="N645" s="252"/>
      <c r="O645" s="252"/>
      <c r="P645" s="252"/>
      <c r="Q645" s="252"/>
      <c r="R645" s="252"/>
      <c r="S645" s="252"/>
      <c r="T645" s="253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54" t="s">
        <v>198</v>
      </c>
      <c r="AU645" s="254" t="s">
        <v>82</v>
      </c>
      <c r="AV645" s="14" t="s">
        <v>82</v>
      </c>
      <c r="AW645" s="14" t="s">
        <v>35</v>
      </c>
      <c r="AX645" s="14" t="s">
        <v>73</v>
      </c>
      <c r="AY645" s="254" t="s">
        <v>188</v>
      </c>
    </row>
    <row r="646" s="14" customFormat="1">
      <c r="A646" s="14"/>
      <c r="B646" s="244"/>
      <c r="C646" s="245"/>
      <c r="D646" s="235" t="s">
        <v>198</v>
      </c>
      <c r="E646" s="246" t="s">
        <v>19</v>
      </c>
      <c r="F646" s="247" t="s">
        <v>3410</v>
      </c>
      <c r="G646" s="245"/>
      <c r="H646" s="248">
        <v>1.8400000000000001</v>
      </c>
      <c r="I646" s="249"/>
      <c r="J646" s="245"/>
      <c r="K646" s="245"/>
      <c r="L646" s="250"/>
      <c r="M646" s="251"/>
      <c r="N646" s="252"/>
      <c r="O646" s="252"/>
      <c r="P646" s="252"/>
      <c r="Q646" s="252"/>
      <c r="R646" s="252"/>
      <c r="S646" s="252"/>
      <c r="T646" s="253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4" t="s">
        <v>198</v>
      </c>
      <c r="AU646" s="254" t="s">
        <v>82</v>
      </c>
      <c r="AV646" s="14" t="s">
        <v>82</v>
      </c>
      <c r="AW646" s="14" t="s">
        <v>35</v>
      </c>
      <c r="AX646" s="14" t="s">
        <v>73</v>
      </c>
      <c r="AY646" s="254" t="s">
        <v>188</v>
      </c>
    </row>
    <row r="647" s="14" customFormat="1">
      <c r="A647" s="14"/>
      <c r="B647" s="244"/>
      <c r="C647" s="245"/>
      <c r="D647" s="235" t="s">
        <v>198</v>
      </c>
      <c r="E647" s="246" t="s">
        <v>19</v>
      </c>
      <c r="F647" s="247" t="s">
        <v>3411</v>
      </c>
      <c r="G647" s="245"/>
      <c r="H647" s="248">
        <v>4.8300000000000001</v>
      </c>
      <c r="I647" s="249"/>
      <c r="J647" s="245"/>
      <c r="K647" s="245"/>
      <c r="L647" s="250"/>
      <c r="M647" s="251"/>
      <c r="N647" s="252"/>
      <c r="O647" s="252"/>
      <c r="P647" s="252"/>
      <c r="Q647" s="252"/>
      <c r="R647" s="252"/>
      <c r="S647" s="252"/>
      <c r="T647" s="253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4" t="s">
        <v>198</v>
      </c>
      <c r="AU647" s="254" t="s">
        <v>82</v>
      </c>
      <c r="AV647" s="14" t="s">
        <v>82</v>
      </c>
      <c r="AW647" s="14" t="s">
        <v>35</v>
      </c>
      <c r="AX647" s="14" t="s">
        <v>73</v>
      </c>
      <c r="AY647" s="254" t="s">
        <v>188</v>
      </c>
    </row>
    <row r="648" s="14" customFormat="1">
      <c r="A648" s="14"/>
      <c r="B648" s="244"/>
      <c r="C648" s="245"/>
      <c r="D648" s="235" t="s">
        <v>198</v>
      </c>
      <c r="E648" s="246" t="s">
        <v>19</v>
      </c>
      <c r="F648" s="247" t="s">
        <v>3410</v>
      </c>
      <c r="G648" s="245"/>
      <c r="H648" s="248">
        <v>1.8400000000000001</v>
      </c>
      <c r="I648" s="249"/>
      <c r="J648" s="245"/>
      <c r="K648" s="245"/>
      <c r="L648" s="250"/>
      <c r="M648" s="251"/>
      <c r="N648" s="252"/>
      <c r="O648" s="252"/>
      <c r="P648" s="252"/>
      <c r="Q648" s="252"/>
      <c r="R648" s="252"/>
      <c r="S648" s="252"/>
      <c r="T648" s="253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4" t="s">
        <v>198</v>
      </c>
      <c r="AU648" s="254" t="s">
        <v>82</v>
      </c>
      <c r="AV648" s="14" t="s">
        <v>82</v>
      </c>
      <c r="AW648" s="14" t="s">
        <v>35</v>
      </c>
      <c r="AX648" s="14" t="s">
        <v>73</v>
      </c>
      <c r="AY648" s="254" t="s">
        <v>188</v>
      </c>
    </row>
    <row r="649" s="14" customFormat="1">
      <c r="A649" s="14"/>
      <c r="B649" s="244"/>
      <c r="C649" s="245"/>
      <c r="D649" s="235" t="s">
        <v>198</v>
      </c>
      <c r="E649" s="246" t="s">
        <v>19</v>
      </c>
      <c r="F649" s="247" t="s">
        <v>3414</v>
      </c>
      <c r="G649" s="245"/>
      <c r="H649" s="248">
        <v>1.6100000000000001</v>
      </c>
      <c r="I649" s="249"/>
      <c r="J649" s="245"/>
      <c r="K649" s="245"/>
      <c r="L649" s="250"/>
      <c r="M649" s="251"/>
      <c r="N649" s="252"/>
      <c r="O649" s="252"/>
      <c r="P649" s="252"/>
      <c r="Q649" s="252"/>
      <c r="R649" s="252"/>
      <c r="S649" s="252"/>
      <c r="T649" s="253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4" t="s">
        <v>198</v>
      </c>
      <c r="AU649" s="254" t="s">
        <v>82</v>
      </c>
      <c r="AV649" s="14" t="s">
        <v>82</v>
      </c>
      <c r="AW649" s="14" t="s">
        <v>35</v>
      </c>
      <c r="AX649" s="14" t="s">
        <v>73</v>
      </c>
      <c r="AY649" s="254" t="s">
        <v>188</v>
      </c>
    </row>
    <row r="650" s="14" customFormat="1">
      <c r="A650" s="14"/>
      <c r="B650" s="244"/>
      <c r="C650" s="245"/>
      <c r="D650" s="235" t="s">
        <v>198</v>
      </c>
      <c r="E650" s="246" t="s">
        <v>19</v>
      </c>
      <c r="F650" s="247" t="s">
        <v>3415</v>
      </c>
      <c r="G650" s="245"/>
      <c r="H650" s="248">
        <v>10.550000000000001</v>
      </c>
      <c r="I650" s="249"/>
      <c r="J650" s="245"/>
      <c r="K650" s="245"/>
      <c r="L650" s="250"/>
      <c r="M650" s="251"/>
      <c r="N650" s="252"/>
      <c r="O650" s="252"/>
      <c r="P650" s="252"/>
      <c r="Q650" s="252"/>
      <c r="R650" s="252"/>
      <c r="S650" s="252"/>
      <c r="T650" s="253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4" t="s">
        <v>198</v>
      </c>
      <c r="AU650" s="254" t="s">
        <v>82</v>
      </c>
      <c r="AV650" s="14" t="s">
        <v>82</v>
      </c>
      <c r="AW650" s="14" t="s">
        <v>35</v>
      </c>
      <c r="AX650" s="14" t="s">
        <v>73</v>
      </c>
      <c r="AY650" s="254" t="s">
        <v>188</v>
      </c>
    </row>
    <row r="651" s="14" customFormat="1">
      <c r="A651" s="14"/>
      <c r="B651" s="244"/>
      <c r="C651" s="245"/>
      <c r="D651" s="235" t="s">
        <v>198</v>
      </c>
      <c r="E651" s="246" t="s">
        <v>19</v>
      </c>
      <c r="F651" s="247" t="s">
        <v>3414</v>
      </c>
      <c r="G651" s="245"/>
      <c r="H651" s="248">
        <v>1.6100000000000001</v>
      </c>
      <c r="I651" s="249"/>
      <c r="J651" s="245"/>
      <c r="K651" s="245"/>
      <c r="L651" s="250"/>
      <c r="M651" s="251"/>
      <c r="N651" s="252"/>
      <c r="O651" s="252"/>
      <c r="P651" s="252"/>
      <c r="Q651" s="252"/>
      <c r="R651" s="252"/>
      <c r="S651" s="252"/>
      <c r="T651" s="253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54" t="s">
        <v>198</v>
      </c>
      <c r="AU651" s="254" t="s">
        <v>82</v>
      </c>
      <c r="AV651" s="14" t="s">
        <v>82</v>
      </c>
      <c r="AW651" s="14" t="s">
        <v>35</v>
      </c>
      <c r="AX651" s="14" t="s">
        <v>73</v>
      </c>
      <c r="AY651" s="254" t="s">
        <v>188</v>
      </c>
    </row>
    <row r="652" s="14" customFormat="1">
      <c r="A652" s="14"/>
      <c r="B652" s="244"/>
      <c r="C652" s="245"/>
      <c r="D652" s="235" t="s">
        <v>198</v>
      </c>
      <c r="E652" s="246" t="s">
        <v>19</v>
      </c>
      <c r="F652" s="247" t="s">
        <v>2349</v>
      </c>
      <c r="G652" s="245"/>
      <c r="H652" s="248">
        <v>-40.909999999999997</v>
      </c>
      <c r="I652" s="249"/>
      <c r="J652" s="245"/>
      <c r="K652" s="245"/>
      <c r="L652" s="250"/>
      <c r="M652" s="251"/>
      <c r="N652" s="252"/>
      <c r="O652" s="252"/>
      <c r="P652" s="252"/>
      <c r="Q652" s="252"/>
      <c r="R652" s="252"/>
      <c r="S652" s="252"/>
      <c r="T652" s="253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4" t="s">
        <v>198</v>
      </c>
      <c r="AU652" s="254" t="s">
        <v>82</v>
      </c>
      <c r="AV652" s="14" t="s">
        <v>82</v>
      </c>
      <c r="AW652" s="14" t="s">
        <v>35</v>
      </c>
      <c r="AX652" s="14" t="s">
        <v>73</v>
      </c>
      <c r="AY652" s="254" t="s">
        <v>188</v>
      </c>
    </row>
    <row r="653" s="14" customFormat="1">
      <c r="A653" s="14"/>
      <c r="B653" s="244"/>
      <c r="C653" s="245"/>
      <c r="D653" s="235" t="s">
        <v>198</v>
      </c>
      <c r="E653" s="246" t="s">
        <v>19</v>
      </c>
      <c r="F653" s="247" t="s">
        <v>3400</v>
      </c>
      <c r="G653" s="245"/>
      <c r="H653" s="248">
        <v>53.280000000000001</v>
      </c>
      <c r="I653" s="249"/>
      <c r="J653" s="245"/>
      <c r="K653" s="245"/>
      <c r="L653" s="250"/>
      <c r="M653" s="251"/>
      <c r="N653" s="252"/>
      <c r="O653" s="252"/>
      <c r="P653" s="252"/>
      <c r="Q653" s="252"/>
      <c r="R653" s="252"/>
      <c r="S653" s="252"/>
      <c r="T653" s="253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54" t="s">
        <v>198</v>
      </c>
      <c r="AU653" s="254" t="s">
        <v>82</v>
      </c>
      <c r="AV653" s="14" t="s">
        <v>82</v>
      </c>
      <c r="AW653" s="14" t="s">
        <v>35</v>
      </c>
      <c r="AX653" s="14" t="s">
        <v>73</v>
      </c>
      <c r="AY653" s="254" t="s">
        <v>188</v>
      </c>
    </row>
    <row r="654" s="14" customFormat="1">
      <c r="A654" s="14"/>
      <c r="B654" s="244"/>
      <c r="C654" s="245"/>
      <c r="D654" s="235" t="s">
        <v>198</v>
      </c>
      <c r="E654" s="246" t="s">
        <v>19</v>
      </c>
      <c r="F654" s="247" t="s">
        <v>3401</v>
      </c>
      <c r="G654" s="245"/>
      <c r="H654" s="248">
        <v>19.215</v>
      </c>
      <c r="I654" s="249"/>
      <c r="J654" s="245"/>
      <c r="K654" s="245"/>
      <c r="L654" s="250"/>
      <c r="M654" s="251"/>
      <c r="N654" s="252"/>
      <c r="O654" s="252"/>
      <c r="P654" s="252"/>
      <c r="Q654" s="252"/>
      <c r="R654" s="252"/>
      <c r="S654" s="252"/>
      <c r="T654" s="253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4" t="s">
        <v>198</v>
      </c>
      <c r="AU654" s="254" t="s">
        <v>82</v>
      </c>
      <c r="AV654" s="14" t="s">
        <v>82</v>
      </c>
      <c r="AW654" s="14" t="s">
        <v>35</v>
      </c>
      <c r="AX654" s="14" t="s">
        <v>73</v>
      </c>
      <c r="AY654" s="254" t="s">
        <v>188</v>
      </c>
    </row>
    <row r="655" s="14" customFormat="1">
      <c r="A655" s="14"/>
      <c r="B655" s="244"/>
      <c r="C655" s="245"/>
      <c r="D655" s="235" t="s">
        <v>198</v>
      </c>
      <c r="E655" s="246" t="s">
        <v>19</v>
      </c>
      <c r="F655" s="247" t="s">
        <v>3416</v>
      </c>
      <c r="G655" s="245"/>
      <c r="H655" s="248">
        <v>13.75</v>
      </c>
      <c r="I655" s="249"/>
      <c r="J655" s="245"/>
      <c r="K655" s="245"/>
      <c r="L655" s="250"/>
      <c r="M655" s="251"/>
      <c r="N655" s="252"/>
      <c r="O655" s="252"/>
      <c r="P655" s="252"/>
      <c r="Q655" s="252"/>
      <c r="R655" s="252"/>
      <c r="S655" s="252"/>
      <c r="T655" s="253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4" t="s">
        <v>198</v>
      </c>
      <c r="AU655" s="254" t="s">
        <v>82</v>
      </c>
      <c r="AV655" s="14" t="s">
        <v>82</v>
      </c>
      <c r="AW655" s="14" t="s">
        <v>35</v>
      </c>
      <c r="AX655" s="14" t="s">
        <v>73</v>
      </c>
      <c r="AY655" s="254" t="s">
        <v>188</v>
      </c>
    </row>
    <row r="656" s="13" customFormat="1">
      <c r="A656" s="13"/>
      <c r="B656" s="233"/>
      <c r="C656" s="234"/>
      <c r="D656" s="235" t="s">
        <v>198</v>
      </c>
      <c r="E656" s="236" t="s">
        <v>19</v>
      </c>
      <c r="F656" s="237" t="s">
        <v>3417</v>
      </c>
      <c r="G656" s="234"/>
      <c r="H656" s="236" t="s">
        <v>19</v>
      </c>
      <c r="I656" s="238"/>
      <c r="J656" s="234"/>
      <c r="K656" s="234"/>
      <c r="L656" s="239"/>
      <c r="M656" s="240"/>
      <c r="N656" s="241"/>
      <c r="O656" s="241"/>
      <c r="P656" s="241"/>
      <c r="Q656" s="241"/>
      <c r="R656" s="241"/>
      <c r="S656" s="241"/>
      <c r="T656" s="242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3" t="s">
        <v>198</v>
      </c>
      <c r="AU656" s="243" t="s">
        <v>82</v>
      </c>
      <c r="AV656" s="13" t="s">
        <v>80</v>
      </c>
      <c r="AW656" s="13" t="s">
        <v>35</v>
      </c>
      <c r="AX656" s="13" t="s">
        <v>73</v>
      </c>
      <c r="AY656" s="243" t="s">
        <v>188</v>
      </c>
    </row>
    <row r="657" s="14" customFormat="1">
      <c r="A657" s="14"/>
      <c r="B657" s="244"/>
      <c r="C657" s="245"/>
      <c r="D657" s="235" t="s">
        <v>198</v>
      </c>
      <c r="E657" s="246" t="s">
        <v>19</v>
      </c>
      <c r="F657" s="247" t="s">
        <v>3418</v>
      </c>
      <c r="G657" s="245"/>
      <c r="H657" s="248">
        <v>47.600000000000001</v>
      </c>
      <c r="I657" s="249"/>
      <c r="J657" s="245"/>
      <c r="K657" s="245"/>
      <c r="L657" s="250"/>
      <c r="M657" s="251"/>
      <c r="N657" s="252"/>
      <c r="O657" s="252"/>
      <c r="P657" s="252"/>
      <c r="Q657" s="252"/>
      <c r="R657" s="252"/>
      <c r="S657" s="252"/>
      <c r="T657" s="253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4" t="s">
        <v>198</v>
      </c>
      <c r="AU657" s="254" t="s">
        <v>82</v>
      </c>
      <c r="AV657" s="14" t="s">
        <v>82</v>
      </c>
      <c r="AW657" s="14" t="s">
        <v>35</v>
      </c>
      <c r="AX657" s="14" t="s">
        <v>73</v>
      </c>
      <c r="AY657" s="254" t="s">
        <v>188</v>
      </c>
    </row>
    <row r="658" s="14" customFormat="1">
      <c r="A658" s="14"/>
      <c r="B658" s="244"/>
      <c r="C658" s="245"/>
      <c r="D658" s="235" t="s">
        <v>198</v>
      </c>
      <c r="E658" s="246" t="s">
        <v>19</v>
      </c>
      <c r="F658" s="247" t="s">
        <v>3419</v>
      </c>
      <c r="G658" s="245"/>
      <c r="H658" s="248">
        <v>2.1160000000000001</v>
      </c>
      <c r="I658" s="249"/>
      <c r="J658" s="245"/>
      <c r="K658" s="245"/>
      <c r="L658" s="250"/>
      <c r="M658" s="251"/>
      <c r="N658" s="252"/>
      <c r="O658" s="252"/>
      <c r="P658" s="252"/>
      <c r="Q658" s="252"/>
      <c r="R658" s="252"/>
      <c r="S658" s="252"/>
      <c r="T658" s="253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54" t="s">
        <v>198</v>
      </c>
      <c r="AU658" s="254" t="s">
        <v>82</v>
      </c>
      <c r="AV658" s="14" t="s">
        <v>82</v>
      </c>
      <c r="AW658" s="14" t="s">
        <v>35</v>
      </c>
      <c r="AX658" s="14" t="s">
        <v>73</v>
      </c>
      <c r="AY658" s="254" t="s">
        <v>188</v>
      </c>
    </row>
    <row r="659" s="14" customFormat="1">
      <c r="A659" s="14"/>
      <c r="B659" s="244"/>
      <c r="C659" s="245"/>
      <c r="D659" s="235" t="s">
        <v>198</v>
      </c>
      <c r="E659" s="246" t="s">
        <v>19</v>
      </c>
      <c r="F659" s="247" t="s">
        <v>1521</v>
      </c>
      <c r="G659" s="245"/>
      <c r="H659" s="248">
        <v>-4.7999999999999998</v>
      </c>
      <c r="I659" s="249"/>
      <c r="J659" s="245"/>
      <c r="K659" s="245"/>
      <c r="L659" s="250"/>
      <c r="M659" s="251"/>
      <c r="N659" s="252"/>
      <c r="O659" s="252"/>
      <c r="P659" s="252"/>
      <c r="Q659" s="252"/>
      <c r="R659" s="252"/>
      <c r="S659" s="252"/>
      <c r="T659" s="253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4" t="s">
        <v>198</v>
      </c>
      <c r="AU659" s="254" t="s">
        <v>82</v>
      </c>
      <c r="AV659" s="14" t="s">
        <v>82</v>
      </c>
      <c r="AW659" s="14" t="s">
        <v>35</v>
      </c>
      <c r="AX659" s="14" t="s">
        <v>73</v>
      </c>
      <c r="AY659" s="254" t="s">
        <v>188</v>
      </c>
    </row>
    <row r="660" s="14" customFormat="1">
      <c r="A660" s="14"/>
      <c r="B660" s="244"/>
      <c r="C660" s="245"/>
      <c r="D660" s="235" t="s">
        <v>198</v>
      </c>
      <c r="E660" s="246" t="s">
        <v>19</v>
      </c>
      <c r="F660" s="247" t="s">
        <v>3418</v>
      </c>
      <c r="G660" s="245"/>
      <c r="H660" s="248">
        <v>47.600000000000001</v>
      </c>
      <c r="I660" s="249"/>
      <c r="J660" s="245"/>
      <c r="K660" s="245"/>
      <c r="L660" s="250"/>
      <c r="M660" s="251"/>
      <c r="N660" s="252"/>
      <c r="O660" s="252"/>
      <c r="P660" s="252"/>
      <c r="Q660" s="252"/>
      <c r="R660" s="252"/>
      <c r="S660" s="252"/>
      <c r="T660" s="253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54" t="s">
        <v>198</v>
      </c>
      <c r="AU660" s="254" t="s">
        <v>82</v>
      </c>
      <c r="AV660" s="14" t="s">
        <v>82</v>
      </c>
      <c r="AW660" s="14" t="s">
        <v>35</v>
      </c>
      <c r="AX660" s="14" t="s">
        <v>73</v>
      </c>
      <c r="AY660" s="254" t="s">
        <v>188</v>
      </c>
    </row>
    <row r="661" s="14" customFormat="1">
      <c r="A661" s="14"/>
      <c r="B661" s="244"/>
      <c r="C661" s="245"/>
      <c r="D661" s="235" t="s">
        <v>198</v>
      </c>
      <c r="E661" s="246" t="s">
        <v>19</v>
      </c>
      <c r="F661" s="247" t="s">
        <v>3420</v>
      </c>
      <c r="G661" s="245"/>
      <c r="H661" s="248">
        <v>22.079999999999998</v>
      </c>
      <c r="I661" s="249"/>
      <c r="J661" s="245"/>
      <c r="K661" s="245"/>
      <c r="L661" s="250"/>
      <c r="M661" s="251"/>
      <c r="N661" s="252"/>
      <c r="O661" s="252"/>
      <c r="P661" s="252"/>
      <c r="Q661" s="252"/>
      <c r="R661" s="252"/>
      <c r="S661" s="252"/>
      <c r="T661" s="253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4" t="s">
        <v>198</v>
      </c>
      <c r="AU661" s="254" t="s">
        <v>82</v>
      </c>
      <c r="AV661" s="14" t="s">
        <v>82</v>
      </c>
      <c r="AW661" s="14" t="s">
        <v>35</v>
      </c>
      <c r="AX661" s="14" t="s">
        <v>73</v>
      </c>
      <c r="AY661" s="254" t="s">
        <v>188</v>
      </c>
    </row>
    <row r="662" s="14" customFormat="1">
      <c r="A662" s="14"/>
      <c r="B662" s="244"/>
      <c r="C662" s="245"/>
      <c r="D662" s="235" t="s">
        <v>198</v>
      </c>
      <c r="E662" s="246" t="s">
        <v>19</v>
      </c>
      <c r="F662" s="247" t="s">
        <v>3421</v>
      </c>
      <c r="G662" s="245"/>
      <c r="H662" s="248">
        <v>7.4729999999999999</v>
      </c>
      <c r="I662" s="249"/>
      <c r="J662" s="245"/>
      <c r="K662" s="245"/>
      <c r="L662" s="250"/>
      <c r="M662" s="251"/>
      <c r="N662" s="252"/>
      <c r="O662" s="252"/>
      <c r="P662" s="252"/>
      <c r="Q662" s="252"/>
      <c r="R662" s="252"/>
      <c r="S662" s="252"/>
      <c r="T662" s="253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4" t="s">
        <v>198</v>
      </c>
      <c r="AU662" s="254" t="s">
        <v>82</v>
      </c>
      <c r="AV662" s="14" t="s">
        <v>82</v>
      </c>
      <c r="AW662" s="14" t="s">
        <v>35</v>
      </c>
      <c r="AX662" s="14" t="s">
        <v>73</v>
      </c>
      <c r="AY662" s="254" t="s">
        <v>188</v>
      </c>
    </row>
    <row r="663" s="14" customFormat="1">
      <c r="A663" s="14"/>
      <c r="B663" s="244"/>
      <c r="C663" s="245"/>
      <c r="D663" s="235" t="s">
        <v>198</v>
      </c>
      <c r="E663" s="246" t="s">
        <v>19</v>
      </c>
      <c r="F663" s="247" t="s">
        <v>3422</v>
      </c>
      <c r="G663" s="245"/>
      <c r="H663" s="248">
        <v>6.125</v>
      </c>
      <c r="I663" s="249"/>
      <c r="J663" s="245"/>
      <c r="K663" s="245"/>
      <c r="L663" s="250"/>
      <c r="M663" s="251"/>
      <c r="N663" s="252"/>
      <c r="O663" s="252"/>
      <c r="P663" s="252"/>
      <c r="Q663" s="252"/>
      <c r="R663" s="252"/>
      <c r="S663" s="252"/>
      <c r="T663" s="253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4" t="s">
        <v>198</v>
      </c>
      <c r="AU663" s="254" t="s">
        <v>82</v>
      </c>
      <c r="AV663" s="14" t="s">
        <v>82</v>
      </c>
      <c r="AW663" s="14" t="s">
        <v>35</v>
      </c>
      <c r="AX663" s="14" t="s">
        <v>73</v>
      </c>
      <c r="AY663" s="254" t="s">
        <v>188</v>
      </c>
    </row>
    <row r="664" s="13" customFormat="1">
      <c r="A664" s="13"/>
      <c r="B664" s="233"/>
      <c r="C664" s="234"/>
      <c r="D664" s="235" t="s">
        <v>198</v>
      </c>
      <c r="E664" s="236" t="s">
        <v>19</v>
      </c>
      <c r="F664" s="237" t="s">
        <v>3423</v>
      </c>
      <c r="G664" s="234"/>
      <c r="H664" s="236" t="s">
        <v>19</v>
      </c>
      <c r="I664" s="238"/>
      <c r="J664" s="234"/>
      <c r="K664" s="234"/>
      <c r="L664" s="239"/>
      <c r="M664" s="240"/>
      <c r="N664" s="241"/>
      <c r="O664" s="241"/>
      <c r="P664" s="241"/>
      <c r="Q664" s="241"/>
      <c r="R664" s="241"/>
      <c r="S664" s="241"/>
      <c r="T664" s="242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3" t="s">
        <v>198</v>
      </c>
      <c r="AU664" s="243" t="s">
        <v>82</v>
      </c>
      <c r="AV664" s="13" t="s">
        <v>80</v>
      </c>
      <c r="AW664" s="13" t="s">
        <v>35</v>
      </c>
      <c r="AX664" s="13" t="s">
        <v>73</v>
      </c>
      <c r="AY664" s="243" t="s">
        <v>188</v>
      </c>
    </row>
    <row r="665" s="14" customFormat="1">
      <c r="A665" s="14"/>
      <c r="B665" s="244"/>
      <c r="C665" s="245"/>
      <c r="D665" s="235" t="s">
        <v>198</v>
      </c>
      <c r="E665" s="246" t="s">
        <v>19</v>
      </c>
      <c r="F665" s="247" t="s">
        <v>3424</v>
      </c>
      <c r="G665" s="245"/>
      <c r="H665" s="248">
        <v>44.799999999999997</v>
      </c>
      <c r="I665" s="249"/>
      <c r="J665" s="245"/>
      <c r="K665" s="245"/>
      <c r="L665" s="250"/>
      <c r="M665" s="251"/>
      <c r="N665" s="252"/>
      <c r="O665" s="252"/>
      <c r="P665" s="252"/>
      <c r="Q665" s="252"/>
      <c r="R665" s="252"/>
      <c r="S665" s="252"/>
      <c r="T665" s="253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54" t="s">
        <v>198</v>
      </c>
      <c r="AU665" s="254" t="s">
        <v>82</v>
      </c>
      <c r="AV665" s="14" t="s">
        <v>82</v>
      </c>
      <c r="AW665" s="14" t="s">
        <v>35</v>
      </c>
      <c r="AX665" s="14" t="s">
        <v>73</v>
      </c>
      <c r="AY665" s="254" t="s">
        <v>188</v>
      </c>
    </row>
    <row r="666" s="14" customFormat="1">
      <c r="A666" s="14"/>
      <c r="B666" s="244"/>
      <c r="C666" s="245"/>
      <c r="D666" s="235" t="s">
        <v>198</v>
      </c>
      <c r="E666" s="246" t="s">
        <v>19</v>
      </c>
      <c r="F666" s="247" t="s">
        <v>3425</v>
      </c>
      <c r="G666" s="245"/>
      <c r="H666" s="248">
        <v>3.1739999999999999</v>
      </c>
      <c r="I666" s="249"/>
      <c r="J666" s="245"/>
      <c r="K666" s="245"/>
      <c r="L666" s="250"/>
      <c r="M666" s="251"/>
      <c r="N666" s="252"/>
      <c r="O666" s="252"/>
      <c r="P666" s="252"/>
      <c r="Q666" s="252"/>
      <c r="R666" s="252"/>
      <c r="S666" s="252"/>
      <c r="T666" s="253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54" t="s">
        <v>198</v>
      </c>
      <c r="AU666" s="254" t="s">
        <v>82</v>
      </c>
      <c r="AV666" s="14" t="s">
        <v>82</v>
      </c>
      <c r="AW666" s="14" t="s">
        <v>35</v>
      </c>
      <c r="AX666" s="14" t="s">
        <v>73</v>
      </c>
      <c r="AY666" s="254" t="s">
        <v>188</v>
      </c>
    </row>
    <row r="667" s="14" customFormat="1">
      <c r="A667" s="14"/>
      <c r="B667" s="244"/>
      <c r="C667" s="245"/>
      <c r="D667" s="235" t="s">
        <v>198</v>
      </c>
      <c r="E667" s="246" t="s">
        <v>19</v>
      </c>
      <c r="F667" s="247" t="s">
        <v>3426</v>
      </c>
      <c r="G667" s="245"/>
      <c r="H667" s="248">
        <v>-7.2000000000000002</v>
      </c>
      <c r="I667" s="249"/>
      <c r="J667" s="245"/>
      <c r="K667" s="245"/>
      <c r="L667" s="250"/>
      <c r="M667" s="251"/>
      <c r="N667" s="252"/>
      <c r="O667" s="252"/>
      <c r="P667" s="252"/>
      <c r="Q667" s="252"/>
      <c r="R667" s="252"/>
      <c r="S667" s="252"/>
      <c r="T667" s="253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54" t="s">
        <v>198</v>
      </c>
      <c r="AU667" s="254" t="s">
        <v>82</v>
      </c>
      <c r="AV667" s="14" t="s">
        <v>82</v>
      </c>
      <c r="AW667" s="14" t="s">
        <v>35</v>
      </c>
      <c r="AX667" s="14" t="s">
        <v>73</v>
      </c>
      <c r="AY667" s="254" t="s">
        <v>188</v>
      </c>
    </row>
    <row r="668" s="14" customFormat="1">
      <c r="A668" s="14"/>
      <c r="B668" s="244"/>
      <c r="C668" s="245"/>
      <c r="D668" s="235" t="s">
        <v>198</v>
      </c>
      <c r="E668" s="246" t="s">
        <v>19</v>
      </c>
      <c r="F668" s="247" t="s">
        <v>3418</v>
      </c>
      <c r="G668" s="245"/>
      <c r="H668" s="248">
        <v>47.600000000000001</v>
      </c>
      <c r="I668" s="249"/>
      <c r="J668" s="245"/>
      <c r="K668" s="245"/>
      <c r="L668" s="250"/>
      <c r="M668" s="251"/>
      <c r="N668" s="252"/>
      <c r="O668" s="252"/>
      <c r="P668" s="252"/>
      <c r="Q668" s="252"/>
      <c r="R668" s="252"/>
      <c r="S668" s="252"/>
      <c r="T668" s="253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4" t="s">
        <v>198</v>
      </c>
      <c r="AU668" s="254" t="s">
        <v>82</v>
      </c>
      <c r="AV668" s="14" t="s">
        <v>82</v>
      </c>
      <c r="AW668" s="14" t="s">
        <v>35</v>
      </c>
      <c r="AX668" s="14" t="s">
        <v>73</v>
      </c>
      <c r="AY668" s="254" t="s">
        <v>188</v>
      </c>
    </row>
    <row r="669" s="14" customFormat="1">
      <c r="A669" s="14"/>
      <c r="B669" s="244"/>
      <c r="C669" s="245"/>
      <c r="D669" s="235" t="s">
        <v>198</v>
      </c>
      <c r="E669" s="246" t="s">
        <v>19</v>
      </c>
      <c r="F669" s="247" t="s">
        <v>3419</v>
      </c>
      <c r="G669" s="245"/>
      <c r="H669" s="248">
        <v>2.1160000000000001</v>
      </c>
      <c r="I669" s="249"/>
      <c r="J669" s="245"/>
      <c r="K669" s="245"/>
      <c r="L669" s="250"/>
      <c r="M669" s="251"/>
      <c r="N669" s="252"/>
      <c r="O669" s="252"/>
      <c r="P669" s="252"/>
      <c r="Q669" s="252"/>
      <c r="R669" s="252"/>
      <c r="S669" s="252"/>
      <c r="T669" s="253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4" t="s">
        <v>198</v>
      </c>
      <c r="AU669" s="254" t="s">
        <v>82</v>
      </c>
      <c r="AV669" s="14" t="s">
        <v>82</v>
      </c>
      <c r="AW669" s="14" t="s">
        <v>35</v>
      </c>
      <c r="AX669" s="14" t="s">
        <v>73</v>
      </c>
      <c r="AY669" s="254" t="s">
        <v>188</v>
      </c>
    </row>
    <row r="670" s="14" customFormat="1">
      <c r="A670" s="14"/>
      <c r="B670" s="244"/>
      <c r="C670" s="245"/>
      <c r="D670" s="235" t="s">
        <v>198</v>
      </c>
      <c r="E670" s="246" t="s">
        <v>19</v>
      </c>
      <c r="F670" s="247" t="s">
        <v>1521</v>
      </c>
      <c r="G670" s="245"/>
      <c r="H670" s="248">
        <v>-4.7999999999999998</v>
      </c>
      <c r="I670" s="249"/>
      <c r="J670" s="245"/>
      <c r="K670" s="245"/>
      <c r="L670" s="250"/>
      <c r="M670" s="251"/>
      <c r="N670" s="252"/>
      <c r="O670" s="252"/>
      <c r="P670" s="252"/>
      <c r="Q670" s="252"/>
      <c r="R670" s="252"/>
      <c r="S670" s="252"/>
      <c r="T670" s="253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4" t="s">
        <v>198</v>
      </c>
      <c r="AU670" s="254" t="s">
        <v>82</v>
      </c>
      <c r="AV670" s="14" t="s">
        <v>82</v>
      </c>
      <c r="AW670" s="14" t="s">
        <v>35</v>
      </c>
      <c r="AX670" s="14" t="s">
        <v>73</v>
      </c>
      <c r="AY670" s="254" t="s">
        <v>188</v>
      </c>
    </row>
    <row r="671" s="14" customFormat="1">
      <c r="A671" s="14"/>
      <c r="B671" s="244"/>
      <c r="C671" s="245"/>
      <c r="D671" s="235" t="s">
        <v>198</v>
      </c>
      <c r="E671" s="246" t="s">
        <v>19</v>
      </c>
      <c r="F671" s="247" t="s">
        <v>3420</v>
      </c>
      <c r="G671" s="245"/>
      <c r="H671" s="248">
        <v>22.079999999999998</v>
      </c>
      <c r="I671" s="249"/>
      <c r="J671" s="245"/>
      <c r="K671" s="245"/>
      <c r="L671" s="250"/>
      <c r="M671" s="251"/>
      <c r="N671" s="252"/>
      <c r="O671" s="252"/>
      <c r="P671" s="252"/>
      <c r="Q671" s="252"/>
      <c r="R671" s="252"/>
      <c r="S671" s="252"/>
      <c r="T671" s="253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4" t="s">
        <v>198</v>
      </c>
      <c r="AU671" s="254" t="s">
        <v>82</v>
      </c>
      <c r="AV671" s="14" t="s">
        <v>82</v>
      </c>
      <c r="AW671" s="14" t="s">
        <v>35</v>
      </c>
      <c r="AX671" s="14" t="s">
        <v>73</v>
      </c>
      <c r="AY671" s="254" t="s">
        <v>188</v>
      </c>
    </row>
    <row r="672" s="14" customFormat="1">
      <c r="A672" s="14"/>
      <c r="B672" s="244"/>
      <c r="C672" s="245"/>
      <c r="D672" s="235" t="s">
        <v>198</v>
      </c>
      <c r="E672" s="246" t="s">
        <v>19</v>
      </c>
      <c r="F672" s="247" t="s">
        <v>3421</v>
      </c>
      <c r="G672" s="245"/>
      <c r="H672" s="248">
        <v>7.4729999999999999</v>
      </c>
      <c r="I672" s="249"/>
      <c r="J672" s="245"/>
      <c r="K672" s="245"/>
      <c r="L672" s="250"/>
      <c r="M672" s="251"/>
      <c r="N672" s="252"/>
      <c r="O672" s="252"/>
      <c r="P672" s="252"/>
      <c r="Q672" s="252"/>
      <c r="R672" s="252"/>
      <c r="S672" s="252"/>
      <c r="T672" s="253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4" t="s">
        <v>198</v>
      </c>
      <c r="AU672" s="254" t="s">
        <v>82</v>
      </c>
      <c r="AV672" s="14" t="s">
        <v>82</v>
      </c>
      <c r="AW672" s="14" t="s">
        <v>35</v>
      </c>
      <c r="AX672" s="14" t="s">
        <v>73</v>
      </c>
      <c r="AY672" s="254" t="s">
        <v>188</v>
      </c>
    </row>
    <row r="673" s="14" customFormat="1">
      <c r="A673" s="14"/>
      <c r="B673" s="244"/>
      <c r="C673" s="245"/>
      <c r="D673" s="235" t="s">
        <v>198</v>
      </c>
      <c r="E673" s="246" t="s">
        <v>19</v>
      </c>
      <c r="F673" s="247" t="s">
        <v>3422</v>
      </c>
      <c r="G673" s="245"/>
      <c r="H673" s="248">
        <v>6.125</v>
      </c>
      <c r="I673" s="249"/>
      <c r="J673" s="245"/>
      <c r="K673" s="245"/>
      <c r="L673" s="250"/>
      <c r="M673" s="251"/>
      <c r="N673" s="252"/>
      <c r="O673" s="252"/>
      <c r="P673" s="252"/>
      <c r="Q673" s="252"/>
      <c r="R673" s="252"/>
      <c r="S673" s="252"/>
      <c r="T673" s="253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4" t="s">
        <v>198</v>
      </c>
      <c r="AU673" s="254" t="s">
        <v>82</v>
      </c>
      <c r="AV673" s="14" t="s">
        <v>82</v>
      </c>
      <c r="AW673" s="14" t="s">
        <v>35</v>
      </c>
      <c r="AX673" s="14" t="s">
        <v>73</v>
      </c>
      <c r="AY673" s="254" t="s">
        <v>188</v>
      </c>
    </row>
    <row r="674" s="15" customFormat="1">
      <c r="A674" s="15"/>
      <c r="B674" s="255"/>
      <c r="C674" s="256"/>
      <c r="D674" s="235" t="s">
        <v>198</v>
      </c>
      <c r="E674" s="257" t="s">
        <v>19</v>
      </c>
      <c r="F674" s="258" t="s">
        <v>229</v>
      </c>
      <c r="G674" s="256"/>
      <c r="H674" s="259">
        <v>870.55800000000022</v>
      </c>
      <c r="I674" s="260"/>
      <c r="J674" s="256"/>
      <c r="K674" s="256"/>
      <c r="L674" s="261"/>
      <c r="M674" s="262"/>
      <c r="N674" s="263"/>
      <c r="O674" s="263"/>
      <c r="P674" s="263"/>
      <c r="Q674" s="263"/>
      <c r="R674" s="263"/>
      <c r="S674" s="263"/>
      <c r="T674" s="264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T674" s="265" t="s">
        <v>198</v>
      </c>
      <c r="AU674" s="265" t="s">
        <v>82</v>
      </c>
      <c r="AV674" s="15" t="s">
        <v>135</v>
      </c>
      <c r="AW674" s="15" t="s">
        <v>35</v>
      </c>
      <c r="AX674" s="15" t="s">
        <v>80</v>
      </c>
      <c r="AY674" s="265" t="s">
        <v>188</v>
      </c>
    </row>
    <row r="675" s="2" customFormat="1" ht="24.15" customHeight="1">
      <c r="A675" s="40"/>
      <c r="B675" s="41"/>
      <c r="C675" s="215" t="s">
        <v>448</v>
      </c>
      <c r="D675" s="215" t="s">
        <v>190</v>
      </c>
      <c r="E675" s="216" t="s">
        <v>3585</v>
      </c>
      <c r="F675" s="217" t="s">
        <v>3586</v>
      </c>
      <c r="G675" s="218" t="s">
        <v>243</v>
      </c>
      <c r="H675" s="219">
        <v>258.09800000000001</v>
      </c>
      <c r="I675" s="220"/>
      <c r="J675" s="221">
        <f>ROUND(I675*H675,2)</f>
        <v>0</v>
      </c>
      <c r="K675" s="217" t="s">
        <v>194</v>
      </c>
      <c r="L675" s="46"/>
      <c r="M675" s="222" t="s">
        <v>19</v>
      </c>
      <c r="N675" s="223" t="s">
        <v>44</v>
      </c>
      <c r="O675" s="86"/>
      <c r="P675" s="224">
        <f>O675*H675</f>
        <v>0</v>
      </c>
      <c r="Q675" s="224">
        <v>0</v>
      </c>
      <c r="R675" s="224">
        <f>Q675*H675</f>
        <v>0</v>
      </c>
      <c r="S675" s="224">
        <v>0</v>
      </c>
      <c r="T675" s="225">
        <f>S675*H675</f>
        <v>0</v>
      </c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R675" s="226" t="s">
        <v>135</v>
      </c>
      <c r="AT675" s="226" t="s">
        <v>190</v>
      </c>
      <c r="AU675" s="226" t="s">
        <v>82</v>
      </c>
      <c r="AY675" s="19" t="s">
        <v>188</v>
      </c>
      <c r="BE675" s="227">
        <f>IF(N675="základní",J675,0)</f>
        <v>0</v>
      </c>
      <c r="BF675" s="227">
        <f>IF(N675="snížená",J675,0)</f>
        <v>0</v>
      </c>
      <c r="BG675" s="227">
        <f>IF(N675="zákl. přenesená",J675,0)</f>
        <v>0</v>
      </c>
      <c r="BH675" s="227">
        <f>IF(N675="sníž. přenesená",J675,0)</f>
        <v>0</v>
      </c>
      <c r="BI675" s="227">
        <f>IF(N675="nulová",J675,0)</f>
        <v>0</v>
      </c>
      <c r="BJ675" s="19" t="s">
        <v>80</v>
      </c>
      <c r="BK675" s="227">
        <f>ROUND(I675*H675,2)</f>
        <v>0</v>
      </c>
      <c r="BL675" s="19" t="s">
        <v>135</v>
      </c>
      <c r="BM675" s="226" t="s">
        <v>3587</v>
      </c>
    </row>
    <row r="676" s="2" customFormat="1">
      <c r="A676" s="40"/>
      <c r="B676" s="41"/>
      <c r="C676" s="42"/>
      <c r="D676" s="228" t="s">
        <v>196</v>
      </c>
      <c r="E676" s="42"/>
      <c r="F676" s="229" t="s">
        <v>3588</v>
      </c>
      <c r="G676" s="42"/>
      <c r="H676" s="42"/>
      <c r="I676" s="230"/>
      <c r="J676" s="42"/>
      <c r="K676" s="42"/>
      <c r="L676" s="46"/>
      <c r="M676" s="231"/>
      <c r="N676" s="232"/>
      <c r="O676" s="86"/>
      <c r="P676" s="86"/>
      <c r="Q676" s="86"/>
      <c r="R676" s="86"/>
      <c r="S676" s="86"/>
      <c r="T676" s="87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T676" s="19" t="s">
        <v>196</v>
      </c>
      <c r="AU676" s="19" t="s">
        <v>82</v>
      </c>
    </row>
    <row r="677" s="13" customFormat="1">
      <c r="A677" s="13"/>
      <c r="B677" s="233"/>
      <c r="C677" s="234"/>
      <c r="D677" s="235" t="s">
        <v>198</v>
      </c>
      <c r="E677" s="236" t="s">
        <v>19</v>
      </c>
      <c r="F677" s="237" t="s">
        <v>328</v>
      </c>
      <c r="G677" s="234"/>
      <c r="H677" s="236" t="s">
        <v>19</v>
      </c>
      <c r="I677" s="238"/>
      <c r="J677" s="234"/>
      <c r="K677" s="234"/>
      <c r="L677" s="239"/>
      <c r="M677" s="240"/>
      <c r="N677" s="241"/>
      <c r="O677" s="241"/>
      <c r="P677" s="241"/>
      <c r="Q677" s="241"/>
      <c r="R677" s="241"/>
      <c r="S677" s="241"/>
      <c r="T677" s="24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3" t="s">
        <v>198</v>
      </c>
      <c r="AU677" s="243" t="s">
        <v>82</v>
      </c>
      <c r="AV677" s="13" t="s">
        <v>80</v>
      </c>
      <c r="AW677" s="13" t="s">
        <v>35</v>
      </c>
      <c r="AX677" s="13" t="s">
        <v>73</v>
      </c>
      <c r="AY677" s="243" t="s">
        <v>188</v>
      </c>
    </row>
    <row r="678" s="14" customFormat="1">
      <c r="A678" s="14"/>
      <c r="B678" s="244"/>
      <c r="C678" s="245"/>
      <c r="D678" s="235" t="s">
        <v>198</v>
      </c>
      <c r="E678" s="246" t="s">
        <v>19</v>
      </c>
      <c r="F678" s="247" t="s">
        <v>3589</v>
      </c>
      <c r="G678" s="245"/>
      <c r="H678" s="248">
        <v>29.25</v>
      </c>
      <c r="I678" s="249"/>
      <c r="J678" s="245"/>
      <c r="K678" s="245"/>
      <c r="L678" s="250"/>
      <c r="M678" s="251"/>
      <c r="N678" s="252"/>
      <c r="O678" s="252"/>
      <c r="P678" s="252"/>
      <c r="Q678" s="252"/>
      <c r="R678" s="252"/>
      <c r="S678" s="252"/>
      <c r="T678" s="253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54" t="s">
        <v>198</v>
      </c>
      <c r="AU678" s="254" t="s">
        <v>82</v>
      </c>
      <c r="AV678" s="14" t="s">
        <v>82</v>
      </c>
      <c r="AW678" s="14" t="s">
        <v>35</v>
      </c>
      <c r="AX678" s="14" t="s">
        <v>73</v>
      </c>
      <c r="AY678" s="254" t="s">
        <v>188</v>
      </c>
    </row>
    <row r="679" s="14" customFormat="1">
      <c r="A679" s="14"/>
      <c r="B679" s="244"/>
      <c r="C679" s="245"/>
      <c r="D679" s="235" t="s">
        <v>198</v>
      </c>
      <c r="E679" s="246" t="s">
        <v>19</v>
      </c>
      <c r="F679" s="247" t="s">
        <v>3590</v>
      </c>
      <c r="G679" s="245"/>
      <c r="H679" s="248">
        <v>2.52</v>
      </c>
      <c r="I679" s="249"/>
      <c r="J679" s="245"/>
      <c r="K679" s="245"/>
      <c r="L679" s="250"/>
      <c r="M679" s="251"/>
      <c r="N679" s="252"/>
      <c r="O679" s="252"/>
      <c r="P679" s="252"/>
      <c r="Q679" s="252"/>
      <c r="R679" s="252"/>
      <c r="S679" s="252"/>
      <c r="T679" s="253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4" t="s">
        <v>198</v>
      </c>
      <c r="AU679" s="254" t="s">
        <v>82</v>
      </c>
      <c r="AV679" s="14" t="s">
        <v>82</v>
      </c>
      <c r="AW679" s="14" t="s">
        <v>35</v>
      </c>
      <c r="AX679" s="14" t="s">
        <v>73</v>
      </c>
      <c r="AY679" s="254" t="s">
        <v>188</v>
      </c>
    </row>
    <row r="680" s="14" customFormat="1">
      <c r="A680" s="14"/>
      <c r="B680" s="244"/>
      <c r="C680" s="245"/>
      <c r="D680" s="235" t="s">
        <v>198</v>
      </c>
      <c r="E680" s="246" t="s">
        <v>19</v>
      </c>
      <c r="F680" s="247" t="s">
        <v>3568</v>
      </c>
      <c r="G680" s="245"/>
      <c r="H680" s="248">
        <v>2</v>
      </c>
      <c r="I680" s="249"/>
      <c r="J680" s="245"/>
      <c r="K680" s="245"/>
      <c r="L680" s="250"/>
      <c r="M680" s="251"/>
      <c r="N680" s="252"/>
      <c r="O680" s="252"/>
      <c r="P680" s="252"/>
      <c r="Q680" s="252"/>
      <c r="R680" s="252"/>
      <c r="S680" s="252"/>
      <c r="T680" s="253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54" t="s">
        <v>198</v>
      </c>
      <c r="AU680" s="254" t="s">
        <v>82</v>
      </c>
      <c r="AV680" s="14" t="s">
        <v>82</v>
      </c>
      <c r="AW680" s="14" t="s">
        <v>35</v>
      </c>
      <c r="AX680" s="14" t="s">
        <v>73</v>
      </c>
      <c r="AY680" s="254" t="s">
        <v>188</v>
      </c>
    </row>
    <row r="681" s="14" customFormat="1">
      <c r="A681" s="14"/>
      <c r="B681" s="244"/>
      <c r="C681" s="245"/>
      <c r="D681" s="235" t="s">
        <v>198</v>
      </c>
      <c r="E681" s="246" t="s">
        <v>19</v>
      </c>
      <c r="F681" s="247" t="s">
        <v>3574</v>
      </c>
      <c r="G681" s="245"/>
      <c r="H681" s="248">
        <v>4</v>
      </c>
      <c r="I681" s="249"/>
      <c r="J681" s="245"/>
      <c r="K681" s="245"/>
      <c r="L681" s="250"/>
      <c r="M681" s="251"/>
      <c r="N681" s="252"/>
      <c r="O681" s="252"/>
      <c r="P681" s="252"/>
      <c r="Q681" s="252"/>
      <c r="R681" s="252"/>
      <c r="S681" s="252"/>
      <c r="T681" s="253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54" t="s">
        <v>198</v>
      </c>
      <c r="AU681" s="254" t="s">
        <v>82</v>
      </c>
      <c r="AV681" s="14" t="s">
        <v>82</v>
      </c>
      <c r="AW681" s="14" t="s">
        <v>35</v>
      </c>
      <c r="AX681" s="14" t="s">
        <v>73</v>
      </c>
      <c r="AY681" s="254" t="s">
        <v>188</v>
      </c>
    </row>
    <row r="682" s="14" customFormat="1">
      <c r="A682" s="14"/>
      <c r="B682" s="244"/>
      <c r="C682" s="245"/>
      <c r="D682" s="235" t="s">
        <v>198</v>
      </c>
      <c r="E682" s="246" t="s">
        <v>19</v>
      </c>
      <c r="F682" s="247" t="s">
        <v>3591</v>
      </c>
      <c r="G682" s="245"/>
      <c r="H682" s="248">
        <v>7.2000000000000002</v>
      </c>
      <c r="I682" s="249"/>
      <c r="J682" s="245"/>
      <c r="K682" s="245"/>
      <c r="L682" s="250"/>
      <c r="M682" s="251"/>
      <c r="N682" s="252"/>
      <c r="O682" s="252"/>
      <c r="P682" s="252"/>
      <c r="Q682" s="252"/>
      <c r="R682" s="252"/>
      <c r="S682" s="252"/>
      <c r="T682" s="253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54" t="s">
        <v>198</v>
      </c>
      <c r="AU682" s="254" t="s">
        <v>82</v>
      </c>
      <c r="AV682" s="14" t="s">
        <v>82</v>
      </c>
      <c r="AW682" s="14" t="s">
        <v>35</v>
      </c>
      <c r="AX682" s="14" t="s">
        <v>73</v>
      </c>
      <c r="AY682" s="254" t="s">
        <v>188</v>
      </c>
    </row>
    <row r="683" s="14" customFormat="1">
      <c r="A683" s="14"/>
      <c r="B683" s="244"/>
      <c r="C683" s="245"/>
      <c r="D683" s="235" t="s">
        <v>198</v>
      </c>
      <c r="E683" s="246" t="s">
        <v>19</v>
      </c>
      <c r="F683" s="247" t="s">
        <v>3592</v>
      </c>
      <c r="G683" s="245"/>
      <c r="H683" s="248">
        <v>8</v>
      </c>
      <c r="I683" s="249"/>
      <c r="J683" s="245"/>
      <c r="K683" s="245"/>
      <c r="L683" s="250"/>
      <c r="M683" s="251"/>
      <c r="N683" s="252"/>
      <c r="O683" s="252"/>
      <c r="P683" s="252"/>
      <c r="Q683" s="252"/>
      <c r="R683" s="252"/>
      <c r="S683" s="252"/>
      <c r="T683" s="253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54" t="s">
        <v>198</v>
      </c>
      <c r="AU683" s="254" t="s">
        <v>82</v>
      </c>
      <c r="AV683" s="14" t="s">
        <v>82</v>
      </c>
      <c r="AW683" s="14" t="s">
        <v>35</v>
      </c>
      <c r="AX683" s="14" t="s">
        <v>73</v>
      </c>
      <c r="AY683" s="254" t="s">
        <v>188</v>
      </c>
    </row>
    <row r="684" s="14" customFormat="1">
      <c r="A684" s="14"/>
      <c r="B684" s="244"/>
      <c r="C684" s="245"/>
      <c r="D684" s="235" t="s">
        <v>198</v>
      </c>
      <c r="E684" s="246" t="s">
        <v>19</v>
      </c>
      <c r="F684" s="247" t="s">
        <v>3593</v>
      </c>
      <c r="G684" s="245"/>
      <c r="H684" s="248">
        <v>27.878</v>
      </c>
      <c r="I684" s="249"/>
      <c r="J684" s="245"/>
      <c r="K684" s="245"/>
      <c r="L684" s="250"/>
      <c r="M684" s="251"/>
      <c r="N684" s="252"/>
      <c r="O684" s="252"/>
      <c r="P684" s="252"/>
      <c r="Q684" s="252"/>
      <c r="R684" s="252"/>
      <c r="S684" s="252"/>
      <c r="T684" s="253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4" t="s">
        <v>198</v>
      </c>
      <c r="AU684" s="254" t="s">
        <v>82</v>
      </c>
      <c r="AV684" s="14" t="s">
        <v>82</v>
      </c>
      <c r="AW684" s="14" t="s">
        <v>35</v>
      </c>
      <c r="AX684" s="14" t="s">
        <v>73</v>
      </c>
      <c r="AY684" s="254" t="s">
        <v>188</v>
      </c>
    </row>
    <row r="685" s="13" customFormat="1">
      <c r="A685" s="13"/>
      <c r="B685" s="233"/>
      <c r="C685" s="234"/>
      <c r="D685" s="235" t="s">
        <v>198</v>
      </c>
      <c r="E685" s="236" t="s">
        <v>19</v>
      </c>
      <c r="F685" s="237" t="s">
        <v>3352</v>
      </c>
      <c r="G685" s="234"/>
      <c r="H685" s="236" t="s">
        <v>19</v>
      </c>
      <c r="I685" s="238"/>
      <c r="J685" s="234"/>
      <c r="K685" s="234"/>
      <c r="L685" s="239"/>
      <c r="M685" s="240"/>
      <c r="N685" s="241"/>
      <c r="O685" s="241"/>
      <c r="P685" s="241"/>
      <c r="Q685" s="241"/>
      <c r="R685" s="241"/>
      <c r="S685" s="241"/>
      <c r="T685" s="242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3" t="s">
        <v>198</v>
      </c>
      <c r="AU685" s="243" t="s">
        <v>82</v>
      </c>
      <c r="AV685" s="13" t="s">
        <v>80</v>
      </c>
      <c r="AW685" s="13" t="s">
        <v>35</v>
      </c>
      <c r="AX685" s="13" t="s">
        <v>73</v>
      </c>
      <c r="AY685" s="243" t="s">
        <v>188</v>
      </c>
    </row>
    <row r="686" s="14" customFormat="1">
      <c r="A686" s="14"/>
      <c r="B686" s="244"/>
      <c r="C686" s="245"/>
      <c r="D686" s="235" t="s">
        <v>198</v>
      </c>
      <c r="E686" s="246" t="s">
        <v>19</v>
      </c>
      <c r="F686" s="247" t="s">
        <v>3594</v>
      </c>
      <c r="G686" s="245"/>
      <c r="H686" s="248">
        <v>12</v>
      </c>
      <c r="I686" s="249"/>
      <c r="J686" s="245"/>
      <c r="K686" s="245"/>
      <c r="L686" s="250"/>
      <c r="M686" s="251"/>
      <c r="N686" s="252"/>
      <c r="O686" s="252"/>
      <c r="P686" s="252"/>
      <c r="Q686" s="252"/>
      <c r="R686" s="252"/>
      <c r="S686" s="252"/>
      <c r="T686" s="253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4" t="s">
        <v>198</v>
      </c>
      <c r="AU686" s="254" t="s">
        <v>82</v>
      </c>
      <c r="AV686" s="14" t="s">
        <v>82</v>
      </c>
      <c r="AW686" s="14" t="s">
        <v>35</v>
      </c>
      <c r="AX686" s="14" t="s">
        <v>73</v>
      </c>
      <c r="AY686" s="254" t="s">
        <v>188</v>
      </c>
    </row>
    <row r="687" s="14" customFormat="1">
      <c r="A687" s="14"/>
      <c r="B687" s="244"/>
      <c r="C687" s="245"/>
      <c r="D687" s="235" t="s">
        <v>198</v>
      </c>
      <c r="E687" s="246" t="s">
        <v>19</v>
      </c>
      <c r="F687" s="247" t="s">
        <v>3595</v>
      </c>
      <c r="G687" s="245"/>
      <c r="H687" s="248">
        <v>5.4000000000000004</v>
      </c>
      <c r="I687" s="249"/>
      <c r="J687" s="245"/>
      <c r="K687" s="245"/>
      <c r="L687" s="250"/>
      <c r="M687" s="251"/>
      <c r="N687" s="252"/>
      <c r="O687" s="252"/>
      <c r="P687" s="252"/>
      <c r="Q687" s="252"/>
      <c r="R687" s="252"/>
      <c r="S687" s="252"/>
      <c r="T687" s="253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54" t="s">
        <v>198</v>
      </c>
      <c r="AU687" s="254" t="s">
        <v>82</v>
      </c>
      <c r="AV687" s="14" t="s">
        <v>82</v>
      </c>
      <c r="AW687" s="14" t="s">
        <v>35</v>
      </c>
      <c r="AX687" s="14" t="s">
        <v>73</v>
      </c>
      <c r="AY687" s="254" t="s">
        <v>188</v>
      </c>
    </row>
    <row r="688" s="14" customFormat="1">
      <c r="A688" s="14"/>
      <c r="B688" s="244"/>
      <c r="C688" s="245"/>
      <c r="D688" s="235" t="s">
        <v>198</v>
      </c>
      <c r="E688" s="246" t="s">
        <v>19</v>
      </c>
      <c r="F688" s="247" t="s">
        <v>3596</v>
      </c>
      <c r="G688" s="245"/>
      <c r="H688" s="248">
        <v>15</v>
      </c>
      <c r="I688" s="249"/>
      <c r="J688" s="245"/>
      <c r="K688" s="245"/>
      <c r="L688" s="250"/>
      <c r="M688" s="251"/>
      <c r="N688" s="252"/>
      <c r="O688" s="252"/>
      <c r="P688" s="252"/>
      <c r="Q688" s="252"/>
      <c r="R688" s="252"/>
      <c r="S688" s="252"/>
      <c r="T688" s="253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4" t="s">
        <v>198</v>
      </c>
      <c r="AU688" s="254" t="s">
        <v>82</v>
      </c>
      <c r="AV688" s="14" t="s">
        <v>82</v>
      </c>
      <c r="AW688" s="14" t="s">
        <v>35</v>
      </c>
      <c r="AX688" s="14" t="s">
        <v>73</v>
      </c>
      <c r="AY688" s="254" t="s">
        <v>188</v>
      </c>
    </row>
    <row r="689" s="14" customFormat="1">
      <c r="A689" s="14"/>
      <c r="B689" s="244"/>
      <c r="C689" s="245"/>
      <c r="D689" s="235" t="s">
        <v>198</v>
      </c>
      <c r="E689" s="246" t="s">
        <v>19</v>
      </c>
      <c r="F689" s="247" t="s">
        <v>3597</v>
      </c>
      <c r="G689" s="245"/>
      <c r="H689" s="248">
        <v>4.7999999999999998</v>
      </c>
      <c r="I689" s="249"/>
      <c r="J689" s="245"/>
      <c r="K689" s="245"/>
      <c r="L689" s="250"/>
      <c r="M689" s="251"/>
      <c r="N689" s="252"/>
      <c r="O689" s="252"/>
      <c r="P689" s="252"/>
      <c r="Q689" s="252"/>
      <c r="R689" s="252"/>
      <c r="S689" s="252"/>
      <c r="T689" s="253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54" t="s">
        <v>198</v>
      </c>
      <c r="AU689" s="254" t="s">
        <v>82</v>
      </c>
      <c r="AV689" s="14" t="s">
        <v>82</v>
      </c>
      <c r="AW689" s="14" t="s">
        <v>35</v>
      </c>
      <c r="AX689" s="14" t="s">
        <v>73</v>
      </c>
      <c r="AY689" s="254" t="s">
        <v>188</v>
      </c>
    </row>
    <row r="690" s="14" customFormat="1">
      <c r="A690" s="14"/>
      <c r="B690" s="244"/>
      <c r="C690" s="245"/>
      <c r="D690" s="235" t="s">
        <v>198</v>
      </c>
      <c r="E690" s="246" t="s">
        <v>19</v>
      </c>
      <c r="F690" s="247" t="s">
        <v>3598</v>
      </c>
      <c r="G690" s="245"/>
      <c r="H690" s="248">
        <v>6</v>
      </c>
      <c r="I690" s="249"/>
      <c r="J690" s="245"/>
      <c r="K690" s="245"/>
      <c r="L690" s="250"/>
      <c r="M690" s="251"/>
      <c r="N690" s="252"/>
      <c r="O690" s="252"/>
      <c r="P690" s="252"/>
      <c r="Q690" s="252"/>
      <c r="R690" s="252"/>
      <c r="S690" s="252"/>
      <c r="T690" s="253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54" t="s">
        <v>198</v>
      </c>
      <c r="AU690" s="254" t="s">
        <v>82</v>
      </c>
      <c r="AV690" s="14" t="s">
        <v>82</v>
      </c>
      <c r="AW690" s="14" t="s">
        <v>35</v>
      </c>
      <c r="AX690" s="14" t="s">
        <v>73</v>
      </c>
      <c r="AY690" s="254" t="s">
        <v>188</v>
      </c>
    </row>
    <row r="691" s="14" customFormat="1">
      <c r="A691" s="14"/>
      <c r="B691" s="244"/>
      <c r="C691" s="245"/>
      <c r="D691" s="235" t="s">
        <v>198</v>
      </c>
      <c r="E691" s="246" t="s">
        <v>19</v>
      </c>
      <c r="F691" s="247" t="s">
        <v>3599</v>
      </c>
      <c r="G691" s="245"/>
      <c r="H691" s="248">
        <v>24</v>
      </c>
      <c r="I691" s="249"/>
      <c r="J691" s="245"/>
      <c r="K691" s="245"/>
      <c r="L691" s="250"/>
      <c r="M691" s="251"/>
      <c r="N691" s="252"/>
      <c r="O691" s="252"/>
      <c r="P691" s="252"/>
      <c r="Q691" s="252"/>
      <c r="R691" s="252"/>
      <c r="S691" s="252"/>
      <c r="T691" s="253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4" t="s">
        <v>198</v>
      </c>
      <c r="AU691" s="254" t="s">
        <v>82</v>
      </c>
      <c r="AV691" s="14" t="s">
        <v>82</v>
      </c>
      <c r="AW691" s="14" t="s">
        <v>35</v>
      </c>
      <c r="AX691" s="14" t="s">
        <v>73</v>
      </c>
      <c r="AY691" s="254" t="s">
        <v>188</v>
      </c>
    </row>
    <row r="692" s="14" customFormat="1">
      <c r="A692" s="14"/>
      <c r="B692" s="244"/>
      <c r="C692" s="245"/>
      <c r="D692" s="235" t="s">
        <v>198</v>
      </c>
      <c r="E692" s="246" t="s">
        <v>19</v>
      </c>
      <c r="F692" s="247" t="s">
        <v>3600</v>
      </c>
      <c r="G692" s="245"/>
      <c r="H692" s="248">
        <v>9</v>
      </c>
      <c r="I692" s="249"/>
      <c r="J692" s="245"/>
      <c r="K692" s="245"/>
      <c r="L692" s="250"/>
      <c r="M692" s="251"/>
      <c r="N692" s="252"/>
      <c r="O692" s="252"/>
      <c r="P692" s="252"/>
      <c r="Q692" s="252"/>
      <c r="R692" s="252"/>
      <c r="S692" s="252"/>
      <c r="T692" s="253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4" t="s">
        <v>198</v>
      </c>
      <c r="AU692" s="254" t="s">
        <v>82</v>
      </c>
      <c r="AV692" s="14" t="s">
        <v>82</v>
      </c>
      <c r="AW692" s="14" t="s">
        <v>35</v>
      </c>
      <c r="AX692" s="14" t="s">
        <v>73</v>
      </c>
      <c r="AY692" s="254" t="s">
        <v>188</v>
      </c>
    </row>
    <row r="693" s="14" customFormat="1">
      <c r="A693" s="14"/>
      <c r="B693" s="244"/>
      <c r="C693" s="245"/>
      <c r="D693" s="235" t="s">
        <v>198</v>
      </c>
      <c r="E693" s="246" t="s">
        <v>19</v>
      </c>
      <c r="F693" s="247" t="s">
        <v>2113</v>
      </c>
      <c r="G693" s="245"/>
      <c r="H693" s="248">
        <v>6</v>
      </c>
      <c r="I693" s="249"/>
      <c r="J693" s="245"/>
      <c r="K693" s="245"/>
      <c r="L693" s="250"/>
      <c r="M693" s="251"/>
      <c r="N693" s="252"/>
      <c r="O693" s="252"/>
      <c r="P693" s="252"/>
      <c r="Q693" s="252"/>
      <c r="R693" s="252"/>
      <c r="S693" s="252"/>
      <c r="T693" s="253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4" t="s">
        <v>198</v>
      </c>
      <c r="AU693" s="254" t="s">
        <v>82</v>
      </c>
      <c r="AV693" s="14" t="s">
        <v>82</v>
      </c>
      <c r="AW693" s="14" t="s">
        <v>35</v>
      </c>
      <c r="AX693" s="14" t="s">
        <v>73</v>
      </c>
      <c r="AY693" s="254" t="s">
        <v>188</v>
      </c>
    </row>
    <row r="694" s="14" customFormat="1">
      <c r="A694" s="14"/>
      <c r="B694" s="244"/>
      <c r="C694" s="245"/>
      <c r="D694" s="235" t="s">
        <v>198</v>
      </c>
      <c r="E694" s="246" t="s">
        <v>19</v>
      </c>
      <c r="F694" s="247" t="s">
        <v>3597</v>
      </c>
      <c r="G694" s="245"/>
      <c r="H694" s="248">
        <v>4.7999999999999998</v>
      </c>
      <c r="I694" s="249"/>
      <c r="J694" s="245"/>
      <c r="K694" s="245"/>
      <c r="L694" s="250"/>
      <c r="M694" s="251"/>
      <c r="N694" s="252"/>
      <c r="O694" s="252"/>
      <c r="P694" s="252"/>
      <c r="Q694" s="252"/>
      <c r="R694" s="252"/>
      <c r="S694" s="252"/>
      <c r="T694" s="253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54" t="s">
        <v>198</v>
      </c>
      <c r="AU694" s="254" t="s">
        <v>82</v>
      </c>
      <c r="AV694" s="14" t="s">
        <v>82</v>
      </c>
      <c r="AW694" s="14" t="s">
        <v>35</v>
      </c>
      <c r="AX694" s="14" t="s">
        <v>73</v>
      </c>
      <c r="AY694" s="254" t="s">
        <v>188</v>
      </c>
    </row>
    <row r="695" s="13" customFormat="1">
      <c r="A695" s="13"/>
      <c r="B695" s="233"/>
      <c r="C695" s="234"/>
      <c r="D695" s="235" t="s">
        <v>198</v>
      </c>
      <c r="E695" s="236" t="s">
        <v>19</v>
      </c>
      <c r="F695" s="237" t="s">
        <v>3355</v>
      </c>
      <c r="G695" s="234"/>
      <c r="H695" s="236" t="s">
        <v>19</v>
      </c>
      <c r="I695" s="238"/>
      <c r="J695" s="234"/>
      <c r="K695" s="234"/>
      <c r="L695" s="239"/>
      <c r="M695" s="240"/>
      <c r="N695" s="241"/>
      <c r="O695" s="241"/>
      <c r="P695" s="241"/>
      <c r="Q695" s="241"/>
      <c r="R695" s="241"/>
      <c r="S695" s="241"/>
      <c r="T695" s="242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43" t="s">
        <v>198</v>
      </c>
      <c r="AU695" s="243" t="s">
        <v>82</v>
      </c>
      <c r="AV695" s="13" t="s">
        <v>80</v>
      </c>
      <c r="AW695" s="13" t="s">
        <v>35</v>
      </c>
      <c r="AX695" s="13" t="s">
        <v>73</v>
      </c>
      <c r="AY695" s="243" t="s">
        <v>188</v>
      </c>
    </row>
    <row r="696" s="14" customFormat="1">
      <c r="A696" s="14"/>
      <c r="B696" s="244"/>
      <c r="C696" s="245"/>
      <c r="D696" s="235" t="s">
        <v>198</v>
      </c>
      <c r="E696" s="246" t="s">
        <v>19</v>
      </c>
      <c r="F696" s="247" t="s">
        <v>3594</v>
      </c>
      <c r="G696" s="245"/>
      <c r="H696" s="248">
        <v>12</v>
      </c>
      <c r="I696" s="249"/>
      <c r="J696" s="245"/>
      <c r="K696" s="245"/>
      <c r="L696" s="250"/>
      <c r="M696" s="251"/>
      <c r="N696" s="252"/>
      <c r="O696" s="252"/>
      <c r="P696" s="252"/>
      <c r="Q696" s="252"/>
      <c r="R696" s="252"/>
      <c r="S696" s="252"/>
      <c r="T696" s="253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54" t="s">
        <v>198</v>
      </c>
      <c r="AU696" s="254" t="s">
        <v>82</v>
      </c>
      <c r="AV696" s="14" t="s">
        <v>82</v>
      </c>
      <c r="AW696" s="14" t="s">
        <v>35</v>
      </c>
      <c r="AX696" s="14" t="s">
        <v>73</v>
      </c>
      <c r="AY696" s="254" t="s">
        <v>188</v>
      </c>
    </row>
    <row r="697" s="14" customFormat="1">
      <c r="A697" s="14"/>
      <c r="B697" s="244"/>
      <c r="C697" s="245"/>
      <c r="D697" s="235" t="s">
        <v>198</v>
      </c>
      <c r="E697" s="246" t="s">
        <v>19</v>
      </c>
      <c r="F697" s="247" t="s">
        <v>3595</v>
      </c>
      <c r="G697" s="245"/>
      <c r="H697" s="248">
        <v>5.4000000000000004</v>
      </c>
      <c r="I697" s="249"/>
      <c r="J697" s="245"/>
      <c r="K697" s="245"/>
      <c r="L697" s="250"/>
      <c r="M697" s="251"/>
      <c r="N697" s="252"/>
      <c r="O697" s="252"/>
      <c r="P697" s="252"/>
      <c r="Q697" s="252"/>
      <c r="R697" s="252"/>
      <c r="S697" s="252"/>
      <c r="T697" s="253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54" t="s">
        <v>198</v>
      </c>
      <c r="AU697" s="254" t="s">
        <v>82</v>
      </c>
      <c r="AV697" s="14" t="s">
        <v>82</v>
      </c>
      <c r="AW697" s="14" t="s">
        <v>35</v>
      </c>
      <c r="AX697" s="14" t="s">
        <v>73</v>
      </c>
      <c r="AY697" s="254" t="s">
        <v>188</v>
      </c>
    </row>
    <row r="698" s="14" customFormat="1">
      <c r="A698" s="14"/>
      <c r="B698" s="244"/>
      <c r="C698" s="245"/>
      <c r="D698" s="235" t="s">
        <v>198</v>
      </c>
      <c r="E698" s="246" t="s">
        <v>19</v>
      </c>
      <c r="F698" s="247" t="s">
        <v>2048</v>
      </c>
      <c r="G698" s="245"/>
      <c r="H698" s="248">
        <v>12</v>
      </c>
      <c r="I698" s="249"/>
      <c r="J698" s="245"/>
      <c r="K698" s="245"/>
      <c r="L698" s="250"/>
      <c r="M698" s="251"/>
      <c r="N698" s="252"/>
      <c r="O698" s="252"/>
      <c r="P698" s="252"/>
      <c r="Q698" s="252"/>
      <c r="R698" s="252"/>
      <c r="S698" s="252"/>
      <c r="T698" s="253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54" t="s">
        <v>198</v>
      </c>
      <c r="AU698" s="254" t="s">
        <v>82</v>
      </c>
      <c r="AV698" s="14" t="s">
        <v>82</v>
      </c>
      <c r="AW698" s="14" t="s">
        <v>35</v>
      </c>
      <c r="AX698" s="14" t="s">
        <v>73</v>
      </c>
      <c r="AY698" s="254" t="s">
        <v>188</v>
      </c>
    </row>
    <row r="699" s="14" customFormat="1">
      <c r="A699" s="14"/>
      <c r="B699" s="244"/>
      <c r="C699" s="245"/>
      <c r="D699" s="235" t="s">
        <v>198</v>
      </c>
      <c r="E699" s="246" t="s">
        <v>19</v>
      </c>
      <c r="F699" s="247" t="s">
        <v>3601</v>
      </c>
      <c r="G699" s="245"/>
      <c r="H699" s="248">
        <v>7.2000000000000002</v>
      </c>
      <c r="I699" s="249"/>
      <c r="J699" s="245"/>
      <c r="K699" s="245"/>
      <c r="L699" s="250"/>
      <c r="M699" s="251"/>
      <c r="N699" s="252"/>
      <c r="O699" s="252"/>
      <c r="P699" s="252"/>
      <c r="Q699" s="252"/>
      <c r="R699" s="252"/>
      <c r="S699" s="252"/>
      <c r="T699" s="253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54" t="s">
        <v>198</v>
      </c>
      <c r="AU699" s="254" t="s">
        <v>82</v>
      </c>
      <c r="AV699" s="14" t="s">
        <v>82</v>
      </c>
      <c r="AW699" s="14" t="s">
        <v>35</v>
      </c>
      <c r="AX699" s="14" t="s">
        <v>73</v>
      </c>
      <c r="AY699" s="254" t="s">
        <v>188</v>
      </c>
    </row>
    <row r="700" s="14" customFormat="1">
      <c r="A700" s="14"/>
      <c r="B700" s="244"/>
      <c r="C700" s="245"/>
      <c r="D700" s="235" t="s">
        <v>198</v>
      </c>
      <c r="E700" s="246" t="s">
        <v>19</v>
      </c>
      <c r="F700" s="247" t="s">
        <v>3602</v>
      </c>
      <c r="G700" s="245"/>
      <c r="H700" s="248">
        <v>3</v>
      </c>
      <c r="I700" s="249"/>
      <c r="J700" s="245"/>
      <c r="K700" s="245"/>
      <c r="L700" s="250"/>
      <c r="M700" s="251"/>
      <c r="N700" s="252"/>
      <c r="O700" s="252"/>
      <c r="P700" s="252"/>
      <c r="Q700" s="252"/>
      <c r="R700" s="252"/>
      <c r="S700" s="252"/>
      <c r="T700" s="253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4" t="s">
        <v>198</v>
      </c>
      <c r="AU700" s="254" t="s">
        <v>82</v>
      </c>
      <c r="AV700" s="14" t="s">
        <v>82</v>
      </c>
      <c r="AW700" s="14" t="s">
        <v>35</v>
      </c>
      <c r="AX700" s="14" t="s">
        <v>73</v>
      </c>
      <c r="AY700" s="254" t="s">
        <v>188</v>
      </c>
    </row>
    <row r="701" s="14" customFormat="1">
      <c r="A701" s="14"/>
      <c r="B701" s="244"/>
      <c r="C701" s="245"/>
      <c r="D701" s="235" t="s">
        <v>198</v>
      </c>
      <c r="E701" s="246" t="s">
        <v>19</v>
      </c>
      <c r="F701" s="247" t="s">
        <v>3603</v>
      </c>
      <c r="G701" s="245"/>
      <c r="H701" s="248">
        <v>18.199999999999999</v>
      </c>
      <c r="I701" s="249"/>
      <c r="J701" s="245"/>
      <c r="K701" s="245"/>
      <c r="L701" s="250"/>
      <c r="M701" s="251"/>
      <c r="N701" s="252"/>
      <c r="O701" s="252"/>
      <c r="P701" s="252"/>
      <c r="Q701" s="252"/>
      <c r="R701" s="252"/>
      <c r="S701" s="252"/>
      <c r="T701" s="253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4" t="s">
        <v>198</v>
      </c>
      <c r="AU701" s="254" t="s">
        <v>82</v>
      </c>
      <c r="AV701" s="14" t="s">
        <v>82</v>
      </c>
      <c r="AW701" s="14" t="s">
        <v>35</v>
      </c>
      <c r="AX701" s="14" t="s">
        <v>73</v>
      </c>
      <c r="AY701" s="254" t="s">
        <v>188</v>
      </c>
    </row>
    <row r="702" s="14" customFormat="1">
      <c r="A702" s="14"/>
      <c r="B702" s="244"/>
      <c r="C702" s="245"/>
      <c r="D702" s="235" t="s">
        <v>198</v>
      </c>
      <c r="E702" s="246" t="s">
        <v>19</v>
      </c>
      <c r="F702" s="247" t="s">
        <v>3604</v>
      </c>
      <c r="G702" s="245"/>
      <c r="H702" s="248">
        <v>12</v>
      </c>
      <c r="I702" s="249"/>
      <c r="J702" s="245"/>
      <c r="K702" s="245"/>
      <c r="L702" s="250"/>
      <c r="M702" s="251"/>
      <c r="N702" s="252"/>
      <c r="O702" s="252"/>
      <c r="P702" s="252"/>
      <c r="Q702" s="252"/>
      <c r="R702" s="252"/>
      <c r="S702" s="252"/>
      <c r="T702" s="253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54" t="s">
        <v>198</v>
      </c>
      <c r="AU702" s="254" t="s">
        <v>82</v>
      </c>
      <c r="AV702" s="14" t="s">
        <v>82</v>
      </c>
      <c r="AW702" s="14" t="s">
        <v>35</v>
      </c>
      <c r="AX702" s="14" t="s">
        <v>73</v>
      </c>
      <c r="AY702" s="254" t="s">
        <v>188</v>
      </c>
    </row>
    <row r="703" s="14" customFormat="1">
      <c r="A703" s="14"/>
      <c r="B703" s="244"/>
      <c r="C703" s="245"/>
      <c r="D703" s="235" t="s">
        <v>198</v>
      </c>
      <c r="E703" s="246" t="s">
        <v>19</v>
      </c>
      <c r="F703" s="247" t="s">
        <v>3594</v>
      </c>
      <c r="G703" s="245"/>
      <c r="H703" s="248">
        <v>12</v>
      </c>
      <c r="I703" s="249"/>
      <c r="J703" s="245"/>
      <c r="K703" s="245"/>
      <c r="L703" s="250"/>
      <c r="M703" s="251"/>
      <c r="N703" s="252"/>
      <c r="O703" s="252"/>
      <c r="P703" s="252"/>
      <c r="Q703" s="252"/>
      <c r="R703" s="252"/>
      <c r="S703" s="252"/>
      <c r="T703" s="253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54" t="s">
        <v>198</v>
      </c>
      <c r="AU703" s="254" t="s">
        <v>82</v>
      </c>
      <c r="AV703" s="14" t="s">
        <v>82</v>
      </c>
      <c r="AW703" s="14" t="s">
        <v>35</v>
      </c>
      <c r="AX703" s="14" t="s">
        <v>73</v>
      </c>
      <c r="AY703" s="254" t="s">
        <v>188</v>
      </c>
    </row>
    <row r="704" s="14" customFormat="1">
      <c r="A704" s="14"/>
      <c r="B704" s="244"/>
      <c r="C704" s="245"/>
      <c r="D704" s="235" t="s">
        <v>198</v>
      </c>
      <c r="E704" s="246" t="s">
        <v>19</v>
      </c>
      <c r="F704" s="247" t="s">
        <v>3597</v>
      </c>
      <c r="G704" s="245"/>
      <c r="H704" s="248">
        <v>4.7999999999999998</v>
      </c>
      <c r="I704" s="249"/>
      <c r="J704" s="245"/>
      <c r="K704" s="245"/>
      <c r="L704" s="250"/>
      <c r="M704" s="251"/>
      <c r="N704" s="252"/>
      <c r="O704" s="252"/>
      <c r="P704" s="252"/>
      <c r="Q704" s="252"/>
      <c r="R704" s="252"/>
      <c r="S704" s="252"/>
      <c r="T704" s="253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4" t="s">
        <v>198</v>
      </c>
      <c r="AU704" s="254" t="s">
        <v>82</v>
      </c>
      <c r="AV704" s="14" t="s">
        <v>82</v>
      </c>
      <c r="AW704" s="14" t="s">
        <v>35</v>
      </c>
      <c r="AX704" s="14" t="s">
        <v>73</v>
      </c>
      <c r="AY704" s="254" t="s">
        <v>188</v>
      </c>
    </row>
    <row r="705" s="14" customFormat="1">
      <c r="A705" s="14"/>
      <c r="B705" s="244"/>
      <c r="C705" s="245"/>
      <c r="D705" s="235" t="s">
        <v>198</v>
      </c>
      <c r="E705" s="246" t="s">
        <v>19</v>
      </c>
      <c r="F705" s="247" t="s">
        <v>3605</v>
      </c>
      <c r="G705" s="245"/>
      <c r="H705" s="248">
        <v>1.6000000000000001</v>
      </c>
      <c r="I705" s="249"/>
      <c r="J705" s="245"/>
      <c r="K705" s="245"/>
      <c r="L705" s="250"/>
      <c r="M705" s="251"/>
      <c r="N705" s="252"/>
      <c r="O705" s="252"/>
      <c r="P705" s="252"/>
      <c r="Q705" s="252"/>
      <c r="R705" s="252"/>
      <c r="S705" s="252"/>
      <c r="T705" s="253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4" t="s">
        <v>198</v>
      </c>
      <c r="AU705" s="254" t="s">
        <v>82</v>
      </c>
      <c r="AV705" s="14" t="s">
        <v>82</v>
      </c>
      <c r="AW705" s="14" t="s">
        <v>35</v>
      </c>
      <c r="AX705" s="14" t="s">
        <v>73</v>
      </c>
      <c r="AY705" s="254" t="s">
        <v>188</v>
      </c>
    </row>
    <row r="706" s="13" customFormat="1">
      <c r="A706" s="13"/>
      <c r="B706" s="233"/>
      <c r="C706" s="234"/>
      <c r="D706" s="235" t="s">
        <v>198</v>
      </c>
      <c r="E706" s="236" t="s">
        <v>19</v>
      </c>
      <c r="F706" s="237" t="s">
        <v>3360</v>
      </c>
      <c r="G706" s="234"/>
      <c r="H706" s="236" t="s">
        <v>19</v>
      </c>
      <c r="I706" s="238"/>
      <c r="J706" s="234"/>
      <c r="K706" s="234"/>
      <c r="L706" s="239"/>
      <c r="M706" s="240"/>
      <c r="N706" s="241"/>
      <c r="O706" s="241"/>
      <c r="P706" s="241"/>
      <c r="Q706" s="241"/>
      <c r="R706" s="241"/>
      <c r="S706" s="241"/>
      <c r="T706" s="242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3" t="s">
        <v>198</v>
      </c>
      <c r="AU706" s="243" t="s">
        <v>82</v>
      </c>
      <c r="AV706" s="13" t="s">
        <v>80</v>
      </c>
      <c r="AW706" s="13" t="s">
        <v>35</v>
      </c>
      <c r="AX706" s="13" t="s">
        <v>73</v>
      </c>
      <c r="AY706" s="243" t="s">
        <v>188</v>
      </c>
    </row>
    <row r="707" s="14" customFormat="1">
      <c r="A707" s="14"/>
      <c r="B707" s="244"/>
      <c r="C707" s="245"/>
      <c r="D707" s="235" t="s">
        <v>198</v>
      </c>
      <c r="E707" s="246" t="s">
        <v>19</v>
      </c>
      <c r="F707" s="247" t="s">
        <v>3606</v>
      </c>
      <c r="G707" s="245"/>
      <c r="H707" s="248">
        <v>2.0499999999999998</v>
      </c>
      <c r="I707" s="249"/>
      <c r="J707" s="245"/>
      <c r="K707" s="245"/>
      <c r="L707" s="250"/>
      <c r="M707" s="251"/>
      <c r="N707" s="252"/>
      <c r="O707" s="252"/>
      <c r="P707" s="252"/>
      <c r="Q707" s="252"/>
      <c r="R707" s="252"/>
      <c r="S707" s="252"/>
      <c r="T707" s="253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4" t="s">
        <v>198</v>
      </c>
      <c r="AU707" s="254" t="s">
        <v>82</v>
      </c>
      <c r="AV707" s="14" t="s">
        <v>82</v>
      </c>
      <c r="AW707" s="14" t="s">
        <v>35</v>
      </c>
      <c r="AX707" s="14" t="s">
        <v>73</v>
      </c>
      <c r="AY707" s="254" t="s">
        <v>188</v>
      </c>
    </row>
    <row r="708" s="15" customFormat="1">
      <c r="A708" s="15"/>
      <c r="B708" s="255"/>
      <c r="C708" s="256"/>
      <c r="D708" s="235" t="s">
        <v>198</v>
      </c>
      <c r="E708" s="257" t="s">
        <v>19</v>
      </c>
      <c r="F708" s="258" t="s">
        <v>229</v>
      </c>
      <c r="G708" s="256"/>
      <c r="H708" s="259">
        <v>258.09800000000001</v>
      </c>
      <c r="I708" s="260"/>
      <c r="J708" s="256"/>
      <c r="K708" s="256"/>
      <c r="L708" s="261"/>
      <c r="M708" s="262"/>
      <c r="N708" s="263"/>
      <c r="O708" s="263"/>
      <c r="P708" s="263"/>
      <c r="Q708" s="263"/>
      <c r="R708" s="263"/>
      <c r="S708" s="263"/>
      <c r="T708" s="264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T708" s="265" t="s">
        <v>198</v>
      </c>
      <c r="AU708" s="265" t="s">
        <v>82</v>
      </c>
      <c r="AV708" s="15" t="s">
        <v>135</v>
      </c>
      <c r="AW708" s="15" t="s">
        <v>35</v>
      </c>
      <c r="AX708" s="15" t="s">
        <v>80</v>
      </c>
      <c r="AY708" s="265" t="s">
        <v>188</v>
      </c>
    </row>
    <row r="709" s="12" customFormat="1" ht="22.8" customHeight="1">
      <c r="A709" s="12"/>
      <c r="B709" s="199"/>
      <c r="C709" s="200"/>
      <c r="D709" s="201" t="s">
        <v>72</v>
      </c>
      <c r="E709" s="213" t="s">
        <v>239</v>
      </c>
      <c r="F709" s="213" t="s">
        <v>240</v>
      </c>
      <c r="G709" s="200"/>
      <c r="H709" s="200"/>
      <c r="I709" s="203"/>
      <c r="J709" s="214">
        <f>BK709</f>
        <v>0</v>
      </c>
      <c r="K709" s="200"/>
      <c r="L709" s="205"/>
      <c r="M709" s="206"/>
      <c r="N709" s="207"/>
      <c r="O709" s="207"/>
      <c r="P709" s="208">
        <f>SUM(P710:P757)</f>
        <v>0</v>
      </c>
      <c r="Q709" s="207"/>
      <c r="R709" s="208">
        <f>SUM(R710:R757)</f>
        <v>0</v>
      </c>
      <c r="S709" s="207"/>
      <c r="T709" s="209">
        <f>SUM(T710:T757)</f>
        <v>0</v>
      </c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R709" s="210" t="s">
        <v>80</v>
      </c>
      <c r="AT709" s="211" t="s">
        <v>72</v>
      </c>
      <c r="AU709" s="211" t="s">
        <v>80</v>
      </c>
      <c r="AY709" s="210" t="s">
        <v>188</v>
      </c>
      <c r="BK709" s="212">
        <f>SUM(BK710:BK757)</f>
        <v>0</v>
      </c>
    </row>
    <row r="710" s="2" customFormat="1" ht="24.15" customHeight="1">
      <c r="A710" s="40"/>
      <c r="B710" s="41"/>
      <c r="C710" s="215" t="s">
        <v>457</v>
      </c>
      <c r="D710" s="215" t="s">
        <v>190</v>
      </c>
      <c r="E710" s="216" t="s">
        <v>241</v>
      </c>
      <c r="F710" s="217" t="s">
        <v>242</v>
      </c>
      <c r="G710" s="218" t="s">
        <v>243</v>
      </c>
      <c r="H710" s="219">
        <v>1673.134</v>
      </c>
      <c r="I710" s="220"/>
      <c r="J710" s="221">
        <f>ROUND(I710*H710,2)</f>
        <v>0</v>
      </c>
      <c r="K710" s="217" t="s">
        <v>194</v>
      </c>
      <c r="L710" s="46"/>
      <c r="M710" s="222" t="s">
        <v>19</v>
      </c>
      <c r="N710" s="223" t="s">
        <v>44</v>
      </c>
      <c r="O710" s="86"/>
      <c r="P710" s="224">
        <f>O710*H710</f>
        <v>0</v>
      </c>
      <c r="Q710" s="224">
        <v>0</v>
      </c>
      <c r="R710" s="224">
        <f>Q710*H710</f>
        <v>0</v>
      </c>
      <c r="S710" s="224">
        <v>0</v>
      </c>
      <c r="T710" s="225">
        <f>S710*H710</f>
        <v>0</v>
      </c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R710" s="226" t="s">
        <v>135</v>
      </c>
      <c r="AT710" s="226" t="s">
        <v>190</v>
      </c>
      <c r="AU710" s="226" t="s">
        <v>82</v>
      </c>
      <c r="AY710" s="19" t="s">
        <v>188</v>
      </c>
      <c r="BE710" s="227">
        <f>IF(N710="základní",J710,0)</f>
        <v>0</v>
      </c>
      <c r="BF710" s="227">
        <f>IF(N710="snížená",J710,0)</f>
        <v>0</v>
      </c>
      <c r="BG710" s="227">
        <f>IF(N710="zákl. přenesená",J710,0)</f>
        <v>0</v>
      </c>
      <c r="BH710" s="227">
        <f>IF(N710="sníž. přenesená",J710,0)</f>
        <v>0</v>
      </c>
      <c r="BI710" s="227">
        <f>IF(N710="nulová",J710,0)</f>
        <v>0</v>
      </c>
      <c r="BJ710" s="19" t="s">
        <v>80</v>
      </c>
      <c r="BK710" s="227">
        <f>ROUND(I710*H710,2)</f>
        <v>0</v>
      </c>
      <c r="BL710" s="19" t="s">
        <v>135</v>
      </c>
      <c r="BM710" s="226" t="s">
        <v>3607</v>
      </c>
    </row>
    <row r="711" s="2" customFormat="1">
      <c r="A711" s="40"/>
      <c r="B711" s="41"/>
      <c r="C711" s="42"/>
      <c r="D711" s="228" t="s">
        <v>196</v>
      </c>
      <c r="E711" s="42"/>
      <c r="F711" s="229" t="s">
        <v>245</v>
      </c>
      <c r="G711" s="42"/>
      <c r="H711" s="42"/>
      <c r="I711" s="230"/>
      <c r="J711" s="42"/>
      <c r="K711" s="42"/>
      <c r="L711" s="46"/>
      <c r="M711" s="231"/>
      <c r="N711" s="232"/>
      <c r="O711" s="86"/>
      <c r="P711" s="86"/>
      <c r="Q711" s="86"/>
      <c r="R711" s="86"/>
      <c r="S711" s="86"/>
      <c r="T711" s="87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T711" s="19" t="s">
        <v>196</v>
      </c>
      <c r="AU711" s="19" t="s">
        <v>82</v>
      </c>
    </row>
    <row r="712" s="14" customFormat="1">
      <c r="A712" s="14"/>
      <c r="B712" s="244"/>
      <c r="C712" s="245"/>
      <c r="D712" s="235" t="s">
        <v>198</v>
      </c>
      <c r="E712" s="246" t="s">
        <v>19</v>
      </c>
      <c r="F712" s="247" t="s">
        <v>3608</v>
      </c>
      <c r="G712" s="245"/>
      <c r="H712" s="248">
        <v>807.24000000000001</v>
      </c>
      <c r="I712" s="249"/>
      <c r="J712" s="245"/>
      <c r="K712" s="245"/>
      <c r="L712" s="250"/>
      <c r="M712" s="251"/>
      <c r="N712" s="252"/>
      <c r="O712" s="252"/>
      <c r="P712" s="252"/>
      <c r="Q712" s="252"/>
      <c r="R712" s="252"/>
      <c r="S712" s="252"/>
      <c r="T712" s="253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54" t="s">
        <v>198</v>
      </c>
      <c r="AU712" s="254" t="s">
        <v>82</v>
      </c>
      <c r="AV712" s="14" t="s">
        <v>82</v>
      </c>
      <c r="AW712" s="14" t="s">
        <v>35</v>
      </c>
      <c r="AX712" s="14" t="s">
        <v>73</v>
      </c>
      <c r="AY712" s="254" t="s">
        <v>188</v>
      </c>
    </row>
    <row r="713" s="14" customFormat="1">
      <c r="A713" s="14"/>
      <c r="B713" s="244"/>
      <c r="C713" s="245"/>
      <c r="D713" s="235" t="s">
        <v>198</v>
      </c>
      <c r="E713" s="246" t="s">
        <v>19</v>
      </c>
      <c r="F713" s="247" t="s">
        <v>3609</v>
      </c>
      <c r="G713" s="245"/>
      <c r="H713" s="248">
        <v>1064.5</v>
      </c>
      <c r="I713" s="249"/>
      <c r="J713" s="245"/>
      <c r="K713" s="245"/>
      <c r="L713" s="250"/>
      <c r="M713" s="251"/>
      <c r="N713" s="252"/>
      <c r="O713" s="252"/>
      <c r="P713" s="252"/>
      <c r="Q713" s="252"/>
      <c r="R713" s="252"/>
      <c r="S713" s="252"/>
      <c r="T713" s="253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4" t="s">
        <v>198</v>
      </c>
      <c r="AU713" s="254" t="s">
        <v>82</v>
      </c>
      <c r="AV713" s="14" t="s">
        <v>82</v>
      </c>
      <c r="AW713" s="14" t="s">
        <v>35</v>
      </c>
      <c r="AX713" s="14" t="s">
        <v>73</v>
      </c>
      <c r="AY713" s="254" t="s">
        <v>188</v>
      </c>
    </row>
    <row r="714" s="14" customFormat="1">
      <c r="A714" s="14"/>
      <c r="B714" s="244"/>
      <c r="C714" s="245"/>
      <c r="D714" s="235" t="s">
        <v>198</v>
      </c>
      <c r="E714" s="246" t="s">
        <v>19</v>
      </c>
      <c r="F714" s="247" t="s">
        <v>3610</v>
      </c>
      <c r="G714" s="245"/>
      <c r="H714" s="248">
        <v>67.200000000000003</v>
      </c>
      <c r="I714" s="249"/>
      <c r="J714" s="245"/>
      <c r="K714" s="245"/>
      <c r="L714" s="250"/>
      <c r="M714" s="251"/>
      <c r="N714" s="252"/>
      <c r="O714" s="252"/>
      <c r="P714" s="252"/>
      <c r="Q714" s="252"/>
      <c r="R714" s="252"/>
      <c r="S714" s="252"/>
      <c r="T714" s="253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4" t="s">
        <v>198</v>
      </c>
      <c r="AU714" s="254" t="s">
        <v>82</v>
      </c>
      <c r="AV714" s="14" t="s">
        <v>82</v>
      </c>
      <c r="AW714" s="14" t="s">
        <v>35</v>
      </c>
      <c r="AX714" s="14" t="s">
        <v>73</v>
      </c>
      <c r="AY714" s="254" t="s">
        <v>188</v>
      </c>
    </row>
    <row r="715" s="14" customFormat="1">
      <c r="A715" s="14"/>
      <c r="B715" s="244"/>
      <c r="C715" s="245"/>
      <c r="D715" s="235" t="s">
        <v>198</v>
      </c>
      <c r="E715" s="246" t="s">
        <v>19</v>
      </c>
      <c r="F715" s="247" t="s">
        <v>3611</v>
      </c>
      <c r="G715" s="245"/>
      <c r="H715" s="248">
        <v>106.8</v>
      </c>
      <c r="I715" s="249"/>
      <c r="J715" s="245"/>
      <c r="K715" s="245"/>
      <c r="L715" s="250"/>
      <c r="M715" s="251"/>
      <c r="N715" s="252"/>
      <c r="O715" s="252"/>
      <c r="P715" s="252"/>
      <c r="Q715" s="252"/>
      <c r="R715" s="252"/>
      <c r="S715" s="252"/>
      <c r="T715" s="253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4" t="s">
        <v>198</v>
      </c>
      <c r="AU715" s="254" t="s">
        <v>82</v>
      </c>
      <c r="AV715" s="14" t="s">
        <v>82</v>
      </c>
      <c r="AW715" s="14" t="s">
        <v>35</v>
      </c>
      <c r="AX715" s="14" t="s">
        <v>73</v>
      </c>
      <c r="AY715" s="254" t="s">
        <v>188</v>
      </c>
    </row>
    <row r="716" s="13" customFormat="1">
      <c r="A716" s="13"/>
      <c r="B716" s="233"/>
      <c r="C716" s="234"/>
      <c r="D716" s="235" t="s">
        <v>198</v>
      </c>
      <c r="E716" s="236" t="s">
        <v>19</v>
      </c>
      <c r="F716" s="237" t="s">
        <v>3612</v>
      </c>
      <c r="G716" s="234"/>
      <c r="H716" s="236" t="s">
        <v>19</v>
      </c>
      <c r="I716" s="238"/>
      <c r="J716" s="234"/>
      <c r="K716" s="234"/>
      <c r="L716" s="239"/>
      <c r="M716" s="240"/>
      <c r="N716" s="241"/>
      <c r="O716" s="241"/>
      <c r="P716" s="241"/>
      <c r="Q716" s="241"/>
      <c r="R716" s="241"/>
      <c r="S716" s="241"/>
      <c r="T716" s="242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3" t="s">
        <v>198</v>
      </c>
      <c r="AU716" s="243" t="s">
        <v>82</v>
      </c>
      <c r="AV716" s="13" t="s">
        <v>80</v>
      </c>
      <c r="AW716" s="13" t="s">
        <v>35</v>
      </c>
      <c r="AX716" s="13" t="s">
        <v>73</v>
      </c>
      <c r="AY716" s="243" t="s">
        <v>188</v>
      </c>
    </row>
    <row r="717" s="14" customFormat="1">
      <c r="A717" s="14"/>
      <c r="B717" s="244"/>
      <c r="C717" s="245"/>
      <c r="D717" s="235" t="s">
        <v>198</v>
      </c>
      <c r="E717" s="246" t="s">
        <v>19</v>
      </c>
      <c r="F717" s="247" t="s">
        <v>3613</v>
      </c>
      <c r="G717" s="245"/>
      <c r="H717" s="248">
        <v>-372.60599999999999</v>
      </c>
      <c r="I717" s="249"/>
      <c r="J717" s="245"/>
      <c r="K717" s="245"/>
      <c r="L717" s="250"/>
      <c r="M717" s="251"/>
      <c r="N717" s="252"/>
      <c r="O717" s="252"/>
      <c r="P717" s="252"/>
      <c r="Q717" s="252"/>
      <c r="R717" s="252"/>
      <c r="S717" s="252"/>
      <c r="T717" s="253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4" t="s">
        <v>198</v>
      </c>
      <c r="AU717" s="254" t="s">
        <v>82</v>
      </c>
      <c r="AV717" s="14" t="s">
        <v>82</v>
      </c>
      <c r="AW717" s="14" t="s">
        <v>35</v>
      </c>
      <c r="AX717" s="14" t="s">
        <v>73</v>
      </c>
      <c r="AY717" s="254" t="s">
        <v>188</v>
      </c>
    </row>
    <row r="718" s="15" customFormat="1">
      <c r="A718" s="15"/>
      <c r="B718" s="255"/>
      <c r="C718" s="256"/>
      <c r="D718" s="235" t="s">
        <v>198</v>
      </c>
      <c r="E718" s="257" t="s">
        <v>19</v>
      </c>
      <c r="F718" s="258" t="s">
        <v>229</v>
      </c>
      <c r="G718" s="256"/>
      <c r="H718" s="259">
        <v>1673.134</v>
      </c>
      <c r="I718" s="260"/>
      <c r="J718" s="256"/>
      <c r="K718" s="256"/>
      <c r="L718" s="261"/>
      <c r="M718" s="262"/>
      <c r="N718" s="263"/>
      <c r="O718" s="263"/>
      <c r="P718" s="263"/>
      <c r="Q718" s="263"/>
      <c r="R718" s="263"/>
      <c r="S718" s="263"/>
      <c r="T718" s="264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T718" s="265" t="s">
        <v>198</v>
      </c>
      <c r="AU718" s="265" t="s">
        <v>82</v>
      </c>
      <c r="AV718" s="15" t="s">
        <v>135</v>
      </c>
      <c r="AW718" s="15" t="s">
        <v>35</v>
      </c>
      <c r="AX718" s="15" t="s">
        <v>80</v>
      </c>
      <c r="AY718" s="265" t="s">
        <v>188</v>
      </c>
    </row>
    <row r="719" s="2" customFormat="1" ht="24.15" customHeight="1">
      <c r="A719" s="40"/>
      <c r="B719" s="41"/>
      <c r="C719" s="215" t="s">
        <v>633</v>
      </c>
      <c r="D719" s="215" t="s">
        <v>190</v>
      </c>
      <c r="E719" s="216" t="s">
        <v>248</v>
      </c>
      <c r="F719" s="217" t="s">
        <v>249</v>
      </c>
      <c r="G719" s="218" t="s">
        <v>243</v>
      </c>
      <c r="H719" s="219">
        <v>200776.07999999999</v>
      </c>
      <c r="I719" s="220"/>
      <c r="J719" s="221">
        <f>ROUND(I719*H719,2)</f>
        <v>0</v>
      </c>
      <c r="K719" s="217" t="s">
        <v>194</v>
      </c>
      <c r="L719" s="46"/>
      <c r="M719" s="222" t="s">
        <v>19</v>
      </c>
      <c r="N719" s="223" t="s">
        <v>44</v>
      </c>
      <c r="O719" s="86"/>
      <c r="P719" s="224">
        <f>O719*H719</f>
        <v>0</v>
      </c>
      <c r="Q719" s="224">
        <v>0</v>
      </c>
      <c r="R719" s="224">
        <f>Q719*H719</f>
        <v>0</v>
      </c>
      <c r="S719" s="224">
        <v>0</v>
      </c>
      <c r="T719" s="225">
        <f>S719*H719</f>
        <v>0</v>
      </c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R719" s="226" t="s">
        <v>135</v>
      </c>
      <c r="AT719" s="226" t="s">
        <v>190</v>
      </c>
      <c r="AU719" s="226" t="s">
        <v>82</v>
      </c>
      <c r="AY719" s="19" t="s">
        <v>188</v>
      </c>
      <c r="BE719" s="227">
        <f>IF(N719="základní",J719,0)</f>
        <v>0</v>
      </c>
      <c r="BF719" s="227">
        <f>IF(N719="snížená",J719,0)</f>
        <v>0</v>
      </c>
      <c r="BG719" s="227">
        <f>IF(N719="zákl. přenesená",J719,0)</f>
        <v>0</v>
      </c>
      <c r="BH719" s="227">
        <f>IF(N719="sníž. přenesená",J719,0)</f>
        <v>0</v>
      </c>
      <c r="BI719" s="227">
        <f>IF(N719="nulová",J719,0)</f>
        <v>0</v>
      </c>
      <c r="BJ719" s="19" t="s">
        <v>80</v>
      </c>
      <c r="BK719" s="227">
        <f>ROUND(I719*H719,2)</f>
        <v>0</v>
      </c>
      <c r="BL719" s="19" t="s">
        <v>135</v>
      </c>
      <c r="BM719" s="226" t="s">
        <v>3614</v>
      </c>
    </row>
    <row r="720" s="2" customFormat="1">
      <c r="A720" s="40"/>
      <c r="B720" s="41"/>
      <c r="C720" s="42"/>
      <c r="D720" s="228" t="s">
        <v>196</v>
      </c>
      <c r="E720" s="42"/>
      <c r="F720" s="229" t="s">
        <v>251</v>
      </c>
      <c r="G720" s="42"/>
      <c r="H720" s="42"/>
      <c r="I720" s="230"/>
      <c r="J720" s="42"/>
      <c r="K720" s="42"/>
      <c r="L720" s="46"/>
      <c r="M720" s="231"/>
      <c r="N720" s="232"/>
      <c r="O720" s="86"/>
      <c r="P720" s="86"/>
      <c r="Q720" s="86"/>
      <c r="R720" s="86"/>
      <c r="S720" s="86"/>
      <c r="T720" s="87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T720" s="19" t="s">
        <v>196</v>
      </c>
      <c r="AU720" s="19" t="s">
        <v>82</v>
      </c>
    </row>
    <row r="721" s="14" customFormat="1">
      <c r="A721" s="14"/>
      <c r="B721" s="244"/>
      <c r="C721" s="245"/>
      <c r="D721" s="235" t="s">
        <v>198</v>
      </c>
      <c r="E721" s="246" t="s">
        <v>19</v>
      </c>
      <c r="F721" s="247" t="s">
        <v>3615</v>
      </c>
      <c r="G721" s="245"/>
      <c r="H721" s="248">
        <v>245488.79999999999</v>
      </c>
      <c r="I721" s="249"/>
      <c r="J721" s="245"/>
      <c r="K721" s="245"/>
      <c r="L721" s="250"/>
      <c r="M721" s="251"/>
      <c r="N721" s="252"/>
      <c r="O721" s="252"/>
      <c r="P721" s="252"/>
      <c r="Q721" s="252"/>
      <c r="R721" s="252"/>
      <c r="S721" s="252"/>
      <c r="T721" s="253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4" t="s">
        <v>198</v>
      </c>
      <c r="AU721" s="254" t="s">
        <v>82</v>
      </c>
      <c r="AV721" s="14" t="s">
        <v>82</v>
      </c>
      <c r="AW721" s="14" t="s">
        <v>35</v>
      </c>
      <c r="AX721" s="14" t="s">
        <v>73</v>
      </c>
      <c r="AY721" s="254" t="s">
        <v>188</v>
      </c>
    </row>
    <row r="722" s="13" customFormat="1">
      <c r="A722" s="13"/>
      <c r="B722" s="233"/>
      <c r="C722" s="234"/>
      <c r="D722" s="235" t="s">
        <v>198</v>
      </c>
      <c r="E722" s="236" t="s">
        <v>19</v>
      </c>
      <c r="F722" s="237" t="s">
        <v>3612</v>
      </c>
      <c r="G722" s="234"/>
      <c r="H722" s="236" t="s">
        <v>19</v>
      </c>
      <c r="I722" s="238"/>
      <c r="J722" s="234"/>
      <c r="K722" s="234"/>
      <c r="L722" s="239"/>
      <c r="M722" s="240"/>
      <c r="N722" s="241"/>
      <c r="O722" s="241"/>
      <c r="P722" s="241"/>
      <c r="Q722" s="241"/>
      <c r="R722" s="241"/>
      <c r="S722" s="241"/>
      <c r="T722" s="242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3" t="s">
        <v>198</v>
      </c>
      <c r="AU722" s="243" t="s">
        <v>82</v>
      </c>
      <c r="AV722" s="13" t="s">
        <v>80</v>
      </c>
      <c r="AW722" s="13" t="s">
        <v>35</v>
      </c>
      <c r="AX722" s="13" t="s">
        <v>73</v>
      </c>
      <c r="AY722" s="243" t="s">
        <v>188</v>
      </c>
    </row>
    <row r="723" s="14" customFormat="1">
      <c r="A723" s="14"/>
      <c r="B723" s="244"/>
      <c r="C723" s="245"/>
      <c r="D723" s="235" t="s">
        <v>198</v>
      </c>
      <c r="E723" s="246" t="s">
        <v>19</v>
      </c>
      <c r="F723" s="247" t="s">
        <v>3616</v>
      </c>
      <c r="G723" s="245"/>
      <c r="H723" s="248">
        <v>-44712.720000000001</v>
      </c>
      <c r="I723" s="249"/>
      <c r="J723" s="245"/>
      <c r="K723" s="245"/>
      <c r="L723" s="250"/>
      <c r="M723" s="251"/>
      <c r="N723" s="252"/>
      <c r="O723" s="252"/>
      <c r="P723" s="252"/>
      <c r="Q723" s="252"/>
      <c r="R723" s="252"/>
      <c r="S723" s="252"/>
      <c r="T723" s="253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4" t="s">
        <v>198</v>
      </c>
      <c r="AU723" s="254" t="s">
        <v>82</v>
      </c>
      <c r="AV723" s="14" t="s">
        <v>82</v>
      </c>
      <c r="AW723" s="14" t="s">
        <v>35</v>
      </c>
      <c r="AX723" s="14" t="s">
        <v>73</v>
      </c>
      <c r="AY723" s="254" t="s">
        <v>188</v>
      </c>
    </row>
    <row r="724" s="15" customFormat="1">
      <c r="A724" s="15"/>
      <c r="B724" s="255"/>
      <c r="C724" s="256"/>
      <c r="D724" s="235" t="s">
        <v>198</v>
      </c>
      <c r="E724" s="257" t="s">
        <v>19</v>
      </c>
      <c r="F724" s="258" t="s">
        <v>229</v>
      </c>
      <c r="G724" s="256"/>
      <c r="H724" s="259">
        <v>200776.07999999999</v>
      </c>
      <c r="I724" s="260"/>
      <c r="J724" s="256"/>
      <c r="K724" s="256"/>
      <c r="L724" s="261"/>
      <c r="M724" s="262"/>
      <c r="N724" s="263"/>
      <c r="O724" s="263"/>
      <c r="P724" s="263"/>
      <c r="Q724" s="263"/>
      <c r="R724" s="263"/>
      <c r="S724" s="263"/>
      <c r="T724" s="264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65" t="s">
        <v>198</v>
      </c>
      <c r="AU724" s="265" t="s">
        <v>82</v>
      </c>
      <c r="AV724" s="15" t="s">
        <v>135</v>
      </c>
      <c r="AW724" s="15" t="s">
        <v>35</v>
      </c>
      <c r="AX724" s="15" t="s">
        <v>80</v>
      </c>
      <c r="AY724" s="265" t="s">
        <v>188</v>
      </c>
    </row>
    <row r="725" s="2" customFormat="1" ht="24.15" customHeight="1">
      <c r="A725" s="40"/>
      <c r="B725" s="41"/>
      <c r="C725" s="215" t="s">
        <v>638</v>
      </c>
      <c r="D725" s="215" t="s">
        <v>190</v>
      </c>
      <c r="E725" s="216" t="s">
        <v>254</v>
      </c>
      <c r="F725" s="217" t="s">
        <v>255</v>
      </c>
      <c r="G725" s="218" t="s">
        <v>243</v>
      </c>
      <c r="H725" s="219">
        <v>1673.134</v>
      </c>
      <c r="I725" s="220"/>
      <c r="J725" s="221">
        <f>ROUND(I725*H725,2)</f>
        <v>0</v>
      </c>
      <c r="K725" s="217" t="s">
        <v>194</v>
      </c>
      <c r="L725" s="46"/>
      <c r="M725" s="222" t="s">
        <v>19</v>
      </c>
      <c r="N725" s="223" t="s">
        <v>44</v>
      </c>
      <c r="O725" s="86"/>
      <c r="P725" s="224">
        <f>O725*H725</f>
        <v>0</v>
      </c>
      <c r="Q725" s="224">
        <v>0</v>
      </c>
      <c r="R725" s="224">
        <f>Q725*H725</f>
        <v>0</v>
      </c>
      <c r="S725" s="224">
        <v>0</v>
      </c>
      <c r="T725" s="225">
        <f>S725*H725</f>
        <v>0</v>
      </c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R725" s="226" t="s">
        <v>135</v>
      </c>
      <c r="AT725" s="226" t="s">
        <v>190</v>
      </c>
      <c r="AU725" s="226" t="s">
        <v>82</v>
      </c>
      <c r="AY725" s="19" t="s">
        <v>188</v>
      </c>
      <c r="BE725" s="227">
        <f>IF(N725="základní",J725,0)</f>
        <v>0</v>
      </c>
      <c r="BF725" s="227">
        <f>IF(N725="snížená",J725,0)</f>
        <v>0</v>
      </c>
      <c r="BG725" s="227">
        <f>IF(N725="zákl. přenesená",J725,0)</f>
        <v>0</v>
      </c>
      <c r="BH725" s="227">
        <f>IF(N725="sníž. přenesená",J725,0)</f>
        <v>0</v>
      </c>
      <c r="BI725" s="227">
        <f>IF(N725="nulová",J725,0)</f>
        <v>0</v>
      </c>
      <c r="BJ725" s="19" t="s">
        <v>80</v>
      </c>
      <c r="BK725" s="227">
        <f>ROUND(I725*H725,2)</f>
        <v>0</v>
      </c>
      <c r="BL725" s="19" t="s">
        <v>135</v>
      </c>
      <c r="BM725" s="226" t="s">
        <v>3617</v>
      </c>
    </row>
    <row r="726" s="2" customFormat="1">
      <c r="A726" s="40"/>
      <c r="B726" s="41"/>
      <c r="C726" s="42"/>
      <c r="D726" s="228" t="s">
        <v>196</v>
      </c>
      <c r="E726" s="42"/>
      <c r="F726" s="229" t="s">
        <v>257</v>
      </c>
      <c r="G726" s="42"/>
      <c r="H726" s="42"/>
      <c r="I726" s="230"/>
      <c r="J726" s="42"/>
      <c r="K726" s="42"/>
      <c r="L726" s="46"/>
      <c r="M726" s="231"/>
      <c r="N726" s="232"/>
      <c r="O726" s="86"/>
      <c r="P726" s="86"/>
      <c r="Q726" s="86"/>
      <c r="R726" s="86"/>
      <c r="S726" s="86"/>
      <c r="T726" s="87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T726" s="19" t="s">
        <v>196</v>
      </c>
      <c r="AU726" s="19" t="s">
        <v>82</v>
      </c>
    </row>
    <row r="727" s="14" customFormat="1">
      <c r="A727" s="14"/>
      <c r="B727" s="244"/>
      <c r="C727" s="245"/>
      <c r="D727" s="235" t="s">
        <v>198</v>
      </c>
      <c r="E727" s="246" t="s">
        <v>19</v>
      </c>
      <c r="F727" s="247" t="s">
        <v>3608</v>
      </c>
      <c r="G727" s="245"/>
      <c r="H727" s="248">
        <v>807.24000000000001</v>
      </c>
      <c r="I727" s="249"/>
      <c r="J727" s="245"/>
      <c r="K727" s="245"/>
      <c r="L727" s="250"/>
      <c r="M727" s="251"/>
      <c r="N727" s="252"/>
      <c r="O727" s="252"/>
      <c r="P727" s="252"/>
      <c r="Q727" s="252"/>
      <c r="R727" s="252"/>
      <c r="S727" s="252"/>
      <c r="T727" s="253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4" t="s">
        <v>198</v>
      </c>
      <c r="AU727" s="254" t="s">
        <v>82</v>
      </c>
      <c r="AV727" s="14" t="s">
        <v>82</v>
      </c>
      <c r="AW727" s="14" t="s">
        <v>35</v>
      </c>
      <c r="AX727" s="14" t="s">
        <v>73</v>
      </c>
      <c r="AY727" s="254" t="s">
        <v>188</v>
      </c>
    </row>
    <row r="728" s="14" customFormat="1">
      <c r="A728" s="14"/>
      <c r="B728" s="244"/>
      <c r="C728" s="245"/>
      <c r="D728" s="235" t="s">
        <v>198</v>
      </c>
      <c r="E728" s="246" t="s">
        <v>19</v>
      </c>
      <c r="F728" s="247" t="s">
        <v>3609</v>
      </c>
      <c r="G728" s="245"/>
      <c r="H728" s="248">
        <v>1064.5</v>
      </c>
      <c r="I728" s="249"/>
      <c r="J728" s="245"/>
      <c r="K728" s="245"/>
      <c r="L728" s="250"/>
      <c r="M728" s="251"/>
      <c r="N728" s="252"/>
      <c r="O728" s="252"/>
      <c r="P728" s="252"/>
      <c r="Q728" s="252"/>
      <c r="R728" s="252"/>
      <c r="S728" s="252"/>
      <c r="T728" s="253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54" t="s">
        <v>198</v>
      </c>
      <c r="AU728" s="254" t="s">
        <v>82</v>
      </c>
      <c r="AV728" s="14" t="s">
        <v>82</v>
      </c>
      <c r="AW728" s="14" t="s">
        <v>35</v>
      </c>
      <c r="AX728" s="14" t="s">
        <v>73</v>
      </c>
      <c r="AY728" s="254" t="s">
        <v>188</v>
      </c>
    </row>
    <row r="729" s="14" customFormat="1">
      <c r="A729" s="14"/>
      <c r="B729" s="244"/>
      <c r="C729" s="245"/>
      <c r="D729" s="235" t="s">
        <v>198</v>
      </c>
      <c r="E729" s="246" t="s">
        <v>19</v>
      </c>
      <c r="F729" s="247" t="s">
        <v>3610</v>
      </c>
      <c r="G729" s="245"/>
      <c r="H729" s="248">
        <v>67.200000000000003</v>
      </c>
      <c r="I729" s="249"/>
      <c r="J729" s="245"/>
      <c r="K729" s="245"/>
      <c r="L729" s="250"/>
      <c r="M729" s="251"/>
      <c r="N729" s="252"/>
      <c r="O729" s="252"/>
      <c r="P729" s="252"/>
      <c r="Q729" s="252"/>
      <c r="R729" s="252"/>
      <c r="S729" s="252"/>
      <c r="T729" s="253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4" t="s">
        <v>198</v>
      </c>
      <c r="AU729" s="254" t="s">
        <v>82</v>
      </c>
      <c r="AV729" s="14" t="s">
        <v>82</v>
      </c>
      <c r="AW729" s="14" t="s">
        <v>35</v>
      </c>
      <c r="AX729" s="14" t="s">
        <v>73</v>
      </c>
      <c r="AY729" s="254" t="s">
        <v>188</v>
      </c>
    </row>
    <row r="730" s="14" customFormat="1">
      <c r="A730" s="14"/>
      <c r="B730" s="244"/>
      <c r="C730" s="245"/>
      <c r="D730" s="235" t="s">
        <v>198</v>
      </c>
      <c r="E730" s="246" t="s">
        <v>19</v>
      </c>
      <c r="F730" s="247" t="s">
        <v>3611</v>
      </c>
      <c r="G730" s="245"/>
      <c r="H730" s="248">
        <v>106.8</v>
      </c>
      <c r="I730" s="249"/>
      <c r="J730" s="245"/>
      <c r="K730" s="245"/>
      <c r="L730" s="250"/>
      <c r="M730" s="251"/>
      <c r="N730" s="252"/>
      <c r="O730" s="252"/>
      <c r="P730" s="252"/>
      <c r="Q730" s="252"/>
      <c r="R730" s="252"/>
      <c r="S730" s="252"/>
      <c r="T730" s="253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4" t="s">
        <v>198</v>
      </c>
      <c r="AU730" s="254" t="s">
        <v>82</v>
      </c>
      <c r="AV730" s="14" t="s">
        <v>82</v>
      </c>
      <c r="AW730" s="14" t="s">
        <v>35</v>
      </c>
      <c r="AX730" s="14" t="s">
        <v>73</v>
      </c>
      <c r="AY730" s="254" t="s">
        <v>188</v>
      </c>
    </row>
    <row r="731" s="13" customFormat="1">
      <c r="A731" s="13"/>
      <c r="B731" s="233"/>
      <c r="C731" s="234"/>
      <c r="D731" s="235" t="s">
        <v>198</v>
      </c>
      <c r="E731" s="236" t="s">
        <v>19</v>
      </c>
      <c r="F731" s="237" t="s">
        <v>3612</v>
      </c>
      <c r="G731" s="234"/>
      <c r="H731" s="236" t="s">
        <v>19</v>
      </c>
      <c r="I731" s="238"/>
      <c r="J731" s="234"/>
      <c r="K731" s="234"/>
      <c r="L731" s="239"/>
      <c r="M731" s="240"/>
      <c r="N731" s="241"/>
      <c r="O731" s="241"/>
      <c r="P731" s="241"/>
      <c r="Q731" s="241"/>
      <c r="R731" s="241"/>
      <c r="S731" s="241"/>
      <c r="T731" s="242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3" t="s">
        <v>198</v>
      </c>
      <c r="AU731" s="243" t="s">
        <v>82</v>
      </c>
      <c r="AV731" s="13" t="s">
        <v>80</v>
      </c>
      <c r="AW731" s="13" t="s">
        <v>35</v>
      </c>
      <c r="AX731" s="13" t="s">
        <v>73</v>
      </c>
      <c r="AY731" s="243" t="s">
        <v>188</v>
      </c>
    </row>
    <row r="732" s="14" customFormat="1">
      <c r="A732" s="14"/>
      <c r="B732" s="244"/>
      <c r="C732" s="245"/>
      <c r="D732" s="235" t="s">
        <v>198</v>
      </c>
      <c r="E732" s="246" t="s">
        <v>19</v>
      </c>
      <c r="F732" s="247" t="s">
        <v>3613</v>
      </c>
      <c r="G732" s="245"/>
      <c r="H732" s="248">
        <v>-372.60599999999999</v>
      </c>
      <c r="I732" s="249"/>
      <c r="J732" s="245"/>
      <c r="K732" s="245"/>
      <c r="L732" s="250"/>
      <c r="M732" s="251"/>
      <c r="N732" s="252"/>
      <c r="O732" s="252"/>
      <c r="P732" s="252"/>
      <c r="Q732" s="252"/>
      <c r="R732" s="252"/>
      <c r="S732" s="252"/>
      <c r="T732" s="253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4" t="s">
        <v>198</v>
      </c>
      <c r="AU732" s="254" t="s">
        <v>82</v>
      </c>
      <c r="AV732" s="14" t="s">
        <v>82</v>
      </c>
      <c r="AW732" s="14" t="s">
        <v>35</v>
      </c>
      <c r="AX732" s="14" t="s">
        <v>73</v>
      </c>
      <c r="AY732" s="254" t="s">
        <v>188</v>
      </c>
    </row>
    <row r="733" s="15" customFormat="1">
      <c r="A733" s="15"/>
      <c r="B733" s="255"/>
      <c r="C733" s="256"/>
      <c r="D733" s="235" t="s">
        <v>198</v>
      </c>
      <c r="E733" s="257" t="s">
        <v>19</v>
      </c>
      <c r="F733" s="258" t="s">
        <v>229</v>
      </c>
      <c r="G733" s="256"/>
      <c r="H733" s="259">
        <v>1673.134</v>
      </c>
      <c r="I733" s="260"/>
      <c r="J733" s="256"/>
      <c r="K733" s="256"/>
      <c r="L733" s="261"/>
      <c r="M733" s="262"/>
      <c r="N733" s="263"/>
      <c r="O733" s="263"/>
      <c r="P733" s="263"/>
      <c r="Q733" s="263"/>
      <c r="R733" s="263"/>
      <c r="S733" s="263"/>
      <c r="T733" s="264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T733" s="265" t="s">
        <v>198</v>
      </c>
      <c r="AU733" s="265" t="s">
        <v>82</v>
      </c>
      <c r="AV733" s="15" t="s">
        <v>135</v>
      </c>
      <c r="AW733" s="15" t="s">
        <v>35</v>
      </c>
      <c r="AX733" s="15" t="s">
        <v>80</v>
      </c>
      <c r="AY733" s="265" t="s">
        <v>188</v>
      </c>
    </row>
    <row r="734" s="2" customFormat="1" ht="16.5" customHeight="1">
      <c r="A734" s="40"/>
      <c r="B734" s="41"/>
      <c r="C734" s="215" t="s">
        <v>630</v>
      </c>
      <c r="D734" s="215" t="s">
        <v>190</v>
      </c>
      <c r="E734" s="216" t="s">
        <v>259</v>
      </c>
      <c r="F734" s="217" t="s">
        <v>260</v>
      </c>
      <c r="G734" s="218" t="s">
        <v>243</v>
      </c>
      <c r="H734" s="219">
        <v>1673.134</v>
      </c>
      <c r="I734" s="220"/>
      <c r="J734" s="221">
        <f>ROUND(I734*H734,2)</f>
        <v>0</v>
      </c>
      <c r="K734" s="217" t="s">
        <v>194</v>
      </c>
      <c r="L734" s="46"/>
      <c r="M734" s="222" t="s">
        <v>19</v>
      </c>
      <c r="N734" s="223" t="s">
        <v>44</v>
      </c>
      <c r="O734" s="86"/>
      <c r="P734" s="224">
        <f>O734*H734</f>
        <v>0</v>
      </c>
      <c r="Q734" s="224">
        <v>0</v>
      </c>
      <c r="R734" s="224">
        <f>Q734*H734</f>
        <v>0</v>
      </c>
      <c r="S734" s="224">
        <v>0</v>
      </c>
      <c r="T734" s="225">
        <f>S734*H734</f>
        <v>0</v>
      </c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R734" s="226" t="s">
        <v>135</v>
      </c>
      <c r="AT734" s="226" t="s">
        <v>190</v>
      </c>
      <c r="AU734" s="226" t="s">
        <v>82</v>
      </c>
      <c r="AY734" s="19" t="s">
        <v>188</v>
      </c>
      <c r="BE734" s="227">
        <f>IF(N734="základní",J734,0)</f>
        <v>0</v>
      </c>
      <c r="BF734" s="227">
        <f>IF(N734="snížená",J734,0)</f>
        <v>0</v>
      </c>
      <c r="BG734" s="227">
        <f>IF(N734="zákl. přenesená",J734,0)</f>
        <v>0</v>
      </c>
      <c r="BH734" s="227">
        <f>IF(N734="sníž. přenesená",J734,0)</f>
        <v>0</v>
      </c>
      <c r="BI734" s="227">
        <f>IF(N734="nulová",J734,0)</f>
        <v>0</v>
      </c>
      <c r="BJ734" s="19" t="s">
        <v>80</v>
      </c>
      <c r="BK734" s="227">
        <f>ROUND(I734*H734,2)</f>
        <v>0</v>
      </c>
      <c r="BL734" s="19" t="s">
        <v>135</v>
      </c>
      <c r="BM734" s="226" t="s">
        <v>3618</v>
      </c>
    </row>
    <row r="735" s="2" customFormat="1">
      <c r="A735" s="40"/>
      <c r="B735" s="41"/>
      <c r="C735" s="42"/>
      <c r="D735" s="228" t="s">
        <v>196</v>
      </c>
      <c r="E735" s="42"/>
      <c r="F735" s="229" t="s">
        <v>262</v>
      </c>
      <c r="G735" s="42"/>
      <c r="H735" s="42"/>
      <c r="I735" s="230"/>
      <c r="J735" s="42"/>
      <c r="K735" s="42"/>
      <c r="L735" s="46"/>
      <c r="M735" s="231"/>
      <c r="N735" s="232"/>
      <c r="O735" s="86"/>
      <c r="P735" s="86"/>
      <c r="Q735" s="86"/>
      <c r="R735" s="86"/>
      <c r="S735" s="86"/>
      <c r="T735" s="87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T735" s="19" t="s">
        <v>196</v>
      </c>
      <c r="AU735" s="19" t="s">
        <v>82</v>
      </c>
    </row>
    <row r="736" s="14" customFormat="1">
      <c r="A736" s="14"/>
      <c r="B736" s="244"/>
      <c r="C736" s="245"/>
      <c r="D736" s="235" t="s">
        <v>198</v>
      </c>
      <c r="E736" s="246" t="s">
        <v>19</v>
      </c>
      <c r="F736" s="247" t="s">
        <v>3608</v>
      </c>
      <c r="G736" s="245"/>
      <c r="H736" s="248">
        <v>807.24000000000001</v>
      </c>
      <c r="I736" s="249"/>
      <c r="J736" s="245"/>
      <c r="K736" s="245"/>
      <c r="L736" s="250"/>
      <c r="M736" s="251"/>
      <c r="N736" s="252"/>
      <c r="O736" s="252"/>
      <c r="P736" s="252"/>
      <c r="Q736" s="252"/>
      <c r="R736" s="252"/>
      <c r="S736" s="252"/>
      <c r="T736" s="253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54" t="s">
        <v>198</v>
      </c>
      <c r="AU736" s="254" t="s">
        <v>82</v>
      </c>
      <c r="AV736" s="14" t="s">
        <v>82</v>
      </c>
      <c r="AW736" s="14" t="s">
        <v>35</v>
      </c>
      <c r="AX736" s="14" t="s">
        <v>73</v>
      </c>
      <c r="AY736" s="254" t="s">
        <v>188</v>
      </c>
    </row>
    <row r="737" s="14" customFormat="1">
      <c r="A737" s="14"/>
      <c r="B737" s="244"/>
      <c r="C737" s="245"/>
      <c r="D737" s="235" t="s">
        <v>198</v>
      </c>
      <c r="E737" s="246" t="s">
        <v>19</v>
      </c>
      <c r="F737" s="247" t="s">
        <v>3609</v>
      </c>
      <c r="G737" s="245"/>
      <c r="H737" s="248">
        <v>1064.5</v>
      </c>
      <c r="I737" s="249"/>
      <c r="J737" s="245"/>
      <c r="K737" s="245"/>
      <c r="L737" s="250"/>
      <c r="M737" s="251"/>
      <c r="N737" s="252"/>
      <c r="O737" s="252"/>
      <c r="P737" s="252"/>
      <c r="Q737" s="252"/>
      <c r="R737" s="252"/>
      <c r="S737" s="252"/>
      <c r="T737" s="253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4" t="s">
        <v>198</v>
      </c>
      <c r="AU737" s="254" t="s">
        <v>82</v>
      </c>
      <c r="AV737" s="14" t="s">
        <v>82</v>
      </c>
      <c r="AW737" s="14" t="s">
        <v>35</v>
      </c>
      <c r="AX737" s="14" t="s">
        <v>73</v>
      </c>
      <c r="AY737" s="254" t="s">
        <v>188</v>
      </c>
    </row>
    <row r="738" s="14" customFormat="1">
      <c r="A738" s="14"/>
      <c r="B738" s="244"/>
      <c r="C738" s="245"/>
      <c r="D738" s="235" t="s">
        <v>198</v>
      </c>
      <c r="E738" s="246" t="s">
        <v>19</v>
      </c>
      <c r="F738" s="247" t="s">
        <v>3610</v>
      </c>
      <c r="G738" s="245"/>
      <c r="H738" s="248">
        <v>67.200000000000003</v>
      </c>
      <c r="I738" s="249"/>
      <c r="J738" s="245"/>
      <c r="K738" s="245"/>
      <c r="L738" s="250"/>
      <c r="M738" s="251"/>
      <c r="N738" s="252"/>
      <c r="O738" s="252"/>
      <c r="P738" s="252"/>
      <c r="Q738" s="252"/>
      <c r="R738" s="252"/>
      <c r="S738" s="252"/>
      <c r="T738" s="253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4" t="s">
        <v>198</v>
      </c>
      <c r="AU738" s="254" t="s">
        <v>82</v>
      </c>
      <c r="AV738" s="14" t="s">
        <v>82</v>
      </c>
      <c r="AW738" s="14" t="s">
        <v>35</v>
      </c>
      <c r="AX738" s="14" t="s">
        <v>73</v>
      </c>
      <c r="AY738" s="254" t="s">
        <v>188</v>
      </c>
    </row>
    <row r="739" s="14" customFormat="1">
      <c r="A739" s="14"/>
      <c r="B739" s="244"/>
      <c r="C739" s="245"/>
      <c r="D739" s="235" t="s">
        <v>198</v>
      </c>
      <c r="E739" s="246" t="s">
        <v>19</v>
      </c>
      <c r="F739" s="247" t="s">
        <v>3611</v>
      </c>
      <c r="G739" s="245"/>
      <c r="H739" s="248">
        <v>106.8</v>
      </c>
      <c r="I739" s="249"/>
      <c r="J739" s="245"/>
      <c r="K739" s="245"/>
      <c r="L739" s="250"/>
      <c r="M739" s="251"/>
      <c r="N739" s="252"/>
      <c r="O739" s="252"/>
      <c r="P739" s="252"/>
      <c r="Q739" s="252"/>
      <c r="R739" s="252"/>
      <c r="S739" s="252"/>
      <c r="T739" s="253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4" t="s">
        <v>198</v>
      </c>
      <c r="AU739" s="254" t="s">
        <v>82</v>
      </c>
      <c r="AV739" s="14" t="s">
        <v>82</v>
      </c>
      <c r="AW739" s="14" t="s">
        <v>35</v>
      </c>
      <c r="AX739" s="14" t="s">
        <v>73</v>
      </c>
      <c r="AY739" s="254" t="s">
        <v>188</v>
      </c>
    </row>
    <row r="740" s="13" customFormat="1">
      <c r="A740" s="13"/>
      <c r="B740" s="233"/>
      <c r="C740" s="234"/>
      <c r="D740" s="235" t="s">
        <v>198</v>
      </c>
      <c r="E740" s="236" t="s">
        <v>19</v>
      </c>
      <c r="F740" s="237" t="s">
        <v>3612</v>
      </c>
      <c r="G740" s="234"/>
      <c r="H740" s="236" t="s">
        <v>19</v>
      </c>
      <c r="I740" s="238"/>
      <c r="J740" s="234"/>
      <c r="K740" s="234"/>
      <c r="L740" s="239"/>
      <c r="M740" s="240"/>
      <c r="N740" s="241"/>
      <c r="O740" s="241"/>
      <c r="P740" s="241"/>
      <c r="Q740" s="241"/>
      <c r="R740" s="241"/>
      <c r="S740" s="241"/>
      <c r="T740" s="242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3" t="s">
        <v>198</v>
      </c>
      <c r="AU740" s="243" t="s">
        <v>82</v>
      </c>
      <c r="AV740" s="13" t="s">
        <v>80</v>
      </c>
      <c r="AW740" s="13" t="s">
        <v>35</v>
      </c>
      <c r="AX740" s="13" t="s">
        <v>73</v>
      </c>
      <c r="AY740" s="243" t="s">
        <v>188</v>
      </c>
    </row>
    <row r="741" s="14" customFormat="1">
      <c r="A741" s="14"/>
      <c r="B741" s="244"/>
      <c r="C741" s="245"/>
      <c r="D741" s="235" t="s">
        <v>198</v>
      </c>
      <c r="E741" s="246" t="s">
        <v>19</v>
      </c>
      <c r="F741" s="247" t="s">
        <v>3613</v>
      </c>
      <c r="G741" s="245"/>
      <c r="H741" s="248">
        <v>-372.60599999999999</v>
      </c>
      <c r="I741" s="249"/>
      <c r="J741" s="245"/>
      <c r="K741" s="245"/>
      <c r="L741" s="250"/>
      <c r="M741" s="251"/>
      <c r="N741" s="252"/>
      <c r="O741" s="252"/>
      <c r="P741" s="252"/>
      <c r="Q741" s="252"/>
      <c r="R741" s="252"/>
      <c r="S741" s="252"/>
      <c r="T741" s="253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4" t="s">
        <v>198</v>
      </c>
      <c r="AU741" s="254" t="s">
        <v>82</v>
      </c>
      <c r="AV741" s="14" t="s">
        <v>82</v>
      </c>
      <c r="AW741" s="14" t="s">
        <v>35</v>
      </c>
      <c r="AX741" s="14" t="s">
        <v>73</v>
      </c>
      <c r="AY741" s="254" t="s">
        <v>188</v>
      </c>
    </row>
    <row r="742" s="15" customFormat="1">
      <c r="A742" s="15"/>
      <c r="B742" s="255"/>
      <c r="C742" s="256"/>
      <c r="D742" s="235" t="s">
        <v>198</v>
      </c>
      <c r="E742" s="257" t="s">
        <v>19</v>
      </c>
      <c r="F742" s="258" t="s">
        <v>229</v>
      </c>
      <c r="G742" s="256"/>
      <c r="H742" s="259">
        <v>1673.134</v>
      </c>
      <c r="I742" s="260"/>
      <c r="J742" s="256"/>
      <c r="K742" s="256"/>
      <c r="L742" s="261"/>
      <c r="M742" s="262"/>
      <c r="N742" s="263"/>
      <c r="O742" s="263"/>
      <c r="P742" s="263"/>
      <c r="Q742" s="263"/>
      <c r="R742" s="263"/>
      <c r="S742" s="263"/>
      <c r="T742" s="264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T742" s="265" t="s">
        <v>198</v>
      </c>
      <c r="AU742" s="265" t="s">
        <v>82</v>
      </c>
      <c r="AV742" s="15" t="s">
        <v>135</v>
      </c>
      <c r="AW742" s="15" t="s">
        <v>35</v>
      </c>
      <c r="AX742" s="15" t="s">
        <v>80</v>
      </c>
      <c r="AY742" s="265" t="s">
        <v>188</v>
      </c>
    </row>
    <row r="743" s="2" customFormat="1" ht="16.5" customHeight="1">
      <c r="A743" s="40"/>
      <c r="B743" s="41"/>
      <c r="C743" s="215" t="s">
        <v>647</v>
      </c>
      <c r="D743" s="215" t="s">
        <v>190</v>
      </c>
      <c r="E743" s="216" t="s">
        <v>264</v>
      </c>
      <c r="F743" s="217" t="s">
        <v>265</v>
      </c>
      <c r="G743" s="218" t="s">
        <v>243</v>
      </c>
      <c r="H743" s="219">
        <v>200776.07999999999</v>
      </c>
      <c r="I743" s="220"/>
      <c r="J743" s="221">
        <f>ROUND(I743*H743,2)</f>
        <v>0</v>
      </c>
      <c r="K743" s="217" t="s">
        <v>194</v>
      </c>
      <c r="L743" s="46"/>
      <c r="M743" s="222" t="s">
        <v>19</v>
      </c>
      <c r="N743" s="223" t="s">
        <v>44</v>
      </c>
      <c r="O743" s="86"/>
      <c r="P743" s="224">
        <f>O743*H743</f>
        <v>0</v>
      </c>
      <c r="Q743" s="224">
        <v>0</v>
      </c>
      <c r="R743" s="224">
        <f>Q743*H743</f>
        <v>0</v>
      </c>
      <c r="S743" s="224">
        <v>0</v>
      </c>
      <c r="T743" s="225">
        <f>S743*H743</f>
        <v>0</v>
      </c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R743" s="226" t="s">
        <v>135</v>
      </c>
      <c r="AT743" s="226" t="s">
        <v>190</v>
      </c>
      <c r="AU743" s="226" t="s">
        <v>82</v>
      </c>
      <c r="AY743" s="19" t="s">
        <v>188</v>
      </c>
      <c r="BE743" s="227">
        <f>IF(N743="základní",J743,0)</f>
        <v>0</v>
      </c>
      <c r="BF743" s="227">
        <f>IF(N743="snížená",J743,0)</f>
        <v>0</v>
      </c>
      <c r="BG743" s="227">
        <f>IF(N743="zákl. přenesená",J743,0)</f>
        <v>0</v>
      </c>
      <c r="BH743" s="227">
        <f>IF(N743="sníž. přenesená",J743,0)</f>
        <v>0</v>
      </c>
      <c r="BI743" s="227">
        <f>IF(N743="nulová",J743,0)</f>
        <v>0</v>
      </c>
      <c r="BJ743" s="19" t="s">
        <v>80</v>
      </c>
      <c r="BK743" s="227">
        <f>ROUND(I743*H743,2)</f>
        <v>0</v>
      </c>
      <c r="BL743" s="19" t="s">
        <v>135</v>
      </c>
      <c r="BM743" s="226" t="s">
        <v>3619</v>
      </c>
    </row>
    <row r="744" s="2" customFormat="1">
      <c r="A744" s="40"/>
      <c r="B744" s="41"/>
      <c r="C744" s="42"/>
      <c r="D744" s="228" t="s">
        <v>196</v>
      </c>
      <c r="E744" s="42"/>
      <c r="F744" s="229" t="s">
        <v>267</v>
      </c>
      <c r="G744" s="42"/>
      <c r="H744" s="42"/>
      <c r="I744" s="230"/>
      <c r="J744" s="42"/>
      <c r="K744" s="42"/>
      <c r="L744" s="46"/>
      <c r="M744" s="231"/>
      <c r="N744" s="232"/>
      <c r="O744" s="86"/>
      <c r="P744" s="86"/>
      <c r="Q744" s="86"/>
      <c r="R744" s="86"/>
      <c r="S744" s="86"/>
      <c r="T744" s="87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T744" s="19" t="s">
        <v>196</v>
      </c>
      <c r="AU744" s="19" t="s">
        <v>82</v>
      </c>
    </row>
    <row r="745" s="14" customFormat="1">
      <c r="A745" s="14"/>
      <c r="B745" s="244"/>
      <c r="C745" s="245"/>
      <c r="D745" s="235" t="s">
        <v>198</v>
      </c>
      <c r="E745" s="246" t="s">
        <v>19</v>
      </c>
      <c r="F745" s="247" t="s">
        <v>3615</v>
      </c>
      <c r="G745" s="245"/>
      <c r="H745" s="248">
        <v>245488.79999999999</v>
      </c>
      <c r="I745" s="249"/>
      <c r="J745" s="245"/>
      <c r="K745" s="245"/>
      <c r="L745" s="250"/>
      <c r="M745" s="251"/>
      <c r="N745" s="252"/>
      <c r="O745" s="252"/>
      <c r="P745" s="252"/>
      <c r="Q745" s="252"/>
      <c r="R745" s="252"/>
      <c r="S745" s="252"/>
      <c r="T745" s="253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4" t="s">
        <v>198</v>
      </c>
      <c r="AU745" s="254" t="s">
        <v>82</v>
      </c>
      <c r="AV745" s="14" t="s">
        <v>82</v>
      </c>
      <c r="AW745" s="14" t="s">
        <v>35</v>
      </c>
      <c r="AX745" s="14" t="s">
        <v>73</v>
      </c>
      <c r="AY745" s="254" t="s">
        <v>188</v>
      </c>
    </row>
    <row r="746" s="13" customFormat="1">
      <c r="A746" s="13"/>
      <c r="B746" s="233"/>
      <c r="C746" s="234"/>
      <c r="D746" s="235" t="s">
        <v>198</v>
      </c>
      <c r="E746" s="236" t="s">
        <v>19</v>
      </c>
      <c r="F746" s="237" t="s">
        <v>3612</v>
      </c>
      <c r="G746" s="234"/>
      <c r="H746" s="236" t="s">
        <v>19</v>
      </c>
      <c r="I746" s="238"/>
      <c r="J746" s="234"/>
      <c r="K746" s="234"/>
      <c r="L746" s="239"/>
      <c r="M746" s="240"/>
      <c r="N746" s="241"/>
      <c r="O746" s="241"/>
      <c r="P746" s="241"/>
      <c r="Q746" s="241"/>
      <c r="R746" s="241"/>
      <c r="S746" s="241"/>
      <c r="T746" s="24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3" t="s">
        <v>198</v>
      </c>
      <c r="AU746" s="243" t="s">
        <v>82</v>
      </c>
      <c r="AV746" s="13" t="s">
        <v>80</v>
      </c>
      <c r="AW746" s="13" t="s">
        <v>35</v>
      </c>
      <c r="AX746" s="13" t="s">
        <v>73</v>
      </c>
      <c r="AY746" s="243" t="s">
        <v>188</v>
      </c>
    </row>
    <row r="747" s="14" customFormat="1">
      <c r="A747" s="14"/>
      <c r="B747" s="244"/>
      <c r="C747" s="245"/>
      <c r="D747" s="235" t="s">
        <v>198</v>
      </c>
      <c r="E747" s="246" t="s">
        <v>19</v>
      </c>
      <c r="F747" s="247" t="s">
        <v>3616</v>
      </c>
      <c r="G747" s="245"/>
      <c r="H747" s="248">
        <v>-44712.720000000001</v>
      </c>
      <c r="I747" s="249"/>
      <c r="J747" s="245"/>
      <c r="K747" s="245"/>
      <c r="L747" s="250"/>
      <c r="M747" s="251"/>
      <c r="N747" s="252"/>
      <c r="O747" s="252"/>
      <c r="P747" s="252"/>
      <c r="Q747" s="252"/>
      <c r="R747" s="252"/>
      <c r="S747" s="252"/>
      <c r="T747" s="253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54" t="s">
        <v>198</v>
      </c>
      <c r="AU747" s="254" t="s">
        <v>82</v>
      </c>
      <c r="AV747" s="14" t="s">
        <v>82</v>
      </c>
      <c r="AW747" s="14" t="s">
        <v>35</v>
      </c>
      <c r="AX747" s="14" t="s">
        <v>73</v>
      </c>
      <c r="AY747" s="254" t="s">
        <v>188</v>
      </c>
    </row>
    <row r="748" s="15" customFormat="1">
      <c r="A748" s="15"/>
      <c r="B748" s="255"/>
      <c r="C748" s="256"/>
      <c r="D748" s="235" t="s">
        <v>198</v>
      </c>
      <c r="E748" s="257" t="s">
        <v>19</v>
      </c>
      <c r="F748" s="258" t="s">
        <v>229</v>
      </c>
      <c r="G748" s="256"/>
      <c r="H748" s="259">
        <v>200776.07999999999</v>
      </c>
      <c r="I748" s="260"/>
      <c r="J748" s="256"/>
      <c r="K748" s="256"/>
      <c r="L748" s="261"/>
      <c r="M748" s="262"/>
      <c r="N748" s="263"/>
      <c r="O748" s="263"/>
      <c r="P748" s="263"/>
      <c r="Q748" s="263"/>
      <c r="R748" s="263"/>
      <c r="S748" s="263"/>
      <c r="T748" s="264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T748" s="265" t="s">
        <v>198</v>
      </c>
      <c r="AU748" s="265" t="s">
        <v>82</v>
      </c>
      <c r="AV748" s="15" t="s">
        <v>135</v>
      </c>
      <c r="AW748" s="15" t="s">
        <v>35</v>
      </c>
      <c r="AX748" s="15" t="s">
        <v>80</v>
      </c>
      <c r="AY748" s="265" t="s">
        <v>188</v>
      </c>
    </row>
    <row r="749" s="2" customFormat="1" ht="16.5" customHeight="1">
      <c r="A749" s="40"/>
      <c r="B749" s="41"/>
      <c r="C749" s="215" t="s">
        <v>891</v>
      </c>
      <c r="D749" s="215" t="s">
        <v>190</v>
      </c>
      <c r="E749" s="216" t="s">
        <v>269</v>
      </c>
      <c r="F749" s="217" t="s">
        <v>270</v>
      </c>
      <c r="G749" s="218" t="s">
        <v>243</v>
      </c>
      <c r="H749" s="219">
        <v>1673.134</v>
      </c>
      <c r="I749" s="220"/>
      <c r="J749" s="221">
        <f>ROUND(I749*H749,2)</f>
        <v>0</v>
      </c>
      <c r="K749" s="217" t="s">
        <v>194</v>
      </c>
      <c r="L749" s="46"/>
      <c r="M749" s="222" t="s">
        <v>19</v>
      </c>
      <c r="N749" s="223" t="s">
        <v>44</v>
      </c>
      <c r="O749" s="86"/>
      <c r="P749" s="224">
        <f>O749*H749</f>
        <v>0</v>
      </c>
      <c r="Q749" s="224">
        <v>0</v>
      </c>
      <c r="R749" s="224">
        <f>Q749*H749</f>
        <v>0</v>
      </c>
      <c r="S749" s="224">
        <v>0</v>
      </c>
      <c r="T749" s="225">
        <f>S749*H749</f>
        <v>0</v>
      </c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R749" s="226" t="s">
        <v>135</v>
      </c>
      <c r="AT749" s="226" t="s">
        <v>190</v>
      </c>
      <c r="AU749" s="226" t="s">
        <v>82</v>
      </c>
      <c r="AY749" s="19" t="s">
        <v>188</v>
      </c>
      <c r="BE749" s="227">
        <f>IF(N749="základní",J749,0)</f>
        <v>0</v>
      </c>
      <c r="BF749" s="227">
        <f>IF(N749="snížená",J749,0)</f>
        <v>0</v>
      </c>
      <c r="BG749" s="227">
        <f>IF(N749="zákl. přenesená",J749,0)</f>
        <v>0</v>
      </c>
      <c r="BH749" s="227">
        <f>IF(N749="sníž. přenesená",J749,0)</f>
        <v>0</v>
      </c>
      <c r="BI749" s="227">
        <f>IF(N749="nulová",J749,0)</f>
        <v>0</v>
      </c>
      <c r="BJ749" s="19" t="s">
        <v>80</v>
      </c>
      <c r="BK749" s="227">
        <f>ROUND(I749*H749,2)</f>
        <v>0</v>
      </c>
      <c r="BL749" s="19" t="s">
        <v>135</v>
      </c>
      <c r="BM749" s="226" t="s">
        <v>3620</v>
      </c>
    </row>
    <row r="750" s="2" customFormat="1">
      <c r="A750" s="40"/>
      <c r="B750" s="41"/>
      <c r="C750" s="42"/>
      <c r="D750" s="228" t="s">
        <v>196</v>
      </c>
      <c r="E750" s="42"/>
      <c r="F750" s="229" t="s">
        <v>272</v>
      </c>
      <c r="G750" s="42"/>
      <c r="H750" s="42"/>
      <c r="I750" s="230"/>
      <c r="J750" s="42"/>
      <c r="K750" s="42"/>
      <c r="L750" s="46"/>
      <c r="M750" s="231"/>
      <c r="N750" s="232"/>
      <c r="O750" s="86"/>
      <c r="P750" s="86"/>
      <c r="Q750" s="86"/>
      <c r="R750" s="86"/>
      <c r="S750" s="86"/>
      <c r="T750" s="87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T750" s="19" t="s">
        <v>196</v>
      </c>
      <c r="AU750" s="19" t="s">
        <v>82</v>
      </c>
    </row>
    <row r="751" s="14" customFormat="1">
      <c r="A751" s="14"/>
      <c r="B751" s="244"/>
      <c r="C751" s="245"/>
      <c r="D751" s="235" t="s">
        <v>198</v>
      </c>
      <c r="E751" s="246" t="s">
        <v>19</v>
      </c>
      <c r="F751" s="247" t="s">
        <v>3608</v>
      </c>
      <c r="G751" s="245"/>
      <c r="H751" s="248">
        <v>807.24000000000001</v>
      </c>
      <c r="I751" s="249"/>
      <c r="J751" s="245"/>
      <c r="K751" s="245"/>
      <c r="L751" s="250"/>
      <c r="M751" s="251"/>
      <c r="N751" s="252"/>
      <c r="O751" s="252"/>
      <c r="P751" s="252"/>
      <c r="Q751" s="252"/>
      <c r="R751" s="252"/>
      <c r="S751" s="252"/>
      <c r="T751" s="253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54" t="s">
        <v>198</v>
      </c>
      <c r="AU751" s="254" t="s">
        <v>82</v>
      </c>
      <c r="AV751" s="14" t="s">
        <v>82</v>
      </c>
      <c r="AW751" s="14" t="s">
        <v>35</v>
      </c>
      <c r="AX751" s="14" t="s">
        <v>73</v>
      </c>
      <c r="AY751" s="254" t="s">
        <v>188</v>
      </c>
    </row>
    <row r="752" s="14" customFormat="1">
      <c r="A752" s="14"/>
      <c r="B752" s="244"/>
      <c r="C752" s="245"/>
      <c r="D752" s="235" t="s">
        <v>198</v>
      </c>
      <c r="E752" s="246" t="s">
        <v>19</v>
      </c>
      <c r="F752" s="247" t="s">
        <v>3609</v>
      </c>
      <c r="G752" s="245"/>
      <c r="H752" s="248">
        <v>1064.5</v>
      </c>
      <c r="I752" s="249"/>
      <c r="J752" s="245"/>
      <c r="K752" s="245"/>
      <c r="L752" s="250"/>
      <c r="M752" s="251"/>
      <c r="N752" s="252"/>
      <c r="O752" s="252"/>
      <c r="P752" s="252"/>
      <c r="Q752" s="252"/>
      <c r="R752" s="252"/>
      <c r="S752" s="252"/>
      <c r="T752" s="253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54" t="s">
        <v>198</v>
      </c>
      <c r="AU752" s="254" t="s">
        <v>82</v>
      </c>
      <c r="AV752" s="14" t="s">
        <v>82</v>
      </c>
      <c r="AW752" s="14" t="s">
        <v>35</v>
      </c>
      <c r="AX752" s="14" t="s">
        <v>73</v>
      </c>
      <c r="AY752" s="254" t="s">
        <v>188</v>
      </c>
    </row>
    <row r="753" s="14" customFormat="1">
      <c r="A753" s="14"/>
      <c r="B753" s="244"/>
      <c r="C753" s="245"/>
      <c r="D753" s="235" t="s">
        <v>198</v>
      </c>
      <c r="E753" s="246" t="s">
        <v>19</v>
      </c>
      <c r="F753" s="247" t="s">
        <v>3610</v>
      </c>
      <c r="G753" s="245"/>
      <c r="H753" s="248">
        <v>67.200000000000003</v>
      </c>
      <c r="I753" s="249"/>
      <c r="J753" s="245"/>
      <c r="K753" s="245"/>
      <c r="L753" s="250"/>
      <c r="M753" s="251"/>
      <c r="N753" s="252"/>
      <c r="O753" s="252"/>
      <c r="P753" s="252"/>
      <c r="Q753" s="252"/>
      <c r="R753" s="252"/>
      <c r="S753" s="252"/>
      <c r="T753" s="253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54" t="s">
        <v>198</v>
      </c>
      <c r="AU753" s="254" t="s">
        <v>82</v>
      </c>
      <c r="AV753" s="14" t="s">
        <v>82</v>
      </c>
      <c r="AW753" s="14" t="s">
        <v>35</v>
      </c>
      <c r="AX753" s="14" t="s">
        <v>73</v>
      </c>
      <c r="AY753" s="254" t="s">
        <v>188</v>
      </c>
    </row>
    <row r="754" s="14" customFormat="1">
      <c r="A754" s="14"/>
      <c r="B754" s="244"/>
      <c r="C754" s="245"/>
      <c r="D754" s="235" t="s">
        <v>198</v>
      </c>
      <c r="E754" s="246" t="s">
        <v>19</v>
      </c>
      <c r="F754" s="247" t="s">
        <v>3611</v>
      </c>
      <c r="G754" s="245"/>
      <c r="H754" s="248">
        <v>106.8</v>
      </c>
      <c r="I754" s="249"/>
      <c r="J754" s="245"/>
      <c r="K754" s="245"/>
      <c r="L754" s="250"/>
      <c r="M754" s="251"/>
      <c r="N754" s="252"/>
      <c r="O754" s="252"/>
      <c r="P754" s="252"/>
      <c r="Q754" s="252"/>
      <c r="R754" s="252"/>
      <c r="S754" s="252"/>
      <c r="T754" s="253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54" t="s">
        <v>198</v>
      </c>
      <c r="AU754" s="254" t="s">
        <v>82</v>
      </c>
      <c r="AV754" s="14" t="s">
        <v>82</v>
      </c>
      <c r="AW754" s="14" t="s">
        <v>35</v>
      </c>
      <c r="AX754" s="14" t="s">
        <v>73</v>
      </c>
      <c r="AY754" s="254" t="s">
        <v>188</v>
      </c>
    </row>
    <row r="755" s="13" customFormat="1">
      <c r="A755" s="13"/>
      <c r="B755" s="233"/>
      <c r="C755" s="234"/>
      <c r="D755" s="235" t="s">
        <v>198</v>
      </c>
      <c r="E755" s="236" t="s">
        <v>19</v>
      </c>
      <c r="F755" s="237" t="s">
        <v>3612</v>
      </c>
      <c r="G755" s="234"/>
      <c r="H755" s="236" t="s">
        <v>19</v>
      </c>
      <c r="I755" s="238"/>
      <c r="J755" s="234"/>
      <c r="K755" s="234"/>
      <c r="L755" s="239"/>
      <c r="M755" s="240"/>
      <c r="N755" s="241"/>
      <c r="O755" s="241"/>
      <c r="P755" s="241"/>
      <c r="Q755" s="241"/>
      <c r="R755" s="241"/>
      <c r="S755" s="241"/>
      <c r="T755" s="24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3" t="s">
        <v>198</v>
      </c>
      <c r="AU755" s="243" t="s">
        <v>82</v>
      </c>
      <c r="AV755" s="13" t="s">
        <v>80</v>
      </c>
      <c r="AW755" s="13" t="s">
        <v>35</v>
      </c>
      <c r="AX755" s="13" t="s">
        <v>73</v>
      </c>
      <c r="AY755" s="243" t="s">
        <v>188</v>
      </c>
    </row>
    <row r="756" s="14" customFormat="1">
      <c r="A756" s="14"/>
      <c r="B756" s="244"/>
      <c r="C756" s="245"/>
      <c r="D756" s="235" t="s">
        <v>198</v>
      </c>
      <c r="E756" s="246" t="s">
        <v>19</v>
      </c>
      <c r="F756" s="247" t="s">
        <v>3613</v>
      </c>
      <c r="G756" s="245"/>
      <c r="H756" s="248">
        <v>-372.60599999999999</v>
      </c>
      <c r="I756" s="249"/>
      <c r="J756" s="245"/>
      <c r="K756" s="245"/>
      <c r="L756" s="250"/>
      <c r="M756" s="251"/>
      <c r="N756" s="252"/>
      <c r="O756" s="252"/>
      <c r="P756" s="252"/>
      <c r="Q756" s="252"/>
      <c r="R756" s="252"/>
      <c r="S756" s="252"/>
      <c r="T756" s="253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4" t="s">
        <v>198</v>
      </c>
      <c r="AU756" s="254" t="s">
        <v>82</v>
      </c>
      <c r="AV756" s="14" t="s">
        <v>82</v>
      </c>
      <c r="AW756" s="14" t="s">
        <v>35</v>
      </c>
      <c r="AX756" s="14" t="s">
        <v>73</v>
      </c>
      <c r="AY756" s="254" t="s">
        <v>188</v>
      </c>
    </row>
    <row r="757" s="15" customFormat="1">
      <c r="A757" s="15"/>
      <c r="B757" s="255"/>
      <c r="C757" s="256"/>
      <c r="D757" s="235" t="s">
        <v>198</v>
      </c>
      <c r="E757" s="257" t="s">
        <v>19</v>
      </c>
      <c r="F757" s="258" t="s">
        <v>229</v>
      </c>
      <c r="G757" s="256"/>
      <c r="H757" s="259">
        <v>1673.134</v>
      </c>
      <c r="I757" s="260"/>
      <c r="J757" s="256"/>
      <c r="K757" s="256"/>
      <c r="L757" s="261"/>
      <c r="M757" s="262"/>
      <c r="N757" s="263"/>
      <c r="O757" s="263"/>
      <c r="P757" s="263"/>
      <c r="Q757" s="263"/>
      <c r="R757" s="263"/>
      <c r="S757" s="263"/>
      <c r="T757" s="264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T757" s="265" t="s">
        <v>198</v>
      </c>
      <c r="AU757" s="265" t="s">
        <v>82</v>
      </c>
      <c r="AV757" s="15" t="s">
        <v>135</v>
      </c>
      <c r="AW757" s="15" t="s">
        <v>35</v>
      </c>
      <c r="AX757" s="15" t="s">
        <v>80</v>
      </c>
      <c r="AY757" s="265" t="s">
        <v>188</v>
      </c>
    </row>
    <row r="758" s="12" customFormat="1" ht="22.8" customHeight="1">
      <c r="A758" s="12"/>
      <c r="B758" s="199"/>
      <c r="C758" s="200"/>
      <c r="D758" s="201" t="s">
        <v>72</v>
      </c>
      <c r="E758" s="213" t="s">
        <v>401</v>
      </c>
      <c r="F758" s="213" t="s">
        <v>402</v>
      </c>
      <c r="G758" s="200"/>
      <c r="H758" s="200"/>
      <c r="I758" s="203"/>
      <c r="J758" s="214">
        <f>BK758</f>
        <v>0</v>
      </c>
      <c r="K758" s="200"/>
      <c r="L758" s="205"/>
      <c r="M758" s="206"/>
      <c r="N758" s="207"/>
      <c r="O758" s="207"/>
      <c r="P758" s="208">
        <f>SUM(P759:P760)</f>
        <v>0</v>
      </c>
      <c r="Q758" s="207"/>
      <c r="R758" s="208">
        <f>SUM(R759:R760)</f>
        <v>0</v>
      </c>
      <c r="S758" s="207"/>
      <c r="T758" s="209">
        <f>SUM(T759:T760)</f>
        <v>0</v>
      </c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R758" s="210" t="s">
        <v>80</v>
      </c>
      <c r="AT758" s="211" t="s">
        <v>72</v>
      </c>
      <c r="AU758" s="211" t="s">
        <v>80</v>
      </c>
      <c r="AY758" s="210" t="s">
        <v>188</v>
      </c>
      <c r="BK758" s="212">
        <f>SUM(BK759:BK760)</f>
        <v>0</v>
      </c>
    </row>
    <row r="759" s="2" customFormat="1" ht="37.8" customHeight="1">
      <c r="A759" s="40"/>
      <c r="B759" s="41"/>
      <c r="C759" s="215" t="s">
        <v>896</v>
      </c>
      <c r="D759" s="215" t="s">
        <v>190</v>
      </c>
      <c r="E759" s="216" t="s">
        <v>615</v>
      </c>
      <c r="F759" s="217" t="s">
        <v>616</v>
      </c>
      <c r="G759" s="218" t="s">
        <v>345</v>
      </c>
      <c r="H759" s="219">
        <v>41.207000000000001</v>
      </c>
      <c r="I759" s="220"/>
      <c r="J759" s="221">
        <f>ROUND(I759*H759,2)</f>
        <v>0</v>
      </c>
      <c r="K759" s="217" t="s">
        <v>194</v>
      </c>
      <c r="L759" s="46"/>
      <c r="M759" s="222" t="s">
        <v>19</v>
      </c>
      <c r="N759" s="223" t="s">
        <v>44</v>
      </c>
      <c r="O759" s="86"/>
      <c r="P759" s="224">
        <f>O759*H759</f>
        <v>0</v>
      </c>
      <c r="Q759" s="224">
        <v>0</v>
      </c>
      <c r="R759" s="224">
        <f>Q759*H759</f>
        <v>0</v>
      </c>
      <c r="S759" s="224">
        <v>0</v>
      </c>
      <c r="T759" s="225">
        <f>S759*H759</f>
        <v>0</v>
      </c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R759" s="226" t="s">
        <v>135</v>
      </c>
      <c r="AT759" s="226" t="s">
        <v>190</v>
      </c>
      <c r="AU759" s="226" t="s">
        <v>82</v>
      </c>
      <c r="AY759" s="19" t="s">
        <v>188</v>
      </c>
      <c r="BE759" s="227">
        <f>IF(N759="základní",J759,0)</f>
        <v>0</v>
      </c>
      <c r="BF759" s="227">
        <f>IF(N759="snížená",J759,0)</f>
        <v>0</v>
      </c>
      <c r="BG759" s="227">
        <f>IF(N759="zákl. přenesená",J759,0)</f>
        <v>0</v>
      </c>
      <c r="BH759" s="227">
        <f>IF(N759="sníž. přenesená",J759,0)</f>
        <v>0</v>
      </c>
      <c r="BI759" s="227">
        <f>IF(N759="nulová",J759,0)</f>
        <v>0</v>
      </c>
      <c r="BJ759" s="19" t="s">
        <v>80</v>
      </c>
      <c r="BK759" s="227">
        <f>ROUND(I759*H759,2)</f>
        <v>0</v>
      </c>
      <c r="BL759" s="19" t="s">
        <v>135</v>
      </c>
      <c r="BM759" s="226" t="s">
        <v>3621</v>
      </c>
    </row>
    <row r="760" s="2" customFormat="1">
      <c r="A760" s="40"/>
      <c r="B760" s="41"/>
      <c r="C760" s="42"/>
      <c r="D760" s="228" t="s">
        <v>196</v>
      </c>
      <c r="E760" s="42"/>
      <c r="F760" s="229" t="s">
        <v>618</v>
      </c>
      <c r="G760" s="42"/>
      <c r="H760" s="42"/>
      <c r="I760" s="230"/>
      <c r="J760" s="42"/>
      <c r="K760" s="42"/>
      <c r="L760" s="46"/>
      <c r="M760" s="231"/>
      <c r="N760" s="232"/>
      <c r="O760" s="86"/>
      <c r="P760" s="86"/>
      <c r="Q760" s="86"/>
      <c r="R760" s="86"/>
      <c r="S760" s="86"/>
      <c r="T760" s="87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T760" s="19" t="s">
        <v>196</v>
      </c>
      <c r="AU760" s="19" t="s">
        <v>82</v>
      </c>
    </row>
    <row r="761" s="12" customFormat="1" ht="25.92" customHeight="1">
      <c r="A761" s="12"/>
      <c r="B761" s="199"/>
      <c r="C761" s="200"/>
      <c r="D761" s="201" t="s">
        <v>72</v>
      </c>
      <c r="E761" s="202" t="s">
        <v>408</v>
      </c>
      <c r="F761" s="202" t="s">
        <v>409</v>
      </c>
      <c r="G761" s="200"/>
      <c r="H761" s="200"/>
      <c r="I761" s="203"/>
      <c r="J761" s="204">
        <f>BK761</f>
        <v>0</v>
      </c>
      <c r="K761" s="200"/>
      <c r="L761" s="205"/>
      <c r="M761" s="206"/>
      <c r="N761" s="207"/>
      <c r="O761" s="207"/>
      <c r="P761" s="208">
        <f>P762+P781+P891</f>
        <v>0</v>
      </c>
      <c r="Q761" s="207"/>
      <c r="R761" s="208">
        <f>R762+R781+R891</f>
        <v>24.271328530000002</v>
      </c>
      <c r="S761" s="207"/>
      <c r="T761" s="209">
        <f>T762+T781+T891</f>
        <v>0</v>
      </c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R761" s="210" t="s">
        <v>82</v>
      </c>
      <c r="AT761" s="211" t="s">
        <v>72</v>
      </c>
      <c r="AU761" s="211" t="s">
        <v>73</v>
      </c>
      <c r="AY761" s="210" t="s">
        <v>188</v>
      </c>
      <c r="BK761" s="212">
        <f>BK762+BK781+BK891</f>
        <v>0</v>
      </c>
    </row>
    <row r="762" s="12" customFormat="1" ht="22.8" customHeight="1">
      <c r="A762" s="12"/>
      <c r="B762" s="199"/>
      <c r="C762" s="200"/>
      <c r="D762" s="201" t="s">
        <v>72</v>
      </c>
      <c r="E762" s="213" t="s">
        <v>619</v>
      </c>
      <c r="F762" s="213" t="s">
        <v>620</v>
      </c>
      <c r="G762" s="200"/>
      <c r="H762" s="200"/>
      <c r="I762" s="203"/>
      <c r="J762" s="214">
        <f>BK762</f>
        <v>0</v>
      </c>
      <c r="K762" s="200"/>
      <c r="L762" s="205"/>
      <c r="M762" s="206"/>
      <c r="N762" s="207"/>
      <c r="O762" s="207"/>
      <c r="P762" s="208">
        <f>SUM(P763:P780)</f>
        <v>0</v>
      </c>
      <c r="Q762" s="207"/>
      <c r="R762" s="208">
        <f>SUM(R763:R780)</f>
        <v>0.039</v>
      </c>
      <c r="S762" s="207"/>
      <c r="T762" s="209">
        <f>SUM(T763:T780)</f>
        <v>0</v>
      </c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R762" s="210" t="s">
        <v>82</v>
      </c>
      <c r="AT762" s="211" t="s">
        <v>72</v>
      </c>
      <c r="AU762" s="211" t="s">
        <v>80</v>
      </c>
      <c r="AY762" s="210" t="s">
        <v>188</v>
      </c>
      <c r="BK762" s="212">
        <f>SUM(BK763:BK780)</f>
        <v>0</v>
      </c>
    </row>
    <row r="763" s="2" customFormat="1" ht="21.75" customHeight="1">
      <c r="A763" s="40"/>
      <c r="B763" s="41"/>
      <c r="C763" s="215" t="s">
        <v>901</v>
      </c>
      <c r="D763" s="215" t="s">
        <v>190</v>
      </c>
      <c r="E763" s="216" t="s">
        <v>3622</v>
      </c>
      <c r="F763" s="217" t="s">
        <v>3623</v>
      </c>
      <c r="G763" s="218" t="s">
        <v>243</v>
      </c>
      <c r="H763" s="219">
        <v>112.84999999999999</v>
      </c>
      <c r="I763" s="220"/>
      <c r="J763" s="221">
        <f>ROUND(I763*H763,2)</f>
        <v>0</v>
      </c>
      <c r="K763" s="217" t="s">
        <v>194</v>
      </c>
      <c r="L763" s="46"/>
      <c r="M763" s="222" t="s">
        <v>19</v>
      </c>
      <c r="N763" s="223" t="s">
        <v>44</v>
      </c>
      <c r="O763" s="86"/>
      <c r="P763" s="224">
        <f>O763*H763</f>
        <v>0</v>
      </c>
      <c r="Q763" s="224">
        <v>0</v>
      </c>
      <c r="R763" s="224">
        <f>Q763*H763</f>
        <v>0</v>
      </c>
      <c r="S763" s="224">
        <v>0</v>
      </c>
      <c r="T763" s="225">
        <f>S763*H763</f>
        <v>0</v>
      </c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R763" s="226" t="s">
        <v>342</v>
      </c>
      <c r="AT763" s="226" t="s">
        <v>190</v>
      </c>
      <c r="AU763" s="226" t="s">
        <v>82</v>
      </c>
      <c r="AY763" s="19" t="s">
        <v>188</v>
      </c>
      <c r="BE763" s="227">
        <f>IF(N763="základní",J763,0)</f>
        <v>0</v>
      </c>
      <c r="BF763" s="227">
        <f>IF(N763="snížená",J763,0)</f>
        <v>0</v>
      </c>
      <c r="BG763" s="227">
        <f>IF(N763="zákl. přenesená",J763,0)</f>
        <v>0</v>
      </c>
      <c r="BH763" s="227">
        <f>IF(N763="sníž. přenesená",J763,0)</f>
        <v>0</v>
      </c>
      <c r="BI763" s="227">
        <f>IF(N763="nulová",J763,0)</f>
        <v>0</v>
      </c>
      <c r="BJ763" s="19" t="s">
        <v>80</v>
      </c>
      <c r="BK763" s="227">
        <f>ROUND(I763*H763,2)</f>
        <v>0</v>
      </c>
      <c r="BL763" s="19" t="s">
        <v>342</v>
      </c>
      <c r="BM763" s="226" t="s">
        <v>3624</v>
      </c>
    </row>
    <row r="764" s="2" customFormat="1">
      <c r="A764" s="40"/>
      <c r="B764" s="41"/>
      <c r="C764" s="42"/>
      <c r="D764" s="228" t="s">
        <v>196</v>
      </c>
      <c r="E764" s="42"/>
      <c r="F764" s="229" t="s">
        <v>3625</v>
      </c>
      <c r="G764" s="42"/>
      <c r="H764" s="42"/>
      <c r="I764" s="230"/>
      <c r="J764" s="42"/>
      <c r="K764" s="42"/>
      <c r="L764" s="46"/>
      <c r="M764" s="231"/>
      <c r="N764" s="232"/>
      <c r="O764" s="86"/>
      <c r="P764" s="86"/>
      <c r="Q764" s="86"/>
      <c r="R764" s="86"/>
      <c r="S764" s="86"/>
      <c r="T764" s="87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T764" s="19" t="s">
        <v>196</v>
      </c>
      <c r="AU764" s="19" t="s">
        <v>82</v>
      </c>
    </row>
    <row r="765" s="13" customFormat="1">
      <c r="A765" s="13"/>
      <c r="B765" s="233"/>
      <c r="C765" s="234"/>
      <c r="D765" s="235" t="s">
        <v>198</v>
      </c>
      <c r="E765" s="236" t="s">
        <v>19</v>
      </c>
      <c r="F765" s="237" t="s">
        <v>3381</v>
      </c>
      <c r="G765" s="234"/>
      <c r="H765" s="236" t="s">
        <v>19</v>
      </c>
      <c r="I765" s="238"/>
      <c r="J765" s="234"/>
      <c r="K765" s="234"/>
      <c r="L765" s="239"/>
      <c r="M765" s="240"/>
      <c r="N765" s="241"/>
      <c r="O765" s="241"/>
      <c r="P765" s="241"/>
      <c r="Q765" s="241"/>
      <c r="R765" s="241"/>
      <c r="S765" s="241"/>
      <c r="T765" s="242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3" t="s">
        <v>198</v>
      </c>
      <c r="AU765" s="243" t="s">
        <v>82</v>
      </c>
      <c r="AV765" s="13" t="s">
        <v>80</v>
      </c>
      <c r="AW765" s="13" t="s">
        <v>35</v>
      </c>
      <c r="AX765" s="13" t="s">
        <v>73</v>
      </c>
      <c r="AY765" s="243" t="s">
        <v>188</v>
      </c>
    </row>
    <row r="766" s="14" customFormat="1">
      <c r="A766" s="14"/>
      <c r="B766" s="244"/>
      <c r="C766" s="245"/>
      <c r="D766" s="235" t="s">
        <v>198</v>
      </c>
      <c r="E766" s="246" t="s">
        <v>19</v>
      </c>
      <c r="F766" s="247" t="s">
        <v>3626</v>
      </c>
      <c r="G766" s="245"/>
      <c r="H766" s="248">
        <v>23.120000000000001</v>
      </c>
      <c r="I766" s="249"/>
      <c r="J766" s="245"/>
      <c r="K766" s="245"/>
      <c r="L766" s="250"/>
      <c r="M766" s="251"/>
      <c r="N766" s="252"/>
      <c r="O766" s="252"/>
      <c r="P766" s="252"/>
      <c r="Q766" s="252"/>
      <c r="R766" s="252"/>
      <c r="S766" s="252"/>
      <c r="T766" s="253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54" t="s">
        <v>198</v>
      </c>
      <c r="AU766" s="254" t="s">
        <v>82</v>
      </c>
      <c r="AV766" s="14" t="s">
        <v>82</v>
      </c>
      <c r="AW766" s="14" t="s">
        <v>35</v>
      </c>
      <c r="AX766" s="14" t="s">
        <v>73</v>
      </c>
      <c r="AY766" s="254" t="s">
        <v>188</v>
      </c>
    </row>
    <row r="767" s="14" customFormat="1">
      <c r="A767" s="14"/>
      <c r="B767" s="244"/>
      <c r="C767" s="245"/>
      <c r="D767" s="235" t="s">
        <v>198</v>
      </c>
      <c r="E767" s="246" t="s">
        <v>19</v>
      </c>
      <c r="F767" s="247" t="s">
        <v>3626</v>
      </c>
      <c r="G767" s="245"/>
      <c r="H767" s="248">
        <v>23.120000000000001</v>
      </c>
      <c r="I767" s="249"/>
      <c r="J767" s="245"/>
      <c r="K767" s="245"/>
      <c r="L767" s="250"/>
      <c r="M767" s="251"/>
      <c r="N767" s="252"/>
      <c r="O767" s="252"/>
      <c r="P767" s="252"/>
      <c r="Q767" s="252"/>
      <c r="R767" s="252"/>
      <c r="S767" s="252"/>
      <c r="T767" s="253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4" t="s">
        <v>198</v>
      </c>
      <c r="AU767" s="254" t="s">
        <v>82</v>
      </c>
      <c r="AV767" s="14" t="s">
        <v>82</v>
      </c>
      <c r="AW767" s="14" t="s">
        <v>35</v>
      </c>
      <c r="AX767" s="14" t="s">
        <v>73</v>
      </c>
      <c r="AY767" s="254" t="s">
        <v>188</v>
      </c>
    </row>
    <row r="768" s="14" customFormat="1">
      <c r="A768" s="14"/>
      <c r="B768" s="244"/>
      <c r="C768" s="245"/>
      <c r="D768" s="235" t="s">
        <v>198</v>
      </c>
      <c r="E768" s="246" t="s">
        <v>19</v>
      </c>
      <c r="F768" s="247" t="s">
        <v>3627</v>
      </c>
      <c r="G768" s="245"/>
      <c r="H768" s="248">
        <v>33.305</v>
      </c>
      <c r="I768" s="249"/>
      <c r="J768" s="245"/>
      <c r="K768" s="245"/>
      <c r="L768" s="250"/>
      <c r="M768" s="251"/>
      <c r="N768" s="252"/>
      <c r="O768" s="252"/>
      <c r="P768" s="252"/>
      <c r="Q768" s="252"/>
      <c r="R768" s="252"/>
      <c r="S768" s="252"/>
      <c r="T768" s="253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54" t="s">
        <v>198</v>
      </c>
      <c r="AU768" s="254" t="s">
        <v>82</v>
      </c>
      <c r="AV768" s="14" t="s">
        <v>82</v>
      </c>
      <c r="AW768" s="14" t="s">
        <v>35</v>
      </c>
      <c r="AX768" s="14" t="s">
        <v>73</v>
      </c>
      <c r="AY768" s="254" t="s">
        <v>188</v>
      </c>
    </row>
    <row r="769" s="14" customFormat="1">
      <c r="A769" s="14"/>
      <c r="B769" s="244"/>
      <c r="C769" s="245"/>
      <c r="D769" s="235" t="s">
        <v>198</v>
      </c>
      <c r="E769" s="246" t="s">
        <v>19</v>
      </c>
      <c r="F769" s="247" t="s">
        <v>3627</v>
      </c>
      <c r="G769" s="245"/>
      <c r="H769" s="248">
        <v>33.305</v>
      </c>
      <c r="I769" s="249"/>
      <c r="J769" s="245"/>
      <c r="K769" s="245"/>
      <c r="L769" s="250"/>
      <c r="M769" s="251"/>
      <c r="N769" s="252"/>
      <c r="O769" s="252"/>
      <c r="P769" s="252"/>
      <c r="Q769" s="252"/>
      <c r="R769" s="252"/>
      <c r="S769" s="252"/>
      <c r="T769" s="253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54" t="s">
        <v>198</v>
      </c>
      <c r="AU769" s="254" t="s">
        <v>82</v>
      </c>
      <c r="AV769" s="14" t="s">
        <v>82</v>
      </c>
      <c r="AW769" s="14" t="s">
        <v>35</v>
      </c>
      <c r="AX769" s="14" t="s">
        <v>73</v>
      </c>
      <c r="AY769" s="254" t="s">
        <v>188</v>
      </c>
    </row>
    <row r="770" s="15" customFormat="1">
      <c r="A770" s="15"/>
      <c r="B770" s="255"/>
      <c r="C770" s="256"/>
      <c r="D770" s="235" t="s">
        <v>198</v>
      </c>
      <c r="E770" s="257" t="s">
        <v>19</v>
      </c>
      <c r="F770" s="258" t="s">
        <v>229</v>
      </c>
      <c r="G770" s="256"/>
      <c r="H770" s="259">
        <v>112.84999999999999</v>
      </c>
      <c r="I770" s="260"/>
      <c r="J770" s="256"/>
      <c r="K770" s="256"/>
      <c r="L770" s="261"/>
      <c r="M770" s="262"/>
      <c r="N770" s="263"/>
      <c r="O770" s="263"/>
      <c r="P770" s="263"/>
      <c r="Q770" s="263"/>
      <c r="R770" s="263"/>
      <c r="S770" s="263"/>
      <c r="T770" s="264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T770" s="265" t="s">
        <v>198</v>
      </c>
      <c r="AU770" s="265" t="s">
        <v>82</v>
      </c>
      <c r="AV770" s="15" t="s">
        <v>135</v>
      </c>
      <c r="AW770" s="15" t="s">
        <v>35</v>
      </c>
      <c r="AX770" s="15" t="s">
        <v>80</v>
      </c>
      <c r="AY770" s="265" t="s">
        <v>188</v>
      </c>
    </row>
    <row r="771" s="2" customFormat="1" ht="16.5" customHeight="1">
      <c r="A771" s="40"/>
      <c r="B771" s="41"/>
      <c r="C771" s="272" t="s">
        <v>907</v>
      </c>
      <c r="D771" s="272" t="s">
        <v>522</v>
      </c>
      <c r="E771" s="273" t="s">
        <v>628</v>
      </c>
      <c r="F771" s="274" t="s">
        <v>629</v>
      </c>
      <c r="G771" s="275" t="s">
        <v>345</v>
      </c>
      <c r="H771" s="276">
        <v>0.039</v>
      </c>
      <c r="I771" s="277"/>
      <c r="J771" s="278">
        <f>ROUND(I771*H771,2)</f>
        <v>0</v>
      </c>
      <c r="K771" s="274" t="s">
        <v>194</v>
      </c>
      <c r="L771" s="279"/>
      <c r="M771" s="280" t="s">
        <v>19</v>
      </c>
      <c r="N771" s="281" t="s">
        <v>44</v>
      </c>
      <c r="O771" s="86"/>
      <c r="P771" s="224">
        <f>O771*H771</f>
        <v>0</v>
      </c>
      <c r="Q771" s="224">
        <v>1</v>
      </c>
      <c r="R771" s="224">
        <f>Q771*H771</f>
        <v>0.039</v>
      </c>
      <c r="S771" s="224">
        <v>0</v>
      </c>
      <c r="T771" s="225">
        <f>S771*H771</f>
        <v>0</v>
      </c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R771" s="226" t="s">
        <v>630</v>
      </c>
      <c r="AT771" s="226" t="s">
        <v>522</v>
      </c>
      <c r="AU771" s="226" t="s">
        <v>82</v>
      </c>
      <c r="AY771" s="19" t="s">
        <v>188</v>
      </c>
      <c r="BE771" s="227">
        <f>IF(N771="základní",J771,0)</f>
        <v>0</v>
      </c>
      <c r="BF771" s="227">
        <f>IF(N771="snížená",J771,0)</f>
        <v>0</v>
      </c>
      <c r="BG771" s="227">
        <f>IF(N771="zákl. přenesená",J771,0)</f>
        <v>0</v>
      </c>
      <c r="BH771" s="227">
        <f>IF(N771="sníž. přenesená",J771,0)</f>
        <v>0</v>
      </c>
      <c r="BI771" s="227">
        <f>IF(N771="nulová",J771,0)</f>
        <v>0</v>
      </c>
      <c r="BJ771" s="19" t="s">
        <v>80</v>
      </c>
      <c r="BK771" s="227">
        <f>ROUND(I771*H771,2)</f>
        <v>0</v>
      </c>
      <c r="BL771" s="19" t="s">
        <v>342</v>
      </c>
      <c r="BM771" s="226" t="s">
        <v>3628</v>
      </c>
    </row>
    <row r="772" s="13" customFormat="1">
      <c r="A772" s="13"/>
      <c r="B772" s="233"/>
      <c r="C772" s="234"/>
      <c r="D772" s="235" t="s">
        <v>198</v>
      </c>
      <c r="E772" s="236" t="s">
        <v>19</v>
      </c>
      <c r="F772" s="237" t="s">
        <v>3381</v>
      </c>
      <c r="G772" s="234"/>
      <c r="H772" s="236" t="s">
        <v>19</v>
      </c>
      <c r="I772" s="238"/>
      <c r="J772" s="234"/>
      <c r="K772" s="234"/>
      <c r="L772" s="239"/>
      <c r="M772" s="240"/>
      <c r="N772" s="241"/>
      <c r="O772" s="241"/>
      <c r="P772" s="241"/>
      <c r="Q772" s="241"/>
      <c r="R772" s="241"/>
      <c r="S772" s="241"/>
      <c r="T772" s="242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43" t="s">
        <v>198</v>
      </c>
      <c r="AU772" s="243" t="s">
        <v>82</v>
      </c>
      <c r="AV772" s="13" t="s">
        <v>80</v>
      </c>
      <c r="AW772" s="13" t="s">
        <v>35</v>
      </c>
      <c r="AX772" s="13" t="s">
        <v>73</v>
      </c>
      <c r="AY772" s="243" t="s">
        <v>188</v>
      </c>
    </row>
    <row r="773" s="14" customFormat="1">
      <c r="A773" s="14"/>
      <c r="B773" s="244"/>
      <c r="C773" s="245"/>
      <c r="D773" s="235" t="s">
        <v>198</v>
      </c>
      <c r="E773" s="246" t="s">
        <v>19</v>
      </c>
      <c r="F773" s="247" t="s">
        <v>3626</v>
      </c>
      <c r="G773" s="245"/>
      <c r="H773" s="248">
        <v>23.120000000000001</v>
      </c>
      <c r="I773" s="249"/>
      <c r="J773" s="245"/>
      <c r="K773" s="245"/>
      <c r="L773" s="250"/>
      <c r="M773" s="251"/>
      <c r="N773" s="252"/>
      <c r="O773" s="252"/>
      <c r="P773" s="252"/>
      <c r="Q773" s="252"/>
      <c r="R773" s="252"/>
      <c r="S773" s="252"/>
      <c r="T773" s="253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54" t="s">
        <v>198</v>
      </c>
      <c r="AU773" s="254" t="s">
        <v>82</v>
      </c>
      <c r="AV773" s="14" t="s">
        <v>82</v>
      </c>
      <c r="AW773" s="14" t="s">
        <v>35</v>
      </c>
      <c r="AX773" s="14" t="s">
        <v>73</v>
      </c>
      <c r="AY773" s="254" t="s">
        <v>188</v>
      </c>
    </row>
    <row r="774" s="14" customFormat="1">
      <c r="A774" s="14"/>
      <c r="B774" s="244"/>
      <c r="C774" s="245"/>
      <c r="D774" s="235" t="s">
        <v>198</v>
      </c>
      <c r="E774" s="246" t="s">
        <v>19</v>
      </c>
      <c r="F774" s="247" t="s">
        <v>3626</v>
      </c>
      <c r="G774" s="245"/>
      <c r="H774" s="248">
        <v>23.120000000000001</v>
      </c>
      <c r="I774" s="249"/>
      <c r="J774" s="245"/>
      <c r="K774" s="245"/>
      <c r="L774" s="250"/>
      <c r="M774" s="251"/>
      <c r="N774" s="252"/>
      <c r="O774" s="252"/>
      <c r="P774" s="252"/>
      <c r="Q774" s="252"/>
      <c r="R774" s="252"/>
      <c r="S774" s="252"/>
      <c r="T774" s="253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4" t="s">
        <v>198</v>
      </c>
      <c r="AU774" s="254" t="s">
        <v>82</v>
      </c>
      <c r="AV774" s="14" t="s">
        <v>82</v>
      </c>
      <c r="AW774" s="14" t="s">
        <v>35</v>
      </c>
      <c r="AX774" s="14" t="s">
        <v>73</v>
      </c>
      <c r="AY774" s="254" t="s">
        <v>188</v>
      </c>
    </row>
    <row r="775" s="14" customFormat="1">
      <c r="A775" s="14"/>
      <c r="B775" s="244"/>
      <c r="C775" s="245"/>
      <c r="D775" s="235" t="s">
        <v>198</v>
      </c>
      <c r="E775" s="246" t="s">
        <v>19</v>
      </c>
      <c r="F775" s="247" t="s">
        <v>3627</v>
      </c>
      <c r="G775" s="245"/>
      <c r="H775" s="248">
        <v>33.305</v>
      </c>
      <c r="I775" s="249"/>
      <c r="J775" s="245"/>
      <c r="K775" s="245"/>
      <c r="L775" s="250"/>
      <c r="M775" s="251"/>
      <c r="N775" s="252"/>
      <c r="O775" s="252"/>
      <c r="P775" s="252"/>
      <c r="Q775" s="252"/>
      <c r="R775" s="252"/>
      <c r="S775" s="252"/>
      <c r="T775" s="253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54" t="s">
        <v>198</v>
      </c>
      <c r="AU775" s="254" t="s">
        <v>82</v>
      </c>
      <c r="AV775" s="14" t="s">
        <v>82</v>
      </c>
      <c r="AW775" s="14" t="s">
        <v>35</v>
      </c>
      <c r="AX775" s="14" t="s">
        <v>73</v>
      </c>
      <c r="AY775" s="254" t="s">
        <v>188</v>
      </c>
    </row>
    <row r="776" s="14" customFormat="1">
      <c r="A776" s="14"/>
      <c r="B776" s="244"/>
      <c r="C776" s="245"/>
      <c r="D776" s="235" t="s">
        <v>198</v>
      </c>
      <c r="E776" s="246" t="s">
        <v>19</v>
      </c>
      <c r="F776" s="247" t="s">
        <v>3627</v>
      </c>
      <c r="G776" s="245"/>
      <c r="H776" s="248">
        <v>33.305</v>
      </c>
      <c r="I776" s="249"/>
      <c r="J776" s="245"/>
      <c r="K776" s="245"/>
      <c r="L776" s="250"/>
      <c r="M776" s="251"/>
      <c r="N776" s="252"/>
      <c r="O776" s="252"/>
      <c r="P776" s="252"/>
      <c r="Q776" s="252"/>
      <c r="R776" s="252"/>
      <c r="S776" s="252"/>
      <c r="T776" s="253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4" t="s">
        <v>198</v>
      </c>
      <c r="AU776" s="254" t="s">
        <v>82</v>
      </c>
      <c r="AV776" s="14" t="s">
        <v>82</v>
      </c>
      <c r="AW776" s="14" t="s">
        <v>35</v>
      </c>
      <c r="AX776" s="14" t="s">
        <v>73</v>
      </c>
      <c r="AY776" s="254" t="s">
        <v>188</v>
      </c>
    </row>
    <row r="777" s="15" customFormat="1">
      <c r="A777" s="15"/>
      <c r="B777" s="255"/>
      <c r="C777" s="256"/>
      <c r="D777" s="235" t="s">
        <v>198</v>
      </c>
      <c r="E777" s="257" t="s">
        <v>19</v>
      </c>
      <c r="F777" s="258" t="s">
        <v>229</v>
      </c>
      <c r="G777" s="256"/>
      <c r="H777" s="259">
        <v>112.84999999999999</v>
      </c>
      <c r="I777" s="260"/>
      <c r="J777" s="256"/>
      <c r="K777" s="256"/>
      <c r="L777" s="261"/>
      <c r="M777" s="262"/>
      <c r="N777" s="263"/>
      <c r="O777" s="263"/>
      <c r="P777" s="263"/>
      <c r="Q777" s="263"/>
      <c r="R777" s="263"/>
      <c r="S777" s="263"/>
      <c r="T777" s="264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T777" s="265" t="s">
        <v>198</v>
      </c>
      <c r="AU777" s="265" t="s">
        <v>82</v>
      </c>
      <c r="AV777" s="15" t="s">
        <v>135</v>
      </c>
      <c r="AW777" s="15" t="s">
        <v>35</v>
      </c>
      <c r="AX777" s="15" t="s">
        <v>80</v>
      </c>
      <c r="AY777" s="265" t="s">
        <v>188</v>
      </c>
    </row>
    <row r="778" s="14" customFormat="1">
      <c r="A778" s="14"/>
      <c r="B778" s="244"/>
      <c r="C778" s="245"/>
      <c r="D778" s="235" t="s">
        <v>198</v>
      </c>
      <c r="E778" s="245"/>
      <c r="F778" s="247" t="s">
        <v>3629</v>
      </c>
      <c r="G778" s="245"/>
      <c r="H778" s="248">
        <v>0.039</v>
      </c>
      <c r="I778" s="249"/>
      <c r="J778" s="245"/>
      <c r="K778" s="245"/>
      <c r="L778" s="250"/>
      <c r="M778" s="251"/>
      <c r="N778" s="252"/>
      <c r="O778" s="252"/>
      <c r="P778" s="252"/>
      <c r="Q778" s="252"/>
      <c r="R778" s="252"/>
      <c r="S778" s="252"/>
      <c r="T778" s="253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4" t="s">
        <v>198</v>
      </c>
      <c r="AU778" s="254" t="s">
        <v>82</v>
      </c>
      <c r="AV778" s="14" t="s">
        <v>82</v>
      </c>
      <c r="AW778" s="14" t="s">
        <v>4</v>
      </c>
      <c r="AX778" s="14" t="s">
        <v>80</v>
      </c>
      <c r="AY778" s="254" t="s">
        <v>188</v>
      </c>
    </row>
    <row r="779" s="2" customFormat="1" ht="24.15" customHeight="1">
      <c r="A779" s="40"/>
      <c r="B779" s="41"/>
      <c r="C779" s="215" t="s">
        <v>916</v>
      </c>
      <c r="D779" s="215" t="s">
        <v>190</v>
      </c>
      <c r="E779" s="216" t="s">
        <v>643</v>
      </c>
      <c r="F779" s="217" t="s">
        <v>644</v>
      </c>
      <c r="G779" s="218" t="s">
        <v>460</v>
      </c>
      <c r="H779" s="266"/>
      <c r="I779" s="220"/>
      <c r="J779" s="221">
        <f>ROUND(I779*H779,2)</f>
        <v>0</v>
      </c>
      <c r="K779" s="217" t="s">
        <v>194</v>
      </c>
      <c r="L779" s="46"/>
      <c r="M779" s="222" t="s">
        <v>19</v>
      </c>
      <c r="N779" s="223" t="s">
        <v>44</v>
      </c>
      <c r="O779" s="86"/>
      <c r="P779" s="224">
        <f>O779*H779</f>
        <v>0</v>
      </c>
      <c r="Q779" s="224">
        <v>0</v>
      </c>
      <c r="R779" s="224">
        <f>Q779*H779</f>
        <v>0</v>
      </c>
      <c r="S779" s="224">
        <v>0</v>
      </c>
      <c r="T779" s="225">
        <f>S779*H779</f>
        <v>0</v>
      </c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R779" s="226" t="s">
        <v>342</v>
      </c>
      <c r="AT779" s="226" t="s">
        <v>190</v>
      </c>
      <c r="AU779" s="226" t="s">
        <v>82</v>
      </c>
      <c r="AY779" s="19" t="s">
        <v>188</v>
      </c>
      <c r="BE779" s="227">
        <f>IF(N779="základní",J779,0)</f>
        <v>0</v>
      </c>
      <c r="BF779" s="227">
        <f>IF(N779="snížená",J779,0)</f>
        <v>0</v>
      </c>
      <c r="BG779" s="227">
        <f>IF(N779="zákl. přenesená",J779,0)</f>
        <v>0</v>
      </c>
      <c r="BH779" s="227">
        <f>IF(N779="sníž. přenesená",J779,0)</f>
        <v>0</v>
      </c>
      <c r="BI779" s="227">
        <f>IF(N779="nulová",J779,0)</f>
        <v>0</v>
      </c>
      <c r="BJ779" s="19" t="s">
        <v>80</v>
      </c>
      <c r="BK779" s="227">
        <f>ROUND(I779*H779,2)</f>
        <v>0</v>
      </c>
      <c r="BL779" s="19" t="s">
        <v>342</v>
      </c>
      <c r="BM779" s="226" t="s">
        <v>3630</v>
      </c>
    </row>
    <row r="780" s="2" customFormat="1">
      <c r="A780" s="40"/>
      <c r="B780" s="41"/>
      <c r="C780" s="42"/>
      <c r="D780" s="228" t="s">
        <v>196</v>
      </c>
      <c r="E780" s="42"/>
      <c r="F780" s="229" t="s">
        <v>646</v>
      </c>
      <c r="G780" s="42"/>
      <c r="H780" s="42"/>
      <c r="I780" s="230"/>
      <c r="J780" s="42"/>
      <c r="K780" s="42"/>
      <c r="L780" s="46"/>
      <c r="M780" s="231"/>
      <c r="N780" s="232"/>
      <c r="O780" s="86"/>
      <c r="P780" s="86"/>
      <c r="Q780" s="86"/>
      <c r="R780" s="86"/>
      <c r="S780" s="86"/>
      <c r="T780" s="87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T780" s="19" t="s">
        <v>196</v>
      </c>
      <c r="AU780" s="19" t="s">
        <v>82</v>
      </c>
    </row>
    <row r="781" s="12" customFormat="1" ht="22.8" customHeight="1">
      <c r="A781" s="12"/>
      <c r="B781" s="199"/>
      <c r="C781" s="200"/>
      <c r="D781" s="201" t="s">
        <v>72</v>
      </c>
      <c r="E781" s="213" t="s">
        <v>418</v>
      </c>
      <c r="F781" s="213" t="s">
        <v>419</v>
      </c>
      <c r="G781" s="200"/>
      <c r="H781" s="200"/>
      <c r="I781" s="203"/>
      <c r="J781" s="214">
        <f>BK781</f>
        <v>0</v>
      </c>
      <c r="K781" s="200"/>
      <c r="L781" s="205"/>
      <c r="M781" s="206"/>
      <c r="N781" s="207"/>
      <c r="O781" s="207"/>
      <c r="P781" s="208">
        <f>SUM(P782:P890)</f>
        <v>0</v>
      </c>
      <c r="Q781" s="207"/>
      <c r="R781" s="208">
        <f>SUM(R782:R890)</f>
        <v>6.6654207500000009</v>
      </c>
      <c r="S781" s="207"/>
      <c r="T781" s="209">
        <f>SUM(T782:T890)</f>
        <v>0</v>
      </c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R781" s="210" t="s">
        <v>82</v>
      </c>
      <c r="AT781" s="211" t="s">
        <v>72</v>
      </c>
      <c r="AU781" s="211" t="s">
        <v>80</v>
      </c>
      <c r="AY781" s="210" t="s">
        <v>188</v>
      </c>
      <c r="BK781" s="212">
        <f>SUM(BK782:BK890)</f>
        <v>0</v>
      </c>
    </row>
    <row r="782" s="2" customFormat="1" ht="24.15" customHeight="1">
      <c r="A782" s="40"/>
      <c r="B782" s="41"/>
      <c r="C782" s="215" t="s">
        <v>932</v>
      </c>
      <c r="D782" s="215" t="s">
        <v>190</v>
      </c>
      <c r="E782" s="216" t="s">
        <v>3224</v>
      </c>
      <c r="F782" s="217" t="s">
        <v>3225</v>
      </c>
      <c r="G782" s="218" t="s">
        <v>243</v>
      </c>
      <c r="H782" s="219">
        <v>113.53</v>
      </c>
      <c r="I782" s="220"/>
      <c r="J782" s="221">
        <f>ROUND(I782*H782,2)</f>
        <v>0</v>
      </c>
      <c r="K782" s="217" t="s">
        <v>194</v>
      </c>
      <c r="L782" s="46"/>
      <c r="M782" s="222" t="s">
        <v>19</v>
      </c>
      <c r="N782" s="223" t="s">
        <v>44</v>
      </c>
      <c r="O782" s="86"/>
      <c r="P782" s="224">
        <f>O782*H782</f>
        <v>0</v>
      </c>
      <c r="Q782" s="224">
        <v>0.0060000000000000001</v>
      </c>
      <c r="R782" s="224">
        <f>Q782*H782</f>
        <v>0.68118000000000001</v>
      </c>
      <c r="S782" s="224">
        <v>0</v>
      </c>
      <c r="T782" s="225">
        <f>S782*H782</f>
        <v>0</v>
      </c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R782" s="226" t="s">
        <v>342</v>
      </c>
      <c r="AT782" s="226" t="s">
        <v>190</v>
      </c>
      <c r="AU782" s="226" t="s">
        <v>82</v>
      </c>
      <c r="AY782" s="19" t="s">
        <v>188</v>
      </c>
      <c r="BE782" s="227">
        <f>IF(N782="základní",J782,0)</f>
        <v>0</v>
      </c>
      <c r="BF782" s="227">
        <f>IF(N782="snížená",J782,0)</f>
        <v>0</v>
      </c>
      <c r="BG782" s="227">
        <f>IF(N782="zákl. přenesená",J782,0)</f>
        <v>0</v>
      </c>
      <c r="BH782" s="227">
        <f>IF(N782="sníž. přenesená",J782,0)</f>
        <v>0</v>
      </c>
      <c r="BI782" s="227">
        <f>IF(N782="nulová",J782,0)</f>
        <v>0</v>
      </c>
      <c r="BJ782" s="19" t="s">
        <v>80</v>
      </c>
      <c r="BK782" s="227">
        <f>ROUND(I782*H782,2)</f>
        <v>0</v>
      </c>
      <c r="BL782" s="19" t="s">
        <v>342</v>
      </c>
      <c r="BM782" s="226" t="s">
        <v>3631</v>
      </c>
    </row>
    <row r="783" s="2" customFormat="1">
      <c r="A783" s="40"/>
      <c r="B783" s="41"/>
      <c r="C783" s="42"/>
      <c r="D783" s="228" t="s">
        <v>196</v>
      </c>
      <c r="E783" s="42"/>
      <c r="F783" s="229" t="s">
        <v>3227</v>
      </c>
      <c r="G783" s="42"/>
      <c r="H783" s="42"/>
      <c r="I783" s="230"/>
      <c r="J783" s="42"/>
      <c r="K783" s="42"/>
      <c r="L783" s="46"/>
      <c r="M783" s="231"/>
      <c r="N783" s="232"/>
      <c r="O783" s="86"/>
      <c r="P783" s="86"/>
      <c r="Q783" s="86"/>
      <c r="R783" s="86"/>
      <c r="S783" s="86"/>
      <c r="T783" s="87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T783" s="19" t="s">
        <v>196</v>
      </c>
      <c r="AU783" s="19" t="s">
        <v>82</v>
      </c>
    </row>
    <row r="784" s="13" customFormat="1">
      <c r="A784" s="13"/>
      <c r="B784" s="233"/>
      <c r="C784" s="234"/>
      <c r="D784" s="235" t="s">
        <v>198</v>
      </c>
      <c r="E784" s="236" t="s">
        <v>19</v>
      </c>
      <c r="F784" s="237" t="s">
        <v>3381</v>
      </c>
      <c r="G784" s="234"/>
      <c r="H784" s="236" t="s">
        <v>19</v>
      </c>
      <c r="I784" s="238"/>
      <c r="J784" s="234"/>
      <c r="K784" s="234"/>
      <c r="L784" s="239"/>
      <c r="M784" s="240"/>
      <c r="N784" s="241"/>
      <c r="O784" s="241"/>
      <c r="P784" s="241"/>
      <c r="Q784" s="241"/>
      <c r="R784" s="241"/>
      <c r="S784" s="241"/>
      <c r="T784" s="242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43" t="s">
        <v>198</v>
      </c>
      <c r="AU784" s="243" t="s">
        <v>82</v>
      </c>
      <c r="AV784" s="13" t="s">
        <v>80</v>
      </c>
      <c r="AW784" s="13" t="s">
        <v>35</v>
      </c>
      <c r="AX784" s="13" t="s">
        <v>73</v>
      </c>
      <c r="AY784" s="243" t="s">
        <v>188</v>
      </c>
    </row>
    <row r="785" s="14" customFormat="1">
      <c r="A785" s="14"/>
      <c r="B785" s="244"/>
      <c r="C785" s="245"/>
      <c r="D785" s="235" t="s">
        <v>198</v>
      </c>
      <c r="E785" s="246" t="s">
        <v>19</v>
      </c>
      <c r="F785" s="247" t="s">
        <v>3382</v>
      </c>
      <c r="G785" s="245"/>
      <c r="H785" s="248">
        <v>23.460000000000001</v>
      </c>
      <c r="I785" s="249"/>
      <c r="J785" s="245"/>
      <c r="K785" s="245"/>
      <c r="L785" s="250"/>
      <c r="M785" s="251"/>
      <c r="N785" s="252"/>
      <c r="O785" s="252"/>
      <c r="P785" s="252"/>
      <c r="Q785" s="252"/>
      <c r="R785" s="252"/>
      <c r="S785" s="252"/>
      <c r="T785" s="253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54" t="s">
        <v>198</v>
      </c>
      <c r="AU785" s="254" t="s">
        <v>82</v>
      </c>
      <c r="AV785" s="14" t="s">
        <v>82</v>
      </c>
      <c r="AW785" s="14" t="s">
        <v>35</v>
      </c>
      <c r="AX785" s="14" t="s">
        <v>73</v>
      </c>
      <c r="AY785" s="254" t="s">
        <v>188</v>
      </c>
    </row>
    <row r="786" s="14" customFormat="1">
      <c r="A786" s="14"/>
      <c r="B786" s="244"/>
      <c r="C786" s="245"/>
      <c r="D786" s="235" t="s">
        <v>198</v>
      </c>
      <c r="E786" s="246" t="s">
        <v>19</v>
      </c>
      <c r="F786" s="247" t="s">
        <v>3382</v>
      </c>
      <c r="G786" s="245"/>
      <c r="H786" s="248">
        <v>23.460000000000001</v>
      </c>
      <c r="I786" s="249"/>
      <c r="J786" s="245"/>
      <c r="K786" s="245"/>
      <c r="L786" s="250"/>
      <c r="M786" s="251"/>
      <c r="N786" s="252"/>
      <c r="O786" s="252"/>
      <c r="P786" s="252"/>
      <c r="Q786" s="252"/>
      <c r="R786" s="252"/>
      <c r="S786" s="252"/>
      <c r="T786" s="253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54" t="s">
        <v>198</v>
      </c>
      <c r="AU786" s="254" t="s">
        <v>82</v>
      </c>
      <c r="AV786" s="14" t="s">
        <v>82</v>
      </c>
      <c r="AW786" s="14" t="s">
        <v>35</v>
      </c>
      <c r="AX786" s="14" t="s">
        <v>73</v>
      </c>
      <c r="AY786" s="254" t="s">
        <v>188</v>
      </c>
    </row>
    <row r="787" s="14" customFormat="1">
      <c r="A787" s="14"/>
      <c r="B787" s="244"/>
      <c r="C787" s="245"/>
      <c r="D787" s="235" t="s">
        <v>198</v>
      </c>
      <c r="E787" s="246" t="s">
        <v>19</v>
      </c>
      <c r="F787" s="247" t="s">
        <v>3627</v>
      </c>
      <c r="G787" s="245"/>
      <c r="H787" s="248">
        <v>33.305</v>
      </c>
      <c r="I787" s="249"/>
      <c r="J787" s="245"/>
      <c r="K787" s="245"/>
      <c r="L787" s="250"/>
      <c r="M787" s="251"/>
      <c r="N787" s="252"/>
      <c r="O787" s="252"/>
      <c r="P787" s="252"/>
      <c r="Q787" s="252"/>
      <c r="R787" s="252"/>
      <c r="S787" s="252"/>
      <c r="T787" s="253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54" t="s">
        <v>198</v>
      </c>
      <c r="AU787" s="254" t="s">
        <v>82</v>
      </c>
      <c r="AV787" s="14" t="s">
        <v>82</v>
      </c>
      <c r="AW787" s="14" t="s">
        <v>35</v>
      </c>
      <c r="AX787" s="14" t="s">
        <v>73</v>
      </c>
      <c r="AY787" s="254" t="s">
        <v>188</v>
      </c>
    </row>
    <row r="788" s="14" customFormat="1">
      <c r="A788" s="14"/>
      <c r="B788" s="244"/>
      <c r="C788" s="245"/>
      <c r="D788" s="235" t="s">
        <v>198</v>
      </c>
      <c r="E788" s="246" t="s">
        <v>19</v>
      </c>
      <c r="F788" s="247" t="s">
        <v>3627</v>
      </c>
      <c r="G788" s="245"/>
      <c r="H788" s="248">
        <v>33.305</v>
      </c>
      <c r="I788" s="249"/>
      <c r="J788" s="245"/>
      <c r="K788" s="245"/>
      <c r="L788" s="250"/>
      <c r="M788" s="251"/>
      <c r="N788" s="252"/>
      <c r="O788" s="252"/>
      <c r="P788" s="252"/>
      <c r="Q788" s="252"/>
      <c r="R788" s="252"/>
      <c r="S788" s="252"/>
      <c r="T788" s="253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4" t="s">
        <v>198</v>
      </c>
      <c r="AU788" s="254" t="s">
        <v>82</v>
      </c>
      <c r="AV788" s="14" t="s">
        <v>82</v>
      </c>
      <c r="AW788" s="14" t="s">
        <v>35</v>
      </c>
      <c r="AX788" s="14" t="s">
        <v>73</v>
      </c>
      <c r="AY788" s="254" t="s">
        <v>188</v>
      </c>
    </row>
    <row r="789" s="15" customFormat="1">
      <c r="A789" s="15"/>
      <c r="B789" s="255"/>
      <c r="C789" s="256"/>
      <c r="D789" s="235" t="s">
        <v>198</v>
      </c>
      <c r="E789" s="257" t="s">
        <v>19</v>
      </c>
      <c r="F789" s="258" t="s">
        <v>229</v>
      </c>
      <c r="G789" s="256"/>
      <c r="H789" s="259">
        <v>113.53</v>
      </c>
      <c r="I789" s="260"/>
      <c r="J789" s="256"/>
      <c r="K789" s="256"/>
      <c r="L789" s="261"/>
      <c r="M789" s="262"/>
      <c r="N789" s="263"/>
      <c r="O789" s="263"/>
      <c r="P789" s="263"/>
      <c r="Q789" s="263"/>
      <c r="R789" s="263"/>
      <c r="S789" s="263"/>
      <c r="T789" s="264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T789" s="265" t="s">
        <v>198</v>
      </c>
      <c r="AU789" s="265" t="s">
        <v>82</v>
      </c>
      <c r="AV789" s="15" t="s">
        <v>135</v>
      </c>
      <c r="AW789" s="15" t="s">
        <v>35</v>
      </c>
      <c r="AX789" s="15" t="s">
        <v>80</v>
      </c>
      <c r="AY789" s="265" t="s">
        <v>188</v>
      </c>
    </row>
    <row r="790" s="2" customFormat="1" ht="16.5" customHeight="1">
      <c r="A790" s="40"/>
      <c r="B790" s="41"/>
      <c r="C790" s="272" t="s">
        <v>939</v>
      </c>
      <c r="D790" s="272" t="s">
        <v>522</v>
      </c>
      <c r="E790" s="273" t="s">
        <v>3632</v>
      </c>
      <c r="F790" s="274" t="s">
        <v>3633</v>
      </c>
      <c r="G790" s="275" t="s">
        <v>243</v>
      </c>
      <c r="H790" s="276">
        <v>119.20699999999999</v>
      </c>
      <c r="I790" s="277"/>
      <c r="J790" s="278">
        <f>ROUND(I790*H790,2)</f>
        <v>0</v>
      </c>
      <c r="K790" s="274" t="s">
        <v>194</v>
      </c>
      <c r="L790" s="279"/>
      <c r="M790" s="280" t="s">
        <v>19</v>
      </c>
      <c r="N790" s="281" t="s">
        <v>44</v>
      </c>
      <c r="O790" s="86"/>
      <c r="P790" s="224">
        <f>O790*H790</f>
        <v>0</v>
      </c>
      <c r="Q790" s="224">
        <v>0.0030000000000000001</v>
      </c>
      <c r="R790" s="224">
        <f>Q790*H790</f>
        <v>0.35762099999999997</v>
      </c>
      <c r="S790" s="224">
        <v>0</v>
      </c>
      <c r="T790" s="225">
        <f>S790*H790</f>
        <v>0</v>
      </c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R790" s="226" t="s">
        <v>630</v>
      </c>
      <c r="AT790" s="226" t="s">
        <v>522</v>
      </c>
      <c r="AU790" s="226" t="s">
        <v>82</v>
      </c>
      <c r="AY790" s="19" t="s">
        <v>188</v>
      </c>
      <c r="BE790" s="227">
        <f>IF(N790="základní",J790,0)</f>
        <v>0</v>
      </c>
      <c r="BF790" s="227">
        <f>IF(N790="snížená",J790,0)</f>
        <v>0</v>
      </c>
      <c r="BG790" s="227">
        <f>IF(N790="zákl. přenesená",J790,0)</f>
        <v>0</v>
      </c>
      <c r="BH790" s="227">
        <f>IF(N790="sníž. přenesená",J790,0)</f>
        <v>0</v>
      </c>
      <c r="BI790" s="227">
        <f>IF(N790="nulová",J790,0)</f>
        <v>0</v>
      </c>
      <c r="BJ790" s="19" t="s">
        <v>80</v>
      </c>
      <c r="BK790" s="227">
        <f>ROUND(I790*H790,2)</f>
        <v>0</v>
      </c>
      <c r="BL790" s="19" t="s">
        <v>342</v>
      </c>
      <c r="BM790" s="226" t="s">
        <v>3634</v>
      </c>
    </row>
    <row r="791" s="13" customFormat="1">
      <c r="A791" s="13"/>
      <c r="B791" s="233"/>
      <c r="C791" s="234"/>
      <c r="D791" s="235" t="s">
        <v>198</v>
      </c>
      <c r="E791" s="236" t="s">
        <v>19</v>
      </c>
      <c r="F791" s="237" t="s">
        <v>3381</v>
      </c>
      <c r="G791" s="234"/>
      <c r="H791" s="236" t="s">
        <v>19</v>
      </c>
      <c r="I791" s="238"/>
      <c r="J791" s="234"/>
      <c r="K791" s="234"/>
      <c r="L791" s="239"/>
      <c r="M791" s="240"/>
      <c r="N791" s="241"/>
      <c r="O791" s="241"/>
      <c r="P791" s="241"/>
      <c r="Q791" s="241"/>
      <c r="R791" s="241"/>
      <c r="S791" s="241"/>
      <c r="T791" s="242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43" t="s">
        <v>198</v>
      </c>
      <c r="AU791" s="243" t="s">
        <v>82</v>
      </c>
      <c r="AV791" s="13" t="s">
        <v>80</v>
      </c>
      <c r="AW791" s="13" t="s">
        <v>35</v>
      </c>
      <c r="AX791" s="13" t="s">
        <v>73</v>
      </c>
      <c r="AY791" s="243" t="s">
        <v>188</v>
      </c>
    </row>
    <row r="792" s="14" customFormat="1">
      <c r="A792" s="14"/>
      <c r="B792" s="244"/>
      <c r="C792" s="245"/>
      <c r="D792" s="235" t="s">
        <v>198</v>
      </c>
      <c r="E792" s="246" t="s">
        <v>19</v>
      </c>
      <c r="F792" s="247" t="s">
        <v>3382</v>
      </c>
      <c r="G792" s="245"/>
      <c r="H792" s="248">
        <v>23.460000000000001</v>
      </c>
      <c r="I792" s="249"/>
      <c r="J792" s="245"/>
      <c r="K792" s="245"/>
      <c r="L792" s="250"/>
      <c r="M792" s="251"/>
      <c r="N792" s="252"/>
      <c r="O792" s="252"/>
      <c r="P792" s="252"/>
      <c r="Q792" s="252"/>
      <c r="R792" s="252"/>
      <c r="S792" s="252"/>
      <c r="T792" s="253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54" t="s">
        <v>198</v>
      </c>
      <c r="AU792" s="254" t="s">
        <v>82</v>
      </c>
      <c r="AV792" s="14" t="s">
        <v>82</v>
      </c>
      <c r="AW792" s="14" t="s">
        <v>35</v>
      </c>
      <c r="AX792" s="14" t="s">
        <v>73</v>
      </c>
      <c r="AY792" s="254" t="s">
        <v>188</v>
      </c>
    </row>
    <row r="793" s="14" customFormat="1">
      <c r="A793" s="14"/>
      <c r="B793" s="244"/>
      <c r="C793" s="245"/>
      <c r="D793" s="235" t="s">
        <v>198</v>
      </c>
      <c r="E793" s="246" t="s">
        <v>19</v>
      </c>
      <c r="F793" s="247" t="s">
        <v>3382</v>
      </c>
      <c r="G793" s="245"/>
      <c r="H793" s="248">
        <v>23.460000000000001</v>
      </c>
      <c r="I793" s="249"/>
      <c r="J793" s="245"/>
      <c r="K793" s="245"/>
      <c r="L793" s="250"/>
      <c r="M793" s="251"/>
      <c r="N793" s="252"/>
      <c r="O793" s="252"/>
      <c r="P793" s="252"/>
      <c r="Q793" s="252"/>
      <c r="R793" s="252"/>
      <c r="S793" s="252"/>
      <c r="T793" s="253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4" t="s">
        <v>198</v>
      </c>
      <c r="AU793" s="254" t="s">
        <v>82</v>
      </c>
      <c r="AV793" s="14" t="s">
        <v>82</v>
      </c>
      <c r="AW793" s="14" t="s">
        <v>35</v>
      </c>
      <c r="AX793" s="14" t="s">
        <v>73</v>
      </c>
      <c r="AY793" s="254" t="s">
        <v>188</v>
      </c>
    </row>
    <row r="794" s="14" customFormat="1">
      <c r="A794" s="14"/>
      <c r="B794" s="244"/>
      <c r="C794" s="245"/>
      <c r="D794" s="235" t="s">
        <v>198</v>
      </c>
      <c r="E794" s="246" t="s">
        <v>19</v>
      </c>
      <c r="F794" s="247" t="s">
        <v>3627</v>
      </c>
      <c r="G794" s="245"/>
      <c r="H794" s="248">
        <v>33.305</v>
      </c>
      <c r="I794" s="249"/>
      <c r="J794" s="245"/>
      <c r="K794" s="245"/>
      <c r="L794" s="250"/>
      <c r="M794" s="251"/>
      <c r="N794" s="252"/>
      <c r="O794" s="252"/>
      <c r="P794" s="252"/>
      <c r="Q794" s="252"/>
      <c r="R794" s="252"/>
      <c r="S794" s="252"/>
      <c r="T794" s="253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54" t="s">
        <v>198</v>
      </c>
      <c r="AU794" s="254" t="s">
        <v>82</v>
      </c>
      <c r="AV794" s="14" t="s">
        <v>82</v>
      </c>
      <c r="AW794" s="14" t="s">
        <v>35</v>
      </c>
      <c r="AX794" s="14" t="s">
        <v>73</v>
      </c>
      <c r="AY794" s="254" t="s">
        <v>188</v>
      </c>
    </row>
    <row r="795" s="14" customFormat="1">
      <c r="A795" s="14"/>
      <c r="B795" s="244"/>
      <c r="C795" s="245"/>
      <c r="D795" s="235" t="s">
        <v>198</v>
      </c>
      <c r="E795" s="246" t="s">
        <v>19</v>
      </c>
      <c r="F795" s="247" t="s">
        <v>3627</v>
      </c>
      <c r="G795" s="245"/>
      <c r="H795" s="248">
        <v>33.305</v>
      </c>
      <c r="I795" s="249"/>
      <c r="J795" s="245"/>
      <c r="K795" s="245"/>
      <c r="L795" s="250"/>
      <c r="M795" s="251"/>
      <c r="N795" s="252"/>
      <c r="O795" s="252"/>
      <c r="P795" s="252"/>
      <c r="Q795" s="252"/>
      <c r="R795" s="252"/>
      <c r="S795" s="252"/>
      <c r="T795" s="253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54" t="s">
        <v>198</v>
      </c>
      <c r="AU795" s="254" t="s">
        <v>82</v>
      </c>
      <c r="AV795" s="14" t="s">
        <v>82</v>
      </c>
      <c r="AW795" s="14" t="s">
        <v>35</v>
      </c>
      <c r="AX795" s="14" t="s">
        <v>73</v>
      </c>
      <c r="AY795" s="254" t="s">
        <v>188</v>
      </c>
    </row>
    <row r="796" s="15" customFormat="1">
      <c r="A796" s="15"/>
      <c r="B796" s="255"/>
      <c r="C796" s="256"/>
      <c r="D796" s="235" t="s">
        <v>198</v>
      </c>
      <c r="E796" s="257" t="s">
        <v>19</v>
      </c>
      <c r="F796" s="258" t="s">
        <v>229</v>
      </c>
      <c r="G796" s="256"/>
      <c r="H796" s="259">
        <v>113.53</v>
      </c>
      <c r="I796" s="260"/>
      <c r="J796" s="256"/>
      <c r="K796" s="256"/>
      <c r="L796" s="261"/>
      <c r="M796" s="262"/>
      <c r="N796" s="263"/>
      <c r="O796" s="263"/>
      <c r="P796" s="263"/>
      <c r="Q796" s="263"/>
      <c r="R796" s="263"/>
      <c r="S796" s="263"/>
      <c r="T796" s="264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T796" s="265" t="s">
        <v>198</v>
      </c>
      <c r="AU796" s="265" t="s">
        <v>82</v>
      </c>
      <c r="AV796" s="15" t="s">
        <v>135</v>
      </c>
      <c r="AW796" s="15" t="s">
        <v>35</v>
      </c>
      <c r="AX796" s="15" t="s">
        <v>80</v>
      </c>
      <c r="AY796" s="265" t="s">
        <v>188</v>
      </c>
    </row>
    <row r="797" s="14" customFormat="1">
      <c r="A797" s="14"/>
      <c r="B797" s="244"/>
      <c r="C797" s="245"/>
      <c r="D797" s="235" t="s">
        <v>198</v>
      </c>
      <c r="E797" s="245"/>
      <c r="F797" s="247" t="s">
        <v>3635</v>
      </c>
      <c r="G797" s="245"/>
      <c r="H797" s="248">
        <v>119.20699999999999</v>
      </c>
      <c r="I797" s="249"/>
      <c r="J797" s="245"/>
      <c r="K797" s="245"/>
      <c r="L797" s="250"/>
      <c r="M797" s="251"/>
      <c r="N797" s="252"/>
      <c r="O797" s="252"/>
      <c r="P797" s="252"/>
      <c r="Q797" s="252"/>
      <c r="R797" s="252"/>
      <c r="S797" s="252"/>
      <c r="T797" s="253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54" t="s">
        <v>198</v>
      </c>
      <c r="AU797" s="254" t="s">
        <v>82</v>
      </c>
      <c r="AV797" s="14" t="s">
        <v>82</v>
      </c>
      <c r="AW797" s="14" t="s">
        <v>4</v>
      </c>
      <c r="AX797" s="14" t="s">
        <v>80</v>
      </c>
      <c r="AY797" s="254" t="s">
        <v>188</v>
      </c>
    </row>
    <row r="798" s="2" customFormat="1" ht="24.15" customHeight="1">
      <c r="A798" s="40"/>
      <c r="B798" s="41"/>
      <c r="C798" s="215" t="s">
        <v>948</v>
      </c>
      <c r="D798" s="215" t="s">
        <v>190</v>
      </c>
      <c r="E798" s="216" t="s">
        <v>3636</v>
      </c>
      <c r="F798" s="217" t="s">
        <v>3637</v>
      </c>
      <c r="G798" s="218" t="s">
        <v>243</v>
      </c>
      <c r="H798" s="219">
        <v>979.84400000000005</v>
      </c>
      <c r="I798" s="220"/>
      <c r="J798" s="221">
        <f>ROUND(I798*H798,2)</f>
        <v>0</v>
      </c>
      <c r="K798" s="217" t="s">
        <v>194</v>
      </c>
      <c r="L798" s="46"/>
      <c r="M798" s="222" t="s">
        <v>19</v>
      </c>
      <c r="N798" s="223" t="s">
        <v>44</v>
      </c>
      <c r="O798" s="86"/>
      <c r="P798" s="224">
        <f>O798*H798</f>
        <v>0</v>
      </c>
      <c r="Q798" s="224">
        <v>0</v>
      </c>
      <c r="R798" s="224">
        <f>Q798*H798</f>
        <v>0</v>
      </c>
      <c r="S798" s="224">
        <v>0</v>
      </c>
      <c r="T798" s="225">
        <f>S798*H798</f>
        <v>0</v>
      </c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R798" s="226" t="s">
        <v>342</v>
      </c>
      <c r="AT798" s="226" t="s">
        <v>190</v>
      </c>
      <c r="AU798" s="226" t="s">
        <v>82</v>
      </c>
      <c r="AY798" s="19" t="s">
        <v>188</v>
      </c>
      <c r="BE798" s="227">
        <f>IF(N798="základní",J798,0)</f>
        <v>0</v>
      </c>
      <c r="BF798" s="227">
        <f>IF(N798="snížená",J798,0)</f>
        <v>0</v>
      </c>
      <c r="BG798" s="227">
        <f>IF(N798="zákl. přenesená",J798,0)</f>
        <v>0</v>
      </c>
      <c r="BH798" s="227">
        <f>IF(N798="sníž. přenesená",J798,0)</f>
        <v>0</v>
      </c>
      <c r="BI798" s="227">
        <f>IF(N798="nulová",J798,0)</f>
        <v>0</v>
      </c>
      <c r="BJ798" s="19" t="s">
        <v>80</v>
      </c>
      <c r="BK798" s="227">
        <f>ROUND(I798*H798,2)</f>
        <v>0</v>
      </c>
      <c r="BL798" s="19" t="s">
        <v>342</v>
      </c>
      <c r="BM798" s="226" t="s">
        <v>3638</v>
      </c>
    </row>
    <row r="799" s="2" customFormat="1">
      <c r="A799" s="40"/>
      <c r="B799" s="41"/>
      <c r="C799" s="42"/>
      <c r="D799" s="228" t="s">
        <v>196</v>
      </c>
      <c r="E799" s="42"/>
      <c r="F799" s="229" t="s">
        <v>3639</v>
      </c>
      <c r="G799" s="42"/>
      <c r="H799" s="42"/>
      <c r="I799" s="230"/>
      <c r="J799" s="42"/>
      <c r="K799" s="42"/>
      <c r="L799" s="46"/>
      <c r="M799" s="231"/>
      <c r="N799" s="232"/>
      <c r="O799" s="86"/>
      <c r="P799" s="86"/>
      <c r="Q799" s="86"/>
      <c r="R799" s="86"/>
      <c r="S799" s="86"/>
      <c r="T799" s="87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T799" s="19" t="s">
        <v>196</v>
      </c>
      <c r="AU799" s="19" t="s">
        <v>82</v>
      </c>
    </row>
    <row r="800" s="13" customFormat="1">
      <c r="A800" s="13"/>
      <c r="B800" s="233"/>
      <c r="C800" s="234"/>
      <c r="D800" s="235" t="s">
        <v>198</v>
      </c>
      <c r="E800" s="236" t="s">
        <v>19</v>
      </c>
      <c r="F800" s="237" t="s">
        <v>3640</v>
      </c>
      <c r="G800" s="234"/>
      <c r="H800" s="236" t="s">
        <v>19</v>
      </c>
      <c r="I800" s="238"/>
      <c r="J800" s="234"/>
      <c r="K800" s="234"/>
      <c r="L800" s="239"/>
      <c r="M800" s="240"/>
      <c r="N800" s="241"/>
      <c r="O800" s="241"/>
      <c r="P800" s="241"/>
      <c r="Q800" s="241"/>
      <c r="R800" s="241"/>
      <c r="S800" s="241"/>
      <c r="T800" s="242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43" t="s">
        <v>198</v>
      </c>
      <c r="AU800" s="243" t="s">
        <v>82</v>
      </c>
      <c r="AV800" s="13" t="s">
        <v>80</v>
      </c>
      <c r="AW800" s="13" t="s">
        <v>35</v>
      </c>
      <c r="AX800" s="13" t="s">
        <v>73</v>
      </c>
      <c r="AY800" s="243" t="s">
        <v>188</v>
      </c>
    </row>
    <row r="801" s="14" customFormat="1">
      <c r="A801" s="14"/>
      <c r="B801" s="244"/>
      <c r="C801" s="245"/>
      <c r="D801" s="235" t="s">
        <v>198</v>
      </c>
      <c r="E801" s="246" t="s">
        <v>19</v>
      </c>
      <c r="F801" s="247" t="s">
        <v>3641</v>
      </c>
      <c r="G801" s="245"/>
      <c r="H801" s="248">
        <v>366.34300000000002</v>
      </c>
      <c r="I801" s="249"/>
      <c r="J801" s="245"/>
      <c r="K801" s="245"/>
      <c r="L801" s="250"/>
      <c r="M801" s="251"/>
      <c r="N801" s="252"/>
      <c r="O801" s="252"/>
      <c r="P801" s="252"/>
      <c r="Q801" s="252"/>
      <c r="R801" s="252"/>
      <c r="S801" s="252"/>
      <c r="T801" s="253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54" t="s">
        <v>198</v>
      </c>
      <c r="AU801" s="254" t="s">
        <v>82</v>
      </c>
      <c r="AV801" s="14" t="s">
        <v>82</v>
      </c>
      <c r="AW801" s="14" t="s">
        <v>35</v>
      </c>
      <c r="AX801" s="14" t="s">
        <v>73</v>
      </c>
      <c r="AY801" s="254" t="s">
        <v>188</v>
      </c>
    </row>
    <row r="802" s="14" customFormat="1">
      <c r="A802" s="14"/>
      <c r="B802" s="244"/>
      <c r="C802" s="245"/>
      <c r="D802" s="235" t="s">
        <v>198</v>
      </c>
      <c r="E802" s="246" t="s">
        <v>19</v>
      </c>
      <c r="F802" s="247" t="s">
        <v>3641</v>
      </c>
      <c r="G802" s="245"/>
      <c r="H802" s="248">
        <v>366.34300000000002</v>
      </c>
      <c r="I802" s="249"/>
      <c r="J802" s="245"/>
      <c r="K802" s="245"/>
      <c r="L802" s="250"/>
      <c r="M802" s="251"/>
      <c r="N802" s="252"/>
      <c r="O802" s="252"/>
      <c r="P802" s="252"/>
      <c r="Q802" s="252"/>
      <c r="R802" s="252"/>
      <c r="S802" s="252"/>
      <c r="T802" s="253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4" t="s">
        <v>198</v>
      </c>
      <c r="AU802" s="254" t="s">
        <v>82</v>
      </c>
      <c r="AV802" s="14" t="s">
        <v>82</v>
      </c>
      <c r="AW802" s="14" t="s">
        <v>35</v>
      </c>
      <c r="AX802" s="14" t="s">
        <v>73</v>
      </c>
      <c r="AY802" s="254" t="s">
        <v>188</v>
      </c>
    </row>
    <row r="803" s="13" customFormat="1">
      <c r="A803" s="13"/>
      <c r="B803" s="233"/>
      <c r="C803" s="234"/>
      <c r="D803" s="235" t="s">
        <v>198</v>
      </c>
      <c r="E803" s="236" t="s">
        <v>19</v>
      </c>
      <c r="F803" s="237" t="s">
        <v>3642</v>
      </c>
      <c r="G803" s="234"/>
      <c r="H803" s="236" t="s">
        <v>19</v>
      </c>
      <c r="I803" s="238"/>
      <c r="J803" s="234"/>
      <c r="K803" s="234"/>
      <c r="L803" s="239"/>
      <c r="M803" s="240"/>
      <c r="N803" s="241"/>
      <c r="O803" s="241"/>
      <c r="P803" s="241"/>
      <c r="Q803" s="241"/>
      <c r="R803" s="241"/>
      <c r="S803" s="241"/>
      <c r="T803" s="242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43" t="s">
        <v>198</v>
      </c>
      <c r="AU803" s="243" t="s">
        <v>82</v>
      </c>
      <c r="AV803" s="13" t="s">
        <v>80</v>
      </c>
      <c r="AW803" s="13" t="s">
        <v>35</v>
      </c>
      <c r="AX803" s="13" t="s">
        <v>73</v>
      </c>
      <c r="AY803" s="243" t="s">
        <v>188</v>
      </c>
    </row>
    <row r="804" s="14" customFormat="1">
      <c r="A804" s="14"/>
      <c r="B804" s="244"/>
      <c r="C804" s="245"/>
      <c r="D804" s="235" t="s">
        <v>198</v>
      </c>
      <c r="E804" s="246" t="s">
        <v>19</v>
      </c>
      <c r="F804" s="247" t="s">
        <v>3643</v>
      </c>
      <c r="G804" s="245"/>
      <c r="H804" s="248">
        <v>123.57899999999999</v>
      </c>
      <c r="I804" s="249"/>
      <c r="J804" s="245"/>
      <c r="K804" s="245"/>
      <c r="L804" s="250"/>
      <c r="M804" s="251"/>
      <c r="N804" s="252"/>
      <c r="O804" s="252"/>
      <c r="P804" s="252"/>
      <c r="Q804" s="252"/>
      <c r="R804" s="252"/>
      <c r="S804" s="252"/>
      <c r="T804" s="253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4" t="s">
        <v>198</v>
      </c>
      <c r="AU804" s="254" t="s">
        <v>82</v>
      </c>
      <c r="AV804" s="14" t="s">
        <v>82</v>
      </c>
      <c r="AW804" s="14" t="s">
        <v>35</v>
      </c>
      <c r="AX804" s="14" t="s">
        <v>73</v>
      </c>
      <c r="AY804" s="254" t="s">
        <v>188</v>
      </c>
    </row>
    <row r="805" s="14" customFormat="1">
      <c r="A805" s="14"/>
      <c r="B805" s="244"/>
      <c r="C805" s="245"/>
      <c r="D805" s="235" t="s">
        <v>198</v>
      </c>
      <c r="E805" s="246" t="s">
        <v>19</v>
      </c>
      <c r="F805" s="247" t="s">
        <v>3643</v>
      </c>
      <c r="G805" s="245"/>
      <c r="H805" s="248">
        <v>123.57899999999999</v>
      </c>
      <c r="I805" s="249"/>
      <c r="J805" s="245"/>
      <c r="K805" s="245"/>
      <c r="L805" s="250"/>
      <c r="M805" s="251"/>
      <c r="N805" s="252"/>
      <c r="O805" s="252"/>
      <c r="P805" s="252"/>
      <c r="Q805" s="252"/>
      <c r="R805" s="252"/>
      <c r="S805" s="252"/>
      <c r="T805" s="253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4" t="s">
        <v>198</v>
      </c>
      <c r="AU805" s="254" t="s">
        <v>82</v>
      </c>
      <c r="AV805" s="14" t="s">
        <v>82</v>
      </c>
      <c r="AW805" s="14" t="s">
        <v>35</v>
      </c>
      <c r="AX805" s="14" t="s">
        <v>73</v>
      </c>
      <c r="AY805" s="254" t="s">
        <v>188</v>
      </c>
    </row>
    <row r="806" s="15" customFormat="1">
      <c r="A806" s="15"/>
      <c r="B806" s="255"/>
      <c r="C806" s="256"/>
      <c r="D806" s="235" t="s">
        <v>198</v>
      </c>
      <c r="E806" s="257" t="s">
        <v>19</v>
      </c>
      <c r="F806" s="258" t="s">
        <v>229</v>
      </c>
      <c r="G806" s="256"/>
      <c r="H806" s="259">
        <v>979.84399999999994</v>
      </c>
      <c r="I806" s="260"/>
      <c r="J806" s="256"/>
      <c r="K806" s="256"/>
      <c r="L806" s="261"/>
      <c r="M806" s="262"/>
      <c r="N806" s="263"/>
      <c r="O806" s="263"/>
      <c r="P806" s="263"/>
      <c r="Q806" s="263"/>
      <c r="R806" s="263"/>
      <c r="S806" s="263"/>
      <c r="T806" s="264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T806" s="265" t="s">
        <v>198</v>
      </c>
      <c r="AU806" s="265" t="s">
        <v>82</v>
      </c>
      <c r="AV806" s="15" t="s">
        <v>135</v>
      </c>
      <c r="AW806" s="15" t="s">
        <v>35</v>
      </c>
      <c r="AX806" s="15" t="s">
        <v>80</v>
      </c>
      <c r="AY806" s="265" t="s">
        <v>188</v>
      </c>
    </row>
    <row r="807" s="2" customFormat="1" ht="16.5" customHeight="1">
      <c r="A807" s="40"/>
      <c r="B807" s="41"/>
      <c r="C807" s="272" t="s">
        <v>953</v>
      </c>
      <c r="D807" s="272" t="s">
        <v>522</v>
      </c>
      <c r="E807" s="273" t="s">
        <v>3644</v>
      </c>
      <c r="F807" s="274" t="s">
        <v>3645</v>
      </c>
      <c r="G807" s="275" t="s">
        <v>243</v>
      </c>
      <c r="H807" s="276">
        <v>129.75800000000001</v>
      </c>
      <c r="I807" s="277"/>
      <c r="J807" s="278">
        <f>ROUND(I807*H807,2)</f>
        <v>0</v>
      </c>
      <c r="K807" s="274" t="s">
        <v>194</v>
      </c>
      <c r="L807" s="279"/>
      <c r="M807" s="280" t="s">
        <v>19</v>
      </c>
      <c r="N807" s="281" t="s">
        <v>44</v>
      </c>
      <c r="O807" s="86"/>
      <c r="P807" s="224">
        <f>O807*H807</f>
        <v>0</v>
      </c>
      <c r="Q807" s="224">
        <v>0.0030000000000000001</v>
      </c>
      <c r="R807" s="224">
        <f>Q807*H807</f>
        <v>0.38927400000000006</v>
      </c>
      <c r="S807" s="224">
        <v>0</v>
      </c>
      <c r="T807" s="225">
        <f>S807*H807</f>
        <v>0</v>
      </c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R807" s="226" t="s">
        <v>630</v>
      </c>
      <c r="AT807" s="226" t="s">
        <v>522</v>
      </c>
      <c r="AU807" s="226" t="s">
        <v>82</v>
      </c>
      <c r="AY807" s="19" t="s">
        <v>188</v>
      </c>
      <c r="BE807" s="227">
        <f>IF(N807="základní",J807,0)</f>
        <v>0</v>
      </c>
      <c r="BF807" s="227">
        <f>IF(N807="snížená",J807,0)</f>
        <v>0</v>
      </c>
      <c r="BG807" s="227">
        <f>IF(N807="zákl. přenesená",J807,0)</f>
        <v>0</v>
      </c>
      <c r="BH807" s="227">
        <f>IF(N807="sníž. přenesená",J807,0)</f>
        <v>0</v>
      </c>
      <c r="BI807" s="227">
        <f>IF(N807="nulová",J807,0)</f>
        <v>0</v>
      </c>
      <c r="BJ807" s="19" t="s">
        <v>80</v>
      </c>
      <c r="BK807" s="227">
        <f>ROUND(I807*H807,2)</f>
        <v>0</v>
      </c>
      <c r="BL807" s="19" t="s">
        <v>342</v>
      </c>
      <c r="BM807" s="226" t="s">
        <v>3646</v>
      </c>
    </row>
    <row r="808" s="13" customFormat="1">
      <c r="A808" s="13"/>
      <c r="B808" s="233"/>
      <c r="C808" s="234"/>
      <c r="D808" s="235" t="s">
        <v>198</v>
      </c>
      <c r="E808" s="236" t="s">
        <v>19</v>
      </c>
      <c r="F808" s="237" t="s">
        <v>3642</v>
      </c>
      <c r="G808" s="234"/>
      <c r="H808" s="236" t="s">
        <v>19</v>
      </c>
      <c r="I808" s="238"/>
      <c r="J808" s="234"/>
      <c r="K808" s="234"/>
      <c r="L808" s="239"/>
      <c r="M808" s="240"/>
      <c r="N808" s="241"/>
      <c r="O808" s="241"/>
      <c r="P808" s="241"/>
      <c r="Q808" s="241"/>
      <c r="R808" s="241"/>
      <c r="S808" s="241"/>
      <c r="T808" s="242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3" t="s">
        <v>198</v>
      </c>
      <c r="AU808" s="243" t="s">
        <v>82</v>
      </c>
      <c r="AV808" s="13" t="s">
        <v>80</v>
      </c>
      <c r="AW808" s="13" t="s">
        <v>35</v>
      </c>
      <c r="AX808" s="13" t="s">
        <v>73</v>
      </c>
      <c r="AY808" s="243" t="s">
        <v>188</v>
      </c>
    </row>
    <row r="809" s="14" customFormat="1">
      <c r="A809" s="14"/>
      <c r="B809" s="244"/>
      <c r="C809" s="245"/>
      <c r="D809" s="235" t="s">
        <v>198</v>
      </c>
      <c r="E809" s="246" t="s">
        <v>19</v>
      </c>
      <c r="F809" s="247" t="s">
        <v>3643</v>
      </c>
      <c r="G809" s="245"/>
      <c r="H809" s="248">
        <v>123.57899999999999</v>
      </c>
      <c r="I809" s="249"/>
      <c r="J809" s="245"/>
      <c r="K809" s="245"/>
      <c r="L809" s="250"/>
      <c r="M809" s="251"/>
      <c r="N809" s="252"/>
      <c r="O809" s="252"/>
      <c r="P809" s="252"/>
      <c r="Q809" s="252"/>
      <c r="R809" s="252"/>
      <c r="S809" s="252"/>
      <c r="T809" s="253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4" t="s">
        <v>198</v>
      </c>
      <c r="AU809" s="254" t="s">
        <v>82</v>
      </c>
      <c r="AV809" s="14" t="s">
        <v>82</v>
      </c>
      <c r="AW809" s="14" t="s">
        <v>35</v>
      </c>
      <c r="AX809" s="14" t="s">
        <v>73</v>
      </c>
      <c r="AY809" s="254" t="s">
        <v>188</v>
      </c>
    </row>
    <row r="810" s="15" customFormat="1">
      <c r="A810" s="15"/>
      <c r="B810" s="255"/>
      <c r="C810" s="256"/>
      <c r="D810" s="235" t="s">
        <v>198</v>
      </c>
      <c r="E810" s="257" t="s">
        <v>19</v>
      </c>
      <c r="F810" s="258" t="s">
        <v>229</v>
      </c>
      <c r="G810" s="256"/>
      <c r="H810" s="259">
        <v>123.57899999999999</v>
      </c>
      <c r="I810" s="260"/>
      <c r="J810" s="256"/>
      <c r="K810" s="256"/>
      <c r="L810" s="261"/>
      <c r="M810" s="262"/>
      <c r="N810" s="263"/>
      <c r="O810" s="263"/>
      <c r="P810" s="263"/>
      <c r="Q810" s="263"/>
      <c r="R810" s="263"/>
      <c r="S810" s="263"/>
      <c r="T810" s="264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T810" s="265" t="s">
        <v>198</v>
      </c>
      <c r="AU810" s="265" t="s">
        <v>82</v>
      </c>
      <c r="AV810" s="15" t="s">
        <v>135</v>
      </c>
      <c r="AW810" s="15" t="s">
        <v>35</v>
      </c>
      <c r="AX810" s="15" t="s">
        <v>80</v>
      </c>
      <c r="AY810" s="265" t="s">
        <v>188</v>
      </c>
    </row>
    <row r="811" s="14" customFormat="1">
      <c r="A811" s="14"/>
      <c r="B811" s="244"/>
      <c r="C811" s="245"/>
      <c r="D811" s="235" t="s">
        <v>198</v>
      </c>
      <c r="E811" s="245"/>
      <c r="F811" s="247" t="s">
        <v>3647</v>
      </c>
      <c r="G811" s="245"/>
      <c r="H811" s="248">
        <v>129.75800000000001</v>
      </c>
      <c r="I811" s="249"/>
      <c r="J811" s="245"/>
      <c r="K811" s="245"/>
      <c r="L811" s="250"/>
      <c r="M811" s="251"/>
      <c r="N811" s="252"/>
      <c r="O811" s="252"/>
      <c r="P811" s="252"/>
      <c r="Q811" s="252"/>
      <c r="R811" s="252"/>
      <c r="S811" s="252"/>
      <c r="T811" s="253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54" t="s">
        <v>198</v>
      </c>
      <c r="AU811" s="254" t="s">
        <v>82</v>
      </c>
      <c r="AV811" s="14" t="s">
        <v>82</v>
      </c>
      <c r="AW811" s="14" t="s">
        <v>4</v>
      </c>
      <c r="AX811" s="14" t="s">
        <v>80</v>
      </c>
      <c r="AY811" s="254" t="s">
        <v>188</v>
      </c>
    </row>
    <row r="812" s="2" customFormat="1" ht="16.5" customHeight="1">
      <c r="A812" s="40"/>
      <c r="B812" s="41"/>
      <c r="C812" s="272" t="s">
        <v>967</v>
      </c>
      <c r="D812" s="272" t="s">
        <v>522</v>
      </c>
      <c r="E812" s="273" t="s">
        <v>3648</v>
      </c>
      <c r="F812" s="274" t="s">
        <v>3649</v>
      </c>
      <c r="G812" s="275" t="s">
        <v>243</v>
      </c>
      <c r="H812" s="276">
        <v>129.75800000000001</v>
      </c>
      <c r="I812" s="277"/>
      <c r="J812" s="278">
        <f>ROUND(I812*H812,2)</f>
        <v>0</v>
      </c>
      <c r="K812" s="274" t="s">
        <v>194</v>
      </c>
      <c r="L812" s="279"/>
      <c r="M812" s="280" t="s">
        <v>19</v>
      </c>
      <c r="N812" s="281" t="s">
        <v>44</v>
      </c>
      <c r="O812" s="86"/>
      <c r="P812" s="224">
        <f>O812*H812</f>
        <v>0</v>
      </c>
      <c r="Q812" s="224">
        <v>0.0040000000000000001</v>
      </c>
      <c r="R812" s="224">
        <f>Q812*H812</f>
        <v>0.51903200000000005</v>
      </c>
      <c r="S812" s="224">
        <v>0</v>
      </c>
      <c r="T812" s="225">
        <f>S812*H812</f>
        <v>0</v>
      </c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R812" s="226" t="s">
        <v>630</v>
      </c>
      <c r="AT812" s="226" t="s">
        <v>522</v>
      </c>
      <c r="AU812" s="226" t="s">
        <v>82</v>
      </c>
      <c r="AY812" s="19" t="s">
        <v>188</v>
      </c>
      <c r="BE812" s="227">
        <f>IF(N812="základní",J812,0)</f>
        <v>0</v>
      </c>
      <c r="BF812" s="227">
        <f>IF(N812="snížená",J812,0)</f>
        <v>0</v>
      </c>
      <c r="BG812" s="227">
        <f>IF(N812="zákl. přenesená",J812,0)</f>
        <v>0</v>
      </c>
      <c r="BH812" s="227">
        <f>IF(N812="sníž. přenesená",J812,0)</f>
        <v>0</v>
      </c>
      <c r="BI812" s="227">
        <f>IF(N812="nulová",J812,0)</f>
        <v>0</v>
      </c>
      <c r="BJ812" s="19" t="s">
        <v>80</v>
      </c>
      <c r="BK812" s="227">
        <f>ROUND(I812*H812,2)</f>
        <v>0</v>
      </c>
      <c r="BL812" s="19" t="s">
        <v>342</v>
      </c>
      <c r="BM812" s="226" t="s">
        <v>3650</v>
      </c>
    </row>
    <row r="813" s="13" customFormat="1">
      <c r="A813" s="13"/>
      <c r="B813" s="233"/>
      <c r="C813" s="234"/>
      <c r="D813" s="235" t="s">
        <v>198</v>
      </c>
      <c r="E813" s="236" t="s">
        <v>19</v>
      </c>
      <c r="F813" s="237" t="s">
        <v>3642</v>
      </c>
      <c r="G813" s="234"/>
      <c r="H813" s="236" t="s">
        <v>19</v>
      </c>
      <c r="I813" s="238"/>
      <c r="J813" s="234"/>
      <c r="K813" s="234"/>
      <c r="L813" s="239"/>
      <c r="M813" s="240"/>
      <c r="N813" s="241"/>
      <c r="O813" s="241"/>
      <c r="P813" s="241"/>
      <c r="Q813" s="241"/>
      <c r="R813" s="241"/>
      <c r="S813" s="241"/>
      <c r="T813" s="242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43" t="s">
        <v>198</v>
      </c>
      <c r="AU813" s="243" t="s">
        <v>82</v>
      </c>
      <c r="AV813" s="13" t="s">
        <v>80</v>
      </c>
      <c r="AW813" s="13" t="s">
        <v>35</v>
      </c>
      <c r="AX813" s="13" t="s">
        <v>73</v>
      </c>
      <c r="AY813" s="243" t="s">
        <v>188</v>
      </c>
    </row>
    <row r="814" s="14" customFormat="1">
      <c r="A814" s="14"/>
      <c r="B814" s="244"/>
      <c r="C814" s="245"/>
      <c r="D814" s="235" t="s">
        <v>198</v>
      </c>
      <c r="E814" s="246" t="s">
        <v>19</v>
      </c>
      <c r="F814" s="247" t="s">
        <v>3643</v>
      </c>
      <c r="G814" s="245"/>
      <c r="H814" s="248">
        <v>123.57899999999999</v>
      </c>
      <c r="I814" s="249"/>
      <c r="J814" s="245"/>
      <c r="K814" s="245"/>
      <c r="L814" s="250"/>
      <c r="M814" s="251"/>
      <c r="N814" s="252"/>
      <c r="O814" s="252"/>
      <c r="P814" s="252"/>
      <c r="Q814" s="252"/>
      <c r="R814" s="252"/>
      <c r="S814" s="252"/>
      <c r="T814" s="253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54" t="s">
        <v>198</v>
      </c>
      <c r="AU814" s="254" t="s">
        <v>82</v>
      </c>
      <c r="AV814" s="14" t="s">
        <v>82</v>
      </c>
      <c r="AW814" s="14" t="s">
        <v>35</v>
      </c>
      <c r="AX814" s="14" t="s">
        <v>73</v>
      </c>
      <c r="AY814" s="254" t="s">
        <v>188</v>
      </c>
    </row>
    <row r="815" s="15" customFormat="1">
      <c r="A815" s="15"/>
      <c r="B815" s="255"/>
      <c r="C815" s="256"/>
      <c r="D815" s="235" t="s">
        <v>198</v>
      </c>
      <c r="E815" s="257" t="s">
        <v>19</v>
      </c>
      <c r="F815" s="258" t="s">
        <v>229</v>
      </c>
      <c r="G815" s="256"/>
      <c r="H815" s="259">
        <v>123.57899999999999</v>
      </c>
      <c r="I815" s="260"/>
      <c r="J815" s="256"/>
      <c r="K815" s="256"/>
      <c r="L815" s="261"/>
      <c r="M815" s="262"/>
      <c r="N815" s="263"/>
      <c r="O815" s="263"/>
      <c r="P815" s="263"/>
      <c r="Q815" s="263"/>
      <c r="R815" s="263"/>
      <c r="S815" s="263"/>
      <c r="T815" s="264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T815" s="265" t="s">
        <v>198</v>
      </c>
      <c r="AU815" s="265" t="s">
        <v>82</v>
      </c>
      <c r="AV815" s="15" t="s">
        <v>135</v>
      </c>
      <c r="AW815" s="15" t="s">
        <v>35</v>
      </c>
      <c r="AX815" s="15" t="s">
        <v>80</v>
      </c>
      <c r="AY815" s="265" t="s">
        <v>188</v>
      </c>
    </row>
    <row r="816" s="14" customFormat="1">
      <c r="A816" s="14"/>
      <c r="B816" s="244"/>
      <c r="C816" s="245"/>
      <c r="D816" s="235" t="s">
        <v>198</v>
      </c>
      <c r="E816" s="245"/>
      <c r="F816" s="247" t="s">
        <v>3647</v>
      </c>
      <c r="G816" s="245"/>
      <c r="H816" s="248">
        <v>129.75800000000001</v>
      </c>
      <c r="I816" s="249"/>
      <c r="J816" s="245"/>
      <c r="K816" s="245"/>
      <c r="L816" s="250"/>
      <c r="M816" s="251"/>
      <c r="N816" s="252"/>
      <c r="O816" s="252"/>
      <c r="P816" s="252"/>
      <c r="Q816" s="252"/>
      <c r="R816" s="252"/>
      <c r="S816" s="252"/>
      <c r="T816" s="253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54" t="s">
        <v>198</v>
      </c>
      <c r="AU816" s="254" t="s">
        <v>82</v>
      </c>
      <c r="AV816" s="14" t="s">
        <v>82</v>
      </c>
      <c r="AW816" s="14" t="s">
        <v>4</v>
      </c>
      <c r="AX816" s="14" t="s">
        <v>80</v>
      </c>
      <c r="AY816" s="254" t="s">
        <v>188</v>
      </c>
    </row>
    <row r="817" s="2" customFormat="1" ht="16.5" customHeight="1">
      <c r="A817" s="40"/>
      <c r="B817" s="41"/>
      <c r="C817" s="272" t="s">
        <v>972</v>
      </c>
      <c r="D817" s="272" t="s">
        <v>522</v>
      </c>
      <c r="E817" s="273" t="s">
        <v>3651</v>
      </c>
      <c r="F817" s="274" t="s">
        <v>3652</v>
      </c>
      <c r="G817" s="275" t="s">
        <v>243</v>
      </c>
      <c r="H817" s="276">
        <v>769.32000000000005</v>
      </c>
      <c r="I817" s="277"/>
      <c r="J817" s="278">
        <f>ROUND(I817*H817,2)</f>
        <v>0</v>
      </c>
      <c r="K817" s="274" t="s">
        <v>194</v>
      </c>
      <c r="L817" s="279"/>
      <c r="M817" s="280" t="s">
        <v>19</v>
      </c>
      <c r="N817" s="281" t="s">
        <v>44</v>
      </c>
      <c r="O817" s="86"/>
      <c r="P817" s="224">
        <f>O817*H817</f>
        <v>0</v>
      </c>
      <c r="Q817" s="224">
        <v>0.0060000000000000001</v>
      </c>
      <c r="R817" s="224">
        <f>Q817*H817</f>
        <v>4.61592</v>
      </c>
      <c r="S817" s="224">
        <v>0</v>
      </c>
      <c r="T817" s="225">
        <f>S817*H817</f>
        <v>0</v>
      </c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R817" s="226" t="s">
        <v>630</v>
      </c>
      <c r="AT817" s="226" t="s">
        <v>522</v>
      </c>
      <c r="AU817" s="226" t="s">
        <v>82</v>
      </c>
      <c r="AY817" s="19" t="s">
        <v>188</v>
      </c>
      <c r="BE817" s="227">
        <f>IF(N817="základní",J817,0)</f>
        <v>0</v>
      </c>
      <c r="BF817" s="227">
        <f>IF(N817="snížená",J817,0)</f>
        <v>0</v>
      </c>
      <c r="BG817" s="227">
        <f>IF(N817="zákl. přenesená",J817,0)</f>
        <v>0</v>
      </c>
      <c r="BH817" s="227">
        <f>IF(N817="sníž. přenesená",J817,0)</f>
        <v>0</v>
      </c>
      <c r="BI817" s="227">
        <f>IF(N817="nulová",J817,0)</f>
        <v>0</v>
      </c>
      <c r="BJ817" s="19" t="s">
        <v>80</v>
      </c>
      <c r="BK817" s="227">
        <f>ROUND(I817*H817,2)</f>
        <v>0</v>
      </c>
      <c r="BL817" s="19" t="s">
        <v>342</v>
      </c>
      <c r="BM817" s="226" t="s">
        <v>3653</v>
      </c>
    </row>
    <row r="818" s="13" customFormat="1">
      <c r="A818" s="13"/>
      <c r="B818" s="233"/>
      <c r="C818" s="234"/>
      <c r="D818" s="235" t="s">
        <v>198</v>
      </c>
      <c r="E818" s="236" t="s">
        <v>19</v>
      </c>
      <c r="F818" s="237" t="s">
        <v>3640</v>
      </c>
      <c r="G818" s="234"/>
      <c r="H818" s="236" t="s">
        <v>19</v>
      </c>
      <c r="I818" s="238"/>
      <c r="J818" s="234"/>
      <c r="K818" s="234"/>
      <c r="L818" s="239"/>
      <c r="M818" s="240"/>
      <c r="N818" s="241"/>
      <c r="O818" s="241"/>
      <c r="P818" s="241"/>
      <c r="Q818" s="241"/>
      <c r="R818" s="241"/>
      <c r="S818" s="241"/>
      <c r="T818" s="242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43" t="s">
        <v>198</v>
      </c>
      <c r="AU818" s="243" t="s">
        <v>82</v>
      </c>
      <c r="AV818" s="13" t="s">
        <v>80</v>
      </c>
      <c r="AW818" s="13" t="s">
        <v>35</v>
      </c>
      <c r="AX818" s="13" t="s">
        <v>73</v>
      </c>
      <c r="AY818" s="243" t="s">
        <v>188</v>
      </c>
    </row>
    <row r="819" s="14" customFormat="1">
      <c r="A819" s="14"/>
      <c r="B819" s="244"/>
      <c r="C819" s="245"/>
      <c r="D819" s="235" t="s">
        <v>198</v>
      </c>
      <c r="E819" s="246" t="s">
        <v>19</v>
      </c>
      <c r="F819" s="247" t="s">
        <v>3641</v>
      </c>
      <c r="G819" s="245"/>
      <c r="H819" s="248">
        <v>366.34300000000002</v>
      </c>
      <c r="I819" s="249"/>
      <c r="J819" s="245"/>
      <c r="K819" s="245"/>
      <c r="L819" s="250"/>
      <c r="M819" s="251"/>
      <c r="N819" s="252"/>
      <c r="O819" s="252"/>
      <c r="P819" s="252"/>
      <c r="Q819" s="252"/>
      <c r="R819" s="252"/>
      <c r="S819" s="252"/>
      <c r="T819" s="253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54" t="s">
        <v>198</v>
      </c>
      <c r="AU819" s="254" t="s">
        <v>82</v>
      </c>
      <c r="AV819" s="14" t="s">
        <v>82</v>
      </c>
      <c r="AW819" s="14" t="s">
        <v>35</v>
      </c>
      <c r="AX819" s="14" t="s">
        <v>73</v>
      </c>
      <c r="AY819" s="254" t="s">
        <v>188</v>
      </c>
    </row>
    <row r="820" s="14" customFormat="1">
      <c r="A820" s="14"/>
      <c r="B820" s="244"/>
      <c r="C820" s="245"/>
      <c r="D820" s="235" t="s">
        <v>198</v>
      </c>
      <c r="E820" s="246" t="s">
        <v>19</v>
      </c>
      <c r="F820" s="247" t="s">
        <v>3641</v>
      </c>
      <c r="G820" s="245"/>
      <c r="H820" s="248">
        <v>366.34300000000002</v>
      </c>
      <c r="I820" s="249"/>
      <c r="J820" s="245"/>
      <c r="K820" s="245"/>
      <c r="L820" s="250"/>
      <c r="M820" s="251"/>
      <c r="N820" s="252"/>
      <c r="O820" s="252"/>
      <c r="P820" s="252"/>
      <c r="Q820" s="252"/>
      <c r="R820" s="252"/>
      <c r="S820" s="252"/>
      <c r="T820" s="253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54" t="s">
        <v>198</v>
      </c>
      <c r="AU820" s="254" t="s">
        <v>82</v>
      </c>
      <c r="AV820" s="14" t="s">
        <v>82</v>
      </c>
      <c r="AW820" s="14" t="s">
        <v>35</v>
      </c>
      <c r="AX820" s="14" t="s">
        <v>73</v>
      </c>
      <c r="AY820" s="254" t="s">
        <v>188</v>
      </c>
    </row>
    <row r="821" s="15" customFormat="1">
      <c r="A821" s="15"/>
      <c r="B821" s="255"/>
      <c r="C821" s="256"/>
      <c r="D821" s="235" t="s">
        <v>198</v>
      </c>
      <c r="E821" s="257" t="s">
        <v>19</v>
      </c>
      <c r="F821" s="258" t="s">
        <v>229</v>
      </c>
      <c r="G821" s="256"/>
      <c r="H821" s="259">
        <v>732.68600000000004</v>
      </c>
      <c r="I821" s="260"/>
      <c r="J821" s="256"/>
      <c r="K821" s="256"/>
      <c r="L821" s="261"/>
      <c r="M821" s="262"/>
      <c r="N821" s="263"/>
      <c r="O821" s="263"/>
      <c r="P821" s="263"/>
      <c r="Q821" s="263"/>
      <c r="R821" s="263"/>
      <c r="S821" s="263"/>
      <c r="T821" s="264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T821" s="265" t="s">
        <v>198</v>
      </c>
      <c r="AU821" s="265" t="s">
        <v>82</v>
      </c>
      <c r="AV821" s="15" t="s">
        <v>135</v>
      </c>
      <c r="AW821" s="15" t="s">
        <v>35</v>
      </c>
      <c r="AX821" s="15" t="s">
        <v>80</v>
      </c>
      <c r="AY821" s="265" t="s">
        <v>188</v>
      </c>
    </row>
    <row r="822" s="14" customFormat="1">
      <c r="A822" s="14"/>
      <c r="B822" s="244"/>
      <c r="C822" s="245"/>
      <c r="D822" s="235" t="s">
        <v>198</v>
      </c>
      <c r="E822" s="245"/>
      <c r="F822" s="247" t="s">
        <v>3654</v>
      </c>
      <c r="G822" s="245"/>
      <c r="H822" s="248">
        <v>769.32000000000005</v>
      </c>
      <c r="I822" s="249"/>
      <c r="J822" s="245"/>
      <c r="K822" s="245"/>
      <c r="L822" s="250"/>
      <c r="M822" s="251"/>
      <c r="N822" s="252"/>
      <c r="O822" s="252"/>
      <c r="P822" s="252"/>
      <c r="Q822" s="252"/>
      <c r="R822" s="252"/>
      <c r="S822" s="252"/>
      <c r="T822" s="253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54" t="s">
        <v>198</v>
      </c>
      <c r="AU822" s="254" t="s">
        <v>82</v>
      </c>
      <c r="AV822" s="14" t="s">
        <v>82</v>
      </c>
      <c r="AW822" s="14" t="s">
        <v>4</v>
      </c>
      <c r="AX822" s="14" t="s">
        <v>80</v>
      </c>
      <c r="AY822" s="254" t="s">
        <v>188</v>
      </c>
    </row>
    <row r="823" s="2" customFormat="1" ht="24.15" customHeight="1">
      <c r="A823" s="40"/>
      <c r="B823" s="41"/>
      <c r="C823" s="215" t="s">
        <v>979</v>
      </c>
      <c r="D823" s="215" t="s">
        <v>190</v>
      </c>
      <c r="E823" s="216" t="s">
        <v>3655</v>
      </c>
      <c r="F823" s="217" t="s">
        <v>3656</v>
      </c>
      <c r="G823" s="218" t="s">
        <v>243</v>
      </c>
      <c r="H823" s="219">
        <v>489.92200000000003</v>
      </c>
      <c r="I823" s="220"/>
      <c r="J823" s="221">
        <f>ROUND(I823*H823,2)</f>
        <v>0</v>
      </c>
      <c r="K823" s="217" t="s">
        <v>194</v>
      </c>
      <c r="L823" s="46"/>
      <c r="M823" s="222" t="s">
        <v>19</v>
      </c>
      <c r="N823" s="223" t="s">
        <v>44</v>
      </c>
      <c r="O823" s="86"/>
      <c r="P823" s="224">
        <f>O823*H823</f>
        <v>0</v>
      </c>
      <c r="Q823" s="224">
        <v>4.0000000000000003E-05</v>
      </c>
      <c r="R823" s="224">
        <f>Q823*H823</f>
        <v>0.019596880000000004</v>
      </c>
      <c r="S823" s="224">
        <v>0</v>
      </c>
      <c r="T823" s="225">
        <f>S823*H823</f>
        <v>0</v>
      </c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R823" s="226" t="s">
        <v>342</v>
      </c>
      <c r="AT823" s="226" t="s">
        <v>190</v>
      </c>
      <c r="AU823" s="226" t="s">
        <v>82</v>
      </c>
      <c r="AY823" s="19" t="s">
        <v>188</v>
      </c>
      <c r="BE823" s="227">
        <f>IF(N823="základní",J823,0)</f>
        <v>0</v>
      </c>
      <c r="BF823" s="227">
        <f>IF(N823="snížená",J823,0)</f>
        <v>0</v>
      </c>
      <c r="BG823" s="227">
        <f>IF(N823="zákl. přenesená",J823,0)</f>
        <v>0</v>
      </c>
      <c r="BH823" s="227">
        <f>IF(N823="sníž. přenesená",J823,0)</f>
        <v>0</v>
      </c>
      <c r="BI823" s="227">
        <f>IF(N823="nulová",J823,0)</f>
        <v>0</v>
      </c>
      <c r="BJ823" s="19" t="s">
        <v>80</v>
      </c>
      <c r="BK823" s="227">
        <f>ROUND(I823*H823,2)</f>
        <v>0</v>
      </c>
      <c r="BL823" s="19" t="s">
        <v>342</v>
      </c>
      <c r="BM823" s="226" t="s">
        <v>3657</v>
      </c>
    </row>
    <row r="824" s="2" customFormat="1">
      <c r="A824" s="40"/>
      <c r="B824" s="41"/>
      <c r="C824" s="42"/>
      <c r="D824" s="228" t="s">
        <v>196</v>
      </c>
      <c r="E824" s="42"/>
      <c r="F824" s="229" t="s">
        <v>3658</v>
      </c>
      <c r="G824" s="42"/>
      <c r="H824" s="42"/>
      <c r="I824" s="230"/>
      <c r="J824" s="42"/>
      <c r="K824" s="42"/>
      <c r="L824" s="46"/>
      <c r="M824" s="231"/>
      <c r="N824" s="232"/>
      <c r="O824" s="86"/>
      <c r="P824" s="86"/>
      <c r="Q824" s="86"/>
      <c r="R824" s="86"/>
      <c r="S824" s="86"/>
      <c r="T824" s="87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T824" s="19" t="s">
        <v>196</v>
      </c>
      <c r="AU824" s="19" t="s">
        <v>82</v>
      </c>
    </row>
    <row r="825" s="13" customFormat="1">
      <c r="A825" s="13"/>
      <c r="B825" s="233"/>
      <c r="C825" s="234"/>
      <c r="D825" s="235" t="s">
        <v>198</v>
      </c>
      <c r="E825" s="236" t="s">
        <v>19</v>
      </c>
      <c r="F825" s="237" t="s">
        <v>3640</v>
      </c>
      <c r="G825" s="234"/>
      <c r="H825" s="236" t="s">
        <v>19</v>
      </c>
      <c r="I825" s="238"/>
      <c r="J825" s="234"/>
      <c r="K825" s="234"/>
      <c r="L825" s="239"/>
      <c r="M825" s="240"/>
      <c r="N825" s="241"/>
      <c r="O825" s="241"/>
      <c r="P825" s="241"/>
      <c r="Q825" s="241"/>
      <c r="R825" s="241"/>
      <c r="S825" s="241"/>
      <c r="T825" s="242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43" t="s">
        <v>198</v>
      </c>
      <c r="AU825" s="243" t="s">
        <v>82</v>
      </c>
      <c r="AV825" s="13" t="s">
        <v>80</v>
      </c>
      <c r="AW825" s="13" t="s">
        <v>35</v>
      </c>
      <c r="AX825" s="13" t="s">
        <v>73</v>
      </c>
      <c r="AY825" s="243" t="s">
        <v>188</v>
      </c>
    </row>
    <row r="826" s="13" customFormat="1">
      <c r="A826" s="13"/>
      <c r="B826" s="233"/>
      <c r="C826" s="234"/>
      <c r="D826" s="235" t="s">
        <v>198</v>
      </c>
      <c r="E826" s="236" t="s">
        <v>19</v>
      </c>
      <c r="F826" s="237" t="s">
        <v>3405</v>
      </c>
      <c r="G826" s="234"/>
      <c r="H826" s="236" t="s">
        <v>19</v>
      </c>
      <c r="I826" s="238"/>
      <c r="J826" s="234"/>
      <c r="K826" s="234"/>
      <c r="L826" s="239"/>
      <c r="M826" s="240"/>
      <c r="N826" s="241"/>
      <c r="O826" s="241"/>
      <c r="P826" s="241"/>
      <c r="Q826" s="241"/>
      <c r="R826" s="241"/>
      <c r="S826" s="241"/>
      <c r="T826" s="242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43" t="s">
        <v>198</v>
      </c>
      <c r="AU826" s="243" t="s">
        <v>82</v>
      </c>
      <c r="AV826" s="13" t="s">
        <v>80</v>
      </c>
      <c r="AW826" s="13" t="s">
        <v>35</v>
      </c>
      <c r="AX826" s="13" t="s">
        <v>73</v>
      </c>
      <c r="AY826" s="243" t="s">
        <v>188</v>
      </c>
    </row>
    <row r="827" s="14" customFormat="1">
      <c r="A827" s="14"/>
      <c r="B827" s="244"/>
      <c r="C827" s="245"/>
      <c r="D827" s="235" t="s">
        <v>198</v>
      </c>
      <c r="E827" s="246" t="s">
        <v>19</v>
      </c>
      <c r="F827" s="247" t="s">
        <v>3659</v>
      </c>
      <c r="G827" s="245"/>
      <c r="H827" s="248">
        <v>77.016999999999996</v>
      </c>
      <c r="I827" s="249"/>
      <c r="J827" s="245"/>
      <c r="K827" s="245"/>
      <c r="L827" s="250"/>
      <c r="M827" s="251"/>
      <c r="N827" s="252"/>
      <c r="O827" s="252"/>
      <c r="P827" s="252"/>
      <c r="Q827" s="252"/>
      <c r="R827" s="252"/>
      <c r="S827" s="252"/>
      <c r="T827" s="253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54" t="s">
        <v>198</v>
      </c>
      <c r="AU827" s="254" t="s">
        <v>82</v>
      </c>
      <c r="AV827" s="14" t="s">
        <v>82</v>
      </c>
      <c r="AW827" s="14" t="s">
        <v>35</v>
      </c>
      <c r="AX827" s="14" t="s">
        <v>73</v>
      </c>
      <c r="AY827" s="254" t="s">
        <v>188</v>
      </c>
    </row>
    <row r="828" s="13" customFormat="1">
      <c r="A828" s="13"/>
      <c r="B828" s="233"/>
      <c r="C828" s="234"/>
      <c r="D828" s="235" t="s">
        <v>198</v>
      </c>
      <c r="E828" s="236" t="s">
        <v>19</v>
      </c>
      <c r="F828" s="237" t="s">
        <v>3388</v>
      </c>
      <c r="G828" s="234"/>
      <c r="H828" s="236" t="s">
        <v>19</v>
      </c>
      <c r="I828" s="238"/>
      <c r="J828" s="234"/>
      <c r="K828" s="234"/>
      <c r="L828" s="239"/>
      <c r="M828" s="240"/>
      <c r="N828" s="241"/>
      <c r="O828" s="241"/>
      <c r="P828" s="241"/>
      <c r="Q828" s="241"/>
      <c r="R828" s="241"/>
      <c r="S828" s="241"/>
      <c r="T828" s="242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43" t="s">
        <v>198</v>
      </c>
      <c r="AU828" s="243" t="s">
        <v>82</v>
      </c>
      <c r="AV828" s="13" t="s">
        <v>80</v>
      </c>
      <c r="AW828" s="13" t="s">
        <v>35</v>
      </c>
      <c r="AX828" s="13" t="s">
        <v>73</v>
      </c>
      <c r="AY828" s="243" t="s">
        <v>188</v>
      </c>
    </row>
    <row r="829" s="14" customFormat="1">
      <c r="A829" s="14"/>
      <c r="B829" s="244"/>
      <c r="C829" s="245"/>
      <c r="D829" s="235" t="s">
        <v>198</v>
      </c>
      <c r="E829" s="246" t="s">
        <v>19</v>
      </c>
      <c r="F829" s="247" t="s">
        <v>3660</v>
      </c>
      <c r="G829" s="245"/>
      <c r="H829" s="248">
        <v>55.137999999999998</v>
      </c>
      <c r="I829" s="249"/>
      <c r="J829" s="245"/>
      <c r="K829" s="245"/>
      <c r="L829" s="250"/>
      <c r="M829" s="251"/>
      <c r="N829" s="252"/>
      <c r="O829" s="252"/>
      <c r="P829" s="252"/>
      <c r="Q829" s="252"/>
      <c r="R829" s="252"/>
      <c r="S829" s="252"/>
      <c r="T829" s="253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54" t="s">
        <v>198</v>
      </c>
      <c r="AU829" s="254" t="s">
        <v>82</v>
      </c>
      <c r="AV829" s="14" t="s">
        <v>82</v>
      </c>
      <c r="AW829" s="14" t="s">
        <v>35</v>
      </c>
      <c r="AX829" s="14" t="s">
        <v>73</v>
      </c>
      <c r="AY829" s="254" t="s">
        <v>188</v>
      </c>
    </row>
    <row r="830" s="13" customFormat="1">
      <c r="A830" s="13"/>
      <c r="B830" s="233"/>
      <c r="C830" s="234"/>
      <c r="D830" s="235" t="s">
        <v>198</v>
      </c>
      <c r="E830" s="236" t="s">
        <v>19</v>
      </c>
      <c r="F830" s="237" t="s">
        <v>3417</v>
      </c>
      <c r="G830" s="234"/>
      <c r="H830" s="236" t="s">
        <v>19</v>
      </c>
      <c r="I830" s="238"/>
      <c r="J830" s="234"/>
      <c r="K830" s="234"/>
      <c r="L830" s="239"/>
      <c r="M830" s="240"/>
      <c r="N830" s="241"/>
      <c r="O830" s="241"/>
      <c r="P830" s="241"/>
      <c r="Q830" s="241"/>
      <c r="R830" s="241"/>
      <c r="S830" s="241"/>
      <c r="T830" s="242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43" t="s">
        <v>198</v>
      </c>
      <c r="AU830" s="243" t="s">
        <v>82</v>
      </c>
      <c r="AV830" s="13" t="s">
        <v>80</v>
      </c>
      <c r="AW830" s="13" t="s">
        <v>35</v>
      </c>
      <c r="AX830" s="13" t="s">
        <v>73</v>
      </c>
      <c r="AY830" s="243" t="s">
        <v>188</v>
      </c>
    </row>
    <row r="831" s="14" customFormat="1">
      <c r="A831" s="14"/>
      <c r="B831" s="244"/>
      <c r="C831" s="245"/>
      <c r="D831" s="235" t="s">
        <v>198</v>
      </c>
      <c r="E831" s="246" t="s">
        <v>19</v>
      </c>
      <c r="F831" s="247" t="s">
        <v>3661</v>
      </c>
      <c r="G831" s="245"/>
      <c r="H831" s="248">
        <v>85.183999999999998</v>
      </c>
      <c r="I831" s="249"/>
      <c r="J831" s="245"/>
      <c r="K831" s="245"/>
      <c r="L831" s="250"/>
      <c r="M831" s="251"/>
      <c r="N831" s="252"/>
      <c r="O831" s="252"/>
      <c r="P831" s="252"/>
      <c r="Q831" s="252"/>
      <c r="R831" s="252"/>
      <c r="S831" s="252"/>
      <c r="T831" s="253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54" t="s">
        <v>198</v>
      </c>
      <c r="AU831" s="254" t="s">
        <v>82</v>
      </c>
      <c r="AV831" s="14" t="s">
        <v>82</v>
      </c>
      <c r="AW831" s="14" t="s">
        <v>35</v>
      </c>
      <c r="AX831" s="14" t="s">
        <v>73</v>
      </c>
      <c r="AY831" s="254" t="s">
        <v>188</v>
      </c>
    </row>
    <row r="832" s="14" customFormat="1">
      <c r="A832" s="14"/>
      <c r="B832" s="244"/>
      <c r="C832" s="245"/>
      <c r="D832" s="235" t="s">
        <v>198</v>
      </c>
      <c r="E832" s="246" t="s">
        <v>19</v>
      </c>
      <c r="F832" s="247" t="s">
        <v>3662</v>
      </c>
      <c r="G832" s="245"/>
      <c r="H832" s="248">
        <v>21.893000000000001</v>
      </c>
      <c r="I832" s="249"/>
      <c r="J832" s="245"/>
      <c r="K832" s="245"/>
      <c r="L832" s="250"/>
      <c r="M832" s="251"/>
      <c r="N832" s="252"/>
      <c r="O832" s="252"/>
      <c r="P832" s="252"/>
      <c r="Q832" s="252"/>
      <c r="R832" s="252"/>
      <c r="S832" s="252"/>
      <c r="T832" s="253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54" t="s">
        <v>198</v>
      </c>
      <c r="AU832" s="254" t="s">
        <v>82</v>
      </c>
      <c r="AV832" s="14" t="s">
        <v>82</v>
      </c>
      <c r="AW832" s="14" t="s">
        <v>35</v>
      </c>
      <c r="AX832" s="14" t="s">
        <v>73</v>
      </c>
      <c r="AY832" s="254" t="s">
        <v>188</v>
      </c>
    </row>
    <row r="833" s="14" customFormat="1">
      <c r="A833" s="14"/>
      <c r="B833" s="244"/>
      <c r="C833" s="245"/>
      <c r="D833" s="235" t="s">
        <v>198</v>
      </c>
      <c r="E833" s="246" t="s">
        <v>19</v>
      </c>
      <c r="F833" s="247" t="s">
        <v>662</v>
      </c>
      <c r="G833" s="245"/>
      <c r="H833" s="248">
        <v>-3.391</v>
      </c>
      <c r="I833" s="249"/>
      <c r="J833" s="245"/>
      <c r="K833" s="245"/>
      <c r="L833" s="250"/>
      <c r="M833" s="251"/>
      <c r="N833" s="252"/>
      <c r="O833" s="252"/>
      <c r="P833" s="252"/>
      <c r="Q833" s="252"/>
      <c r="R833" s="252"/>
      <c r="S833" s="252"/>
      <c r="T833" s="253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4" t="s">
        <v>198</v>
      </c>
      <c r="AU833" s="254" t="s">
        <v>82</v>
      </c>
      <c r="AV833" s="14" t="s">
        <v>82</v>
      </c>
      <c r="AW833" s="14" t="s">
        <v>35</v>
      </c>
      <c r="AX833" s="14" t="s">
        <v>73</v>
      </c>
      <c r="AY833" s="254" t="s">
        <v>188</v>
      </c>
    </row>
    <row r="834" s="14" customFormat="1">
      <c r="A834" s="14"/>
      <c r="B834" s="244"/>
      <c r="C834" s="245"/>
      <c r="D834" s="235" t="s">
        <v>198</v>
      </c>
      <c r="E834" s="246" t="s">
        <v>19</v>
      </c>
      <c r="F834" s="247" t="s">
        <v>663</v>
      </c>
      <c r="G834" s="245"/>
      <c r="H834" s="248">
        <v>-5.0869999999999997</v>
      </c>
      <c r="I834" s="249"/>
      <c r="J834" s="245"/>
      <c r="K834" s="245"/>
      <c r="L834" s="250"/>
      <c r="M834" s="251"/>
      <c r="N834" s="252"/>
      <c r="O834" s="252"/>
      <c r="P834" s="252"/>
      <c r="Q834" s="252"/>
      <c r="R834" s="252"/>
      <c r="S834" s="252"/>
      <c r="T834" s="253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4" t="s">
        <v>198</v>
      </c>
      <c r="AU834" s="254" t="s">
        <v>82</v>
      </c>
      <c r="AV834" s="14" t="s">
        <v>82</v>
      </c>
      <c r="AW834" s="14" t="s">
        <v>35</v>
      </c>
      <c r="AX834" s="14" t="s">
        <v>73</v>
      </c>
      <c r="AY834" s="254" t="s">
        <v>188</v>
      </c>
    </row>
    <row r="835" s="14" customFormat="1">
      <c r="A835" s="14"/>
      <c r="B835" s="244"/>
      <c r="C835" s="245"/>
      <c r="D835" s="235" t="s">
        <v>198</v>
      </c>
      <c r="E835" s="246" t="s">
        <v>19</v>
      </c>
      <c r="F835" s="247" t="s">
        <v>664</v>
      </c>
      <c r="G835" s="245"/>
      <c r="H835" s="248">
        <v>-1.5700000000000001</v>
      </c>
      <c r="I835" s="249"/>
      <c r="J835" s="245"/>
      <c r="K835" s="245"/>
      <c r="L835" s="250"/>
      <c r="M835" s="251"/>
      <c r="N835" s="252"/>
      <c r="O835" s="252"/>
      <c r="P835" s="252"/>
      <c r="Q835" s="252"/>
      <c r="R835" s="252"/>
      <c r="S835" s="252"/>
      <c r="T835" s="253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4" t="s">
        <v>198</v>
      </c>
      <c r="AU835" s="254" t="s">
        <v>82</v>
      </c>
      <c r="AV835" s="14" t="s">
        <v>82</v>
      </c>
      <c r="AW835" s="14" t="s">
        <v>35</v>
      </c>
      <c r="AX835" s="14" t="s">
        <v>73</v>
      </c>
      <c r="AY835" s="254" t="s">
        <v>188</v>
      </c>
    </row>
    <row r="836" s="14" customFormat="1">
      <c r="A836" s="14"/>
      <c r="B836" s="244"/>
      <c r="C836" s="245"/>
      <c r="D836" s="235" t="s">
        <v>198</v>
      </c>
      <c r="E836" s="246" t="s">
        <v>19</v>
      </c>
      <c r="F836" s="247" t="s">
        <v>3088</v>
      </c>
      <c r="G836" s="245"/>
      <c r="H836" s="248">
        <v>-2.0499999999999998</v>
      </c>
      <c r="I836" s="249"/>
      <c r="J836" s="245"/>
      <c r="K836" s="245"/>
      <c r="L836" s="250"/>
      <c r="M836" s="251"/>
      <c r="N836" s="252"/>
      <c r="O836" s="252"/>
      <c r="P836" s="252"/>
      <c r="Q836" s="252"/>
      <c r="R836" s="252"/>
      <c r="S836" s="252"/>
      <c r="T836" s="253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4" t="s">
        <v>198</v>
      </c>
      <c r="AU836" s="254" t="s">
        <v>82</v>
      </c>
      <c r="AV836" s="14" t="s">
        <v>82</v>
      </c>
      <c r="AW836" s="14" t="s">
        <v>35</v>
      </c>
      <c r="AX836" s="14" t="s">
        <v>73</v>
      </c>
      <c r="AY836" s="254" t="s">
        <v>188</v>
      </c>
    </row>
    <row r="837" s="13" customFormat="1">
      <c r="A837" s="13"/>
      <c r="B837" s="233"/>
      <c r="C837" s="234"/>
      <c r="D837" s="235" t="s">
        <v>198</v>
      </c>
      <c r="E837" s="236" t="s">
        <v>19</v>
      </c>
      <c r="F837" s="237" t="s">
        <v>3423</v>
      </c>
      <c r="G837" s="234"/>
      <c r="H837" s="236" t="s">
        <v>19</v>
      </c>
      <c r="I837" s="238"/>
      <c r="J837" s="234"/>
      <c r="K837" s="234"/>
      <c r="L837" s="239"/>
      <c r="M837" s="240"/>
      <c r="N837" s="241"/>
      <c r="O837" s="241"/>
      <c r="P837" s="241"/>
      <c r="Q837" s="241"/>
      <c r="R837" s="241"/>
      <c r="S837" s="241"/>
      <c r="T837" s="242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43" t="s">
        <v>198</v>
      </c>
      <c r="AU837" s="243" t="s">
        <v>82</v>
      </c>
      <c r="AV837" s="13" t="s">
        <v>80</v>
      </c>
      <c r="AW837" s="13" t="s">
        <v>35</v>
      </c>
      <c r="AX837" s="13" t="s">
        <v>73</v>
      </c>
      <c r="AY837" s="243" t="s">
        <v>188</v>
      </c>
    </row>
    <row r="838" s="14" customFormat="1">
      <c r="A838" s="14"/>
      <c r="B838" s="244"/>
      <c r="C838" s="245"/>
      <c r="D838" s="235" t="s">
        <v>198</v>
      </c>
      <c r="E838" s="246" t="s">
        <v>19</v>
      </c>
      <c r="F838" s="247" t="s">
        <v>3662</v>
      </c>
      <c r="G838" s="245"/>
      <c r="H838" s="248">
        <v>21.893000000000001</v>
      </c>
      <c r="I838" s="249"/>
      <c r="J838" s="245"/>
      <c r="K838" s="245"/>
      <c r="L838" s="250"/>
      <c r="M838" s="251"/>
      <c r="N838" s="252"/>
      <c r="O838" s="252"/>
      <c r="P838" s="252"/>
      <c r="Q838" s="252"/>
      <c r="R838" s="252"/>
      <c r="S838" s="252"/>
      <c r="T838" s="253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54" t="s">
        <v>198</v>
      </c>
      <c r="AU838" s="254" t="s">
        <v>82</v>
      </c>
      <c r="AV838" s="14" t="s">
        <v>82</v>
      </c>
      <c r="AW838" s="14" t="s">
        <v>35</v>
      </c>
      <c r="AX838" s="14" t="s">
        <v>73</v>
      </c>
      <c r="AY838" s="254" t="s">
        <v>188</v>
      </c>
    </row>
    <row r="839" s="13" customFormat="1">
      <c r="A839" s="13"/>
      <c r="B839" s="233"/>
      <c r="C839" s="234"/>
      <c r="D839" s="235" t="s">
        <v>198</v>
      </c>
      <c r="E839" s="236" t="s">
        <v>19</v>
      </c>
      <c r="F839" s="237" t="s">
        <v>3663</v>
      </c>
      <c r="G839" s="234"/>
      <c r="H839" s="236" t="s">
        <v>19</v>
      </c>
      <c r="I839" s="238"/>
      <c r="J839" s="234"/>
      <c r="K839" s="234"/>
      <c r="L839" s="239"/>
      <c r="M839" s="240"/>
      <c r="N839" s="241"/>
      <c r="O839" s="241"/>
      <c r="P839" s="241"/>
      <c r="Q839" s="241"/>
      <c r="R839" s="241"/>
      <c r="S839" s="241"/>
      <c r="T839" s="242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43" t="s">
        <v>198</v>
      </c>
      <c r="AU839" s="243" t="s">
        <v>82</v>
      </c>
      <c r="AV839" s="13" t="s">
        <v>80</v>
      </c>
      <c r="AW839" s="13" t="s">
        <v>35</v>
      </c>
      <c r="AX839" s="13" t="s">
        <v>73</v>
      </c>
      <c r="AY839" s="243" t="s">
        <v>188</v>
      </c>
    </row>
    <row r="840" s="14" customFormat="1">
      <c r="A840" s="14"/>
      <c r="B840" s="244"/>
      <c r="C840" s="245"/>
      <c r="D840" s="235" t="s">
        <v>198</v>
      </c>
      <c r="E840" s="246" t="s">
        <v>19</v>
      </c>
      <c r="F840" s="247" t="s">
        <v>3664</v>
      </c>
      <c r="G840" s="245"/>
      <c r="H840" s="248">
        <v>58.658000000000001</v>
      </c>
      <c r="I840" s="249"/>
      <c r="J840" s="245"/>
      <c r="K840" s="245"/>
      <c r="L840" s="250"/>
      <c r="M840" s="251"/>
      <c r="N840" s="252"/>
      <c r="O840" s="252"/>
      <c r="P840" s="252"/>
      <c r="Q840" s="252"/>
      <c r="R840" s="252"/>
      <c r="S840" s="252"/>
      <c r="T840" s="253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4" t="s">
        <v>198</v>
      </c>
      <c r="AU840" s="254" t="s">
        <v>82</v>
      </c>
      <c r="AV840" s="14" t="s">
        <v>82</v>
      </c>
      <c r="AW840" s="14" t="s">
        <v>35</v>
      </c>
      <c r="AX840" s="14" t="s">
        <v>73</v>
      </c>
      <c r="AY840" s="254" t="s">
        <v>188</v>
      </c>
    </row>
    <row r="841" s="13" customFormat="1">
      <c r="A841" s="13"/>
      <c r="B841" s="233"/>
      <c r="C841" s="234"/>
      <c r="D841" s="235" t="s">
        <v>198</v>
      </c>
      <c r="E841" s="236" t="s">
        <v>19</v>
      </c>
      <c r="F841" s="237" t="s">
        <v>3665</v>
      </c>
      <c r="G841" s="234"/>
      <c r="H841" s="236" t="s">
        <v>19</v>
      </c>
      <c r="I841" s="238"/>
      <c r="J841" s="234"/>
      <c r="K841" s="234"/>
      <c r="L841" s="239"/>
      <c r="M841" s="240"/>
      <c r="N841" s="241"/>
      <c r="O841" s="241"/>
      <c r="P841" s="241"/>
      <c r="Q841" s="241"/>
      <c r="R841" s="241"/>
      <c r="S841" s="241"/>
      <c r="T841" s="242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43" t="s">
        <v>198</v>
      </c>
      <c r="AU841" s="243" t="s">
        <v>82</v>
      </c>
      <c r="AV841" s="13" t="s">
        <v>80</v>
      </c>
      <c r="AW841" s="13" t="s">
        <v>35</v>
      </c>
      <c r="AX841" s="13" t="s">
        <v>73</v>
      </c>
      <c r="AY841" s="243" t="s">
        <v>188</v>
      </c>
    </row>
    <row r="842" s="14" customFormat="1">
      <c r="A842" s="14"/>
      <c r="B842" s="244"/>
      <c r="C842" s="245"/>
      <c r="D842" s="235" t="s">
        <v>198</v>
      </c>
      <c r="E842" s="246" t="s">
        <v>19</v>
      </c>
      <c r="F842" s="247" t="s">
        <v>3664</v>
      </c>
      <c r="G842" s="245"/>
      <c r="H842" s="248">
        <v>58.658000000000001</v>
      </c>
      <c r="I842" s="249"/>
      <c r="J842" s="245"/>
      <c r="K842" s="245"/>
      <c r="L842" s="250"/>
      <c r="M842" s="251"/>
      <c r="N842" s="252"/>
      <c r="O842" s="252"/>
      <c r="P842" s="252"/>
      <c r="Q842" s="252"/>
      <c r="R842" s="252"/>
      <c r="S842" s="252"/>
      <c r="T842" s="253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4" t="s">
        <v>198</v>
      </c>
      <c r="AU842" s="254" t="s">
        <v>82</v>
      </c>
      <c r="AV842" s="14" t="s">
        <v>82</v>
      </c>
      <c r="AW842" s="14" t="s">
        <v>35</v>
      </c>
      <c r="AX842" s="14" t="s">
        <v>73</v>
      </c>
      <c r="AY842" s="254" t="s">
        <v>188</v>
      </c>
    </row>
    <row r="843" s="16" customFormat="1">
      <c r="A843" s="16"/>
      <c r="B843" s="282"/>
      <c r="C843" s="283"/>
      <c r="D843" s="235" t="s">
        <v>198</v>
      </c>
      <c r="E843" s="284" t="s">
        <v>19</v>
      </c>
      <c r="F843" s="285" t="s">
        <v>730</v>
      </c>
      <c r="G843" s="283"/>
      <c r="H843" s="286">
        <v>366.34300000000002</v>
      </c>
      <c r="I843" s="287"/>
      <c r="J843" s="283"/>
      <c r="K843" s="283"/>
      <c r="L843" s="288"/>
      <c r="M843" s="289"/>
      <c r="N843" s="290"/>
      <c r="O843" s="290"/>
      <c r="P843" s="290"/>
      <c r="Q843" s="290"/>
      <c r="R843" s="290"/>
      <c r="S843" s="290"/>
      <c r="T843" s="291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T843" s="292" t="s">
        <v>198</v>
      </c>
      <c r="AU843" s="292" t="s">
        <v>82</v>
      </c>
      <c r="AV843" s="16" t="s">
        <v>129</v>
      </c>
      <c r="AW843" s="16" t="s">
        <v>35</v>
      </c>
      <c r="AX843" s="16" t="s">
        <v>73</v>
      </c>
      <c r="AY843" s="292" t="s">
        <v>188</v>
      </c>
    </row>
    <row r="844" s="13" customFormat="1">
      <c r="A844" s="13"/>
      <c r="B844" s="233"/>
      <c r="C844" s="234"/>
      <c r="D844" s="235" t="s">
        <v>198</v>
      </c>
      <c r="E844" s="236" t="s">
        <v>19</v>
      </c>
      <c r="F844" s="237" t="s">
        <v>3642</v>
      </c>
      <c r="G844" s="234"/>
      <c r="H844" s="236" t="s">
        <v>19</v>
      </c>
      <c r="I844" s="238"/>
      <c r="J844" s="234"/>
      <c r="K844" s="234"/>
      <c r="L844" s="239"/>
      <c r="M844" s="240"/>
      <c r="N844" s="241"/>
      <c r="O844" s="241"/>
      <c r="P844" s="241"/>
      <c r="Q844" s="241"/>
      <c r="R844" s="241"/>
      <c r="S844" s="241"/>
      <c r="T844" s="242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43" t="s">
        <v>198</v>
      </c>
      <c r="AU844" s="243" t="s">
        <v>82</v>
      </c>
      <c r="AV844" s="13" t="s">
        <v>80</v>
      </c>
      <c r="AW844" s="13" t="s">
        <v>35</v>
      </c>
      <c r="AX844" s="13" t="s">
        <v>73</v>
      </c>
      <c r="AY844" s="243" t="s">
        <v>188</v>
      </c>
    </row>
    <row r="845" s="13" customFormat="1">
      <c r="A845" s="13"/>
      <c r="B845" s="233"/>
      <c r="C845" s="234"/>
      <c r="D845" s="235" t="s">
        <v>198</v>
      </c>
      <c r="E845" s="236" t="s">
        <v>19</v>
      </c>
      <c r="F845" s="237" t="s">
        <v>3388</v>
      </c>
      <c r="G845" s="234"/>
      <c r="H845" s="236" t="s">
        <v>19</v>
      </c>
      <c r="I845" s="238"/>
      <c r="J845" s="234"/>
      <c r="K845" s="234"/>
      <c r="L845" s="239"/>
      <c r="M845" s="240"/>
      <c r="N845" s="241"/>
      <c r="O845" s="241"/>
      <c r="P845" s="241"/>
      <c r="Q845" s="241"/>
      <c r="R845" s="241"/>
      <c r="S845" s="241"/>
      <c r="T845" s="24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3" t="s">
        <v>198</v>
      </c>
      <c r="AU845" s="243" t="s">
        <v>82</v>
      </c>
      <c r="AV845" s="13" t="s">
        <v>80</v>
      </c>
      <c r="AW845" s="13" t="s">
        <v>35</v>
      </c>
      <c r="AX845" s="13" t="s">
        <v>73</v>
      </c>
      <c r="AY845" s="243" t="s">
        <v>188</v>
      </c>
    </row>
    <row r="846" s="14" customFormat="1">
      <c r="A846" s="14"/>
      <c r="B846" s="244"/>
      <c r="C846" s="245"/>
      <c r="D846" s="235" t="s">
        <v>198</v>
      </c>
      <c r="E846" s="246" t="s">
        <v>19</v>
      </c>
      <c r="F846" s="247" t="s">
        <v>3666</v>
      </c>
      <c r="G846" s="245"/>
      <c r="H846" s="248">
        <v>8.4499999999999993</v>
      </c>
      <c r="I846" s="249"/>
      <c r="J846" s="245"/>
      <c r="K846" s="245"/>
      <c r="L846" s="250"/>
      <c r="M846" s="251"/>
      <c r="N846" s="252"/>
      <c r="O846" s="252"/>
      <c r="P846" s="252"/>
      <c r="Q846" s="252"/>
      <c r="R846" s="252"/>
      <c r="S846" s="252"/>
      <c r="T846" s="253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54" t="s">
        <v>198</v>
      </c>
      <c r="AU846" s="254" t="s">
        <v>82</v>
      </c>
      <c r="AV846" s="14" t="s">
        <v>82</v>
      </c>
      <c r="AW846" s="14" t="s">
        <v>35</v>
      </c>
      <c r="AX846" s="14" t="s">
        <v>73</v>
      </c>
      <c r="AY846" s="254" t="s">
        <v>188</v>
      </c>
    </row>
    <row r="847" s="14" customFormat="1">
      <c r="A847" s="14"/>
      <c r="B847" s="244"/>
      <c r="C847" s="245"/>
      <c r="D847" s="235" t="s">
        <v>198</v>
      </c>
      <c r="E847" s="246" t="s">
        <v>19</v>
      </c>
      <c r="F847" s="247" t="s">
        <v>3667</v>
      </c>
      <c r="G847" s="245"/>
      <c r="H847" s="248">
        <v>36.366</v>
      </c>
      <c r="I847" s="249"/>
      <c r="J847" s="245"/>
      <c r="K847" s="245"/>
      <c r="L847" s="250"/>
      <c r="M847" s="251"/>
      <c r="N847" s="252"/>
      <c r="O847" s="252"/>
      <c r="P847" s="252"/>
      <c r="Q847" s="252"/>
      <c r="R847" s="252"/>
      <c r="S847" s="252"/>
      <c r="T847" s="253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54" t="s">
        <v>198</v>
      </c>
      <c r="AU847" s="254" t="s">
        <v>82</v>
      </c>
      <c r="AV847" s="14" t="s">
        <v>82</v>
      </c>
      <c r="AW847" s="14" t="s">
        <v>35</v>
      </c>
      <c r="AX847" s="14" t="s">
        <v>73</v>
      </c>
      <c r="AY847" s="254" t="s">
        <v>188</v>
      </c>
    </row>
    <row r="848" s="14" customFormat="1">
      <c r="A848" s="14"/>
      <c r="B848" s="244"/>
      <c r="C848" s="245"/>
      <c r="D848" s="235" t="s">
        <v>198</v>
      </c>
      <c r="E848" s="246" t="s">
        <v>19</v>
      </c>
      <c r="F848" s="247" t="s">
        <v>3668</v>
      </c>
      <c r="G848" s="245"/>
      <c r="H848" s="248">
        <v>-1.315</v>
      </c>
      <c r="I848" s="249"/>
      <c r="J848" s="245"/>
      <c r="K848" s="245"/>
      <c r="L848" s="250"/>
      <c r="M848" s="251"/>
      <c r="N848" s="252"/>
      <c r="O848" s="252"/>
      <c r="P848" s="252"/>
      <c r="Q848" s="252"/>
      <c r="R848" s="252"/>
      <c r="S848" s="252"/>
      <c r="T848" s="253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54" t="s">
        <v>198</v>
      </c>
      <c r="AU848" s="254" t="s">
        <v>82</v>
      </c>
      <c r="AV848" s="14" t="s">
        <v>82</v>
      </c>
      <c r="AW848" s="14" t="s">
        <v>35</v>
      </c>
      <c r="AX848" s="14" t="s">
        <v>73</v>
      </c>
      <c r="AY848" s="254" t="s">
        <v>188</v>
      </c>
    </row>
    <row r="849" s="13" customFormat="1">
      <c r="A849" s="13"/>
      <c r="B849" s="233"/>
      <c r="C849" s="234"/>
      <c r="D849" s="235" t="s">
        <v>198</v>
      </c>
      <c r="E849" s="236" t="s">
        <v>19</v>
      </c>
      <c r="F849" s="237" t="s">
        <v>3405</v>
      </c>
      <c r="G849" s="234"/>
      <c r="H849" s="236" t="s">
        <v>19</v>
      </c>
      <c r="I849" s="238"/>
      <c r="J849" s="234"/>
      <c r="K849" s="234"/>
      <c r="L849" s="239"/>
      <c r="M849" s="240"/>
      <c r="N849" s="241"/>
      <c r="O849" s="241"/>
      <c r="P849" s="241"/>
      <c r="Q849" s="241"/>
      <c r="R849" s="241"/>
      <c r="S849" s="241"/>
      <c r="T849" s="242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43" t="s">
        <v>198</v>
      </c>
      <c r="AU849" s="243" t="s">
        <v>82</v>
      </c>
      <c r="AV849" s="13" t="s">
        <v>80</v>
      </c>
      <c r="AW849" s="13" t="s">
        <v>35</v>
      </c>
      <c r="AX849" s="13" t="s">
        <v>73</v>
      </c>
      <c r="AY849" s="243" t="s">
        <v>188</v>
      </c>
    </row>
    <row r="850" s="14" customFormat="1">
      <c r="A850" s="14"/>
      <c r="B850" s="244"/>
      <c r="C850" s="245"/>
      <c r="D850" s="235" t="s">
        <v>198</v>
      </c>
      <c r="E850" s="246" t="s">
        <v>19</v>
      </c>
      <c r="F850" s="247" t="s">
        <v>3667</v>
      </c>
      <c r="G850" s="245"/>
      <c r="H850" s="248">
        <v>36.366</v>
      </c>
      <c r="I850" s="249"/>
      <c r="J850" s="245"/>
      <c r="K850" s="245"/>
      <c r="L850" s="250"/>
      <c r="M850" s="251"/>
      <c r="N850" s="252"/>
      <c r="O850" s="252"/>
      <c r="P850" s="252"/>
      <c r="Q850" s="252"/>
      <c r="R850" s="252"/>
      <c r="S850" s="252"/>
      <c r="T850" s="253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4" t="s">
        <v>198</v>
      </c>
      <c r="AU850" s="254" t="s">
        <v>82</v>
      </c>
      <c r="AV850" s="14" t="s">
        <v>82</v>
      </c>
      <c r="AW850" s="14" t="s">
        <v>35</v>
      </c>
      <c r="AX850" s="14" t="s">
        <v>73</v>
      </c>
      <c r="AY850" s="254" t="s">
        <v>188</v>
      </c>
    </row>
    <row r="851" s="14" customFormat="1">
      <c r="A851" s="14"/>
      <c r="B851" s="244"/>
      <c r="C851" s="245"/>
      <c r="D851" s="235" t="s">
        <v>198</v>
      </c>
      <c r="E851" s="246" t="s">
        <v>19</v>
      </c>
      <c r="F851" s="247" t="s">
        <v>3666</v>
      </c>
      <c r="G851" s="245"/>
      <c r="H851" s="248">
        <v>8.4499999999999993</v>
      </c>
      <c r="I851" s="249"/>
      <c r="J851" s="245"/>
      <c r="K851" s="245"/>
      <c r="L851" s="250"/>
      <c r="M851" s="251"/>
      <c r="N851" s="252"/>
      <c r="O851" s="252"/>
      <c r="P851" s="252"/>
      <c r="Q851" s="252"/>
      <c r="R851" s="252"/>
      <c r="S851" s="252"/>
      <c r="T851" s="253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54" t="s">
        <v>198</v>
      </c>
      <c r="AU851" s="254" t="s">
        <v>82</v>
      </c>
      <c r="AV851" s="14" t="s">
        <v>82</v>
      </c>
      <c r="AW851" s="14" t="s">
        <v>35</v>
      </c>
      <c r="AX851" s="14" t="s">
        <v>73</v>
      </c>
      <c r="AY851" s="254" t="s">
        <v>188</v>
      </c>
    </row>
    <row r="852" s="13" customFormat="1">
      <c r="A852" s="13"/>
      <c r="B852" s="233"/>
      <c r="C852" s="234"/>
      <c r="D852" s="235" t="s">
        <v>198</v>
      </c>
      <c r="E852" s="236" t="s">
        <v>19</v>
      </c>
      <c r="F852" s="237" t="s">
        <v>3423</v>
      </c>
      <c r="G852" s="234"/>
      <c r="H852" s="236" t="s">
        <v>19</v>
      </c>
      <c r="I852" s="238"/>
      <c r="J852" s="234"/>
      <c r="K852" s="234"/>
      <c r="L852" s="239"/>
      <c r="M852" s="240"/>
      <c r="N852" s="241"/>
      <c r="O852" s="241"/>
      <c r="P852" s="241"/>
      <c r="Q852" s="241"/>
      <c r="R852" s="241"/>
      <c r="S852" s="241"/>
      <c r="T852" s="24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3" t="s">
        <v>198</v>
      </c>
      <c r="AU852" s="243" t="s">
        <v>82</v>
      </c>
      <c r="AV852" s="13" t="s">
        <v>80</v>
      </c>
      <c r="AW852" s="13" t="s">
        <v>35</v>
      </c>
      <c r="AX852" s="13" t="s">
        <v>73</v>
      </c>
      <c r="AY852" s="243" t="s">
        <v>188</v>
      </c>
    </row>
    <row r="853" s="14" customFormat="1">
      <c r="A853" s="14"/>
      <c r="B853" s="244"/>
      <c r="C853" s="245"/>
      <c r="D853" s="235" t="s">
        <v>198</v>
      </c>
      <c r="E853" s="246" t="s">
        <v>19</v>
      </c>
      <c r="F853" s="247" t="s">
        <v>3669</v>
      </c>
      <c r="G853" s="245"/>
      <c r="H853" s="248">
        <v>35.262</v>
      </c>
      <c r="I853" s="249"/>
      <c r="J853" s="245"/>
      <c r="K853" s="245"/>
      <c r="L853" s="250"/>
      <c r="M853" s="251"/>
      <c r="N853" s="252"/>
      <c r="O853" s="252"/>
      <c r="P853" s="252"/>
      <c r="Q853" s="252"/>
      <c r="R853" s="252"/>
      <c r="S853" s="252"/>
      <c r="T853" s="253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54" t="s">
        <v>198</v>
      </c>
      <c r="AU853" s="254" t="s">
        <v>82</v>
      </c>
      <c r="AV853" s="14" t="s">
        <v>82</v>
      </c>
      <c r="AW853" s="14" t="s">
        <v>35</v>
      </c>
      <c r="AX853" s="14" t="s">
        <v>73</v>
      </c>
      <c r="AY853" s="254" t="s">
        <v>188</v>
      </c>
    </row>
    <row r="854" s="16" customFormat="1">
      <c r="A854" s="16"/>
      <c r="B854" s="282"/>
      <c r="C854" s="283"/>
      <c r="D854" s="235" t="s">
        <v>198</v>
      </c>
      <c r="E854" s="284" t="s">
        <v>19</v>
      </c>
      <c r="F854" s="285" t="s">
        <v>730</v>
      </c>
      <c r="G854" s="283"/>
      <c r="H854" s="286">
        <v>123.57900000000001</v>
      </c>
      <c r="I854" s="287"/>
      <c r="J854" s="283"/>
      <c r="K854" s="283"/>
      <c r="L854" s="288"/>
      <c r="M854" s="289"/>
      <c r="N854" s="290"/>
      <c r="O854" s="290"/>
      <c r="P854" s="290"/>
      <c r="Q854" s="290"/>
      <c r="R854" s="290"/>
      <c r="S854" s="290"/>
      <c r="T854" s="291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T854" s="292" t="s">
        <v>198</v>
      </c>
      <c r="AU854" s="292" t="s">
        <v>82</v>
      </c>
      <c r="AV854" s="16" t="s">
        <v>129</v>
      </c>
      <c r="AW854" s="16" t="s">
        <v>35</v>
      </c>
      <c r="AX854" s="16" t="s">
        <v>73</v>
      </c>
      <c r="AY854" s="292" t="s">
        <v>188</v>
      </c>
    </row>
    <row r="855" s="15" customFormat="1">
      <c r="A855" s="15"/>
      <c r="B855" s="255"/>
      <c r="C855" s="256"/>
      <c r="D855" s="235" t="s">
        <v>198</v>
      </c>
      <c r="E855" s="257" t="s">
        <v>19</v>
      </c>
      <c r="F855" s="258" t="s">
        <v>229</v>
      </c>
      <c r="G855" s="256"/>
      <c r="H855" s="259">
        <v>489.92199999999997</v>
      </c>
      <c r="I855" s="260"/>
      <c r="J855" s="256"/>
      <c r="K855" s="256"/>
      <c r="L855" s="261"/>
      <c r="M855" s="262"/>
      <c r="N855" s="263"/>
      <c r="O855" s="263"/>
      <c r="P855" s="263"/>
      <c r="Q855" s="263"/>
      <c r="R855" s="263"/>
      <c r="S855" s="263"/>
      <c r="T855" s="264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65" t="s">
        <v>198</v>
      </c>
      <c r="AU855" s="265" t="s">
        <v>82</v>
      </c>
      <c r="AV855" s="15" t="s">
        <v>135</v>
      </c>
      <c r="AW855" s="15" t="s">
        <v>35</v>
      </c>
      <c r="AX855" s="15" t="s">
        <v>80</v>
      </c>
      <c r="AY855" s="265" t="s">
        <v>188</v>
      </c>
    </row>
    <row r="856" s="2" customFormat="1" ht="24.15" customHeight="1">
      <c r="A856" s="40"/>
      <c r="B856" s="41"/>
      <c r="C856" s="272" t="s">
        <v>984</v>
      </c>
      <c r="D856" s="272" t="s">
        <v>522</v>
      </c>
      <c r="E856" s="273" t="s">
        <v>3670</v>
      </c>
      <c r="F856" s="274" t="s">
        <v>3671</v>
      </c>
      <c r="G856" s="275" t="s">
        <v>243</v>
      </c>
      <c r="H856" s="276">
        <v>636.899</v>
      </c>
      <c r="I856" s="277"/>
      <c r="J856" s="278">
        <f>ROUND(I856*H856,2)</f>
        <v>0</v>
      </c>
      <c r="K856" s="274" t="s">
        <v>194</v>
      </c>
      <c r="L856" s="279"/>
      <c r="M856" s="280" t="s">
        <v>19</v>
      </c>
      <c r="N856" s="281" t="s">
        <v>44</v>
      </c>
      <c r="O856" s="86"/>
      <c r="P856" s="224">
        <f>O856*H856</f>
        <v>0</v>
      </c>
      <c r="Q856" s="224">
        <v>0.00012999999999999999</v>
      </c>
      <c r="R856" s="224">
        <f>Q856*H856</f>
        <v>0.082796869999999995</v>
      </c>
      <c r="S856" s="224">
        <v>0</v>
      </c>
      <c r="T856" s="225">
        <f>S856*H856</f>
        <v>0</v>
      </c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R856" s="226" t="s">
        <v>630</v>
      </c>
      <c r="AT856" s="226" t="s">
        <v>522</v>
      </c>
      <c r="AU856" s="226" t="s">
        <v>82</v>
      </c>
      <c r="AY856" s="19" t="s">
        <v>188</v>
      </c>
      <c r="BE856" s="227">
        <f>IF(N856="základní",J856,0)</f>
        <v>0</v>
      </c>
      <c r="BF856" s="227">
        <f>IF(N856="snížená",J856,0)</f>
        <v>0</v>
      </c>
      <c r="BG856" s="227">
        <f>IF(N856="zákl. přenesená",J856,0)</f>
        <v>0</v>
      </c>
      <c r="BH856" s="227">
        <f>IF(N856="sníž. přenesená",J856,0)</f>
        <v>0</v>
      </c>
      <c r="BI856" s="227">
        <f>IF(N856="nulová",J856,0)</f>
        <v>0</v>
      </c>
      <c r="BJ856" s="19" t="s">
        <v>80</v>
      </c>
      <c r="BK856" s="227">
        <f>ROUND(I856*H856,2)</f>
        <v>0</v>
      </c>
      <c r="BL856" s="19" t="s">
        <v>342</v>
      </c>
      <c r="BM856" s="226" t="s">
        <v>3672</v>
      </c>
    </row>
    <row r="857" s="13" customFormat="1">
      <c r="A857" s="13"/>
      <c r="B857" s="233"/>
      <c r="C857" s="234"/>
      <c r="D857" s="235" t="s">
        <v>198</v>
      </c>
      <c r="E857" s="236" t="s">
        <v>19</v>
      </c>
      <c r="F857" s="237" t="s">
        <v>3640</v>
      </c>
      <c r="G857" s="234"/>
      <c r="H857" s="236" t="s">
        <v>19</v>
      </c>
      <c r="I857" s="238"/>
      <c r="J857" s="234"/>
      <c r="K857" s="234"/>
      <c r="L857" s="239"/>
      <c r="M857" s="240"/>
      <c r="N857" s="241"/>
      <c r="O857" s="241"/>
      <c r="P857" s="241"/>
      <c r="Q857" s="241"/>
      <c r="R857" s="241"/>
      <c r="S857" s="241"/>
      <c r="T857" s="242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3" t="s">
        <v>198</v>
      </c>
      <c r="AU857" s="243" t="s">
        <v>82</v>
      </c>
      <c r="AV857" s="13" t="s">
        <v>80</v>
      </c>
      <c r="AW857" s="13" t="s">
        <v>35</v>
      </c>
      <c r="AX857" s="13" t="s">
        <v>73</v>
      </c>
      <c r="AY857" s="243" t="s">
        <v>188</v>
      </c>
    </row>
    <row r="858" s="13" customFormat="1">
      <c r="A858" s="13"/>
      <c r="B858" s="233"/>
      <c r="C858" s="234"/>
      <c r="D858" s="235" t="s">
        <v>198</v>
      </c>
      <c r="E858" s="236" t="s">
        <v>19</v>
      </c>
      <c r="F858" s="237" t="s">
        <v>3405</v>
      </c>
      <c r="G858" s="234"/>
      <c r="H858" s="236" t="s">
        <v>19</v>
      </c>
      <c r="I858" s="238"/>
      <c r="J858" s="234"/>
      <c r="K858" s="234"/>
      <c r="L858" s="239"/>
      <c r="M858" s="240"/>
      <c r="N858" s="241"/>
      <c r="O858" s="241"/>
      <c r="P858" s="241"/>
      <c r="Q858" s="241"/>
      <c r="R858" s="241"/>
      <c r="S858" s="241"/>
      <c r="T858" s="242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43" t="s">
        <v>198</v>
      </c>
      <c r="AU858" s="243" t="s">
        <v>82</v>
      </c>
      <c r="AV858" s="13" t="s">
        <v>80</v>
      </c>
      <c r="AW858" s="13" t="s">
        <v>35</v>
      </c>
      <c r="AX858" s="13" t="s">
        <v>73</v>
      </c>
      <c r="AY858" s="243" t="s">
        <v>188</v>
      </c>
    </row>
    <row r="859" s="14" customFormat="1">
      <c r="A859" s="14"/>
      <c r="B859" s="244"/>
      <c r="C859" s="245"/>
      <c r="D859" s="235" t="s">
        <v>198</v>
      </c>
      <c r="E859" s="246" t="s">
        <v>19</v>
      </c>
      <c r="F859" s="247" t="s">
        <v>3659</v>
      </c>
      <c r="G859" s="245"/>
      <c r="H859" s="248">
        <v>77.016999999999996</v>
      </c>
      <c r="I859" s="249"/>
      <c r="J859" s="245"/>
      <c r="K859" s="245"/>
      <c r="L859" s="250"/>
      <c r="M859" s="251"/>
      <c r="N859" s="252"/>
      <c r="O859" s="252"/>
      <c r="P859" s="252"/>
      <c r="Q859" s="252"/>
      <c r="R859" s="252"/>
      <c r="S859" s="252"/>
      <c r="T859" s="253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4" t="s">
        <v>198</v>
      </c>
      <c r="AU859" s="254" t="s">
        <v>82</v>
      </c>
      <c r="AV859" s="14" t="s">
        <v>82</v>
      </c>
      <c r="AW859" s="14" t="s">
        <v>35</v>
      </c>
      <c r="AX859" s="14" t="s">
        <v>73</v>
      </c>
      <c r="AY859" s="254" t="s">
        <v>188</v>
      </c>
    </row>
    <row r="860" s="13" customFormat="1">
      <c r="A860" s="13"/>
      <c r="B860" s="233"/>
      <c r="C860" s="234"/>
      <c r="D860" s="235" t="s">
        <v>198</v>
      </c>
      <c r="E860" s="236" t="s">
        <v>19</v>
      </c>
      <c r="F860" s="237" t="s">
        <v>3388</v>
      </c>
      <c r="G860" s="234"/>
      <c r="H860" s="236" t="s">
        <v>19</v>
      </c>
      <c r="I860" s="238"/>
      <c r="J860" s="234"/>
      <c r="K860" s="234"/>
      <c r="L860" s="239"/>
      <c r="M860" s="240"/>
      <c r="N860" s="241"/>
      <c r="O860" s="241"/>
      <c r="P860" s="241"/>
      <c r="Q860" s="241"/>
      <c r="R860" s="241"/>
      <c r="S860" s="241"/>
      <c r="T860" s="242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43" t="s">
        <v>198</v>
      </c>
      <c r="AU860" s="243" t="s">
        <v>82</v>
      </c>
      <c r="AV860" s="13" t="s">
        <v>80</v>
      </c>
      <c r="AW860" s="13" t="s">
        <v>35</v>
      </c>
      <c r="AX860" s="13" t="s">
        <v>73</v>
      </c>
      <c r="AY860" s="243" t="s">
        <v>188</v>
      </c>
    </row>
    <row r="861" s="14" customFormat="1">
      <c r="A861" s="14"/>
      <c r="B861" s="244"/>
      <c r="C861" s="245"/>
      <c r="D861" s="235" t="s">
        <v>198</v>
      </c>
      <c r="E861" s="246" t="s">
        <v>19</v>
      </c>
      <c r="F861" s="247" t="s">
        <v>3660</v>
      </c>
      <c r="G861" s="245"/>
      <c r="H861" s="248">
        <v>55.137999999999998</v>
      </c>
      <c r="I861" s="249"/>
      <c r="J861" s="245"/>
      <c r="K861" s="245"/>
      <c r="L861" s="250"/>
      <c r="M861" s="251"/>
      <c r="N861" s="252"/>
      <c r="O861" s="252"/>
      <c r="P861" s="252"/>
      <c r="Q861" s="252"/>
      <c r="R861" s="252"/>
      <c r="S861" s="252"/>
      <c r="T861" s="253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54" t="s">
        <v>198</v>
      </c>
      <c r="AU861" s="254" t="s">
        <v>82</v>
      </c>
      <c r="AV861" s="14" t="s">
        <v>82</v>
      </c>
      <c r="AW861" s="14" t="s">
        <v>35</v>
      </c>
      <c r="AX861" s="14" t="s">
        <v>73</v>
      </c>
      <c r="AY861" s="254" t="s">
        <v>188</v>
      </c>
    </row>
    <row r="862" s="13" customFormat="1">
      <c r="A862" s="13"/>
      <c r="B862" s="233"/>
      <c r="C862" s="234"/>
      <c r="D862" s="235" t="s">
        <v>198</v>
      </c>
      <c r="E862" s="236" t="s">
        <v>19</v>
      </c>
      <c r="F862" s="237" t="s">
        <v>3417</v>
      </c>
      <c r="G862" s="234"/>
      <c r="H862" s="236" t="s">
        <v>19</v>
      </c>
      <c r="I862" s="238"/>
      <c r="J862" s="234"/>
      <c r="K862" s="234"/>
      <c r="L862" s="239"/>
      <c r="M862" s="240"/>
      <c r="N862" s="241"/>
      <c r="O862" s="241"/>
      <c r="P862" s="241"/>
      <c r="Q862" s="241"/>
      <c r="R862" s="241"/>
      <c r="S862" s="241"/>
      <c r="T862" s="242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43" t="s">
        <v>198</v>
      </c>
      <c r="AU862" s="243" t="s">
        <v>82</v>
      </c>
      <c r="AV862" s="13" t="s">
        <v>80</v>
      </c>
      <c r="AW862" s="13" t="s">
        <v>35</v>
      </c>
      <c r="AX862" s="13" t="s">
        <v>73</v>
      </c>
      <c r="AY862" s="243" t="s">
        <v>188</v>
      </c>
    </row>
    <row r="863" s="14" customFormat="1">
      <c r="A863" s="14"/>
      <c r="B863" s="244"/>
      <c r="C863" s="245"/>
      <c r="D863" s="235" t="s">
        <v>198</v>
      </c>
      <c r="E863" s="246" t="s">
        <v>19</v>
      </c>
      <c r="F863" s="247" t="s">
        <v>3661</v>
      </c>
      <c r="G863" s="245"/>
      <c r="H863" s="248">
        <v>85.183999999999998</v>
      </c>
      <c r="I863" s="249"/>
      <c r="J863" s="245"/>
      <c r="K863" s="245"/>
      <c r="L863" s="250"/>
      <c r="M863" s="251"/>
      <c r="N863" s="252"/>
      <c r="O863" s="252"/>
      <c r="P863" s="252"/>
      <c r="Q863" s="252"/>
      <c r="R863" s="252"/>
      <c r="S863" s="252"/>
      <c r="T863" s="253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54" t="s">
        <v>198</v>
      </c>
      <c r="AU863" s="254" t="s">
        <v>82</v>
      </c>
      <c r="AV863" s="14" t="s">
        <v>82</v>
      </c>
      <c r="AW863" s="14" t="s">
        <v>35</v>
      </c>
      <c r="AX863" s="14" t="s">
        <v>73</v>
      </c>
      <c r="AY863" s="254" t="s">
        <v>188</v>
      </c>
    </row>
    <row r="864" s="14" customFormat="1">
      <c r="A864" s="14"/>
      <c r="B864" s="244"/>
      <c r="C864" s="245"/>
      <c r="D864" s="235" t="s">
        <v>198</v>
      </c>
      <c r="E864" s="246" t="s">
        <v>19</v>
      </c>
      <c r="F864" s="247" t="s">
        <v>3662</v>
      </c>
      <c r="G864" s="245"/>
      <c r="H864" s="248">
        <v>21.893000000000001</v>
      </c>
      <c r="I864" s="249"/>
      <c r="J864" s="245"/>
      <c r="K864" s="245"/>
      <c r="L864" s="250"/>
      <c r="M864" s="251"/>
      <c r="N864" s="252"/>
      <c r="O864" s="252"/>
      <c r="P864" s="252"/>
      <c r="Q864" s="252"/>
      <c r="R864" s="252"/>
      <c r="S864" s="252"/>
      <c r="T864" s="253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54" t="s">
        <v>198</v>
      </c>
      <c r="AU864" s="254" t="s">
        <v>82</v>
      </c>
      <c r="AV864" s="14" t="s">
        <v>82</v>
      </c>
      <c r="AW864" s="14" t="s">
        <v>35</v>
      </c>
      <c r="AX864" s="14" t="s">
        <v>73</v>
      </c>
      <c r="AY864" s="254" t="s">
        <v>188</v>
      </c>
    </row>
    <row r="865" s="14" customFormat="1">
      <c r="A865" s="14"/>
      <c r="B865" s="244"/>
      <c r="C865" s="245"/>
      <c r="D865" s="235" t="s">
        <v>198</v>
      </c>
      <c r="E865" s="246" t="s">
        <v>19</v>
      </c>
      <c r="F865" s="247" t="s">
        <v>662</v>
      </c>
      <c r="G865" s="245"/>
      <c r="H865" s="248">
        <v>-3.391</v>
      </c>
      <c r="I865" s="249"/>
      <c r="J865" s="245"/>
      <c r="K865" s="245"/>
      <c r="L865" s="250"/>
      <c r="M865" s="251"/>
      <c r="N865" s="252"/>
      <c r="O865" s="252"/>
      <c r="P865" s="252"/>
      <c r="Q865" s="252"/>
      <c r="R865" s="252"/>
      <c r="S865" s="252"/>
      <c r="T865" s="253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54" t="s">
        <v>198</v>
      </c>
      <c r="AU865" s="254" t="s">
        <v>82</v>
      </c>
      <c r="AV865" s="14" t="s">
        <v>82</v>
      </c>
      <c r="AW865" s="14" t="s">
        <v>35</v>
      </c>
      <c r="AX865" s="14" t="s">
        <v>73</v>
      </c>
      <c r="AY865" s="254" t="s">
        <v>188</v>
      </c>
    </row>
    <row r="866" s="14" customFormat="1">
      <c r="A866" s="14"/>
      <c r="B866" s="244"/>
      <c r="C866" s="245"/>
      <c r="D866" s="235" t="s">
        <v>198</v>
      </c>
      <c r="E866" s="246" t="s">
        <v>19</v>
      </c>
      <c r="F866" s="247" t="s">
        <v>663</v>
      </c>
      <c r="G866" s="245"/>
      <c r="H866" s="248">
        <v>-5.0869999999999997</v>
      </c>
      <c r="I866" s="249"/>
      <c r="J866" s="245"/>
      <c r="K866" s="245"/>
      <c r="L866" s="250"/>
      <c r="M866" s="251"/>
      <c r="N866" s="252"/>
      <c r="O866" s="252"/>
      <c r="P866" s="252"/>
      <c r="Q866" s="252"/>
      <c r="R866" s="252"/>
      <c r="S866" s="252"/>
      <c r="T866" s="253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4" t="s">
        <v>198</v>
      </c>
      <c r="AU866" s="254" t="s">
        <v>82</v>
      </c>
      <c r="AV866" s="14" t="s">
        <v>82</v>
      </c>
      <c r="AW866" s="14" t="s">
        <v>35</v>
      </c>
      <c r="AX866" s="14" t="s">
        <v>73</v>
      </c>
      <c r="AY866" s="254" t="s">
        <v>188</v>
      </c>
    </row>
    <row r="867" s="14" customFormat="1">
      <c r="A867" s="14"/>
      <c r="B867" s="244"/>
      <c r="C867" s="245"/>
      <c r="D867" s="235" t="s">
        <v>198</v>
      </c>
      <c r="E867" s="246" t="s">
        <v>19</v>
      </c>
      <c r="F867" s="247" t="s">
        <v>664</v>
      </c>
      <c r="G867" s="245"/>
      <c r="H867" s="248">
        <v>-1.5700000000000001</v>
      </c>
      <c r="I867" s="249"/>
      <c r="J867" s="245"/>
      <c r="K867" s="245"/>
      <c r="L867" s="250"/>
      <c r="M867" s="251"/>
      <c r="N867" s="252"/>
      <c r="O867" s="252"/>
      <c r="P867" s="252"/>
      <c r="Q867" s="252"/>
      <c r="R867" s="252"/>
      <c r="S867" s="252"/>
      <c r="T867" s="253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4" t="s">
        <v>198</v>
      </c>
      <c r="AU867" s="254" t="s">
        <v>82</v>
      </c>
      <c r="AV867" s="14" t="s">
        <v>82</v>
      </c>
      <c r="AW867" s="14" t="s">
        <v>35</v>
      </c>
      <c r="AX867" s="14" t="s">
        <v>73</v>
      </c>
      <c r="AY867" s="254" t="s">
        <v>188</v>
      </c>
    </row>
    <row r="868" s="14" customFormat="1">
      <c r="A868" s="14"/>
      <c r="B868" s="244"/>
      <c r="C868" s="245"/>
      <c r="D868" s="235" t="s">
        <v>198</v>
      </c>
      <c r="E868" s="246" t="s">
        <v>19</v>
      </c>
      <c r="F868" s="247" t="s">
        <v>3088</v>
      </c>
      <c r="G868" s="245"/>
      <c r="H868" s="248">
        <v>-2.0499999999999998</v>
      </c>
      <c r="I868" s="249"/>
      <c r="J868" s="245"/>
      <c r="K868" s="245"/>
      <c r="L868" s="250"/>
      <c r="M868" s="251"/>
      <c r="N868" s="252"/>
      <c r="O868" s="252"/>
      <c r="P868" s="252"/>
      <c r="Q868" s="252"/>
      <c r="R868" s="252"/>
      <c r="S868" s="252"/>
      <c r="T868" s="253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4" t="s">
        <v>198</v>
      </c>
      <c r="AU868" s="254" t="s">
        <v>82</v>
      </c>
      <c r="AV868" s="14" t="s">
        <v>82</v>
      </c>
      <c r="AW868" s="14" t="s">
        <v>35</v>
      </c>
      <c r="AX868" s="14" t="s">
        <v>73</v>
      </c>
      <c r="AY868" s="254" t="s">
        <v>188</v>
      </c>
    </row>
    <row r="869" s="13" customFormat="1">
      <c r="A869" s="13"/>
      <c r="B869" s="233"/>
      <c r="C869" s="234"/>
      <c r="D869" s="235" t="s">
        <v>198</v>
      </c>
      <c r="E869" s="236" t="s">
        <v>19</v>
      </c>
      <c r="F869" s="237" t="s">
        <v>3423</v>
      </c>
      <c r="G869" s="234"/>
      <c r="H869" s="236" t="s">
        <v>19</v>
      </c>
      <c r="I869" s="238"/>
      <c r="J869" s="234"/>
      <c r="K869" s="234"/>
      <c r="L869" s="239"/>
      <c r="M869" s="240"/>
      <c r="N869" s="241"/>
      <c r="O869" s="241"/>
      <c r="P869" s="241"/>
      <c r="Q869" s="241"/>
      <c r="R869" s="241"/>
      <c r="S869" s="241"/>
      <c r="T869" s="242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43" t="s">
        <v>198</v>
      </c>
      <c r="AU869" s="243" t="s">
        <v>82</v>
      </c>
      <c r="AV869" s="13" t="s">
        <v>80</v>
      </c>
      <c r="AW869" s="13" t="s">
        <v>35</v>
      </c>
      <c r="AX869" s="13" t="s">
        <v>73</v>
      </c>
      <c r="AY869" s="243" t="s">
        <v>188</v>
      </c>
    </row>
    <row r="870" s="14" customFormat="1">
      <c r="A870" s="14"/>
      <c r="B870" s="244"/>
      <c r="C870" s="245"/>
      <c r="D870" s="235" t="s">
        <v>198</v>
      </c>
      <c r="E870" s="246" t="s">
        <v>19</v>
      </c>
      <c r="F870" s="247" t="s">
        <v>3662</v>
      </c>
      <c r="G870" s="245"/>
      <c r="H870" s="248">
        <v>21.893000000000001</v>
      </c>
      <c r="I870" s="249"/>
      <c r="J870" s="245"/>
      <c r="K870" s="245"/>
      <c r="L870" s="250"/>
      <c r="M870" s="251"/>
      <c r="N870" s="252"/>
      <c r="O870" s="252"/>
      <c r="P870" s="252"/>
      <c r="Q870" s="252"/>
      <c r="R870" s="252"/>
      <c r="S870" s="252"/>
      <c r="T870" s="253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54" t="s">
        <v>198</v>
      </c>
      <c r="AU870" s="254" t="s">
        <v>82</v>
      </c>
      <c r="AV870" s="14" t="s">
        <v>82</v>
      </c>
      <c r="AW870" s="14" t="s">
        <v>35</v>
      </c>
      <c r="AX870" s="14" t="s">
        <v>73</v>
      </c>
      <c r="AY870" s="254" t="s">
        <v>188</v>
      </c>
    </row>
    <row r="871" s="13" customFormat="1">
      <c r="A871" s="13"/>
      <c r="B871" s="233"/>
      <c r="C871" s="234"/>
      <c r="D871" s="235" t="s">
        <v>198</v>
      </c>
      <c r="E871" s="236" t="s">
        <v>19</v>
      </c>
      <c r="F871" s="237" t="s">
        <v>3663</v>
      </c>
      <c r="G871" s="234"/>
      <c r="H871" s="236" t="s">
        <v>19</v>
      </c>
      <c r="I871" s="238"/>
      <c r="J871" s="234"/>
      <c r="K871" s="234"/>
      <c r="L871" s="239"/>
      <c r="M871" s="240"/>
      <c r="N871" s="241"/>
      <c r="O871" s="241"/>
      <c r="P871" s="241"/>
      <c r="Q871" s="241"/>
      <c r="R871" s="241"/>
      <c r="S871" s="241"/>
      <c r="T871" s="242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43" t="s">
        <v>198</v>
      </c>
      <c r="AU871" s="243" t="s">
        <v>82</v>
      </c>
      <c r="AV871" s="13" t="s">
        <v>80</v>
      </c>
      <c r="AW871" s="13" t="s">
        <v>35</v>
      </c>
      <c r="AX871" s="13" t="s">
        <v>73</v>
      </c>
      <c r="AY871" s="243" t="s">
        <v>188</v>
      </c>
    </row>
    <row r="872" s="14" customFormat="1">
      <c r="A872" s="14"/>
      <c r="B872" s="244"/>
      <c r="C872" s="245"/>
      <c r="D872" s="235" t="s">
        <v>198</v>
      </c>
      <c r="E872" s="246" t="s">
        <v>19</v>
      </c>
      <c r="F872" s="247" t="s">
        <v>3664</v>
      </c>
      <c r="G872" s="245"/>
      <c r="H872" s="248">
        <v>58.658000000000001</v>
      </c>
      <c r="I872" s="249"/>
      <c r="J872" s="245"/>
      <c r="K872" s="245"/>
      <c r="L872" s="250"/>
      <c r="M872" s="251"/>
      <c r="N872" s="252"/>
      <c r="O872" s="252"/>
      <c r="P872" s="252"/>
      <c r="Q872" s="252"/>
      <c r="R872" s="252"/>
      <c r="S872" s="252"/>
      <c r="T872" s="253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4" t="s">
        <v>198</v>
      </c>
      <c r="AU872" s="254" t="s">
        <v>82</v>
      </c>
      <c r="AV872" s="14" t="s">
        <v>82</v>
      </c>
      <c r="AW872" s="14" t="s">
        <v>35</v>
      </c>
      <c r="AX872" s="14" t="s">
        <v>73</v>
      </c>
      <c r="AY872" s="254" t="s">
        <v>188</v>
      </c>
    </row>
    <row r="873" s="13" customFormat="1">
      <c r="A873" s="13"/>
      <c r="B873" s="233"/>
      <c r="C873" s="234"/>
      <c r="D873" s="235" t="s">
        <v>198</v>
      </c>
      <c r="E873" s="236" t="s">
        <v>19</v>
      </c>
      <c r="F873" s="237" t="s">
        <v>3665</v>
      </c>
      <c r="G873" s="234"/>
      <c r="H873" s="236" t="s">
        <v>19</v>
      </c>
      <c r="I873" s="238"/>
      <c r="J873" s="234"/>
      <c r="K873" s="234"/>
      <c r="L873" s="239"/>
      <c r="M873" s="240"/>
      <c r="N873" s="241"/>
      <c r="O873" s="241"/>
      <c r="P873" s="241"/>
      <c r="Q873" s="241"/>
      <c r="R873" s="241"/>
      <c r="S873" s="241"/>
      <c r="T873" s="242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43" t="s">
        <v>198</v>
      </c>
      <c r="AU873" s="243" t="s">
        <v>82</v>
      </c>
      <c r="AV873" s="13" t="s">
        <v>80</v>
      </c>
      <c r="AW873" s="13" t="s">
        <v>35</v>
      </c>
      <c r="AX873" s="13" t="s">
        <v>73</v>
      </c>
      <c r="AY873" s="243" t="s">
        <v>188</v>
      </c>
    </row>
    <row r="874" s="14" customFormat="1">
      <c r="A874" s="14"/>
      <c r="B874" s="244"/>
      <c r="C874" s="245"/>
      <c r="D874" s="235" t="s">
        <v>198</v>
      </c>
      <c r="E874" s="246" t="s">
        <v>19</v>
      </c>
      <c r="F874" s="247" t="s">
        <v>3664</v>
      </c>
      <c r="G874" s="245"/>
      <c r="H874" s="248">
        <v>58.658000000000001</v>
      </c>
      <c r="I874" s="249"/>
      <c r="J874" s="245"/>
      <c r="K874" s="245"/>
      <c r="L874" s="250"/>
      <c r="M874" s="251"/>
      <c r="N874" s="252"/>
      <c r="O874" s="252"/>
      <c r="P874" s="252"/>
      <c r="Q874" s="252"/>
      <c r="R874" s="252"/>
      <c r="S874" s="252"/>
      <c r="T874" s="253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54" t="s">
        <v>198</v>
      </c>
      <c r="AU874" s="254" t="s">
        <v>82</v>
      </c>
      <c r="AV874" s="14" t="s">
        <v>82</v>
      </c>
      <c r="AW874" s="14" t="s">
        <v>35</v>
      </c>
      <c r="AX874" s="14" t="s">
        <v>73</v>
      </c>
      <c r="AY874" s="254" t="s">
        <v>188</v>
      </c>
    </row>
    <row r="875" s="16" customFormat="1">
      <c r="A875" s="16"/>
      <c r="B875" s="282"/>
      <c r="C875" s="283"/>
      <c r="D875" s="235" t="s">
        <v>198</v>
      </c>
      <c r="E875" s="284" t="s">
        <v>19</v>
      </c>
      <c r="F875" s="285" t="s">
        <v>730</v>
      </c>
      <c r="G875" s="283"/>
      <c r="H875" s="286">
        <v>366.34300000000002</v>
      </c>
      <c r="I875" s="287"/>
      <c r="J875" s="283"/>
      <c r="K875" s="283"/>
      <c r="L875" s="288"/>
      <c r="M875" s="289"/>
      <c r="N875" s="290"/>
      <c r="O875" s="290"/>
      <c r="P875" s="290"/>
      <c r="Q875" s="290"/>
      <c r="R875" s="290"/>
      <c r="S875" s="290"/>
      <c r="T875" s="291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T875" s="292" t="s">
        <v>198</v>
      </c>
      <c r="AU875" s="292" t="s">
        <v>82</v>
      </c>
      <c r="AV875" s="16" t="s">
        <v>129</v>
      </c>
      <c r="AW875" s="16" t="s">
        <v>35</v>
      </c>
      <c r="AX875" s="16" t="s">
        <v>73</v>
      </c>
      <c r="AY875" s="292" t="s">
        <v>188</v>
      </c>
    </row>
    <row r="876" s="13" customFormat="1">
      <c r="A876" s="13"/>
      <c r="B876" s="233"/>
      <c r="C876" s="234"/>
      <c r="D876" s="235" t="s">
        <v>198</v>
      </c>
      <c r="E876" s="236" t="s">
        <v>19</v>
      </c>
      <c r="F876" s="237" t="s">
        <v>3642</v>
      </c>
      <c r="G876" s="234"/>
      <c r="H876" s="236" t="s">
        <v>19</v>
      </c>
      <c r="I876" s="238"/>
      <c r="J876" s="234"/>
      <c r="K876" s="234"/>
      <c r="L876" s="239"/>
      <c r="M876" s="240"/>
      <c r="N876" s="241"/>
      <c r="O876" s="241"/>
      <c r="P876" s="241"/>
      <c r="Q876" s="241"/>
      <c r="R876" s="241"/>
      <c r="S876" s="241"/>
      <c r="T876" s="242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43" t="s">
        <v>198</v>
      </c>
      <c r="AU876" s="243" t="s">
        <v>82</v>
      </c>
      <c r="AV876" s="13" t="s">
        <v>80</v>
      </c>
      <c r="AW876" s="13" t="s">
        <v>35</v>
      </c>
      <c r="AX876" s="13" t="s">
        <v>73</v>
      </c>
      <c r="AY876" s="243" t="s">
        <v>188</v>
      </c>
    </row>
    <row r="877" s="13" customFormat="1">
      <c r="A877" s="13"/>
      <c r="B877" s="233"/>
      <c r="C877" s="234"/>
      <c r="D877" s="235" t="s">
        <v>198</v>
      </c>
      <c r="E877" s="236" t="s">
        <v>19</v>
      </c>
      <c r="F877" s="237" t="s">
        <v>3388</v>
      </c>
      <c r="G877" s="234"/>
      <c r="H877" s="236" t="s">
        <v>19</v>
      </c>
      <c r="I877" s="238"/>
      <c r="J877" s="234"/>
      <c r="K877" s="234"/>
      <c r="L877" s="239"/>
      <c r="M877" s="240"/>
      <c r="N877" s="241"/>
      <c r="O877" s="241"/>
      <c r="P877" s="241"/>
      <c r="Q877" s="241"/>
      <c r="R877" s="241"/>
      <c r="S877" s="241"/>
      <c r="T877" s="242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43" t="s">
        <v>198</v>
      </c>
      <c r="AU877" s="243" t="s">
        <v>82</v>
      </c>
      <c r="AV877" s="13" t="s">
        <v>80</v>
      </c>
      <c r="AW877" s="13" t="s">
        <v>35</v>
      </c>
      <c r="AX877" s="13" t="s">
        <v>73</v>
      </c>
      <c r="AY877" s="243" t="s">
        <v>188</v>
      </c>
    </row>
    <row r="878" s="14" customFormat="1">
      <c r="A878" s="14"/>
      <c r="B878" s="244"/>
      <c r="C878" s="245"/>
      <c r="D878" s="235" t="s">
        <v>198</v>
      </c>
      <c r="E878" s="246" t="s">
        <v>19</v>
      </c>
      <c r="F878" s="247" t="s">
        <v>3666</v>
      </c>
      <c r="G878" s="245"/>
      <c r="H878" s="248">
        <v>8.4499999999999993</v>
      </c>
      <c r="I878" s="249"/>
      <c r="J878" s="245"/>
      <c r="K878" s="245"/>
      <c r="L878" s="250"/>
      <c r="M878" s="251"/>
      <c r="N878" s="252"/>
      <c r="O878" s="252"/>
      <c r="P878" s="252"/>
      <c r="Q878" s="252"/>
      <c r="R878" s="252"/>
      <c r="S878" s="252"/>
      <c r="T878" s="253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4" t="s">
        <v>198</v>
      </c>
      <c r="AU878" s="254" t="s">
        <v>82</v>
      </c>
      <c r="AV878" s="14" t="s">
        <v>82</v>
      </c>
      <c r="AW878" s="14" t="s">
        <v>35</v>
      </c>
      <c r="AX878" s="14" t="s">
        <v>73</v>
      </c>
      <c r="AY878" s="254" t="s">
        <v>188</v>
      </c>
    </row>
    <row r="879" s="14" customFormat="1">
      <c r="A879" s="14"/>
      <c r="B879" s="244"/>
      <c r="C879" s="245"/>
      <c r="D879" s="235" t="s">
        <v>198</v>
      </c>
      <c r="E879" s="246" t="s">
        <v>19</v>
      </c>
      <c r="F879" s="247" t="s">
        <v>3667</v>
      </c>
      <c r="G879" s="245"/>
      <c r="H879" s="248">
        <v>36.366</v>
      </c>
      <c r="I879" s="249"/>
      <c r="J879" s="245"/>
      <c r="K879" s="245"/>
      <c r="L879" s="250"/>
      <c r="M879" s="251"/>
      <c r="N879" s="252"/>
      <c r="O879" s="252"/>
      <c r="P879" s="252"/>
      <c r="Q879" s="252"/>
      <c r="R879" s="252"/>
      <c r="S879" s="252"/>
      <c r="T879" s="253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4" t="s">
        <v>198</v>
      </c>
      <c r="AU879" s="254" t="s">
        <v>82</v>
      </c>
      <c r="AV879" s="14" t="s">
        <v>82</v>
      </c>
      <c r="AW879" s="14" t="s">
        <v>35</v>
      </c>
      <c r="AX879" s="14" t="s">
        <v>73</v>
      </c>
      <c r="AY879" s="254" t="s">
        <v>188</v>
      </c>
    </row>
    <row r="880" s="14" customFormat="1">
      <c r="A880" s="14"/>
      <c r="B880" s="244"/>
      <c r="C880" s="245"/>
      <c r="D880" s="235" t="s">
        <v>198</v>
      </c>
      <c r="E880" s="246" t="s">
        <v>19</v>
      </c>
      <c r="F880" s="247" t="s">
        <v>3668</v>
      </c>
      <c r="G880" s="245"/>
      <c r="H880" s="248">
        <v>-1.315</v>
      </c>
      <c r="I880" s="249"/>
      <c r="J880" s="245"/>
      <c r="K880" s="245"/>
      <c r="L880" s="250"/>
      <c r="M880" s="251"/>
      <c r="N880" s="252"/>
      <c r="O880" s="252"/>
      <c r="P880" s="252"/>
      <c r="Q880" s="252"/>
      <c r="R880" s="252"/>
      <c r="S880" s="252"/>
      <c r="T880" s="253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54" t="s">
        <v>198</v>
      </c>
      <c r="AU880" s="254" t="s">
        <v>82</v>
      </c>
      <c r="AV880" s="14" t="s">
        <v>82</v>
      </c>
      <c r="AW880" s="14" t="s">
        <v>35</v>
      </c>
      <c r="AX880" s="14" t="s">
        <v>73</v>
      </c>
      <c r="AY880" s="254" t="s">
        <v>188</v>
      </c>
    </row>
    <row r="881" s="13" customFormat="1">
      <c r="A881" s="13"/>
      <c r="B881" s="233"/>
      <c r="C881" s="234"/>
      <c r="D881" s="235" t="s">
        <v>198</v>
      </c>
      <c r="E881" s="236" t="s">
        <v>19</v>
      </c>
      <c r="F881" s="237" t="s">
        <v>3405</v>
      </c>
      <c r="G881" s="234"/>
      <c r="H881" s="236" t="s">
        <v>19</v>
      </c>
      <c r="I881" s="238"/>
      <c r="J881" s="234"/>
      <c r="K881" s="234"/>
      <c r="L881" s="239"/>
      <c r="M881" s="240"/>
      <c r="N881" s="241"/>
      <c r="O881" s="241"/>
      <c r="P881" s="241"/>
      <c r="Q881" s="241"/>
      <c r="R881" s="241"/>
      <c r="S881" s="241"/>
      <c r="T881" s="242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43" t="s">
        <v>198</v>
      </c>
      <c r="AU881" s="243" t="s">
        <v>82</v>
      </c>
      <c r="AV881" s="13" t="s">
        <v>80</v>
      </c>
      <c r="AW881" s="13" t="s">
        <v>35</v>
      </c>
      <c r="AX881" s="13" t="s">
        <v>73</v>
      </c>
      <c r="AY881" s="243" t="s">
        <v>188</v>
      </c>
    </row>
    <row r="882" s="14" customFormat="1">
      <c r="A882" s="14"/>
      <c r="B882" s="244"/>
      <c r="C882" s="245"/>
      <c r="D882" s="235" t="s">
        <v>198</v>
      </c>
      <c r="E882" s="246" t="s">
        <v>19</v>
      </c>
      <c r="F882" s="247" t="s">
        <v>3667</v>
      </c>
      <c r="G882" s="245"/>
      <c r="H882" s="248">
        <v>36.366</v>
      </c>
      <c r="I882" s="249"/>
      <c r="J882" s="245"/>
      <c r="K882" s="245"/>
      <c r="L882" s="250"/>
      <c r="M882" s="251"/>
      <c r="N882" s="252"/>
      <c r="O882" s="252"/>
      <c r="P882" s="252"/>
      <c r="Q882" s="252"/>
      <c r="R882" s="252"/>
      <c r="S882" s="252"/>
      <c r="T882" s="253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4" t="s">
        <v>198</v>
      </c>
      <c r="AU882" s="254" t="s">
        <v>82</v>
      </c>
      <c r="AV882" s="14" t="s">
        <v>82</v>
      </c>
      <c r="AW882" s="14" t="s">
        <v>35</v>
      </c>
      <c r="AX882" s="14" t="s">
        <v>73</v>
      </c>
      <c r="AY882" s="254" t="s">
        <v>188</v>
      </c>
    </row>
    <row r="883" s="14" customFormat="1">
      <c r="A883" s="14"/>
      <c r="B883" s="244"/>
      <c r="C883" s="245"/>
      <c r="D883" s="235" t="s">
        <v>198</v>
      </c>
      <c r="E883" s="246" t="s">
        <v>19</v>
      </c>
      <c r="F883" s="247" t="s">
        <v>3666</v>
      </c>
      <c r="G883" s="245"/>
      <c r="H883" s="248">
        <v>8.4499999999999993</v>
      </c>
      <c r="I883" s="249"/>
      <c r="J883" s="245"/>
      <c r="K883" s="245"/>
      <c r="L883" s="250"/>
      <c r="M883" s="251"/>
      <c r="N883" s="252"/>
      <c r="O883" s="252"/>
      <c r="P883" s="252"/>
      <c r="Q883" s="252"/>
      <c r="R883" s="252"/>
      <c r="S883" s="252"/>
      <c r="T883" s="253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54" t="s">
        <v>198</v>
      </c>
      <c r="AU883" s="254" t="s">
        <v>82</v>
      </c>
      <c r="AV883" s="14" t="s">
        <v>82</v>
      </c>
      <c r="AW883" s="14" t="s">
        <v>35</v>
      </c>
      <c r="AX883" s="14" t="s">
        <v>73</v>
      </c>
      <c r="AY883" s="254" t="s">
        <v>188</v>
      </c>
    </row>
    <row r="884" s="13" customFormat="1">
      <c r="A884" s="13"/>
      <c r="B884" s="233"/>
      <c r="C884" s="234"/>
      <c r="D884" s="235" t="s">
        <v>198</v>
      </c>
      <c r="E884" s="236" t="s">
        <v>19</v>
      </c>
      <c r="F884" s="237" t="s">
        <v>3423</v>
      </c>
      <c r="G884" s="234"/>
      <c r="H884" s="236" t="s">
        <v>19</v>
      </c>
      <c r="I884" s="238"/>
      <c r="J884" s="234"/>
      <c r="K884" s="234"/>
      <c r="L884" s="239"/>
      <c r="M884" s="240"/>
      <c r="N884" s="241"/>
      <c r="O884" s="241"/>
      <c r="P884" s="241"/>
      <c r="Q884" s="241"/>
      <c r="R884" s="241"/>
      <c r="S884" s="241"/>
      <c r="T884" s="242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43" t="s">
        <v>198</v>
      </c>
      <c r="AU884" s="243" t="s">
        <v>82</v>
      </c>
      <c r="AV884" s="13" t="s">
        <v>80</v>
      </c>
      <c r="AW884" s="13" t="s">
        <v>35</v>
      </c>
      <c r="AX884" s="13" t="s">
        <v>73</v>
      </c>
      <c r="AY884" s="243" t="s">
        <v>188</v>
      </c>
    </row>
    <row r="885" s="14" customFormat="1">
      <c r="A885" s="14"/>
      <c r="B885" s="244"/>
      <c r="C885" s="245"/>
      <c r="D885" s="235" t="s">
        <v>198</v>
      </c>
      <c r="E885" s="246" t="s">
        <v>19</v>
      </c>
      <c r="F885" s="247" t="s">
        <v>3669</v>
      </c>
      <c r="G885" s="245"/>
      <c r="H885" s="248">
        <v>35.262</v>
      </c>
      <c r="I885" s="249"/>
      <c r="J885" s="245"/>
      <c r="K885" s="245"/>
      <c r="L885" s="250"/>
      <c r="M885" s="251"/>
      <c r="N885" s="252"/>
      <c r="O885" s="252"/>
      <c r="P885" s="252"/>
      <c r="Q885" s="252"/>
      <c r="R885" s="252"/>
      <c r="S885" s="252"/>
      <c r="T885" s="253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54" t="s">
        <v>198</v>
      </c>
      <c r="AU885" s="254" t="s">
        <v>82</v>
      </c>
      <c r="AV885" s="14" t="s">
        <v>82</v>
      </c>
      <c r="AW885" s="14" t="s">
        <v>35</v>
      </c>
      <c r="AX885" s="14" t="s">
        <v>73</v>
      </c>
      <c r="AY885" s="254" t="s">
        <v>188</v>
      </c>
    </row>
    <row r="886" s="16" customFormat="1">
      <c r="A886" s="16"/>
      <c r="B886" s="282"/>
      <c r="C886" s="283"/>
      <c r="D886" s="235" t="s">
        <v>198</v>
      </c>
      <c r="E886" s="284" t="s">
        <v>19</v>
      </c>
      <c r="F886" s="285" t="s">
        <v>730</v>
      </c>
      <c r="G886" s="283"/>
      <c r="H886" s="286">
        <v>123.57900000000001</v>
      </c>
      <c r="I886" s="287"/>
      <c r="J886" s="283"/>
      <c r="K886" s="283"/>
      <c r="L886" s="288"/>
      <c r="M886" s="289"/>
      <c r="N886" s="290"/>
      <c r="O886" s="290"/>
      <c r="P886" s="290"/>
      <c r="Q886" s="290"/>
      <c r="R886" s="290"/>
      <c r="S886" s="290"/>
      <c r="T886" s="291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T886" s="292" t="s">
        <v>198</v>
      </c>
      <c r="AU886" s="292" t="s">
        <v>82</v>
      </c>
      <c r="AV886" s="16" t="s">
        <v>129</v>
      </c>
      <c r="AW886" s="16" t="s">
        <v>35</v>
      </c>
      <c r="AX886" s="16" t="s">
        <v>73</v>
      </c>
      <c r="AY886" s="292" t="s">
        <v>188</v>
      </c>
    </row>
    <row r="887" s="15" customFormat="1">
      <c r="A887" s="15"/>
      <c r="B887" s="255"/>
      <c r="C887" s="256"/>
      <c r="D887" s="235" t="s">
        <v>198</v>
      </c>
      <c r="E887" s="257" t="s">
        <v>19</v>
      </c>
      <c r="F887" s="258" t="s">
        <v>229</v>
      </c>
      <c r="G887" s="256"/>
      <c r="H887" s="259">
        <v>489.92199999999997</v>
      </c>
      <c r="I887" s="260"/>
      <c r="J887" s="256"/>
      <c r="K887" s="256"/>
      <c r="L887" s="261"/>
      <c r="M887" s="262"/>
      <c r="N887" s="263"/>
      <c r="O887" s="263"/>
      <c r="P887" s="263"/>
      <c r="Q887" s="263"/>
      <c r="R887" s="263"/>
      <c r="S887" s="263"/>
      <c r="T887" s="264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T887" s="265" t="s">
        <v>198</v>
      </c>
      <c r="AU887" s="265" t="s">
        <v>82</v>
      </c>
      <c r="AV887" s="15" t="s">
        <v>135</v>
      </c>
      <c r="AW887" s="15" t="s">
        <v>35</v>
      </c>
      <c r="AX887" s="15" t="s">
        <v>80</v>
      </c>
      <c r="AY887" s="265" t="s">
        <v>188</v>
      </c>
    </row>
    <row r="888" s="14" customFormat="1">
      <c r="A888" s="14"/>
      <c r="B888" s="244"/>
      <c r="C888" s="245"/>
      <c r="D888" s="235" t="s">
        <v>198</v>
      </c>
      <c r="E888" s="245"/>
      <c r="F888" s="247" t="s">
        <v>3673</v>
      </c>
      <c r="G888" s="245"/>
      <c r="H888" s="248">
        <v>636.899</v>
      </c>
      <c r="I888" s="249"/>
      <c r="J888" s="245"/>
      <c r="K888" s="245"/>
      <c r="L888" s="250"/>
      <c r="M888" s="251"/>
      <c r="N888" s="252"/>
      <c r="O888" s="252"/>
      <c r="P888" s="252"/>
      <c r="Q888" s="252"/>
      <c r="R888" s="252"/>
      <c r="S888" s="252"/>
      <c r="T888" s="253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54" t="s">
        <v>198</v>
      </c>
      <c r="AU888" s="254" t="s">
        <v>82</v>
      </c>
      <c r="AV888" s="14" t="s">
        <v>82</v>
      </c>
      <c r="AW888" s="14" t="s">
        <v>4</v>
      </c>
      <c r="AX888" s="14" t="s">
        <v>80</v>
      </c>
      <c r="AY888" s="254" t="s">
        <v>188</v>
      </c>
    </row>
    <row r="889" s="2" customFormat="1" ht="24.15" customHeight="1">
      <c r="A889" s="40"/>
      <c r="B889" s="41"/>
      <c r="C889" s="215" t="s">
        <v>988</v>
      </c>
      <c r="D889" s="215" t="s">
        <v>190</v>
      </c>
      <c r="E889" s="216" t="s">
        <v>1858</v>
      </c>
      <c r="F889" s="217" t="s">
        <v>1859</v>
      </c>
      <c r="G889" s="218" t="s">
        <v>460</v>
      </c>
      <c r="H889" s="266"/>
      <c r="I889" s="220"/>
      <c r="J889" s="221">
        <f>ROUND(I889*H889,2)</f>
        <v>0</v>
      </c>
      <c r="K889" s="217" t="s">
        <v>194</v>
      </c>
      <c r="L889" s="46"/>
      <c r="M889" s="222" t="s">
        <v>19</v>
      </c>
      <c r="N889" s="223" t="s">
        <v>44</v>
      </c>
      <c r="O889" s="86"/>
      <c r="P889" s="224">
        <f>O889*H889</f>
        <v>0</v>
      </c>
      <c r="Q889" s="224">
        <v>0</v>
      </c>
      <c r="R889" s="224">
        <f>Q889*H889</f>
        <v>0</v>
      </c>
      <c r="S889" s="224">
        <v>0</v>
      </c>
      <c r="T889" s="225">
        <f>S889*H889</f>
        <v>0</v>
      </c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R889" s="226" t="s">
        <v>342</v>
      </c>
      <c r="AT889" s="226" t="s">
        <v>190</v>
      </c>
      <c r="AU889" s="226" t="s">
        <v>82</v>
      </c>
      <c r="AY889" s="19" t="s">
        <v>188</v>
      </c>
      <c r="BE889" s="227">
        <f>IF(N889="základní",J889,0)</f>
        <v>0</v>
      </c>
      <c r="BF889" s="227">
        <f>IF(N889="snížená",J889,0)</f>
        <v>0</v>
      </c>
      <c r="BG889" s="227">
        <f>IF(N889="zákl. přenesená",J889,0)</f>
        <v>0</v>
      </c>
      <c r="BH889" s="227">
        <f>IF(N889="sníž. přenesená",J889,0)</f>
        <v>0</v>
      </c>
      <c r="BI889" s="227">
        <f>IF(N889="nulová",J889,0)</f>
        <v>0</v>
      </c>
      <c r="BJ889" s="19" t="s">
        <v>80</v>
      </c>
      <c r="BK889" s="227">
        <f>ROUND(I889*H889,2)</f>
        <v>0</v>
      </c>
      <c r="BL889" s="19" t="s">
        <v>342</v>
      </c>
      <c r="BM889" s="226" t="s">
        <v>3674</v>
      </c>
    </row>
    <row r="890" s="2" customFormat="1">
      <c r="A890" s="40"/>
      <c r="B890" s="41"/>
      <c r="C890" s="42"/>
      <c r="D890" s="228" t="s">
        <v>196</v>
      </c>
      <c r="E890" s="42"/>
      <c r="F890" s="229" t="s">
        <v>1861</v>
      </c>
      <c r="G890" s="42"/>
      <c r="H890" s="42"/>
      <c r="I890" s="230"/>
      <c r="J890" s="42"/>
      <c r="K890" s="42"/>
      <c r="L890" s="46"/>
      <c r="M890" s="231"/>
      <c r="N890" s="232"/>
      <c r="O890" s="86"/>
      <c r="P890" s="86"/>
      <c r="Q890" s="86"/>
      <c r="R890" s="86"/>
      <c r="S890" s="86"/>
      <c r="T890" s="87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T890" s="19" t="s">
        <v>196</v>
      </c>
      <c r="AU890" s="19" t="s">
        <v>82</v>
      </c>
    </row>
    <row r="891" s="12" customFormat="1" ht="22.8" customHeight="1">
      <c r="A891" s="12"/>
      <c r="B891" s="199"/>
      <c r="C891" s="200"/>
      <c r="D891" s="201" t="s">
        <v>72</v>
      </c>
      <c r="E891" s="213" t="s">
        <v>2727</v>
      </c>
      <c r="F891" s="213" t="s">
        <v>2728</v>
      </c>
      <c r="G891" s="200"/>
      <c r="H891" s="200"/>
      <c r="I891" s="203"/>
      <c r="J891" s="214">
        <f>BK891</f>
        <v>0</v>
      </c>
      <c r="K891" s="200"/>
      <c r="L891" s="205"/>
      <c r="M891" s="206"/>
      <c r="N891" s="207"/>
      <c r="O891" s="207"/>
      <c r="P891" s="208">
        <f>SUM(P892:P970)</f>
        <v>0</v>
      </c>
      <c r="Q891" s="207"/>
      <c r="R891" s="208">
        <f>SUM(R892:R970)</f>
        <v>17.566907780000001</v>
      </c>
      <c r="S891" s="207"/>
      <c r="T891" s="209">
        <f>SUM(T892:T970)</f>
        <v>0</v>
      </c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R891" s="210" t="s">
        <v>82</v>
      </c>
      <c r="AT891" s="211" t="s">
        <v>72</v>
      </c>
      <c r="AU891" s="211" t="s">
        <v>80</v>
      </c>
      <c r="AY891" s="210" t="s">
        <v>188</v>
      </c>
      <c r="BK891" s="212">
        <f>SUM(BK892:BK970)</f>
        <v>0</v>
      </c>
    </row>
    <row r="892" s="2" customFormat="1" ht="21.75" customHeight="1">
      <c r="A892" s="40"/>
      <c r="B892" s="41"/>
      <c r="C892" s="215" t="s">
        <v>991</v>
      </c>
      <c r="D892" s="215" t="s">
        <v>190</v>
      </c>
      <c r="E892" s="216" t="s">
        <v>3675</v>
      </c>
      <c r="F892" s="217" t="s">
        <v>3676</v>
      </c>
      <c r="G892" s="218" t="s">
        <v>243</v>
      </c>
      <c r="H892" s="219">
        <v>366.34300000000002</v>
      </c>
      <c r="I892" s="220"/>
      <c r="J892" s="221">
        <f>ROUND(I892*H892,2)</f>
        <v>0</v>
      </c>
      <c r="K892" s="217" t="s">
        <v>194</v>
      </c>
      <c r="L892" s="46"/>
      <c r="M892" s="222" t="s">
        <v>19</v>
      </c>
      <c r="N892" s="223" t="s">
        <v>44</v>
      </c>
      <c r="O892" s="86"/>
      <c r="P892" s="224">
        <f>O892*H892</f>
        <v>0</v>
      </c>
      <c r="Q892" s="224">
        <v>0.013429999999999999</v>
      </c>
      <c r="R892" s="224">
        <f>Q892*H892</f>
        <v>4.9199864900000003</v>
      </c>
      <c r="S892" s="224">
        <v>0</v>
      </c>
      <c r="T892" s="225">
        <f>S892*H892</f>
        <v>0</v>
      </c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R892" s="226" t="s">
        <v>342</v>
      </c>
      <c r="AT892" s="226" t="s">
        <v>190</v>
      </c>
      <c r="AU892" s="226" t="s">
        <v>82</v>
      </c>
      <c r="AY892" s="19" t="s">
        <v>188</v>
      </c>
      <c r="BE892" s="227">
        <f>IF(N892="základní",J892,0)</f>
        <v>0</v>
      </c>
      <c r="BF892" s="227">
        <f>IF(N892="snížená",J892,0)</f>
        <v>0</v>
      </c>
      <c r="BG892" s="227">
        <f>IF(N892="zákl. přenesená",J892,0)</f>
        <v>0</v>
      </c>
      <c r="BH892" s="227">
        <f>IF(N892="sníž. přenesená",J892,0)</f>
        <v>0</v>
      </c>
      <c r="BI892" s="227">
        <f>IF(N892="nulová",J892,0)</f>
        <v>0</v>
      </c>
      <c r="BJ892" s="19" t="s">
        <v>80</v>
      </c>
      <c r="BK892" s="227">
        <f>ROUND(I892*H892,2)</f>
        <v>0</v>
      </c>
      <c r="BL892" s="19" t="s">
        <v>342</v>
      </c>
      <c r="BM892" s="226" t="s">
        <v>3677</v>
      </c>
    </row>
    <row r="893" s="2" customFormat="1">
      <c r="A893" s="40"/>
      <c r="B893" s="41"/>
      <c r="C893" s="42"/>
      <c r="D893" s="228" t="s">
        <v>196</v>
      </c>
      <c r="E893" s="42"/>
      <c r="F893" s="229" t="s">
        <v>3678</v>
      </c>
      <c r="G893" s="42"/>
      <c r="H893" s="42"/>
      <c r="I893" s="230"/>
      <c r="J893" s="42"/>
      <c r="K893" s="42"/>
      <c r="L893" s="46"/>
      <c r="M893" s="231"/>
      <c r="N893" s="232"/>
      <c r="O893" s="86"/>
      <c r="P893" s="86"/>
      <c r="Q893" s="86"/>
      <c r="R893" s="86"/>
      <c r="S893" s="86"/>
      <c r="T893" s="87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T893" s="19" t="s">
        <v>196</v>
      </c>
      <c r="AU893" s="19" t="s">
        <v>82</v>
      </c>
    </row>
    <row r="894" s="13" customFormat="1">
      <c r="A894" s="13"/>
      <c r="B894" s="233"/>
      <c r="C894" s="234"/>
      <c r="D894" s="235" t="s">
        <v>198</v>
      </c>
      <c r="E894" s="236" t="s">
        <v>19</v>
      </c>
      <c r="F894" s="237" t="s">
        <v>3640</v>
      </c>
      <c r="G894" s="234"/>
      <c r="H894" s="236" t="s">
        <v>19</v>
      </c>
      <c r="I894" s="238"/>
      <c r="J894" s="234"/>
      <c r="K894" s="234"/>
      <c r="L894" s="239"/>
      <c r="M894" s="240"/>
      <c r="N894" s="241"/>
      <c r="O894" s="241"/>
      <c r="P894" s="241"/>
      <c r="Q894" s="241"/>
      <c r="R894" s="241"/>
      <c r="S894" s="241"/>
      <c r="T894" s="242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3" t="s">
        <v>198</v>
      </c>
      <c r="AU894" s="243" t="s">
        <v>82</v>
      </c>
      <c r="AV894" s="13" t="s">
        <v>80</v>
      </c>
      <c r="AW894" s="13" t="s">
        <v>35</v>
      </c>
      <c r="AX894" s="13" t="s">
        <v>73</v>
      </c>
      <c r="AY894" s="243" t="s">
        <v>188</v>
      </c>
    </row>
    <row r="895" s="13" customFormat="1">
      <c r="A895" s="13"/>
      <c r="B895" s="233"/>
      <c r="C895" s="234"/>
      <c r="D895" s="235" t="s">
        <v>198</v>
      </c>
      <c r="E895" s="236" t="s">
        <v>19</v>
      </c>
      <c r="F895" s="237" t="s">
        <v>3405</v>
      </c>
      <c r="G895" s="234"/>
      <c r="H895" s="236" t="s">
        <v>19</v>
      </c>
      <c r="I895" s="238"/>
      <c r="J895" s="234"/>
      <c r="K895" s="234"/>
      <c r="L895" s="239"/>
      <c r="M895" s="240"/>
      <c r="N895" s="241"/>
      <c r="O895" s="241"/>
      <c r="P895" s="241"/>
      <c r="Q895" s="241"/>
      <c r="R895" s="241"/>
      <c r="S895" s="241"/>
      <c r="T895" s="242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43" t="s">
        <v>198</v>
      </c>
      <c r="AU895" s="243" t="s">
        <v>82</v>
      </c>
      <c r="AV895" s="13" t="s">
        <v>80</v>
      </c>
      <c r="AW895" s="13" t="s">
        <v>35</v>
      </c>
      <c r="AX895" s="13" t="s">
        <v>73</v>
      </c>
      <c r="AY895" s="243" t="s">
        <v>188</v>
      </c>
    </row>
    <row r="896" s="14" customFormat="1">
      <c r="A896" s="14"/>
      <c r="B896" s="244"/>
      <c r="C896" s="245"/>
      <c r="D896" s="235" t="s">
        <v>198</v>
      </c>
      <c r="E896" s="246" t="s">
        <v>19</v>
      </c>
      <c r="F896" s="247" t="s">
        <v>3659</v>
      </c>
      <c r="G896" s="245"/>
      <c r="H896" s="248">
        <v>77.016999999999996</v>
      </c>
      <c r="I896" s="249"/>
      <c r="J896" s="245"/>
      <c r="K896" s="245"/>
      <c r="L896" s="250"/>
      <c r="M896" s="251"/>
      <c r="N896" s="252"/>
      <c r="O896" s="252"/>
      <c r="P896" s="252"/>
      <c r="Q896" s="252"/>
      <c r="R896" s="252"/>
      <c r="S896" s="252"/>
      <c r="T896" s="253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54" t="s">
        <v>198</v>
      </c>
      <c r="AU896" s="254" t="s">
        <v>82</v>
      </c>
      <c r="AV896" s="14" t="s">
        <v>82</v>
      </c>
      <c r="AW896" s="14" t="s">
        <v>35</v>
      </c>
      <c r="AX896" s="14" t="s">
        <v>73</v>
      </c>
      <c r="AY896" s="254" t="s">
        <v>188</v>
      </c>
    </row>
    <row r="897" s="13" customFormat="1">
      <c r="A897" s="13"/>
      <c r="B897" s="233"/>
      <c r="C897" s="234"/>
      <c r="D897" s="235" t="s">
        <v>198</v>
      </c>
      <c r="E897" s="236" t="s">
        <v>19</v>
      </c>
      <c r="F897" s="237" t="s">
        <v>3388</v>
      </c>
      <c r="G897" s="234"/>
      <c r="H897" s="236" t="s">
        <v>19</v>
      </c>
      <c r="I897" s="238"/>
      <c r="J897" s="234"/>
      <c r="K897" s="234"/>
      <c r="L897" s="239"/>
      <c r="M897" s="240"/>
      <c r="N897" s="241"/>
      <c r="O897" s="241"/>
      <c r="P897" s="241"/>
      <c r="Q897" s="241"/>
      <c r="R897" s="241"/>
      <c r="S897" s="241"/>
      <c r="T897" s="242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43" t="s">
        <v>198</v>
      </c>
      <c r="AU897" s="243" t="s">
        <v>82</v>
      </c>
      <c r="AV897" s="13" t="s">
        <v>80</v>
      </c>
      <c r="AW897" s="13" t="s">
        <v>35</v>
      </c>
      <c r="AX897" s="13" t="s">
        <v>73</v>
      </c>
      <c r="AY897" s="243" t="s">
        <v>188</v>
      </c>
    </row>
    <row r="898" s="14" customFormat="1">
      <c r="A898" s="14"/>
      <c r="B898" s="244"/>
      <c r="C898" s="245"/>
      <c r="D898" s="235" t="s">
        <v>198</v>
      </c>
      <c r="E898" s="246" t="s">
        <v>19</v>
      </c>
      <c r="F898" s="247" t="s">
        <v>3660</v>
      </c>
      <c r="G898" s="245"/>
      <c r="H898" s="248">
        <v>55.137999999999998</v>
      </c>
      <c r="I898" s="249"/>
      <c r="J898" s="245"/>
      <c r="K898" s="245"/>
      <c r="L898" s="250"/>
      <c r="M898" s="251"/>
      <c r="N898" s="252"/>
      <c r="O898" s="252"/>
      <c r="P898" s="252"/>
      <c r="Q898" s="252"/>
      <c r="R898" s="252"/>
      <c r="S898" s="252"/>
      <c r="T898" s="253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54" t="s">
        <v>198</v>
      </c>
      <c r="AU898" s="254" t="s">
        <v>82</v>
      </c>
      <c r="AV898" s="14" t="s">
        <v>82</v>
      </c>
      <c r="AW898" s="14" t="s">
        <v>35</v>
      </c>
      <c r="AX898" s="14" t="s">
        <v>73</v>
      </c>
      <c r="AY898" s="254" t="s">
        <v>188</v>
      </c>
    </row>
    <row r="899" s="13" customFormat="1">
      <c r="A899" s="13"/>
      <c r="B899" s="233"/>
      <c r="C899" s="234"/>
      <c r="D899" s="235" t="s">
        <v>198</v>
      </c>
      <c r="E899" s="236" t="s">
        <v>19</v>
      </c>
      <c r="F899" s="237" t="s">
        <v>3417</v>
      </c>
      <c r="G899" s="234"/>
      <c r="H899" s="236" t="s">
        <v>19</v>
      </c>
      <c r="I899" s="238"/>
      <c r="J899" s="234"/>
      <c r="K899" s="234"/>
      <c r="L899" s="239"/>
      <c r="M899" s="240"/>
      <c r="N899" s="241"/>
      <c r="O899" s="241"/>
      <c r="P899" s="241"/>
      <c r="Q899" s="241"/>
      <c r="R899" s="241"/>
      <c r="S899" s="241"/>
      <c r="T899" s="242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43" t="s">
        <v>198</v>
      </c>
      <c r="AU899" s="243" t="s">
        <v>82</v>
      </c>
      <c r="AV899" s="13" t="s">
        <v>80</v>
      </c>
      <c r="AW899" s="13" t="s">
        <v>35</v>
      </c>
      <c r="AX899" s="13" t="s">
        <v>73</v>
      </c>
      <c r="AY899" s="243" t="s">
        <v>188</v>
      </c>
    </row>
    <row r="900" s="14" customFormat="1">
      <c r="A900" s="14"/>
      <c r="B900" s="244"/>
      <c r="C900" s="245"/>
      <c r="D900" s="235" t="s">
        <v>198</v>
      </c>
      <c r="E900" s="246" t="s">
        <v>19</v>
      </c>
      <c r="F900" s="247" t="s">
        <v>3661</v>
      </c>
      <c r="G900" s="245"/>
      <c r="H900" s="248">
        <v>85.183999999999998</v>
      </c>
      <c r="I900" s="249"/>
      <c r="J900" s="245"/>
      <c r="K900" s="245"/>
      <c r="L900" s="250"/>
      <c r="M900" s="251"/>
      <c r="N900" s="252"/>
      <c r="O900" s="252"/>
      <c r="P900" s="252"/>
      <c r="Q900" s="252"/>
      <c r="R900" s="252"/>
      <c r="S900" s="252"/>
      <c r="T900" s="253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54" t="s">
        <v>198</v>
      </c>
      <c r="AU900" s="254" t="s">
        <v>82</v>
      </c>
      <c r="AV900" s="14" t="s">
        <v>82</v>
      </c>
      <c r="AW900" s="14" t="s">
        <v>35</v>
      </c>
      <c r="AX900" s="14" t="s">
        <v>73</v>
      </c>
      <c r="AY900" s="254" t="s">
        <v>188</v>
      </c>
    </row>
    <row r="901" s="14" customFormat="1">
      <c r="A901" s="14"/>
      <c r="B901" s="244"/>
      <c r="C901" s="245"/>
      <c r="D901" s="235" t="s">
        <v>198</v>
      </c>
      <c r="E901" s="246" t="s">
        <v>19</v>
      </c>
      <c r="F901" s="247" t="s">
        <v>3662</v>
      </c>
      <c r="G901" s="245"/>
      <c r="H901" s="248">
        <v>21.893000000000001</v>
      </c>
      <c r="I901" s="249"/>
      <c r="J901" s="245"/>
      <c r="K901" s="245"/>
      <c r="L901" s="250"/>
      <c r="M901" s="251"/>
      <c r="N901" s="252"/>
      <c r="O901" s="252"/>
      <c r="P901" s="252"/>
      <c r="Q901" s="252"/>
      <c r="R901" s="252"/>
      <c r="S901" s="252"/>
      <c r="T901" s="253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54" t="s">
        <v>198</v>
      </c>
      <c r="AU901" s="254" t="s">
        <v>82</v>
      </c>
      <c r="AV901" s="14" t="s">
        <v>82</v>
      </c>
      <c r="AW901" s="14" t="s">
        <v>35</v>
      </c>
      <c r="AX901" s="14" t="s">
        <v>73</v>
      </c>
      <c r="AY901" s="254" t="s">
        <v>188</v>
      </c>
    </row>
    <row r="902" s="14" customFormat="1">
      <c r="A902" s="14"/>
      <c r="B902" s="244"/>
      <c r="C902" s="245"/>
      <c r="D902" s="235" t="s">
        <v>198</v>
      </c>
      <c r="E902" s="246" t="s">
        <v>19</v>
      </c>
      <c r="F902" s="247" t="s">
        <v>662</v>
      </c>
      <c r="G902" s="245"/>
      <c r="H902" s="248">
        <v>-3.391</v>
      </c>
      <c r="I902" s="249"/>
      <c r="J902" s="245"/>
      <c r="K902" s="245"/>
      <c r="L902" s="250"/>
      <c r="M902" s="251"/>
      <c r="N902" s="252"/>
      <c r="O902" s="252"/>
      <c r="P902" s="252"/>
      <c r="Q902" s="252"/>
      <c r="R902" s="252"/>
      <c r="S902" s="252"/>
      <c r="T902" s="253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4" t="s">
        <v>198</v>
      </c>
      <c r="AU902" s="254" t="s">
        <v>82</v>
      </c>
      <c r="AV902" s="14" t="s">
        <v>82</v>
      </c>
      <c r="AW902" s="14" t="s">
        <v>35</v>
      </c>
      <c r="AX902" s="14" t="s">
        <v>73</v>
      </c>
      <c r="AY902" s="254" t="s">
        <v>188</v>
      </c>
    </row>
    <row r="903" s="14" customFormat="1">
      <c r="A903" s="14"/>
      <c r="B903" s="244"/>
      <c r="C903" s="245"/>
      <c r="D903" s="235" t="s">
        <v>198</v>
      </c>
      <c r="E903" s="246" t="s">
        <v>19</v>
      </c>
      <c r="F903" s="247" t="s">
        <v>663</v>
      </c>
      <c r="G903" s="245"/>
      <c r="H903" s="248">
        <v>-5.0869999999999997</v>
      </c>
      <c r="I903" s="249"/>
      <c r="J903" s="245"/>
      <c r="K903" s="245"/>
      <c r="L903" s="250"/>
      <c r="M903" s="251"/>
      <c r="N903" s="252"/>
      <c r="O903" s="252"/>
      <c r="P903" s="252"/>
      <c r="Q903" s="252"/>
      <c r="R903" s="252"/>
      <c r="S903" s="252"/>
      <c r="T903" s="253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54" t="s">
        <v>198</v>
      </c>
      <c r="AU903" s="254" t="s">
        <v>82</v>
      </c>
      <c r="AV903" s="14" t="s">
        <v>82</v>
      </c>
      <c r="AW903" s="14" t="s">
        <v>35</v>
      </c>
      <c r="AX903" s="14" t="s">
        <v>73</v>
      </c>
      <c r="AY903" s="254" t="s">
        <v>188</v>
      </c>
    </row>
    <row r="904" s="14" customFormat="1">
      <c r="A904" s="14"/>
      <c r="B904" s="244"/>
      <c r="C904" s="245"/>
      <c r="D904" s="235" t="s">
        <v>198</v>
      </c>
      <c r="E904" s="246" t="s">
        <v>19</v>
      </c>
      <c r="F904" s="247" t="s">
        <v>664</v>
      </c>
      <c r="G904" s="245"/>
      <c r="H904" s="248">
        <v>-1.5700000000000001</v>
      </c>
      <c r="I904" s="249"/>
      <c r="J904" s="245"/>
      <c r="K904" s="245"/>
      <c r="L904" s="250"/>
      <c r="M904" s="251"/>
      <c r="N904" s="252"/>
      <c r="O904" s="252"/>
      <c r="P904" s="252"/>
      <c r="Q904" s="252"/>
      <c r="R904" s="252"/>
      <c r="S904" s="252"/>
      <c r="T904" s="253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54" t="s">
        <v>198</v>
      </c>
      <c r="AU904" s="254" t="s">
        <v>82</v>
      </c>
      <c r="AV904" s="14" t="s">
        <v>82</v>
      </c>
      <c r="AW904" s="14" t="s">
        <v>35</v>
      </c>
      <c r="AX904" s="14" t="s">
        <v>73</v>
      </c>
      <c r="AY904" s="254" t="s">
        <v>188</v>
      </c>
    </row>
    <row r="905" s="14" customFormat="1">
      <c r="A905" s="14"/>
      <c r="B905" s="244"/>
      <c r="C905" s="245"/>
      <c r="D905" s="235" t="s">
        <v>198</v>
      </c>
      <c r="E905" s="246" t="s">
        <v>19</v>
      </c>
      <c r="F905" s="247" t="s">
        <v>3088</v>
      </c>
      <c r="G905" s="245"/>
      <c r="H905" s="248">
        <v>-2.0499999999999998</v>
      </c>
      <c r="I905" s="249"/>
      <c r="J905" s="245"/>
      <c r="K905" s="245"/>
      <c r="L905" s="250"/>
      <c r="M905" s="251"/>
      <c r="N905" s="252"/>
      <c r="O905" s="252"/>
      <c r="P905" s="252"/>
      <c r="Q905" s="252"/>
      <c r="R905" s="252"/>
      <c r="S905" s="252"/>
      <c r="T905" s="253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T905" s="254" t="s">
        <v>198</v>
      </c>
      <c r="AU905" s="254" t="s">
        <v>82</v>
      </c>
      <c r="AV905" s="14" t="s">
        <v>82</v>
      </c>
      <c r="AW905" s="14" t="s">
        <v>35</v>
      </c>
      <c r="AX905" s="14" t="s">
        <v>73</v>
      </c>
      <c r="AY905" s="254" t="s">
        <v>188</v>
      </c>
    </row>
    <row r="906" s="13" customFormat="1">
      <c r="A906" s="13"/>
      <c r="B906" s="233"/>
      <c r="C906" s="234"/>
      <c r="D906" s="235" t="s">
        <v>198</v>
      </c>
      <c r="E906" s="236" t="s">
        <v>19</v>
      </c>
      <c r="F906" s="237" t="s">
        <v>3423</v>
      </c>
      <c r="G906" s="234"/>
      <c r="H906" s="236" t="s">
        <v>19</v>
      </c>
      <c r="I906" s="238"/>
      <c r="J906" s="234"/>
      <c r="K906" s="234"/>
      <c r="L906" s="239"/>
      <c r="M906" s="240"/>
      <c r="N906" s="241"/>
      <c r="O906" s="241"/>
      <c r="P906" s="241"/>
      <c r="Q906" s="241"/>
      <c r="R906" s="241"/>
      <c r="S906" s="241"/>
      <c r="T906" s="242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3" t="s">
        <v>198</v>
      </c>
      <c r="AU906" s="243" t="s">
        <v>82</v>
      </c>
      <c r="AV906" s="13" t="s">
        <v>80</v>
      </c>
      <c r="AW906" s="13" t="s">
        <v>35</v>
      </c>
      <c r="AX906" s="13" t="s">
        <v>73</v>
      </c>
      <c r="AY906" s="243" t="s">
        <v>188</v>
      </c>
    </row>
    <row r="907" s="14" customFormat="1">
      <c r="A907" s="14"/>
      <c r="B907" s="244"/>
      <c r="C907" s="245"/>
      <c r="D907" s="235" t="s">
        <v>198</v>
      </c>
      <c r="E907" s="246" t="s">
        <v>19</v>
      </c>
      <c r="F907" s="247" t="s">
        <v>3662</v>
      </c>
      <c r="G907" s="245"/>
      <c r="H907" s="248">
        <v>21.893000000000001</v>
      </c>
      <c r="I907" s="249"/>
      <c r="J907" s="245"/>
      <c r="K907" s="245"/>
      <c r="L907" s="250"/>
      <c r="M907" s="251"/>
      <c r="N907" s="252"/>
      <c r="O907" s="252"/>
      <c r="P907" s="252"/>
      <c r="Q907" s="252"/>
      <c r="R907" s="252"/>
      <c r="S907" s="252"/>
      <c r="T907" s="253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54" t="s">
        <v>198</v>
      </c>
      <c r="AU907" s="254" t="s">
        <v>82</v>
      </c>
      <c r="AV907" s="14" t="s">
        <v>82</v>
      </c>
      <c r="AW907" s="14" t="s">
        <v>35</v>
      </c>
      <c r="AX907" s="14" t="s">
        <v>73</v>
      </c>
      <c r="AY907" s="254" t="s">
        <v>188</v>
      </c>
    </row>
    <row r="908" s="13" customFormat="1">
      <c r="A908" s="13"/>
      <c r="B908" s="233"/>
      <c r="C908" s="234"/>
      <c r="D908" s="235" t="s">
        <v>198</v>
      </c>
      <c r="E908" s="236" t="s">
        <v>19</v>
      </c>
      <c r="F908" s="237" t="s">
        <v>3663</v>
      </c>
      <c r="G908" s="234"/>
      <c r="H908" s="236" t="s">
        <v>19</v>
      </c>
      <c r="I908" s="238"/>
      <c r="J908" s="234"/>
      <c r="K908" s="234"/>
      <c r="L908" s="239"/>
      <c r="M908" s="240"/>
      <c r="N908" s="241"/>
      <c r="O908" s="241"/>
      <c r="P908" s="241"/>
      <c r="Q908" s="241"/>
      <c r="R908" s="241"/>
      <c r="S908" s="241"/>
      <c r="T908" s="242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43" t="s">
        <v>198</v>
      </c>
      <c r="AU908" s="243" t="s">
        <v>82</v>
      </c>
      <c r="AV908" s="13" t="s">
        <v>80</v>
      </c>
      <c r="AW908" s="13" t="s">
        <v>35</v>
      </c>
      <c r="AX908" s="13" t="s">
        <v>73</v>
      </c>
      <c r="AY908" s="243" t="s">
        <v>188</v>
      </c>
    </row>
    <row r="909" s="14" customFormat="1">
      <c r="A909" s="14"/>
      <c r="B909" s="244"/>
      <c r="C909" s="245"/>
      <c r="D909" s="235" t="s">
        <v>198</v>
      </c>
      <c r="E909" s="246" t="s">
        <v>19</v>
      </c>
      <c r="F909" s="247" t="s">
        <v>3664</v>
      </c>
      <c r="G909" s="245"/>
      <c r="H909" s="248">
        <v>58.658000000000001</v>
      </c>
      <c r="I909" s="249"/>
      <c r="J909" s="245"/>
      <c r="K909" s="245"/>
      <c r="L909" s="250"/>
      <c r="M909" s="251"/>
      <c r="N909" s="252"/>
      <c r="O909" s="252"/>
      <c r="P909" s="252"/>
      <c r="Q909" s="252"/>
      <c r="R909" s="252"/>
      <c r="S909" s="252"/>
      <c r="T909" s="253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54" t="s">
        <v>198</v>
      </c>
      <c r="AU909" s="254" t="s">
        <v>82</v>
      </c>
      <c r="AV909" s="14" t="s">
        <v>82</v>
      </c>
      <c r="AW909" s="14" t="s">
        <v>35</v>
      </c>
      <c r="AX909" s="14" t="s">
        <v>73</v>
      </c>
      <c r="AY909" s="254" t="s">
        <v>188</v>
      </c>
    </row>
    <row r="910" s="13" customFormat="1">
      <c r="A910" s="13"/>
      <c r="B910" s="233"/>
      <c r="C910" s="234"/>
      <c r="D910" s="235" t="s">
        <v>198</v>
      </c>
      <c r="E910" s="236" t="s">
        <v>19</v>
      </c>
      <c r="F910" s="237" t="s">
        <v>3665</v>
      </c>
      <c r="G910" s="234"/>
      <c r="H910" s="236" t="s">
        <v>19</v>
      </c>
      <c r="I910" s="238"/>
      <c r="J910" s="234"/>
      <c r="K910" s="234"/>
      <c r="L910" s="239"/>
      <c r="M910" s="240"/>
      <c r="N910" s="241"/>
      <c r="O910" s="241"/>
      <c r="P910" s="241"/>
      <c r="Q910" s="241"/>
      <c r="R910" s="241"/>
      <c r="S910" s="241"/>
      <c r="T910" s="242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43" t="s">
        <v>198</v>
      </c>
      <c r="AU910" s="243" t="s">
        <v>82</v>
      </c>
      <c r="AV910" s="13" t="s">
        <v>80</v>
      </c>
      <c r="AW910" s="13" t="s">
        <v>35</v>
      </c>
      <c r="AX910" s="13" t="s">
        <v>73</v>
      </c>
      <c r="AY910" s="243" t="s">
        <v>188</v>
      </c>
    </row>
    <row r="911" s="14" customFormat="1">
      <c r="A911" s="14"/>
      <c r="B911" s="244"/>
      <c r="C911" s="245"/>
      <c r="D911" s="235" t="s">
        <v>198</v>
      </c>
      <c r="E911" s="246" t="s">
        <v>19</v>
      </c>
      <c r="F911" s="247" t="s">
        <v>3664</v>
      </c>
      <c r="G911" s="245"/>
      <c r="H911" s="248">
        <v>58.658000000000001</v>
      </c>
      <c r="I911" s="249"/>
      <c r="J911" s="245"/>
      <c r="K911" s="245"/>
      <c r="L911" s="250"/>
      <c r="M911" s="251"/>
      <c r="N911" s="252"/>
      <c r="O911" s="252"/>
      <c r="P911" s="252"/>
      <c r="Q911" s="252"/>
      <c r="R911" s="252"/>
      <c r="S911" s="252"/>
      <c r="T911" s="253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4" t="s">
        <v>198</v>
      </c>
      <c r="AU911" s="254" t="s">
        <v>82</v>
      </c>
      <c r="AV911" s="14" t="s">
        <v>82</v>
      </c>
      <c r="AW911" s="14" t="s">
        <v>35</v>
      </c>
      <c r="AX911" s="14" t="s">
        <v>73</v>
      </c>
      <c r="AY911" s="254" t="s">
        <v>188</v>
      </c>
    </row>
    <row r="912" s="15" customFormat="1">
      <c r="A912" s="15"/>
      <c r="B912" s="255"/>
      <c r="C912" s="256"/>
      <c r="D912" s="235" t="s">
        <v>198</v>
      </c>
      <c r="E912" s="257" t="s">
        <v>19</v>
      </c>
      <c r="F912" s="258" t="s">
        <v>229</v>
      </c>
      <c r="G912" s="256"/>
      <c r="H912" s="259">
        <v>366.34300000000002</v>
      </c>
      <c r="I912" s="260"/>
      <c r="J912" s="256"/>
      <c r="K912" s="256"/>
      <c r="L912" s="261"/>
      <c r="M912" s="262"/>
      <c r="N912" s="263"/>
      <c r="O912" s="263"/>
      <c r="P912" s="263"/>
      <c r="Q912" s="263"/>
      <c r="R912" s="263"/>
      <c r="S912" s="263"/>
      <c r="T912" s="264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T912" s="265" t="s">
        <v>198</v>
      </c>
      <c r="AU912" s="265" t="s">
        <v>82</v>
      </c>
      <c r="AV912" s="15" t="s">
        <v>135</v>
      </c>
      <c r="AW912" s="15" t="s">
        <v>35</v>
      </c>
      <c r="AX912" s="15" t="s">
        <v>80</v>
      </c>
      <c r="AY912" s="265" t="s">
        <v>188</v>
      </c>
    </row>
    <row r="913" s="2" customFormat="1" ht="16.5" customHeight="1">
      <c r="A913" s="40"/>
      <c r="B913" s="41"/>
      <c r="C913" s="215" t="s">
        <v>993</v>
      </c>
      <c r="D913" s="215" t="s">
        <v>190</v>
      </c>
      <c r="E913" s="216" t="s">
        <v>3679</v>
      </c>
      <c r="F913" s="217" t="s">
        <v>3680</v>
      </c>
      <c r="G913" s="218" t="s">
        <v>501</v>
      </c>
      <c r="H913" s="219">
        <v>3310.2689999999998</v>
      </c>
      <c r="I913" s="220"/>
      <c r="J913" s="221">
        <f>ROUND(I913*H913,2)</f>
        <v>0</v>
      </c>
      <c r="K913" s="217" t="s">
        <v>194</v>
      </c>
      <c r="L913" s="46"/>
      <c r="M913" s="222" t="s">
        <v>19</v>
      </c>
      <c r="N913" s="223" t="s">
        <v>44</v>
      </c>
      <c r="O913" s="86"/>
      <c r="P913" s="224">
        <f>O913*H913</f>
        <v>0</v>
      </c>
      <c r="Q913" s="224">
        <v>1.0000000000000001E-05</v>
      </c>
      <c r="R913" s="224">
        <f>Q913*H913</f>
        <v>0.033102689999999997</v>
      </c>
      <c r="S913" s="224">
        <v>0</v>
      </c>
      <c r="T913" s="225">
        <f>S913*H913</f>
        <v>0</v>
      </c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R913" s="226" t="s">
        <v>342</v>
      </c>
      <c r="AT913" s="226" t="s">
        <v>190</v>
      </c>
      <c r="AU913" s="226" t="s">
        <v>82</v>
      </c>
      <c r="AY913" s="19" t="s">
        <v>188</v>
      </c>
      <c r="BE913" s="227">
        <f>IF(N913="základní",J913,0)</f>
        <v>0</v>
      </c>
      <c r="BF913" s="227">
        <f>IF(N913="snížená",J913,0)</f>
        <v>0</v>
      </c>
      <c r="BG913" s="227">
        <f>IF(N913="zákl. přenesená",J913,0)</f>
        <v>0</v>
      </c>
      <c r="BH913" s="227">
        <f>IF(N913="sníž. přenesená",J913,0)</f>
        <v>0</v>
      </c>
      <c r="BI913" s="227">
        <f>IF(N913="nulová",J913,0)</f>
        <v>0</v>
      </c>
      <c r="BJ913" s="19" t="s">
        <v>80</v>
      </c>
      <c r="BK913" s="227">
        <f>ROUND(I913*H913,2)</f>
        <v>0</v>
      </c>
      <c r="BL913" s="19" t="s">
        <v>342</v>
      </c>
      <c r="BM913" s="226" t="s">
        <v>3681</v>
      </c>
    </row>
    <row r="914" s="2" customFormat="1">
      <c r="A914" s="40"/>
      <c r="B914" s="41"/>
      <c r="C914" s="42"/>
      <c r="D914" s="228" t="s">
        <v>196</v>
      </c>
      <c r="E914" s="42"/>
      <c r="F914" s="229" t="s">
        <v>3682</v>
      </c>
      <c r="G914" s="42"/>
      <c r="H914" s="42"/>
      <c r="I914" s="230"/>
      <c r="J914" s="42"/>
      <c r="K914" s="42"/>
      <c r="L914" s="46"/>
      <c r="M914" s="231"/>
      <c r="N914" s="232"/>
      <c r="O914" s="86"/>
      <c r="P914" s="86"/>
      <c r="Q914" s="86"/>
      <c r="R914" s="86"/>
      <c r="S914" s="86"/>
      <c r="T914" s="87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T914" s="19" t="s">
        <v>196</v>
      </c>
      <c r="AU914" s="19" t="s">
        <v>82</v>
      </c>
    </row>
    <row r="915" s="13" customFormat="1">
      <c r="A915" s="13"/>
      <c r="B915" s="233"/>
      <c r="C915" s="234"/>
      <c r="D915" s="235" t="s">
        <v>198</v>
      </c>
      <c r="E915" s="236" t="s">
        <v>19</v>
      </c>
      <c r="F915" s="237" t="s">
        <v>3640</v>
      </c>
      <c r="G915" s="234"/>
      <c r="H915" s="236" t="s">
        <v>19</v>
      </c>
      <c r="I915" s="238"/>
      <c r="J915" s="234"/>
      <c r="K915" s="234"/>
      <c r="L915" s="239"/>
      <c r="M915" s="240"/>
      <c r="N915" s="241"/>
      <c r="O915" s="241"/>
      <c r="P915" s="241"/>
      <c r="Q915" s="241"/>
      <c r="R915" s="241"/>
      <c r="S915" s="241"/>
      <c r="T915" s="242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3" t="s">
        <v>198</v>
      </c>
      <c r="AU915" s="243" t="s">
        <v>82</v>
      </c>
      <c r="AV915" s="13" t="s">
        <v>80</v>
      </c>
      <c r="AW915" s="13" t="s">
        <v>35</v>
      </c>
      <c r="AX915" s="13" t="s">
        <v>73</v>
      </c>
      <c r="AY915" s="243" t="s">
        <v>188</v>
      </c>
    </row>
    <row r="916" s="13" customFormat="1">
      <c r="A916" s="13"/>
      <c r="B916" s="233"/>
      <c r="C916" s="234"/>
      <c r="D916" s="235" t="s">
        <v>198</v>
      </c>
      <c r="E916" s="236" t="s">
        <v>19</v>
      </c>
      <c r="F916" s="237" t="s">
        <v>3683</v>
      </c>
      <c r="G916" s="234"/>
      <c r="H916" s="236" t="s">
        <v>19</v>
      </c>
      <c r="I916" s="238"/>
      <c r="J916" s="234"/>
      <c r="K916" s="234"/>
      <c r="L916" s="239"/>
      <c r="M916" s="240"/>
      <c r="N916" s="241"/>
      <c r="O916" s="241"/>
      <c r="P916" s="241"/>
      <c r="Q916" s="241"/>
      <c r="R916" s="241"/>
      <c r="S916" s="241"/>
      <c r="T916" s="242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3" t="s">
        <v>198</v>
      </c>
      <c r="AU916" s="243" t="s">
        <v>82</v>
      </c>
      <c r="AV916" s="13" t="s">
        <v>80</v>
      </c>
      <c r="AW916" s="13" t="s">
        <v>35</v>
      </c>
      <c r="AX916" s="13" t="s">
        <v>73</v>
      </c>
      <c r="AY916" s="243" t="s">
        <v>188</v>
      </c>
    </row>
    <row r="917" s="14" customFormat="1">
      <c r="A917" s="14"/>
      <c r="B917" s="244"/>
      <c r="C917" s="245"/>
      <c r="D917" s="235" t="s">
        <v>198</v>
      </c>
      <c r="E917" s="246" t="s">
        <v>19</v>
      </c>
      <c r="F917" s="247" t="s">
        <v>3684</v>
      </c>
      <c r="G917" s="245"/>
      <c r="H917" s="248">
        <v>1099.029</v>
      </c>
      <c r="I917" s="249"/>
      <c r="J917" s="245"/>
      <c r="K917" s="245"/>
      <c r="L917" s="250"/>
      <c r="M917" s="251"/>
      <c r="N917" s="252"/>
      <c r="O917" s="252"/>
      <c r="P917" s="252"/>
      <c r="Q917" s="252"/>
      <c r="R917" s="252"/>
      <c r="S917" s="252"/>
      <c r="T917" s="253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4" t="s">
        <v>198</v>
      </c>
      <c r="AU917" s="254" t="s">
        <v>82</v>
      </c>
      <c r="AV917" s="14" t="s">
        <v>82</v>
      </c>
      <c r="AW917" s="14" t="s">
        <v>35</v>
      </c>
      <c r="AX917" s="14" t="s">
        <v>73</v>
      </c>
      <c r="AY917" s="254" t="s">
        <v>188</v>
      </c>
    </row>
    <row r="918" s="13" customFormat="1">
      <c r="A918" s="13"/>
      <c r="B918" s="233"/>
      <c r="C918" s="234"/>
      <c r="D918" s="235" t="s">
        <v>198</v>
      </c>
      <c r="E918" s="236" t="s">
        <v>19</v>
      </c>
      <c r="F918" s="237" t="s">
        <v>3685</v>
      </c>
      <c r="G918" s="234"/>
      <c r="H918" s="236" t="s">
        <v>19</v>
      </c>
      <c r="I918" s="238"/>
      <c r="J918" s="234"/>
      <c r="K918" s="234"/>
      <c r="L918" s="239"/>
      <c r="M918" s="240"/>
      <c r="N918" s="241"/>
      <c r="O918" s="241"/>
      <c r="P918" s="241"/>
      <c r="Q918" s="241"/>
      <c r="R918" s="241"/>
      <c r="S918" s="241"/>
      <c r="T918" s="242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43" t="s">
        <v>198</v>
      </c>
      <c r="AU918" s="243" t="s">
        <v>82</v>
      </c>
      <c r="AV918" s="13" t="s">
        <v>80</v>
      </c>
      <c r="AW918" s="13" t="s">
        <v>35</v>
      </c>
      <c r="AX918" s="13" t="s">
        <v>73</v>
      </c>
      <c r="AY918" s="243" t="s">
        <v>188</v>
      </c>
    </row>
    <row r="919" s="14" customFormat="1">
      <c r="A919" s="14"/>
      <c r="B919" s="244"/>
      <c r="C919" s="245"/>
      <c r="D919" s="235" t="s">
        <v>198</v>
      </c>
      <c r="E919" s="246" t="s">
        <v>19</v>
      </c>
      <c r="F919" s="247" t="s">
        <v>3684</v>
      </c>
      <c r="G919" s="245"/>
      <c r="H919" s="248">
        <v>1099.029</v>
      </c>
      <c r="I919" s="249"/>
      <c r="J919" s="245"/>
      <c r="K919" s="245"/>
      <c r="L919" s="250"/>
      <c r="M919" s="251"/>
      <c r="N919" s="252"/>
      <c r="O919" s="252"/>
      <c r="P919" s="252"/>
      <c r="Q919" s="252"/>
      <c r="R919" s="252"/>
      <c r="S919" s="252"/>
      <c r="T919" s="253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54" t="s">
        <v>198</v>
      </c>
      <c r="AU919" s="254" t="s">
        <v>82</v>
      </c>
      <c r="AV919" s="14" t="s">
        <v>82</v>
      </c>
      <c r="AW919" s="14" t="s">
        <v>35</v>
      </c>
      <c r="AX919" s="14" t="s">
        <v>73</v>
      </c>
      <c r="AY919" s="254" t="s">
        <v>188</v>
      </c>
    </row>
    <row r="920" s="13" customFormat="1">
      <c r="A920" s="13"/>
      <c r="B920" s="233"/>
      <c r="C920" s="234"/>
      <c r="D920" s="235" t="s">
        <v>198</v>
      </c>
      <c r="E920" s="236" t="s">
        <v>19</v>
      </c>
      <c r="F920" s="237" t="s">
        <v>3642</v>
      </c>
      <c r="G920" s="234"/>
      <c r="H920" s="236" t="s">
        <v>19</v>
      </c>
      <c r="I920" s="238"/>
      <c r="J920" s="234"/>
      <c r="K920" s="234"/>
      <c r="L920" s="239"/>
      <c r="M920" s="240"/>
      <c r="N920" s="241"/>
      <c r="O920" s="241"/>
      <c r="P920" s="241"/>
      <c r="Q920" s="241"/>
      <c r="R920" s="241"/>
      <c r="S920" s="241"/>
      <c r="T920" s="242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3" t="s">
        <v>198</v>
      </c>
      <c r="AU920" s="243" t="s">
        <v>82</v>
      </c>
      <c r="AV920" s="13" t="s">
        <v>80</v>
      </c>
      <c r="AW920" s="13" t="s">
        <v>35</v>
      </c>
      <c r="AX920" s="13" t="s">
        <v>73</v>
      </c>
      <c r="AY920" s="243" t="s">
        <v>188</v>
      </c>
    </row>
    <row r="921" s="13" customFormat="1">
      <c r="A921" s="13"/>
      <c r="B921" s="233"/>
      <c r="C921" s="234"/>
      <c r="D921" s="235" t="s">
        <v>198</v>
      </c>
      <c r="E921" s="236" t="s">
        <v>19</v>
      </c>
      <c r="F921" s="237" t="s">
        <v>3686</v>
      </c>
      <c r="G921" s="234"/>
      <c r="H921" s="236" t="s">
        <v>19</v>
      </c>
      <c r="I921" s="238"/>
      <c r="J921" s="234"/>
      <c r="K921" s="234"/>
      <c r="L921" s="239"/>
      <c r="M921" s="240"/>
      <c r="N921" s="241"/>
      <c r="O921" s="241"/>
      <c r="P921" s="241"/>
      <c r="Q921" s="241"/>
      <c r="R921" s="241"/>
      <c r="S921" s="241"/>
      <c r="T921" s="242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3" t="s">
        <v>198</v>
      </c>
      <c r="AU921" s="243" t="s">
        <v>82</v>
      </c>
      <c r="AV921" s="13" t="s">
        <v>80</v>
      </c>
      <c r="AW921" s="13" t="s">
        <v>35</v>
      </c>
      <c r="AX921" s="13" t="s">
        <v>73</v>
      </c>
      <c r="AY921" s="243" t="s">
        <v>188</v>
      </c>
    </row>
    <row r="922" s="14" customFormat="1">
      <c r="A922" s="14"/>
      <c r="B922" s="244"/>
      <c r="C922" s="245"/>
      <c r="D922" s="235" t="s">
        <v>198</v>
      </c>
      <c r="E922" s="246" t="s">
        <v>19</v>
      </c>
      <c r="F922" s="247" t="s">
        <v>3687</v>
      </c>
      <c r="G922" s="245"/>
      <c r="H922" s="248">
        <v>370.73700000000002</v>
      </c>
      <c r="I922" s="249"/>
      <c r="J922" s="245"/>
      <c r="K922" s="245"/>
      <c r="L922" s="250"/>
      <c r="M922" s="251"/>
      <c r="N922" s="252"/>
      <c r="O922" s="252"/>
      <c r="P922" s="252"/>
      <c r="Q922" s="252"/>
      <c r="R922" s="252"/>
      <c r="S922" s="252"/>
      <c r="T922" s="253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54" t="s">
        <v>198</v>
      </c>
      <c r="AU922" s="254" t="s">
        <v>82</v>
      </c>
      <c r="AV922" s="14" t="s">
        <v>82</v>
      </c>
      <c r="AW922" s="14" t="s">
        <v>35</v>
      </c>
      <c r="AX922" s="14" t="s">
        <v>73</v>
      </c>
      <c r="AY922" s="254" t="s">
        <v>188</v>
      </c>
    </row>
    <row r="923" s="13" customFormat="1">
      <c r="A923" s="13"/>
      <c r="B923" s="233"/>
      <c r="C923" s="234"/>
      <c r="D923" s="235" t="s">
        <v>198</v>
      </c>
      <c r="E923" s="236" t="s">
        <v>19</v>
      </c>
      <c r="F923" s="237" t="s">
        <v>3683</v>
      </c>
      <c r="G923" s="234"/>
      <c r="H923" s="236" t="s">
        <v>19</v>
      </c>
      <c r="I923" s="238"/>
      <c r="J923" s="234"/>
      <c r="K923" s="234"/>
      <c r="L923" s="239"/>
      <c r="M923" s="240"/>
      <c r="N923" s="241"/>
      <c r="O923" s="241"/>
      <c r="P923" s="241"/>
      <c r="Q923" s="241"/>
      <c r="R923" s="241"/>
      <c r="S923" s="241"/>
      <c r="T923" s="242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43" t="s">
        <v>198</v>
      </c>
      <c r="AU923" s="243" t="s">
        <v>82</v>
      </c>
      <c r="AV923" s="13" t="s">
        <v>80</v>
      </c>
      <c r="AW923" s="13" t="s">
        <v>35</v>
      </c>
      <c r="AX923" s="13" t="s">
        <v>73</v>
      </c>
      <c r="AY923" s="243" t="s">
        <v>188</v>
      </c>
    </row>
    <row r="924" s="14" customFormat="1">
      <c r="A924" s="14"/>
      <c r="B924" s="244"/>
      <c r="C924" s="245"/>
      <c r="D924" s="235" t="s">
        <v>198</v>
      </c>
      <c r="E924" s="246" t="s">
        <v>19</v>
      </c>
      <c r="F924" s="247" t="s">
        <v>3687</v>
      </c>
      <c r="G924" s="245"/>
      <c r="H924" s="248">
        <v>370.73700000000002</v>
      </c>
      <c r="I924" s="249"/>
      <c r="J924" s="245"/>
      <c r="K924" s="245"/>
      <c r="L924" s="250"/>
      <c r="M924" s="251"/>
      <c r="N924" s="252"/>
      <c r="O924" s="252"/>
      <c r="P924" s="252"/>
      <c r="Q924" s="252"/>
      <c r="R924" s="252"/>
      <c r="S924" s="252"/>
      <c r="T924" s="253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4" t="s">
        <v>198</v>
      </c>
      <c r="AU924" s="254" t="s">
        <v>82</v>
      </c>
      <c r="AV924" s="14" t="s">
        <v>82</v>
      </c>
      <c r="AW924" s="14" t="s">
        <v>35</v>
      </c>
      <c r="AX924" s="14" t="s">
        <v>73</v>
      </c>
      <c r="AY924" s="254" t="s">
        <v>188</v>
      </c>
    </row>
    <row r="925" s="13" customFormat="1">
      <c r="A925" s="13"/>
      <c r="B925" s="233"/>
      <c r="C925" s="234"/>
      <c r="D925" s="235" t="s">
        <v>198</v>
      </c>
      <c r="E925" s="236" t="s">
        <v>19</v>
      </c>
      <c r="F925" s="237" t="s">
        <v>3688</v>
      </c>
      <c r="G925" s="234"/>
      <c r="H925" s="236" t="s">
        <v>19</v>
      </c>
      <c r="I925" s="238"/>
      <c r="J925" s="234"/>
      <c r="K925" s="234"/>
      <c r="L925" s="239"/>
      <c r="M925" s="240"/>
      <c r="N925" s="241"/>
      <c r="O925" s="241"/>
      <c r="P925" s="241"/>
      <c r="Q925" s="241"/>
      <c r="R925" s="241"/>
      <c r="S925" s="241"/>
      <c r="T925" s="24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3" t="s">
        <v>198</v>
      </c>
      <c r="AU925" s="243" t="s">
        <v>82</v>
      </c>
      <c r="AV925" s="13" t="s">
        <v>80</v>
      </c>
      <c r="AW925" s="13" t="s">
        <v>35</v>
      </c>
      <c r="AX925" s="13" t="s">
        <v>73</v>
      </c>
      <c r="AY925" s="243" t="s">
        <v>188</v>
      </c>
    </row>
    <row r="926" s="14" customFormat="1">
      <c r="A926" s="14"/>
      <c r="B926" s="244"/>
      <c r="C926" s="245"/>
      <c r="D926" s="235" t="s">
        <v>198</v>
      </c>
      <c r="E926" s="246" t="s">
        <v>19</v>
      </c>
      <c r="F926" s="247" t="s">
        <v>3687</v>
      </c>
      <c r="G926" s="245"/>
      <c r="H926" s="248">
        <v>370.73700000000002</v>
      </c>
      <c r="I926" s="249"/>
      <c r="J926" s="245"/>
      <c r="K926" s="245"/>
      <c r="L926" s="250"/>
      <c r="M926" s="251"/>
      <c r="N926" s="252"/>
      <c r="O926" s="252"/>
      <c r="P926" s="252"/>
      <c r="Q926" s="252"/>
      <c r="R926" s="252"/>
      <c r="S926" s="252"/>
      <c r="T926" s="253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54" t="s">
        <v>198</v>
      </c>
      <c r="AU926" s="254" t="s">
        <v>82</v>
      </c>
      <c r="AV926" s="14" t="s">
        <v>82</v>
      </c>
      <c r="AW926" s="14" t="s">
        <v>35</v>
      </c>
      <c r="AX926" s="14" t="s">
        <v>73</v>
      </c>
      <c r="AY926" s="254" t="s">
        <v>188</v>
      </c>
    </row>
    <row r="927" s="15" customFormat="1">
      <c r="A927" s="15"/>
      <c r="B927" s="255"/>
      <c r="C927" s="256"/>
      <c r="D927" s="235" t="s">
        <v>198</v>
      </c>
      <c r="E927" s="257" t="s">
        <v>19</v>
      </c>
      <c r="F927" s="258" t="s">
        <v>229</v>
      </c>
      <c r="G927" s="256"/>
      <c r="H927" s="259">
        <v>3310.2690000000002</v>
      </c>
      <c r="I927" s="260"/>
      <c r="J927" s="256"/>
      <c r="K927" s="256"/>
      <c r="L927" s="261"/>
      <c r="M927" s="262"/>
      <c r="N927" s="263"/>
      <c r="O927" s="263"/>
      <c r="P927" s="263"/>
      <c r="Q927" s="263"/>
      <c r="R927" s="263"/>
      <c r="S927" s="263"/>
      <c r="T927" s="264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T927" s="265" t="s">
        <v>198</v>
      </c>
      <c r="AU927" s="265" t="s">
        <v>82</v>
      </c>
      <c r="AV927" s="15" t="s">
        <v>135</v>
      </c>
      <c r="AW927" s="15" t="s">
        <v>35</v>
      </c>
      <c r="AX927" s="15" t="s">
        <v>80</v>
      </c>
      <c r="AY927" s="265" t="s">
        <v>188</v>
      </c>
    </row>
    <row r="928" s="2" customFormat="1" ht="16.5" customHeight="1">
      <c r="A928" s="40"/>
      <c r="B928" s="41"/>
      <c r="C928" s="272" t="s">
        <v>1000</v>
      </c>
      <c r="D928" s="272" t="s">
        <v>522</v>
      </c>
      <c r="E928" s="273" t="s">
        <v>3689</v>
      </c>
      <c r="F928" s="274" t="s">
        <v>3690</v>
      </c>
      <c r="G928" s="275" t="s">
        <v>193</v>
      </c>
      <c r="H928" s="276">
        <v>2.871</v>
      </c>
      <c r="I928" s="277"/>
      <c r="J928" s="278">
        <f>ROUND(I928*H928,2)</f>
        <v>0</v>
      </c>
      <c r="K928" s="274" t="s">
        <v>194</v>
      </c>
      <c r="L928" s="279"/>
      <c r="M928" s="280" t="s">
        <v>19</v>
      </c>
      <c r="N928" s="281" t="s">
        <v>44</v>
      </c>
      <c r="O928" s="86"/>
      <c r="P928" s="224">
        <f>O928*H928</f>
        <v>0</v>
      </c>
      <c r="Q928" s="224">
        <v>0.55000000000000004</v>
      </c>
      <c r="R928" s="224">
        <f>Q928*H928</f>
        <v>1.5790500000000001</v>
      </c>
      <c r="S928" s="224">
        <v>0</v>
      </c>
      <c r="T928" s="225">
        <f>S928*H928</f>
        <v>0</v>
      </c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R928" s="226" t="s">
        <v>630</v>
      </c>
      <c r="AT928" s="226" t="s">
        <v>522</v>
      </c>
      <c r="AU928" s="226" t="s">
        <v>82</v>
      </c>
      <c r="AY928" s="19" t="s">
        <v>188</v>
      </c>
      <c r="BE928" s="227">
        <f>IF(N928="základní",J928,0)</f>
        <v>0</v>
      </c>
      <c r="BF928" s="227">
        <f>IF(N928="snížená",J928,0)</f>
        <v>0</v>
      </c>
      <c r="BG928" s="227">
        <f>IF(N928="zákl. přenesená",J928,0)</f>
        <v>0</v>
      </c>
      <c r="BH928" s="227">
        <f>IF(N928="sníž. přenesená",J928,0)</f>
        <v>0</v>
      </c>
      <c r="BI928" s="227">
        <f>IF(N928="nulová",J928,0)</f>
        <v>0</v>
      </c>
      <c r="BJ928" s="19" t="s">
        <v>80</v>
      </c>
      <c r="BK928" s="227">
        <f>ROUND(I928*H928,2)</f>
        <v>0</v>
      </c>
      <c r="BL928" s="19" t="s">
        <v>342</v>
      </c>
      <c r="BM928" s="226" t="s">
        <v>3691</v>
      </c>
    </row>
    <row r="929" s="13" customFormat="1">
      <c r="A929" s="13"/>
      <c r="B929" s="233"/>
      <c r="C929" s="234"/>
      <c r="D929" s="235" t="s">
        <v>198</v>
      </c>
      <c r="E929" s="236" t="s">
        <v>19</v>
      </c>
      <c r="F929" s="237" t="s">
        <v>3640</v>
      </c>
      <c r="G929" s="234"/>
      <c r="H929" s="236" t="s">
        <v>19</v>
      </c>
      <c r="I929" s="238"/>
      <c r="J929" s="234"/>
      <c r="K929" s="234"/>
      <c r="L929" s="239"/>
      <c r="M929" s="240"/>
      <c r="N929" s="241"/>
      <c r="O929" s="241"/>
      <c r="P929" s="241"/>
      <c r="Q929" s="241"/>
      <c r="R929" s="241"/>
      <c r="S929" s="241"/>
      <c r="T929" s="242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43" t="s">
        <v>198</v>
      </c>
      <c r="AU929" s="243" t="s">
        <v>82</v>
      </c>
      <c r="AV929" s="13" t="s">
        <v>80</v>
      </c>
      <c r="AW929" s="13" t="s">
        <v>35</v>
      </c>
      <c r="AX929" s="13" t="s">
        <v>73</v>
      </c>
      <c r="AY929" s="243" t="s">
        <v>188</v>
      </c>
    </row>
    <row r="930" s="13" customFormat="1">
      <c r="A930" s="13"/>
      <c r="B930" s="233"/>
      <c r="C930" s="234"/>
      <c r="D930" s="235" t="s">
        <v>198</v>
      </c>
      <c r="E930" s="236" t="s">
        <v>19</v>
      </c>
      <c r="F930" s="237" t="s">
        <v>3683</v>
      </c>
      <c r="G930" s="234"/>
      <c r="H930" s="236" t="s">
        <v>19</v>
      </c>
      <c r="I930" s="238"/>
      <c r="J930" s="234"/>
      <c r="K930" s="234"/>
      <c r="L930" s="239"/>
      <c r="M930" s="240"/>
      <c r="N930" s="241"/>
      <c r="O930" s="241"/>
      <c r="P930" s="241"/>
      <c r="Q930" s="241"/>
      <c r="R930" s="241"/>
      <c r="S930" s="241"/>
      <c r="T930" s="242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43" t="s">
        <v>198</v>
      </c>
      <c r="AU930" s="243" t="s">
        <v>82</v>
      </c>
      <c r="AV930" s="13" t="s">
        <v>80</v>
      </c>
      <c r="AW930" s="13" t="s">
        <v>35</v>
      </c>
      <c r="AX930" s="13" t="s">
        <v>73</v>
      </c>
      <c r="AY930" s="243" t="s">
        <v>188</v>
      </c>
    </row>
    <row r="931" s="14" customFormat="1">
      <c r="A931" s="14"/>
      <c r="B931" s="244"/>
      <c r="C931" s="245"/>
      <c r="D931" s="235" t="s">
        <v>198</v>
      </c>
      <c r="E931" s="246" t="s">
        <v>19</v>
      </c>
      <c r="F931" s="247" t="s">
        <v>3692</v>
      </c>
      <c r="G931" s="245"/>
      <c r="H931" s="248">
        <v>1.649</v>
      </c>
      <c r="I931" s="249"/>
      <c r="J931" s="245"/>
      <c r="K931" s="245"/>
      <c r="L931" s="250"/>
      <c r="M931" s="251"/>
      <c r="N931" s="252"/>
      <c r="O931" s="252"/>
      <c r="P931" s="252"/>
      <c r="Q931" s="252"/>
      <c r="R931" s="252"/>
      <c r="S931" s="252"/>
      <c r="T931" s="253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4" t="s">
        <v>198</v>
      </c>
      <c r="AU931" s="254" t="s">
        <v>82</v>
      </c>
      <c r="AV931" s="14" t="s">
        <v>82</v>
      </c>
      <c r="AW931" s="14" t="s">
        <v>35</v>
      </c>
      <c r="AX931" s="14" t="s">
        <v>73</v>
      </c>
      <c r="AY931" s="254" t="s">
        <v>188</v>
      </c>
    </row>
    <row r="932" s="13" customFormat="1">
      <c r="A932" s="13"/>
      <c r="B932" s="233"/>
      <c r="C932" s="234"/>
      <c r="D932" s="235" t="s">
        <v>198</v>
      </c>
      <c r="E932" s="236" t="s">
        <v>19</v>
      </c>
      <c r="F932" s="237" t="s">
        <v>3642</v>
      </c>
      <c r="G932" s="234"/>
      <c r="H932" s="236" t="s">
        <v>19</v>
      </c>
      <c r="I932" s="238"/>
      <c r="J932" s="234"/>
      <c r="K932" s="234"/>
      <c r="L932" s="239"/>
      <c r="M932" s="240"/>
      <c r="N932" s="241"/>
      <c r="O932" s="241"/>
      <c r="P932" s="241"/>
      <c r="Q932" s="241"/>
      <c r="R932" s="241"/>
      <c r="S932" s="241"/>
      <c r="T932" s="242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43" t="s">
        <v>198</v>
      </c>
      <c r="AU932" s="243" t="s">
        <v>82</v>
      </c>
      <c r="AV932" s="13" t="s">
        <v>80</v>
      </c>
      <c r="AW932" s="13" t="s">
        <v>35</v>
      </c>
      <c r="AX932" s="13" t="s">
        <v>73</v>
      </c>
      <c r="AY932" s="243" t="s">
        <v>188</v>
      </c>
    </row>
    <row r="933" s="13" customFormat="1">
      <c r="A933" s="13"/>
      <c r="B933" s="233"/>
      <c r="C933" s="234"/>
      <c r="D933" s="235" t="s">
        <v>198</v>
      </c>
      <c r="E933" s="236" t="s">
        <v>19</v>
      </c>
      <c r="F933" s="237" t="s">
        <v>3686</v>
      </c>
      <c r="G933" s="234"/>
      <c r="H933" s="236" t="s">
        <v>19</v>
      </c>
      <c r="I933" s="238"/>
      <c r="J933" s="234"/>
      <c r="K933" s="234"/>
      <c r="L933" s="239"/>
      <c r="M933" s="240"/>
      <c r="N933" s="241"/>
      <c r="O933" s="241"/>
      <c r="P933" s="241"/>
      <c r="Q933" s="241"/>
      <c r="R933" s="241"/>
      <c r="S933" s="241"/>
      <c r="T933" s="242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3" t="s">
        <v>198</v>
      </c>
      <c r="AU933" s="243" t="s">
        <v>82</v>
      </c>
      <c r="AV933" s="13" t="s">
        <v>80</v>
      </c>
      <c r="AW933" s="13" t="s">
        <v>35</v>
      </c>
      <c r="AX933" s="13" t="s">
        <v>73</v>
      </c>
      <c r="AY933" s="243" t="s">
        <v>188</v>
      </c>
    </row>
    <row r="934" s="14" customFormat="1">
      <c r="A934" s="14"/>
      <c r="B934" s="244"/>
      <c r="C934" s="245"/>
      <c r="D934" s="235" t="s">
        <v>198</v>
      </c>
      <c r="E934" s="246" t="s">
        <v>19</v>
      </c>
      <c r="F934" s="247" t="s">
        <v>3693</v>
      </c>
      <c r="G934" s="245"/>
      <c r="H934" s="248">
        <v>0.55600000000000005</v>
      </c>
      <c r="I934" s="249"/>
      <c r="J934" s="245"/>
      <c r="K934" s="245"/>
      <c r="L934" s="250"/>
      <c r="M934" s="251"/>
      <c r="N934" s="252"/>
      <c r="O934" s="252"/>
      <c r="P934" s="252"/>
      <c r="Q934" s="252"/>
      <c r="R934" s="252"/>
      <c r="S934" s="252"/>
      <c r="T934" s="253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54" t="s">
        <v>198</v>
      </c>
      <c r="AU934" s="254" t="s">
        <v>82</v>
      </c>
      <c r="AV934" s="14" t="s">
        <v>82</v>
      </c>
      <c r="AW934" s="14" t="s">
        <v>35</v>
      </c>
      <c r="AX934" s="14" t="s">
        <v>73</v>
      </c>
      <c r="AY934" s="254" t="s">
        <v>188</v>
      </c>
    </row>
    <row r="935" s="13" customFormat="1">
      <c r="A935" s="13"/>
      <c r="B935" s="233"/>
      <c r="C935" s="234"/>
      <c r="D935" s="235" t="s">
        <v>198</v>
      </c>
      <c r="E935" s="236" t="s">
        <v>19</v>
      </c>
      <c r="F935" s="237" t="s">
        <v>3683</v>
      </c>
      <c r="G935" s="234"/>
      <c r="H935" s="236" t="s">
        <v>19</v>
      </c>
      <c r="I935" s="238"/>
      <c r="J935" s="234"/>
      <c r="K935" s="234"/>
      <c r="L935" s="239"/>
      <c r="M935" s="240"/>
      <c r="N935" s="241"/>
      <c r="O935" s="241"/>
      <c r="P935" s="241"/>
      <c r="Q935" s="241"/>
      <c r="R935" s="241"/>
      <c r="S935" s="241"/>
      <c r="T935" s="242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3" t="s">
        <v>198</v>
      </c>
      <c r="AU935" s="243" t="s">
        <v>82</v>
      </c>
      <c r="AV935" s="13" t="s">
        <v>80</v>
      </c>
      <c r="AW935" s="13" t="s">
        <v>35</v>
      </c>
      <c r="AX935" s="13" t="s">
        <v>73</v>
      </c>
      <c r="AY935" s="243" t="s">
        <v>188</v>
      </c>
    </row>
    <row r="936" s="14" customFormat="1">
      <c r="A936" s="14"/>
      <c r="B936" s="244"/>
      <c r="C936" s="245"/>
      <c r="D936" s="235" t="s">
        <v>198</v>
      </c>
      <c r="E936" s="246" t="s">
        <v>19</v>
      </c>
      <c r="F936" s="247" t="s">
        <v>3693</v>
      </c>
      <c r="G936" s="245"/>
      <c r="H936" s="248">
        <v>0.55600000000000005</v>
      </c>
      <c r="I936" s="249"/>
      <c r="J936" s="245"/>
      <c r="K936" s="245"/>
      <c r="L936" s="250"/>
      <c r="M936" s="251"/>
      <c r="N936" s="252"/>
      <c r="O936" s="252"/>
      <c r="P936" s="252"/>
      <c r="Q936" s="252"/>
      <c r="R936" s="252"/>
      <c r="S936" s="252"/>
      <c r="T936" s="253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54" t="s">
        <v>198</v>
      </c>
      <c r="AU936" s="254" t="s">
        <v>82</v>
      </c>
      <c r="AV936" s="14" t="s">
        <v>82</v>
      </c>
      <c r="AW936" s="14" t="s">
        <v>35</v>
      </c>
      <c r="AX936" s="14" t="s">
        <v>73</v>
      </c>
      <c r="AY936" s="254" t="s">
        <v>188</v>
      </c>
    </row>
    <row r="937" s="15" customFormat="1">
      <c r="A937" s="15"/>
      <c r="B937" s="255"/>
      <c r="C937" s="256"/>
      <c r="D937" s="235" t="s">
        <v>198</v>
      </c>
      <c r="E937" s="257" t="s">
        <v>19</v>
      </c>
      <c r="F937" s="258" t="s">
        <v>229</v>
      </c>
      <c r="G937" s="256"/>
      <c r="H937" s="259">
        <v>2.7610000000000001</v>
      </c>
      <c r="I937" s="260"/>
      <c r="J937" s="256"/>
      <c r="K937" s="256"/>
      <c r="L937" s="261"/>
      <c r="M937" s="262"/>
      <c r="N937" s="263"/>
      <c r="O937" s="263"/>
      <c r="P937" s="263"/>
      <c r="Q937" s="263"/>
      <c r="R937" s="263"/>
      <c r="S937" s="263"/>
      <c r="T937" s="264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T937" s="265" t="s">
        <v>198</v>
      </c>
      <c r="AU937" s="265" t="s">
        <v>82</v>
      </c>
      <c r="AV937" s="15" t="s">
        <v>135</v>
      </c>
      <c r="AW937" s="15" t="s">
        <v>35</v>
      </c>
      <c r="AX937" s="15" t="s">
        <v>80</v>
      </c>
      <c r="AY937" s="265" t="s">
        <v>188</v>
      </c>
    </row>
    <row r="938" s="14" customFormat="1">
      <c r="A938" s="14"/>
      <c r="B938" s="244"/>
      <c r="C938" s="245"/>
      <c r="D938" s="235" t="s">
        <v>198</v>
      </c>
      <c r="E938" s="245"/>
      <c r="F938" s="247" t="s">
        <v>3694</v>
      </c>
      <c r="G938" s="245"/>
      <c r="H938" s="248">
        <v>2.871</v>
      </c>
      <c r="I938" s="249"/>
      <c r="J938" s="245"/>
      <c r="K938" s="245"/>
      <c r="L938" s="250"/>
      <c r="M938" s="251"/>
      <c r="N938" s="252"/>
      <c r="O938" s="252"/>
      <c r="P938" s="252"/>
      <c r="Q938" s="252"/>
      <c r="R938" s="252"/>
      <c r="S938" s="252"/>
      <c r="T938" s="253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54" t="s">
        <v>198</v>
      </c>
      <c r="AU938" s="254" t="s">
        <v>82</v>
      </c>
      <c r="AV938" s="14" t="s">
        <v>82</v>
      </c>
      <c r="AW938" s="14" t="s">
        <v>4</v>
      </c>
      <c r="AX938" s="14" t="s">
        <v>80</v>
      </c>
      <c r="AY938" s="254" t="s">
        <v>188</v>
      </c>
    </row>
    <row r="939" s="2" customFormat="1" ht="16.5" customHeight="1">
      <c r="A939" s="40"/>
      <c r="B939" s="41"/>
      <c r="C939" s="272" t="s">
        <v>1006</v>
      </c>
      <c r="D939" s="272" t="s">
        <v>522</v>
      </c>
      <c r="E939" s="273" t="s">
        <v>3695</v>
      </c>
      <c r="F939" s="274" t="s">
        <v>3696</v>
      </c>
      <c r="G939" s="275" t="s">
        <v>193</v>
      </c>
      <c r="H939" s="276">
        <v>19.93</v>
      </c>
      <c r="I939" s="277"/>
      <c r="J939" s="278">
        <f>ROUND(I939*H939,2)</f>
        <v>0</v>
      </c>
      <c r="K939" s="274" t="s">
        <v>194</v>
      </c>
      <c r="L939" s="279"/>
      <c r="M939" s="280" t="s">
        <v>19</v>
      </c>
      <c r="N939" s="281" t="s">
        <v>44</v>
      </c>
      <c r="O939" s="86"/>
      <c r="P939" s="224">
        <f>O939*H939</f>
        <v>0</v>
      </c>
      <c r="Q939" s="224">
        <v>0.55000000000000004</v>
      </c>
      <c r="R939" s="224">
        <f>Q939*H939</f>
        <v>10.961500000000001</v>
      </c>
      <c r="S939" s="224">
        <v>0</v>
      </c>
      <c r="T939" s="225">
        <f>S939*H939</f>
        <v>0</v>
      </c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R939" s="226" t="s">
        <v>630</v>
      </c>
      <c r="AT939" s="226" t="s">
        <v>522</v>
      </c>
      <c r="AU939" s="226" t="s">
        <v>82</v>
      </c>
      <c r="AY939" s="19" t="s">
        <v>188</v>
      </c>
      <c r="BE939" s="227">
        <f>IF(N939="základní",J939,0)</f>
        <v>0</v>
      </c>
      <c r="BF939" s="227">
        <f>IF(N939="snížená",J939,0)</f>
        <v>0</v>
      </c>
      <c r="BG939" s="227">
        <f>IF(N939="zákl. přenesená",J939,0)</f>
        <v>0</v>
      </c>
      <c r="BH939" s="227">
        <f>IF(N939="sníž. přenesená",J939,0)</f>
        <v>0</v>
      </c>
      <c r="BI939" s="227">
        <f>IF(N939="nulová",J939,0)</f>
        <v>0</v>
      </c>
      <c r="BJ939" s="19" t="s">
        <v>80</v>
      </c>
      <c r="BK939" s="227">
        <f>ROUND(I939*H939,2)</f>
        <v>0</v>
      </c>
      <c r="BL939" s="19" t="s">
        <v>342</v>
      </c>
      <c r="BM939" s="226" t="s">
        <v>3697</v>
      </c>
    </row>
    <row r="940" s="13" customFormat="1">
      <c r="A940" s="13"/>
      <c r="B940" s="233"/>
      <c r="C940" s="234"/>
      <c r="D940" s="235" t="s">
        <v>198</v>
      </c>
      <c r="E940" s="236" t="s">
        <v>19</v>
      </c>
      <c r="F940" s="237" t="s">
        <v>3640</v>
      </c>
      <c r="G940" s="234"/>
      <c r="H940" s="236" t="s">
        <v>19</v>
      </c>
      <c r="I940" s="238"/>
      <c r="J940" s="234"/>
      <c r="K940" s="234"/>
      <c r="L940" s="239"/>
      <c r="M940" s="240"/>
      <c r="N940" s="241"/>
      <c r="O940" s="241"/>
      <c r="P940" s="241"/>
      <c r="Q940" s="241"/>
      <c r="R940" s="241"/>
      <c r="S940" s="241"/>
      <c r="T940" s="242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43" t="s">
        <v>198</v>
      </c>
      <c r="AU940" s="243" t="s">
        <v>82</v>
      </c>
      <c r="AV940" s="13" t="s">
        <v>80</v>
      </c>
      <c r="AW940" s="13" t="s">
        <v>35</v>
      </c>
      <c r="AX940" s="13" t="s">
        <v>73</v>
      </c>
      <c r="AY940" s="243" t="s">
        <v>188</v>
      </c>
    </row>
    <row r="941" s="13" customFormat="1">
      <c r="A941" s="13"/>
      <c r="B941" s="233"/>
      <c r="C941" s="234"/>
      <c r="D941" s="235" t="s">
        <v>198</v>
      </c>
      <c r="E941" s="236" t="s">
        <v>19</v>
      </c>
      <c r="F941" s="237" t="s">
        <v>3698</v>
      </c>
      <c r="G941" s="234"/>
      <c r="H941" s="236" t="s">
        <v>19</v>
      </c>
      <c r="I941" s="238"/>
      <c r="J941" s="234"/>
      <c r="K941" s="234"/>
      <c r="L941" s="239"/>
      <c r="M941" s="240"/>
      <c r="N941" s="241"/>
      <c r="O941" s="241"/>
      <c r="P941" s="241"/>
      <c r="Q941" s="241"/>
      <c r="R941" s="241"/>
      <c r="S941" s="241"/>
      <c r="T941" s="242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43" t="s">
        <v>198</v>
      </c>
      <c r="AU941" s="243" t="s">
        <v>82</v>
      </c>
      <c r="AV941" s="13" t="s">
        <v>80</v>
      </c>
      <c r="AW941" s="13" t="s">
        <v>35</v>
      </c>
      <c r="AX941" s="13" t="s">
        <v>73</v>
      </c>
      <c r="AY941" s="243" t="s">
        <v>188</v>
      </c>
    </row>
    <row r="942" s="14" customFormat="1">
      <c r="A942" s="14"/>
      <c r="B942" s="244"/>
      <c r="C942" s="245"/>
      <c r="D942" s="235" t="s">
        <v>198</v>
      </c>
      <c r="E942" s="246" t="s">
        <v>19</v>
      </c>
      <c r="F942" s="247" t="s">
        <v>3699</v>
      </c>
      <c r="G942" s="245"/>
      <c r="H942" s="248">
        <v>15.826000000000001</v>
      </c>
      <c r="I942" s="249"/>
      <c r="J942" s="245"/>
      <c r="K942" s="245"/>
      <c r="L942" s="250"/>
      <c r="M942" s="251"/>
      <c r="N942" s="252"/>
      <c r="O942" s="252"/>
      <c r="P942" s="252"/>
      <c r="Q942" s="252"/>
      <c r="R942" s="252"/>
      <c r="S942" s="252"/>
      <c r="T942" s="253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54" t="s">
        <v>198</v>
      </c>
      <c r="AU942" s="254" t="s">
        <v>82</v>
      </c>
      <c r="AV942" s="14" t="s">
        <v>82</v>
      </c>
      <c r="AW942" s="14" t="s">
        <v>35</v>
      </c>
      <c r="AX942" s="14" t="s">
        <v>73</v>
      </c>
      <c r="AY942" s="254" t="s">
        <v>188</v>
      </c>
    </row>
    <row r="943" s="13" customFormat="1">
      <c r="A943" s="13"/>
      <c r="B943" s="233"/>
      <c r="C943" s="234"/>
      <c r="D943" s="235" t="s">
        <v>198</v>
      </c>
      <c r="E943" s="236" t="s">
        <v>19</v>
      </c>
      <c r="F943" s="237" t="s">
        <v>3642</v>
      </c>
      <c r="G943" s="234"/>
      <c r="H943" s="236" t="s">
        <v>19</v>
      </c>
      <c r="I943" s="238"/>
      <c r="J943" s="234"/>
      <c r="K943" s="234"/>
      <c r="L943" s="239"/>
      <c r="M943" s="240"/>
      <c r="N943" s="241"/>
      <c r="O943" s="241"/>
      <c r="P943" s="241"/>
      <c r="Q943" s="241"/>
      <c r="R943" s="241"/>
      <c r="S943" s="241"/>
      <c r="T943" s="242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3" t="s">
        <v>198</v>
      </c>
      <c r="AU943" s="243" t="s">
        <v>82</v>
      </c>
      <c r="AV943" s="13" t="s">
        <v>80</v>
      </c>
      <c r="AW943" s="13" t="s">
        <v>35</v>
      </c>
      <c r="AX943" s="13" t="s">
        <v>73</v>
      </c>
      <c r="AY943" s="243" t="s">
        <v>188</v>
      </c>
    </row>
    <row r="944" s="13" customFormat="1">
      <c r="A944" s="13"/>
      <c r="B944" s="233"/>
      <c r="C944" s="234"/>
      <c r="D944" s="235" t="s">
        <v>198</v>
      </c>
      <c r="E944" s="236" t="s">
        <v>19</v>
      </c>
      <c r="F944" s="237" t="s">
        <v>3688</v>
      </c>
      <c r="G944" s="234"/>
      <c r="H944" s="236" t="s">
        <v>19</v>
      </c>
      <c r="I944" s="238"/>
      <c r="J944" s="234"/>
      <c r="K944" s="234"/>
      <c r="L944" s="239"/>
      <c r="M944" s="240"/>
      <c r="N944" s="241"/>
      <c r="O944" s="241"/>
      <c r="P944" s="241"/>
      <c r="Q944" s="241"/>
      <c r="R944" s="241"/>
      <c r="S944" s="241"/>
      <c r="T944" s="242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43" t="s">
        <v>198</v>
      </c>
      <c r="AU944" s="243" t="s">
        <v>82</v>
      </c>
      <c r="AV944" s="13" t="s">
        <v>80</v>
      </c>
      <c r="AW944" s="13" t="s">
        <v>35</v>
      </c>
      <c r="AX944" s="13" t="s">
        <v>73</v>
      </c>
      <c r="AY944" s="243" t="s">
        <v>188</v>
      </c>
    </row>
    <row r="945" s="14" customFormat="1">
      <c r="A945" s="14"/>
      <c r="B945" s="244"/>
      <c r="C945" s="245"/>
      <c r="D945" s="235" t="s">
        <v>198</v>
      </c>
      <c r="E945" s="246" t="s">
        <v>19</v>
      </c>
      <c r="F945" s="247" t="s">
        <v>3700</v>
      </c>
      <c r="G945" s="245"/>
      <c r="H945" s="248">
        <v>3.3370000000000002</v>
      </c>
      <c r="I945" s="249"/>
      <c r="J945" s="245"/>
      <c r="K945" s="245"/>
      <c r="L945" s="250"/>
      <c r="M945" s="251"/>
      <c r="N945" s="252"/>
      <c r="O945" s="252"/>
      <c r="P945" s="252"/>
      <c r="Q945" s="252"/>
      <c r="R945" s="252"/>
      <c r="S945" s="252"/>
      <c r="T945" s="253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54" t="s">
        <v>198</v>
      </c>
      <c r="AU945" s="254" t="s">
        <v>82</v>
      </c>
      <c r="AV945" s="14" t="s">
        <v>82</v>
      </c>
      <c r="AW945" s="14" t="s">
        <v>35</v>
      </c>
      <c r="AX945" s="14" t="s">
        <v>73</v>
      </c>
      <c r="AY945" s="254" t="s">
        <v>188</v>
      </c>
    </row>
    <row r="946" s="15" customFormat="1">
      <c r="A946" s="15"/>
      <c r="B946" s="255"/>
      <c r="C946" s="256"/>
      <c r="D946" s="235" t="s">
        <v>198</v>
      </c>
      <c r="E946" s="257" t="s">
        <v>19</v>
      </c>
      <c r="F946" s="258" t="s">
        <v>229</v>
      </c>
      <c r="G946" s="256"/>
      <c r="H946" s="259">
        <v>19.163</v>
      </c>
      <c r="I946" s="260"/>
      <c r="J946" s="256"/>
      <c r="K946" s="256"/>
      <c r="L946" s="261"/>
      <c r="M946" s="262"/>
      <c r="N946" s="263"/>
      <c r="O946" s="263"/>
      <c r="P946" s="263"/>
      <c r="Q946" s="263"/>
      <c r="R946" s="263"/>
      <c r="S946" s="263"/>
      <c r="T946" s="264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65" t="s">
        <v>198</v>
      </c>
      <c r="AU946" s="265" t="s">
        <v>82</v>
      </c>
      <c r="AV946" s="15" t="s">
        <v>135</v>
      </c>
      <c r="AW946" s="15" t="s">
        <v>35</v>
      </c>
      <c r="AX946" s="15" t="s">
        <v>80</v>
      </c>
      <c r="AY946" s="265" t="s">
        <v>188</v>
      </c>
    </row>
    <row r="947" s="14" customFormat="1">
      <c r="A947" s="14"/>
      <c r="B947" s="244"/>
      <c r="C947" s="245"/>
      <c r="D947" s="235" t="s">
        <v>198</v>
      </c>
      <c r="E947" s="245"/>
      <c r="F947" s="247" t="s">
        <v>3701</v>
      </c>
      <c r="G947" s="245"/>
      <c r="H947" s="248">
        <v>19.93</v>
      </c>
      <c r="I947" s="249"/>
      <c r="J947" s="245"/>
      <c r="K947" s="245"/>
      <c r="L947" s="250"/>
      <c r="M947" s="251"/>
      <c r="N947" s="252"/>
      <c r="O947" s="252"/>
      <c r="P947" s="252"/>
      <c r="Q947" s="252"/>
      <c r="R947" s="252"/>
      <c r="S947" s="252"/>
      <c r="T947" s="253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54" t="s">
        <v>198</v>
      </c>
      <c r="AU947" s="254" t="s">
        <v>82</v>
      </c>
      <c r="AV947" s="14" t="s">
        <v>82</v>
      </c>
      <c r="AW947" s="14" t="s">
        <v>4</v>
      </c>
      <c r="AX947" s="14" t="s">
        <v>80</v>
      </c>
      <c r="AY947" s="254" t="s">
        <v>188</v>
      </c>
    </row>
    <row r="948" s="2" customFormat="1" ht="16.5" customHeight="1">
      <c r="A948" s="40"/>
      <c r="B948" s="41"/>
      <c r="C948" s="215" t="s">
        <v>1011</v>
      </c>
      <c r="D948" s="215" t="s">
        <v>190</v>
      </c>
      <c r="E948" s="216" t="s">
        <v>3702</v>
      </c>
      <c r="F948" s="217" t="s">
        <v>3703</v>
      </c>
      <c r="G948" s="218" t="s">
        <v>243</v>
      </c>
      <c r="H948" s="219">
        <v>366.34300000000002</v>
      </c>
      <c r="I948" s="220"/>
      <c r="J948" s="221">
        <f>ROUND(I948*H948,2)</f>
        <v>0</v>
      </c>
      <c r="K948" s="217" t="s">
        <v>194</v>
      </c>
      <c r="L948" s="46"/>
      <c r="M948" s="222" t="s">
        <v>19</v>
      </c>
      <c r="N948" s="223" t="s">
        <v>44</v>
      </c>
      <c r="O948" s="86"/>
      <c r="P948" s="224">
        <f>O948*H948</f>
        <v>0</v>
      </c>
      <c r="Q948" s="224">
        <v>0.00020000000000000001</v>
      </c>
      <c r="R948" s="224">
        <f>Q948*H948</f>
        <v>0.073268600000000003</v>
      </c>
      <c r="S948" s="224">
        <v>0</v>
      </c>
      <c r="T948" s="225">
        <f>S948*H948</f>
        <v>0</v>
      </c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R948" s="226" t="s">
        <v>342</v>
      </c>
      <c r="AT948" s="226" t="s">
        <v>190</v>
      </c>
      <c r="AU948" s="226" t="s">
        <v>82</v>
      </c>
      <c r="AY948" s="19" t="s">
        <v>188</v>
      </c>
      <c r="BE948" s="227">
        <f>IF(N948="základní",J948,0)</f>
        <v>0</v>
      </c>
      <c r="BF948" s="227">
        <f>IF(N948="snížená",J948,0)</f>
        <v>0</v>
      </c>
      <c r="BG948" s="227">
        <f>IF(N948="zákl. přenesená",J948,0)</f>
        <v>0</v>
      </c>
      <c r="BH948" s="227">
        <f>IF(N948="sníž. přenesená",J948,0)</f>
        <v>0</v>
      </c>
      <c r="BI948" s="227">
        <f>IF(N948="nulová",J948,0)</f>
        <v>0</v>
      </c>
      <c r="BJ948" s="19" t="s">
        <v>80</v>
      </c>
      <c r="BK948" s="227">
        <f>ROUND(I948*H948,2)</f>
        <v>0</v>
      </c>
      <c r="BL948" s="19" t="s">
        <v>342</v>
      </c>
      <c r="BM948" s="226" t="s">
        <v>3704</v>
      </c>
    </row>
    <row r="949" s="2" customFormat="1">
      <c r="A949" s="40"/>
      <c r="B949" s="41"/>
      <c r="C949" s="42"/>
      <c r="D949" s="228" t="s">
        <v>196</v>
      </c>
      <c r="E949" s="42"/>
      <c r="F949" s="229" t="s">
        <v>3705</v>
      </c>
      <c r="G949" s="42"/>
      <c r="H949" s="42"/>
      <c r="I949" s="230"/>
      <c r="J949" s="42"/>
      <c r="K949" s="42"/>
      <c r="L949" s="46"/>
      <c r="M949" s="231"/>
      <c r="N949" s="232"/>
      <c r="O949" s="86"/>
      <c r="P949" s="86"/>
      <c r="Q949" s="86"/>
      <c r="R949" s="86"/>
      <c r="S949" s="86"/>
      <c r="T949" s="87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T949" s="19" t="s">
        <v>196</v>
      </c>
      <c r="AU949" s="19" t="s">
        <v>82</v>
      </c>
    </row>
    <row r="950" s="13" customFormat="1">
      <c r="A950" s="13"/>
      <c r="B950" s="233"/>
      <c r="C950" s="234"/>
      <c r="D950" s="235" t="s">
        <v>198</v>
      </c>
      <c r="E950" s="236" t="s">
        <v>19</v>
      </c>
      <c r="F950" s="237" t="s">
        <v>3640</v>
      </c>
      <c r="G950" s="234"/>
      <c r="H950" s="236" t="s">
        <v>19</v>
      </c>
      <c r="I950" s="238"/>
      <c r="J950" s="234"/>
      <c r="K950" s="234"/>
      <c r="L950" s="239"/>
      <c r="M950" s="240"/>
      <c r="N950" s="241"/>
      <c r="O950" s="241"/>
      <c r="P950" s="241"/>
      <c r="Q950" s="241"/>
      <c r="R950" s="241"/>
      <c r="S950" s="241"/>
      <c r="T950" s="242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43" t="s">
        <v>198</v>
      </c>
      <c r="AU950" s="243" t="s">
        <v>82</v>
      </c>
      <c r="AV950" s="13" t="s">
        <v>80</v>
      </c>
      <c r="AW950" s="13" t="s">
        <v>35</v>
      </c>
      <c r="AX950" s="13" t="s">
        <v>73</v>
      </c>
      <c r="AY950" s="243" t="s">
        <v>188</v>
      </c>
    </row>
    <row r="951" s="13" customFormat="1">
      <c r="A951" s="13"/>
      <c r="B951" s="233"/>
      <c r="C951" s="234"/>
      <c r="D951" s="235" t="s">
        <v>198</v>
      </c>
      <c r="E951" s="236" t="s">
        <v>19</v>
      </c>
      <c r="F951" s="237" t="s">
        <v>3405</v>
      </c>
      <c r="G951" s="234"/>
      <c r="H951" s="236" t="s">
        <v>19</v>
      </c>
      <c r="I951" s="238"/>
      <c r="J951" s="234"/>
      <c r="K951" s="234"/>
      <c r="L951" s="239"/>
      <c r="M951" s="240"/>
      <c r="N951" s="241"/>
      <c r="O951" s="241"/>
      <c r="P951" s="241"/>
      <c r="Q951" s="241"/>
      <c r="R951" s="241"/>
      <c r="S951" s="241"/>
      <c r="T951" s="242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43" t="s">
        <v>198</v>
      </c>
      <c r="AU951" s="243" t="s">
        <v>82</v>
      </c>
      <c r="AV951" s="13" t="s">
        <v>80</v>
      </c>
      <c r="AW951" s="13" t="s">
        <v>35</v>
      </c>
      <c r="AX951" s="13" t="s">
        <v>73</v>
      </c>
      <c r="AY951" s="243" t="s">
        <v>188</v>
      </c>
    </row>
    <row r="952" s="14" customFormat="1">
      <c r="A952" s="14"/>
      <c r="B952" s="244"/>
      <c r="C952" s="245"/>
      <c r="D952" s="235" t="s">
        <v>198</v>
      </c>
      <c r="E952" s="246" t="s">
        <v>19</v>
      </c>
      <c r="F952" s="247" t="s">
        <v>3659</v>
      </c>
      <c r="G952" s="245"/>
      <c r="H952" s="248">
        <v>77.016999999999996</v>
      </c>
      <c r="I952" s="249"/>
      <c r="J952" s="245"/>
      <c r="K952" s="245"/>
      <c r="L952" s="250"/>
      <c r="M952" s="251"/>
      <c r="N952" s="252"/>
      <c r="O952" s="252"/>
      <c r="P952" s="252"/>
      <c r="Q952" s="252"/>
      <c r="R952" s="252"/>
      <c r="S952" s="252"/>
      <c r="T952" s="253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54" t="s">
        <v>198</v>
      </c>
      <c r="AU952" s="254" t="s">
        <v>82</v>
      </c>
      <c r="AV952" s="14" t="s">
        <v>82</v>
      </c>
      <c r="AW952" s="14" t="s">
        <v>35</v>
      </c>
      <c r="AX952" s="14" t="s">
        <v>73</v>
      </c>
      <c r="AY952" s="254" t="s">
        <v>188</v>
      </c>
    </row>
    <row r="953" s="13" customFormat="1">
      <c r="A953" s="13"/>
      <c r="B953" s="233"/>
      <c r="C953" s="234"/>
      <c r="D953" s="235" t="s">
        <v>198</v>
      </c>
      <c r="E953" s="236" t="s">
        <v>19</v>
      </c>
      <c r="F953" s="237" t="s">
        <v>3388</v>
      </c>
      <c r="G953" s="234"/>
      <c r="H953" s="236" t="s">
        <v>19</v>
      </c>
      <c r="I953" s="238"/>
      <c r="J953" s="234"/>
      <c r="K953" s="234"/>
      <c r="L953" s="239"/>
      <c r="M953" s="240"/>
      <c r="N953" s="241"/>
      <c r="O953" s="241"/>
      <c r="P953" s="241"/>
      <c r="Q953" s="241"/>
      <c r="R953" s="241"/>
      <c r="S953" s="241"/>
      <c r="T953" s="242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43" t="s">
        <v>198</v>
      </c>
      <c r="AU953" s="243" t="s">
        <v>82</v>
      </c>
      <c r="AV953" s="13" t="s">
        <v>80</v>
      </c>
      <c r="AW953" s="13" t="s">
        <v>35</v>
      </c>
      <c r="AX953" s="13" t="s">
        <v>73</v>
      </c>
      <c r="AY953" s="243" t="s">
        <v>188</v>
      </c>
    </row>
    <row r="954" s="14" customFormat="1">
      <c r="A954" s="14"/>
      <c r="B954" s="244"/>
      <c r="C954" s="245"/>
      <c r="D954" s="235" t="s">
        <v>198</v>
      </c>
      <c r="E954" s="246" t="s">
        <v>19</v>
      </c>
      <c r="F954" s="247" t="s">
        <v>3660</v>
      </c>
      <c r="G954" s="245"/>
      <c r="H954" s="248">
        <v>55.137999999999998</v>
      </c>
      <c r="I954" s="249"/>
      <c r="J954" s="245"/>
      <c r="K954" s="245"/>
      <c r="L954" s="250"/>
      <c r="M954" s="251"/>
      <c r="N954" s="252"/>
      <c r="O954" s="252"/>
      <c r="P954" s="252"/>
      <c r="Q954" s="252"/>
      <c r="R954" s="252"/>
      <c r="S954" s="252"/>
      <c r="T954" s="253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54" t="s">
        <v>198</v>
      </c>
      <c r="AU954" s="254" t="s">
        <v>82</v>
      </c>
      <c r="AV954" s="14" t="s">
        <v>82</v>
      </c>
      <c r="AW954" s="14" t="s">
        <v>35</v>
      </c>
      <c r="AX954" s="14" t="s">
        <v>73</v>
      </c>
      <c r="AY954" s="254" t="s">
        <v>188</v>
      </c>
    </row>
    <row r="955" s="13" customFormat="1">
      <c r="A955" s="13"/>
      <c r="B955" s="233"/>
      <c r="C955" s="234"/>
      <c r="D955" s="235" t="s">
        <v>198</v>
      </c>
      <c r="E955" s="236" t="s">
        <v>19</v>
      </c>
      <c r="F955" s="237" t="s">
        <v>3417</v>
      </c>
      <c r="G955" s="234"/>
      <c r="H955" s="236" t="s">
        <v>19</v>
      </c>
      <c r="I955" s="238"/>
      <c r="J955" s="234"/>
      <c r="K955" s="234"/>
      <c r="L955" s="239"/>
      <c r="M955" s="240"/>
      <c r="N955" s="241"/>
      <c r="O955" s="241"/>
      <c r="P955" s="241"/>
      <c r="Q955" s="241"/>
      <c r="R955" s="241"/>
      <c r="S955" s="241"/>
      <c r="T955" s="242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3" t="s">
        <v>198</v>
      </c>
      <c r="AU955" s="243" t="s">
        <v>82</v>
      </c>
      <c r="AV955" s="13" t="s">
        <v>80</v>
      </c>
      <c r="AW955" s="13" t="s">
        <v>35</v>
      </c>
      <c r="AX955" s="13" t="s">
        <v>73</v>
      </c>
      <c r="AY955" s="243" t="s">
        <v>188</v>
      </c>
    </row>
    <row r="956" s="14" customFormat="1">
      <c r="A956" s="14"/>
      <c r="B956" s="244"/>
      <c r="C956" s="245"/>
      <c r="D956" s="235" t="s">
        <v>198</v>
      </c>
      <c r="E956" s="246" t="s">
        <v>19</v>
      </c>
      <c r="F956" s="247" t="s">
        <v>3661</v>
      </c>
      <c r="G956" s="245"/>
      <c r="H956" s="248">
        <v>85.183999999999998</v>
      </c>
      <c r="I956" s="249"/>
      <c r="J956" s="245"/>
      <c r="K956" s="245"/>
      <c r="L956" s="250"/>
      <c r="M956" s="251"/>
      <c r="N956" s="252"/>
      <c r="O956" s="252"/>
      <c r="P956" s="252"/>
      <c r="Q956" s="252"/>
      <c r="R956" s="252"/>
      <c r="S956" s="252"/>
      <c r="T956" s="253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4" t="s">
        <v>198</v>
      </c>
      <c r="AU956" s="254" t="s">
        <v>82</v>
      </c>
      <c r="AV956" s="14" t="s">
        <v>82</v>
      </c>
      <c r="AW956" s="14" t="s">
        <v>35</v>
      </c>
      <c r="AX956" s="14" t="s">
        <v>73</v>
      </c>
      <c r="AY956" s="254" t="s">
        <v>188</v>
      </c>
    </row>
    <row r="957" s="14" customFormat="1">
      <c r="A957" s="14"/>
      <c r="B957" s="244"/>
      <c r="C957" s="245"/>
      <c r="D957" s="235" t="s">
        <v>198</v>
      </c>
      <c r="E957" s="246" t="s">
        <v>19</v>
      </c>
      <c r="F957" s="247" t="s">
        <v>3662</v>
      </c>
      <c r="G957" s="245"/>
      <c r="H957" s="248">
        <v>21.893000000000001</v>
      </c>
      <c r="I957" s="249"/>
      <c r="J957" s="245"/>
      <c r="K957" s="245"/>
      <c r="L957" s="250"/>
      <c r="M957" s="251"/>
      <c r="N957" s="252"/>
      <c r="O957" s="252"/>
      <c r="P957" s="252"/>
      <c r="Q957" s="252"/>
      <c r="R957" s="252"/>
      <c r="S957" s="252"/>
      <c r="T957" s="253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54" t="s">
        <v>198</v>
      </c>
      <c r="AU957" s="254" t="s">
        <v>82</v>
      </c>
      <c r="AV957" s="14" t="s">
        <v>82</v>
      </c>
      <c r="AW957" s="14" t="s">
        <v>35</v>
      </c>
      <c r="AX957" s="14" t="s">
        <v>73</v>
      </c>
      <c r="AY957" s="254" t="s">
        <v>188</v>
      </c>
    </row>
    <row r="958" s="14" customFormat="1">
      <c r="A958" s="14"/>
      <c r="B958" s="244"/>
      <c r="C958" s="245"/>
      <c r="D958" s="235" t="s">
        <v>198</v>
      </c>
      <c r="E958" s="246" t="s">
        <v>19</v>
      </c>
      <c r="F958" s="247" t="s">
        <v>662</v>
      </c>
      <c r="G958" s="245"/>
      <c r="H958" s="248">
        <v>-3.391</v>
      </c>
      <c r="I958" s="249"/>
      <c r="J958" s="245"/>
      <c r="K958" s="245"/>
      <c r="L958" s="250"/>
      <c r="M958" s="251"/>
      <c r="N958" s="252"/>
      <c r="O958" s="252"/>
      <c r="P958" s="252"/>
      <c r="Q958" s="252"/>
      <c r="R958" s="252"/>
      <c r="S958" s="252"/>
      <c r="T958" s="253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54" t="s">
        <v>198</v>
      </c>
      <c r="AU958" s="254" t="s">
        <v>82</v>
      </c>
      <c r="AV958" s="14" t="s">
        <v>82</v>
      </c>
      <c r="AW958" s="14" t="s">
        <v>35</v>
      </c>
      <c r="AX958" s="14" t="s">
        <v>73</v>
      </c>
      <c r="AY958" s="254" t="s">
        <v>188</v>
      </c>
    </row>
    <row r="959" s="14" customFormat="1">
      <c r="A959" s="14"/>
      <c r="B959" s="244"/>
      <c r="C959" s="245"/>
      <c r="D959" s="235" t="s">
        <v>198</v>
      </c>
      <c r="E959" s="246" t="s">
        <v>19</v>
      </c>
      <c r="F959" s="247" t="s">
        <v>663</v>
      </c>
      <c r="G959" s="245"/>
      <c r="H959" s="248">
        <v>-5.0869999999999997</v>
      </c>
      <c r="I959" s="249"/>
      <c r="J959" s="245"/>
      <c r="K959" s="245"/>
      <c r="L959" s="250"/>
      <c r="M959" s="251"/>
      <c r="N959" s="252"/>
      <c r="O959" s="252"/>
      <c r="P959" s="252"/>
      <c r="Q959" s="252"/>
      <c r="R959" s="252"/>
      <c r="S959" s="252"/>
      <c r="T959" s="253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54" t="s">
        <v>198</v>
      </c>
      <c r="AU959" s="254" t="s">
        <v>82</v>
      </c>
      <c r="AV959" s="14" t="s">
        <v>82</v>
      </c>
      <c r="AW959" s="14" t="s">
        <v>35</v>
      </c>
      <c r="AX959" s="14" t="s">
        <v>73</v>
      </c>
      <c r="AY959" s="254" t="s">
        <v>188</v>
      </c>
    </row>
    <row r="960" s="14" customFormat="1">
      <c r="A960" s="14"/>
      <c r="B960" s="244"/>
      <c r="C960" s="245"/>
      <c r="D960" s="235" t="s">
        <v>198</v>
      </c>
      <c r="E960" s="246" t="s">
        <v>19</v>
      </c>
      <c r="F960" s="247" t="s">
        <v>664</v>
      </c>
      <c r="G960" s="245"/>
      <c r="H960" s="248">
        <v>-1.5700000000000001</v>
      </c>
      <c r="I960" s="249"/>
      <c r="J960" s="245"/>
      <c r="K960" s="245"/>
      <c r="L960" s="250"/>
      <c r="M960" s="251"/>
      <c r="N960" s="252"/>
      <c r="O960" s="252"/>
      <c r="P960" s="252"/>
      <c r="Q960" s="252"/>
      <c r="R960" s="252"/>
      <c r="S960" s="252"/>
      <c r="T960" s="253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54" t="s">
        <v>198</v>
      </c>
      <c r="AU960" s="254" t="s">
        <v>82</v>
      </c>
      <c r="AV960" s="14" t="s">
        <v>82</v>
      </c>
      <c r="AW960" s="14" t="s">
        <v>35</v>
      </c>
      <c r="AX960" s="14" t="s">
        <v>73</v>
      </c>
      <c r="AY960" s="254" t="s">
        <v>188</v>
      </c>
    </row>
    <row r="961" s="14" customFormat="1">
      <c r="A961" s="14"/>
      <c r="B961" s="244"/>
      <c r="C961" s="245"/>
      <c r="D961" s="235" t="s">
        <v>198</v>
      </c>
      <c r="E961" s="246" t="s">
        <v>19</v>
      </c>
      <c r="F961" s="247" t="s">
        <v>3088</v>
      </c>
      <c r="G961" s="245"/>
      <c r="H961" s="248">
        <v>-2.0499999999999998</v>
      </c>
      <c r="I961" s="249"/>
      <c r="J961" s="245"/>
      <c r="K961" s="245"/>
      <c r="L961" s="250"/>
      <c r="M961" s="251"/>
      <c r="N961" s="252"/>
      <c r="O961" s="252"/>
      <c r="P961" s="252"/>
      <c r="Q961" s="252"/>
      <c r="R961" s="252"/>
      <c r="S961" s="252"/>
      <c r="T961" s="253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54" t="s">
        <v>198</v>
      </c>
      <c r="AU961" s="254" t="s">
        <v>82</v>
      </c>
      <c r="AV961" s="14" t="s">
        <v>82</v>
      </c>
      <c r="AW961" s="14" t="s">
        <v>35</v>
      </c>
      <c r="AX961" s="14" t="s">
        <v>73</v>
      </c>
      <c r="AY961" s="254" t="s">
        <v>188</v>
      </c>
    </row>
    <row r="962" s="13" customFormat="1">
      <c r="A962" s="13"/>
      <c r="B962" s="233"/>
      <c r="C962" s="234"/>
      <c r="D962" s="235" t="s">
        <v>198</v>
      </c>
      <c r="E962" s="236" t="s">
        <v>19</v>
      </c>
      <c r="F962" s="237" t="s">
        <v>3423</v>
      </c>
      <c r="G962" s="234"/>
      <c r="H962" s="236" t="s">
        <v>19</v>
      </c>
      <c r="I962" s="238"/>
      <c r="J962" s="234"/>
      <c r="K962" s="234"/>
      <c r="L962" s="239"/>
      <c r="M962" s="240"/>
      <c r="N962" s="241"/>
      <c r="O962" s="241"/>
      <c r="P962" s="241"/>
      <c r="Q962" s="241"/>
      <c r="R962" s="241"/>
      <c r="S962" s="241"/>
      <c r="T962" s="242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43" t="s">
        <v>198</v>
      </c>
      <c r="AU962" s="243" t="s">
        <v>82</v>
      </c>
      <c r="AV962" s="13" t="s">
        <v>80</v>
      </c>
      <c r="AW962" s="13" t="s">
        <v>35</v>
      </c>
      <c r="AX962" s="13" t="s">
        <v>73</v>
      </c>
      <c r="AY962" s="243" t="s">
        <v>188</v>
      </c>
    </row>
    <row r="963" s="14" customFormat="1">
      <c r="A963" s="14"/>
      <c r="B963" s="244"/>
      <c r="C963" s="245"/>
      <c r="D963" s="235" t="s">
        <v>198</v>
      </c>
      <c r="E963" s="246" t="s">
        <v>19</v>
      </c>
      <c r="F963" s="247" t="s">
        <v>3662</v>
      </c>
      <c r="G963" s="245"/>
      <c r="H963" s="248">
        <v>21.893000000000001</v>
      </c>
      <c r="I963" s="249"/>
      <c r="J963" s="245"/>
      <c r="K963" s="245"/>
      <c r="L963" s="250"/>
      <c r="M963" s="251"/>
      <c r="N963" s="252"/>
      <c r="O963" s="252"/>
      <c r="P963" s="252"/>
      <c r="Q963" s="252"/>
      <c r="R963" s="252"/>
      <c r="S963" s="252"/>
      <c r="T963" s="253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54" t="s">
        <v>198</v>
      </c>
      <c r="AU963" s="254" t="s">
        <v>82</v>
      </c>
      <c r="AV963" s="14" t="s">
        <v>82</v>
      </c>
      <c r="AW963" s="14" t="s">
        <v>35</v>
      </c>
      <c r="AX963" s="14" t="s">
        <v>73</v>
      </c>
      <c r="AY963" s="254" t="s">
        <v>188</v>
      </c>
    </row>
    <row r="964" s="13" customFormat="1">
      <c r="A964" s="13"/>
      <c r="B964" s="233"/>
      <c r="C964" s="234"/>
      <c r="D964" s="235" t="s">
        <v>198</v>
      </c>
      <c r="E964" s="236" t="s">
        <v>19</v>
      </c>
      <c r="F964" s="237" t="s">
        <v>3663</v>
      </c>
      <c r="G964" s="234"/>
      <c r="H964" s="236" t="s">
        <v>19</v>
      </c>
      <c r="I964" s="238"/>
      <c r="J964" s="234"/>
      <c r="K964" s="234"/>
      <c r="L964" s="239"/>
      <c r="M964" s="240"/>
      <c r="N964" s="241"/>
      <c r="O964" s="241"/>
      <c r="P964" s="241"/>
      <c r="Q964" s="241"/>
      <c r="R964" s="241"/>
      <c r="S964" s="241"/>
      <c r="T964" s="242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43" t="s">
        <v>198</v>
      </c>
      <c r="AU964" s="243" t="s">
        <v>82</v>
      </c>
      <c r="AV964" s="13" t="s">
        <v>80</v>
      </c>
      <c r="AW964" s="13" t="s">
        <v>35</v>
      </c>
      <c r="AX964" s="13" t="s">
        <v>73</v>
      </c>
      <c r="AY964" s="243" t="s">
        <v>188</v>
      </c>
    </row>
    <row r="965" s="14" customFormat="1">
      <c r="A965" s="14"/>
      <c r="B965" s="244"/>
      <c r="C965" s="245"/>
      <c r="D965" s="235" t="s">
        <v>198</v>
      </c>
      <c r="E965" s="246" t="s">
        <v>19</v>
      </c>
      <c r="F965" s="247" t="s">
        <v>3664</v>
      </c>
      <c r="G965" s="245"/>
      <c r="H965" s="248">
        <v>58.658000000000001</v>
      </c>
      <c r="I965" s="249"/>
      <c r="J965" s="245"/>
      <c r="K965" s="245"/>
      <c r="L965" s="250"/>
      <c r="M965" s="251"/>
      <c r="N965" s="252"/>
      <c r="O965" s="252"/>
      <c r="P965" s="252"/>
      <c r="Q965" s="252"/>
      <c r="R965" s="252"/>
      <c r="S965" s="252"/>
      <c r="T965" s="253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54" t="s">
        <v>198</v>
      </c>
      <c r="AU965" s="254" t="s">
        <v>82</v>
      </c>
      <c r="AV965" s="14" t="s">
        <v>82</v>
      </c>
      <c r="AW965" s="14" t="s">
        <v>35</v>
      </c>
      <c r="AX965" s="14" t="s">
        <v>73</v>
      </c>
      <c r="AY965" s="254" t="s">
        <v>188</v>
      </c>
    </row>
    <row r="966" s="13" customFormat="1">
      <c r="A966" s="13"/>
      <c r="B966" s="233"/>
      <c r="C966" s="234"/>
      <c r="D966" s="235" t="s">
        <v>198</v>
      </c>
      <c r="E966" s="236" t="s">
        <v>19</v>
      </c>
      <c r="F966" s="237" t="s">
        <v>3665</v>
      </c>
      <c r="G966" s="234"/>
      <c r="H966" s="236" t="s">
        <v>19</v>
      </c>
      <c r="I966" s="238"/>
      <c r="J966" s="234"/>
      <c r="K966" s="234"/>
      <c r="L966" s="239"/>
      <c r="M966" s="240"/>
      <c r="N966" s="241"/>
      <c r="O966" s="241"/>
      <c r="P966" s="241"/>
      <c r="Q966" s="241"/>
      <c r="R966" s="241"/>
      <c r="S966" s="241"/>
      <c r="T966" s="242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43" t="s">
        <v>198</v>
      </c>
      <c r="AU966" s="243" t="s">
        <v>82</v>
      </c>
      <c r="AV966" s="13" t="s">
        <v>80</v>
      </c>
      <c r="AW966" s="13" t="s">
        <v>35</v>
      </c>
      <c r="AX966" s="13" t="s">
        <v>73</v>
      </c>
      <c r="AY966" s="243" t="s">
        <v>188</v>
      </c>
    </row>
    <row r="967" s="14" customFormat="1">
      <c r="A967" s="14"/>
      <c r="B967" s="244"/>
      <c r="C967" s="245"/>
      <c r="D967" s="235" t="s">
        <v>198</v>
      </c>
      <c r="E967" s="246" t="s">
        <v>19</v>
      </c>
      <c r="F967" s="247" t="s">
        <v>3664</v>
      </c>
      <c r="G967" s="245"/>
      <c r="H967" s="248">
        <v>58.658000000000001</v>
      </c>
      <c r="I967" s="249"/>
      <c r="J967" s="245"/>
      <c r="K967" s="245"/>
      <c r="L967" s="250"/>
      <c r="M967" s="251"/>
      <c r="N967" s="252"/>
      <c r="O967" s="252"/>
      <c r="P967" s="252"/>
      <c r="Q967" s="252"/>
      <c r="R967" s="252"/>
      <c r="S967" s="252"/>
      <c r="T967" s="253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54" t="s">
        <v>198</v>
      </c>
      <c r="AU967" s="254" t="s">
        <v>82</v>
      </c>
      <c r="AV967" s="14" t="s">
        <v>82</v>
      </c>
      <c r="AW967" s="14" t="s">
        <v>35</v>
      </c>
      <c r="AX967" s="14" t="s">
        <v>73</v>
      </c>
      <c r="AY967" s="254" t="s">
        <v>188</v>
      </c>
    </row>
    <row r="968" s="15" customFormat="1">
      <c r="A968" s="15"/>
      <c r="B968" s="255"/>
      <c r="C968" s="256"/>
      <c r="D968" s="235" t="s">
        <v>198</v>
      </c>
      <c r="E968" s="257" t="s">
        <v>19</v>
      </c>
      <c r="F968" s="258" t="s">
        <v>229</v>
      </c>
      <c r="G968" s="256"/>
      <c r="H968" s="259">
        <v>366.34300000000002</v>
      </c>
      <c r="I968" s="260"/>
      <c r="J968" s="256"/>
      <c r="K968" s="256"/>
      <c r="L968" s="261"/>
      <c r="M968" s="262"/>
      <c r="N968" s="263"/>
      <c r="O968" s="263"/>
      <c r="P968" s="263"/>
      <c r="Q968" s="263"/>
      <c r="R968" s="263"/>
      <c r="S968" s="263"/>
      <c r="T968" s="264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T968" s="265" t="s">
        <v>198</v>
      </c>
      <c r="AU968" s="265" t="s">
        <v>82</v>
      </c>
      <c r="AV968" s="15" t="s">
        <v>135</v>
      </c>
      <c r="AW968" s="15" t="s">
        <v>35</v>
      </c>
      <c r="AX968" s="15" t="s">
        <v>80</v>
      </c>
      <c r="AY968" s="265" t="s">
        <v>188</v>
      </c>
    </row>
    <row r="969" s="2" customFormat="1" ht="24.15" customHeight="1">
      <c r="A969" s="40"/>
      <c r="B969" s="41"/>
      <c r="C969" s="215" t="s">
        <v>1013</v>
      </c>
      <c r="D969" s="215" t="s">
        <v>190</v>
      </c>
      <c r="E969" s="216" t="s">
        <v>2746</v>
      </c>
      <c r="F969" s="217" t="s">
        <v>2747</v>
      </c>
      <c r="G969" s="218" t="s">
        <v>460</v>
      </c>
      <c r="H969" s="266"/>
      <c r="I969" s="220"/>
      <c r="J969" s="221">
        <f>ROUND(I969*H969,2)</f>
        <v>0</v>
      </c>
      <c r="K969" s="217" t="s">
        <v>194</v>
      </c>
      <c r="L969" s="46"/>
      <c r="M969" s="222" t="s">
        <v>19</v>
      </c>
      <c r="N969" s="223" t="s">
        <v>44</v>
      </c>
      <c r="O969" s="86"/>
      <c r="P969" s="224">
        <f>O969*H969</f>
        <v>0</v>
      </c>
      <c r="Q969" s="224">
        <v>0</v>
      </c>
      <c r="R969" s="224">
        <f>Q969*H969</f>
        <v>0</v>
      </c>
      <c r="S969" s="224">
        <v>0</v>
      </c>
      <c r="T969" s="225">
        <f>S969*H969</f>
        <v>0</v>
      </c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R969" s="226" t="s">
        <v>342</v>
      </c>
      <c r="AT969" s="226" t="s">
        <v>190</v>
      </c>
      <c r="AU969" s="226" t="s">
        <v>82</v>
      </c>
      <c r="AY969" s="19" t="s">
        <v>188</v>
      </c>
      <c r="BE969" s="227">
        <f>IF(N969="základní",J969,0)</f>
        <v>0</v>
      </c>
      <c r="BF969" s="227">
        <f>IF(N969="snížená",J969,0)</f>
        <v>0</v>
      </c>
      <c r="BG969" s="227">
        <f>IF(N969="zákl. přenesená",J969,0)</f>
        <v>0</v>
      </c>
      <c r="BH969" s="227">
        <f>IF(N969="sníž. přenesená",J969,0)</f>
        <v>0</v>
      </c>
      <c r="BI969" s="227">
        <f>IF(N969="nulová",J969,0)</f>
        <v>0</v>
      </c>
      <c r="BJ969" s="19" t="s">
        <v>80</v>
      </c>
      <c r="BK969" s="227">
        <f>ROUND(I969*H969,2)</f>
        <v>0</v>
      </c>
      <c r="BL969" s="19" t="s">
        <v>342</v>
      </c>
      <c r="BM969" s="226" t="s">
        <v>3706</v>
      </c>
    </row>
    <row r="970" s="2" customFormat="1">
      <c r="A970" s="40"/>
      <c r="B970" s="41"/>
      <c r="C970" s="42"/>
      <c r="D970" s="228" t="s">
        <v>196</v>
      </c>
      <c r="E970" s="42"/>
      <c r="F970" s="229" t="s">
        <v>3274</v>
      </c>
      <c r="G970" s="42"/>
      <c r="H970" s="42"/>
      <c r="I970" s="230"/>
      <c r="J970" s="42"/>
      <c r="K970" s="42"/>
      <c r="L970" s="46"/>
      <c r="M970" s="231"/>
      <c r="N970" s="232"/>
      <c r="O970" s="86"/>
      <c r="P970" s="86"/>
      <c r="Q970" s="86"/>
      <c r="R970" s="86"/>
      <c r="S970" s="86"/>
      <c r="T970" s="87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T970" s="19" t="s">
        <v>196</v>
      </c>
      <c r="AU970" s="19" t="s">
        <v>82</v>
      </c>
    </row>
    <row r="971" s="12" customFormat="1" ht="25.92" customHeight="1">
      <c r="A971" s="12"/>
      <c r="B971" s="199"/>
      <c r="C971" s="200"/>
      <c r="D971" s="201" t="s">
        <v>72</v>
      </c>
      <c r="E971" s="202" t="s">
        <v>446</v>
      </c>
      <c r="F971" s="202" t="s">
        <v>447</v>
      </c>
      <c r="G971" s="200"/>
      <c r="H971" s="200"/>
      <c r="I971" s="203"/>
      <c r="J971" s="204">
        <f>BK971</f>
        <v>0</v>
      </c>
      <c r="K971" s="200"/>
      <c r="L971" s="205"/>
      <c r="M971" s="206"/>
      <c r="N971" s="207"/>
      <c r="O971" s="207"/>
      <c r="P971" s="208">
        <f>SUM(P972:P975)</f>
        <v>0</v>
      </c>
      <c r="Q971" s="207"/>
      <c r="R971" s="208">
        <f>SUM(R972:R975)</f>
        <v>0</v>
      </c>
      <c r="S971" s="207"/>
      <c r="T971" s="209">
        <f>SUM(T972:T975)</f>
        <v>0</v>
      </c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R971" s="210" t="s">
        <v>135</v>
      </c>
      <c r="AT971" s="211" t="s">
        <v>72</v>
      </c>
      <c r="AU971" s="211" t="s">
        <v>73</v>
      </c>
      <c r="AY971" s="210" t="s">
        <v>188</v>
      </c>
      <c r="BK971" s="212">
        <f>SUM(BK972:BK975)</f>
        <v>0</v>
      </c>
    </row>
    <row r="972" s="2" customFormat="1" ht="33" customHeight="1">
      <c r="A972" s="40"/>
      <c r="B972" s="41"/>
      <c r="C972" s="215" t="s">
        <v>1016</v>
      </c>
      <c r="D972" s="215" t="s">
        <v>190</v>
      </c>
      <c r="E972" s="216" t="s">
        <v>3707</v>
      </c>
      <c r="F972" s="217" t="s">
        <v>3708</v>
      </c>
      <c r="G972" s="218" t="s">
        <v>1352</v>
      </c>
      <c r="H972" s="219">
        <v>2</v>
      </c>
      <c r="I972" s="220"/>
      <c r="J972" s="221">
        <f>ROUND(I972*H972,2)</f>
        <v>0</v>
      </c>
      <c r="K972" s="217" t="s">
        <v>452</v>
      </c>
      <c r="L972" s="46"/>
      <c r="M972" s="222" t="s">
        <v>19</v>
      </c>
      <c r="N972" s="223" t="s">
        <v>44</v>
      </c>
      <c r="O972" s="86"/>
      <c r="P972" s="224">
        <f>O972*H972</f>
        <v>0</v>
      </c>
      <c r="Q972" s="224">
        <v>0</v>
      </c>
      <c r="R972" s="224">
        <f>Q972*H972</f>
        <v>0</v>
      </c>
      <c r="S972" s="224">
        <v>0</v>
      </c>
      <c r="T972" s="225">
        <f>S972*H972</f>
        <v>0</v>
      </c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R972" s="226" t="s">
        <v>453</v>
      </c>
      <c r="AT972" s="226" t="s">
        <v>190</v>
      </c>
      <c r="AU972" s="226" t="s">
        <v>80</v>
      </c>
      <c r="AY972" s="19" t="s">
        <v>188</v>
      </c>
      <c r="BE972" s="227">
        <f>IF(N972="základní",J972,0)</f>
        <v>0</v>
      </c>
      <c r="BF972" s="227">
        <f>IF(N972="snížená",J972,0)</f>
        <v>0</v>
      </c>
      <c r="BG972" s="227">
        <f>IF(N972="zákl. přenesená",J972,0)</f>
        <v>0</v>
      </c>
      <c r="BH972" s="227">
        <f>IF(N972="sníž. přenesená",J972,0)</f>
        <v>0</v>
      </c>
      <c r="BI972" s="227">
        <f>IF(N972="nulová",J972,0)</f>
        <v>0</v>
      </c>
      <c r="BJ972" s="19" t="s">
        <v>80</v>
      </c>
      <c r="BK972" s="227">
        <f>ROUND(I972*H972,2)</f>
        <v>0</v>
      </c>
      <c r="BL972" s="19" t="s">
        <v>453</v>
      </c>
      <c r="BM972" s="226" t="s">
        <v>3709</v>
      </c>
    </row>
    <row r="973" s="13" customFormat="1">
      <c r="A973" s="13"/>
      <c r="B973" s="233"/>
      <c r="C973" s="234"/>
      <c r="D973" s="235" t="s">
        <v>198</v>
      </c>
      <c r="E973" s="236" t="s">
        <v>19</v>
      </c>
      <c r="F973" s="237" t="s">
        <v>3710</v>
      </c>
      <c r="G973" s="234"/>
      <c r="H973" s="236" t="s">
        <v>19</v>
      </c>
      <c r="I973" s="238"/>
      <c r="J973" s="234"/>
      <c r="K973" s="234"/>
      <c r="L973" s="239"/>
      <c r="M973" s="240"/>
      <c r="N973" s="241"/>
      <c r="O973" s="241"/>
      <c r="P973" s="241"/>
      <c r="Q973" s="241"/>
      <c r="R973" s="241"/>
      <c r="S973" s="241"/>
      <c r="T973" s="242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3" t="s">
        <v>198</v>
      </c>
      <c r="AU973" s="243" t="s">
        <v>80</v>
      </c>
      <c r="AV973" s="13" t="s">
        <v>80</v>
      </c>
      <c r="AW973" s="13" t="s">
        <v>35</v>
      </c>
      <c r="AX973" s="13" t="s">
        <v>73</v>
      </c>
      <c r="AY973" s="243" t="s">
        <v>188</v>
      </c>
    </row>
    <row r="974" s="14" customFormat="1">
      <c r="A974" s="14"/>
      <c r="B974" s="244"/>
      <c r="C974" s="245"/>
      <c r="D974" s="235" t="s">
        <v>198</v>
      </c>
      <c r="E974" s="246" t="s">
        <v>19</v>
      </c>
      <c r="F974" s="247" t="s">
        <v>1773</v>
      </c>
      <c r="G974" s="245"/>
      <c r="H974" s="248">
        <v>2</v>
      </c>
      <c r="I974" s="249"/>
      <c r="J974" s="245"/>
      <c r="K974" s="245"/>
      <c r="L974" s="250"/>
      <c r="M974" s="251"/>
      <c r="N974" s="252"/>
      <c r="O974" s="252"/>
      <c r="P974" s="252"/>
      <c r="Q974" s="252"/>
      <c r="R974" s="252"/>
      <c r="S974" s="252"/>
      <c r="T974" s="253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4" t="s">
        <v>198</v>
      </c>
      <c r="AU974" s="254" t="s">
        <v>80</v>
      </c>
      <c r="AV974" s="14" t="s">
        <v>82</v>
      </c>
      <c r="AW974" s="14" t="s">
        <v>35</v>
      </c>
      <c r="AX974" s="14" t="s">
        <v>73</v>
      </c>
      <c r="AY974" s="254" t="s">
        <v>188</v>
      </c>
    </row>
    <row r="975" s="15" customFormat="1">
      <c r="A975" s="15"/>
      <c r="B975" s="255"/>
      <c r="C975" s="256"/>
      <c r="D975" s="235" t="s">
        <v>198</v>
      </c>
      <c r="E975" s="257" t="s">
        <v>19</v>
      </c>
      <c r="F975" s="258" t="s">
        <v>229</v>
      </c>
      <c r="G975" s="256"/>
      <c r="H975" s="259">
        <v>2</v>
      </c>
      <c r="I975" s="260"/>
      <c r="J975" s="256"/>
      <c r="K975" s="256"/>
      <c r="L975" s="261"/>
      <c r="M975" s="262"/>
      <c r="N975" s="263"/>
      <c r="O975" s="263"/>
      <c r="P975" s="263"/>
      <c r="Q975" s="263"/>
      <c r="R975" s="263"/>
      <c r="S975" s="263"/>
      <c r="T975" s="264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T975" s="265" t="s">
        <v>198</v>
      </c>
      <c r="AU975" s="265" t="s">
        <v>80</v>
      </c>
      <c r="AV975" s="15" t="s">
        <v>135</v>
      </c>
      <c r="AW975" s="15" t="s">
        <v>35</v>
      </c>
      <c r="AX975" s="15" t="s">
        <v>80</v>
      </c>
      <c r="AY975" s="265" t="s">
        <v>188</v>
      </c>
    </row>
    <row r="976" s="12" customFormat="1" ht="25.92" customHeight="1">
      <c r="A976" s="12"/>
      <c r="B976" s="199"/>
      <c r="C976" s="200"/>
      <c r="D976" s="201" t="s">
        <v>72</v>
      </c>
      <c r="E976" s="202" t="s">
        <v>455</v>
      </c>
      <c r="F976" s="202" t="s">
        <v>456</v>
      </c>
      <c r="G976" s="200"/>
      <c r="H976" s="200"/>
      <c r="I976" s="203"/>
      <c r="J976" s="204">
        <f>BK976</f>
        <v>0</v>
      </c>
      <c r="K976" s="200"/>
      <c r="L976" s="205"/>
      <c r="M976" s="206"/>
      <c r="N976" s="207"/>
      <c r="O976" s="207"/>
      <c r="P976" s="208">
        <f>P977</f>
        <v>0</v>
      </c>
      <c r="Q976" s="207"/>
      <c r="R976" s="208">
        <f>R977</f>
        <v>0</v>
      </c>
      <c r="S976" s="207"/>
      <c r="T976" s="209">
        <f>T977</f>
        <v>0</v>
      </c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R976" s="210" t="s">
        <v>253</v>
      </c>
      <c r="AT976" s="211" t="s">
        <v>72</v>
      </c>
      <c r="AU976" s="211" t="s">
        <v>73</v>
      </c>
      <c r="AY976" s="210" t="s">
        <v>188</v>
      </c>
      <c r="BK976" s="212">
        <f>BK977</f>
        <v>0</v>
      </c>
    </row>
    <row r="977" s="2" customFormat="1" ht="16.5" customHeight="1">
      <c r="A977" s="40"/>
      <c r="B977" s="41"/>
      <c r="C977" s="215" t="s">
        <v>1018</v>
      </c>
      <c r="D977" s="215" t="s">
        <v>190</v>
      </c>
      <c r="E977" s="216" t="s">
        <v>458</v>
      </c>
      <c r="F977" s="217" t="s">
        <v>459</v>
      </c>
      <c r="G977" s="218" t="s">
        <v>460</v>
      </c>
      <c r="H977" s="266"/>
      <c r="I977" s="220"/>
      <c r="J977" s="221">
        <f>ROUND(I977*H977,2)</f>
        <v>0</v>
      </c>
      <c r="K977" s="217" t="s">
        <v>19</v>
      </c>
      <c r="L977" s="46"/>
      <c r="M977" s="267" t="s">
        <v>19</v>
      </c>
      <c r="N977" s="268" t="s">
        <v>44</v>
      </c>
      <c r="O977" s="269"/>
      <c r="P977" s="270">
        <f>O977*H977</f>
        <v>0</v>
      </c>
      <c r="Q977" s="270">
        <v>0</v>
      </c>
      <c r="R977" s="270">
        <f>Q977*H977</f>
        <v>0</v>
      </c>
      <c r="S977" s="270">
        <v>0</v>
      </c>
      <c r="T977" s="271">
        <f>S977*H977</f>
        <v>0</v>
      </c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R977" s="226" t="s">
        <v>135</v>
      </c>
      <c r="AT977" s="226" t="s">
        <v>190</v>
      </c>
      <c r="AU977" s="226" t="s">
        <v>80</v>
      </c>
      <c r="AY977" s="19" t="s">
        <v>188</v>
      </c>
      <c r="BE977" s="227">
        <f>IF(N977="základní",J977,0)</f>
        <v>0</v>
      </c>
      <c r="BF977" s="227">
        <f>IF(N977="snížená",J977,0)</f>
        <v>0</v>
      </c>
      <c r="BG977" s="227">
        <f>IF(N977="zákl. přenesená",J977,0)</f>
        <v>0</v>
      </c>
      <c r="BH977" s="227">
        <f>IF(N977="sníž. přenesená",J977,0)</f>
        <v>0</v>
      </c>
      <c r="BI977" s="227">
        <f>IF(N977="nulová",J977,0)</f>
        <v>0</v>
      </c>
      <c r="BJ977" s="19" t="s">
        <v>80</v>
      </c>
      <c r="BK977" s="227">
        <f>ROUND(I977*H977,2)</f>
        <v>0</v>
      </c>
      <c r="BL977" s="19" t="s">
        <v>135</v>
      </c>
      <c r="BM977" s="226" t="s">
        <v>3711</v>
      </c>
    </row>
    <row r="978" s="2" customFormat="1" ht="6.96" customHeight="1">
      <c r="A978" s="40"/>
      <c r="B978" s="61"/>
      <c r="C978" s="62"/>
      <c r="D978" s="62"/>
      <c r="E978" s="62"/>
      <c r="F978" s="62"/>
      <c r="G978" s="62"/>
      <c r="H978" s="62"/>
      <c r="I978" s="62"/>
      <c r="J978" s="62"/>
      <c r="K978" s="62"/>
      <c r="L978" s="46"/>
      <c r="M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</sheetData>
  <sheetProtection sheet="1" autoFilter="0" formatColumns="0" formatRows="0" objects="1" scenarios="1" spinCount="100000" saltValue="Sa8COxY0MJcvhbsv1YIr4xvBNNBPiZnbLWhI+7OiGDMt3NLhJYvjyLi9iR2Hb8Afbg86q54icCrLkfv16B7ZPw==" hashValue="fHKyfg/OIUObWCAt45igLhtlqVJMNUjr2WZw4yiJ9Ihbw8OhLiou8vVc+QgEMU1J5DR3glWo3f+fZR0fq4Gxwg==" algorithmName="SHA-512" password="CC35"/>
  <autoFilter ref="C95:K97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29" r:id="rId1" display="https://podminky.urs.cz/item/CS_URS_2021_02/621111001"/>
    <hyperlink ref="F135" r:id="rId2" display="https://podminky.urs.cz/item/CS_URS_2021_02/621131121"/>
    <hyperlink ref="F141" r:id="rId3" display="https://podminky.urs.cz/item/CS_URS_2021_02/621221031"/>
    <hyperlink ref="F153" r:id="rId4" display="https://podminky.urs.cz/item/CS_URS_2021_02/622111001"/>
    <hyperlink ref="F190" r:id="rId5" display="https://podminky.urs.cz/item/CS_URS_2021_02/622131121"/>
    <hyperlink ref="F222" r:id="rId6" display="https://podminky.urs.cz/item/CS_URS_2021_02/622142001"/>
    <hyperlink ref="F230" r:id="rId7" display="https://podminky.urs.cz/item/CS_URS_2021_02/622151011"/>
    <hyperlink ref="F297" r:id="rId8" display="https://podminky.urs.cz/item/CS_URS_2021_02/622151021"/>
    <hyperlink ref="F311" r:id="rId9" display="https://podminky.urs.cz/item/CS_URS_2021_02/622221031"/>
    <hyperlink ref="F341" r:id="rId10" display="https://podminky.urs.cz/item/CS_URS_2021_02/622221041"/>
    <hyperlink ref="F403" r:id="rId11" display="https://podminky.urs.cz/item/CS_URS_2021_02/622222001"/>
    <hyperlink ref="F473" r:id="rId12" display="https://podminky.urs.cz/item/CS_URS_2021_02/622252001"/>
    <hyperlink ref="F485" r:id="rId13" display="https://podminky.urs.cz/item/CS_URS_2021_02/622252002"/>
    <hyperlink ref="F595" r:id="rId14" display="https://podminky.urs.cz/item/CS_URS_2021_02/622511112"/>
    <hyperlink ref="F609" r:id="rId15" display="https://podminky.urs.cz/item/CS_URS_2021_02/622531022"/>
    <hyperlink ref="F676" r:id="rId16" display="https://podminky.urs.cz/item/CS_URS_2021_02/629991012"/>
    <hyperlink ref="F711" r:id="rId17" display="https://podminky.urs.cz/item/CS_URS_2021_02/941211112"/>
    <hyperlink ref="F720" r:id="rId18" display="https://podminky.urs.cz/item/CS_URS_2021_02/941211211"/>
    <hyperlink ref="F726" r:id="rId19" display="https://podminky.urs.cz/item/CS_URS_2021_02/941211812"/>
    <hyperlink ref="F735" r:id="rId20" display="https://podminky.urs.cz/item/CS_URS_2021_02/944611111"/>
    <hyperlink ref="F744" r:id="rId21" display="https://podminky.urs.cz/item/CS_URS_2021_02/944611211"/>
    <hyperlink ref="F750" r:id="rId22" display="https://podminky.urs.cz/item/CS_URS_2021_02/944611811"/>
    <hyperlink ref="F760" r:id="rId23" display="https://podminky.urs.cz/item/CS_URS_2021_02/998012103"/>
    <hyperlink ref="F764" r:id="rId24" display="https://podminky.urs.cz/item/CS_URS_2021_02/711112001"/>
    <hyperlink ref="F780" r:id="rId25" display="https://podminky.urs.cz/item/CS_URS_2021_02/998711203"/>
    <hyperlink ref="F783" r:id="rId26" display="https://podminky.urs.cz/item/CS_URS_2021_02/713131141"/>
    <hyperlink ref="F799" r:id="rId27" display="https://podminky.urs.cz/item/CS_URS_2021_02/713131151"/>
    <hyperlink ref="F824" r:id="rId28" display="https://podminky.urs.cz/item/CS_URS_2021_02/713291222"/>
    <hyperlink ref="F890" r:id="rId29" display="https://podminky.urs.cz/item/CS_URS_2021_02/998713203"/>
    <hyperlink ref="F893" r:id="rId30" display="https://podminky.urs.cz/item/CS_URS_2021_02/762431036"/>
    <hyperlink ref="F914" r:id="rId31" display="https://podminky.urs.cz/item/CS_URS_2021_02/762439001"/>
    <hyperlink ref="F949" r:id="rId32" display="https://podminky.urs.cz/item/CS_URS_2021_02/762495000"/>
    <hyperlink ref="F970" r:id="rId33" display="https://podminky.urs.cz/item/CS_URS_2021_02/9987622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4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114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3712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tr">
        <f>IF('Rekapitulace stavby'!AN10="","",'Rekapitulace stavby'!AN10)</f>
        <v>61988987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tr">
        <f>IF('Rekapitulace stavby'!E11="","",'Rekapitulace stavby'!E11)</f>
        <v>Ostravská univerzita, Dvořákova 138/7, Ostrava</v>
      </c>
      <c r="F17" s="40"/>
      <c r="G17" s="40"/>
      <c r="H17" s="40"/>
      <c r="I17" s="145" t="s">
        <v>29</v>
      </c>
      <c r="J17" s="135" t="str">
        <f>IF('Rekapitulace stavby'!AN11="","",'Rekapitulace stavby'!AN11)</f>
        <v/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tr">
        <f>IF('Rekapitulace stavby'!AN16="","",'Rekapitulace stavby'!AN16)</f>
        <v>60766859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tr">
        <f>IF('Rekapitulace stavby'!E17="","",'Rekapitulace stavby'!E17)</f>
        <v>Ing.arch.Martin Janda,Lomná 1895, Frenštát p.R.</v>
      </c>
      <c r="F23" s="40"/>
      <c r="G23" s="40"/>
      <c r="H23" s="40"/>
      <c r="I23" s="145" t="s">
        <v>29</v>
      </c>
      <c r="J23" s="135" t="str">
        <f>IF('Rekapitulace stavby'!AN17="","",'Rekapitulace stavby'!AN17)</f>
        <v/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ROUND(J92,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ROUND((SUM(BE92:BE296)),  2)</f>
        <v>0</v>
      </c>
      <c r="G35" s="40"/>
      <c r="H35" s="40"/>
      <c r="I35" s="160">
        <v>0.20999999999999999</v>
      </c>
      <c r="J35" s="159">
        <f>ROUND(((SUM(BE92:BE296))*I35),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ROUND((SUM(BF92:BF296)),  2)</f>
        <v>0</v>
      </c>
      <c r="G36" s="40"/>
      <c r="H36" s="40"/>
      <c r="I36" s="160">
        <v>0.14999999999999999</v>
      </c>
      <c r="J36" s="159">
        <f>ROUND(((SUM(BF92:BF296))*I36),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ROUND((SUM(BG92:BG296)),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ROUND((SUM(BH92:BH296)),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ROUND((SUM(BI92:BI296)),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011 - Vytápění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J92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3713</v>
      </c>
      <c r="E64" s="180"/>
      <c r="F64" s="180"/>
      <c r="G64" s="180"/>
      <c r="H64" s="180"/>
      <c r="I64" s="180"/>
      <c r="J64" s="181">
        <f>J93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7"/>
      <c r="C65" s="178"/>
      <c r="D65" s="179" t="s">
        <v>3714</v>
      </c>
      <c r="E65" s="180"/>
      <c r="F65" s="180"/>
      <c r="G65" s="180"/>
      <c r="H65" s="180"/>
      <c r="I65" s="180"/>
      <c r="J65" s="181">
        <f>J135</f>
        <v>0</v>
      </c>
      <c r="K65" s="178"/>
      <c r="L65" s="18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7"/>
      <c r="C66" s="178"/>
      <c r="D66" s="179" t="s">
        <v>3715</v>
      </c>
      <c r="E66" s="180"/>
      <c r="F66" s="180"/>
      <c r="G66" s="180"/>
      <c r="H66" s="180"/>
      <c r="I66" s="180"/>
      <c r="J66" s="181">
        <f>J165</f>
        <v>0</v>
      </c>
      <c r="K66" s="178"/>
      <c r="L66" s="18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7"/>
      <c r="C67" s="178"/>
      <c r="D67" s="179" t="s">
        <v>3716</v>
      </c>
      <c r="E67" s="180"/>
      <c r="F67" s="180"/>
      <c r="G67" s="180"/>
      <c r="H67" s="180"/>
      <c r="I67" s="180"/>
      <c r="J67" s="181">
        <f>J201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7"/>
      <c r="C68" s="178"/>
      <c r="D68" s="179" t="s">
        <v>3717</v>
      </c>
      <c r="E68" s="180"/>
      <c r="F68" s="180"/>
      <c r="G68" s="180"/>
      <c r="H68" s="180"/>
      <c r="I68" s="180"/>
      <c r="J68" s="181">
        <f>J228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7"/>
      <c r="C69" s="178"/>
      <c r="D69" s="179" t="s">
        <v>3718</v>
      </c>
      <c r="E69" s="180"/>
      <c r="F69" s="180"/>
      <c r="G69" s="180"/>
      <c r="H69" s="180"/>
      <c r="I69" s="180"/>
      <c r="J69" s="181">
        <f>J285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7"/>
      <c r="C70" s="178"/>
      <c r="D70" s="179" t="s">
        <v>171</v>
      </c>
      <c r="E70" s="180"/>
      <c r="F70" s="180"/>
      <c r="G70" s="180"/>
      <c r="H70" s="180"/>
      <c r="I70" s="180"/>
      <c r="J70" s="181">
        <f>J295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173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172" t="str">
        <f>E7</f>
        <v>OU - stavební úpravy objektu ZW - děkanát Lékařské fakulty</v>
      </c>
      <c r="F80" s="34"/>
      <c r="G80" s="34"/>
      <c r="H80" s="34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" customFormat="1" ht="12" customHeight="1">
      <c r="B81" s="23"/>
      <c r="C81" s="34" t="s">
        <v>153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2" customFormat="1" ht="16.5" customHeight="1">
      <c r="A82" s="40"/>
      <c r="B82" s="41"/>
      <c r="C82" s="42"/>
      <c r="D82" s="42"/>
      <c r="E82" s="172" t="s">
        <v>154</v>
      </c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155</v>
      </c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71" t="str">
        <f>E11</f>
        <v>011 - Vytápění</v>
      </c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21</v>
      </c>
      <c r="D86" s="42"/>
      <c r="E86" s="42"/>
      <c r="F86" s="29" t="str">
        <f>F14</f>
        <v xml:space="preserve"> </v>
      </c>
      <c r="G86" s="42"/>
      <c r="H86" s="42"/>
      <c r="I86" s="34" t="s">
        <v>23</v>
      </c>
      <c r="J86" s="74" t="str">
        <f>IF(J14="","",J14)</f>
        <v>16. 9. 2021</v>
      </c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40.05" customHeight="1">
      <c r="A88" s="40"/>
      <c r="B88" s="41"/>
      <c r="C88" s="34" t="s">
        <v>25</v>
      </c>
      <c r="D88" s="42"/>
      <c r="E88" s="42"/>
      <c r="F88" s="29" t="str">
        <f>E17</f>
        <v>Ostravská univerzita, Dvořákova 138/7, Ostrava</v>
      </c>
      <c r="G88" s="42"/>
      <c r="H88" s="42"/>
      <c r="I88" s="34" t="s">
        <v>32</v>
      </c>
      <c r="J88" s="38" t="str">
        <f>E23</f>
        <v>Ing.arch.Martin Janda,Lomná 1895, Frenštát p.R.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5.15" customHeight="1">
      <c r="A89" s="40"/>
      <c r="B89" s="41"/>
      <c r="C89" s="34" t="s">
        <v>30</v>
      </c>
      <c r="D89" s="42"/>
      <c r="E89" s="42"/>
      <c r="F89" s="29" t="str">
        <f>IF(E20="","",E20)</f>
        <v>Vyplň údaj</v>
      </c>
      <c r="G89" s="42"/>
      <c r="H89" s="42"/>
      <c r="I89" s="34" t="s">
        <v>36</v>
      </c>
      <c r="J89" s="38" t="str">
        <f>E26</f>
        <v xml:space="preserve"> </v>
      </c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0.32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11" customFormat="1" ht="29.28" customHeight="1">
      <c r="A91" s="188"/>
      <c r="B91" s="189"/>
      <c r="C91" s="190" t="s">
        <v>174</v>
      </c>
      <c r="D91" s="191" t="s">
        <v>58</v>
      </c>
      <c r="E91" s="191" t="s">
        <v>54</v>
      </c>
      <c r="F91" s="191" t="s">
        <v>55</v>
      </c>
      <c r="G91" s="191" t="s">
        <v>175</v>
      </c>
      <c r="H91" s="191" t="s">
        <v>176</v>
      </c>
      <c r="I91" s="191" t="s">
        <v>177</v>
      </c>
      <c r="J91" s="191" t="s">
        <v>159</v>
      </c>
      <c r="K91" s="192" t="s">
        <v>178</v>
      </c>
      <c r="L91" s="193"/>
      <c r="M91" s="94" t="s">
        <v>19</v>
      </c>
      <c r="N91" s="95" t="s">
        <v>43</v>
      </c>
      <c r="O91" s="95" t="s">
        <v>179</v>
      </c>
      <c r="P91" s="95" t="s">
        <v>180</v>
      </c>
      <c r="Q91" s="95" t="s">
        <v>181</v>
      </c>
      <c r="R91" s="95" t="s">
        <v>182</v>
      </c>
      <c r="S91" s="95" t="s">
        <v>183</v>
      </c>
      <c r="T91" s="96" t="s">
        <v>184</v>
      </c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</row>
    <row r="92" s="2" customFormat="1" ht="22.8" customHeight="1">
      <c r="A92" s="40"/>
      <c r="B92" s="41"/>
      <c r="C92" s="101" t="s">
        <v>185</v>
      </c>
      <c r="D92" s="42"/>
      <c r="E92" s="42"/>
      <c r="F92" s="42"/>
      <c r="G92" s="42"/>
      <c r="H92" s="42"/>
      <c r="I92" s="42"/>
      <c r="J92" s="194">
        <f>BK92</f>
        <v>0</v>
      </c>
      <c r="K92" s="42"/>
      <c r="L92" s="46"/>
      <c r="M92" s="97"/>
      <c r="N92" s="195"/>
      <c r="O92" s="98"/>
      <c r="P92" s="196">
        <f>P93+P135+P165+P201+P228+P285+P295</f>
        <v>0</v>
      </c>
      <c r="Q92" s="98"/>
      <c r="R92" s="196">
        <f>R93+R135+R165+R201+R228+R285+R295</f>
        <v>0</v>
      </c>
      <c r="S92" s="98"/>
      <c r="T92" s="197">
        <f>T93+T135+T165+T201+T228+T285+T295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72</v>
      </c>
      <c r="AU92" s="19" t="s">
        <v>160</v>
      </c>
      <c r="BK92" s="198">
        <f>BK93+BK135+BK165+BK201+BK228+BK285+BK295</f>
        <v>0</v>
      </c>
    </row>
    <row r="93" s="12" customFormat="1" ht="25.92" customHeight="1">
      <c r="A93" s="12"/>
      <c r="B93" s="199"/>
      <c r="C93" s="200"/>
      <c r="D93" s="201" t="s">
        <v>72</v>
      </c>
      <c r="E93" s="202" t="s">
        <v>80</v>
      </c>
      <c r="F93" s="202" t="s">
        <v>3719</v>
      </c>
      <c r="G93" s="200"/>
      <c r="H93" s="200"/>
      <c r="I93" s="203"/>
      <c r="J93" s="204">
        <f>BK93</f>
        <v>0</v>
      </c>
      <c r="K93" s="200"/>
      <c r="L93" s="205"/>
      <c r="M93" s="206"/>
      <c r="N93" s="207"/>
      <c r="O93" s="207"/>
      <c r="P93" s="208">
        <f>SUM(P94:P134)</f>
        <v>0</v>
      </c>
      <c r="Q93" s="207"/>
      <c r="R93" s="208">
        <f>SUM(R94:R134)</f>
        <v>0</v>
      </c>
      <c r="S93" s="207"/>
      <c r="T93" s="209">
        <f>SUM(T94:T134)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0" t="s">
        <v>80</v>
      </c>
      <c r="AT93" s="211" t="s">
        <v>72</v>
      </c>
      <c r="AU93" s="211" t="s">
        <v>73</v>
      </c>
      <c r="AY93" s="210" t="s">
        <v>188</v>
      </c>
      <c r="BK93" s="212">
        <f>SUM(BK94:BK134)</f>
        <v>0</v>
      </c>
    </row>
    <row r="94" s="2" customFormat="1" ht="24.15" customHeight="1">
      <c r="A94" s="40"/>
      <c r="B94" s="41"/>
      <c r="C94" s="215" t="s">
        <v>73</v>
      </c>
      <c r="D94" s="215" t="s">
        <v>190</v>
      </c>
      <c r="E94" s="216" t="s">
        <v>3720</v>
      </c>
      <c r="F94" s="217" t="s">
        <v>3721</v>
      </c>
      <c r="G94" s="218" t="s">
        <v>1352</v>
      </c>
      <c r="H94" s="219">
        <v>2</v>
      </c>
      <c r="I94" s="220"/>
      <c r="J94" s="221">
        <f>ROUND(I94*H94,2)</f>
        <v>0</v>
      </c>
      <c r="K94" s="217" t="s">
        <v>19</v>
      </c>
      <c r="L94" s="46"/>
      <c r="M94" s="222" t="s">
        <v>19</v>
      </c>
      <c r="N94" s="223" t="s">
        <v>44</v>
      </c>
      <c r="O94" s="86"/>
      <c r="P94" s="224">
        <f>O94*H94</f>
        <v>0</v>
      </c>
      <c r="Q94" s="224">
        <v>0</v>
      </c>
      <c r="R94" s="224">
        <f>Q94*H94</f>
        <v>0</v>
      </c>
      <c r="S94" s="224">
        <v>0</v>
      </c>
      <c r="T94" s="225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6" t="s">
        <v>135</v>
      </c>
      <c r="AT94" s="226" t="s">
        <v>190</v>
      </c>
      <c r="AU94" s="226" t="s">
        <v>80</v>
      </c>
      <c r="AY94" s="19" t="s">
        <v>188</v>
      </c>
      <c r="BE94" s="227">
        <f>IF(N94="základní",J94,0)</f>
        <v>0</v>
      </c>
      <c r="BF94" s="227">
        <f>IF(N94="snížená",J94,0)</f>
        <v>0</v>
      </c>
      <c r="BG94" s="227">
        <f>IF(N94="zákl. přenesená",J94,0)</f>
        <v>0</v>
      </c>
      <c r="BH94" s="227">
        <f>IF(N94="sníž. přenesená",J94,0)</f>
        <v>0</v>
      </c>
      <c r="BI94" s="227">
        <f>IF(N94="nulová",J94,0)</f>
        <v>0</v>
      </c>
      <c r="BJ94" s="19" t="s">
        <v>80</v>
      </c>
      <c r="BK94" s="227">
        <f>ROUND(I94*H94,2)</f>
        <v>0</v>
      </c>
      <c r="BL94" s="19" t="s">
        <v>135</v>
      </c>
      <c r="BM94" s="226" t="s">
        <v>82</v>
      </c>
    </row>
    <row r="95" s="2" customFormat="1" ht="16.5" customHeight="1">
      <c r="A95" s="40"/>
      <c r="B95" s="41"/>
      <c r="C95" s="215" t="s">
        <v>73</v>
      </c>
      <c r="D95" s="215" t="s">
        <v>190</v>
      </c>
      <c r="E95" s="216" t="s">
        <v>3722</v>
      </c>
      <c r="F95" s="217" t="s">
        <v>3723</v>
      </c>
      <c r="G95" s="218" t="s">
        <v>1352</v>
      </c>
      <c r="H95" s="219">
        <v>10</v>
      </c>
      <c r="I95" s="220"/>
      <c r="J95" s="221">
        <f>ROUND(I95*H95,2)</f>
        <v>0</v>
      </c>
      <c r="K95" s="217" t="s">
        <v>19</v>
      </c>
      <c r="L95" s="46"/>
      <c r="M95" s="222" t="s">
        <v>19</v>
      </c>
      <c r="N95" s="223" t="s">
        <v>44</v>
      </c>
      <c r="O95" s="86"/>
      <c r="P95" s="224">
        <f>O95*H95</f>
        <v>0</v>
      </c>
      <c r="Q95" s="224">
        <v>0</v>
      </c>
      <c r="R95" s="224">
        <f>Q95*H95</f>
        <v>0</v>
      </c>
      <c r="S95" s="224">
        <v>0</v>
      </c>
      <c r="T95" s="225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6" t="s">
        <v>135</v>
      </c>
      <c r="AT95" s="226" t="s">
        <v>190</v>
      </c>
      <c r="AU95" s="226" t="s">
        <v>80</v>
      </c>
      <c r="AY95" s="19" t="s">
        <v>188</v>
      </c>
      <c r="BE95" s="227">
        <f>IF(N95="základní",J95,0)</f>
        <v>0</v>
      </c>
      <c r="BF95" s="227">
        <f>IF(N95="snížená",J95,0)</f>
        <v>0</v>
      </c>
      <c r="BG95" s="227">
        <f>IF(N95="zákl. přenesená",J95,0)</f>
        <v>0</v>
      </c>
      <c r="BH95" s="227">
        <f>IF(N95="sníž. přenesená",J95,0)</f>
        <v>0</v>
      </c>
      <c r="BI95" s="227">
        <f>IF(N95="nulová",J95,0)</f>
        <v>0</v>
      </c>
      <c r="BJ95" s="19" t="s">
        <v>80</v>
      </c>
      <c r="BK95" s="227">
        <f>ROUND(I95*H95,2)</f>
        <v>0</v>
      </c>
      <c r="BL95" s="19" t="s">
        <v>135</v>
      </c>
      <c r="BM95" s="226" t="s">
        <v>135</v>
      </c>
    </row>
    <row r="96" s="2" customFormat="1" ht="16.5" customHeight="1">
      <c r="A96" s="40"/>
      <c r="B96" s="41"/>
      <c r="C96" s="215" t="s">
        <v>73</v>
      </c>
      <c r="D96" s="215" t="s">
        <v>190</v>
      </c>
      <c r="E96" s="216" t="s">
        <v>3724</v>
      </c>
      <c r="F96" s="217" t="s">
        <v>3725</v>
      </c>
      <c r="G96" s="218" t="s">
        <v>1352</v>
      </c>
      <c r="H96" s="219">
        <v>10</v>
      </c>
      <c r="I96" s="220"/>
      <c r="J96" s="221">
        <f>ROUND(I96*H96,2)</f>
        <v>0</v>
      </c>
      <c r="K96" s="217" t="s">
        <v>19</v>
      </c>
      <c r="L96" s="46"/>
      <c r="M96" s="222" t="s">
        <v>19</v>
      </c>
      <c r="N96" s="223" t="s">
        <v>44</v>
      </c>
      <c r="O96" s="86"/>
      <c r="P96" s="224">
        <f>O96*H96</f>
        <v>0</v>
      </c>
      <c r="Q96" s="224">
        <v>0</v>
      </c>
      <c r="R96" s="224">
        <f>Q96*H96</f>
        <v>0</v>
      </c>
      <c r="S96" s="224">
        <v>0</v>
      </c>
      <c r="T96" s="225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6" t="s">
        <v>135</v>
      </c>
      <c r="AT96" s="226" t="s">
        <v>190</v>
      </c>
      <c r="AU96" s="226" t="s">
        <v>80</v>
      </c>
      <c r="AY96" s="19" t="s">
        <v>188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19" t="s">
        <v>80</v>
      </c>
      <c r="BK96" s="227">
        <f>ROUND(I96*H96,2)</f>
        <v>0</v>
      </c>
      <c r="BL96" s="19" t="s">
        <v>135</v>
      </c>
      <c r="BM96" s="226" t="s">
        <v>258</v>
      </c>
    </row>
    <row r="97" s="2" customFormat="1" ht="16.5" customHeight="1">
      <c r="A97" s="40"/>
      <c r="B97" s="41"/>
      <c r="C97" s="215" t="s">
        <v>73</v>
      </c>
      <c r="D97" s="215" t="s">
        <v>190</v>
      </c>
      <c r="E97" s="216" t="s">
        <v>3726</v>
      </c>
      <c r="F97" s="217" t="s">
        <v>3727</v>
      </c>
      <c r="G97" s="218" t="s">
        <v>1352</v>
      </c>
      <c r="H97" s="219">
        <v>2</v>
      </c>
      <c r="I97" s="220"/>
      <c r="J97" s="221">
        <f>ROUND(I97*H97,2)</f>
        <v>0</v>
      </c>
      <c r="K97" s="217" t="s">
        <v>19</v>
      </c>
      <c r="L97" s="46"/>
      <c r="M97" s="222" t="s">
        <v>19</v>
      </c>
      <c r="N97" s="223" t="s">
        <v>44</v>
      </c>
      <c r="O97" s="86"/>
      <c r="P97" s="224">
        <f>O97*H97</f>
        <v>0</v>
      </c>
      <c r="Q97" s="224">
        <v>0</v>
      </c>
      <c r="R97" s="224">
        <f>Q97*H97</f>
        <v>0</v>
      </c>
      <c r="S97" s="224">
        <v>0</v>
      </c>
      <c r="T97" s="225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6" t="s">
        <v>135</v>
      </c>
      <c r="AT97" s="226" t="s">
        <v>190</v>
      </c>
      <c r="AU97" s="226" t="s">
        <v>80</v>
      </c>
      <c r="AY97" s="19" t="s">
        <v>188</v>
      </c>
      <c r="BE97" s="227">
        <f>IF(N97="základní",J97,0)</f>
        <v>0</v>
      </c>
      <c r="BF97" s="227">
        <f>IF(N97="snížená",J97,0)</f>
        <v>0</v>
      </c>
      <c r="BG97" s="227">
        <f>IF(N97="zákl. přenesená",J97,0)</f>
        <v>0</v>
      </c>
      <c r="BH97" s="227">
        <f>IF(N97="sníž. přenesená",J97,0)</f>
        <v>0</v>
      </c>
      <c r="BI97" s="227">
        <f>IF(N97="nulová",J97,0)</f>
        <v>0</v>
      </c>
      <c r="BJ97" s="19" t="s">
        <v>80</v>
      </c>
      <c r="BK97" s="227">
        <f>ROUND(I97*H97,2)</f>
        <v>0</v>
      </c>
      <c r="BL97" s="19" t="s">
        <v>135</v>
      </c>
      <c r="BM97" s="226" t="s">
        <v>268</v>
      </c>
    </row>
    <row r="98" s="2" customFormat="1" ht="16.5" customHeight="1">
      <c r="A98" s="40"/>
      <c r="B98" s="41"/>
      <c r="C98" s="215" t="s">
        <v>73</v>
      </c>
      <c r="D98" s="215" t="s">
        <v>190</v>
      </c>
      <c r="E98" s="216" t="s">
        <v>3728</v>
      </c>
      <c r="F98" s="217" t="s">
        <v>3729</v>
      </c>
      <c r="G98" s="218" t="s">
        <v>1352</v>
      </c>
      <c r="H98" s="219">
        <v>2</v>
      </c>
      <c r="I98" s="220"/>
      <c r="J98" s="221">
        <f>ROUND(I98*H98,2)</f>
        <v>0</v>
      </c>
      <c r="K98" s="217" t="s">
        <v>19</v>
      </c>
      <c r="L98" s="46"/>
      <c r="M98" s="222" t="s">
        <v>19</v>
      </c>
      <c r="N98" s="223" t="s">
        <v>44</v>
      </c>
      <c r="O98" s="86"/>
      <c r="P98" s="224">
        <f>O98*H98</f>
        <v>0</v>
      </c>
      <c r="Q98" s="224">
        <v>0</v>
      </c>
      <c r="R98" s="224">
        <f>Q98*H98</f>
        <v>0</v>
      </c>
      <c r="S98" s="224">
        <v>0</v>
      </c>
      <c r="T98" s="225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6" t="s">
        <v>135</v>
      </c>
      <c r="AT98" s="226" t="s">
        <v>190</v>
      </c>
      <c r="AU98" s="226" t="s">
        <v>80</v>
      </c>
      <c r="AY98" s="19" t="s">
        <v>188</v>
      </c>
      <c r="BE98" s="227">
        <f>IF(N98="základní",J98,0)</f>
        <v>0</v>
      </c>
      <c r="BF98" s="227">
        <f>IF(N98="snížená",J98,0)</f>
        <v>0</v>
      </c>
      <c r="BG98" s="227">
        <f>IF(N98="zákl. přenesená",J98,0)</f>
        <v>0</v>
      </c>
      <c r="BH98" s="227">
        <f>IF(N98="sníž. přenesená",J98,0)</f>
        <v>0</v>
      </c>
      <c r="BI98" s="227">
        <f>IF(N98="nulová",J98,0)</f>
        <v>0</v>
      </c>
      <c r="BJ98" s="19" t="s">
        <v>80</v>
      </c>
      <c r="BK98" s="227">
        <f>ROUND(I98*H98,2)</f>
        <v>0</v>
      </c>
      <c r="BL98" s="19" t="s">
        <v>135</v>
      </c>
      <c r="BM98" s="226" t="s">
        <v>286</v>
      </c>
    </row>
    <row r="99" s="2" customFormat="1" ht="16.5" customHeight="1">
      <c r="A99" s="40"/>
      <c r="B99" s="41"/>
      <c r="C99" s="215" t="s">
        <v>73</v>
      </c>
      <c r="D99" s="215" t="s">
        <v>190</v>
      </c>
      <c r="E99" s="216" t="s">
        <v>3730</v>
      </c>
      <c r="F99" s="217" t="s">
        <v>3731</v>
      </c>
      <c r="G99" s="218" t="s">
        <v>1352</v>
      </c>
      <c r="H99" s="219">
        <v>1</v>
      </c>
      <c r="I99" s="220"/>
      <c r="J99" s="221">
        <f>ROUND(I99*H99,2)</f>
        <v>0</v>
      </c>
      <c r="K99" s="217" t="s">
        <v>19</v>
      </c>
      <c r="L99" s="46"/>
      <c r="M99" s="222" t="s">
        <v>19</v>
      </c>
      <c r="N99" s="223" t="s">
        <v>44</v>
      </c>
      <c r="O99" s="86"/>
      <c r="P99" s="224">
        <f>O99*H99</f>
        <v>0</v>
      </c>
      <c r="Q99" s="224">
        <v>0</v>
      </c>
      <c r="R99" s="224">
        <f>Q99*H99</f>
        <v>0</v>
      </c>
      <c r="S99" s="224">
        <v>0</v>
      </c>
      <c r="T99" s="225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6" t="s">
        <v>135</v>
      </c>
      <c r="AT99" s="226" t="s">
        <v>190</v>
      </c>
      <c r="AU99" s="226" t="s">
        <v>80</v>
      </c>
      <c r="AY99" s="19" t="s">
        <v>188</v>
      </c>
      <c r="BE99" s="227">
        <f>IF(N99="základní",J99,0)</f>
        <v>0</v>
      </c>
      <c r="BF99" s="227">
        <f>IF(N99="snížená",J99,0)</f>
        <v>0</v>
      </c>
      <c r="BG99" s="227">
        <f>IF(N99="zákl. přenesená",J99,0)</f>
        <v>0</v>
      </c>
      <c r="BH99" s="227">
        <f>IF(N99="sníž. přenesená",J99,0)</f>
        <v>0</v>
      </c>
      <c r="BI99" s="227">
        <f>IF(N99="nulová",J99,0)</f>
        <v>0</v>
      </c>
      <c r="BJ99" s="19" t="s">
        <v>80</v>
      </c>
      <c r="BK99" s="227">
        <f>ROUND(I99*H99,2)</f>
        <v>0</v>
      </c>
      <c r="BL99" s="19" t="s">
        <v>135</v>
      </c>
      <c r="BM99" s="226" t="s">
        <v>305</v>
      </c>
    </row>
    <row r="100" s="2" customFormat="1" ht="16.5" customHeight="1">
      <c r="A100" s="40"/>
      <c r="B100" s="41"/>
      <c r="C100" s="215" t="s">
        <v>73</v>
      </c>
      <c r="D100" s="215" t="s">
        <v>190</v>
      </c>
      <c r="E100" s="216" t="s">
        <v>3732</v>
      </c>
      <c r="F100" s="217" t="s">
        <v>3733</v>
      </c>
      <c r="G100" s="218" t="s">
        <v>1352</v>
      </c>
      <c r="H100" s="219">
        <v>1</v>
      </c>
      <c r="I100" s="220"/>
      <c r="J100" s="221">
        <f>ROUND(I100*H100,2)</f>
        <v>0</v>
      </c>
      <c r="K100" s="217" t="s">
        <v>19</v>
      </c>
      <c r="L100" s="46"/>
      <c r="M100" s="222" t="s">
        <v>19</v>
      </c>
      <c r="N100" s="223" t="s">
        <v>44</v>
      </c>
      <c r="O100" s="86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135</v>
      </c>
      <c r="AT100" s="226" t="s">
        <v>190</v>
      </c>
      <c r="AU100" s="226" t="s">
        <v>80</v>
      </c>
      <c r="AY100" s="19" t="s">
        <v>188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135</v>
      </c>
      <c r="BM100" s="226" t="s">
        <v>321</v>
      </c>
    </row>
    <row r="101" s="2" customFormat="1" ht="16.5" customHeight="1">
      <c r="A101" s="40"/>
      <c r="B101" s="41"/>
      <c r="C101" s="215" t="s">
        <v>73</v>
      </c>
      <c r="D101" s="215" t="s">
        <v>190</v>
      </c>
      <c r="E101" s="216" t="s">
        <v>3734</v>
      </c>
      <c r="F101" s="217" t="s">
        <v>3735</v>
      </c>
      <c r="G101" s="218" t="s">
        <v>1352</v>
      </c>
      <c r="H101" s="219">
        <v>1</v>
      </c>
      <c r="I101" s="220"/>
      <c r="J101" s="221">
        <f>ROUND(I101*H101,2)</f>
        <v>0</v>
      </c>
      <c r="K101" s="217" t="s">
        <v>19</v>
      </c>
      <c r="L101" s="46"/>
      <c r="M101" s="222" t="s">
        <v>19</v>
      </c>
      <c r="N101" s="223" t="s">
        <v>44</v>
      </c>
      <c r="O101" s="86"/>
      <c r="P101" s="224">
        <f>O101*H101</f>
        <v>0</v>
      </c>
      <c r="Q101" s="224">
        <v>0</v>
      </c>
      <c r="R101" s="224">
        <f>Q101*H101</f>
        <v>0</v>
      </c>
      <c r="S101" s="224">
        <v>0</v>
      </c>
      <c r="T101" s="225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6" t="s">
        <v>135</v>
      </c>
      <c r="AT101" s="226" t="s">
        <v>190</v>
      </c>
      <c r="AU101" s="226" t="s">
        <v>80</v>
      </c>
      <c r="AY101" s="19" t="s">
        <v>188</v>
      </c>
      <c r="BE101" s="227">
        <f>IF(N101="základní",J101,0)</f>
        <v>0</v>
      </c>
      <c r="BF101" s="227">
        <f>IF(N101="snížená",J101,0)</f>
        <v>0</v>
      </c>
      <c r="BG101" s="227">
        <f>IF(N101="zákl. přenesená",J101,0)</f>
        <v>0</v>
      </c>
      <c r="BH101" s="227">
        <f>IF(N101="sníž. přenesená",J101,0)</f>
        <v>0</v>
      </c>
      <c r="BI101" s="227">
        <f>IF(N101="nulová",J101,0)</f>
        <v>0</v>
      </c>
      <c r="BJ101" s="19" t="s">
        <v>80</v>
      </c>
      <c r="BK101" s="227">
        <f>ROUND(I101*H101,2)</f>
        <v>0</v>
      </c>
      <c r="BL101" s="19" t="s">
        <v>135</v>
      </c>
      <c r="BM101" s="226" t="s">
        <v>342</v>
      </c>
    </row>
    <row r="102" s="2" customFormat="1" ht="16.5" customHeight="1">
      <c r="A102" s="40"/>
      <c r="B102" s="41"/>
      <c r="C102" s="215" t="s">
        <v>73</v>
      </c>
      <c r="D102" s="215" t="s">
        <v>190</v>
      </c>
      <c r="E102" s="216" t="s">
        <v>3736</v>
      </c>
      <c r="F102" s="217" t="s">
        <v>3737</v>
      </c>
      <c r="G102" s="218" t="s">
        <v>1352</v>
      </c>
      <c r="H102" s="219">
        <v>4</v>
      </c>
      <c r="I102" s="220"/>
      <c r="J102" s="221">
        <f>ROUND(I102*H102,2)</f>
        <v>0</v>
      </c>
      <c r="K102" s="217" t="s">
        <v>19</v>
      </c>
      <c r="L102" s="46"/>
      <c r="M102" s="222" t="s">
        <v>19</v>
      </c>
      <c r="N102" s="223" t="s">
        <v>44</v>
      </c>
      <c r="O102" s="86"/>
      <c r="P102" s="224">
        <f>O102*H102</f>
        <v>0</v>
      </c>
      <c r="Q102" s="224">
        <v>0</v>
      </c>
      <c r="R102" s="224">
        <f>Q102*H102</f>
        <v>0</v>
      </c>
      <c r="S102" s="224">
        <v>0</v>
      </c>
      <c r="T102" s="225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6" t="s">
        <v>135</v>
      </c>
      <c r="AT102" s="226" t="s">
        <v>190</v>
      </c>
      <c r="AU102" s="226" t="s">
        <v>80</v>
      </c>
      <c r="AY102" s="19" t="s">
        <v>188</v>
      </c>
      <c r="BE102" s="227">
        <f>IF(N102="základní",J102,0)</f>
        <v>0</v>
      </c>
      <c r="BF102" s="227">
        <f>IF(N102="snížená",J102,0)</f>
        <v>0</v>
      </c>
      <c r="BG102" s="227">
        <f>IF(N102="zákl. přenesená",J102,0)</f>
        <v>0</v>
      </c>
      <c r="BH102" s="227">
        <f>IF(N102="sníž. přenesená",J102,0)</f>
        <v>0</v>
      </c>
      <c r="BI102" s="227">
        <f>IF(N102="nulová",J102,0)</f>
        <v>0</v>
      </c>
      <c r="BJ102" s="19" t="s">
        <v>80</v>
      </c>
      <c r="BK102" s="227">
        <f>ROUND(I102*H102,2)</f>
        <v>0</v>
      </c>
      <c r="BL102" s="19" t="s">
        <v>135</v>
      </c>
      <c r="BM102" s="226" t="s">
        <v>355</v>
      </c>
    </row>
    <row r="103" s="2" customFormat="1" ht="24.15" customHeight="1">
      <c r="A103" s="40"/>
      <c r="B103" s="41"/>
      <c r="C103" s="215" t="s">
        <v>73</v>
      </c>
      <c r="D103" s="215" t="s">
        <v>190</v>
      </c>
      <c r="E103" s="216" t="s">
        <v>3738</v>
      </c>
      <c r="F103" s="217" t="s">
        <v>3739</v>
      </c>
      <c r="G103" s="218" t="s">
        <v>1352</v>
      </c>
      <c r="H103" s="219">
        <v>6</v>
      </c>
      <c r="I103" s="220"/>
      <c r="J103" s="221">
        <f>ROUND(I103*H103,2)</f>
        <v>0</v>
      </c>
      <c r="K103" s="217" t="s">
        <v>19</v>
      </c>
      <c r="L103" s="46"/>
      <c r="M103" s="222" t="s">
        <v>19</v>
      </c>
      <c r="N103" s="223" t="s">
        <v>44</v>
      </c>
      <c r="O103" s="86"/>
      <c r="P103" s="224">
        <f>O103*H103</f>
        <v>0</v>
      </c>
      <c r="Q103" s="224">
        <v>0</v>
      </c>
      <c r="R103" s="224">
        <f>Q103*H103</f>
        <v>0</v>
      </c>
      <c r="S103" s="224">
        <v>0</v>
      </c>
      <c r="T103" s="225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6" t="s">
        <v>135</v>
      </c>
      <c r="AT103" s="226" t="s">
        <v>190</v>
      </c>
      <c r="AU103" s="226" t="s">
        <v>80</v>
      </c>
      <c r="AY103" s="19" t="s">
        <v>188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19" t="s">
        <v>80</v>
      </c>
      <c r="BK103" s="227">
        <f>ROUND(I103*H103,2)</f>
        <v>0</v>
      </c>
      <c r="BL103" s="19" t="s">
        <v>135</v>
      </c>
      <c r="BM103" s="226" t="s">
        <v>375</v>
      </c>
    </row>
    <row r="104" s="2" customFormat="1" ht="16.5" customHeight="1">
      <c r="A104" s="40"/>
      <c r="B104" s="41"/>
      <c r="C104" s="215" t="s">
        <v>73</v>
      </c>
      <c r="D104" s="215" t="s">
        <v>190</v>
      </c>
      <c r="E104" s="216" t="s">
        <v>3740</v>
      </c>
      <c r="F104" s="217" t="s">
        <v>3741</v>
      </c>
      <c r="G104" s="218" t="s">
        <v>1352</v>
      </c>
      <c r="H104" s="219">
        <v>2</v>
      </c>
      <c r="I104" s="220"/>
      <c r="J104" s="221">
        <f>ROUND(I104*H104,2)</f>
        <v>0</v>
      </c>
      <c r="K104" s="217" t="s">
        <v>19</v>
      </c>
      <c r="L104" s="46"/>
      <c r="M104" s="222" t="s">
        <v>19</v>
      </c>
      <c r="N104" s="223" t="s">
        <v>44</v>
      </c>
      <c r="O104" s="86"/>
      <c r="P104" s="224">
        <f>O104*H104</f>
        <v>0</v>
      </c>
      <c r="Q104" s="224">
        <v>0</v>
      </c>
      <c r="R104" s="224">
        <f>Q104*H104</f>
        <v>0</v>
      </c>
      <c r="S104" s="224">
        <v>0</v>
      </c>
      <c r="T104" s="225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6" t="s">
        <v>135</v>
      </c>
      <c r="AT104" s="226" t="s">
        <v>190</v>
      </c>
      <c r="AU104" s="226" t="s">
        <v>80</v>
      </c>
      <c r="AY104" s="19" t="s">
        <v>188</v>
      </c>
      <c r="BE104" s="227">
        <f>IF(N104="základní",J104,0)</f>
        <v>0</v>
      </c>
      <c r="BF104" s="227">
        <f>IF(N104="snížená",J104,0)</f>
        <v>0</v>
      </c>
      <c r="BG104" s="227">
        <f>IF(N104="zákl. přenesená",J104,0)</f>
        <v>0</v>
      </c>
      <c r="BH104" s="227">
        <f>IF(N104="sníž. přenesená",J104,0)</f>
        <v>0</v>
      </c>
      <c r="BI104" s="227">
        <f>IF(N104="nulová",J104,0)</f>
        <v>0</v>
      </c>
      <c r="BJ104" s="19" t="s">
        <v>80</v>
      </c>
      <c r="BK104" s="227">
        <f>ROUND(I104*H104,2)</f>
        <v>0</v>
      </c>
      <c r="BL104" s="19" t="s">
        <v>135</v>
      </c>
      <c r="BM104" s="226" t="s">
        <v>389</v>
      </c>
    </row>
    <row r="105" s="2" customFormat="1" ht="16.5" customHeight="1">
      <c r="A105" s="40"/>
      <c r="B105" s="41"/>
      <c r="C105" s="215" t="s">
        <v>73</v>
      </c>
      <c r="D105" s="215" t="s">
        <v>190</v>
      </c>
      <c r="E105" s="216" t="s">
        <v>3742</v>
      </c>
      <c r="F105" s="217" t="s">
        <v>3743</v>
      </c>
      <c r="G105" s="218" t="s">
        <v>1352</v>
      </c>
      <c r="H105" s="219">
        <v>2</v>
      </c>
      <c r="I105" s="220"/>
      <c r="J105" s="221">
        <f>ROUND(I105*H105,2)</f>
        <v>0</v>
      </c>
      <c r="K105" s="217" t="s">
        <v>19</v>
      </c>
      <c r="L105" s="46"/>
      <c r="M105" s="222" t="s">
        <v>19</v>
      </c>
      <c r="N105" s="223" t="s">
        <v>44</v>
      </c>
      <c r="O105" s="86"/>
      <c r="P105" s="224">
        <f>O105*H105</f>
        <v>0</v>
      </c>
      <c r="Q105" s="224">
        <v>0</v>
      </c>
      <c r="R105" s="224">
        <f>Q105*H105</f>
        <v>0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135</v>
      </c>
      <c r="AT105" s="226" t="s">
        <v>190</v>
      </c>
      <c r="AU105" s="226" t="s">
        <v>80</v>
      </c>
      <c r="AY105" s="19" t="s">
        <v>188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135</v>
      </c>
      <c r="BM105" s="226" t="s">
        <v>403</v>
      </c>
    </row>
    <row r="106" s="2" customFormat="1" ht="16.5" customHeight="1">
      <c r="A106" s="40"/>
      <c r="B106" s="41"/>
      <c r="C106" s="215" t="s">
        <v>73</v>
      </c>
      <c r="D106" s="215" t="s">
        <v>190</v>
      </c>
      <c r="E106" s="216" t="s">
        <v>3744</v>
      </c>
      <c r="F106" s="217" t="s">
        <v>3745</v>
      </c>
      <c r="G106" s="218" t="s">
        <v>1352</v>
      </c>
      <c r="H106" s="219">
        <v>2</v>
      </c>
      <c r="I106" s="220"/>
      <c r="J106" s="221">
        <f>ROUND(I106*H106,2)</f>
        <v>0</v>
      </c>
      <c r="K106" s="217" t="s">
        <v>19</v>
      </c>
      <c r="L106" s="46"/>
      <c r="M106" s="222" t="s">
        <v>19</v>
      </c>
      <c r="N106" s="223" t="s">
        <v>44</v>
      </c>
      <c r="O106" s="86"/>
      <c r="P106" s="224">
        <f>O106*H106</f>
        <v>0</v>
      </c>
      <c r="Q106" s="224">
        <v>0</v>
      </c>
      <c r="R106" s="224">
        <f>Q106*H106</f>
        <v>0</v>
      </c>
      <c r="S106" s="224">
        <v>0</v>
      </c>
      <c r="T106" s="225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6" t="s">
        <v>135</v>
      </c>
      <c r="AT106" s="226" t="s">
        <v>190</v>
      </c>
      <c r="AU106" s="226" t="s">
        <v>80</v>
      </c>
      <c r="AY106" s="19" t="s">
        <v>188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19" t="s">
        <v>80</v>
      </c>
      <c r="BK106" s="227">
        <f>ROUND(I106*H106,2)</f>
        <v>0</v>
      </c>
      <c r="BL106" s="19" t="s">
        <v>135</v>
      </c>
      <c r="BM106" s="226" t="s">
        <v>420</v>
      </c>
    </row>
    <row r="107" s="2" customFormat="1" ht="16.5" customHeight="1">
      <c r="A107" s="40"/>
      <c r="B107" s="41"/>
      <c r="C107" s="215" t="s">
        <v>73</v>
      </c>
      <c r="D107" s="215" t="s">
        <v>190</v>
      </c>
      <c r="E107" s="216" t="s">
        <v>3746</v>
      </c>
      <c r="F107" s="217" t="s">
        <v>3747</v>
      </c>
      <c r="G107" s="218" t="s">
        <v>1352</v>
      </c>
      <c r="H107" s="219">
        <v>1</v>
      </c>
      <c r="I107" s="220"/>
      <c r="J107" s="221">
        <f>ROUND(I107*H107,2)</f>
        <v>0</v>
      </c>
      <c r="K107" s="217" t="s">
        <v>19</v>
      </c>
      <c r="L107" s="46"/>
      <c r="M107" s="222" t="s">
        <v>19</v>
      </c>
      <c r="N107" s="223" t="s">
        <v>44</v>
      </c>
      <c r="O107" s="86"/>
      <c r="P107" s="224">
        <f>O107*H107</f>
        <v>0</v>
      </c>
      <c r="Q107" s="224">
        <v>0</v>
      </c>
      <c r="R107" s="224">
        <f>Q107*H107</f>
        <v>0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135</v>
      </c>
      <c r="AT107" s="226" t="s">
        <v>190</v>
      </c>
      <c r="AU107" s="226" t="s">
        <v>80</v>
      </c>
      <c r="AY107" s="19" t="s">
        <v>188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135</v>
      </c>
      <c r="BM107" s="226" t="s">
        <v>448</v>
      </c>
    </row>
    <row r="108" s="2" customFormat="1" ht="16.5" customHeight="1">
      <c r="A108" s="40"/>
      <c r="B108" s="41"/>
      <c r="C108" s="215" t="s">
        <v>73</v>
      </c>
      <c r="D108" s="215" t="s">
        <v>190</v>
      </c>
      <c r="E108" s="216" t="s">
        <v>3748</v>
      </c>
      <c r="F108" s="217" t="s">
        <v>3749</v>
      </c>
      <c r="G108" s="218" t="s">
        <v>1352</v>
      </c>
      <c r="H108" s="219">
        <v>1</v>
      </c>
      <c r="I108" s="220"/>
      <c r="J108" s="221">
        <f>ROUND(I108*H108,2)</f>
        <v>0</v>
      </c>
      <c r="K108" s="217" t="s">
        <v>19</v>
      </c>
      <c r="L108" s="46"/>
      <c r="M108" s="222" t="s">
        <v>19</v>
      </c>
      <c r="N108" s="223" t="s">
        <v>44</v>
      </c>
      <c r="O108" s="86"/>
      <c r="P108" s="224">
        <f>O108*H108</f>
        <v>0</v>
      </c>
      <c r="Q108" s="224">
        <v>0</v>
      </c>
      <c r="R108" s="224">
        <f>Q108*H108</f>
        <v>0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135</v>
      </c>
      <c r="AT108" s="226" t="s">
        <v>190</v>
      </c>
      <c r="AU108" s="226" t="s">
        <v>80</v>
      </c>
      <c r="AY108" s="19" t="s">
        <v>188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135</v>
      </c>
      <c r="BM108" s="226" t="s">
        <v>633</v>
      </c>
    </row>
    <row r="109" s="2" customFormat="1" ht="16.5" customHeight="1">
      <c r="A109" s="40"/>
      <c r="B109" s="41"/>
      <c r="C109" s="215" t="s">
        <v>73</v>
      </c>
      <c r="D109" s="215" t="s">
        <v>190</v>
      </c>
      <c r="E109" s="216" t="s">
        <v>3750</v>
      </c>
      <c r="F109" s="217" t="s">
        <v>3751</v>
      </c>
      <c r="G109" s="218" t="s">
        <v>1352</v>
      </c>
      <c r="H109" s="219">
        <v>3</v>
      </c>
      <c r="I109" s="220"/>
      <c r="J109" s="221">
        <f>ROUND(I109*H109,2)</f>
        <v>0</v>
      </c>
      <c r="K109" s="217" t="s">
        <v>19</v>
      </c>
      <c r="L109" s="46"/>
      <c r="M109" s="222" t="s">
        <v>19</v>
      </c>
      <c r="N109" s="223" t="s">
        <v>44</v>
      </c>
      <c r="O109" s="86"/>
      <c r="P109" s="224">
        <f>O109*H109</f>
        <v>0</v>
      </c>
      <c r="Q109" s="224">
        <v>0</v>
      </c>
      <c r="R109" s="224">
        <f>Q109*H109</f>
        <v>0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135</v>
      </c>
      <c r="AT109" s="226" t="s">
        <v>190</v>
      </c>
      <c r="AU109" s="226" t="s">
        <v>80</v>
      </c>
      <c r="AY109" s="19" t="s">
        <v>188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135</v>
      </c>
      <c r="BM109" s="226" t="s">
        <v>630</v>
      </c>
    </row>
    <row r="110" s="2" customFormat="1" ht="16.5" customHeight="1">
      <c r="A110" s="40"/>
      <c r="B110" s="41"/>
      <c r="C110" s="215" t="s">
        <v>73</v>
      </c>
      <c r="D110" s="215" t="s">
        <v>190</v>
      </c>
      <c r="E110" s="216" t="s">
        <v>3752</v>
      </c>
      <c r="F110" s="217" t="s">
        <v>3753</v>
      </c>
      <c r="G110" s="218" t="s">
        <v>1352</v>
      </c>
      <c r="H110" s="219">
        <v>1</v>
      </c>
      <c r="I110" s="220"/>
      <c r="J110" s="221">
        <f>ROUND(I110*H110,2)</f>
        <v>0</v>
      </c>
      <c r="K110" s="217" t="s">
        <v>19</v>
      </c>
      <c r="L110" s="46"/>
      <c r="M110" s="222" t="s">
        <v>19</v>
      </c>
      <c r="N110" s="223" t="s">
        <v>44</v>
      </c>
      <c r="O110" s="86"/>
      <c r="P110" s="224">
        <f>O110*H110</f>
        <v>0</v>
      </c>
      <c r="Q110" s="224">
        <v>0</v>
      </c>
      <c r="R110" s="224">
        <f>Q110*H110</f>
        <v>0</v>
      </c>
      <c r="S110" s="224">
        <v>0</v>
      </c>
      <c r="T110" s="225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6" t="s">
        <v>135</v>
      </c>
      <c r="AT110" s="226" t="s">
        <v>190</v>
      </c>
      <c r="AU110" s="226" t="s">
        <v>80</v>
      </c>
      <c r="AY110" s="19" t="s">
        <v>188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19" t="s">
        <v>80</v>
      </c>
      <c r="BK110" s="227">
        <f>ROUND(I110*H110,2)</f>
        <v>0</v>
      </c>
      <c r="BL110" s="19" t="s">
        <v>135</v>
      </c>
      <c r="BM110" s="226" t="s">
        <v>891</v>
      </c>
    </row>
    <row r="111" s="2" customFormat="1" ht="37.8" customHeight="1">
      <c r="A111" s="40"/>
      <c r="B111" s="41"/>
      <c r="C111" s="215" t="s">
        <v>73</v>
      </c>
      <c r="D111" s="215" t="s">
        <v>190</v>
      </c>
      <c r="E111" s="216" t="s">
        <v>3754</v>
      </c>
      <c r="F111" s="217" t="s">
        <v>3755</v>
      </c>
      <c r="G111" s="218" t="s">
        <v>1352</v>
      </c>
      <c r="H111" s="219">
        <v>6</v>
      </c>
      <c r="I111" s="220"/>
      <c r="J111" s="221">
        <f>ROUND(I111*H111,2)</f>
        <v>0</v>
      </c>
      <c r="K111" s="217" t="s">
        <v>19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135</v>
      </c>
      <c r="AT111" s="226" t="s">
        <v>190</v>
      </c>
      <c r="AU111" s="226" t="s">
        <v>80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135</v>
      </c>
      <c r="BM111" s="226" t="s">
        <v>901</v>
      </c>
    </row>
    <row r="112" s="2" customFormat="1" ht="16.5" customHeight="1">
      <c r="A112" s="40"/>
      <c r="B112" s="41"/>
      <c r="C112" s="215" t="s">
        <v>73</v>
      </c>
      <c r="D112" s="215" t="s">
        <v>190</v>
      </c>
      <c r="E112" s="216" t="s">
        <v>3756</v>
      </c>
      <c r="F112" s="217" t="s">
        <v>3757</v>
      </c>
      <c r="G112" s="218" t="s">
        <v>1352</v>
      </c>
      <c r="H112" s="219">
        <v>33</v>
      </c>
      <c r="I112" s="220"/>
      <c r="J112" s="221">
        <f>ROUND(I112*H112,2)</f>
        <v>0</v>
      </c>
      <c r="K112" s="217" t="s">
        <v>19</v>
      </c>
      <c r="L112" s="46"/>
      <c r="M112" s="222" t="s">
        <v>19</v>
      </c>
      <c r="N112" s="223" t="s">
        <v>44</v>
      </c>
      <c r="O112" s="86"/>
      <c r="P112" s="224">
        <f>O112*H112</f>
        <v>0</v>
      </c>
      <c r="Q112" s="224">
        <v>0</v>
      </c>
      <c r="R112" s="224">
        <f>Q112*H112</f>
        <v>0</v>
      </c>
      <c r="S112" s="224">
        <v>0</v>
      </c>
      <c r="T112" s="225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6" t="s">
        <v>135</v>
      </c>
      <c r="AT112" s="226" t="s">
        <v>190</v>
      </c>
      <c r="AU112" s="226" t="s">
        <v>80</v>
      </c>
      <c r="AY112" s="19" t="s">
        <v>188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19" t="s">
        <v>80</v>
      </c>
      <c r="BK112" s="227">
        <f>ROUND(I112*H112,2)</f>
        <v>0</v>
      </c>
      <c r="BL112" s="19" t="s">
        <v>135</v>
      </c>
      <c r="BM112" s="226" t="s">
        <v>916</v>
      </c>
    </row>
    <row r="113" s="2" customFormat="1" ht="16.5" customHeight="1">
      <c r="A113" s="40"/>
      <c r="B113" s="41"/>
      <c r="C113" s="215" t="s">
        <v>73</v>
      </c>
      <c r="D113" s="215" t="s">
        <v>190</v>
      </c>
      <c r="E113" s="216" t="s">
        <v>3758</v>
      </c>
      <c r="F113" s="217" t="s">
        <v>3759</v>
      </c>
      <c r="G113" s="218" t="s">
        <v>1352</v>
      </c>
      <c r="H113" s="219">
        <v>13</v>
      </c>
      <c r="I113" s="220"/>
      <c r="J113" s="221">
        <f>ROUND(I113*H113,2)</f>
        <v>0</v>
      </c>
      <c r="K113" s="217" t="s">
        <v>19</v>
      </c>
      <c r="L113" s="46"/>
      <c r="M113" s="222" t="s">
        <v>19</v>
      </c>
      <c r="N113" s="223" t="s">
        <v>44</v>
      </c>
      <c r="O113" s="86"/>
      <c r="P113" s="224">
        <f>O113*H113</f>
        <v>0</v>
      </c>
      <c r="Q113" s="224">
        <v>0</v>
      </c>
      <c r="R113" s="224">
        <f>Q113*H113</f>
        <v>0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135</v>
      </c>
      <c r="AT113" s="226" t="s">
        <v>190</v>
      </c>
      <c r="AU113" s="226" t="s">
        <v>80</v>
      </c>
      <c r="AY113" s="19" t="s">
        <v>188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135</v>
      </c>
      <c r="BM113" s="226" t="s">
        <v>939</v>
      </c>
    </row>
    <row r="114" s="2" customFormat="1" ht="16.5" customHeight="1">
      <c r="A114" s="40"/>
      <c r="B114" s="41"/>
      <c r="C114" s="215" t="s">
        <v>73</v>
      </c>
      <c r="D114" s="215" t="s">
        <v>190</v>
      </c>
      <c r="E114" s="216" t="s">
        <v>3760</v>
      </c>
      <c r="F114" s="217" t="s">
        <v>3761</v>
      </c>
      <c r="G114" s="218" t="s">
        <v>1352</v>
      </c>
      <c r="H114" s="219">
        <v>5</v>
      </c>
      <c r="I114" s="220"/>
      <c r="J114" s="221">
        <f>ROUND(I114*H114,2)</f>
        <v>0</v>
      </c>
      <c r="K114" s="217" t="s">
        <v>19</v>
      </c>
      <c r="L114" s="46"/>
      <c r="M114" s="222" t="s">
        <v>19</v>
      </c>
      <c r="N114" s="223" t="s">
        <v>44</v>
      </c>
      <c r="O114" s="86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135</v>
      </c>
      <c r="AT114" s="226" t="s">
        <v>190</v>
      </c>
      <c r="AU114" s="226" t="s">
        <v>80</v>
      </c>
      <c r="AY114" s="19" t="s">
        <v>188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135</v>
      </c>
      <c r="BM114" s="226" t="s">
        <v>953</v>
      </c>
    </row>
    <row r="115" s="2" customFormat="1" ht="16.5" customHeight="1">
      <c r="A115" s="40"/>
      <c r="B115" s="41"/>
      <c r="C115" s="215" t="s">
        <v>73</v>
      </c>
      <c r="D115" s="215" t="s">
        <v>190</v>
      </c>
      <c r="E115" s="216" t="s">
        <v>3762</v>
      </c>
      <c r="F115" s="217" t="s">
        <v>3763</v>
      </c>
      <c r="G115" s="218" t="s">
        <v>1352</v>
      </c>
      <c r="H115" s="219">
        <v>6</v>
      </c>
      <c r="I115" s="220"/>
      <c r="J115" s="221">
        <f>ROUND(I115*H115,2)</f>
        <v>0</v>
      </c>
      <c r="K115" s="217" t="s">
        <v>19</v>
      </c>
      <c r="L115" s="46"/>
      <c r="M115" s="222" t="s">
        <v>19</v>
      </c>
      <c r="N115" s="223" t="s">
        <v>44</v>
      </c>
      <c r="O115" s="86"/>
      <c r="P115" s="224">
        <f>O115*H115</f>
        <v>0</v>
      </c>
      <c r="Q115" s="224">
        <v>0</v>
      </c>
      <c r="R115" s="224">
        <f>Q115*H115</f>
        <v>0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135</v>
      </c>
      <c r="AT115" s="226" t="s">
        <v>190</v>
      </c>
      <c r="AU115" s="226" t="s">
        <v>80</v>
      </c>
      <c r="AY115" s="19" t="s">
        <v>188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135</v>
      </c>
      <c r="BM115" s="226" t="s">
        <v>972</v>
      </c>
    </row>
    <row r="116" s="2" customFormat="1" ht="16.5" customHeight="1">
      <c r="A116" s="40"/>
      <c r="B116" s="41"/>
      <c r="C116" s="215" t="s">
        <v>73</v>
      </c>
      <c r="D116" s="215" t="s">
        <v>190</v>
      </c>
      <c r="E116" s="216" t="s">
        <v>3764</v>
      </c>
      <c r="F116" s="217" t="s">
        <v>3765</v>
      </c>
      <c r="G116" s="218" t="s">
        <v>345</v>
      </c>
      <c r="H116" s="219">
        <v>1.7</v>
      </c>
      <c r="I116" s="220"/>
      <c r="J116" s="221">
        <f>ROUND(I116*H116,2)</f>
        <v>0</v>
      </c>
      <c r="K116" s="217" t="s">
        <v>19</v>
      </c>
      <c r="L116" s="46"/>
      <c r="M116" s="222" t="s">
        <v>19</v>
      </c>
      <c r="N116" s="223" t="s">
        <v>44</v>
      </c>
      <c r="O116" s="86"/>
      <c r="P116" s="224">
        <f>O116*H116</f>
        <v>0</v>
      </c>
      <c r="Q116" s="224">
        <v>0</v>
      </c>
      <c r="R116" s="224">
        <f>Q116*H116</f>
        <v>0</v>
      </c>
      <c r="S116" s="224">
        <v>0</v>
      </c>
      <c r="T116" s="225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6" t="s">
        <v>135</v>
      </c>
      <c r="AT116" s="226" t="s">
        <v>190</v>
      </c>
      <c r="AU116" s="226" t="s">
        <v>80</v>
      </c>
      <c r="AY116" s="19" t="s">
        <v>188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19" t="s">
        <v>80</v>
      </c>
      <c r="BK116" s="227">
        <f>ROUND(I116*H116,2)</f>
        <v>0</v>
      </c>
      <c r="BL116" s="19" t="s">
        <v>135</v>
      </c>
      <c r="BM116" s="226" t="s">
        <v>984</v>
      </c>
    </row>
    <row r="117" s="2" customFormat="1" ht="16.5" customHeight="1">
      <c r="A117" s="40"/>
      <c r="B117" s="41"/>
      <c r="C117" s="215" t="s">
        <v>73</v>
      </c>
      <c r="D117" s="215" t="s">
        <v>190</v>
      </c>
      <c r="E117" s="216" t="s">
        <v>3766</v>
      </c>
      <c r="F117" s="217" t="s">
        <v>3767</v>
      </c>
      <c r="G117" s="218" t="s">
        <v>345</v>
      </c>
      <c r="H117" s="219">
        <v>1.7</v>
      </c>
      <c r="I117" s="220"/>
      <c r="J117" s="221">
        <f>ROUND(I117*H117,2)</f>
        <v>0</v>
      </c>
      <c r="K117" s="217" t="s">
        <v>19</v>
      </c>
      <c r="L117" s="46"/>
      <c r="M117" s="222" t="s">
        <v>19</v>
      </c>
      <c r="N117" s="223" t="s">
        <v>44</v>
      </c>
      <c r="O117" s="86"/>
      <c r="P117" s="224">
        <f>O117*H117</f>
        <v>0</v>
      </c>
      <c r="Q117" s="224">
        <v>0</v>
      </c>
      <c r="R117" s="224">
        <f>Q117*H117</f>
        <v>0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135</v>
      </c>
      <c r="AT117" s="226" t="s">
        <v>190</v>
      </c>
      <c r="AU117" s="226" t="s">
        <v>80</v>
      </c>
      <c r="AY117" s="19" t="s">
        <v>188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135</v>
      </c>
      <c r="BM117" s="226" t="s">
        <v>991</v>
      </c>
    </row>
    <row r="118" s="2" customFormat="1" ht="16.5" customHeight="1">
      <c r="A118" s="40"/>
      <c r="B118" s="41"/>
      <c r="C118" s="215" t="s">
        <v>73</v>
      </c>
      <c r="D118" s="215" t="s">
        <v>190</v>
      </c>
      <c r="E118" s="216" t="s">
        <v>3768</v>
      </c>
      <c r="F118" s="217" t="s">
        <v>3769</v>
      </c>
      <c r="G118" s="218" t="s">
        <v>1352</v>
      </c>
      <c r="H118" s="219">
        <v>5</v>
      </c>
      <c r="I118" s="220"/>
      <c r="J118" s="221">
        <f>ROUND(I118*H118,2)</f>
        <v>0</v>
      </c>
      <c r="K118" s="217" t="s">
        <v>19</v>
      </c>
      <c r="L118" s="46"/>
      <c r="M118" s="222" t="s">
        <v>19</v>
      </c>
      <c r="N118" s="223" t="s">
        <v>44</v>
      </c>
      <c r="O118" s="86"/>
      <c r="P118" s="224">
        <f>O118*H118</f>
        <v>0</v>
      </c>
      <c r="Q118" s="224">
        <v>0</v>
      </c>
      <c r="R118" s="224">
        <f>Q118*H118</f>
        <v>0</v>
      </c>
      <c r="S118" s="224">
        <v>0</v>
      </c>
      <c r="T118" s="225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6" t="s">
        <v>135</v>
      </c>
      <c r="AT118" s="226" t="s">
        <v>190</v>
      </c>
      <c r="AU118" s="226" t="s">
        <v>80</v>
      </c>
      <c r="AY118" s="19" t="s">
        <v>188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19" t="s">
        <v>80</v>
      </c>
      <c r="BK118" s="227">
        <f>ROUND(I118*H118,2)</f>
        <v>0</v>
      </c>
      <c r="BL118" s="19" t="s">
        <v>135</v>
      </c>
      <c r="BM118" s="226" t="s">
        <v>1000</v>
      </c>
    </row>
    <row r="119" s="2" customFormat="1" ht="24.15" customHeight="1">
      <c r="A119" s="40"/>
      <c r="B119" s="41"/>
      <c r="C119" s="215" t="s">
        <v>73</v>
      </c>
      <c r="D119" s="215" t="s">
        <v>190</v>
      </c>
      <c r="E119" s="216" t="s">
        <v>3770</v>
      </c>
      <c r="F119" s="217" t="s">
        <v>3771</v>
      </c>
      <c r="G119" s="218" t="s">
        <v>1352</v>
      </c>
      <c r="H119" s="219">
        <v>5</v>
      </c>
      <c r="I119" s="220"/>
      <c r="J119" s="221">
        <f>ROUND(I119*H119,2)</f>
        <v>0</v>
      </c>
      <c r="K119" s="217" t="s">
        <v>19</v>
      </c>
      <c r="L119" s="46"/>
      <c r="M119" s="222" t="s">
        <v>19</v>
      </c>
      <c r="N119" s="223" t="s">
        <v>44</v>
      </c>
      <c r="O119" s="86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135</v>
      </c>
      <c r="AT119" s="226" t="s">
        <v>190</v>
      </c>
      <c r="AU119" s="226" t="s">
        <v>80</v>
      </c>
      <c r="AY119" s="19" t="s">
        <v>188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135</v>
      </c>
      <c r="BM119" s="226" t="s">
        <v>1011</v>
      </c>
    </row>
    <row r="120" s="2" customFormat="1" ht="16.5" customHeight="1">
      <c r="A120" s="40"/>
      <c r="B120" s="41"/>
      <c r="C120" s="215" t="s">
        <v>73</v>
      </c>
      <c r="D120" s="215" t="s">
        <v>190</v>
      </c>
      <c r="E120" s="216" t="s">
        <v>3772</v>
      </c>
      <c r="F120" s="217" t="s">
        <v>3773</v>
      </c>
      <c r="G120" s="218" t="s">
        <v>1352</v>
      </c>
      <c r="H120" s="219">
        <v>5</v>
      </c>
      <c r="I120" s="220"/>
      <c r="J120" s="221">
        <f>ROUND(I120*H120,2)</f>
        <v>0</v>
      </c>
      <c r="K120" s="217" t="s">
        <v>19</v>
      </c>
      <c r="L120" s="46"/>
      <c r="M120" s="222" t="s">
        <v>19</v>
      </c>
      <c r="N120" s="223" t="s">
        <v>44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135</v>
      </c>
      <c r="AT120" s="226" t="s">
        <v>190</v>
      </c>
      <c r="AU120" s="226" t="s">
        <v>80</v>
      </c>
      <c r="AY120" s="19" t="s">
        <v>188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135</v>
      </c>
      <c r="BM120" s="226" t="s">
        <v>1016</v>
      </c>
    </row>
    <row r="121" s="2" customFormat="1" ht="66.75" customHeight="1">
      <c r="A121" s="40"/>
      <c r="B121" s="41"/>
      <c r="C121" s="215" t="s">
        <v>73</v>
      </c>
      <c r="D121" s="215" t="s">
        <v>190</v>
      </c>
      <c r="E121" s="216" t="s">
        <v>3774</v>
      </c>
      <c r="F121" s="217" t="s">
        <v>3775</v>
      </c>
      <c r="G121" s="218" t="s">
        <v>3776</v>
      </c>
      <c r="H121" s="219">
        <v>52</v>
      </c>
      <c r="I121" s="220"/>
      <c r="J121" s="221">
        <f>ROUND(I121*H121,2)</f>
        <v>0</v>
      </c>
      <c r="K121" s="217" t="s">
        <v>19</v>
      </c>
      <c r="L121" s="46"/>
      <c r="M121" s="222" t="s">
        <v>19</v>
      </c>
      <c r="N121" s="223" t="s">
        <v>44</v>
      </c>
      <c r="O121" s="86"/>
      <c r="P121" s="224">
        <f>O121*H121</f>
        <v>0</v>
      </c>
      <c r="Q121" s="224">
        <v>0</v>
      </c>
      <c r="R121" s="224">
        <f>Q121*H121</f>
        <v>0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135</v>
      </c>
      <c r="AT121" s="226" t="s">
        <v>190</v>
      </c>
      <c r="AU121" s="226" t="s">
        <v>80</v>
      </c>
      <c r="AY121" s="19" t="s">
        <v>188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135</v>
      </c>
      <c r="BM121" s="226" t="s">
        <v>1024</v>
      </c>
    </row>
    <row r="122" s="2" customFormat="1" ht="16.5" customHeight="1">
      <c r="A122" s="40"/>
      <c r="B122" s="41"/>
      <c r="C122" s="215" t="s">
        <v>73</v>
      </c>
      <c r="D122" s="215" t="s">
        <v>190</v>
      </c>
      <c r="E122" s="216" t="s">
        <v>3777</v>
      </c>
      <c r="F122" s="217" t="s">
        <v>3778</v>
      </c>
      <c r="G122" s="218" t="s">
        <v>1352</v>
      </c>
      <c r="H122" s="219">
        <v>1</v>
      </c>
      <c r="I122" s="220"/>
      <c r="J122" s="221">
        <f>ROUND(I122*H122,2)</f>
        <v>0</v>
      </c>
      <c r="K122" s="217" t="s">
        <v>19</v>
      </c>
      <c r="L122" s="46"/>
      <c r="M122" s="222" t="s">
        <v>19</v>
      </c>
      <c r="N122" s="223" t="s">
        <v>44</v>
      </c>
      <c r="O122" s="86"/>
      <c r="P122" s="224">
        <f>O122*H122</f>
        <v>0</v>
      </c>
      <c r="Q122" s="224">
        <v>0</v>
      </c>
      <c r="R122" s="224">
        <f>Q122*H122</f>
        <v>0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135</v>
      </c>
      <c r="AT122" s="226" t="s">
        <v>190</v>
      </c>
      <c r="AU122" s="226" t="s">
        <v>80</v>
      </c>
      <c r="AY122" s="19" t="s">
        <v>188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135</v>
      </c>
      <c r="BM122" s="226" t="s">
        <v>1034</v>
      </c>
    </row>
    <row r="123" s="2" customFormat="1" ht="16.5" customHeight="1">
      <c r="A123" s="40"/>
      <c r="B123" s="41"/>
      <c r="C123" s="215" t="s">
        <v>73</v>
      </c>
      <c r="D123" s="215" t="s">
        <v>190</v>
      </c>
      <c r="E123" s="216" t="s">
        <v>3779</v>
      </c>
      <c r="F123" s="217" t="s">
        <v>3780</v>
      </c>
      <c r="G123" s="218" t="s">
        <v>1352</v>
      </c>
      <c r="H123" s="219">
        <v>10</v>
      </c>
      <c r="I123" s="220"/>
      <c r="J123" s="221">
        <f>ROUND(I123*H123,2)</f>
        <v>0</v>
      </c>
      <c r="K123" s="217" t="s">
        <v>19</v>
      </c>
      <c r="L123" s="46"/>
      <c r="M123" s="222" t="s">
        <v>19</v>
      </c>
      <c r="N123" s="223" t="s">
        <v>44</v>
      </c>
      <c r="O123" s="86"/>
      <c r="P123" s="224">
        <f>O123*H123</f>
        <v>0</v>
      </c>
      <c r="Q123" s="224">
        <v>0</v>
      </c>
      <c r="R123" s="224">
        <f>Q123*H123</f>
        <v>0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135</v>
      </c>
      <c r="AT123" s="226" t="s">
        <v>190</v>
      </c>
      <c r="AU123" s="226" t="s">
        <v>80</v>
      </c>
      <c r="AY123" s="19" t="s">
        <v>188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135</v>
      </c>
      <c r="BM123" s="226" t="s">
        <v>1280</v>
      </c>
    </row>
    <row r="124" s="2" customFormat="1" ht="16.5" customHeight="1">
      <c r="A124" s="40"/>
      <c r="B124" s="41"/>
      <c r="C124" s="215" t="s">
        <v>73</v>
      </c>
      <c r="D124" s="215" t="s">
        <v>190</v>
      </c>
      <c r="E124" s="216" t="s">
        <v>3781</v>
      </c>
      <c r="F124" s="217" t="s">
        <v>3782</v>
      </c>
      <c r="G124" s="218" t="s">
        <v>3776</v>
      </c>
      <c r="H124" s="219">
        <v>52</v>
      </c>
      <c r="I124" s="220"/>
      <c r="J124" s="221">
        <f>ROUND(I124*H124,2)</f>
        <v>0</v>
      </c>
      <c r="K124" s="217" t="s">
        <v>19</v>
      </c>
      <c r="L124" s="46"/>
      <c r="M124" s="222" t="s">
        <v>19</v>
      </c>
      <c r="N124" s="223" t="s">
        <v>44</v>
      </c>
      <c r="O124" s="86"/>
      <c r="P124" s="224">
        <f>O124*H124</f>
        <v>0</v>
      </c>
      <c r="Q124" s="224">
        <v>0</v>
      </c>
      <c r="R124" s="224">
        <f>Q124*H124</f>
        <v>0</v>
      </c>
      <c r="S124" s="224">
        <v>0</v>
      </c>
      <c r="T124" s="225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6" t="s">
        <v>135</v>
      </c>
      <c r="AT124" s="226" t="s">
        <v>190</v>
      </c>
      <c r="AU124" s="226" t="s">
        <v>80</v>
      </c>
      <c r="AY124" s="19" t="s">
        <v>188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19" t="s">
        <v>80</v>
      </c>
      <c r="BK124" s="227">
        <f>ROUND(I124*H124,2)</f>
        <v>0</v>
      </c>
      <c r="BL124" s="19" t="s">
        <v>135</v>
      </c>
      <c r="BM124" s="226" t="s">
        <v>1291</v>
      </c>
    </row>
    <row r="125" s="2" customFormat="1" ht="16.5" customHeight="1">
      <c r="A125" s="40"/>
      <c r="B125" s="41"/>
      <c r="C125" s="215" t="s">
        <v>73</v>
      </c>
      <c r="D125" s="215" t="s">
        <v>190</v>
      </c>
      <c r="E125" s="216" t="s">
        <v>3783</v>
      </c>
      <c r="F125" s="217" t="s">
        <v>3784</v>
      </c>
      <c r="G125" s="218" t="s">
        <v>243</v>
      </c>
      <c r="H125" s="219">
        <v>78</v>
      </c>
      <c r="I125" s="220"/>
      <c r="J125" s="221">
        <f>ROUND(I125*H125,2)</f>
        <v>0</v>
      </c>
      <c r="K125" s="217" t="s">
        <v>19</v>
      </c>
      <c r="L125" s="46"/>
      <c r="M125" s="222" t="s">
        <v>19</v>
      </c>
      <c r="N125" s="223" t="s">
        <v>44</v>
      </c>
      <c r="O125" s="86"/>
      <c r="P125" s="224">
        <f>O125*H125</f>
        <v>0</v>
      </c>
      <c r="Q125" s="224">
        <v>0</v>
      </c>
      <c r="R125" s="224">
        <f>Q125*H125</f>
        <v>0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135</v>
      </c>
      <c r="AT125" s="226" t="s">
        <v>190</v>
      </c>
      <c r="AU125" s="226" t="s">
        <v>80</v>
      </c>
      <c r="AY125" s="19" t="s">
        <v>188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135</v>
      </c>
      <c r="BM125" s="226" t="s">
        <v>1311</v>
      </c>
    </row>
    <row r="126" s="2" customFormat="1" ht="16.5" customHeight="1">
      <c r="A126" s="40"/>
      <c r="B126" s="41"/>
      <c r="C126" s="215" t="s">
        <v>73</v>
      </c>
      <c r="D126" s="215" t="s">
        <v>190</v>
      </c>
      <c r="E126" s="216" t="s">
        <v>3785</v>
      </c>
      <c r="F126" s="217" t="s">
        <v>3786</v>
      </c>
      <c r="G126" s="218" t="s">
        <v>1352</v>
      </c>
      <c r="H126" s="219">
        <v>57</v>
      </c>
      <c r="I126" s="220"/>
      <c r="J126" s="221">
        <f>ROUND(I126*H126,2)</f>
        <v>0</v>
      </c>
      <c r="K126" s="217" t="s">
        <v>19</v>
      </c>
      <c r="L126" s="46"/>
      <c r="M126" s="222" t="s">
        <v>19</v>
      </c>
      <c r="N126" s="223" t="s">
        <v>44</v>
      </c>
      <c r="O126" s="86"/>
      <c r="P126" s="224">
        <f>O126*H126</f>
        <v>0</v>
      </c>
      <c r="Q126" s="224">
        <v>0</v>
      </c>
      <c r="R126" s="224">
        <f>Q126*H126</f>
        <v>0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135</v>
      </c>
      <c r="AT126" s="226" t="s">
        <v>190</v>
      </c>
      <c r="AU126" s="226" t="s">
        <v>80</v>
      </c>
      <c r="AY126" s="19" t="s">
        <v>188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135</v>
      </c>
      <c r="BM126" s="226" t="s">
        <v>1327</v>
      </c>
    </row>
    <row r="127" s="2" customFormat="1" ht="16.5" customHeight="1">
      <c r="A127" s="40"/>
      <c r="B127" s="41"/>
      <c r="C127" s="215" t="s">
        <v>73</v>
      </c>
      <c r="D127" s="215" t="s">
        <v>190</v>
      </c>
      <c r="E127" s="216" t="s">
        <v>3787</v>
      </c>
      <c r="F127" s="217" t="s">
        <v>3788</v>
      </c>
      <c r="G127" s="218" t="s">
        <v>451</v>
      </c>
      <c r="H127" s="219">
        <v>6</v>
      </c>
      <c r="I127" s="220"/>
      <c r="J127" s="221">
        <f>ROUND(I127*H127,2)</f>
        <v>0</v>
      </c>
      <c r="K127" s="217" t="s">
        <v>19</v>
      </c>
      <c r="L127" s="46"/>
      <c r="M127" s="222" t="s">
        <v>19</v>
      </c>
      <c r="N127" s="223" t="s">
        <v>44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135</v>
      </c>
      <c r="AT127" s="226" t="s">
        <v>190</v>
      </c>
      <c r="AU127" s="226" t="s">
        <v>80</v>
      </c>
      <c r="AY127" s="19" t="s">
        <v>188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135</v>
      </c>
      <c r="BM127" s="226" t="s">
        <v>1337</v>
      </c>
    </row>
    <row r="128" s="2" customFormat="1" ht="16.5" customHeight="1">
      <c r="A128" s="40"/>
      <c r="B128" s="41"/>
      <c r="C128" s="215" t="s">
        <v>73</v>
      </c>
      <c r="D128" s="215" t="s">
        <v>190</v>
      </c>
      <c r="E128" s="216" t="s">
        <v>3789</v>
      </c>
      <c r="F128" s="217" t="s">
        <v>3790</v>
      </c>
      <c r="G128" s="218" t="s">
        <v>1352</v>
      </c>
      <c r="H128" s="219">
        <v>57</v>
      </c>
      <c r="I128" s="220"/>
      <c r="J128" s="221">
        <f>ROUND(I128*H128,2)</f>
        <v>0</v>
      </c>
      <c r="K128" s="217" t="s">
        <v>19</v>
      </c>
      <c r="L128" s="46"/>
      <c r="M128" s="222" t="s">
        <v>19</v>
      </c>
      <c r="N128" s="223" t="s">
        <v>44</v>
      </c>
      <c r="O128" s="86"/>
      <c r="P128" s="224">
        <f>O128*H128</f>
        <v>0</v>
      </c>
      <c r="Q128" s="224">
        <v>0</v>
      </c>
      <c r="R128" s="224">
        <f>Q128*H128</f>
        <v>0</v>
      </c>
      <c r="S128" s="224">
        <v>0</v>
      </c>
      <c r="T128" s="225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6" t="s">
        <v>135</v>
      </c>
      <c r="AT128" s="226" t="s">
        <v>190</v>
      </c>
      <c r="AU128" s="226" t="s">
        <v>80</v>
      </c>
      <c r="AY128" s="19" t="s">
        <v>188</v>
      </c>
      <c r="BE128" s="227">
        <f>IF(N128="základní",J128,0)</f>
        <v>0</v>
      </c>
      <c r="BF128" s="227">
        <f>IF(N128="snížená",J128,0)</f>
        <v>0</v>
      </c>
      <c r="BG128" s="227">
        <f>IF(N128="zákl. přenesená",J128,0)</f>
        <v>0</v>
      </c>
      <c r="BH128" s="227">
        <f>IF(N128="sníž. přenesená",J128,0)</f>
        <v>0</v>
      </c>
      <c r="BI128" s="227">
        <f>IF(N128="nulová",J128,0)</f>
        <v>0</v>
      </c>
      <c r="BJ128" s="19" t="s">
        <v>80</v>
      </c>
      <c r="BK128" s="227">
        <f>ROUND(I128*H128,2)</f>
        <v>0</v>
      </c>
      <c r="BL128" s="19" t="s">
        <v>135</v>
      </c>
      <c r="BM128" s="226" t="s">
        <v>1349</v>
      </c>
    </row>
    <row r="129" s="2" customFormat="1" ht="16.5" customHeight="1">
      <c r="A129" s="40"/>
      <c r="B129" s="41"/>
      <c r="C129" s="215" t="s">
        <v>73</v>
      </c>
      <c r="D129" s="215" t="s">
        <v>190</v>
      </c>
      <c r="E129" s="216" t="s">
        <v>3791</v>
      </c>
      <c r="F129" s="217" t="s">
        <v>3792</v>
      </c>
      <c r="G129" s="218" t="s">
        <v>1352</v>
      </c>
      <c r="H129" s="219">
        <v>1</v>
      </c>
      <c r="I129" s="220"/>
      <c r="J129" s="221">
        <f>ROUND(I129*H129,2)</f>
        <v>0</v>
      </c>
      <c r="K129" s="217" t="s">
        <v>19</v>
      </c>
      <c r="L129" s="46"/>
      <c r="M129" s="222" t="s">
        <v>19</v>
      </c>
      <c r="N129" s="223" t="s">
        <v>44</v>
      </c>
      <c r="O129" s="86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6" t="s">
        <v>135</v>
      </c>
      <c r="AT129" s="226" t="s">
        <v>190</v>
      </c>
      <c r="AU129" s="226" t="s">
        <v>80</v>
      </c>
      <c r="AY129" s="19" t="s">
        <v>188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19" t="s">
        <v>80</v>
      </c>
      <c r="BK129" s="227">
        <f>ROUND(I129*H129,2)</f>
        <v>0</v>
      </c>
      <c r="BL129" s="19" t="s">
        <v>135</v>
      </c>
      <c r="BM129" s="226" t="s">
        <v>1360</v>
      </c>
    </row>
    <row r="130" s="2" customFormat="1" ht="16.5" customHeight="1">
      <c r="A130" s="40"/>
      <c r="B130" s="41"/>
      <c r="C130" s="215" t="s">
        <v>73</v>
      </c>
      <c r="D130" s="215" t="s">
        <v>190</v>
      </c>
      <c r="E130" s="216" t="s">
        <v>3793</v>
      </c>
      <c r="F130" s="217" t="s">
        <v>3794</v>
      </c>
      <c r="G130" s="218" t="s">
        <v>1352</v>
      </c>
      <c r="H130" s="219">
        <v>1</v>
      </c>
      <c r="I130" s="220"/>
      <c r="J130" s="221">
        <f>ROUND(I130*H130,2)</f>
        <v>0</v>
      </c>
      <c r="K130" s="217" t="s">
        <v>19</v>
      </c>
      <c r="L130" s="46"/>
      <c r="M130" s="222" t="s">
        <v>19</v>
      </c>
      <c r="N130" s="223" t="s">
        <v>44</v>
      </c>
      <c r="O130" s="86"/>
      <c r="P130" s="224">
        <f>O130*H130</f>
        <v>0</v>
      </c>
      <c r="Q130" s="224">
        <v>0</v>
      </c>
      <c r="R130" s="224">
        <f>Q130*H130</f>
        <v>0</v>
      </c>
      <c r="S130" s="224">
        <v>0</v>
      </c>
      <c r="T130" s="225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6" t="s">
        <v>135</v>
      </c>
      <c r="AT130" s="226" t="s">
        <v>190</v>
      </c>
      <c r="AU130" s="226" t="s">
        <v>80</v>
      </c>
      <c r="AY130" s="19" t="s">
        <v>188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19" t="s">
        <v>80</v>
      </c>
      <c r="BK130" s="227">
        <f>ROUND(I130*H130,2)</f>
        <v>0</v>
      </c>
      <c r="BL130" s="19" t="s">
        <v>135</v>
      </c>
      <c r="BM130" s="226" t="s">
        <v>1370</v>
      </c>
    </row>
    <row r="131" s="2" customFormat="1" ht="16.5" customHeight="1">
      <c r="A131" s="40"/>
      <c r="B131" s="41"/>
      <c r="C131" s="215" t="s">
        <v>73</v>
      </c>
      <c r="D131" s="215" t="s">
        <v>190</v>
      </c>
      <c r="E131" s="216" t="s">
        <v>3795</v>
      </c>
      <c r="F131" s="217" t="s">
        <v>3796</v>
      </c>
      <c r="G131" s="218" t="s">
        <v>1397</v>
      </c>
      <c r="H131" s="219">
        <v>57</v>
      </c>
      <c r="I131" s="220"/>
      <c r="J131" s="221">
        <f>ROUND(I131*H131,2)</f>
        <v>0</v>
      </c>
      <c r="K131" s="217" t="s">
        <v>19</v>
      </c>
      <c r="L131" s="46"/>
      <c r="M131" s="222" t="s">
        <v>19</v>
      </c>
      <c r="N131" s="223" t="s">
        <v>44</v>
      </c>
      <c r="O131" s="86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6" t="s">
        <v>135</v>
      </c>
      <c r="AT131" s="226" t="s">
        <v>190</v>
      </c>
      <c r="AU131" s="226" t="s">
        <v>80</v>
      </c>
      <c r="AY131" s="19" t="s">
        <v>188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19" t="s">
        <v>80</v>
      </c>
      <c r="BK131" s="227">
        <f>ROUND(I131*H131,2)</f>
        <v>0</v>
      </c>
      <c r="BL131" s="19" t="s">
        <v>135</v>
      </c>
      <c r="BM131" s="226" t="s">
        <v>1381</v>
      </c>
    </row>
    <row r="132" s="2" customFormat="1" ht="16.5" customHeight="1">
      <c r="A132" s="40"/>
      <c r="B132" s="41"/>
      <c r="C132" s="215" t="s">
        <v>73</v>
      </c>
      <c r="D132" s="215" t="s">
        <v>190</v>
      </c>
      <c r="E132" s="216" t="s">
        <v>3797</v>
      </c>
      <c r="F132" s="217" t="s">
        <v>3798</v>
      </c>
      <c r="G132" s="218" t="s">
        <v>1397</v>
      </c>
      <c r="H132" s="219">
        <v>57</v>
      </c>
      <c r="I132" s="220"/>
      <c r="J132" s="221">
        <f>ROUND(I132*H132,2)</f>
        <v>0</v>
      </c>
      <c r="K132" s="217" t="s">
        <v>19</v>
      </c>
      <c r="L132" s="46"/>
      <c r="M132" s="222" t="s">
        <v>19</v>
      </c>
      <c r="N132" s="223" t="s">
        <v>44</v>
      </c>
      <c r="O132" s="86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135</v>
      </c>
      <c r="AT132" s="226" t="s">
        <v>190</v>
      </c>
      <c r="AU132" s="226" t="s">
        <v>80</v>
      </c>
      <c r="AY132" s="19" t="s">
        <v>188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135</v>
      </c>
      <c r="BM132" s="226" t="s">
        <v>1394</v>
      </c>
    </row>
    <row r="133" s="2" customFormat="1" ht="16.5" customHeight="1">
      <c r="A133" s="40"/>
      <c r="B133" s="41"/>
      <c r="C133" s="215" t="s">
        <v>73</v>
      </c>
      <c r="D133" s="215" t="s">
        <v>190</v>
      </c>
      <c r="E133" s="216" t="s">
        <v>3799</v>
      </c>
      <c r="F133" s="217" t="s">
        <v>3800</v>
      </c>
      <c r="G133" s="218" t="s">
        <v>345</v>
      </c>
      <c r="H133" s="219">
        <v>0.10000000000000001</v>
      </c>
      <c r="I133" s="220"/>
      <c r="J133" s="221">
        <f>ROUND(I133*H133,2)</f>
        <v>0</v>
      </c>
      <c r="K133" s="217" t="s">
        <v>19</v>
      </c>
      <c r="L133" s="46"/>
      <c r="M133" s="222" t="s">
        <v>19</v>
      </c>
      <c r="N133" s="223" t="s">
        <v>44</v>
      </c>
      <c r="O133" s="86"/>
      <c r="P133" s="224">
        <f>O133*H133</f>
        <v>0</v>
      </c>
      <c r="Q133" s="224">
        <v>0</v>
      </c>
      <c r="R133" s="224">
        <f>Q133*H133</f>
        <v>0</v>
      </c>
      <c r="S133" s="224">
        <v>0</v>
      </c>
      <c r="T133" s="225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6" t="s">
        <v>135</v>
      </c>
      <c r="AT133" s="226" t="s">
        <v>190</v>
      </c>
      <c r="AU133" s="226" t="s">
        <v>80</v>
      </c>
      <c r="AY133" s="19" t="s">
        <v>188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19" t="s">
        <v>80</v>
      </c>
      <c r="BK133" s="227">
        <f>ROUND(I133*H133,2)</f>
        <v>0</v>
      </c>
      <c r="BL133" s="19" t="s">
        <v>135</v>
      </c>
      <c r="BM133" s="226" t="s">
        <v>1413</v>
      </c>
    </row>
    <row r="134" s="2" customFormat="1" ht="16.5" customHeight="1">
      <c r="A134" s="40"/>
      <c r="B134" s="41"/>
      <c r="C134" s="215" t="s">
        <v>73</v>
      </c>
      <c r="D134" s="215" t="s">
        <v>190</v>
      </c>
      <c r="E134" s="216" t="s">
        <v>3801</v>
      </c>
      <c r="F134" s="217" t="s">
        <v>3767</v>
      </c>
      <c r="G134" s="218" t="s">
        <v>345</v>
      </c>
      <c r="H134" s="219">
        <v>0.10000000000000001</v>
      </c>
      <c r="I134" s="220"/>
      <c r="J134" s="221">
        <f>ROUND(I134*H134,2)</f>
        <v>0</v>
      </c>
      <c r="K134" s="217" t="s">
        <v>19</v>
      </c>
      <c r="L134" s="46"/>
      <c r="M134" s="222" t="s">
        <v>19</v>
      </c>
      <c r="N134" s="223" t="s">
        <v>44</v>
      </c>
      <c r="O134" s="86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6" t="s">
        <v>135</v>
      </c>
      <c r="AT134" s="226" t="s">
        <v>190</v>
      </c>
      <c r="AU134" s="226" t="s">
        <v>80</v>
      </c>
      <c r="AY134" s="19" t="s">
        <v>188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19" t="s">
        <v>80</v>
      </c>
      <c r="BK134" s="227">
        <f>ROUND(I134*H134,2)</f>
        <v>0</v>
      </c>
      <c r="BL134" s="19" t="s">
        <v>135</v>
      </c>
      <c r="BM134" s="226" t="s">
        <v>1423</v>
      </c>
    </row>
    <row r="135" s="12" customFormat="1" ht="25.92" customHeight="1">
      <c r="A135" s="12"/>
      <c r="B135" s="199"/>
      <c r="C135" s="200"/>
      <c r="D135" s="201" t="s">
        <v>72</v>
      </c>
      <c r="E135" s="202" t="s">
        <v>82</v>
      </c>
      <c r="F135" s="202" t="s">
        <v>3802</v>
      </c>
      <c r="G135" s="200"/>
      <c r="H135" s="200"/>
      <c r="I135" s="203"/>
      <c r="J135" s="204">
        <f>BK135</f>
        <v>0</v>
      </c>
      <c r="K135" s="200"/>
      <c r="L135" s="205"/>
      <c r="M135" s="206"/>
      <c r="N135" s="207"/>
      <c r="O135" s="207"/>
      <c r="P135" s="208">
        <f>SUM(P136:P164)</f>
        <v>0</v>
      </c>
      <c r="Q135" s="207"/>
      <c r="R135" s="208">
        <f>SUM(R136:R164)</f>
        <v>0</v>
      </c>
      <c r="S135" s="207"/>
      <c r="T135" s="209">
        <f>SUM(T136:T164)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10" t="s">
        <v>80</v>
      </c>
      <c r="AT135" s="211" t="s">
        <v>72</v>
      </c>
      <c r="AU135" s="211" t="s">
        <v>73</v>
      </c>
      <c r="AY135" s="210" t="s">
        <v>188</v>
      </c>
      <c r="BK135" s="212">
        <f>SUM(BK136:BK164)</f>
        <v>0</v>
      </c>
    </row>
    <row r="136" s="2" customFormat="1" ht="37.8" customHeight="1">
      <c r="A136" s="40"/>
      <c r="B136" s="41"/>
      <c r="C136" s="215" t="s">
        <v>73</v>
      </c>
      <c r="D136" s="215" t="s">
        <v>190</v>
      </c>
      <c r="E136" s="216" t="s">
        <v>3803</v>
      </c>
      <c r="F136" s="217" t="s">
        <v>3804</v>
      </c>
      <c r="G136" s="218" t="s">
        <v>1352</v>
      </c>
      <c r="H136" s="219">
        <v>2</v>
      </c>
      <c r="I136" s="220"/>
      <c r="J136" s="221">
        <f>ROUND(I136*H136,2)</f>
        <v>0</v>
      </c>
      <c r="K136" s="217" t="s">
        <v>19</v>
      </c>
      <c r="L136" s="46"/>
      <c r="M136" s="222" t="s">
        <v>19</v>
      </c>
      <c r="N136" s="223" t="s">
        <v>44</v>
      </c>
      <c r="O136" s="86"/>
      <c r="P136" s="224">
        <f>O136*H136</f>
        <v>0</v>
      </c>
      <c r="Q136" s="224">
        <v>0</v>
      </c>
      <c r="R136" s="224">
        <f>Q136*H136</f>
        <v>0</v>
      </c>
      <c r="S136" s="224">
        <v>0</v>
      </c>
      <c r="T136" s="225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6" t="s">
        <v>135</v>
      </c>
      <c r="AT136" s="226" t="s">
        <v>190</v>
      </c>
      <c r="AU136" s="226" t="s">
        <v>80</v>
      </c>
      <c r="AY136" s="19" t="s">
        <v>188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19" t="s">
        <v>80</v>
      </c>
      <c r="BK136" s="227">
        <f>ROUND(I136*H136,2)</f>
        <v>0</v>
      </c>
      <c r="BL136" s="19" t="s">
        <v>135</v>
      </c>
      <c r="BM136" s="226" t="s">
        <v>1435</v>
      </c>
    </row>
    <row r="137" s="2" customFormat="1" ht="16.5" customHeight="1">
      <c r="A137" s="40"/>
      <c r="B137" s="41"/>
      <c r="C137" s="215" t="s">
        <v>73</v>
      </c>
      <c r="D137" s="215" t="s">
        <v>190</v>
      </c>
      <c r="E137" s="216" t="s">
        <v>3805</v>
      </c>
      <c r="F137" s="217" t="s">
        <v>3806</v>
      </c>
      <c r="G137" s="218" t="s">
        <v>1352</v>
      </c>
      <c r="H137" s="219">
        <v>2</v>
      </c>
      <c r="I137" s="220"/>
      <c r="J137" s="221">
        <f>ROUND(I137*H137,2)</f>
        <v>0</v>
      </c>
      <c r="K137" s="217" t="s">
        <v>19</v>
      </c>
      <c r="L137" s="46"/>
      <c r="M137" s="222" t="s">
        <v>19</v>
      </c>
      <c r="N137" s="223" t="s">
        <v>44</v>
      </c>
      <c r="O137" s="86"/>
      <c r="P137" s="224">
        <f>O137*H137</f>
        <v>0</v>
      </c>
      <c r="Q137" s="224">
        <v>0</v>
      </c>
      <c r="R137" s="224">
        <f>Q137*H137</f>
        <v>0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135</v>
      </c>
      <c r="AT137" s="226" t="s">
        <v>190</v>
      </c>
      <c r="AU137" s="226" t="s">
        <v>80</v>
      </c>
      <c r="AY137" s="19" t="s">
        <v>188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135</v>
      </c>
      <c r="BM137" s="226" t="s">
        <v>1449</v>
      </c>
    </row>
    <row r="138" s="2" customFormat="1" ht="16.5" customHeight="1">
      <c r="A138" s="40"/>
      <c r="B138" s="41"/>
      <c r="C138" s="215" t="s">
        <v>73</v>
      </c>
      <c r="D138" s="215" t="s">
        <v>190</v>
      </c>
      <c r="E138" s="216" t="s">
        <v>3807</v>
      </c>
      <c r="F138" s="217" t="s">
        <v>3808</v>
      </c>
      <c r="G138" s="218" t="s">
        <v>1352</v>
      </c>
      <c r="H138" s="219">
        <v>2</v>
      </c>
      <c r="I138" s="220"/>
      <c r="J138" s="221">
        <f>ROUND(I138*H138,2)</f>
        <v>0</v>
      </c>
      <c r="K138" s="217" t="s">
        <v>19</v>
      </c>
      <c r="L138" s="46"/>
      <c r="M138" s="222" t="s">
        <v>19</v>
      </c>
      <c r="N138" s="223" t="s">
        <v>44</v>
      </c>
      <c r="O138" s="86"/>
      <c r="P138" s="224">
        <f>O138*H138</f>
        <v>0</v>
      </c>
      <c r="Q138" s="224">
        <v>0</v>
      </c>
      <c r="R138" s="224">
        <f>Q138*H138</f>
        <v>0</v>
      </c>
      <c r="S138" s="224">
        <v>0</v>
      </c>
      <c r="T138" s="225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6" t="s">
        <v>135</v>
      </c>
      <c r="AT138" s="226" t="s">
        <v>190</v>
      </c>
      <c r="AU138" s="226" t="s">
        <v>80</v>
      </c>
      <c r="AY138" s="19" t="s">
        <v>188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19" t="s">
        <v>80</v>
      </c>
      <c r="BK138" s="227">
        <f>ROUND(I138*H138,2)</f>
        <v>0</v>
      </c>
      <c r="BL138" s="19" t="s">
        <v>135</v>
      </c>
      <c r="BM138" s="226" t="s">
        <v>1458</v>
      </c>
    </row>
    <row r="139" s="2" customFormat="1" ht="16.5" customHeight="1">
      <c r="A139" s="40"/>
      <c r="B139" s="41"/>
      <c r="C139" s="215" t="s">
        <v>73</v>
      </c>
      <c r="D139" s="215" t="s">
        <v>190</v>
      </c>
      <c r="E139" s="216" t="s">
        <v>3809</v>
      </c>
      <c r="F139" s="217" t="s">
        <v>3810</v>
      </c>
      <c r="G139" s="218" t="s">
        <v>1352</v>
      </c>
      <c r="H139" s="219">
        <v>2</v>
      </c>
      <c r="I139" s="220"/>
      <c r="J139" s="221">
        <f>ROUND(I139*H139,2)</f>
        <v>0</v>
      </c>
      <c r="K139" s="217" t="s">
        <v>19</v>
      </c>
      <c r="L139" s="46"/>
      <c r="M139" s="222" t="s">
        <v>19</v>
      </c>
      <c r="N139" s="223" t="s">
        <v>44</v>
      </c>
      <c r="O139" s="86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6" t="s">
        <v>135</v>
      </c>
      <c r="AT139" s="226" t="s">
        <v>190</v>
      </c>
      <c r="AU139" s="226" t="s">
        <v>80</v>
      </c>
      <c r="AY139" s="19" t="s">
        <v>188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19" t="s">
        <v>80</v>
      </c>
      <c r="BK139" s="227">
        <f>ROUND(I139*H139,2)</f>
        <v>0</v>
      </c>
      <c r="BL139" s="19" t="s">
        <v>135</v>
      </c>
      <c r="BM139" s="226" t="s">
        <v>1466</v>
      </c>
    </row>
    <row r="140" s="2" customFormat="1" ht="16.5" customHeight="1">
      <c r="A140" s="40"/>
      <c r="B140" s="41"/>
      <c r="C140" s="215" t="s">
        <v>73</v>
      </c>
      <c r="D140" s="215" t="s">
        <v>190</v>
      </c>
      <c r="E140" s="216" t="s">
        <v>3811</v>
      </c>
      <c r="F140" s="217" t="s">
        <v>3812</v>
      </c>
      <c r="G140" s="218" t="s">
        <v>1352</v>
      </c>
      <c r="H140" s="219">
        <v>2</v>
      </c>
      <c r="I140" s="220"/>
      <c r="J140" s="221">
        <f>ROUND(I140*H140,2)</f>
        <v>0</v>
      </c>
      <c r="K140" s="217" t="s">
        <v>19</v>
      </c>
      <c r="L140" s="46"/>
      <c r="M140" s="222" t="s">
        <v>19</v>
      </c>
      <c r="N140" s="223" t="s">
        <v>44</v>
      </c>
      <c r="O140" s="86"/>
      <c r="P140" s="224">
        <f>O140*H140</f>
        <v>0</v>
      </c>
      <c r="Q140" s="224">
        <v>0</v>
      </c>
      <c r="R140" s="224">
        <f>Q140*H140</f>
        <v>0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135</v>
      </c>
      <c r="AT140" s="226" t="s">
        <v>190</v>
      </c>
      <c r="AU140" s="226" t="s">
        <v>80</v>
      </c>
      <c r="AY140" s="19" t="s">
        <v>188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135</v>
      </c>
      <c r="BM140" s="226" t="s">
        <v>1476</v>
      </c>
    </row>
    <row r="141" s="2" customFormat="1" ht="16.5" customHeight="1">
      <c r="A141" s="40"/>
      <c r="B141" s="41"/>
      <c r="C141" s="215" t="s">
        <v>73</v>
      </c>
      <c r="D141" s="215" t="s">
        <v>190</v>
      </c>
      <c r="E141" s="216" t="s">
        <v>3813</v>
      </c>
      <c r="F141" s="217" t="s">
        <v>3814</v>
      </c>
      <c r="G141" s="218" t="s">
        <v>1352</v>
      </c>
      <c r="H141" s="219">
        <v>1</v>
      </c>
      <c r="I141" s="220"/>
      <c r="J141" s="221">
        <f>ROUND(I141*H141,2)</f>
        <v>0</v>
      </c>
      <c r="K141" s="217" t="s">
        <v>19</v>
      </c>
      <c r="L141" s="46"/>
      <c r="M141" s="222" t="s">
        <v>19</v>
      </c>
      <c r="N141" s="223" t="s">
        <v>44</v>
      </c>
      <c r="O141" s="86"/>
      <c r="P141" s="224">
        <f>O141*H141</f>
        <v>0</v>
      </c>
      <c r="Q141" s="224">
        <v>0</v>
      </c>
      <c r="R141" s="224">
        <f>Q141*H141</f>
        <v>0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135</v>
      </c>
      <c r="AT141" s="226" t="s">
        <v>190</v>
      </c>
      <c r="AU141" s="226" t="s">
        <v>80</v>
      </c>
      <c r="AY141" s="19" t="s">
        <v>188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135</v>
      </c>
      <c r="BM141" s="226" t="s">
        <v>1487</v>
      </c>
    </row>
    <row r="142" s="2" customFormat="1" ht="16.5" customHeight="1">
      <c r="A142" s="40"/>
      <c r="B142" s="41"/>
      <c r="C142" s="215" t="s">
        <v>73</v>
      </c>
      <c r="D142" s="215" t="s">
        <v>190</v>
      </c>
      <c r="E142" s="216" t="s">
        <v>3815</v>
      </c>
      <c r="F142" s="217" t="s">
        <v>3816</v>
      </c>
      <c r="G142" s="218" t="s">
        <v>1352</v>
      </c>
      <c r="H142" s="219">
        <v>1</v>
      </c>
      <c r="I142" s="220"/>
      <c r="J142" s="221">
        <f>ROUND(I142*H142,2)</f>
        <v>0</v>
      </c>
      <c r="K142" s="217" t="s">
        <v>19</v>
      </c>
      <c r="L142" s="46"/>
      <c r="M142" s="222" t="s">
        <v>19</v>
      </c>
      <c r="N142" s="223" t="s">
        <v>44</v>
      </c>
      <c r="O142" s="86"/>
      <c r="P142" s="224">
        <f>O142*H142</f>
        <v>0</v>
      </c>
      <c r="Q142" s="224">
        <v>0</v>
      </c>
      <c r="R142" s="224">
        <f>Q142*H142</f>
        <v>0</v>
      </c>
      <c r="S142" s="224">
        <v>0</v>
      </c>
      <c r="T142" s="225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6" t="s">
        <v>135</v>
      </c>
      <c r="AT142" s="226" t="s">
        <v>190</v>
      </c>
      <c r="AU142" s="226" t="s">
        <v>80</v>
      </c>
      <c r="AY142" s="19" t="s">
        <v>188</v>
      </c>
      <c r="BE142" s="227">
        <f>IF(N142="základní",J142,0)</f>
        <v>0</v>
      </c>
      <c r="BF142" s="227">
        <f>IF(N142="snížená",J142,0)</f>
        <v>0</v>
      </c>
      <c r="BG142" s="227">
        <f>IF(N142="zákl. přenesená",J142,0)</f>
        <v>0</v>
      </c>
      <c r="BH142" s="227">
        <f>IF(N142="sníž. přenesená",J142,0)</f>
        <v>0</v>
      </c>
      <c r="BI142" s="227">
        <f>IF(N142="nulová",J142,0)</f>
        <v>0</v>
      </c>
      <c r="BJ142" s="19" t="s">
        <v>80</v>
      </c>
      <c r="BK142" s="227">
        <f>ROUND(I142*H142,2)</f>
        <v>0</v>
      </c>
      <c r="BL142" s="19" t="s">
        <v>135</v>
      </c>
      <c r="BM142" s="226" t="s">
        <v>1511</v>
      </c>
    </row>
    <row r="143" s="2" customFormat="1" ht="16.5" customHeight="1">
      <c r="A143" s="40"/>
      <c r="B143" s="41"/>
      <c r="C143" s="215" t="s">
        <v>73</v>
      </c>
      <c r="D143" s="215" t="s">
        <v>190</v>
      </c>
      <c r="E143" s="216" t="s">
        <v>3817</v>
      </c>
      <c r="F143" s="217" t="s">
        <v>3818</v>
      </c>
      <c r="G143" s="218" t="s">
        <v>1352</v>
      </c>
      <c r="H143" s="219">
        <v>2</v>
      </c>
      <c r="I143" s="220"/>
      <c r="J143" s="221">
        <f>ROUND(I143*H143,2)</f>
        <v>0</v>
      </c>
      <c r="K143" s="217" t="s">
        <v>19</v>
      </c>
      <c r="L143" s="46"/>
      <c r="M143" s="222" t="s">
        <v>19</v>
      </c>
      <c r="N143" s="223" t="s">
        <v>44</v>
      </c>
      <c r="O143" s="86"/>
      <c r="P143" s="224">
        <f>O143*H143</f>
        <v>0</v>
      </c>
      <c r="Q143" s="224">
        <v>0</v>
      </c>
      <c r="R143" s="224">
        <f>Q143*H143</f>
        <v>0</v>
      </c>
      <c r="S143" s="224">
        <v>0</v>
      </c>
      <c r="T143" s="225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6" t="s">
        <v>135</v>
      </c>
      <c r="AT143" s="226" t="s">
        <v>190</v>
      </c>
      <c r="AU143" s="226" t="s">
        <v>80</v>
      </c>
      <c r="AY143" s="19" t="s">
        <v>188</v>
      </c>
      <c r="BE143" s="227">
        <f>IF(N143="základní",J143,0)</f>
        <v>0</v>
      </c>
      <c r="BF143" s="227">
        <f>IF(N143="snížená",J143,0)</f>
        <v>0</v>
      </c>
      <c r="BG143" s="227">
        <f>IF(N143="zákl. přenesená",J143,0)</f>
        <v>0</v>
      </c>
      <c r="BH143" s="227">
        <f>IF(N143="sníž. přenesená",J143,0)</f>
        <v>0</v>
      </c>
      <c r="BI143" s="227">
        <f>IF(N143="nulová",J143,0)</f>
        <v>0</v>
      </c>
      <c r="BJ143" s="19" t="s">
        <v>80</v>
      </c>
      <c r="BK143" s="227">
        <f>ROUND(I143*H143,2)</f>
        <v>0</v>
      </c>
      <c r="BL143" s="19" t="s">
        <v>135</v>
      </c>
      <c r="BM143" s="226" t="s">
        <v>1938</v>
      </c>
    </row>
    <row r="144" s="2" customFormat="1" ht="16.5" customHeight="1">
      <c r="A144" s="40"/>
      <c r="B144" s="41"/>
      <c r="C144" s="215" t="s">
        <v>73</v>
      </c>
      <c r="D144" s="215" t="s">
        <v>190</v>
      </c>
      <c r="E144" s="216" t="s">
        <v>3819</v>
      </c>
      <c r="F144" s="217" t="s">
        <v>3820</v>
      </c>
      <c r="G144" s="218" t="s">
        <v>1352</v>
      </c>
      <c r="H144" s="219">
        <v>2</v>
      </c>
      <c r="I144" s="220"/>
      <c r="J144" s="221">
        <f>ROUND(I144*H144,2)</f>
        <v>0</v>
      </c>
      <c r="K144" s="217" t="s">
        <v>19</v>
      </c>
      <c r="L144" s="46"/>
      <c r="M144" s="222" t="s">
        <v>19</v>
      </c>
      <c r="N144" s="223" t="s">
        <v>44</v>
      </c>
      <c r="O144" s="86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6" t="s">
        <v>135</v>
      </c>
      <c r="AT144" s="226" t="s">
        <v>190</v>
      </c>
      <c r="AU144" s="226" t="s">
        <v>80</v>
      </c>
      <c r="AY144" s="19" t="s">
        <v>188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19" t="s">
        <v>80</v>
      </c>
      <c r="BK144" s="227">
        <f>ROUND(I144*H144,2)</f>
        <v>0</v>
      </c>
      <c r="BL144" s="19" t="s">
        <v>135</v>
      </c>
      <c r="BM144" s="226" t="s">
        <v>1955</v>
      </c>
    </row>
    <row r="145" s="2" customFormat="1" ht="16.5" customHeight="1">
      <c r="A145" s="40"/>
      <c r="B145" s="41"/>
      <c r="C145" s="215" t="s">
        <v>73</v>
      </c>
      <c r="D145" s="215" t="s">
        <v>190</v>
      </c>
      <c r="E145" s="216" t="s">
        <v>3821</v>
      </c>
      <c r="F145" s="217" t="s">
        <v>3822</v>
      </c>
      <c r="G145" s="218" t="s">
        <v>1352</v>
      </c>
      <c r="H145" s="219">
        <v>1</v>
      </c>
      <c r="I145" s="220"/>
      <c r="J145" s="221">
        <f>ROUND(I145*H145,2)</f>
        <v>0</v>
      </c>
      <c r="K145" s="217" t="s">
        <v>19</v>
      </c>
      <c r="L145" s="46"/>
      <c r="M145" s="222" t="s">
        <v>19</v>
      </c>
      <c r="N145" s="223" t="s">
        <v>44</v>
      </c>
      <c r="O145" s="86"/>
      <c r="P145" s="224">
        <f>O145*H145</f>
        <v>0</v>
      </c>
      <c r="Q145" s="224">
        <v>0</v>
      </c>
      <c r="R145" s="224">
        <f>Q145*H145</f>
        <v>0</v>
      </c>
      <c r="S145" s="224">
        <v>0</v>
      </c>
      <c r="T145" s="225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6" t="s">
        <v>135</v>
      </c>
      <c r="AT145" s="226" t="s">
        <v>190</v>
      </c>
      <c r="AU145" s="226" t="s">
        <v>80</v>
      </c>
      <c r="AY145" s="19" t="s">
        <v>188</v>
      </c>
      <c r="BE145" s="227">
        <f>IF(N145="základní",J145,0)</f>
        <v>0</v>
      </c>
      <c r="BF145" s="227">
        <f>IF(N145="snížená",J145,0)</f>
        <v>0</v>
      </c>
      <c r="BG145" s="227">
        <f>IF(N145="zákl. přenesená",J145,0)</f>
        <v>0</v>
      </c>
      <c r="BH145" s="227">
        <f>IF(N145="sníž. přenesená",J145,0)</f>
        <v>0</v>
      </c>
      <c r="BI145" s="227">
        <f>IF(N145="nulová",J145,0)</f>
        <v>0</v>
      </c>
      <c r="BJ145" s="19" t="s">
        <v>80</v>
      </c>
      <c r="BK145" s="227">
        <f>ROUND(I145*H145,2)</f>
        <v>0</v>
      </c>
      <c r="BL145" s="19" t="s">
        <v>135</v>
      </c>
      <c r="BM145" s="226" t="s">
        <v>1966</v>
      </c>
    </row>
    <row r="146" s="2" customFormat="1" ht="16.5" customHeight="1">
      <c r="A146" s="40"/>
      <c r="B146" s="41"/>
      <c r="C146" s="215" t="s">
        <v>73</v>
      </c>
      <c r="D146" s="215" t="s">
        <v>190</v>
      </c>
      <c r="E146" s="216" t="s">
        <v>3823</v>
      </c>
      <c r="F146" s="217" t="s">
        <v>3824</v>
      </c>
      <c r="G146" s="218" t="s">
        <v>1352</v>
      </c>
      <c r="H146" s="219">
        <v>1</v>
      </c>
      <c r="I146" s="220"/>
      <c r="J146" s="221">
        <f>ROUND(I146*H146,2)</f>
        <v>0</v>
      </c>
      <c r="K146" s="217" t="s">
        <v>19</v>
      </c>
      <c r="L146" s="46"/>
      <c r="M146" s="222" t="s">
        <v>19</v>
      </c>
      <c r="N146" s="223" t="s">
        <v>44</v>
      </c>
      <c r="O146" s="86"/>
      <c r="P146" s="224">
        <f>O146*H146</f>
        <v>0</v>
      </c>
      <c r="Q146" s="224">
        <v>0</v>
      </c>
      <c r="R146" s="224">
        <f>Q146*H146</f>
        <v>0</v>
      </c>
      <c r="S146" s="224">
        <v>0</v>
      </c>
      <c r="T146" s="225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6" t="s">
        <v>135</v>
      </c>
      <c r="AT146" s="226" t="s">
        <v>190</v>
      </c>
      <c r="AU146" s="226" t="s">
        <v>80</v>
      </c>
      <c r="AY146" s="19" t="s">
        <v>188</v>
      </c>
      <c r="BE146" s="227">
        <f>IF(N146="základní",J146,0)</f>
        <v>0</v>
      </c>
      <c r="BF146" s="227">
        <f>IF(N146="snížená",J146,0)</f>
        <v>0</v>
      </c>
      <c r="BG146" s="227">
        <f>IF(N146="zákl. přenesená",J146,0)</f>
        <v>0</v>
      </c>
      <c r="BH146" s="227">
        <f>IF(N146="sníž. přenesená",J146,0)</f>
        <v>0</v>
      </c>
      <c r="BI146" s="227">
        <f>IF(N146="nulová",J146,0)</f>
        <v>0</v>
      </c>
      <c r="BJ146" s="19" t="s">
        <v>80</v>
      </c>
      <c r="BK146" s="227">
        <f>ROUND(I146*H146,2)</f>
        <v>0</v>
      </c>
      <c r="BL146" s="19" t="s">
        <v>135</v>
      </c>
      <c r="BM146" s="226" t="s">
        <v>1973</v>
      </c>
    </row>
    <row r="147" s="2" customFormat="1" ht="24.15" customHeight="1">
      <c r="A147" s="40"/>
      <c r="B147" s="41"/>
      <c r="C147" s="215" t="s">
        <v>73</v>
      </c>
      <c r="D147" s="215" t="s">
        <v>190</v>
      </c>
      <c r="E147" s="216" t="s">
        <v>3825</v>
      </c>
      <c r="F147" s="217" t="s">
        <v>3826</v>
      </c>
      <c r="G147" s="218" t="s">
        <v>3827</v>
      </c>
      <c r="H147" s="219">
        <v>1</v>
      </c>
      <c r="I147" s="220"/>
      <c r="J147" s="221">
        <f>ROUND(I147*H147,2)</f>
        <v>0</v>
      </c>
      <c r="K147" s="217" t="s">
        <v>19</v>
      </c>
      <c r="L147" s="46"/>
      <c r="M147" s="222" t="s">
        <v>19</v>
      </c>
      <c r="N147" s="223" t="s">
        <v>44</v>
      </c>
      <c r="O147" s="86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135</v>
      </c>
      <c r="AT147" s="226" t="s">
        <v>190</v>
      </c>
      <c r="AU147" s="226" t="s">
        <v>80</v>
      </c>
      <c r="AY147" s="19" t="s">
        <v>188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135</v>
      </c>
      <c r="BM147" s="226" t="s">
        <v>1981</v>
      </c>
    </row>
    <row r="148" s="2" customFormat="1" ht="16.5" customHeight="1">
      <c r="A148" s="40"/>
      <c r="B148" s="41"/>
      <c r="C148" s="215" t="s">
        <v>73</v>
      </c>
      <c r="D148" s="215" t="s">
        <v>190</v>
      </c>
      <c r="E148" s="216" t="s">
        <v>3828</v>
      </c>
      <c r="F148" s="217" t="s">
        <v>3829</v>
      </c>
      <c r="G148" s="218" t="s">
        <v>3776</v>
      </c>
      <c r="H148" s="219">
        <v>2</v>
      </c>
      <c r="I148" s="220"/>
      <c r="J148" s="221">
        <f>ROUND(I148*H148,2)</f>
        <v>0</v>
      </c>
      <c r="K148" s="217" t="s">
        <v>19</v>
      </c>
      <c r="L148" s="46"/>
      <c r="M148" s="222" t="s">
        <v>19</v>
      </c>
      <c r="N148" s="223" t="s">
        <v>44</v>
      </c>
      <c r="O148" s="86"/>
      <c r="P148" s="224">
        <f>O148*H148</f>
        <v>0</v>
      </c>
      <c r="Q148" s="224">
        <v>0</v>
      </c>
      <c r="R148" s="224">
        <f>Q148*H148</f>
        <v>0</v>
      </c>
      <c r="S148" s="224">
        <v>0</v>
      </c>
      <c r="T148" s="225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6" t="s">
        <v>135</v>
      </c>
      <c r="AT148" s="226" t="s">
        <v>190</v>
      </c>
      <c r="AU148" s="226" t="s">
        <v>80</v>
      </c>
      <c r="AY148" s="19" t="s">
        <v>188</v>
      </c>
      <c r="BE148" s="227">
        <f>IF(N148="základní",J148,0)</f>
        <v>0</v>
      </c>
      <c r="BF148" s="227">
        <f>IF(N148="snížená",J148,0)</f>
        <v>0</v>
      </c>
      <c r="BG148" s="227">
        <f>IF(N148="zákl. přenesená",J148,0)</f>
        <v>0</v>
      </c>
      <c r="BH148" s="227">
        <f>IF(N148="sníž. přenesená",J148,0)</f>
        <v>0</v>
      </c>
      <c r="BI148" s="227">
        <f>IF(N148="nulová",J148,0)</f>
        <v>0</v>
      </c>
      <c r="BJ148" s="19" t="s">
        <v>80</v>
      </c>
      <c r="BK148" s="227">
        <f>ROUND(I148*H148,2)</f>
        <v>0</v>
      </c>
      <c r="BL148" s="19" t="s">
        <v>135</v>
      </c>
      <c r="BM148" s="226" t="s">
        <v>1991</v>
      </c>
    </row>
    <row r="149" s="2" customFormat="1" ht="16.5" customHeight="1">
      <c r="A149" s="40"/>
      <c r="B149" s="41"/>
      <c r="C149" s="215" t="s">
        <v>73</v>
      </c>
      <c r="D149" s="215" t="s">
        <v>190</v>
      </c>
      <c r="E149" s="216" t="s">
        <v>3830</v>
      </c>
      <c r="F149" s="217" t="s">
        <v>3831</v>
      </c>
      <c r="G149" s="218" t="s">
        <v>1352</v>
      </c>
      <c r="H149" s="219">
        <v>2</v>
      </c>
      <c r="I149" s="220"/>
      <c r="J149" s="221">
        <f>ROUND(I149*H149,2)</f>
        <v>0</v>
      </c>
      <c r="K149" s="217" t="s">
        <v>19</v>
      </c>
      <c r="L149" s="46"/>
      <c r="M149" s="222" t="s">
        <v>19</v>
      </c>
      <c r="N149" s="223" t="s">
        <v>44</v>
      </c>
      <c r="O149" s="86"/>
      <c r="P149" s="224">
        <f>O149*H149</f>
        <v>0</v>
      </c>
      <c r="Q149" s="224">
        <v>0</v>
      </c>
      <c r="R149" s="224">
        <f>Q149*H149</f>
        <v>0</v>
      </c>
      <c r="S149" s="224">
        <v>0</v>
      </c>
      <c r="T149" s="225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6" t="s">
        <v>135</v>
      </c>
      <c r="AT149" s="226" t="s">
        <v>190</v>
      </c>
      <c r="AU149" s="226" t="s">
        <v>80</v>
      </c>
      <c r="AY149" s="19" t="s">
        <v>188</v>
      </c>
      <c r="BE149" s="227">
        <f>IF(N149="základní",J149,0)</f>
        <v>0</v>
      </c>
      <c r="BF149" s="227">
        <f>IF(N149="snížená",J149,0)</f>
        <v>0</v>
      </c>
      <c r="BG149" s="227">
        <f>IF(N149="zákl. přenesená",J149,0)</f>
        <v>0</v>
      </c>
      <c r="BH149" s="227">
        <f>IF(N149="sníž. přenesená",J149,0)</f>
        <v>0</v>
      </c>
      <c r="BI149" s="227">
        <f>IF(N149="nulová",J149,0)</f>
        <v>0</v>
      </c>
      <c r="BJ149" s="19" t="s">
        <v>80</v>
      </c>
      <c r="BK149" s="227">
        <f>ROUND(I149*H149,2)</f>
        <v>0</v>
      </c>
      <c r="BL149" s="19" t="s">
        <v>135</v>
      </c>
      <c r="BM149" s="226" t="s">
        <v>1999</v>
      </c>
    </row>
    <row r="150" s="2" customFormat="1" ht="16.5" customHeight="1">
      <c r="A150" s="40"/>
      <c r="B150" s="41"/>
      <c r="C150" s="215" t="s">
        <v>73</v>
      </c>
      <c r="D150" s="215" t="s">
        <v>190</v>
      </c>
      <c r="E150" s="216" t="s">
        <v>3832</v>
      </c>
      <c r="F150" s="217" t="s">
        <v>3833</v>
      </c>
      <c r="G150" s="218" t="s">
        <v>1352</v>
      </c>
      <c r="H150" s="219">
        <v>2</v>
      </c>
      <c r="I150" s="220"/>
      <c r="J150" s="221">
        <f>ROUND(I150*H150,2)</f>
        <v>0</v>
      </c>
      <c r="K150" s="217" t="s">
        <v>19</v>
      </c>
      <c r="L150" s="46"/>
      <c r="M150" s="222" t="s">
        <v>19</v>
      </c>
      <c r="N150" s="223" t="s">
        <v>44</v>
      </c>
      <c r="O150" s="86"/>
      <c r="P150" s="224">
        <f>O150*H150</f>
        <v>0</v>
      </c>
      <c r="Q150" s="224">
        <v>0</v>
      </c>
      <c r="R150" s="224">
        <f>Q150*H150</f>
        <v>0</v>
      </c>
      <c r="S150" s="224">
        <v>0</v>
      </c>
      <c r="T150" s="225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6" t="s">
        <v>135</v>
      </c>
      <c r="AT150" s="226" t="s">
        <v>190</v>
      </c>
      <c r="AU150" s="226" t="s">
        <v>80</v>
      </c>
      <c r="AY150" s="19" t="s">
        <v>188</v>
      </c>
      <c r="BE150" s="227">
        <f>IF(N150="základní",J150,0)</f>
        <v>0</v>
      </c>
      <c r="BF150" s="227">
        <f>IF(N150="snížená",J150,0)</f>
        <v>0</v>
      </c>
      <c r="BG150" s="227">
        <f>IF(N150="zákl. přenesená",J150,0)</f>
        <v>0</v>
      </c>
      <c r="BH150" s="227">
        <f>IF(N150="sníž. přenesená",J150,0)</f>
        <v>0</v>
      </c>
      <c r="BI150" s="227">
        <f>IF(N150="nulová",J150,0)</f>
        <v>0</v>
      </c>
      <c r="BJ150" s="19" t="s">
        <v>80</v>
      </c>
      <c r="BK150" s="227">
        <f>ROUND(I150*H150,2)</f>
        <v>0</v>
      </c>
      <c r="BL150" s="19" t="s">
        <v>135</v>
      </c>
      <c r="BM150" s="226" t="s">
        <v>2007</v>
      </c>
    </row>
    <row r="151" s="2" customFormat="1" ht="16.5" customHeight="1">
      <c r="A151" s="40"/>
      <c r="B151" s="41"/>
      <c r="C151" s="215" t="s">
        <v>73</v>
      </c>
      <c r="D151" s="215" t="s">
        <v>190</v>
      </c>
      <c r="E151" s="216" t="s">
        <v>3834</v>
      </c>
      <c r="F151" s="217" t="s">
        <v>3835</v>
      </c>
      <c r="G151" s="218" t="s">
        <v>1352</v>
      </c>
      <c r="H151" s="219">
        <v>3</v>
      </c>
      <c r="I151" s="220"/>
      <c r="J151" s="221">
        <f>ROUND(I151*H151,2)</f>
        <v>0</v>
      </c>
      <c r="K151" s="217" t="s">
        <v>19</v>
      </c>
      <c r="L151" s="46"/>
      <c r="M151" s="222" t="s">
        <v>19</v>
      </c>
      <c r="N151" s="223" t="s">
        <v>44</v>
      </c>
      <c r="O151" s="86"/>
      <c r="P151" s="224">
        <f>O151*H151</f>
        <v>0</v>
      </c>
      <c r="Q151" s="224">
        <v>0</v>
      </c>
      <c r="R151" s="224">
        <f>Q151*H151</f>
        <v>0</v>
      </c>
      <c r="S151" s="224">
        <v>0</v>
      </c>
      <c r="T151" s="225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6" t="s">
        <v>135</v>
      </c>
      <c r="AT151" s="226" t="s">
        <v>190</v>
      </c>
      <c r="AU151" s="226" t="s">
        <v>80</v>
      </c>
      <c r="AY151" s="19" t="s">
        <v>188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19" t="s">
        <v>80</v>
      </c>
      <c r="BK151" s="227">
        <f>ROUND(I151*H151,2)</f>
        <v>0</v>
      </c>
      <c r="BL151" s="19" t="s">
        <v>135</v>
      </c>
      <c r="BM151" s="226" t="s">
        <v>2011</v>
      </c>
    </row>
    <row r="152" s="2" customFormat="1" ht="16.5" customHeight="1">
      <c r="A152" s="40"/>
      <c r="B152" s="41"/>
      <c r="C152" s="215" t="s">
        <v>73</v>
      </c>
      <c r="D152" s="215" t="s">
        <v>190</v>
      </c>
      <c r="E152" s="216" t="s">
        <v>3836</v>
      </c>
      <c r="F152" s="217" t="s">
        <v>3837</v>
      </c>
      <c r="G152" s="218" t="s">
        <v>1352</v>
      </c>
      <c r="H152" s="219">
        <v>1</v>
      </c>
      <c r="I152" s="220"/>
      <c r="J152" s="221">
        <f>ROUND(I152*H152,2)</f>
        <v>0</v>
      </c>
      <c r="K152" s="217" t="s">
        <v>19</v>
      </c>
      <c r="L152" s="46"/>
      <c r="M152" s="222" t="s">
        <v>19</v>
      </c>
      <c r="N152" s="223" t="s">
        <v>44</v>
      </c>
      <c r="O152" s="86"/>
      <c r="P152" s="224">
        <f>O152*H152</f>
        <v>0</v>
      </c>
      <c r="Q152" s="224">
        <v>0</v>
      </c>
      <c r="R152" s="224">
        <f>Q152*H152</f>
        <v>0</v>
      </c>
      <c r="S152" s="224">
        <v>0</v>
      </c>
      <c r="T152" s="225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6" t="s">
        <v>135</v>
      </c>
      <c r="AT152" s="226" t="s">
        <v>190</v>
      </c>
      <c r="AU152" s="226" t="s">
        <v>80</v>
      </c>
      <c r="AY152" s="19" t="s">
        <v>188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19" t="s">
        <v>80</v>
      </c>
      <c r="BK152" s="227">
        <f>ROUND(I152*H152,2)</f>
        <v>0</v>
      </c>
      <c r="BL152" s="19" t="s">
        <v>135</v>
      </c>
      <c r="BM152" s="226" t="s">
        <v>2020</v>
      </c>
    </row>
    <row r="153" s="2" customFormat="1" ht="16.5" customHeight="1">
      <c r="A153" s="40"/>
      <c r="B153" s="41"/>
      <c r="C153" s="215" t="s">
        <v>73</v>
      </c>
      <c r="D153" s="215" t="s">
        <v>190</v>
      </c>
      <c r="E153" s="216" t="s">
        <v>3838</v>
      </c>
      <c r="F153" s="217" t="s">
        <v>3839</v>
      </c>
      <c r="G153" s="218" t="s">
        <v>1352</v>
      </c>
      <c r="H153" s="219">
        <v>10</v>
      </c>
      <c r="I153" s="220"/>
      <c r="J153" s="221">
        <f>ROUND(I153*H153,2)</f>
        <v>0</v>
      </c>
      <c r="K153" s="217" t="s">
        <v>19</v>
      </c>
      <c r="L153" s="46"/>
      <c r="M153" s="222" t="s">
        <v>19</v>
      </c>
      <c r="N153" s="223" t="s">
        <v>44</v>
      </c>
      <c r="O153" s="86"/>
      <c r="P153" s="224">
        <f>O153*H153</f>
        <v>0</v>
      </c>
      <c r="Q153" s="224">
        <v>0</v>
      </c>
      <c r="R153" s="224">
        <f>Q153*H153</f>
        <v>0</v>
      </c>
      <c r="S153" s="224">
        <v>0</v>
      </c>
      <c r="T153" s="225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6" t="s">
        <v>135</v>
      </c>
      <c r="AT153" s="226" t="s">
        <v>190</v>
      </c>
      <c r="AU153" s="226" t="s">
        <v>80</v>
      </c>
      <c r="AY153" s="19" t="s">
        <v>188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19" t="s">
        <v>80</v>
      </c>
      <c r="BK153" s="227">
        <f>ROUND(I153*H153,2)</f>
        <v>0</v>
      </c>
      <c r="BL153" s="19" t="s">
        <v>135</v>
      </c>
      <c r="BM153" s="226" t="s">
        <v>2030</v>
      </c>
    </row>
    <row r="154" s="2" customFormat="1" ht="16.5" customHeight="1">
      <c r="A154" s="40"/>
      <c r="B154" s="41"/>
      <c r="C154" s="215" t="s">
        <v>73</v>
      </c>
      <c r="D154" s="215" t="s">
        <v>190</v>
      </c>
      <c r="E154" s="216" t="s">
        <v>3840</v>
      </c>
      <c r="F154" s="217" t="s">
        <v>3841</v>
      </c>
      <c r="G154" s="218" t="s">
        <v>1352</v>
      </c>
      <c r="H154" s="219">
        <v>2</v>
      </c>
      <c r="I154" s="220"/>
      <c r="J154" s="221">
        <f>ROUND(I154*H154,2)</f>
        <v>0</v>
      </c>
      <c r="K154" s="217" t="s">
        <v>19</v>
      </c>
      <c r="L154" s="46"/>
      <c r="M154" s="222" t="s">
        <v>19</v>
      </c>
      <c r="N154" s="223" t="s">
        <v>44</v>
      </c>
      <c r="O154" s="86"/>
      <c r="P154" s="224">
        <f>O154*H154</f>
        <v>0</v>
      </c>
      <c r="Q154" s="224">
        <v>0</v>
      </c>
      <c r="R154" s="224">
        <f>Q154*H154</f>
        <v>0</v>
      </c>
      <c r="S154" s="224">
        <v>0</v>
      </c>
      <c r="T154" s="225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6" t="s">
        <v>135</v>
      </c>
      <c r="AT154" s="226" t="s">
        <v>190</v>
      </c>
      <c r="AU154" s="226" t="s">
        <v>80</v>
      </c>
      <c r="AY154" s="19" t="s">
        <v>188</v>
      </c>
      <c r="BE154" s="227">
        <f>IF(N154="základní",J154,0)</f>
        <v>0</v>
      </c>
      <c r="BF154" s="227">
        <f>IF(N154="snížená",J154,0)</f>
        <v>0</v>
      </c>
      <c r="BG154" s="227">
        <f>IF(N154="zákl. přenesená",J154,0)</f>
        <v>0</v>
      </c>
      <c r="BH154" s="227">
        <f>IF(N154="sníž. přenesená",J154,0)</f>
        <v>0</v>
      </c>
      <c r="BI154" s="227">
        <f>IF(N154="nulová",J154,0)</f>
        <v>0</v>
      </c>
      <c r="BJ154" s="19" t="s">
        <v>80</v>
      </c>
      <c r="BK154" s="227">
        <f>ROUND(I154*H154,2)</f>
        <v>0</v>
      </c>
      <c r="BL154" s="19" t="s">
        <v>135</v>
      </c>
      <c r="BM154" s="226" t="s">
        <v>2037</v>
      </c>
    </row>
    <row r="155" s="2" customFormat="1" ht="16.5" customHeight="1">
      <c r="A155" s="40"/>
      <c r="B155" s="41"/>
      <c r="C155" s="215" t="s">
        <v>73</v>
      </c>
      <c r="D155" s="215" t="s">
        <v>190</v>
      </c>
      <c r="E155" s="216" t="s">
        <v>3842</v>
      </c>
      <c r="F155" s="217" t="s">
        <v>3843</v>
      </c>
      <c r="G155" s="218" t="s">
        <v>1352</v>
      </c>
      <c r="H155" s="219">
        <v>4</v>
      </c>
      <c r="I155" s="220"/>
      <c r="J155" s="221">
        <f>ROUND(I155*H155,2)</f>
        <v>0</v>
      </c>
      <c r="K155" s="217" t="s">
        <v>19</v>
      </c>
      <c r="L155" s="46"/>
      <c r="M155" s="222" t="s">
        <v>19</v>
      </c>
      <c r="N155" s="223" t="s">
        <v>44</v>
      </c>
      <c r="O155" s="86"/>
      <c r="P155" s="224">
        <f>O155*H155</f>
        <v>0</v>
      </c>
      <c r="Q155" s="224">
        <v>0</v>
      </c>
      <c r="R155" s="224">
        <f>Q155*H155</f>
        <v>0</v>
      </c>
      <c r="S155" s="224">
        <v>0</v>
      </c>
      <c r="T155" s="225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6" t="s">
        <v>135</v>
      </c>
      <c r="AT155" s="226" t="s">
        <v>190</v>
      </c>
      <c r="AU155" s="226" t="s">
        <v>80</v>
      </c>
      <c r="AY155" s="19" t="s">
        <v>188</v>
      </c>
      <c r="BE155" s="227">
        <f>IF(N155="základní",J155,0)</f>
        <v>0</v>
      </c>
      <c r="BF155" s="227">
        <f>IF(N155="snížená",J155,0)</f>
        <v>0</v>
      </c>
      <c r="BG155" s="227">
        <f>IF(N155="zákl. přenesená",J155,0)</f>
        <v>0</v>
      </c>
      <c r="BH155" s="227">
        <f>IF(N155="sníž. přenesená",J155,0)</f>
        <v>0</v>
      </c>
      <c r="BI155" s="227">
        <f>IF(N155="nulová",J155,0)</f>
        <v>0</v>
      </c>
      <c r="BJ155" s="19" t="s">
        <v>80</v>
      </c>
      <c r="BK155" s="227">
        <f>ROUND(I155*H155,2)</f>
        <v>0</v>
      </c>
      <c r="BL155" s="19" t="s">
        <v>135</v>
      </c>
      <c r="BM155" s="226" t="s">
        <v>2049</v>
      </c>
    </row>
    <row r="156" s="2" customFormat="1" ht="16.5" customHeight="1">
      <c r="A156" s="40"/>
      <c r="B156" s="41"/>
      <c r="C156" s="215" t="s">
        <v>73</v>
      </c>
      <c r="D156" s="215" t="s">
        <v>190</v>
      </c>
      <c r="E156" s="216" t="s">
        <v>3844</v>
      </c>
      <c r="F156" s="217" t="s">
        <v>3845</v>
      </c>
      <c r="G156" s="218" t="s">
        <v>1352</v>
      </c>
      <c r="H156" s="219">
        <v>12</v>
      </c>
      <c r="I156" s="220"/>
      <c r="J156" s="221">
        <f>ROUND(I156*H156,2)</f>
        <v>0</v>
      </c>
      <c r="K156" s="217" t="s">
        <v>19</v>
      </c>
      <c r="L156" s="46"/>
      <c r="M156" s="222" t="s">
        <v>19</v>
      </c>
      <c r="N156" s="223" t="s">
        <v>44</v>
      </c>
      <c r="O156" s="86"/>
      <c r="P156" s="224">
        <f>O156*H156</f>
        <v>0</v>
      </c>
      <c r="Q156" s="224">
        <v>0</v>
      </c>
      <c r="R156" s="224">
        <f>Q156*H156</f>
        <v>0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135</v>
      </c>
      <c r="AT156" s="226" t="s">
        <v>190</v>
      </c>
      <c r="AU156" s="226" t="s">
        <v>80</v>
      </c>
      <c r="AY156" s="19" t="s">
        <v>188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135</v>
      </c>
      <c r="BM156" s="226" t="s">
        <v>2057</v>
      </c>
    </row>
    <row r="157" s="2" customFormat="1" ht="16.5" customHeight="1">
      <c r="A157" s="40"/>
      <c r="B157" s="41"/>
      <c r="C157" s="215" t="s">
        <v>73</v>
      </c>
      <c r="D157" s="215" t="s">
        <v>190</v>
      </c>
      <c r="E157" s="216" t="s">
        <v>3846</v>
      </c>
      <c r="F157" s="217" t="s">
        <v>3847</v>
      </c>
      <c r="G157" s="218" t="s">
        <v>1866</v>
      </c>
      <c r="H157" s="219">
        <v>2</v>
      </c>
      <c r="I157" s="220"/>
      <c r="J157" s="221">
        <f>ROUND(I157*H157,2)</f>
        <v>0</v>
      </c>
      <c r="K157" s="217" t="s">
        <v>19</v>
      </c>
      <c r="L157" s="46"/>
      <c r="M157" s="222" t="s">
        <v>19</v>
      </c>
      <c r="N157" s="223" t="s">
        <v>44</v>
      </c>
      <c r="O157" s="86"/>
      <c r="P157" s="224">
        <f>O157*H157</f>
        <v>0</v>
      </c>
      <c r="Q157" s="224">
        <v>0</v>
      </c>
      <c r="R157" s="224">
        <f>Q157*H157</f>
        <v>0</v>
      </c>
      <c r="S157" s="224">
        <v>0</v>
      </c>
      <c r="T157" s="225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6" t="s">
        <v>135</v>
      </c>
      <c r="AT157" s="226" t="s">
        <v>190</v>
      </c>
      <c r="AU157" s="226" t="s">
        <v>80</v>
      </c>
      <c r="AY157" s="19" t="s">
        <v>188</v>
      </c>
      <c r="BE157" s="227">
        <f>IF(N157="základní",J157,0)</f>
        <v>0</v>
      </c>
      <c r="BF157" s="227">
        <f>IF(N157="snížená",J157,0)</f>
        <v>0</v>
      </c>
      <c r="BG157" s="227">
        <f>IF(N157="zákl. přenesená",J157,0)</f>
        <v>0</v>
      </c>
      <c r="BH157" s="227">
        <f>IF(N157="sníž. přenesená",J157,0)</f>
        <v>0</v>
      </c>
      <c r="BI157" s="227">
        <f>IF(N157="nulová",J157,0)</f>
        <v>0</v>
      </c>
      <c r="BJ157" s="19" t="s">
        <v>80</v>
      </c>
      <c r="BK157" s="227">
        <f>ROUND(I157*H157,2)</f>
        <v>0</v>
      </c>
      <c r="BL157" s="19" t="s">
        <v>135</v>
      </c>
      <c r="BM157" s="226" t="s">
        <v>2069</v>
      </c>
    </row>
    <row r="158" s="2" customFormat="1" ht="16.5" customHeight="1">
      <c r="A158" s="40"/>
      <c r="B158" s="41"/>
      <c r="C158" s="215" t="s">
        <v>73</v>
      </c>
      <c r="D158" s="215" t="s">
        <v>190</v>
      </c>
      <c r="E158" s="216" t="s">
        <v>3848</v>
      </c>
      <c r="F158" s="217" t="s">
        <v>3849</v>
      </c>
      <c r="G158" s="218" t="s">
        <v>1866</v>
      </c>
      <c r="H158" s="219">
        <v>2</v>
      </c>
      <c r="I158" s="220"/>
      <c r="J158" s="221">
        <f>ROUND(I158*H158,2)</f>
        <v>0</v>
      </c>
      <c r="K158" s="217" t="s">
        <v>19</v>
      </c>
      <c r="L158" s="46"/>
      <c r="M158" s="222" t="s">
        <v>19</v>
      </c>
      <c r="N158" s="223" t="s">
        <v>44</v>
      </c>
      <c r="O158" s="86"/>
      <c r="P158" s="224">
        <f>O158*H158</f>
        <v>0</v>
      </c>
      <c r="Q158" s="224">
        <v>0</v>
      </c>
      <c r="R158" s="224">
        <f>Q158*H158</f>
        <v>0</v>
      </c>
      <c r="S158" s="224">
        <v>0</v>
      </c>
      <c r="T158" s="225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6" t="s">
        <v>135</v>
      </c>
      <c r="AT158" s="226" t="s">
        <v>190</v>
      </c>
      <c r="AU158" s="226" t="s">
        <v>80</v>
      </c>
      <c r="AY158" s="19" t="s">
        <v>188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19" t="s">
        <v>80</v>
      </c>
      <c r="BK158" s="227">
        <f>ROUND(I158*H158,2)</f>
        <v>0</v>
      </c>
      <c r="BL158" s="19" t="s">
        <v>135</v>
      </c>
      <c r="BM158" s="226" t="s">
        <v>2079</v>
      </c>
    </row>
    <row r="159" s="2" customFormat="1" ht="16.5" customHeight="1">
      <c r="A159" s="40"/>
      <c r="B159" s="41"/>
      <c r="C159" s="215" t="s">
        <v>73</v>
      </c>
      <c r="D159" s="215" t="s">
        <v>190</v>
      </c>
      <c r="E159" s="216" t="s">
        <v>3850</v>
      </c>
      <c r="F159" s="217" t="s">
        <v>3851</v>
      </c>
      <c r="G159" s="218" t="s">
        <v>1866</v>
      </c>
      <c r="H159" s="219">
        <v>1</v>
      </c>
      <c r="I159" s="220"/>
      <c r="J159" s="221">
        <f>ROUND(I159*H159,2)</f>
        <v>0</v>
      </c>
      <c r="K159" s="217" t="s">
        <v>19</v>
      </c>
      <c r="L159" s="46"/>
      <c r="M159" s="222" t="s">
        <v>19</v>
      </c>
      <c r="N159" s="223" t="s">
        <v>44</v>
      </c>
      <c r="O159" s="86"/>
      <c r="P159" s="224">
        <f>O159*H159</f>
        <v>0</v>
      </c>
      <c r="Q159" s="224">
        <v>0</v>
      </c>
      <c r="R159" s="224">
        <f>Q159*H159</f>
        <v>0</v>
      </c>
      <c r="S159" s="224">
        <v>0</v>
      </c>
      <c r="T159" s="225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6" t="s">
        <v>135</v>
      </c>
      <c r="AT159" s="226" t="s">
        <v>190</v>
      </c>
      <c r="AU159" s="226" t="s">
        <v>80</v>
      </c>
      <c r="AY159" s="19" t="s">
        <v>188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19" t="s">
        <v>80</v>
      </c>
      <c r="BK159" s="227">
        <f>ROUND(I159*H159,2)</f>
        <v>0</v>
      </c>
      <c r="BL159" s="19" t="s">
        <v>135</v>
      </c>
      <c r="BM159" s="226" t="s">
        <v>2090</v>
      </c>
    </row>
    <row r="160" s="2" customFormat="1" ht="16.5" customHeight="1">
      <c r="A160" s="40"/>
      <c r="B160" s="41"/>
      <c r="C160" s="215" t="s">
        <v>73</v>
      </c>
      <c r="D160" s="215" t="s">
        <v>190</v>
      </c>
      <c r="E160" s="216" t="s">
        <v>3852</v>
      </c>
      <c r="F160" s="217" t="s">
        <v>3853</v>
      </c>
      <c r="G160" s="218" t="s">
        <v>1866</v>
      </c>
      <c r="H160" s="219">
        <v>1</v>
      </c>
      <c r="I160" s="220"/>
      <c r="J160" s="221">
        <f>ROUND(I160*H160,2)</f>
        <v>0</v>
      </c>
      <c r="K160" s="217" t="s">
        <v>19</v>
      </c>
      <c r="L160" s="46"/>
      <c r="M160" s="222" t="s">
        <v>19</v>
      </c>
      <c r="N160" s="223" t="s">
        <v>44</v>
      </c>
      <c r="O160" s="86"/>
      <c r="P160" s="224">
        <f>O160*H160</f>
        <v>0</v>
      </c>
      <c r="Q160" s="224">
        <v>0</v>
      </c>
      <c r="R160" s="224">
        <f>Q160*H160</f>
        <v>0</v>
      </c>
      <c r="S160" s="224">
        <v>0</v>
      </c>
      <c r="T160" s="225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6" t="s">
        <v>135</v>
      </c>
      <c r="AT160" s="226" t="s">
        <v>190</v>
      </c>
      <c r="AU160" s="226" t="s">
        <v>80</v>
      </c>
      <c r="AY160" s="19" t="s">
        <v>188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19" t="s">
        <v>80</v>
      </c>
      <c r="BK160" s="227">
        <f>ROUND(I160*H160,2)</f>
        <v>0</v>
      </c>
      <c r="BL160" s="19" t="s">
        <v>135</v>
      </c>
      <c r="BM160" s="226" t="s">
        <v>2096</v>
      </c>
    </row>
    <row r="161" s="2" customFormat="1" ht="16.5" customHeight="1">
      <c r="A161" s="40"/>
      <c r="B161" s="41"/>
      <c r="C161" s="215" t="s">
        <v>73</v>
      </c>
      <c r="D161" s="215" t="s">
        <v>190</v>
      </c>
      <c r="E161" s="216" t="s">
        <v>3854</v>
      </c>
      <c r="F161" s="217" t="s">
        <v>3855</v>
      </c>
      <c r="G161" s="218" t="s">
        <v>501</v>
      </c>
      <c r="H161" s="219">
        <v>25</v>
      </c>
      <c r="I161" s="220"/>
      <c r="J161" s="221">
        <f>ROUND(I161*H161,2)</f>
        <v>0</v>
      </c>
      <c r="K161" s="217" t="s">
        <v>19</v>
      </c>
      <c r="L161" s="46"/>
      <c r="M161" s="222" t="s">
        <v>19</v>
      </c>
      <c r="N161" s="223" t="s">
        <v>44</v>
      </c>
      <c r="O161" s="86"/>
      <c r="P161" s="224">
        <f>O161*H161</f>
        <v>0</v>
      </c>
      <c r="Q161" s="224">
        <v>0</v>
      </c>
      <c r="R161" s="224">
        <f>Q161*H161</f>
        <v>0</v>
      </c>
      <c r="S161" s="224">
        <v>0</v>
      </c>
      <c r="T161" s="225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6" t="s">
        <v>135</v>
      </c>
      <c r="AT161" s="226" t="s">
        <v>190</v>
      </c>
      <c r="AU161" s="226" t="s">
        <v>80</v>
      </c>
      <c r="AY161" s="19" t="s">
        <v>188</v>
      </c>
      <c r="BE161" s="227">
        <f>IF(N161="základní",J161,0)</f>
        <v>0</v>
      </c>
      <c r="BF161" s="227">
        <f>IF(N161="snížená",J161,0)</f>
        <v>0</v>
      </c>
      <c r="BG161" s="227">
        <f>IF(N161="zákl. přenesená",J161,0)</f>
        <v>0</v>
      </c>
      <c r="BH161" s="227">
        <f>IF(N161="sníž. přenesená",J161,0)</f>
        <v>0</v>
      </c>
      <c r="BI161" s="227">
        <f>IF(N161="nulová",J161,0)</f>
        <v>0</v>
      </c>
      <c r="BJ161" s="19" t="s">
        <v>80</v>
      </c>
      <c r="BK161" s="227">
        <f>ROUND(I161*H161,2)</f>
        <v>0</v>
      </c>
      <c r="BL161" s="19" t="s">
        <v>135</v>
      </c>
      <c r="BM161" s="226" t="s">
        <v>2103</v>
      </c>
    </row>
    <row r="162" s="2" customFormat="1" ht="24.15" customHeight="1">
      <c r="A162" s="40"/>
      <c r="B162" s="41"/>
      <c r="C162" s="215" t="s">
        <v>73</v>
      </c>
      <c r="D162" s="215" t="s">
        <v>190</v>
      </c>
      <c r="E162" s="216" t="s">
        <v>3856</v>
      </c>
      <c r="F162" s="217" t="s">
        <v>3857</v>
      </c>
      <c r="G162" s="218" t="s">
        <v>451</v>
      </c>
      <c r="H162" s="219">
        <v>10</v>
      </c>
      <c r="I162" s="220"/>
      <c r="J162" s="221">
        <f>ROUND(I162*H162,2)</f>
        <v>0</v>
      </c>
      <c r="K162" s="217" t="s">
        <v>19</v>
      </c>
      <c r="L162" s="46"/>
      <c r="M162" s="222" t="s">
        <v>19</v>
      </c>
      <c r="N162" s="223" t="s">
        <v>44</v>
      </c>
      <c r="O162" s="86"/>
      <c r="P162" s="224">
        <f>O162*H162</f>
        <v>0</v>
      </c>
      <c r="Q162" s="224">
        <v>0</v>
      </c>
      <c r="R162" s="224">
        <f>Q162*H162</f>
        <v>0</v>
      </c>
      <c r="S162" s="224">
        <v>0</v>
      </c>
      <c r="T162" s="225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6" t="s">
        <v>135</v>
      </c>
      <c r="AT162" s="226" t="s">
        <v>190</v>
      </c>
      <c r="AU162" s="226" t="s">
        <v>80</v>
      </c>
      <c r="AY162" s="19" t="s">
        <v>188</v>
      </c>
      <c r="BE162" s="227">
        <f>IF(N162="základní",J162,0)</f>
        <v>0</v>
      </c>
      <c r="BF162" s="227">
        <f>IF(N162="snížená",J162,0)</f>
        <v>0</v>
      </c>
      <c r="BG162" s="227">
        <f>IF(N162="zákl. přenesená",J162,0)</f>
        <v>0</v>
      </c>
      <c r="BH162" s="227">
        <f>IF(N162="sníž. přenesená",J162,0)</f>
        <v>0</v>
      </c>
      <c r="BI162" s="227">
        <f>IF(N162="nulová",J162,0)</f>
        <v>0</v>
      </c>
      <c r="BJ162" s="19" t="s">
        <v>80</v>
      </c>
      <c r="BK162" s="227">
        <f>ROUND(I162*H162,2)</f>
        <v>0</v>
      </c>
      <c r="BL162" s="19" t="s">
        <v>135</v>
      </c>
      <c r="BM162" s="226" t="s">
        <v>2107</v>
      </c>
    </row>
    <row r="163" s="2" customFormat="1" ht="16.5" customHeight="1">
      <c r="A163" s="40"/>
      <c r="B163" s="41"/>
      <c r="C163" s="215" t="s">
        <v>73</v>
      </c>
      <c r="D163" s="215" t="s">
        <v>190</v>
      </c>
      <c r="E163" s="216" t="s">
        <v>3858</v>
      </c>
      <c r="F163" s="217" t="s">
        <v>3859</v>
      </c>
      <c r="G163" s="218" t="s">
        <v>345</v>
      </c>
      <c r="H163" s="219">
        <v>0.5</v>
      </c>
      <c r="I163" s="220"/>
      <c r="J163" s="221">
        <f>ROUND(I163*H163,2)</f>
        <v>0</v>
      </c>
      <c r="K163" s="217" t="s">
        <v>19</v>
      </c>
      <c r="L163" s="46"/>
      <c r="M163" s="222" t="s">
        <v>19</v>
      </c>
      <c r="N163" s="223" t="s">
        <v>44</v>
      </c>
      <c r="O163" s="86"/>
      <c r="P163" s="224">
        <f>O163*H163</f>
        <v>0</v>
      </c>
      <c r="Q163" s="224">
        <v>0</v>
      </c>
      <c r="R163" s="224">
        <f>Q163*H163</f>
        <v>0</v>
      </c>
      <c r="S163" s="224">
        <v>0</v>
      </c>
      <c r="T163" s="225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6" t="s">
        <v>135</v>
      </c>
      <c r="AT163" s="226" t="s">
        <v>190</v>
      </c>
      <c r="AU163" s="226" t="s">
        <v>80</v>
      </c>
      <c r="AY163" s="19" t="s">
        <v>188</v>
      </c>
      <c r="BE163" s="227">
        <f>IF(N163="základní",J163,0)</f>
        <v>0</v>
      </c>
      <c r="BF163" s="227">
        <f>IF(N163="snížená",J163,0)</f>
        <v>0</v>
      </c>
      <c r="BG163" s="227">
        <f>IF(N163="zákl. přenesená",J163,0)</f>
        <v>0</v>
      </c>
      <c r="BH163" s="227">
        <f>IF(N163="sníž. přenesená",J163,0)</f>
        <v>0</v>
      </c>
      <c r="BI163" s="227">
        <f>IF(N163="nulová",J163,0)</f>
        <v>0</v>
      </c>
      <c r="BJ163" s="19" t="s">
        <v>80</v>
      </c>
      <c r="BK163" s="227">
        <f>ROUND(I163*H163,2)</f>
        <v>0</v>
      </c>
      <c r="BL163" s="19" t="s">
        <v>135</v>
      </c>
      <c r="BM163" s="226" t="s">
        <v>2111</v>
      </c>
    </row>
    <row r="164" s="2" customFormat="1" ht="16.5" customHeight="1">
      <c r="A164" s="40"/>
      <c r="B164" s="41"/>
      <c r="C164" s="215" t="s">
        <v>73</v>
      </c>
      <c r="D164" s="215" t="s">
        <v>190</v>
      </c>
      <c r="E164" s="216" t="s">
        <v>3860</v>
      </c>
      <c r="F164" s="217" t="s">
        <v>3767</v>
      </c>
      <c r="G164" s="218" t="s">
        <v>345</v>
      </c>
      <c r="H164" s="219">
        <v>0.5</v>
      </c>
      <c r="I164" s="220"/>
      <c r="J164" s="221">
        <f>ROUND(I164*H164,2)</f>
        <v>0</v>
      </c>
      <c r="K164" s="217" t="s">
        <v>19</v>
      </c>
      <c r="L164" s="46"/>
      <c r="M164" s="222" t="s">
        <v>19</v>
      </c>
      <c r="N164" s="223" t="s">
        <v>44</v>
      </c>
      <c r="O164" s="86"/>
      <c r="P164" s="224">
        <f>O164*H164</f>
        <v>0</v>
      </c>
      <c r="Q164" s="224">
        <v>0</v>
      </c>
      <c r="R164" s="224">
        <f>Q164*H164</f>
        <v>0</v>
      </c>
      <c r="S164" s="224">
        <v>0</v>
      </c>
      <c r="T164" s="225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6" t="s">
        <v>135</v>
      </c>
      <c r="AT164" s="226" t="s">
        <v>190</v>
      </c>
      <c r="AU164" s="226" t="s">
        <v>80</v>
      </c>
      <c r="AY164" s="19" t="s">
        <v>188</v>
      </c>
      <c r="BE164" s="227">
        <f>IF(N164="základní",J164,0)</f>
        <v>0</v>
      </c>
      <c r="BF164" s="227">
        <f>IF(N164="snížená",J164,0)</f>
        <v>0</v>
      </c>
      <c r="BG164" s="227">
        <f>IF(N164="zákl. přenesená",J164,0)</f>
        <v>0</v>
      </c>
      <c r="BH164" s="227">
        <f>IF(N164="sníž. přenesená",J164,0)</f>
        <v>0</v>
      </c>
      <c r="BI164" s="227">
        <f>IF(N164="nulová",J164,0)</f>
        <v>0</v>
      </c>
      <c r="BJ164" s="19" t="s">
        <v>80</v>
      </c>
      <c r="BK164" s="227">
        <f>ROUND(I164*H164,2)</f>
        <v>0</v>
      </c>
      <c r="BL164" s="19" t="s">
        <v>135</v>
      </c>
      <c r="BM164" s="226" t="s">
        <v>2119</v>
      </c>
    </row>
    <row r="165" s="12" customFormat="1" ht="25.92" customHeight="1">
      <c r="A165" s="12"/>
      <c r="B165" s="199"/>
      <c r="C165" s="200"/>
      <c r="D165" s="201" t="s">
        <v>72</v>
      </c>
      <c r="E165" s="202" t="s">
        <v>129</v>
      </c>
      <c r="F165" s="202" t="s">
        <v>3861</v>
      </c>
      <c r="G165" s="200"/>
      <c r="H165" s="200"/>
      <c r="I165" s="203"/>
      <c r="J165" s="204">
        <f>BK165</f>
        <v>0</v>
      </c>
      <c r="K165" s="200"/>
      <c r="L165" s="205"/>
      <c r="M165" s="206"/>
      <c r="N165" s="207"/>
      <c r="O165" s="207"/>
      <c r="P165" s="208">
        <f>SUM(P166:P200)</f>
        <v>0</v>
      </c>
      <c r="Q165" s="207"/>
      <c r="R165" s="208">
        <f>SUM(R166:R200)</f>
        <v>0</v>
      </c>
      <c r="S165" s="207"/>
      <c r="T165" s="209">
        <f>SUM(T166:T200)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10" t="s">
        <v>80</v>
      </c>
      <c r="AT165" s="211" t="s">
        <v>72</v>
      </c>
      <c r="AU165" s="211" t="s">
        <v>73</v>
      </c>
      <c r="AY165" s="210" t="s">
        <v>188</v>
      </c>
      <c r="BK165" s="212">
        <f>SUM(BK166:BK200)</f>
        <v>0</v>
      </c>
    </row>
    <row r="166" s="2" customFormat="1" ht="16.5" customHeight="1">
      <c r="A166" s="40"/>
      <c r="B166" s="41"/>
      <c r="C166" s="215" t="s">
        <v>73</v>
      </c>
      <c r="D166" s="215" t="s">
        <v>190</v>
      </c>
      <c r="E166" s="216" t="s">
        <v>3862</v>
      </c>
      <c r="F166" s="217" t="s">
        <v>3863</v>
      </c>
      <c r="G166" s="218" t="s">
        <v>501</v>
      </c>
      <c r="H166" s="219">
        <v>216</v>
      </c>
      <c r="I166" s="220"/>
      <c r="J166" s="221">
        <f>ROUND(I166*H166,2)</f>
        <v>0</v>
      </c>
      <c r="K166" s="217" t="s">
        <v>19</v>
      </c>
      <c r="L166" s="46"/>
      <c r="M166" s="222" t="s">
        <v>19</v>
      </c>
      <c r="N166" s="223" t="s">
        <v>44</v>
      </c>
      <c r="O166" s="86"/>
      <c r="P166" s="224">
        <f>O166*H166</f>
        <v>0</v>
      </c>
      <c r="Q166" s="224">
        <v>0</v>
      </c>
      <c r="R166" s="224">
        <f>Q166*H166</f>
        <v>0</v>
      </c>
      <c r="S166" s="224">
        <v>0</v>
      </c>
      <c r="T166" s="225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6" t="s">
        <v>135</v>
      </c>
      <c r="AT166" s="226" t="s">
        <v>190</v>
      </c>
      <c r="AU166" s="226" t="s">
        <v>80</v>
      </c>
      <c r="AY166" s="19" t="s">
        <v>188</v>
      </c>
      <c r="BE166" s="227">
        <f>IF(N166="základní",J166,0)</f>
        <v>0</v>
      </c>
      <c r="BF166" s="227">
        <f>IF(N166="snížená",J166,0)</f>
        <v>0</v>
      </c>
      <c r="BG166" s="227">
        <f>IF(N166="zákl. přenesená",J166,0)</f>
        <v>0</v>
      </c>
      <c r="BH166" s="227">
        <f>IF(N166="sníž. přenesená",J166,0)</f>
        <v>0</v>
      </c>
      <c r="BI166" s="227">
        <f>IF(N166="nulová",J166,0)</f>
        <v>0</v>
      </c>
      <c r="BJ166" s="19" t="s">
        <v>80</v>
      </c>
      <c r="BK166" s="227">
        <f>ROUND(I166*H166,2)</f>
        <v>0</v>
      </c>
      <c r="BL166" s="19" t="s">
        <v>135</v>
      </c>
      <c r="BM166" s="226" t="s">
        <v>2128</v>
      </c>
    </row>
    <row r="167" s="2" customFormat="1" ht="16.5" customHeight="1">
      <c r="A167" s="40"/>
      <c r="B167" s="41"/>
      <c r="C167" s="215" t="s">
        <v>73</v>
      </c>
      <c r="D167" s="215" t="s">
        <v>190</v>
      </c>
      <c r="E167" s="216" t="s">
        <v>3864</v>
      </c>
      <c r="F167" s="217" t="s">
        <v>3865</v>
      </c>
      <c r="G167" s="218" t="s">
        <v>501</v>
      </c>
      <c r="H167" s="219">
        <v>59</v>
      </c>
      <c r="I167" s="220"/>
      <c r="J167" s="221">
        <f>ROUND(I167*H167,2)</f>
        <v>0</v>
      </c>
      <c r="K167" s="217" t="s">
        <v>19</v>
      </c>
      <c r="L167" s="46"/>
      <c r="M167" s="222" t="s">
        <v>19</v>
      </c>
      <c r="N167" s="223" t="s">
        <v>44</v>
      </c>
      <c r="O167" s="86"/>
      <c r="P167" s="224">
        <f>O167*H167</f>
        <v>0</v>
      </c>
      <c r="Q167" s="224">
        <v>0</v>
      </c>
      <c r="R167" s="224">
        <f>Q167*H167</f>
        <v>0</v>
      </c>
      <c r="S167" s="224">
        <v>0</v>
      </c>
      <c r="T167" s="225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6" t="s">
        <v>135</v>
      </c>
      <c r="AT167" s="226" t="s">
        <v>190</v>
      </c>
      <c r="AU167" s="226" t="s">
        <v>80</v>
      </c>
      <c r="AY167" s="19" t="s">
        <v>188</v>
      </c>
      <c r="BE167" s="227">
        <f>IF(N167="základní",J167,0)</f>
        <v>0</v>
      </c>
      <c r="BF167" s="227">
        <f>IF(N167="snížená",J167,0)</f>
        <v>0</v>
      </c>
      <c r="BG167" s="227">
        <f>IF(N167="zákl. přenesená",J167,0)</f>
        <v>0</v>
      </c>
      <c r="BH167" s="227">
        <f>IF(N167="sníž. přenesená",J167,0)</f>
        <v>0</v>
      </c>
      <c r="BI167" s="227">
        <f>IF(N167="nulová",J167,0)</f>
        <v>0</v>
      </c>
      <c r="BJ167" s="19" t="s">
        <v>80</v>
      </c>
      <c r="BK167" s="227">
        <f>ROUND(I167*H167,2)</f>
        <v>0</v>
      </c>
      <c r="BL167" s="19" t="s">
        <v>135</v>
      </c>
      <c r="BM167" s="226" t="s">
        <v>2138</v>
      </c>
    </row>
    <row r="168" s="2" customFormat="1" ht="16.5" customHeight="1">
      <c r="A168" s="40"/>
      <c r="B168" s="41"/>
      <c r="C168" s="215" t="s">
        <v>73</v>
      </c>
      <c r="D168" s="215" t="s">
        <v>190</v>
      </c>
      <c r="E168" s="216" t="s">
        <v>3866</v>
      </c>
      <c r="F168" s="217" t="s">
        <v>3867</v>
      </c>
      <c r="G168" s="218" t="s">
        <v>501</v>
      </c>
      <c r="H168" s="219">
        <v>12</v>
      </c>
      <c r="I168" s="220"/>
      <c r="J168" s="221">
        <f>ROUND(I168*H168,2)</f>
        <v>0</v>
      </c>
      <c r="K168" s="217" t="s">
        <v>19</v>
      </c>
      <c r="L168" s="46"/>
      <c r="M168" s="222" t="s">
        <v>19</v>
      </c>
      <c r="N168" s="223" t="s">
        <v>44</v>
      </c>
      <c r="O168" s="86"/>
      <c r="P168" s="224">
        <f>O168*H168</f>
        <v>0</v>
      </c>
      <c r="Q168" s="224">
        <v>0</v>
      </c>
      <c r="R168" s="224">
        <f>Q168*H168</f>
        <v>0</v>
      </c>
      <c r="S168" s="224">
        <v>0</v>
      </c>
      <c r="T168" s="225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6" t="s">
        <v>135</v>
      </c>
      <c r="AT168" s="226" t="s">
        <v>190</v>
      </c>
      <c r="AU168" s="226" t="s">
        <v>80</v>
      </c>
      <c r="AY168" s="19" t="s">
        <v>188</v>
      </c>
      <c r="BE168" s="227">
        <f>IF(N168="základní",J168,0)</f>
        <v>0</v>
      </c>
      <c r="BF168" s="227">
        <f>IF(N168="snížená",J168,0)</f>
        <v>0</v>
      </c>
      <c r="BG168" s="227">
        <f>IF(N168="zákl. přenesená",J168,0)</f>
        <v>0</v>
      </c>
      <c r="BH168" s="227">
        <f>IF(N168="sníž. přenesená",J168,0)</f>
        <v>0</v>
      </c>
      <c r="BI168" s="227">
        <f>IF(N168="nulová",J168,0)</f>
        <v>0</v>
      </c>
      <c r="BJ168" s="19" t="s">
        <v>80</v>
      </c>
      <c r="BK168" s="227">
        <f>ROUND(I168*H168,2)</f>
        <v>0</v>
      </c>
      <c r="BL168" s="19" t="s">
        <v>135</v>
      </c>
      <c r="BM168" s="226" t="s">
        <v>2148</v>
      </c>
    </row>
    <row r="169" s="2" customFormat="1" ht="16.5" customHeight="1">
      <c r="A169" s="40"/>
      <c r="B169" s="41"/>
      <c r="C169" s="215" t="s">
        <v>73</v>
      </c>
      <c r="D169" s="215" t="s">
        <v>190</v>
      </c>
      <c r="E169" s="216" t="s">
        <v>3868</v>
      </c>
      <c r="F169" s="217" t="s">
        <v>3869</v>
      </c>
      <c r="G169" s="218" t="s">
        <v>501</v>
      </c>
      <c r="H169" s="219">
        <v>14</v>
      </c>
      <c r="I169" s="220"/>
      <c r="J169" s="221">
        <f>ROUND(I169*H169,2)</f>
        <v>0</v>
      </c>
      <c r="K169" s="217" t="s">
        <v>19</v>
      </c>
      <c r="L169" s="46"/>
      <c r="M169" s="222" t="s">
        <v>19</v>
      </c>
      <c r="N169" s="223" t="s">
        <v>44</v>
      </c>
      <c r="O169" s="86"/>
      <c r="P169" s="224">
        <f>O169*H169</f>
        <v>0</v>
      </c>
      <c r="Q169" s="224">
        <v>0</v>
      </c>
      <c r="R169" s="224">
        <f>Q169*H169</f>
        <v>0</v>
      </c>
      <c r="S169" s="224">
        <v>0</v>
      </c>
      <c r="T169" s="225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6" t="s">
        <v>135</v>
      </c>
      <c r="AT169" s="226" t="s">
        <v>190</v>
      </c>
      <c r="AU169" s="226" t="s">
        <v>80</v>
      </c>
      <c r="AY169" s="19" t="s">
        <v>188</v>
      </c>
      <c r="BE169" s="227">
        <f>IF(N169="základní",J169,0)</f>
        <v>0</v>
      </c>
      <c r="BF169" s="227">
        <f>IF(N169="snížená",J169,0)</f>
        <v>0</v>
      </c>
      <c r="BG169" s="227">
        <f>IF(N169="zákl. přenesená",J169,0)</f>
        <v>0</v>
      </c>
      <c r="BH169" s="227">
        <f>IF(N169="sníž. přenesená",J169,0)</f>
        <v>0</v>
      </c>
      <c r="BI169" s="227">
        <f>IF(N169="nulová",J169,0)</f>
        <v>0</v>
      </c>
      <c r="BJ169" s="19" t="s">
        <v>80</v>
      </c>
      <c r="BK169" s="227">
        <f>ROUND(I169*H169,2)</f>
        <v>0</v>
      </c>
      <c r="BL169" s="19" t="s">
        <v>135</v>
      </c>
      <c r="BM169" s="226" t="s">
        <v>2158</v>
      </c>
    </row>
    <row r="170" s="2" customFormat="1" ht="16.5" customHeight="1">
      <c r="A170" s="40"/>
      <c r="B170" s="41"/>
      <c r="C170" s="215" t="s">
        <v>73</v>
      </c>
      <c r="D170" s="215" t="s">
        <v>190</v>
      </c>
      <c r="E170" s="216" t="s">
        <v>3870</v>
      </c>
      <c r="F170" s="217" t="s">
        <v>3871</v>
      </c>
      <c r="G170" s="218" t="s">
        <v>501</v>
      </c>
      <c r="H170" s="219">
        <v>50</v>
      </c>
      <c r="I170" s="220"/>
      <c r="J170" s="221">
        <f>ROUND(I170*H170,2)</f>
        <v>0</v>
      </c>
      <c r="K170" s="217" t="s">
        <v>19</v>
      </c>
      <c r="L170" s="46"/>
      <c r="M170" s="222" t="s">
        <v>19</v>
      </c>
      <c r="N170" s="223" t="s">
        <v>44</v>
      </c>
      <c r="O170" s="86"/>
      <c r="P170" s="224">
        <f>O170*H170</f>
        <v>0</v>
      </c>
      <c r="Q170" s="224">
        <v>0</v>
      </c>
      <c r="R170" s="224">
        <f>Q170*H170</f>
        <v>0</v>
      </c>
      <c r="S170" s="224">
        <v>0</v>
      </c>
      <c r="T170" s="225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6" t="s">
        <v>135</v>
      </c>
      <c r="AT170" s="226" t="s">
        <v>190</v>
      </c>
      <c r="AU170" s="226" t="s">
        <v>80</v>
      </c>
      <c r="AY170" s="19" t="s">
        <v>188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19" t="s">
        <v>80</v>
      </c>
      <c r="BK170" s="227">
        <f>ROUND(I170*H170,2)</f>
        <v>0</v>
      </c>
      <c r="BL170" s="19" t="s">
        <v>135</v>
      </c>
      <c r="BM170" s="226" t="s">
        <v>2168</v>
      </c>
    </row>
    <row r="171" s="2" customFormat="1" ht="16.5" customHeight="1">
      <c r="A171" s="40"/>
      <c r="B171" s="41"/>
      <c r="C171" s="215" t="s">
        <v>73</v>
      </c>
      <c r="D171" s="215" t="s">
        <v>190</v>
      </c>
      <c r="E171" s="216" t="s">
        <v>3872</v>
      </c>
      <c r="F171" s="217" t="s">
        <v>3873</v>
      </c>
      <c r="G171" s="218" t="s">
        <v>501</v>
      </c>
      <c r="H171" s="219">
        <v>23</v>
      </c>
      <c r="I171" s="220"/>
      <c r="J171" s="221">
        <f>ROUND(I171*H171,2)</f>
        <v>0</v>
      </c>
      <c r="K171" s="217" t="s">
        <v>19</v>
      </c>
      <c r="L171" s="46"/>
      <c r="M171" s="222" t="s">
        <v>19</v>
      </c>
      <c r="N171" s="223" t="s">
        <v>44</v>
      </c>
      <c r="O171" s="86"/>
      <c r="P171" s="224">
        <f>O171*H171</f>
        <v>0</v>
      </c>
      <c r="Q171" s="224">
        <v>0</v>
      </c>
      <c r="R171" s="224">
        <f>Q171*H171</f>
        <v>0</v>
      </c>
      <c r="S171" s="224">
        <v>0</v>
      </c>
      <c r="T171" s="225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6" t="s">
        <v>135</v>
      </c>
      <c r="AT171" s="226" t="s">
        <v>190</v>
      </c>
      <c r="AU171" s="226" t="s">
        <v>80</v>
      </c>
      <c r="AY171" s="19" t="s">
        <v>188</v>
      </c>
      <c r="BE171" s="227">
        <f>IF(N171="základní",J171,0)</f>
        <v>0</v>
      </c>
      <c r="BF171" s="227">
        <f>IF(N171="snížená",J171,0)</f>
        <v>0</v>
      </c>
      <c r="BG171" s="227">
        <f>IF(N171="zákl. přenesená",J171,0)</f>
        <v>0</v>
      </c>
      <c r="BH171" s="227">
        <f>IF(N171="sníž. přenesená",J171,0)</f>
        <v>0</v>
      </c>
      <c r="BI171" s="227">
        <f>IF(N171="nulová",J171,0)</f>
        <v>0</v>
      </c>
      <c r="BJ171" s="19" t="s">
        <v>80</v>
      </c>
      <c r="BK171" s="227">
        <f>ROUND(I171*H171,2)</f>
        <v>0</v>
      </c>
      <c r="BL171" s="19" t="s">
        <v>135</v>
      </c>
      <c r="BM171" s="226" t="s">
        <v>2187</v>
      </c>
    </row>
    <row r="172" s="2" customFormat="1" ht="16.5" customHeight="1">
      <c r="A172" s="40"/>
      <c r="B172" s="41"/>
      <c r="C172" s="215" t="s">
        <v>73</v>
      </c>
      <c r="D172" s="215" t="s">
        <v>190</v>
      </c>
      <c r="E172" s="216" t="s">
        <v>3874</v>
      </c>
      <c r="F172" s="217" t="s">
        <v>3875</v>
      </c>
      <c r="G172" s="218" t="s">
        <v>501</v>
      </c>
      <c r="H172" s="219">
        <v>6</v>
      </c>
      <c r="I172" s="220"/>
      <c r="J172" s="221">
        <f>ROUND(I172*H172,2)</f>
        <v>0</v>
      </c>
      <c r="K172" s="217" t="s">
        <v>19</v>
      </c>
      <c r="L172" s="46"/>
      <c r="M172" s="222" t="s">
        <v>19</v>
      </c>
      <c r="N172" s="223" t="s">
        <v>44</v>
      </c>
      <c r="O172" s="86"/>
      <c r="P172" s="224">
        <f>O172*H172</f>
        <v>0</v>
      </c>
      <c r="Q172" s="224">
        <v>0</v>
      </c>
      <c r="R172" s="224">
        <f>Q172*H172</f>
        <v>0</v>
      </c>
      <c r="S172" s="224">
        <v>0</v>
      </c>
      <c r="T172" s="225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6" t="s">
        <v>135</v>
      </c>
      <c r="AT172" s="226" t="s">
        <v>190</v>
      </c>
      <c r="AU172" s="226" t="s">
        <v>80</v>
      </c>
      <c r="AY172" s="19" t="s">
        <v>188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19" t="s">
        <v>80</v>
      </c>
      <c r="BK172" s="227">
        <f>ROUND(I172*H172,2)</f>
        <v>0</v>
      </c>
      <c r="BL172" s="19" t="s">
        <v>135</v>
      </c>
      <c r="BM172" s="226" t="s">
        <v>2197</v>
      </c>
    </row>
    <row r="173" s="2" customFormat="1" ht="16.5" customHeight="1">
      <c r="A173" s="40"/>
      <c r="B173" s="41"/>
      <c r="C173" s="215" t="s">
        <v>73</v>
      </c>
      <c r="D173" s="215" t="s">
        <v>190</v>
      </c>
      <c r="E173" s="216" t="s">
        <v>3876</v>
      </c>
      <c r="F173" s="217" t="s">
        <v>3877</v>
      </c>
      <c r="G173" s="218" t="s">
        <v>501</v>
      </c>
      <c r="H173" s="219">
        <v>216</v>
      </c>
      <c r="I173" s="220"/>
      <c r="J173" s="221">
        <f>ROUND(I173*H173,2)</f>
        <v>0</v>
      </c>
      <c r="K173" s="217" t="s">
        <v>19</v>
      </c>
      <c r="L173" s="46"/>
      <c r="M173" s="222" t="s">
        <v>19</v>
      </c>
      <c r="N173" s="223" t="s">
        <v>44</v>
      </c>
      <c r="O173" s="86"/>
      <c r="P173" s="224">
        <f>O173*H173</f>
        <v>0</v>
      </c>
      <c r="Q173" s="224">
        <v>0</v>
      </c>
      <c r="R173" s="224">
        <f>Q173*H173</f>
        <v>0</v>
      </c>
      <c r="S173" s="224">
        <v>0</v>
      </c>
      <c r="T173" s="225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6" t="s">
        <v>135</v>
      </c>
      <c r="AT173" s="226" t="s">
        <v>190</v>
      </c>
      <c r="AU173" s="226" t="s">
        <v>80</v>
      </c>
      <c r="AY173" s="19" t="s">
        <v>188</v>
      </c>
      <c r="BE173" s="227">
        <f>IF(N173="základní",J173,0)</f>
        <v>0</v>
      </c>
      <c r="BF173" s="227">
        <f>IF(N173="snížená",J173,0)</f>
        <v>0</v>
      </c>
      <c r="BG173" s="227">
        <f>IF(N173="zákl. přenesená",J173,0)</f>
        <v>0</v>
      </c>
      <c r="BH173" s="227">
        <f>IF(N173="sníž. přenesená",J173,0)</f>
        <v>0</v>
      </c>
      <c r="BI173" s="227">
        <f>IF(N173="nulová",J173,0)</f>
        <v>0</v>
      </c>
      <c r="BJ173" s="19" t="s">
        <v>80</v>
      </c>
      <c r="BK173" s="227">
        <f>ROUND(I173*H173,2)</f>
        <v>0</v>
      </c>
      <c r="BL173" s="19" t="s">
        <v>135</v>
      </c>
      <c r="BM173" s="226" t="s">
        <v>2207</v>
      </c>
    </row>
    <row r="174" s="2" customFormat="1" ht="16.5" customHeight="1">
      <c r="A174" s="40"/>
      <c r="B174" s="41"/>
      <c r="C174" s="215" t="s">
        <v>73</v>
      </c>
      <c r="D174" s="215" t="s">
        <v>190</v>
      </c>
      <c r="E174" s="216" t="s">
        <v>3878</v>
      </c>
      <c r="F174" s="217" t="s">
        <v>3879</v>
      </c>
      <c r="G174" s="218" t="s">
        <v>501</v>
      </c>
      <c r="H174" s="219">
        <v>59</v>
      </c>
      <c r="I174" s="220"/>
      <c r="J174" s="221">
        <f>ROUND(I174*H174,2)</f>
        <v>0</v>
      </c>
      <c r="K174" s="217" t="s">
        <v>19</v>
      </c>
      <c r="L174" s="46"/>
      <c r="M174" s="222" t="s">
        <v>19</v>
      </c>
      <c r="N174" s="223" t="s">
        <v>44</v>
      </c>
      <c r="O174" s="86"/>
      <c r="P174" s="224">
        <f>O174*H174</f>
        <v>0</v>
      </c>
      <c r="Q174" s="224">
        <v>0</v>
      </c>
      <c r="R174" s="224">
        <f>Q174*H174</f>
        <v>0</v>
      </c>
      <c r="S174" s="224">
        <v>0</v>
      </c>
      <c r="T174" s="225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6" t="s">
        <v>135</v>
      </c>
      <c r="AT174" s="226" t="s">
        <v>190</v>
      </c>
      <c r="AU174" s="226" t="s">
        <v>80</v>
      </c>
      <c r="AY174" s="19" t="s">
        <v>188</v>
      </c>
      <c r="BE174" s="227">
        <f>IF(N174="základní",J174,0)</f>
        <v>0</v>
      </c>
      <c r="BF174" s="227">
        <f>IF(N174="snížená",J174,0)</f>
        <v>0</v>
      </c>
      <c r="BG174" s="227">
        <f>IF(N174="zákl. přenesená",J174,0)</f>
        <v>0</v>
      </c>
      <c r="BH174" s="227">
        <f>IF(N174="sníž. přenesená",J174,0)</f>
        <v>0</v>
      </c>
      <c r="BI174" s="227">
        <f>IF(N174="nulová",J174,0)</f>
        <v>0</v>
      </c>
      <c r="BJ174" s="19" t="s">
        <v>80</v>
      </c>
      <c r="BK174" s="227">
        <f>ROUND(I174*H174,2)</f>
        <v>0</v>
      </c>
      <c r="BL174" s="19" t="s">
        <v>135</v>
      </c>
      <c r="BM174" s="226" t="s">
        <v>2217</v>
      </c>
    </row>
    <row r="175" s="2" customFormat="1" ht="16.5" customHeight="1">
      <c r="A175" s="40"/>
      <c r="B175" s="41"/>
      <c r="C175" s="215" t="s">
        <v>73</v>
      </c>
      <c r="D175" s="215" t="s">
        <v>190</v>
      </c>
      <c r="E175" s="216" t="s">
        <v>3880</v>
      </c>
      <c r="F175" s="217" t="s">
        <v>3881</v>
      </c>
      <c r="G175" s="218" t="s">
        <v>501</v>
      </c>
      <c r="H175" s="219">
        <v>12</v>
      </c>
      <c r="I175" s="220"/>
      <c r="J175" s="221">
        <f>ROUND(I175*H175,2)</f>
        <v>0</v>
      </c>
      <c r="K175" s="217" t="s">
        <v>19</v>
      </c>
      <c r="L175" s="46"/>
      <c r="M175" s="222" t="s">
        <v>19</v>
      </c>
      <c r="N175" s="223" t="s">
        <v>44</v>
      </c>
      <c r="O175" s="86"/>
      <c r="P175" s="224">
        <f>O175*H175</f>
        <v>0</v>
      </c>
      <c r="Q175" s="224">
        <v>0</v>
      </c>
      <c r="R175" s="224">
        <f>Q175*H175</f>
        <v>0</v>
      </c>
      <c r="S175" s="224">
        <v>0</v>
      </c>
      <c r="T175" s="225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6" t="s">
        <v>135</v>
      </c>
      <c r="AT175" s="226" t="s">
        <v>190</v>
      </c>
      <c r="AU175" s="226" t="s">
        <v>80</v>
      </c>
      <c r="AY175" s="19" t="s">
        <v>188</v>
      </c>
      <c r="BE175" s="227">
        <f>IF(N175="základní",J175,0)</f>
        <v>0</v>
      </c>
      <c r="BF175" s="227">
        <f>IF(N175="snížená",J175,0)</f>
        <v>0</v>
      </c>
      <c r="BG175" s="227">
        <f>IF(N175="zákl. přenesená",J175,0)</f>
        <v>0</v>
      </c>
      <c r="BH175" s="227">
        <f>IF(N175="sníž. přenesená",J175,0)</f>
        <v>0</v>
      </c>
      <c r="BI175" s="227">
        <f>IF(N175="nulová",J175,0)</f>
        <v>0</v>
      </c>
      <c r="BJ175" s="19" t="s">
        <v>80</v>
      </c>
      <c r="BK175" s="227">
        <f>ROUND(I175*H175,2)</f>
        <v>0</v>
      </c>
      <c r="BL175" s="19" t="s">
        <v>135</v>
      </c>
      <c r="BM175" s="226" t="s">
        <v>2228</v>
      </c>
    </row>
    <row r="176" s="2" customFormat="1" ht="16.5" customHeight="1">
      <c r="A176" s="40"/>
      <c r="B176" s="41"/>
      <c r="C176" s="215" t="s">
        <v>73</v>
      </c>
      <c r="D176" s="215" t="s">
        <v>190</v>
      </c>
      <c r="E176" s="216" t="s">
        <v>3882</v>
      </c>
      <c r="F176" s="217" t="s">
        <v>3883</v>
      </c>
      <c r="G176" s="218" t="s">
        <v>501</v>
      </c>
      <c r="H176" s="219">
        <v>14</v>
      </c>
      <c r="I176" s="220"/>
      <c r="J176" s="221">
        <f>ROUND(I176*H176,2)</f>
        <v>0</v>
      </c>
      <c r="K176" s="217" t="s">
        <v>19</v>
      </c>
      <c r="L176" s="46"/>
      <c r="M176" s="222" t="s">
        <v>19</v>
      </c>
      <c r="N176" s="223" t="s">
        <v>44</v>
      </c>
      <c r="O176" s="86"/>
      <c r="P176" s="224">
        <f>O176*H176</f>
        <v>0</v>
      </c>
      <c r="Q176" s="224">
        <v>0</v>
      </c>
      <c r="R176" s="224">
        <f>Q176*H176</f>
        <v>0</v>
      </c>
      <c r="S176" s="224">
        <v>0</v>
      </c>
      <c r="T176" s="225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6" t="s">
        <v>135</v>
      </c>
      <c r="AT176" s="226" t="s">
        <v>190</v>
      </c>
      <c r="AU176" s="226" t="s">
        <v>80</v>
      </c>
      <c r="AY176" s="19" t="s">
        <v>188</v>
      </c>
      <c r="BE176" s="227">
        <f>IF(N176="základní",J176,0)</f>
        <v>0</v>
      </c>
      <c r="BF176" s="227">
        <f>IF(N176="snížená",J176,0)</f>
        <v>0</v>
      </c>
      <c r="BG176" s="227">
        <f>IF(N176="zákl. přenesená",J176,0)</f>
        <v>0</v>
      </c>
      <c r="BH176" s="227">
        <f>IF(N176="sníž. přenesená",J176,0)</f>
        <v>0</v>
      </c>
      <c r="BI176" s="227">
        <f>IF(N176="nulová",J176,0)</f>
        <v>0</v>
      </c>
      <c r="BJ176" s="19" t="s">
        <v>80</v>
      </c>
      <c r="BK176" s="227">
        <f>ROUND(I176*H176,2)</f>
        <v>0</v>
      </c>
      <c r="BL176" s="19" t="s">
        <v>135</v>
      </c>
      <c r="BM176" s="226" t="s">
        <v>2243</v>
      </c>
    </row>
    <row r="177" s="2" customFormat="1" ht="16.5" customHeight="1">
      <c r="A177" s="40"/>
      <c r="B177" s="41"/>
      <c r="C177" s="215" t="s">
        <v>73</v>
      </c>
      <c r="D177" s="215" t="s">
        <v>190</v>
      </c>
      <c r="E177" s="216" t="s">
        <v>3884</v>
      </c>
      <c r="F177" s="217" t="s">
        <v>3885</v>
      </c>
      <c r="G177" s="218" t="s">
        <v>501</v>
      </c>
      <c r="H177" s="219">
        <v>50</v>
      </c>
      <c r="I177" s="220"/>
      <c r="J177" s="221">
        <f>ROUND(I177*H177,2)</f>
        <v>0</v>
      </c>
      <c r="K177" s="217" t="s">
        <v>19</v>
      </c>
      <c r="L177" s="46"/>
      <c r="M177" s="222" t="s">
        <v>19</v>
      </c>
      <c r="N177" s="223" t="s">
        <v>44</v>
      </c>
      <c r="O177" s="86"/>
      <c r="P177" s="224">
        <f>O177*H177</f>
        <v>0</v>
      </c>
      <c r="Q177" s="224">
        <v>0</v>
      </c>
      <c r="R177" s="224">
        <f>Q177*H177</f>
        <v>0</v>
      </c>
      <c r="S177" s="224">
        <v>0</v>
      </c>
      <c r="T177" s="225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6" t="s">
        <v>135</v>
      </c>
      <c r="AT177" s="226" t="s">
        <v>190</v>
      </c>
      <c r="AU177" s="226" t="s">
        <v>80</v>
      </c>
      <c r="AY177" s="19" t="s">
        <v>188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19" t="s">
        <v>80</v>
      </c>
      <c r="BK177" s="227">
        <f>ROUND(I177*H177,2)</f>
        <v>0</v>
      </c>
      <c r="BL177" s="19" t="s">
        <v>135</v>
      </c>
      <c r="BM177" s="226" t="s">
        <v>2299</v>
      </c>
    </row>
    <row r="178" s="2" customFormat="1" ht="16.5" customHeight="1">
      <c r="A178" s="40"/>
      <c r="B178" s="41"/>
      <c r="C178" s="215" t="s">
        <v>73</v>
      </c>
      <c r="D178" s="215" t="s">
        <v>190</v>
      </c>
      <c r="E178" s="216" t="s">
        <v>3886</v>
      </c>
      <c r="F178" s="217" t="s">
        <v>3887</v>
      </c>
      <c r="G178" s="218" t="s">
        <v>501</v>
      </c>
      <c r="H178" s="219">
        <v>23</v>
      </c>
      <c r="I178" s="220"/>
      <c r="J178" s="221">
        <f>ROUND(I178*H178,2)</f>
        <v>0</v>
      </c>
      <c r="K178" s="217" t="s">
        <v>19</v>
      </c>
      <c r="L178" s="46"/>
      <c r="M178" s="222" t="s">
        <v>19</v>
      </c>
      <c r="N178" s="223" t="s">
        <v>44</v>
      </c>
      <c r="O178" s="86"/>
      <c r="P178" s="224">
        <f>O178*H178</f>
        <v>0</v>
      </c>
      <c r="Q178" s="224">
        <v>0</v>
      </c>
      <c r="R178" s="224">
        <f>Q178*H178</f>
        <v>0</v>
      </c>
      <c r="S178" s="224">
        <v>0</v>
      </c>
      <c r="T178" s="225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6" t="s">
        <v>135</v>
      </c>
      <c r="AT178" s="226" t="s">
        <v>190</v>
      </c>
      <c r="AU178" s="226" t="s">
        <v>80</v>
      </c>
      <c r="AY178" s="19" t="s">
        <v>188</v>
      </c>
      <c r="BE178" s="227">
        <f>IF(N178="základní",J178,0)</f>
        <v>0</v>
      </c>
      <c r="BF178" s="227">
        <f>IF(N178="snížená",J178,0)</f>
        <v>0</v>
      </c>
      <c r="BG178" s="227">
        <f>IF(N178="zákl. přenesená",J178,0)</f>
        <v>0</v>
      </c>
      <c r="BH178" s="227">
        <f>IF(N178="sníž. přenesená",J178,0)</f>
        <v>0</v>
      </c>
      <c r="BI178" s="227">
        <f>IF(N178="nulová",J178,0)</f>
        <v>0</v>
      </c>
      <c r="BJ178" s="19" t="s">
        <v>80</v>
      </c>
      <c r="BK178" s="227">
        <f>ROUND(I178*H178,2)</f>
        <v>0</v>
      </c>
      <c r="BL178" s="19" t="s">
        <v>135</v>
      </c>
      <c r="BM178" s="226" t="s">
        <v>2312</v>
      </c>
    </row>
    <row r="179" s="2" customFormat="1" ht="16.5" customHeight="1">
      <c r="A179" s="40"/>
      <c r="B179" s="41"/>
      <c r="C179" s="215" t="s">
        <v>73</v>
      </c>
      <c r="D179" s="215" t="s">
        <v>190</v>
      </c>
      <c r="E179" s="216" t="s">
        <v>3888</v>
      </c>
      <c r="F179" s="217" t="s">
        <v>3889</v>
      </c>
      <c r="G179" s="218" t="s">
        <v>501</v>
      </c>
      <c r="H179" s="219">
        <v>6</v>
      </c>
      <c r="I179" s="220"/>
      <c r="J179" s="221">
        <f>ROUND(I179*H179,2)</f>
        <v>0</v>
      </c>
      <c r="K179" s="217" t="s">
        <v>19</v>
      </c>
      <c r="L179" s="46"/>
      <c r="M179" s="222" t="s">
        <v>19</v>
      </c>
      <c r="N179" s="223" t="s">
        <v>44</v>
      </c>
      <c r="O179" s="86"/>
      <c r="P179" s="224">
        <f>O179*H179</f>
        <v>0</v>
      </c>
      <c r="Q179" s="224">
        <v>0</v>
      </c>
      <c r="R179" s="224">
        <f>Q179*H179</f>
        <v>0</v>
      </c>
      <c r="S179" s="224">
        <v>0</v>
      </c>
      <c r="T179" s="225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6" t="s">
        <v>135</v>
      </c>
      <c r="AT179" s="226" t="s">
        <v>190</v>
      </c>
      <c r="AU179" s="226" t="s">
        <v>80</v>
      </c>
      <c r="AY179" s="19" t="s">
        <v>188</v>
      </c>
      <c r="BE179" s="227">
        <f>IF(N179="základní",J179,0)</f>
        <v>0</v>
      </c>
      <c r="BF179" s="227">
        <f>IF(N179="snížená",J179,0)</f>
        <v>0</v>
      </c>
      <c r="BG179" s="227">
        <f>IF(N179="zákl. přenesená",J179,0)</f>
        <v>0</v>
      </c>
      <c r="BH179" s="227">
        <f>IF(N179="sníž. přenesená",J179,0)</f>
        <v>0</v>
      </c>
      <c r="BI179" s="227">
        <f>IF(N179="nulová",J179,0)</f>
        <v>0</v>
      </c>
      <c r="BJ179" s="19" t="s">
        <v>80</v>
      </c>
      <c r="BK179" s="227">
        <f>ROUND(I179*H179,2)</f>
        <v>0</v>
      </c>
      <c r="BL179" s="19" t="s">
        <v>135</v>
      </c>
      <c r="BM179" s="226" t="s">
        <v>2322</v>
      </c>
    </row>
    <row r="180" s="2" customFormat="1" ht="16.5" customHeight="1">
      <c r="A180" s="40"/>
      <c r="B180" s="41"/>
      <c r="C180" s="215" t="s">
        <v>73</v>
      </c>
      <c r="D180" s="215" t="s">
        <v>190</v>
      </c>
      <c r="E180" s="216" t="s">
        <v>3890</v>
      </c>
      <c r="F180" s="217" t="s">
        <v>3891</v>
      </c>
      <c r="G180" s="218" t="s">
        <v>1352</v>
      </c>
      <c r="H180" s="219">
        <v>3</v>
      </c>
      <c r="I180" s="220"/>
      <c r="J180" s="221">
        <f>ROUND(I180*H180,2)</f>
        <v>0</v>
      </c>
      <c r="K180" s="217" t="s">
        <v>19</v>
      </c>
      <c r="L180" s="46"/>
      <c r="M180" s="222" t="s">
        <v>19</v>
      </c>
      <c r="N180" s="223" t="s">
        <v>44</v>
      </c>
      <c r="O180" s="86"/>
      <c r="P180" s="224">
        <f>O180*H180</f>
        <v>0</v>
      </c>
      <c r="Q180" s="224">
        <v>0</v>
      </c>
      <c r="R180" s="224">
        <f>Q180*H180</f>
        <v>0</v>
      </c>
      <c r="S180" s="224">
        <v>0</v>
      </c>
      <c r="T180" s="225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6" t="s">
        <v>135</v>
      </c>
      <c r="AT180" s="226" t="s">
        <v>190</v>
      </c>
      <c r="AU180" s="226" t="s">
        <v>80</v>
      </c>
      <c r="AY180" s="19" t="s">
        <v>188</v>
      </c>
      <c r="BE180" s="227">
        <f>IF(N180="základní",J180,0)</f>
        <v>0</v>
      </c>
      <c r="BF180" s="227">
        <f>IF(N180="snížená",J180,0)</f>
        <v>0</v>
      </c>
      <c r="BG180" s="227">
        <f>IF(N180="zákl. přenesená",J180,0)</f>
        <v>0</v>
      </c>
      <c r="BH180" s="227">
        <f>IF(N180="sníž. přenesená",J180,0)</f>
        <v>0</v>
      </c>
      <c r="BI180" s="227">
        <f>IF(N180="nulová",J180,0)</f>
        <v>0</v>
      </c>
      <c r="BJ180" s="19" t="s">
        <v>80</v>
      </c>
      <c r="BK180" s="227">
        <f>ROUND(I180*H180,2)</f>
        <v>0</v>
      </c>
      <c r="BL180" s="19" t="s">
        <v>135</v>
      </c>
      <c r="BM180" s="226" t="s">
        <v>2333</v>
      </c>
    </row>
    <row r="181" s="2" customFormat="1" ht="16.5" customHeight="1">
      <c r="A181" s="40"/>
      <c r="B181" s="41"/>
      <c r="C181" s="215" t="s">
        <v>73</v>
      </c>
      <c r="D181" s="215" t="s">
        <v>190</v>
      </c>
      <c r="E181" s="216" t="s">
        <v>3892</v>
      </c>
      <c r="F181" s="217" t="s">
        <v>3893</v>
      </c>
      <c r="G181" s="218" t="s">
        <v>501</v>
      </c>
      <c r="H181" s="219">
        <v>380</v>
      </c>
      <c r="I181" s="220"/>
      <c r="J181" s="221">
        <f>ROUND(I181*H181,2)</f>
        <v>0</v>
      </c>
      <c r="K181" s="217" t="s">
        <v>19</v>
      </c>
      <c r="L181" s="46"/>
      <c r="M181" s="222" t="s">
        <v>19</v>
      </c>
      <c r="N181" s="223" t="s">
        <v>44</v>
      </c>
      <c r="O181" s="86"/>
      <c r="P181" s="224">
        <f>O181*H181</f>
        <v>0</v>
      </c>
      <c r="Q181" s="224">
        <v>0</v>
      </c>
      <c r="R181" s="224">
        <f>Q181*H181</f>
        <v>0</v>
      </c>
      <c r="S181" s="224">
        <v>0</v>
      </c>
      <c r="T181" s="225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6" t="s">
        <v>135</v>
      </c>
      <c r="AT181" s="226" t="s">
        <v>190</v>
      </c>
      <c r="AU181" s="226" t="s">
        <v>80</v>
      </c>
      <c r="AY181" s="19" t="s">
        <v>188</v>
      </c>
      <c r="BE181" s="227">
        <f>IF(N181="základní",J181,0)</f>
        <v>0</v>
      </c>
      <c r="BF181" s="227">
        <f>IF(N181="snížená",J181,0)</f>
        <v>0</v>
      </c>
      <c r="BG181" s="227">
        <f>IF(N181="zákl. přenesená",J181,0)</f>
        <v>0</v>
      </c>
      <c r="BH181" s="227">
        <f>IF(N181="sníž. přenesená",J181,0)</f>
        <v>0</v>
      </c>
      <c r="BI181" s="227">
        <f>IF(N181="nulová",J181,0)</f>
        <v>0</v>
      </c>
      <c r="BJ181" s="19" t="s">
        <v>80</v>
      </c>
      <c r="BK181" s="227">
        <f>ROUND(I181*H181,2)</f>
        <v>0</v>
      </c>
      <c r="BL181" s="19" t="s">
        <v>135</v>
      </c>
      <c r="BM181" s="226" t="s">
        <v>2887</v>
      </c>
    </row>
    <row r="182" s="2" customFormat="1" ht="37.8" customHeight="1">
      <c r="A182" s="40"/>
      <c r="B182" s="41"/>
      <c r="C182" s="215" t="s">
        <v>73</v>
      </c>
      <c r="D182" s="215" t="s">
        <v>190</v>
      </c>
      <c r="E182" s="216" t="s">
        <v>3894</v>
      </c>
      <c r="F182" s="217" t="s">
        <v>3895</v>
      </c>
      <c r="G182" s="218" t="s">
        <v>501</v>
      </c>
      <c r="H182" s="219">
        <v>534</v>
      </c>
      <c r="I182" s="220"/>
      <c r="J182" s="221">
        <f>ROUND(I182*H182,2)</f>
        <v>0</v>
      </c>
      <c r="K182" s="217" t="s">
        <v>19</v>
      </c>
      <c r="L182" s="46"/>
      <c r="M182" s="222" t="s">
        <v>19</v>
      </c>
      <c r="N182" s="223" t="s">
        <v>44</v>
      </c>
      <c r="O182" s="86"/>
      <c r="P182" s="224">
        <f>O182*H182</f>
        <v>0</v>
      </c>
      <c r="Q182" s="224">
        <v>0</v>
      </c>
      <c r="R182" s="224">
        <f>Q182*H182</f>
        <v>0</v>
      </c>
      <c r="S182" s="224">
        <v>0</v>
      </c>
      <c r="T182" s="225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6" t="s">
        <v>135</v>
      </c>
      <c r="AT182" s="226" t="s">
        <v>190</v>
      </c>
      <c r="AU182" s="226" t="s">
        <v>80</v>
      </c>
      <c r="AY182" s="19" t="s">
        <v>188</v>
      </c>
      <c r="BE182" s="227">
        <f>IF(N182="základní",J182,0)</f>
        <v>0</v>
      </c>
      <c r="BF182" s="227">
        <f>IF(N182="snížená",J182,0)</f>
        <v>0</v>
      </c>
      <c r="BG182" s="227">
        <f>IF(N182="zákl. přenesená",J182,0)</f>
        <v>0</v>
      </c>
      <c r="BH182" s="227">
        <f>IF(N182="sníž. přenesená",J182,0)</f>
        <v>0</v>
      </c>
      <c r="BI182" s="227">
        <f>IF(N182="nulová",J182,0)</f>
        <v>0</v>
      </c>
      <c r="BJ182" s="19" t="s">
        <v>80</v>
      </c>
      <c r="BK182" s="227">
        <f>ROUND(I182*H182,2)</f>
        <v>0</v>
      </c>
      <c r="BL182" s="19" t="s">
        <v>135</v>
      </c>
      <c r="BM182" s="226" t="s">
        <v>2896</v>
      </c>
    </row>
    <row r="183" s="2" customFormat="1" ht="16.5" customHeight="1">
      <c r="A183" s="40"/>
      <c r="B183" s="41"/>
      <c r="C183" s="215" t="s">
        <v>73</v>
      </c>
      <c r="D183" s="215" t="s">
        <v>190</v>
      </c>
      <c r="E183" s="216" t="s">
        <v>3896</v>
      </c>
      <c r="F183" s="217" t="s">
        <v>3897</v>
      </c>
      <c r="G183" s="218" t="s">
        <v>501</v>
      </c>
      <c r="H183" s="219">
        <v>127</v>
      </c>
      <c r="I183" s="220"/>
      <c r="J183" s="221">
        <f>ROUND(I183*H183,2)</f>
        <v>0</v>
      </c>
      <c r="K183" s="217" t="s">
        <v>19</v>
      </c>
      <c r="L183" s="46"/>
      <c r="M183" s="222" t="s">
        <v>19</v>
      </c>
      <c r="N183" s="223" t="s">
        <v>44</v>
      </c>
      <c r="O183" s="86"/>
      <c r="P183" s="224">
        <f>O183*H183</f>
        <v>0</v>
      </c>
      <c r="Q183" s="224">
        <v>0</v>
      </c>
      <c r="R183" s="224">
        <f>Q183*H183</f>
        <v>0</v>
      </c>
      <c r="S183" s="224">
        <v>0</v>
      </c>
      <c r="T183" s="225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6" t="s">
        <v>135</v>
      </c>
      <c r="AT183" s="226" t="s">
        <v>190</v>
      </c>
      <c r="AU183" s="226" t="s">
        <v>80</v>
      </c>
      <c r="AY183" s="19" t="s">
        <v>188</v>
      </c>
      <c r="BE183" s="227">
        <f>IF(N183="základní",J183,0)</f>
        <v>0</v>
      </c>
      <c r="BF183" s="227">
        <f>IF(N183="snížená",J183,0)</f>
        <v>0</v>
      </c>
      <c r="BG183" s="227">
        <f>IF(N183="zákl. přenesená",J183,0)</f>
        <v>0</v>
      </c>
      <c r="BH183" s="227">
        <f>IF(N183="sníž. přenesená",J183,0)</f>
        <v>0</v>
      </c>
      <c r="BI183" s="227">
        <f>IF(N183="nulová",J183,0)</f>
        <v>0</v>
      </c>
      <c r="BJ183" s="19" t="s">
        <v>80</v>
      </c>
      <c r="BK183" s="227">
        <f>ROUND(I183*H183,2)</f>
        <v>0</v>
      </c>
      <c r="BL183" s="19" t="s">
        <v>135</v>
      </c>
      <c r="BM183" s="226" t="s">
        <v>2906</v>
      </c>
    </row>
    <row r="184" s="2" customFormat="1" ht="16.5" customHeight="1">
      <c r="A184" s="40"/>
      <c r="B184" s="41"/>
      <c r="C184" s="215" t="s">
        <v>73</v>
      </c>
      <c r="D184" s="215" t="s">
        <v>190</v>
      </c>
      <c r="E184" s="216" t="s">
        <v>3898</v>
      </c>
      <c r="F184" s="217" t="s">
        <v>3899</v>
      </c>
      <c r="G184" s="218" t="s">
        <v>1866</v>
      </c>
      <c r="H184" s="219">
        <v>1</v>
      </c>
      <c r="I184" s="220"/>
      <c r="J184" s="221">
        <f>ROUND(I184*H184,2)</f>
        <v>0</v>
      </c>
      <c r="K184" s="217" t="s">
        <v>19</v>
      </c>
      <c r="L184" s="46"/>
      <c r="M184" s="222" t="s">
        <v>19</v>
      </c>
      <c r="N184" s="223" t="s">
        <v>44</v>
      </c>
      <c r="O184" s="86"/>
      <c r="P184" s="224">
        <f>O184*H184</f>
        <v>0</v>
      </c>
      <c r="Q184" s="224">
        <v>0</v>
      </c>
      <c r="R184" s="224">
        <f>Q184*H184</f>
        <v>0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135</v>
      </c>
      <c r="AT184" s="226" t="s">
        <v>190</v>
      </c>
      <c r="AU184" s="226" t="s">
        <v>80</v>
      </c>
      <c r="AY184" s="19" t="s">
        <v>188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135</v>
      </c>
      <c r="BM184" s="226" t="s">
        <v>2919</v>
      </c>
    </row>
    <row r="185" s="2" customFormat="1" ht="16.5" customHeight="1">
      <c r="A185" s="40"/>
      <c r="B185" s="41"/>
      <c r="C185" s="215" t="s">
        <v>73</v>
      </c>
      <c r="D185" s="215" t="s">
        <v>190</v>
      </c>
      <c r="E185" s="216" t="s">
        <v>3900</v>
      </c>
      <c r="F185" s="217" t="s">
        <v>3901</v>
      </c>
      <c r="G185" s="218" t="s">
        <v>501</v>
      </c>
      <c r="H185" s="219">
        <v>534</v>
      </c>
      <c r="I185" s="220"/>
      <c r="J185" s="221">
        <f>ROUND(I185*H185,2)</f>
        <v>0</v>
      </c>
      <c r="K185" s="217" t="s">
        <v>19</v>
      </c>
      <c r="L185" s="46"/>
      <c r="M185" s="222" t="s">
        <v>19</v>
      </c>
      <c r="N185" s="223" t="s">
        <v>44</v>
      </c>
      <c r="O185" s="86"/>
      <c r="P185" s="224">
        <f>O185*H185</f>
        <v>0</v>
      </c>
      <c r="Q185" s="224">
        <v>0</v>
      </c>
      <c r="R185" s="224">
        <f>Q185*H185</f>
        <v>0</v>
      </c>
      <c r="S185" s="224">
        <v>0</v>
      </c>
      <c r="T185" s="225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6" t="s">
        <v>135</v>
      </c>
      <c r="AT185" s="226" t="s">
        <v>190</v>
      </c>
      <c r="AU185" s="226" t="s">
        <v>80</v>
      </c>
      <c r="AY185" s="19" t="s">
        <v>188</v>
      </c>
      <c r="BE185" s="227">
        <f>IF(N185="základní",J185,0)</f>
        <v>0</v>
      </c>
      <c r="BF185" s="227">
        <f>IF(N185="snížená",J185,0)</f>
        <v>0</v>
      </c>
      <c r="BG185" s="227">
        <f>IF(N185="zákl. přenesená",J185,0)</f>
        <v>0</v>
      </c>
      <c r="BH185" s="227">
        <f>IF(N185="sníž. přenesená",J185,0)</f>
        <v>0</v>
      </c>
      <c r="BI185" s="227">
        <f>IF(N185="nulová",J185,0)</f>
        <v>0</v>
      </c>
      <c r="BJ185" s="19" t="s">
        <v>80</v>
      </c>
      <c r="BK185" s="227">
        <f>ROUND(I185*H185,2)</f>
        <v>0</v>
      </c>
      <c r="BL185" s="19" t="s">
        <v>135</v>
      </c>
      <c r="BM185" s="226" t="s">
        <v>2927</v>
      </c>
    </row>
    <row r="186" s="2" customFormat="1" ht="16.5" customHeight="1">
      <c r="A186" s="40"/>
      <c r="B186" s="41"/>
      <c r="C186" s="215" t="s">
        <v>73</v>
      </c>
      <c r="D186" s="215" t="s">
        <v>190</v>
      </c>
      <c r="E186" s="216" t="s">
        <v>3902</v>
      </c>
      <c r="F186" s="217" t="s">
        <v>3903</v>
      </c>
      <c r="G186" s="218" t="s">
        <v>501</v>
      </c>
      <c r="H186" s="219">
        <v>127</v>
      </c>
      <c r="I186" s="220"/>
      <c r="J186" s="221">
        <f>ROUND(I186*H186,2)</f>
        <v>0</v>
      </c>
      <c r="K186" s="217" t="s">
        <v>19</v>
      </c>
      <c r="L186" s="46"/>
      <c r="M186" s="222" t="s">
        <v>19</v>
      </c>
      <c r="N186" s="223" t="s">
        <v>44</v>
      </c>
      <c r="O186" s="86"/>
      <c r="P186" s="224">
        <f>O186*H186</f>
        <v>0</v>
      </c>
      <c r="Q186" s="224">
        <v>0</v>
      </c>
      <c r="R186" s="224">
        <f>Q186*H186</f>
        <v>0</v>
      </c>
      <c r="S186" s="224">
        <v>0</v>
      </c>
      <c r="T186" s="225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6" t="s">
        <v>135</v>
      </c>
      <c r="AT186" s="226" t="s">
        <v>190</v>
      </c>
      <c r="AU186" s="226" t="s">
        <v>80</v>
      </c>
      <c r="AY186" s="19" t="s">
        <v>188</v>
      </c>
      <c r="BE186" s="227">
        <f>IF(N186="základní",J186,0)</f>
        <v>0</v>
      </c>
      <c r="BF186" s="227">
        <f>IF(N186="snížená",J186,0)</f>
        <v>0</v>
      </c>
      <c r="BG186" s="227">
        <f>IF(N186="zákl. přenesená",J186,0)</f>
        <v>0</v>
      </c>
      <c r="BH186" s="227">
        <f>IF(N186="sníž. přenesená",J186,0)</f>
        <v>0</v>
      </c>
      <c r="BI186" s="227">
        <f>IF(N186="nulová",J186,0)</f>
        <v>0</v>
      </c>
      <c r="BJ186" s="19" t="s">
        <v>80</v>
      </c>
      <c r="BK186" s="227">
        <f>ROUND(I186*H186,2)</f>
        <v>0</v>
      </c>
      <c r="BL186" s="19" t="s">
        <v>135</v>
      </c>
      <c r="BM186" s="226" t="s">
        <v>2935</v>
      </c>
    </row>
    <row r="187" s="2" customFormat="1" ht="16.5" customHeight="1">
      <c r="A187" s="40"/>
      <c r="B187" s="41"/>
      <c r="C187" s="215" t="s">
        <v>73</v>
      </c>
      <c r="D187" s="215" t="s">
        <v>190</v>
      </c>
      <c r="E187" s="216" t="s">
        <v>3904</v>
      </c>
      <c r="F187" s="217" t="s">
        <v>3905</v>
      </c>
      <c r="G187" s="218" t="s">
        <v>501</v>
      </c>
      <c r="H187" s="219">
        <v>301</v>
      </c>
      <c r="I187" s="220"/>
      <c r="J187" s="221">
        <f>ROUND(I187*H187,2)</f>
        <v>0</v>
      </c>
      <c r="K187" s="217" t="s">
        <v>19</v>
      </c>
      <c r="L187" s="46"/>
      <c r="M187" s="222" t="s">
        <v>19</v>
      </c>
      <c r="N187" s="223" t="s">
        <v>44</v>
      </c>
      <c r="O187" s="86"/>
      <c r="P187" s="224">
        <f>O187*H187</f>
        <v>0</v>
      </c>
      <c r="Q187" s="224">
        <v>0</v>
      </c>
      <c r="R187" s="224">
        <f>Q187*H187</f>
        <v>0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135</v>
      </c>
      <c r="AT187" s="226" t="s">
        <v>190</v>
      </c>
      <c r="AU187" s="226" t="s">
        <v>80</v>
      </c>
      <c r="AY187" s="19" t="s">
        <v>188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135</v>
      </c>
      <c r="BM187" s="226" t="s">
        <v>2941</v>
      </c>
    </row>
    <row r="188" s="2" customFormat="1" ht="16.5" customHeight="1">
      <c r="A188" s="40"/>
      <c r="B188" s="41"/>
      <c r="C188" s="215" t="s">
        <v>73</v>
      </c>
      <c r="D188" s="215" t="s">
        <v>190</v>
      </c>
      <c r="E188" s="216" t="s">
        <v>3906</v>
      </c>
      <c r="F188" s="217" t="s">
        <v>3907</v>
      </c>
      <c r="G188" s="218" t="s">
        <v>501</v>
      </c>
      <c r="H188" s="219">
        <v>50</v>
      </c>
      <c r="I188" s="220"/>
      <c r="J188" s="221">
        <f>ROUND(I188*H188,2)</f>
        <v>0</v>
      </c>
      <c r="K188" s="217" t="s">
        <v>19</v>
      </c>
      <c r="L188" s="46"/>
      <c r="M188" s="222" t="s">
        <v>19</v>
      </c>
      <c r="N188" s="223" t="s">
        <v>44</v>
      </c>
      <c r="O188" s="86"/>
      <c r="P188" s="224">
        <f>O188*H188</f>
        <v>0</v>
      </c>
      <c r="Q188" s="224">
        <v>0</v>
      </c>
      <c r="R188" s="224">
        <f>Q188*H188</f>
        <v>0</v>
      </c>
      <c r="S188" s="224">
        <v>0</v>
      </c>
      <c r="T188" s="225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6" t="s">
        <v>135</v>
      </c>
      <c r="AT188" s="226" t="s">
        <v>190</v>
      </c>
      <c r="AU188" s="226" t="s">
        <v>80</v>
      </c>
      <c r="AY188" s="19" t="s">
        <v>188</v>
      </c>
      <c r="BE188" s="227">
        <f>IF(N188="základní",J188,0)</f>
        <v>0</v>
      </c>
      <c r="BF188" s="227">
        <f>IF(N188="snížená",J188,0)</f>
        <v>0</v>
      </c>
      <c r="BG188" s="227">
        <f>IF(N188="zákl. přenesená",J188,0)</f>
        <v>0</v>
      </c>
      <c r="BH188" s="227">
        <f>IF(N188="sníž. přenesená",J188,0)</f>
        <v>0</v>
      </c>
      <c r="BI188" s="227">
        <f>IF(N188="nulová",J188,0)</f>
        <v>0</v>
      </c>
      <c r="BJ188" s="19" t="s">
        <v>80</v>
      </c>
      <c r="BK188" s="227">
        <f>ROUND(I188*H188,2)</f>
        <v>0</v>
      </c>
      <c r="BL188" s="19" t="s">
        <v>135</v>
      </c>
      <c r="BM188" s="226" t="s">
        <v>2947</v>
      </c>
    </row>
    <row r="189" s="2" customFormat="1" ht="16.5" customHeight="1">
      <c r="A189" s="40"/>
      <c r="B189" s="41"/>
      <c r="C189" s="215" t="s">
        <v>73</v>
      </c>
      <c r="D189" s="215" t="s">
        <v>190</v>
      </c>
      <c r="E189" s="216" t="s">
        <v>3908</v>
      </c>
      <c r="F189" s="217" t="s">
        <v>3909</v>
      </c>
      <c r="G189" s="218" t="s">
        <v>501</v>
      </c>
      <c r="H189" s="219">
        <v>29</v>
      </c>
      <c r="I189" s="220"/>
      <c r="J189" s="221">
        <f>ROUND(I189*H189,2)</f>
        <v>0</v>
      </c>
      <c r="K189" s="217" t="s">
        <v>19</v>
      </c>
      <c r="L189" s="46"/>
      <c r="M189" s="222" t="s">
        <v>19</v>
      </c>
      <c r="N189" s="223" t="s">
        <v>44</v>
      </c>
      <c r="O189" s="86"/>
      <c r="P189" s="224">
        <f>O189*H189</f>
        <v>0</v>
      </c>
      <c r="Q189" s="224">
        <v>0</v>
      </c>
      <c r="R189" s="224">
        <f>Q189*H189</f>
        <v>0</v>
      </c>
      <c r="S189" s="224">
        <v>0</v>
      </c>
      <c r="T189" s="225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6" t="s">
        <v>135</v>
      </c>
      <c r="AT189" s="226" t="s">
        <v>190</v>
      </c>
      <c r="AU189" s="226" t="s">
        <v>80</v>
      </c>
      <c r="AY189" s="19" t="s">
        <v>188</v>
      </c>
      <c r="BE189" s="227">
        <f>IF(N189="základní",J189,0)</f>
        <v>0</v>
      </c>
      <c r="BF189" s="227">
        <f>IF(N189="snížená",J189,0)</f>
        <v>0</v>
      </c>
      <c r="BG189" s="227">
        <f>IF(N189="zákl. přenesená",J189,0)</f>
        <v>0</v>
      </c>
      <c r="BH189" s="227">
        <f>IF(N189="sníž. přenesená",J189,0)</f>
        <v>0</v>
      </c>
      <c r="BI189" s="227">
        <f>IF(N189="nulová",J189,0)</f>
        <v>0</v>
      </c>
      <c r="BJ189" s="19" t="s">
        <v>80</v>
      </c>
      <c r="BK189" s="227">
        <f>ROUND(I189*H189,2)</f>
        <v>0</v>
      </c>
      <c r="BL189" s="19" t="s">
        <v>135</v>
      </c>
      <c r="BM189" s="226" t="s">
        <v>2953</v>
      </c>
    </row>
    <row r="190" s="2" customFormat="1" ht="16.5" customHeight="1">
      <c r="A190" s="40"/>
      <c r="B190" s="41"/>
      <c r="C190" s="215" t="s">
        <v>73</v>
      </c>
      <c r="D190" s="215" t="s">
        <v>190</v>
      </c>
      <c r="E190" s="216" t="s">
        <v>3910</v>
      </c>
      <c r="F190" s="217" t="s">
        <v>3911</v>
      </c>
      <c r="G190" s="218" t="s">
        <v>501</v>
      </c>
      <c r="H190" s="219">
        <v>661</v>
      </c>
      <c r="I190" s="220"/>
      <c r="J190" s="221">
        <f>ROUND(I190*H190,2)</f>
        <v>0</v>
      </c>
      <c r="K190" s="217" t="s">
        <v>19</v>
      </c>
      <c r="L190" s="46"/>
      <c r="M190" s="222" t="s">
        <v>19</v>
      </c>
      <c r="N190" s="223" t="s">
        <v>44</v>
      </c>
      <c r="O190" s="86"/>
      <c r="P190" s="224">
        <f>O190*H190</f>
        <v>0</v>
      </c>
      <c r="Q190" s="224">
        <v>0</v>
      </c>
      <c r="R190" s="224">
        <f>Q190*H190</f>
        <v>0</v>
      </c>
      <c r="S190" s="224">
        <v>0</v>
      </c>
      <c r="T190" s="225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135</v>
      </c>
      <c r="AT190" s="226" t="s">
        <v>190</v>
      </c>
      <c r="AU190" s="226" t="s">
        <v>80</v>
      </c>
      <c r="AY190" s="19" t="s">
        <v>188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135</v>
      </c>
      <c r="BM190" s="226" t="s">
        <v>2957</v>
      </c>
    </row>
    <row r="191" s="2" customFormat="1" ht="16.5" customHeight="1">
      <c r="A191" s="40"/>
      <c r="B191" s="41"/>
      <c r="C191" s="215" t="s">
        <v>73</v>
      </c>
      <c r="D191" s="215" t="s">
        <v>190</v>
      </c>
      <c r="E191" s="216" t="s">
        <v>3912</v>
      </c>
      <c r="F191" s="217" t="s">
        <v>3913</v>
      </c>
      <c r="G191" s="218" t="s">
        <v>3776</v>
      </c>
      <c r="H191" s="219">
        <v>3</v>
      </c>
      <c r="I191" s="220"/>
      <c r="J191" s="221">
        <f>ROUND(I191*H191,2)</f>
        <v>0</v>
      </c>
      <c r="K191" s="217" t="s">
        <v>19</v>
      </c>
      <c r="L191" s="46"/>
      <c r="M191" s="222" t="s">
        <v>19</v>
      </c>
      <c r="N191" s="223" t="s">
        <v>44</v>
      </c>
      <c r="O191" s="86"/>
      <c r="P191" s="224">
        <f>O191*H191</f>
        <v>0</v>
      </c>
      <c r="Q191" s="224">
        <v>0</v>
      </c>
      <c r="R191" s="224">
        <f>Q191*H191</f>
        <v>0</v>
      </c>
      <c r="S191" s="224">
        <v>0</v>
      </c>
      <c r="T191" s="225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6" t="s">
        <v>135</v>
      </c>
      <c r="AT191" s="226" t="s">
        <v>190</v>
      </c>
      <c r="AU191" s="226" t="s">
        <v>80</v>
      </c>
      <c r="AY191" s="19" t="s">
        <v>188</v>
      </c>
      <c r="BE191" s="227">
        <f>IF(N191="základní",J191,0)</f>
        <v>0</v>
      </c>
      <c r="BF191" s="227">
        <f>IF(N191="snížená",J191,0)</f>
        <v>0</v>
      </c>
      <c r="BG191" s="227">
        <f>IF(N191="zákl. přenesená",J191,0)</f>
        <v>0</v>
      </c>
      <c r="BH191" s="227">
        <f>IF(N191="sníž. přenesená",J191,0)</f>
        <v>0</v>
      </c>
      <c r="BI191" s="227">
        <f>IF(N191="nulová",J191,0)</f>
        <v>0</v>
      </c>
      <c r="BJ191" s="19" t="s">
        <v>80</v>
      </c>
      <c r="BK191" s="227">
        <f>ROUND(I191*H191,2)</f>
        <v>0</v>
      </c>
      <c r="BL191" s="19" t="s">
        <v>135</v>
      </c>
      <c r="BM191" s="226" t="s">
        <v>2962</v>
      </c>
    </row>
    <row r="192" s="2" customFormat="1" ht="16.5" customHeight="1">
      <c r="A192" s="40"/>
      <c r="B192" s="41"/>
      <c r="C192" s="215" t="s">
        <v>73</v>
      </c>
      <c r="D192" s="215" t="s">
        <v>190</v>
      </c>
      <c r="E192" s="216" t="s">
        <v>3914</v>
      </c>
      <c r="F192" s="217" t="s">
        <v>3915</v>
      </c>
      <c r="G192" s="218" t="s">
        <v>501</v>
      </c>
      <c r="H192" s="219">
        <v>991</v>
      </c>
      <c r="I192" s="220"/>
      <c r="J192" s="221">
        <f>ROUND(I192*H192,2)</f>
        <v>0</v>
      </c>
      <c r="K192" s="217" t="s">
        <v>19</v>
      </c>
      <c r="L192" s="46"/>
      <c r="M192" s="222" t="s">
        <v>19</v>
      </c>
      <c r="N192" s="223" t="s">
        <v>44</v>
      </c>
      <c r="O192" s="86"/>
      <c r="P192" s="224">
        <f>O192*H192</f>
        <v>0</v>
      </c>
      <c r="Q192" s="224">
        <v>0</v>
      </c>
      <c r="R192" s="224">
        <f>Q192*H192</f>
        <v>0</v>
      </c>
      <c r="S192" s="224">
        <v>0</v>
      </c>
      <c r="T192" s="225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6" t="s">
        <v>135</v>
      </c>
      <c r="AT192" s="226" t="s">
        <v>190</v>
      </c>
      <c r="AU192" s="226" t="s">
        <v>80</v>
      </c>
      <c r="AY192" s="19" t="s">
        <v>188</v>
      </c>
      <c r="BE192" s="227">
        <f>IF(N192="základní",J192,0)</f>
        <v>0</v>
      </c>
      <c r="BF192" s="227">
        <f>IF(N192="snížená",J192,0)</f>
        <v>0</v>
      </c>
      <c r="BG192" s="227">
        <f>IF(N192="zákl. přenesená",J192,0)</f>
        <v>0</v>
      </c>
      <c r="BH192" s="227">
        <f>IF(N192="sníž. přenesená",J192,0)</f>
        <v>0</v>
      </c>
      <c r="BI192" s="227">
        <f>IF(N192="nulová",J192,0)</f>
        <v>0</v>
      </c>
      <c r="BJ192" s="19" t="s">
        <v>80</v>
      </c>
      <c r="BK192" s="227">
        <f>ROUND(I192*H192,2)</f>
        <v>0</v>
      </c>
      <c r="BL192" s="19" t="s">
        <v>135</v>
      </c>
      <c r="BM192" s="226" t="s">
        <v>1441</v>
      </c>
    </row>
    <row r="193" s="2" customFormat="1" ht="16.5" customHeight="1">
      <c r="A193" s="40"/>
      <c r="B193" s="41"/>
      <c r="C193" s="215" t="s">
        <v>73</v>
      </c>
      <c r="D193" s="215" t="s">
        <v>190</v>
      </c>
      <c r="E193" s="216" t="s">
        <v>3916</v>
      </c>
      <c r="F193" s="217" t="s">
        <v>3917</v>
      </c>
      <c r="G193" s="218" t="s">
        <v>501</v>
      </c>
      <c r="H193" s="219">
        <v>50</v>
      </c>
      <c r="I193" s="220"/>
      <c r="J193" s="221">
        <f>ROUND(I193*H193,2)</f>
        <v>0</v>
      </c>
      <c r="K193" s="217" t="s">
        <v>19</v>
      </c>
      <c r="L193" s="46"/>
      <c r="M193" s="222" t="s">
        <v>19</v>
      </c>
      <c r="N193" s="223" t="s">
        <v>44</v>
      </c>
      <c r="O193" s="86"/>
      <c r="P193" s="224">
        <f>O193*H193</f>
        <v>0</v>
      </c>
      <c r="Q193" s="224">
        <v>0</v>
      </c>
      <c r="R193" s="224">
        <f>Q193*H193</f>
        <v>0</v>
      </c>
      <c r="S193" s="224">
        <v>0</v>
      </c>
      <c r="T193" s="225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6" t="s">
        <v>135</v>
      </c>
      <c r="AT193" s="226" t="s">
        <v>190</v>
      </c>
      <c r="AU193" s="226" t="s">
        <v>80</v>
      </c>
      <c r="AY193" s="19" t="s">
        <v>188</v>
      </c>
      <c r="BE193" s="227">
        <f>IF(N193="základní",J193,0)</f>
        <v>0</v>
      </c>
      <c r="BF193" s="227">
        <f>IF(N193="snížená",J193,0)</f>
        <v>0</v>
      </c>
      <c r="BG193" s="227">
        <f>IF(N193="zákl. přenesená",J193,0)</f>
        <v>0</v>
      </c>
      <c r="BH193" s="227">
        <f>IF(N193="sníž. přenesená",J193,0)</f>
        <v>0</v>
      </c>
      <c r="BI193" s="227">
        <f>IF(N193="nulová",J193,0)</f>
        <v>0</v>
      </c>
      <c r="BJ193" s="19" t="s">
        <v>80</v>
      </c>
      <c r="BK193" s="227">
        <f>ROUND(I193*H193,2)</f>
        <v>0</v>
      </c>
      <c r="BL193" s="19" t="s">
        <v>135</v>
      </c>
      <c r="BM193" s="226" t="s">
        <v>2970</v>
      </c>
    </row>
    <row r="194" s="2" customFormat="1" ht="16.5" customHeight="1">
      <c r="A194" s="40"/>
      <c r="B194" s="41"/>
      <c r="C194" s="215" t="s">
        <v>73</v>
      </c>
      <c r="D194" s="215" t="s">
        <v>190</v>
      </c>
      <c r="E194" s="216" t="s">
        <v>3918</v>
      </c>
      <c r="F194" s="217" t="s">
        <v>3919</v>
      </c>
      <c r="G194" s="218" t="s">
        <v>1352</v>
      </c>
      <c r="H194" s="219">
        <v>10</v>
      </c>
      <c r="I194" s="220"/>
      <c r="J194" s="221">
        <f>ROUND(I194*H194,2)</f>
        <v>0</v>
      </c>
      <c r="K194" s="217" t="s">
        <v>19</v>
      </c>
      <c r="L194" s="46"/>
      <c r="M194" s="222" t="s">
        <v>19</v>
      </c>
      <c r="N194" s="223" t="s">
        <v>44</v>
      </c>
      <c r="O194" s="86"/>
      <c r="P194" s="224">
        <f>O194*H194</f>
        <v>0</v>
      </c>
      <c r="Q194" s="224">
        <v>0</v>
      </c>
      <c r="R194" s="224">
        <f>Q194*H194</f>
        <v>0</v>
      </c>
      <c r="S194" s="224">
        <v>0</v>
      </c>
      <c r="T194" s="225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6" t="s">
        <v>135</v>
      </c>
      <c r="AT194" s="226" t="s">
        <v>190</v>
      </c>
      <c r="AU194" s="226" t="s">
        <v>80</v>
      </c>
      <c r="AY194" s="19" t="s">
        <v>188</v>
      </c>
      <c r="BE194" s="227">
        <f>IF(N194="základní",J194,0)</f>
        <v>0</v>
      </c>
      <c r="BF194" s="227">
        <f>IF(N194="snížená",J194,0)</f>
        <v>0</v>
      </c>
      <c r="BG194" s="227">
        <f>IF(N194="zákl. přenesená",J194,0)</f>
        <v>0</v>
      </c>
      <c r="BH194" s="227">
        <f>IF(N194="sníž. přenesená",J194,0)</f>
        <v>0</v>
      </c>
      <c r="BI194" s="227">
        <f>IF(N194="nulová",J194,0)</f>
        <v>0</v>
      </c>
      <c r="BJ194" s="19" t="s">
        <v>80</v>
      </c>
      <c r="BK194" s="227">
        <f>ROUND(I194*H194,2)</f>
        <v>0</v>
      </c>
      <c r="BL194" s="19" t="s">
        <v>135</v>
      </c>
      <c r="BM194" s="226" t="s">
        <v>2978</v>
      </c>
    </row>
    <row r="195" s="2" customFormat="1" ht="16.5" customHeight="1">
      <c r="A195" s="40"/>
      <c r="B195" s="41"/>
      <c r="C195" s="215" t="s">
        <v>73</v>
      </c>
      <c r="D195" s="215" t="s">
        <v>190</v>
      </c>
      <c r="E195" s="216" t="s">
        <v>3920</v>
      </c>
      <c r="F195" s="217" t="s">
        <v>3796</v>
      </c>
      <c r="G195" s="218" t="s">
        <v>1397</v>
      </c>
      <c r="H195" s="219">
        <v>100</v>
      </c>
      <c r="I195" s="220"/>
      <c r="J195" s="221">
        <f>ROUND(I195*H195,2)</f>
        <v>0</v>
      </c>
      <c r="K195" s="217" t="s">
        <v>19</v>
      </c>
      <c r="L195" s="46"/>
      <c r="M195" s="222" t="s">
        <v>19</v>
      </c>
      <c r="N195" s="223" t="s">
        <v>44</v>
      </c>
      <c r="O195" s="86"/>
      <c r="P195" s="224">
        <f>O195*H195</f>
        <v>0</v>
      </c>
      <c r="Q195" s="224">
        <v>0</v>
      </c>
      <c r="R195" s="224">
        <f>Q195*H195</f>
        <v>0</v>
      </c>
      <c r="S195" s="224">
        <v>0</v>
      </c>
      <c r="T195" s="225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6" t="s">
        <v>135</v>
      </c>
      <c r="AT195" s="226" t="s">
        <v>190</v>
      </c>
      <c r="AU195" s="226" t="s">
        <v>80</v>
      </c>
      <c r="AY195" s="19" t="s">
        <v>188</v>
      </c>
      <c r="BE195" s="227">
        <f>IF(N195="základní",J195,0)</f>
        <v>0</v>
      </c>
      <c r="BF195" s="227">
        <f>IF(N195="snížená",J195,0)</f>
        <v>0</v>
      </c>
      <c r="BG195" s="227">
        <f>IF(N195="zákl. přenesená",J195,0)</f>
        <v>0</v>
      </c>
      <c r="BH195" s="227">
        <f>IF(N195="sníž. přenesená",J195,0)</f>
        <v>0</v>
      </c>
      <c r="BI195" s="227">
        <f>IF(N195="nulová",J195,0)</f>
        <v>0</v>
      </c>
      <c r="BJ195" s="19" t="s">
        <v>80</v>
      </c>
      <c r="BK195" s="227">
        <f>ROUND(I195*H195,2)</f>
        <v>0</v>
      </c>
      <c r="BL195" s="19" t="s">
        <v>135</v>
      </c>
      <c r="BM195" s="226" t="s">
        <v>2950</v>
      </c>
    </row>
    <row r="196" s="2" customFormat="1" ht="16.5" customHeight="1">
      <c r="A196" s="40"/>
      <c r="B196" s="41"/>
      <c r="C196" s="215" t="s">
        <v>73</v>
      </c>
      <c r="D196" s="215" t="s">
        <v>190</v>
      </c>
      <c r="E196" s="216" t="s">
        <v>3921</v>
      </c>
      <c r="F196" s="217" t="s">
        <v>3798</v>
      </c>
      <c r="G196" s="218" t="s">
        <v>1397</v>
      </c>
      <c r="H196" s="219">
        <v>100</v>
      </c>
      <c r="I196" s="220"/>
      <c r="J196" s="221">
        <f>ROUND(I196*H196,2)</f>
        <v>0</v>
      </c>
      <c r="K196" s="217" t="s">
        <v>19</v>
      </c>
      <c r="L196" s="46"/>
      <c r="M196" s="222" t="s">
        <v>19</v>
      </c>
      <c r="N196" s="223" t="s">
        <v>44</v>
      </c>
      <c r="O196" s="86"/>
      <c r="P196" s="224">
        <f>O196*H196</f>
        <v>0</v>
      </c>
      <c r="Q196" s="224">
        <v>0</v>
      </c>
      <c r="R196" s="224">
        <f>Q196*H196</f>
        <v>0</v>
      </c>
      <c r="S196" s="224">
        <v>0</v>
      </c>
      <c r="T196" s="225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6" t="s">
        <v>135</v>
      </c>
      <c r="AT196" s="226" t="s">
        <v>190</v>
      </c>
      <c r="AU196" s="226" t="s">
        <v>80</v>
      </c>
      <c r="AY196" s="19" t="s">
        <v>188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19" t="s">
        <v>80</v>
      </c>
      <c r="BK196" s="227">
        <f>ROUND(I196*H196,2)</f>
        <v>0</v>
      </c>
      <c r="BL196" s="19" t="s">
        <v>135</v>
      </c>
      <c r="BM196" s="226" t="s">
        <v>2997</v>
      </c>
    </row>
    <row r="197" s="2" customFormat="1" ht="16.5" customHeight="1">
      <c r="A197" s="40"/>
      <c r="B197" s="41"/>
      <c r="C197" s="215" t="s">
        <v>73</v>
      </c>
      <c r="D197" s="215" t="s">
        <v>190</v>
      </c>
      <c r="E197" s="216" t="s">
        <v>3922</v>
      </c>
      <c r="F197" s="217" t="s">
        <v>3923</v>
      </c>
      <c r="G197" s="218" t="s">
        <v>345</v>
      </c>
      <c r="H197" s="219">
        <v>0.69999999999999996</v>
      </c>
      <c r="I197" s="220"/>
      <c r="J197" s="221">
        <f>ROUND(I197*H197,2)</f>
        <v>0</v>
      </c>
      <c r="K197" s="217" t="s">
        <v>19</v>
      </c>
      <c r="L197" s="46"/>
      <c r="M197" s="222" t="s">
        <v>19</v>
      </c>
      <c r="N197" s="223" t="s">
        <v>44</v>
      </c>
      <c r="O197" s="86"/>
      <c r="P197" s="224">
        <f>O197*H197</f>
        <v>0</v>
      </c>
      <c r="Q197" s="224">
        <v>0</v>
      </c>
      <c r="R197" s="224">
        <f>Q197*H197</f>
        <v>0</v>
      </c>
      <c r="S197" s="224">
        <v>0</v>
      </c>
      <c r="T197" s="225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6" t="s">
        <v>135</v>
      </c>
      <c r="AT197" s="226" t="s">
        <v>190</v>
      </c>
      <c r="AU197" s="226" t="s">
        <v>80</v>
      </c>
      <c r="AY197" s="19" t="s">
        <v>188</v>
      </c>
      <c r="BE197" s="227">
        <f>IF(N197="základní",J197,0)</f>
        <v>0</v>
      </c>
      <c r="BF197" s="227">
        <f>IF(N197="snížená",J197,0)</f>
        <v>0</v>
      </c>
      <c r="BG197" s="227">
        <f>IF(N197="zákl. přenesená",J197,0)</f>
        <v>0</v>
      </c>
      <c r="BH197" s="227">
        <f>IF(N197="sníž. přenesená",J197,0)</f>
        <v>0</v>
      </c>
      <c r="BI197" s="227">
        <f>IF(N197="nulová",J197,0)</f>
        <v>0</v>
      </c>
      <c r="BJ197" s="19" t="s">
        <v>80</v>
      </c>
      <c r="BK197" s="227">
        <f>ROUND(I197*H197,2)</f>
        <v>0</v>
      </c>
      <c r="BL197" s="19" t="s">
        <v>135</v>
      </c>
      <c r="BM197" s="226" t="s">
        <v>3001</v>
      </c>
    </row>
    <row r="198" s="2" customFormat="1" ht="16.5" customHeight="1">
      <c r="A198" s="40"/>
      <c r="B198" s="41"/>
      <c r="C198" s="215" t="s">
        <v>73</v>
      </c>
      <c r="D198" s="215" t="s">
        <v>190</v>
      </c>
      <c r="E198" s="216" t="s">
        <v>3924</v>
      </c>
      <c r="F198" s="217" t="s">
        <v>3767</v>
      </c>
      <c r="G198" s="218" t="s">
        <v>345</v>
      </c>
      <c r="H198" s="219">
        <v>0.69999999999999996</v>
      </c>
      <c r="I198" s="220"/>
      <c r="J198" s="221">
        <f>ROUND(I198*H198,2)</f>
        <v>0</v>
      </c>
      <c r="K198" s="217" t="s">
        <v>19</v>
      </c>
      <c r="L198" s="46"/>
      <c r="M198" s="222" t="s">
        <v>19</v>
      </c>
      <c r="N198" s="223" t="s">
        <v>44</v>
      </c>
      <c r="O198" s="86"/>
      <c r="P198" s="224">
        <f>O198*H198</f>
        <v>0</v>
      </c>
      <c r="Q198" s="224">
        <v>0</v>
      </c>
      <c r="R198" s="224">
        <f>Q198*H198</f>
        <v>0</v>
      </c>
      <c r="S198" s="224">
        <v>0</v>
      </c>
      <c r="T198" s="225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6" t="s">
        <v>135</v>
      </c>
      <c r="AT198" s="226" t="s">
        <v>190</v>
      </c>
      <c r="AU198" s="226" t="s">
        <v>80</v>
      </c>
      <c r="AY198" s="19" t="s">
        <v>188</v>
      </c>
      <c r="BE198" s="227">
        <f>IF(N198="základní",J198,0)</f>
        <v>0</v>
      </c>
      <c r="BF198" s="227">
        <f>IF(N198="snížená",J198,0)</f>
        <v>0</v>
      </c>
      <c r="BG198" s="227">
        <f>IF(N198="zákl. přenesená",J198,0)</f>
        <v>0</v>
      </c>
      <c r="BH198" s="227">
        <f>IF(N198="sníž. přenesená",J198,0)</f>
        <v>0</v>
      </c>
      <c r="BI198" s="227">
        <f>IF(N198="nulová",J198,0)</f>
        <v>0</v>
      </c>
      <c r="BJ198" s="19" t="s">
        <v>80</v>
      </c>
      <c r="BK198" s="227">
        <f>ROUND(I198*H198,2)</f>
        <v>0</v>
      </c>
      <c r="BL198" s="19" t="s">
        <v>135</v>
      </c>
      <c r="BM198" s="226" t="s">
        <v>3006</v>
      </c>
    </row>
    <row r="199" s="2" customFormat="1" ht="16.5" customHeight="1">
      <c r="A199" s="40"/>
      <c r="B199" s="41"/>
      <c r="C199" s="215" t="s">
        <v>73</v>
      </c>
      <c r="D199" s="215" t="s">
        <v>190</v>
      </c>
      <c r="E199" s="216" t="s">
        <v>3925</v>
      </c>
      <c r="F199" s="217" t="s">
        <v>3926</v>
      </c>
      <c r="G199" s="218" t="s">
        <v>345</v>
      </c>
      <c r="H199" s="219">
        <v>0.10000000000000001</v>
      </c>
      <c r="I199" s="220"/>
      <c r="J199" s="221">
        <f>ROUND(I199*H199,2)</f>
        <v>0</v>
      </c>
      <c r="K199" s="217" t="s">
        <v>19</v>
      </c>
      <c r="L199" s="46"/>
      <c r="M199" s="222" t="s">
        <v>19</v>
      </c>
      <c r="N199" s="223" t="s">
        <v>44</v>
      </c>
      <c r="O199" s="86"/>
      <c r="P199" s="224">
        <f>O199*H199</f>
        <v>0</v>
      </c>
      <c r="Q199" s="224">
        <v>0</v>
      </c>
      <c r="R199" s="224">
        <f>Q199*H199</f>
        <v>0</v>
      </c>
      <c r="S199" s="224">
        <v>0</v>
      </c>
      <c r="T199" s="225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6" t="s">
        <v>135</v>
      </c>
      <c r="AT199" s="226" t="s">
        <v>190</v>
      </c>
      <c r="AU199" s="226" t="s">
        <v>80</v>
      </c>
      <c r="AY199" s="19" t="s">
        <v>188</v>
      </c>
      <c r="BE199" s="227">
        <f>IF(N199="základní",J199,0)</f>
        <v>0</v>
      </c>
      <c r="BF199" s="227">
        <f>IF(N199="snížená",J199,0)</f>
        <v>0</v>
      </c>
      <c r="BG199" s="227">
        <f>IF(N199="zákl. přenesená",J199,0)</f>
        <v>0</v>
      </c>
      <c r="BH199" s="227">
        <f>IF(N199="sníž. přenesená",J199,0)</f>
        <v>0</v>
      </c>
      <c r="BI199" s="227">
        <f>IF(N199="nulová",J199,0)</f>
        <v>0</v>
      </c>
      <c r="BJ199" s="19" t="s">
        <v>80</v>
      </c>
      <c r="BK199" s="227">
        <f>ROUND(I199*H199,2)</f>
        <v>0</v>
      </c>
      <c r="BL199" s="19" t="s">
        <v>135</v>
      </c>
      <c r="BM199" s="226" t="s">
        <v>3014</v>
      </c>
    </row>
    <row r="200" s="2" customFormat="1" ht="16.5" customHeight="1">
      <c r="A200" s="40"/>
      <c r="B200" s="41"/>
      <c r="C200" s="215" t="s">
        <v>73</v>
      </c>
      <c r="D200" s="215" t="s">
        <v>190</v>
      </c>
      <c r="E200" s="216" t="s">
        <v>3927</v>
      </c>
      <c r="F200" s="217" t="s">
        <v>3767</v>
      </c>
      <c r="G200" s="218" t="s">
        <v>345</v>
      </c>
      <c r="H200" s="219">
        <v>0.10000000000000001</v>
      </c>
      <c r="I200" s="220"/>
      <c r="J200" s="221">
        <f>ROUND(I200*H200,2)</f>
        <v>0</v>
      </c>
      <c r="K200" s="217" t="s">
        <v>19</v>
      </c>
      <c r="L200" s="46"/>
      <c r="M200" s="222" t="s">
        <v>19</v>
      </c>
      <c r="N200" s="223" t="s">
        <v>44</v>
      </c>
      <c r="O200" s="86"/>
      <c r="P200" s="224">
        <f>O200*H200</f>
        <v>0</v>
      </c>
      <c r="Q200" s="224">
        <v>0</v>
      </c>
      <c r="R200" s="224">
        <f>Q200*H200</f>
        <v>0</v>
      </c>
      <c r="S200" s="224">
        <v>0</v>
      </c>
      <c r="T200" s="225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6" t="s">
        <v>135</v>
      </c>
      <c r="AT200" s="226" t="s">
        <v>190</v>
      </c>
      <c r="AU200" s="226" t="s">
        <v>80</v>
      </c>
      <c r="AY200" s="19" t="s">
        <v>188</v>
      </c>
      <c r="BE200" s="227">
        <f>IF(N200="základní",J200,0)</f>
        <v>0</v>
      </c>
      <c r="BF200" s="227">
        <f>IF(N200="snížená",J200,0)</f>
        <v>0</v>
      </c>
      <c r="BG200" s="227">
        <f>IF(N200="zákl. přenesená",J200,0)</f>
        <v>0</v>
      </c>
      <c r="BH200" s="227">
        <f>IF(N200="sníž. přenesená",J200,0)</f>
        <v>0</v>
      </c>
      <c r="BI200" s="227">
        <f>IF(N200="nulová",J200,0)</f>
        <v>0</v>
      </c>
      <c r="BJ200" s="19" t="s">
        <v>80</v>
      </c>
      <c r="BK200" s="227">
        <f>ROUND(I200*H200,2)</f>
        <v>0</v>
      </c>
      <c r="BL200" s="19" t="s">
        <v>135</v>
      </c>
      <c r="BM200" s="226" t="s">
        <v>3022</v>
      </c>
    </row>
    <row r="201" s="12" customFormat="1" ht="25.92" customHeight="1">
      <c r="A201" s="12"/>
      <c r="B201" s="199"/>
      <c r="C201" s="200"/>
      <c r="D201" s="201" t="s">
        <v>72</v>
      </c>
      <c r="E201" s="202" t="s">
        <v>135</v>
      </c>
      <c r="F201" s="202" t="s">
        <v>3928</v>
      </c>
      <c r="G201" s="200"/>
      <c r="H201" s="200"/>
      <c r="I201" s="203"/>
      <c r="J201" s="204">
        <f>BK201</f>
        <v>0</v>
      </c>
      <c r="K201" s="200"/>
      <c r="L201" s="205"/>
      <c r="M201" s="206"/>
      <c r="N201" s="207"/>
      <c r="O201" s="207"/>
      <c r="P201" s="208">
        <f>SUM(P202:P227)</f>
        <v>0</v>
      </c>
      <c r="Q201" s="207"/>
      <c r="R201" s="208">
        <f>SUM(R202:R227)</f>
        <v>0</v>
      </c>
      <c r="S201" s="207"/>
      <c r="T201" s="209">
        <f>SUM(T202:T227)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10" t="s">
        <v>80</v>
      </c>
      <c r="AT201" s="211" t="s">
        <v>72</v>
      </c>
      <c r="AU201" s="211" t="s">
        <v>73</v>
      </c>
      <c r="AY201" s="210" t="s">
        <v>188</v>
      </c>
      <c r="BK201" s="212">
        <f>SUM(BK202:BK227)</f>
        <v>0</v>
      </c>
    </row>
    <row r="202" s="2" customFormat="1" ht="16.5" customHeight="1">
      <c r="A202" s="40"/>
      <c r="B202" s="41"/>
      <c r="C202" s="215" t="s">
        <v>73</v>
      </c>
      <c r="D202" s="215" t="s">
        <v>190</v>
      </c>
      <c r="E202" s="216" t="s">
        <v>3929</v>
      </c>
      <c r="F202" s="217" t="s">
        <v>3930</v>
      </c>
      <c r="G202" s="218" t="s">
        <v>1352</v>
      </c>
      <c r="H202" s="219">
        <v>2</v>
      </c>
      <c r="I202" s="220"/>
      <c r="J202" s="221">
        <f>ROUND(I202*H202,2)</f>
        <v>0</v>
      </c>
      <c r="K202" s="217" t="s">
        <v>19</v>
      </c>
      <c r="L202" s="46"/>
      <c r="M202" s="222" t="s">
        <v>19</v>
      </c>
      <c r="N202" s="223" t="s">
        <v>44</v>
      </c>
      <c r="O202" s="86"/>
      <c r="P202" s="224">
        <f>O202*H202</f>
        <v>0</v>
      </c>
      <c r="Q202" s="224">
        <v>0</v>
      </c>
      <c r="R202" s="224">
        <f>Q202*H202</f>
        <v>0</v>
      </c>
      <c r="S202" s="224">
        <v>0</v>
      </c>
      <c r="T202" s="225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6" t="s">
        <v>135</v>
      </c>
      <c r="AT202" s="226" t="s">
        <v>190</v>
      </c>
      <c r="AU202" s="226" t="s">
        <v>80</v>
      </c>
      <c r="AY202" s="19" t="s">
        <v>188</v>
      </c>
      <c r="BE202" s="227">
        <f>IF(N202="základní",J202,0)</f>
        <v>0</v>
      </c>
      <c r="BF202" s="227">
        <f>IF(N202="snížená",J202,0)</f>
        <v>0</v>
      </c>
      <c r="BG202" s="227">
        <f>IF(N202="zákl. přenesená",J202,0)</f>
        <v>0</v>
      </c>
      <c r="BH202" s="227">
        <f>IF(N202="sníž. přenesená",J202,0)</f>
        <v>0</v>
      </c>
      <c r="BI202" s="227">
        <f>IF(N202="nulová",J202,0)</f>
        <v>0</v>
      </c>
      <c r="BJ202" s="19" t="s">
        <v>80</v>
      </c>
      <c r="BK202" s="227">
        <f>ROUND(I202*H202,2)</f>
        <v>0</v>
      </c>
      <c r="BL202" s="19" t="s">
        <v>135</v>
      </c>
      <c r="BM202" s="226" t="s">
        <v>3053</v>
      </c>
    </row>
    <row r="203" s="2" customFormat="1" ht="16.5" customHeight="1">
      <c r="A203" s="40"/>
      <c r="B203" s="41"/>
      <c r="C203" s="215" t="s">
        <v>73</v>
      </c>
      <c r="D203" s="215" t="s">
        <v>190</v>
      </c>
      <c r="E203" s="216" t="s">
        <v>3931</v>
      </c>
      <c r="F203" s="217" t="s">
        <v>3932</v>
      </c>
      <c r="G203" s="218" t="s">
        <v>1352</v>
      </c>
      <c r="H203" s="219">
        <v>3</v>
      </c>
      <c r="I203" s="220"/>
      <c r="J203" s="221">
        <f>ROUND(I203*H203,2)</f>
        <v>0</v>
      </c>
      <c r="K203" s="217" t="s">
        <v>19</v>
      </c>
      <c r="L203" s="46"/>
      <c r="M203" s="222" t="s">
        <v>19</v>
      </c>
      <c r="N203" s="223" t="s">
        <v>44</v>
      </c>
      <c r="O203" s="86"/>
      <c r="P203" s="224">
        <f>O203*H203</f>
        <v>0</v>
      </c>
      <c r="Q203" s="224">
        <v>0</v>
      </c>
      <c r="R203" s="224">
        <f>Q203*H203</f>
        <v>0</v>
      </c>
      <c r="S203" s="224">
        <v>0</v>
      </c>
      <c r="T203" s="225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6" t="s">
        <v>135</v>
      </c>
      <c r="AT203" s="226" t="s">
        <v>190</v>
      </c>
      <c r="AU203" s="226" t="s">
        <v>80</v>
      </c>
      <c r="AY203" s="19" t="s">
        <v>188</v>
      </c>
      <c r="BE203" s="227">
        <f>IF(N203="základní",J203,0)</f>
        <v>0</v>
      </c>
      <c r="BF203" s="227">
        <f>IF(N203="snížená",J203,0)</f>
        <v>0</v>
      </c>
      <c r="BG203" s="227">
        <f>IF(N203="zákl. přenesená",J203,0)</f>
        <v>0</v>
      </c>
      <c r="BH203" s="227">
        <f>IF(N203="sníž. přenesená",J203,0)</f>
        <v>0</v>
      </c>
      <c r="BI203" s="227">
        <f>IF(N203="nulová",J203,0)</f>
        <v>0</v>
      </c>
      <c r="BJ203" s="19" t="s">
        <v>80</v>
      </c>
      <c r="BK203" s="227">
        <f>ROUND(I203*H203,2)</f>
        <v>0</v>
      </c>
      <c r="BL203" s="19" t="s">
        <v>135</v>
      </c>
      <c r="BM203" s="226" t="s">
        <v>3057</v>
      </c>
    </row>
    <row r="204" s="2" customFormat="1" ht="16.5" customHeight="1">
      <c r="A204" s="40"/>
      <c r="B204" s="41"/>
      <c r="C204" s="215" t="s">
        <v>73</v>
      </c>
      <c r="D204" s="215" t="s">
        <v>190</v>
      </c>
      <c r="E204" s="216" t="s">
        <v>3933</v>
      </c>
      <c r="F204" s="217" t="s">
        <v>3934</v>
      </c>
      <c r="G204" s="218" t="s">
        <v>1352</v>
      </c>
      <c r="H204" s="219">
        <v>3</v>
      </c>
      <c r="I204" s="220"/>
      <c r="J204" s="221">
        <f>ROUND(I204*H204,2)</f>
        <v>0</v>
      </c>
      <c r="K204" s="217" t="s">
        <v>19</v>
      </c>
      <c r="L204" s="46"/>
      <c r="M204" s="222" t="s">
        <v>19</v>
      </c>
      <c r="N204" s="223" t="s">
        <v>44</v>
      </c>
      <c r="O204" s="86"/>
      <c r="P204" s="224">
        <f>O204*H204</f>
        <v>0</v>
      </c>
      <c r="Q204" s="224">
        <v>0</v>
      </c>
      <c r="R204" s="224">
        <f>Q204*H204</f>
        <v>0</v>
      </c>
      <c r="S204" s="224">
        <v>0</v>
      </c>
      <c r="T204" s="225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6" t="s">
        <v>135</v>
      </c>
      <c r="AT204" s="226" t="s">
        <v>190</v>
      </c>
      <c r="AU204" s="226" t="s">
        <v>80</v>
      </c>
      <c r="AY204" s="19" t="s">
        <v>188</v>
      </c>
      <c r="BE204" s="227">
        <f>IF(N204="základní",J204,0)</f>
        <v>0</v>
      </c>
      <c r="BF204" s="227">
        <f>IF(N204="snížená",J204,0)</f>
        <v>0</v>
      </c>
      <c r="BG204" s="227">
        <f>IF(N204="zákl. přenesená",J204,0)</f>
        <v>0</v>
      </c>
      <c r="BH204" s="227">
        <f>IF(N204="sníž. přenesená",J204,0)</f>
        <v>0</v>
      </c>
      <c r="BI204" s="227">
        <f>IF(N204="nulová",J204,0)</f>
        <v>0</v>
      </c>
      <c r="BJ204" s="19" t="s">
        <v>80</v>
      </c>
      <c r="BK204" s="227">
        <f>ROUND(I204*H204,2)</f>
        <v>0</v>
      </c>
      <c r="BL204" s="19" t="s">
        <v>135</v>
      </c>
      <c r="BM204" s="226" t="s">
        <v>3063</v>
      </c>
    </row>
    <row r="205" s="2" customFormat="1" ht="16.5" customHeight="1">
      <c r="A205" s="40"/>
      <c r="B205" s="41"/>
      <c r="C205" s="215" t="s">
        <v>73</v>
      </c>
      <c r="D205" s="215" t="s">
        <v>190</v>
      </c>
      <c r="E205" s="216" t="s">
        <v>3935</v>
      </c>
      <c r="F205" s="217" t="s">
        <v>3936</v>
      </c>
      <c r="G205" s="218" t="s">
        <v>1352</v>
      </c>
      <c r="H205" s="219">
        <v>2</v>
      </c>
      <c r="I205" s="220"/>
      <c r="J205" s="221">
        <f>ROUND(I205*H205,2)</f>
        <v>0</v>
      </c>
      <c r="K205" s="217" t="s">
        <v>19</v>
      </c>
      <c r="L205" s="46"/>
      <c r="M205" s="222" t="s">
        <v>19</v>
      </c>
      <c r="N205" s="223" t="s">
        <v>44</v>
      </c>
      <c r="O205" s="86"/>
      <c r="P205" s="224">
        <f>O205*H205</f>
        <v>0</v>
      </c>
      <c r="Q205" s="224">
        <v>0</v>
      </c>
      <c r="R205" s="224">
        <f>Q205*H205</f>
        <v>0</v>
      </c>
      <c r="S205" s="224">
        <v>0</v>
      </c>
      <c r="T205" s="225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6" t="s">
        <v>135</v>
      </c>
      <c r="AT205" s="226" t="s">
        <v>190</v>
      </c>
      <c r="AU205" s="226" t="s">
        <v>80</v>
      </c>
      <c r="AY205" s="19" t="s">
        <v>188</v>
      </c>
      <c r="BE205" s="227">
        <f>IF(N205="základní",J205,0)</f>
        <v>0</v>
      </c>
      <c r="BF205" s="227">
        <f>IF(N205="snížená",J205,0)</f>
        <v>0</v>
      </c>
      <c r="BG205" s="227">
        <f>IF(N205="zákl. přenesená",J205,0)</f>
        <v>0</v>
      </c>
      <c r="BH205" s="227">
        <f>IF(N205="sníž. přenesená",J205,0)</f>
        <v>0</v>
      </c>
      <c r="BI205" s="227">
        <f>IF(N205="nulová",J205,0)</f>
        <v>0</v>
      </c>
      <c r="BJ205" s="19" t="s">
        <v>80</v>
      </c>
      <c r="BK205" s="227">
        <f>ROUND(I205*H205,2)</f>
        <v>0</v>
      </c>
      <c r="BL205" s="19" t="s">
        <v>135</v>
      </c>
      <c r="BM205" s="226" t="s">
        <v>3072</v>
      </c>
    </row>
    <row r="206" s="2" customFormat="1" ht="16.5" customHeight="1">
      <c r="A206" s="40"/>
      <c r="B206" s="41"/>
      <c r="C206" s="215" t="s">
        <v>73</v>
      </c>
      <c r="D206" s="215" t="s">
        <v>190</v>
      </c>
      <c r="E206" s="216" t="s">
        <v>3937</v>
      </c>
      <c r="F206" s="217" t="s">
        <v>3938</v>
      </c>
      <c r="G206" s="218" t="s">
        <v>1352</v>
      </c>
      <c r="H206" s="219">
        <v>3</v>
      </c>
      <c r="I206" s="220"/>
      <c r="J206" s="221">
        <f>ROUND(I206*H206,2)</f>
        <v>0</v>
      </c>
      <c r="K206" s="217" t="s">
        <v>19</v>
      </c>
      <c r="L206" s="46"/>
      <c r="M206" s="222" t="s">
        <v>19</v>
      </c>
      <c r="N206" s="223" t="s">
        <v>44</v>
      </c>
      <c r="O206" s="86"/>
      <c r="P206" s="224">
        <f>O206*H206</f>
        <v>0</v>
      </c>
      <c r="Q206" s="224">
        <v>0</v>
      </c>
      <c r="R206" s="224">
        <f>Q206*H206</f>
        <v>0</v>
      </c>
      <c r="S206" s="224">
        <v>0</v>
      </c>
      <c r="T206" s="225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6" t="s">
        <v>135</v>
      </c>
      <c r="AT206" s="226" t="s">
        <v>190</v>
      </c>
      <c r="AU206" s="226" t="s">
        <v>80</v>
      </c>
      <c r="AY206" s="19" t="s">
        <v>188</v>
      </c>
      <c r="BE206" s="227">
        <f>IF(N206="základní",J206,0)</f>
        <v>0</v>
      </c>
      <c r="BF206" s="227">
        <f>IF(N206="snížená",J206,0)</f>
        <v>0</v>
      </c>
      <c r="BG206" s="227">
        <f>IF(N206="zákl. přenesená",J206,0)</f>
        <v>0</v>
      </c>
      <c r="BH206" s="227">
        <f>IF(N206="sníž. přenesená",J206,0)</f>
        <v>0</v>
      </c>
      <c r="BI206" s="227">
        <f>IF(N206="nulová",J206,0)</f>
        <v>0</v>
      </c>
      <c r="BJ206" s="19" t="s">
        <v>80</v>
      </c>
      <c r="BK206" s="227">
        <f>ROUND(I206*H206,2)</f>
        <v>0</v>
      </c>
      <c r="BL206" s="19" t="s">
        <v>135</v>
      </c>
      <c r="BM206" s="226" t="s">
        <v>3077</v>
      </c>
    </row>
    <row r="207" s="2" customFormat="1" ht="16.5" customHeight="1">
      <c r="A207" s="40"/>
      <c r="B207" s="41"/>
      <c r="C207" s="215" t="s">
        <v>73</v>
      </c>
      <c r="D207" s="215" t="s">
        <v>190</v>
      </c>
      <c r="E207" s="216" t="s">
        <v>3939</v>
      </c>
      <c r="F207" s="217" t="s">
        <v>3940</v>
      </c>
      <c r="G207" s="218" t="s">
        <v>1352</v>
      </c>
      <c r="H207" s="219">
        <v>3</v>
      </c>
      <c r="I207" s="220"/>
      <c r="J207" s="221">
        <f>ROUND(I207*H207,2)</f>
        <v>0</v>
      </c>
      <c r="K207" s="217" t="s">
        <v>19</v>
      </c>
      <c r="L207" s="46"/>
      <c r="M207" s="222" t="s">
        <v>19</v>
      </c>
      <c r="N207" s="223" t="s">
        <v>44</v>
      </c>
      <c r="O207" s="86"/>
      <c r="P207" s="224">
        <f>O207*H207</f>
        <v>0</v>
      </c>
      <c r="Q207" s="224">
        <v>0</v>
      </c>
      <c r="R207" s="224">
        <f>Q207*H207</f>
        <v>0</v>
      </c>
      <c r="S207" s="224">
        <v>0</v>
      </c>
      <c r="T207" s="225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6" t="s">
        <v>135</v>
      </c>
      <c r="AT207" s="226" t="s">
        <v>190</v>
      </c>
      <c r="AU207" s="226" t="s">
        <v>80</v>
      </c>
      <c r="AY207" s="19" t="s">
        <v>188</v>
      </c>
      <c r="BE207" s="227">
        <f>IF(N207="základní",J207,0)</f>
        <v>0</v>
      </c>
      <c r="BF207" s="227">
        <f>IF(N207="snížená",J207,0)</f>
        <v>0</v>
      </c>
      <c r="BG207" s="227">
        <f>IF(N207="zákl. přenesená",J207,0)</f>
        <v>0</v>
      </c>
      <c r="BH207" s="227">
        <f>IF(N207="sníž. přenesená",J207,0)</f>
        <v>0</v>
      </c>
      <c r="BI207" s="227">
        <f>IF(N207="nulová",J207,0)</f>
        <v>0</v>
      </c>
      <c r="BJ207" s="19" t="s">
        <v>80</v>
      </c>
      <c r="BK207" s="227">
        <f>ROUND(I207*H207,2)</f>
        <v>0</v>
      </c>
      <c r="BL207" s="19" t="s">
        <v>135</v>
      </c>
      <c r="BM207" s="226" t="s">
        <v>3941</v>
      </c>
    </row>
    <row r="208" s="2" customFormat="1" ht="16.5" customHeight="1">
      <c r="A208" s="40"/>
      <c r="B208" s="41"/>
      <c r="C208" s="215" t="s">
        <v>73</v>
      </c>
      <c r="D208" s="215" t="s">
        <v>190</v>
      </c>
      <c r="E208" s="216" t="s">
        <v>3942</v>
      </c>
      <c r="F208" s="217" t="s">
        <v>3943</v>
      </c>
      <c r="G208" s="218" t="s">
        <v>501</v>
      </c>
      <c r="H208" s="219">
        <v>11</v>
      </c>
      <c r="I208" s="220"/>
      <c r="J208" s="221">
        <f>ROUND(I208*H208,2)</f>
        <v>0</v>
      </c>
      <c r="K208" s="217" t="s">
        <v>19</v>
      </c>
      <c r="L208" s="46"/>
      <c r="M208" s="222" t="s">
        <v>19</v>
      </c>
      <c r="N208" s="223" t="s">
        <v>44</v>
      </c>
      <c r="O208" s="86"/>
      <c r="P208" s="224">
        <f>O208*H208</f>
        <v>0</v>
      </c>
      <c r="Q208" s="224">
        <v>0</v>
      </c>
      <c r="R208" s="224">
        <f>Q208*H208</f>
        <v>0</v>
      </c>
      <c r="S208" s="224">
        <v>0</v>
      </c>
      <c r="T208" s="225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6" t="s">
        <v>135</v>
      </c>
      <c r="AT208" s="226" t="s">
        <v>190</v>
      </c>
      <c r="AU208" s="226" t="s">
        <v>80</v>
      </c>
      <c r="AY208" s="19" t="s">
        <v>188</v>
      </c>
      <c r="BE208" s="227">
        <f>IF(N208="základní",J208,0)</f>
        <v>0</v>
      </c>
      <c r="BF208" s="227">
        <f>IF(N208="snížená",J208,0)</f>
        <v>0</v>
      </c>
      <c r="BG208" s="227">
        <f>IF(N208="zákl. přenesená",J208,0)</f>
        <v>0</v>
      </c>
      <c r="BH208" s="227">
        <f>IF(N208="sníž. přenesená",J208,0)</f>
        <v>0</v>
      </c>
      <c r="BI208" s="227">
        <f>IF(N208="nulová",J208,0)</f>
        <v>0</v>
      </c>
      <c r="BJ208" s="19" t="s">
        <v>80</v>
      </c>
      <c r="BK208" s="227">
        <f>ROUND(I208*H208,2)</f>
        <v>0</v>
      </c>
      <c r="BL208" s="19" t="s">
        <v>135</v>
      </c>
      <c r="BM208" s="226" t="s">
        <v>3944</v>
      </c>
    </row>
    <row r="209" s="2" customFormat="1" ht="16.5" customHeight="1">
      <c r="A209" s="40"/>
      <c r="B209" s="41"/>
      <c r="C209" s="215" t="s">
        <v>73</v>
      </c>
      <c r="D209" s="215" t="s">
        <v>190</v>
      </c>
      <c r="E209" s="216" t="s">
        <v>3945</v>
      </c>
      <c r="F209" s="217" t="s">
        <v>3946</v>
      </c>
      <c r="G209" s="218" t="s">
        <v>501</v>
      </c>
      <c r="H209" s="219">
        <v>25</v>
      </c>
      <c r="I209" s="220"/>
      <c r="J209" s="221">
        <f>ROUND(I209*H209,2)</f>
        <v>0</v>
      </c>
      <c r="K209" s="217" t="s">
        <v>19</v>
      </c>
      <c r="L209" s="46"/>
      <c r="M209" s="222" t="s">
        <v>19</v>
      </c>
      <c r="N209" s="223" t="s">
        <v>44</v>
      </c>
      <c r="O209" s="86"/>
      <c r="P209" s="224">
        <f>O209*H209</f>
        <v>0</v>
      </c>
      <c r="Q209" s="224">
        <v>0</v>
      </c>
      <c r="R209" s="224">
        <f>Q209*H209</f>
        <v>0</v>
      </c>
      <c r="S209" s="224">
        <v>0</v>
      </c>
      <c r="T209" s="225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6" t="s">
        <v>135</v>
      </c>
      <c r="AT209" s="226" t="s">
        <v>190</v>
      </c>
      <c r="AU209" s="226" t="s">
        <v>80</v>
      </c>
      <c r="AY209" s="19" t="s">
        <v>188</v>
      </c>
      <c r="BE209" s="227">
        <f>IF(N209="základní",J209,0)</f>
        <v>0</v>
      </c>
      <c r="BF209" s="227">
        <f>IF(N209="snížená",J209,0)</f>
        <v>0</v>
      </c>
      <c r="BG209" s="227">
        <f>IF(N209="zákl. přenesená",J209,0)</f>
        <v>0</v>
      </c>
      <c r="BH209" s="227">
        <f>IF(N209="sníž. přenesená",J209,0)</f>
        <v>0</v>
      </c>
      <c r="BI209" s="227">
        <f>IF(N209="nulová",J209,0)</f>
        <v>0</v>
      </c>
      <c r="BJ209" s="19" t="s">
        <v>80</v>
      </c>
      <c r="BK209" s="227">
        <f>ROUND(I209*H209,2)</f>
        <v>0</v>
      </c>
      <c r="BL209" s="19" t="s">
        <v>135</v>
      </c>
      <c r="BM209" s="226" t="s">
        <v>3947</v>
      </c>
    </row>
    <row r="210" s="2" customFormat="1" ht="16.5" customHeight="1">
      <c r="A210" s="40"/>
      <c r="B210" s="41"/>
      <c r="C210" s="215" t="s">
        <v>73</v>
      </c>
      <c r="D210" s="215" t="s">
        <v>190</v>
      </c>
      <c r="E210" s="216" t="s">
        <v>3948</v>
      </c>
      <c r="F210" s="217" t="s">
        <v>3949</v>
      </c>
      <c r="G210" s="218" t="s">
        <v>501</v>
      </c>
      <c r="H210" s="219">
        <v>14</v>
      </c>
      <c r="I210" s="220"/>
      <c r="J210" s="221">
        <f>ROUND(I210*H210,2)</f>
        <v>0</v>
      </c>
      <c r="K210" s="217" t="s">
        <v>19</v>
      </c>
      <c r="L210" s="46"/>
      <c r="M210" s="222" t="s">
        <v>19</v>
      </c>
      <c r="N210" s="223" t="s">
        <v>44</v>
      </c>
      <c r="O210" s="86"/>
      <c r="P210" s="224">
        <f>O210*H210</f>
        <v>0</v>
      </c>
      <c r="Q210" s="224">
        <v>0</v>
      </c>
      <c r="R210" s="224">
        <f>Q210*H210</f>
        <v>0</v>
      </c>
      <c r="S210" s="224">
        <v>0</v>
      </c>
      <c r="T210" s="225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6" t="s">
        <v>135</v>
      </c>
      <c r="AT210" s="226" t="s">
        <v>190</v>
      </c>
      <c r="AU210" s="226" t="s">
        <v>80</v>
      </c>
      <c r="AY210" s="19" t="s">
        <v>188</v>
      </c>
      <c r="BE210" s="227">
        <f>IF(N210="základní",J210,0)</f>
        <v>0</v>
      </c>
      <c r="BF210" s="227">
        <f>IF(N210="snížená",J210,0)</f>
        <v>0</v>
      </c>
      <c r="BG210" s="227">
        <f>IF(N210="zákl. přenesená",J210,0)</f>
        <v>0</v>
      </c>
      <c r="BH210" s="227">
        <f>IF(N210="sníž. přenesená",J210,0)</f>
        <v>0</v>
      </c>
      <c r="BI210" s="227">
        <f>IF(N210="nulová",J210,0)</f>
        <v>0</v>
      </c>
      <c r="BJ210" s="19" t="s">
        <v>80</v>
      </c>
      <c r="BK210" s="227">
        <f>ROUND(I210*H210,2)</f>
        <v>0</v>
      </c>
      <c r="BL210" s="19" t="s">
        <v>135</v>
      </c>
      <c r="BM210" s="226" t="s">
        <v>3950</v>
      </c>
    </row>
    <row r="211" s="2" customFormat="1" ht="16.5" customHeight="1">
      <c r="A211" s="40"/>
      <c r="B211" s="41"/>
      <c r="C211" s="215" t="s">
        <v>73</v>
      </c>
      <c r="D211" s="215" t="s">
        <v>190</v>
      </c>
      <c r="E211" s="216" t="s">
        <v>3951</v>
      </c>
      <c r="F211" s="217" t="s">
        <v>3952</v>
      </c>
      <c r="G211" s="218" t="s">
        <v>1866</v>
      </c>
      <c r="H211" s="219">
        <v>2</v>
      </c>
      <c r="I211" s="220"/>
      <c r="J211" s="221">
        <f>ROUND(I211*H211,2)</f>
        <v>0</v>
      </c>
      <c r="K211" s="217" t="s">
        <v>19</v>
      </c>
      <c r="L211" s="46"/>
      <c r="M211" s="222" t="s">
        <v>19</v>
      </c>
      <c r="N211" s="223" t="s">
        <v>44</v>
      </c>
      <c r="O211" s="86"/>
      <c r="P211" s="224">
        <f>O211*H211</f>
        <v>0</v>
      </c>
      <c r="Q211" s="224">
        <v>0</v>
      </c>
      <c r="R211" s="224">
        <f>Q211*H211</f>
        <v>0</v>
      </c>
      <c r="S211" s="224">
        <v>0</v>
      </c>
      <c r="T211" s="225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6" t="s">
        <v>135</v>
      </c>
      <c r="AT211" s="226" t="s">
        <v>190</v>
      </c>
      <c r="AU211" s="226" t="s">
        <v>80</v>
      </c>
      <c r="AY211" s="19" t="s">
        <v>188</v>
      </c>
      <c r="BE211" s="227">
        <f>IF(N211="základní",J211,0)</f>
        <v>0</v>
      </c>
      <c r="BF211" s="227">
        <f>IF(N211="snížená",J211,0)</f>
        <v>0</v>
      </c>
      <c r="BG211" s="227">
        <f>IF(N211="zákl. přenesená",J211,0)</f>
        <v>0</v>
      </c>
      <c r="BH211" s="227">
        <f>IF(N211="sníž. přenesená",J211,0)</f>
        <v>0</v>
      </c>
      <c r="BI211" s="227">
        <f>IF(N211="nulová",J211,0)</f>
        <v>0</v>
      </c>
      <c r="BJ211" s="19" t="s">
        <v>80</v>
      </c>
      <c r="BK211" s="227">
        <f>ROUND(I211*H211,2)</f>
        <v>0</v>
      </c>
      <c r="BL211" s="19" t="s">
        <v>135</v>
      </c>
      <c r="BM211" s="226" t="s">
        <v>3953</v>
      </c>
    </row>
    <row r="212" s="2" customFormat="1" ht="16.5" customHeight="1">
      <c r="A212" s="40"/>
      <c r="B212" s="41"/>
      <c r="C212" s="215" t="s">
        <v>73</v>
      </c>
      <c r="D212" s="215" t="s">
        <v>190</v>
      </c>
      <c r="E212" s="216" t="s">
        <v>3954</v>
      </c>
      <c r="F212" s="217" t="s">
        <v>3955</v>
      </c>
      <c r="G212" s="218" t="s">
        <v>1352</v>
      </c>
      <c r="H212" s="219">
        <v>2</v>
      </c>
      <c r="I212" s="220"/>
      <c r="J212" s="221">
        <f>ROUND(I212*H212,2)</f>
        <v>0</v>
      </c>
      <c r="K212" s="217" t="s">
        <v>19</v>
      </c>
      <c r="L212" s="46"/>
      <c r="M212" s="222" t="s">
        <v>19</v>
      </c>
      <c r="N212" s="223" t="s">
        <v>44</v>
      </c>
      <c r="O212" s="86"/>
      <c r="P212" s="224">
        <f>O212*H212</f>
        <v>0</v>
      </c>
      <c r="Q212" s="224">
        <v>0</v>
      </c>
      <c r="R212" s="224">
        <f>Q212*H212</f>
        <v>0</v>
      </c>
      <c r="S212" s="224">
        <v>0</v>
      </c>
      <c r="T212" s="225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6" t="s">
        <v>135</v>
      </c>
      <c r="AT212" s="226" t="s">
        <v>190</v>
      </c>
      <c r="AU212" s="226" t="s">
        <v>80</v>
      </c>
      <c r="AY212" s="19" t="s">
        <v>188</v>
      </c>
      <c r="BE212" s="227">
        <f>IF(N212="základní",J212,0)</f>
        <v>0</v>
      </c>
      <c r="BF212" s="227">
        <f>IF(N212="snížená",J212,0)</f>
        <v>0</v>
      </c>
      <c r="BG212" s="227">
        <f>IF(N212="zákl. přenesená",J212,0)</f>
        <v>0</v>
      </c>
      <c r="BH212" s="227">
        <f>IF(N212="sníž. přenesená",J212,0)</f>
        <v>0</v>
      </c>
      <c r="BI212" s="227">
        <f>IF(N212="nulová",J212,0)</f>
        <v>0</v>
      </c>
      <c r="BJ212" s="19" t="s">
        <v>80</v>
      </c>
      <c r="BK212" s="227">
        <f>ROUND(I212*H212,2)</f>
        <v>0</v>
      </c>
      <c r="BL212" s="19" t="s">
        <v>135</v>
      </c>
      <c r="BM212" s="226" t="s">
        <v>3956</v>
      </c>
    </row>
    <row r="213" s="2" customFormat="1" ht="16.5" customHeight="1">
      <c r="A213" s="40"/>
      <c r="B213" s="41"/>
      <c r="C213" s="215" t="s">
        <v>73</v>
      </c>
      <c r="D213" s="215" t="s">
        <v>190</v>
      </c>
      <c r="E213" s="216" t="s">
        <v>3957</v>
      </c>
      <c r="F213" s="217" t="s">
        <v>3958</v>
      </c>
      <c r="G213" s="218" t="s">
        <v>501</v>
      </c>
      <c r="H213" s="219">
        <v>50</v>
      </c>
      <c r="I213" s="220"/>
      <c r="J213" s="221">
        <f>ROUND(I213*H213,2)</f>
        <v>0</v>
      </c>
      <c r="K213" s="217" t="s">
        <v>19</v>
      </c>
      <c r="L213" s="46"/>
      <c r="M213" s="222" t="s">
        <v>19</v>
      </c>
      <c r="N213" s="223" t="s">
        <v>44</v>
      </c>
      <c r="O213" s="86"/>
      <c r="P213" s="224">
        <f>O213*H213</f>
        <v>0</v>
      </c>
      <c r="Q213" s="224">
        <v>0</v>
      </c>
      <c r="R213" s="224">
        <f>Q213*H213</f>
        <v>0</v>
      </c>
      <c r="S213" s="224">
        <v>0</v>
      </c>
      <c r="T213" s="225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6" t="s">
        <v>135</v>
      </c>
      <c r="AT213" s="226" t="s">
        <v>190</v>
      </c>
      <c r="AU213" s="226" t="s">
        <v>80</v>
      </c>
      <c r="AY213" s="19" t="s">
        <v>188</v>
      </c>
      <c r="BE213" s="227">
        <f>IF(N213="základní",J213,0)</f>
        <v>0</v>
      </c>
      <c r="BF213" s="227">
        <f>IF(N213="snížená",J213,0)</f>
        <v>0</v>
      </c>
      <c r="BG213" s="227">
        <f>IF(N213="zákl. přenesená",J213,0)</f>
        <v>0</v>
      </c>
      <c r="BH213" s="227">
        <f>IF(N213="sníž. přenesená",J213,0)</f>
        <v>0</v>
      </c>
      <c r="BI213" s="227">
        <f>IF(N213="nulová",J213,0)</f>
        <v>0</v>
      </c>
      <c r="BJ213" s="19" t="s">
        <v>80</v>
      </c>
      <c r="BK213" s="227">
        <f>ROUND(I213*H213,2)</f>
        <v>0</v>
      </c>
      <c r="BL213" s="19" t="s">
        <v>135</v>
      </c>
      <c r="BM213" s="226" t="s">
        <v>3959</v>
      </c>
    </row>
    <row r="214" s="2" customFormat="1" ht="16.5" customHeight="1">
      <c r="A214" s="40"/>
      <c r="B214" s="41"/>
      <c r="C214" s="215" t="s">
        <v>73</v>
      </c>
      <c r="D214" s="215" t="s">
        <v>190</v>
      </c>
      <c r="E214" s="216" t="s">
        <v>3960</v>
      </c>
      <c r="F214" s="217" t="s">
        <v>3961</v>
      </c>
      <c r="G214" s="218" t="s">
        <v>501</v>
      </c>
      <c r="H214" s="219">
        <v>50</v>
      </c>
      <c r="I214" s="220"/>
      <c r="J214" s="221">
        <f>ROUND(I214*H214,2)</f>
        <v>0</v>
      </c>
      <c r="K214" s="217" t="s">
        <v>19</v>
      </c>
      <c r="L214" s="46"/>
      <c r="M214" s="222" t="s">
        <v>19</v>
      </c>
      <c r="N214" s="223" t="s">
        <v>44</v>
      </c>
      <c r="O214" s="86"/>
      <c r="P214" s="224">
        <f>O214*H214</f>
        <v>0</v>
      </c>
      <c r="Q214" s="224">
        <v>0</v>
      </c>
      <c r="R214" s="224">
        <f>Q214*H214</f>
        <v>0</v>
      </c>
      <c r="S214" s="224">
        <v>0</v>
      </c>
      <c r="T214" s="225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6" t="s">
        <v>135</v>
      </c>
      <c r="AT214" s="226" t="s">
        <v>190</v>
      </c>
      <c r="AU214" s="226" t="s">
        <v>80</v>
      </c>
      <c r="AY214" s="19" t="s">
        <v>188</v>
      </c>
      <c r="BE214" s="227">
        <f>IF(N214="základní",J214,0)</f>
        <v>0</v>
      </c>
      <c r="BF214" s="227">
        <f>IF(N214="snížená",J214,0)</f>
        <v>0</v>
      </c>
      <c r="BG214" s="227">
        <f>IF(N214="zákl. přenesená",J214,0)</f>
        <v>0</v>
      </c>
      <c r="BH214" s="227">
        <f>IF(N214="sníž. přenesená",J214,0)</f>
        <v>0</v>
      </c>
      <c r="BI214" s="227">
        <f>IF(N214="nulová",J214,0)</f>
        <v>0</v>
      </c>
      <c r="BJ214" s="19" t="s">
        <v>80</v>
      </c>
      <c r="BK214" s="227">
        <f>ROUND(I214*H214,2)</f>
        <v>0</v>
      </c>
      <c r="BL214" s="19" t="s">
        <v>135</v>
      </c>
      <c r="BM214" s="226" t="s">
        <v>3962</v>
      </c>
    </row>
    <row r="215" s="2" customFormat="1" ht="16.5" customHeight="1">
      <c r="A215" s="40"/>
      <c r="B215" s="41"/>
      <c r="C215" s="215" t="s">
        <v>73</v>
      </c>
      <c r="D215" s="215" t="s">
        <v>190</v>
      </c>
      <c r="E215" s="216" t="s">
        <v>3963</v>
      </c>
      <c r="F215" s="217" t="s">
        <v>3964</v>
      </c>
      <c r="G215" s="218" t="s">
        <v>1352</v>
      </c>
      <c r="H215" s="219">
        <v>1</v>
      </c>
      <c r="I215" s="220"/>
      <c r="J215" s="221">
        <f>ROUND(I215*H215,2)</f>
        <v>0</v>
      </c>
      <c r="K215" s="217" t="s">
        <v>19</v>
      </c>
      <c r="L215" s="46"/>
      <c r="M215" s="222" t="s">
        <v>19</v>
      </c>
      <c r="N215" s="223" t="s">
        <v>44</v>
      </c>
      <c r="O215" s="86"/>
      <c r="P215" s="224">
        <f>O215*H215</f>
        <v>0</v>
      </c>
      <c r="Q215" s="224">
        <v>0</v>
      </c>
      <c r="R215" s="224">
        <f>Q215*H215</f>
        <v>0</v>
      </c>
      <c r="S215" s="224">
        <v>0</v>
      </c>
      <c r="T215" s="225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6" t="s">
        <v>135</v>
      </c>
      <c r="AT215" s="226" t="s">
        <v>190</v>
      </c>
      <c r="AU215" s="226" t="s">
        <v>80</v>
      </c>
      <c r="AY215" s="19" t="s">
        <v>188</v>
      </c>
      <c r="BE215" s="227">
        <f>IF(N215="základní",J215,0)</f>
        <v>0</v>
      </c>
      <c r="BF215" s="227">
        <f>IF(N215="snížená",J215,0)</f>
        <v>0</v>
      </c>
      <c r="BG215" s="227">
        <f>IF(N215="zákl. přenesená",J215,0)</f>
        <v>0</v>
      </c>
      <c r="BH215" s="227">
        <f>IF(N215="sníž. přenesená",J215,0)</f>
        <v>0</v>
      </c>
      <c r="BI215" s="227">
        <f>IF(N215="nulová",J215,0)</f>
        <v>0</v>
      </c>
      <c r="BJ215" s="19" t="s">
        <v>80</v>
      </c>
      <c r="BK215" s="227">
        <f>ROUND(I215*H215,2)</f>
        <v>0</v>
      </c>
      <c r="BL215" s="19" t="s">
        <v>135</v>
      </c>
      <c r="BM215" s="226" t="s">
        <v>3965</v>
      </c>
    </row>
    <row r="216" s="2" customFormat="1" ht="16.5" customHeight="1">
      <c r="A216" s="40"/>
      <c r="B216" s="41"/>
      <c r="C216" s="215" t="s">
        <v>73</v>
      </c>
      <c r="D216" s="215" t="s">
        <v>190</v>
      </c>
      <c r="E216" s="216" t="s">
        <v>3966</v>
      </c>
      <c r="F216" s="217" t="s">
        <v>3967</v>
      </c>
      <c r="G216" s="218" t="s">
        <v>1866</v>
      </c>
      <c r="H216" s="219">
        <v>1</v>
      </c>
      <c r="I216" s="220"/>
      <c r="J216" s="221">
        <f>ROUND(I216*H216,2)</f>
        <v>0</v>
      </c>
      <c r="K216" s="217" t="s">
        <v>19</v>
      </c>
      <c r="L216" s="46"/>
      <c r="M216" s="222" t="s">
        <v>19</v>
      </c>
      <c r="N216" s="223" t="s">
        <v>44</v>
      </c>
      <c r="O216" s="86"/>
      <c r="P216" s="224">
        <f>O216*H216</f>
        <v>0</v>
      </c>
      <c r="Q216" s="224">
        <v>0</v>
      </c>
      <c r="R216" s="224">
        <f>Q216*H216</f>
        <v>0</v>
      </c>
      <c r="S216" s="224">
        <v>0</v>
      </c>
      <c r="T216" s="225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6" t="s">
        <v>135</v>
      </c>
      <c r="AT216" s="226" t="s">
        <v>190</v>
      </c>
      <c r="AU216" s="226" t="s">
        <v>80</v>
      </c>
      <c r="AY216" s="19" t="s">
        <v>188</v>
      </c>
      <c r="BE216" s="227">
        <f>IF(N216="základní",J216,0)</f>
        <v>0</v>
      </c>
      <c r="BF216" s="227">
        <f>IF(N216="snížená",J216,0)</f>
        <v>0</v>
      </c>
      <c r="BG216" s="227">
        <f>IF(N216="zákl. přenesená",J216,0)</f>
        <v>0</v>
      </c>
      <c r="BH216" s="227">
        <f>IF(N216="sníž. přenesená",J216,0)</f>
        <v>0</v>
      </c>
      <c r="BI216" s="227">
        <f>IF(N216="nulová",J216,0)</f>
        <v>0</v>
      </c>
      <c r="BJ216" s="19" t="s">
        <v>80</v>
      </c>
      <c r="BK216" s="227">
        <f>ROUND(I216*H216,2)</f>
        <v>0</v>
      </c>
      <c r="BL216" s="19" t="s">
        <v>135</v>
      </c>
      <c r="BM216" s="226" t="s">
        <v>3968</v>
      </c>
    </row>
    <row r="217" s="2" customFormat="1" ht="16.5" customHeight="1">
      <c r="A217" s="40"/>
      <c r="B217" s="41"/>
      <c r="C217" s="215" t="s">
        <v>73</v>
      </c>
      <c r="D217" s="215" t="s">
        <v>190</v>
      </c>
      <c r="E217" s="216" t="s">
        <v>3969</v>
      </c>
      <c r="F217" s="217" t="s">
        <v>3970</v>
      </c>
      <c r="G217" s="218" t="s">
        <v>501</v>
      </c>
      <c r="H217" s="219">
        <v>50</v>
      </c>
      <c r="I217" s="220"/>
      <c r="J217" s="221">
        <f>ROUND(I217*H217,2)</f>
        <v>0</v>
      </c>
      <c r="K217" s="217" t="s">
        <v>19</v>
      </c>
      <c r="L217" s="46"/>
      <c r="M217" s="222" t="s">
        <v>19</v>
      </c>
      <c r="N217" s="223" t="s">
        <v>44</v>
      </c>
      <c r="O217" s="86"/>
      <c r="P217" s="224">
        <f>O217*H217</f>
        <v>0</v>
      </c>
      <c r="Q217" s="224">
        <v>0</v>
      </c>
      <c r="R217" s="224">
        <f>Q217*H217</f>
        <v>0</v>
      </c>
      <c r="S217" s="224">
        <v>0</v>
      </c>
      <c r="T217" s="225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6" t="s">
        <v>135</v>
      </c>
      <c r="AT217" s="226" t="s">
        <v>190</v>
      </c>
      <c r="AU217" s="226" t="s">
        <v>80</v>
      </c>
      <c r="AY217" s="19" t="s">
        <v>188</v>
      </c>
      <c r="BE217" s="227">
        <f>IF(N217="základní",J217,0)</f>
        <v>0</v>
      </c>
      <c r="BF217" s="227">
        <f>IF(N217="snížená",J217,0)</f>
        <v>0</v>
      </c>
      <c r="BG217" s="227">
        <f>IF(N217="zákl. přenesená",J217,0)</f>
        <v>0</v>
      </c>
      <c r="BH217" s="227">
        <f>IF(N217="sníž. přenesená",J217,0)</f>
        <v>0</v>
      </c>
      <c r="BI217" s="227">
        <f>IF(N217="nulová",J217,0)</f>
        <v>0</v>
      </c>
      <c r="BJ217" s="19" t="s">
        <v>80</v>
      </c>
      <c r="BK217" s="227">
        <f>ROUND(I217*H217,2)</f>
        <v>0</v>
      </c>
      <c r="BL217" s="19" t="s">
        <v>135</v>
      </c>
      <c r="BM217" s="226" t="s">
        <v>3971</v>
      </c>
    </row>
    <row r="218" s="2" customFormat="1" ht="16.5" customHeight="1">
      <c r="A218" s="40"/>
      <c r="B218" s="41"/>
      <c r="C218" s="215" t="s">
        <v>73</v>
      </c>
      <c r="D218" s="215" t="s">
        <v>190</v>
      </c>
      <c r="E218" s="216" t="s">
        <v>3972</v>
      </c>
      <c r="F218" s="217" t="s">
        <v>3973</v>
      </c>
      <c r="G218" s="218" t="s">
        <v>501</v>
      </c>
      <c r="H218" s="219">
        <v>50</v>
      </c>
      <c r="I218" s="220"/>
      <c r="J218" s="221">
        <f>ROUND(I218*H218,2)</f>
        <v>0</v>
      </c>
      <c r="K218" s="217" t="s">
        <v>19</v>
      </c>
      <c r="L218" s="46"/>
      <c r="M218" s="222" t="s">
        <v>19</v>
      </c>
      <c r="N218" s="223" t="s">
        <v>44</v>
      </c>
      <c r="O218" s="86"/>
      <c r="P218" s="224">
        <f>O218*H218</f>
        <v>0</v>
      </c>
      <c r="Q218" s="224">
        <v>0</v>
      </c>
      <c r="R218" s="224">
        <f>Q218*H218</f>
        <v>0</v>
      </c>
      <c r="S218" s="224">
        <v>0</v>
      </c>
      <c r="T218" s="225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6" t="s">
        <v>135</v>
      </c>
      <c r="AT218" s="226" t="s">
        <v>190</v>
      </c>
      <c r="AU218" s="226" t="s">
        <v>80</v>
      </c>
      <c r="AY218" s="19" t="s">
        <v>188</v>
      </c>
      <c r="BE218" s="227">
        <f>IF(N218="základní",J218,0)</f>
        <v>0</v>
      </c>
      <c r="BF218" s="227">
        <f>IF(N218="snížená",J218,0)</f>
        <v>0</v>
      </c>
      <c r="BG218" s="227">
        <f>IF(N218="zákl. přenesená",J218,0)</f>
        <v>0</v>
      </c>
      <c r="BH218" s="227">
        <f>IF(N218="sníž. přenesená",J218,0)</f>
        <v>0</v>
      </c>
      <c r="BI218" s="227">
        <f>IF(N218="nulová",J218,0)</f>
        <v>0</v>
      </c>
      <c r="BJ218" s="19" t="s">
        <v>80</v>
      </c>
      <c r="BK218" s="227">
        <f>ROUND(I218*H218,2)</f>
        <v>0</v>
      </c>
      <c r="BL218" s="19" t="s">
        <v>135</v>
      </c>
      <c r="BM218" s="226" t="s">
        <v>3974</v>
      </c>
    </row>
    <row r="219" s="2" customFormat="1" ht="21.75" customHeight="1">
      <c r="A219" s="40"/>
      <c r="B219" s="41"/>
      <c r="C219" s="215" t="s">
        <v>73</v>
      </c>
      <c r="D219" s="215" t="s">
        <v>190</v>
      </c>
      <c r="E219" s="216" t="s">
        <v>3975</v>
      </c>
      <c r="F219" s="217" t="s">
        <v>3976</v>
      </c>
      <c r="G219" s="218" t="s">
        <v>501</v>
      </c>
      <c r="H219" s="219">
        <v>50</v>
      </c>
      <c r="I219" s="220"/>
      <c r="J219" s="221">
        <f>ROUND(I219*H219,2)</f>
        <v>0</v>
      </c>
      <c r="K219" s="217" t="s">
        <v>19</v>
      </c>
      <c r="L219" s="46"/>
      <c r="M219" s="222" t="s">
        <v>19</v>
      </c>
      <c r="N219" s="223" t="s">
        <v>44</v>
      </c>
      <c r="O219" s="86"/>
      <c r="P219" s="224">
        <f>O219*H219</f>
        <v>0</v>
      </c>
      <c r="Q219" s="224">
        <v>0</v>
      </c>
      <c r="R219" s="224">
        <f>Q219*H219</f>
        <v>0</v>
      </c>
      <c r="S219" s="224">
        <v>0</v>
      </c>
      <c r="T219" s="225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6" t="s">
        <v>135</v>
      </c>
      <c r="AT219" s="226" t="s">
        <v>190</v>
      </c>
      <c r="AU219" s="226" t="s">
        <v>80</v>
      </c>
      <c r="AY219" s="19" t="s">
        <v>188</v>
      </c>
      <c r="BE219" s="227">
        <f>IF(N219="základní",J219,0)</f>
        <v>0</v>
      </c>
      <c r="BF219" s="227">
        <f>IF(N219="snížená",J219,0)</f>
        <v>0</v>
      </c>
      <c r="BG219" s="227">
        <f>IF(N219="zákl. přenesená",J219,0)</f>
        <v>0</v>
      </c>
      <c r="BH219" s="227">
        <f>IF(N219="sníž. přenesená",J219,0)</f>
        <v>0</v>
      </c>
      <c r="BI219" s="227">
        <f>IF(N219="nulová",J219,0)</f>
        <v>0</v>
      </c>
      <c r="BJ219" s="19" t="s">
        <v>80</v>
      </c>
      <c r="BK219" s="227">
        <f>ROUND(I219*H219,2)</f>
        <v>0</v>
      </c>
      <c r="BL219" s="19" t="s">
        <v>135</v>
      </c>
      <c r="BM219" s="226" t="s">
        <v>3977</v>
      </c>
    </row>
    <row r="220" s="2" customFormat="1" ht="24.15" customHeight="1">
      <c r="A220" s="40"/>
      <c r="B220" s="41"/>
      <c r="C220" s="215" t="s">
        <v>73</v>
      </c>
      <c r="D220" s="215" t="s">
        <v>190</v>
      </c>
      <c r="E220" s="216" t="s">
        <v>3856</v>
      </c>
      <c r="F220" s="217" t="s">
        <v>3857</v>
      </c>
      <c r="G220" s="218" t="s">
        <v>451</v>
      </c>
      <c r="H220" s="219">
        <v>10</v>
      </c>
      <c r="I220" s="220"/>
      <c r="J220" s="221">
        <f>ROUND(I220*H220,2)</f>
        <v>0</v>
      </c>
      <c r="K220" s="217" t="s">
        <v>19</v>
      </c>
      <c r="L220" s="46"/>
      <c r="M220" s="222" t="s">
        <v>19</v>
      </c>
      <c r="N220" s="223" t="s">
        <v>44</v>
      </c>
      <c r="O220" s="86"/>
      <c r="P220" s="224">
        <f>O220*H220</f>
        <v>0</v>
      </c>
      <c r="Q220" s="224">
        <v>0</v>
      </c>
      <c r="R220" s="224">
        <f>Q220*H220</f>
        <v>0</v>
      </c>
      <c r="S220" s="224">
        <v>0</v>
      </c>
      <c r="T220" s="225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6" t="s">
        <v>135</v>
      </c>
      <c r="AT220" s="226" t="s">
        <v>190</v>
      </c>
      <c r="AU220" s="226" t="s">
        <v>80</v>
      </c>
      <c r="AY220" s="19" t="s">
        <v>188</v>
      </c>
      <c r="BE220" s="227">
        <f>IF(N220="základní",J220,0)</f>
        <v>0</v>
      </c>
      <c r="BF220" s="227">
        <f>IF(N220="snížená",J220,0)</f>
        <v>0</v>
      </c>
      <c r="BG220" s="227">
        <f>IF(N220="zákl. přenesená",J220,0)</f>
        <v>0</v>
      </c>
      <c r="BH220" s="227">
        <f>IF(N220="sníž. přenesená",J220,0)</f>
        <v>0</v>
      </c>
      <c r="BI220" s="227">
        <f>IF(N220="nulová",J220,0)</f>
        <v>0</v>
      </c>
      <c r="BJ220" s="19" t="s">
        <v>80</v>
      </c>
      <c r="BK220" s="227">
        <f>ROUND(I220*H220,2)</f>
        <v>0</v>
      </c>
      <c r="BL220" s="19" t="s">
        <v>135</v>
      </c>
      <c r="BM220" s="226" t="s">
        <v>3978</v>
      </c>
    </row>
    <row r="221" s="2" customFormat="1" ht="16.5" customHeight="1">
      <c r="A221" s="40"/>
      <c r="B221" s="41"/>
      <c r="C221" s="215" t="s">
        <v>73</v>
      </c>
      <c r="D221" s="215" t="s">
        <v>190</v>
      </c>
      <c r="E221" s="216" t="s">
        <v>3979</v>
      </c>
      <c r="F221" s="217" t="s">
        <v>3980</v>
      </c>
      <c r="G221" s="218" t="s">
        <v>501</v>
      </c>
      <c r="H221" s="219">
        <v>1</v>
      </c>
      <c r="I221" s="220"/>
      <c r="J221" s="221">
        <f>ROUND(I221*H221,2)</f>
        <v>0</v>
      </c>
      <c r="K221" s="217" t="s">
        <v>19</v>
      </c>
      <c r="L221" s="46"/>
      <c r="M221" s="222" t="s">
        <v>19</v>
      </c>
      <c r="N221" s="223" t="s">
        <v>44</v>
      </c>
      <c r="O221" s="86"/>
      <c r="P221" s="224">
        <f>O221*H221</f>
        <v>0</v>
      </c>
      <c r="Q221" s="224">
        <v>0</v>
      </c>
      <c r="R221" s="224">
        <f>Q221*H221</f>
        <v>0</v>
      </c>
      <c r="S221" s="224">
        <v>0</v>
      </c>
      <c r="T221" s="225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6" t="s">
        <v>135</v>
      </c>
      <c r="AT221" s="226" t="s">
        <v>190</v>
      </c>
      <c r="AU221" s="226" t="s">
        <v>80</v>
      </c>
      <c r="AY221" s="19" t="s">
        <v>188</v>
      </c>
      <c r="BE221" s="227">
        <f>IF(N221="základní",J221,0)</f>
        <v>0</v>
      </c>
      <c r="BF221" s="227">
        <f>IF(N221="snížená",J221,0)</f>
        <v>0</v>
      </c>
      <c r="BG221" s="227">
        <f>IF(N221="zákl. přenesená",J221,0)</f>
        <v>0</v>
      </c>
      <c r="BH221" s="227">
        <f>IF(N221="sníž. přenesená",J221,0)</f>
        <v>0</v>
      </c>
      <c r="BI221" s="227">
        <f>IF(N221="nulová",J221,0)</f>
        <v>0</v>
      </c>
      <c r="BJ221" s="19" t="s">
        <v>80</v>
      </c>
      <c r="BK221" s="227">
        <f>ROUND(I221*H221,2)</f>
        <v>0</v>
      </c>
      <c r="BL221" s="19" t="s">
        <v>135</v>
      </c>
      <c r="BM221" s="226" t="s">
        <v>3981</v>
      </c>
    </row>
    <row r="222" s="2" customFormat="1" ht="16.5" customHeight="1">
      <c r="A222" s="40"/>
      <c r="B222" s="41"/>
      <c r="C222" s="215" t="s">
        <v>73</v>
      </c>
      <c r="D222" s="215" t="s">
        <v>190</v>
      </c>
      <c r="E222" s="216" t="s">
        <v>3982</v>
      </c>
      <c r="F222" s="217" t="s">
        <v>3983</v>
      </c>
      <c r="G222" s="218" t="s">
        <v>501</v>
      </c>
      <c r="H222" s="219">
        <v>1</v>
      </c>
      <c r="I222" s="220"/>
      <c r="J222" s="221">
        <f>ROUND(I222*H222,2)</f>
        <v>0</v>
      </c>
      <c r="K222" s="217" t="s">
        <v>19</v>
      </c>
      <c r="L222" s="46"/>
      <c r="M222" s="222" t="s">
        <v>19</v>
      </c>
      <c r="N222" s="223" t="s">
        <v>44</v>
      </c>
      <c r="O222" s="86"/>
      <c r="P222" s="224">
        <f>O222*H222</f>
        <v>0</v>
      </c>
      <c r="Q222" s="224">
        <v>0</v>
      </c>
      <c r="R222" s="224">
        <f>Q222*H222</f>
        <v>0</v>
      </c>
      <c r="S222" s="224">
        <v>0</v>
      </c>
      <c r="T222" s="225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6" t="s">
        <v>135</v>
      </c>
      <c r="AT222" s="226" t="s">
        <v>190</v>
      </c>
      <c r="AU222" s="226" t="s">
        <v>80</v>
      </c>
      <c r="AY222" s="19" t="s">
        <v>188</v>
      </c>
      <c r="BE222" s="227">
        <f>IF(N222="základní",J222,0)</f>
        <v>0</v>
      </c>
      <c r="BF222" s="227">
        <f>IF(N222="snížená",J222,0)</f>
        <v>0</v>
      </c>
      <c r="BG222" s="227">
        <f>IF(N222="zákl. přenesená",J222,0)</f>
        <v>0</v>
      </c>
      <c r="BH222" s="227">
        <f>IF(N222="sníž. přenesená",J222,0)</f>
        <v>0</v>
      </c>
      <c r="BI222" s="227">
        <f>IF(N222="nulová",J222,0)</f>
        <v>0</v>
      </c>
      <c r="BJ222" s="19" t="s">
        <v>80</v>
      </c>
      <c r="BK222" s="227">
        <f>ROUND(I222*H222,2)</f>
        <v>0</v>
      </c>
      <c r="BL222" s="19" t="s">
        <v>135</v>
      </c>
      <c r="BM222" s="226" t="s">
        <v>3984</v>
      </c>
    </row>
    <row r="223" s="2" customFormat="1" ht="16.5" customHeight="1">
      <c r="A223" s="40"/>
      <c r="B223" s="41"/>
      <c r="C223" s="215" t="s">
        <v>73</v>
      </c>
      <c r="D223" s="215" t="s">
        <v>190</v>
      </c>
      <c r="E223" s="216" t="s">
        <v>3985</v>
      </c>
      <c r="F223" s="217" t="s">
        <v>3986</v>
      </c>
      <c r="G223" s="218" t="s">
        <v>1866</v>
      </c>
      <c r="H223" s="219">
        <v>1</v>
      </c>
      <c r="I223" s="220"/>
      <c r="J223" s="221">
        <f>ROUND(I223*H223,2)</f>
        <v>0</v>
      </c>
      <c r="K223" s="217" t="s">
        <v>19</v>
      </c>
      <c r="L223" s="46"/>
      <c r="M223" s="222" t="s">
        <v>19</v>
      </c>
      <c r="N223" s="223" t="s">
        <v>44</v>
      </c>
      <c r="O223" s="86"/>
      <c r="P223" s="224">
        <f>O223*H223</f>
        <v>0</v>
      </c>
      <c r="Q223" s="224">
        <v>0</v>
      </c>
      <c r="R223" s="224">
        <f>Q223*H223</f>
        <v>0</v>
      </c>
      <c r="S223" s="224">
        <v>0</v>
      </c>
      <c r="T223" s="225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6" t="s">
        <v>135</v>
      </c>
      <c r="AT223" s="226" t="s">
        <v>190</v>
      </c>
      <c r="AU223" s="226" t="s">
        <v>80</v>
      </c>
      <c r="AY223" s="19" t="s">
        <v>188</v>
      </c>
      <c r="BE223" s="227">
        <f>IF(N223="základní",J223,0)</f>
        <v>0</v>
      </c>
      <c r="BF223" s="227">
        <f>IF(N223="snížená",J223,0)</f>
        <v>0</v>
      </c>
      <c r="BG223" s="227">
        <f>IF(N223="zákl. přenesená",J223,0)</f>
        <v>0</v>
      </c>
      <c r="BH223" s="227">
        <f>IF(N223="sníž. přenesená",J223,0)</f>
        <v>0</v>
      </c>
      <c r="BI223" s="227">
        <f>IF(N223="nulová",J223,0)</f>
        <v>0</v>
      </c>
      <c r="BJ223" s="19" t="s">
        <v>80</v>
      </c>
      <c r="BK223" s="227">
        <f>ROUND(I223*H223,2)</f>
        <v>0</v>
      </c>
      <c r="BL223" s="19" t="s">
        <v>135</v>
      </c>
      <c r="BM223" s="226" t="s">
        <v>3987</v>
      </c>
    </row>
    <row r="224" s="2" customFormat="1" ht="16.5" customHeight="1">
      <c r="A224" s="40"/>
      <c r="B224" s="41"/>
      <c r="C224" s="215" t="s">
        <v>73</v>
      </c>
      <c r="D224" s="215" t="s">
        <v>190</v>
      </c>
      <c r="E224" s="216" t="s">
        <v>3920</v>
      </c>
      <c r="F224" s="217" t="s">
        <v>3796</v>
      </c>
      <c r="G224" s="218" t="s">
        <v>1397</v>
      </c>
      <c r="H224" s="219">
        <v>20</v>
      </c>
      <c r="I224" s="220"/>
      <c r="J224" s="221">
        <f>ROUND(I224*H224,2)</f>
        <v>0</v>
      </c>
      <c r="K224" s="217" t="s">
        <v>19</v>
      </c>
      <c r="L224" s="46"/>
      <c r="M224" s="222" t="s">
        <v>19</v>
      </c>
      <c r="N224" s="223" t="s">
        <v>44</v>
      </c>
      <c r="O224" s="86"/>
      <c r="P224" s="224">
        <f>O224*H224</f>
        <v>0</v>
      </c>
      <c r="Q224" s="224">
        <v>0</v>
      </c>
      <c r="R224" s="224">
        <f>Q224*H224</f>
        <v>0</v>
      </c>
      <c r="S224" s="224">
        <v>0</v>
      </c>
      <c r="T224" s="225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6" t="s">
        <v>135</v>
      </c>
      <c r="AT224" s="226" t="s">
        <v>190</v>
      </c>
      <c r="AU224" s="226" t="s">
        <v>80</v>
      </c>
      <c r="AY224" s="19" t="s">
        <v>188</v>
      </c>
      <c r="BE224" s="227">
        <f>IF(N224="základní",J224,0)</f>
        <v>0</v>
      </c>
      <c r="BF224" s="227">
        <f>IF(N224="snížená",J224,0)</f>
        <v>0</v>
      </c>
      <c r="BG224" s="227">
        <f>IF(N224="zákl. přenesená",J224,0)</f>
        <v>0</v>
      </c>
      <c r="BH224" s="227">
        <f>IF(N224="sníž. přenesená",J224,0)</f>
        <v>0</v>
      </c>
      <c r="BI224" s="227">
        <f>IF(N224="nulová",J224,0)</f>
        <v>0</v>
      </c>
      <c r="BJ224" s="19" t="s">
        <v>80</v>
      </c>
      <c r="BK224" s="227">
        <f>ROUND(I224*H224,2)</f>
        <v>0</v>
      </c>
      <c r="BL224" s="19" t="s">
        <v>135</v>
      </c>
      <c r="BM224" s="226" t="s">
        <v>3988</v>
      </c>
    </row>
    <row r="225" s="2" customFormat="1" ht="16.5" customHeight="1">
      <c r="A225" s="40"/>
      <c r="B225" s="41"/>
      <c r="C225" s="215" t="s">
        <v>73</v>
      </c>
      <c r="D225" s="215" t="s">
        <v>190</v>
      </c>
      <c r="E225" s="216" t="s">
        <v>3921</v>
      </c>
      <c r="F225" s="217" t="s">
        <v>3798</v>
      </c>
      <c r="G225" s="218" t="s">
        <v>1397</v>
      </c>
      <c r="H225" s="219">
        <v>20</v>
      </c>
      <c r="I225" s="220"/>
      <c r="J225" s="221">
        <f>ROUND(I225*H225,2)</f>
        <v>0</v>
      </c>
      <c r="K225" s="217" t="s">
        <v>19</v>
      </c>
      <c r="L225" s="46"/>
      <c r="M225" s="222" t="s">
        <v>19</v>
      </c>
      <c r="N225" s="223" t="s">
        <v>44</v>
      </c>
      <c r="O225" s="86"/>
      <c r="P225" s="224">
        <f>O225*H225</f>
        <v>0</v>
      </c>
      <c r="Q225" s="224">
        <v>0</v>
      </c>
      <c r="R225" s="224">
        <f>Q225*H225</f>
        <v>0</v>
      </c>
      <c r="S225" s="224">
        <v>0</v>
      </c>
      <c r="T225" s="225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6" t="s">
        <v>135</v>
      </c>
      <c r="AT225" s="226" t="s">
        <v>190</v>
      </c>
      <c r="AU225" s="226" t="s">
        <v>80</v>
      </c>
      <c r="AY225" s="19" t="s">
        <v>188</v>
      </c>
      <c r="BE225" s="227">
        <f>IF(N225="základní",J225,0)</f>
        <v>0</v>
      </c>
      <c r="BF225" s="227">
        <f>IF(N225="snížená",J225,0)</f>
        <v>0</v>
      </c>
      <c r="BG225" s="227">
        <f>IF(N225="zákl. přenesená",J225,0)</f>
        <v>0</v>
      </c>
      <c r="BH225" s="227">
        <f>IF(N225="sníž. přenesená",J225,0)</f>
        <v>0</v>
      </c>
      <c r="BI225" s="227">
        <f>IF(N225="nulová",J225,0)</f>
        <v>0</v>
      </c>
      <c r="BJ225" s="19" t="s">
        <v>80</v>
      </c>
      <c r="BK225" s="227">
        <f>ROUND(I225*H225,2)</f>
        <v>0</v>
      </c>
      <c r="BL225" s="19" t="s">
        <v>135</v>
      </c>
      <c r="BM225" s="226" t="s">
        <v>3989</v>
      </c>
    </row>
    <row r="226" s="2" customFormat="1" ht="16.5" customHeight="1">
      <c r="A226" s="40"/>
      <c r="B226" s="41"/>
      <c r="C226" s="215" t="s">
        <v>73</v>
      </c>
      <c r="D226" s="215" t="s">
        <v>190</v>
      </c>
      <c r="E226" s="216" t="s">
        <v>3990</v>
      </c>
      <c r="F226" s="217" t="s">
        <v>3991</v>
      </c>
      <c r="G226" s="218" t="s">
        <v>345</v>
      </c>
      <c r="H226" s="219">
        <v>0.20000000000000001</v>
      </c>
      <c r="I226" s="220"/>
      <c r="J226" s="221">
        <f>ROUND(I226*H226,2)</f>
        <v>0</v>
      </c>
      <c r="K226" s="217" t="s">
        <v>19</v>
      </c>
      <c r="L226" s="46"/>
      <c r="M226" s="222" t="s">
        <v>19</v>
      </c>
      <c r="N226" s="223" t="s">
        <v>44</v>
      </c>
      <c r="O226" s="86"/>
      <c r="P226" s="224">
        <f>O226*H226</f>
        <v>0</v>
      </c>
      <c r="Q226" s="224">
        <v>0</v>
      </c>
      <c r="R226" s="224">
        <f>Q226*H226</f>
        <v>0</v>
      </c>
      <c r="S226" s="224">
        <v>0</v>
      </c>
      <c r="T226" s="225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6" t="s">
        <v>135</v>
      </c>
      <c r="AT226" s="226" t="s">
        <v>190</v>
      </c>
      <c r="AU226" s="226" t="s">
        <v>80</v>
      </c>
      <c r="AY226" s="19" t="s">
        <v>188</v>
      </c>
      <c r="BE226" s="227">
        <f>IF(N226="základní",J226,0)</f>
        <v>0</v>
      </c>
      <c r="BF226" s="227">
        <f>IF(N226="snížená",J226,0)</f>
        <v>0</v>
      </c>
      <c r="BG226" s="227">
        <f>IF(N226="zákl. přenesená",J226,0)</f>
        <v>0</v>
      </c>
      <c r="BH226" s="227">
        <f>IF(N226="sníž. přenesená",J226,0)</f>
        <v>0</v>
      </c>
      <c r="BI226" s="227">
        <f>IF(N226="nulová",J226,0)</f>
        <v>0</v>
      </c>
      <c r="BJ226" s="19" t="s">
        <v>80</v>
      </c>
      <c r="BK226" s="227">
        <f>ROUND(I226*H226,2)</f>
        <v>0</v>
      </c>
      <c r="BL226" s="19" t="s">
        <v>135</v>
      </c>
      <c r="BM226" s="226" t="s">
        <v>3992</v>
      </c>
    </row>
    <row r="227" s="2" customFormat="1" ht="16.5" customHeight="1">
      <c r="A227" s="40"/>
      <c r="B227" s="41"/>
      <c r="C227" s="215" t="s">
        <v>73</v>
      </c>
      <c r="D227" s="215" t="s">
        <v>190</v>
      </c>
      <c r="E227" s="216" t="s">
        <v>3993</v>
      </c>
      <c r="F227" s="217" t="s">
        <v>3767</v>
      </c>
      <c r="G227" s="218" t="s">
        <v>345</v>
      </c>
      <c r="H227" s="219">
        <v>0.20000000000000001</v>
      </c>
      <c r="I227" s="220"/>
      <c r="J227" s="221">
        <f>ROUND(I227*H227,2)</f>
        <v>0</v>
      </c>
      <c r="K227" s="217" t="s">
        <v>19</v>
      </c>
      <c r="L227" s="46"/>
      <c r="M227" s="222" t="s">
        <v>19</v>
      </c>
      <c r="N227" s="223" t="s">
        <v>44</v>
      </c>
      <c r="O227" s="86"/>
      <c r="P227" s="224">
        <f>O227*H227</f>
        <v>0</v>
      </c>
      <c r="Q227" s="224">
        <v>0</v>
      </c>
      <c r="R227" s="224">
        <f>Q227*H227</f>
        <v>0</v>
      </c>
      <c r="S227" s="224">
        <v>0</v>
      </c>
      <c r="T227" s="225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6" t="s">
        <v>135</v>
      </c>
      <c r="AT227" s="226" t="s">
        <v>190</v>
      </c>
      <c r="AU227" s="226" t="s">
        <v>80</v>
      </c>
      <c r="AY227" s="19" t="s">
        <v>188</v>
      </c>
      <c r="BE227" s="227">
        <f>IF(N227="základní",J227,0)</f>
        <v>0</v>
      </c>
      <c r="BF227" s="227">
        <f>IF(N227="snížená",J227,0)</f>
        <v>0</v>
      </c>
      <c r="BG227" s="227">
        <f>IF(N227="zákl. přenesená",J227,0)</f>
        <v>0</v>
      </c>
      <c r="BH227" s="227">
        <f>IF(N227="sníž. přenesená",J227,0)</f>
        <v>0</v>
      </c>
      <c r="BI227" s="227">
        <f>IF(N227="nulová",J227,0)</f>
        <v>0</v>
      </c>
      <c r="BJ227" s="19" t="s">
        <v>80</v>
      </c>
      <c r="BK227" s="227">
        <f>ROUND(I227*H227,2)</f>
        <v>0</v>
      </c>
      <c r="BL227" s="19" t="s">
        <v>135</v>
      </c>
      <c r="BM227" s="226" t="s">
        <v>3994</v>
      </c>
    </row>
    <row r="228" s="12" customFormat="1" ht="25.92" customHeight="1">
      <c r="A228" s="12"/>
      <c r="B228" s="199"/>
      <c r="C228" s="200"/>
      <c r="D228" s="201" t="s">
        <v>72</v>
      </c>
      <c r="E228" s="202" t="s">
        <v>253</v>
      </c>
      <c r="F228" s="202" t="s">
        <v>3995</v>
      </c>
      <c r="G228" s="200"/>
      <c r="H228" s="200"/>
      <c r="I228" s="203"/>
      <c r="J228" s="204">
        <f>BK228</f>
        <v>0</v>
      </c>
      <c r="K228" s="200"/>
      <c r="L228" s="205"/>
      <c r="M228" s="206"/>
      <c r="N228" s="207"/>
      <c r="O228" s="207"/>
      <c r="P228" s="208">
        <f>SUM(P229:P284)</f>
        <v>0</v>
      </c>
      <c r="Q228" s="207"/>
      <c r="R228" s="208">
        <f>SUM(R229:R284)</f>
        <v>0</v>
      </c>
      <c r="S228" s="207"/>
      <c r="T228" s="209">
        <f>SUM(T229:T284)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10" t="s">
        <v>80</v>
      </c>
      <c r="AT228" s="211" t="s">
        <v>72</v>
      </c>
      <c r="AU228" s="211" t="s">
        <v>73</v>
      </c>
      <c r="AY228" s="210" t="s">
        <v>188</v>
      </c>
      <c r="BK228" s="212">
        <f>SUM(BK229:BK284)</f>
        <v>0</v>
      </c>
    </row>
    <row r="229" s="2" customFormat="1" ht="37.8" customHeight="1">
      <c r="A229" s="40"/>
      <c r="B229" s="41"/>
      <c r="C229" s="215" t="s">
        <v>73</v>
      </c>
      <c r="D229" s="215" t="s">
        <v>190</v>
      </c>
      <c r="E229" s="216" t="s">
        <v>3996</v>
      </c>
      <c r="F229" s="217" t="s">
        <v>3997</v>
      </c>
      <c r="G229" s="218" t="s">
        <v>1352</v>
      </c>
      <c r="H229" s="219">
        <v>1</v>
      </c>
      <c r="I229" s="220"/>
      <c r="J229" s="221">
        <f>ROUND(I229*H229,2)</f>
        <v>0</v>
      </c>
      <c r="K229" s="217" t="s">
        <v>19</v>
      </c>
      <c r="L229" s="46"/>
      <c r="M229" s="222" t="s">
        <v>19</v>
      </c>
      <c r="N229" s="223" t="s">
        <v>44</v>
      </c>
      <c r="O229" s="86"/>
      <c r="P229" s="224">
        <f>O229*H229</f>
        <v>0</v>
      </c>
      <c r="Q229" s="224">
        <v>0</v>
      </c>
      <c r="R229" s="224">
        <f>Q229*H229</f>
        <v>0</v>
      </c>
      <c r="S229" s="224">
        <v>0</v>
      </c>
      <c r="T229" s="225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6" t="s">
        <v>135</v>
      </c>
      <c r="AT229" s="226" t="s">
        <v>190</v>
      </c>
      <c r="AU229" s="226" t="s">
        <v>80</v>
      </c>
      <c r="AY229" s="19" t="s">
        <v>188</v>
      </c>
      <c r="BE229" s="227">
        <f>IF(N229="základní",J229,0)</f>
        <v>0</v>
      </c>
      <c r="BF229" s="227">
        <f>IF(N229="snížená",J229,0)</f>
        <v>0</v>
      </c>
      <c r="BG229" s="227">
        <f>IF(N229="zákl. přenesená",J229,0)</f>
        <v>0</v>
      </c>
      <c r="BH229" s="227">
        <f>IF(N229="sníž. přenesená",J229,0)</f>
        <v>0</v>
      </c>
      <c r="BI229" s="227">
        <f>IF(N229="nulová",J229,0)</f>
        <v>0</v>
      </c>
      <c r="BJ229" s="19" t="s">
        <v>80</v>
      </c>
      <c r="BK229" s="227">
        <f>ROUND(I229*H229,2)</f>
        <v>0</v>
      </c>
      <c r="BL229" s="19" t="s">
        <v>135</v>
      </c>
      <c r="BM229" s="226" t="s">
        <v>3998</v>
      </c>
    </row>
    <row r="230" s="2" customFormat="1" ht="24.15" customHeight="1">
      <c r="A230" s="40"/>
      <c r="B230" s="41"/>
      <c r="C230" s="215" t="s">
        <v>73</v>
      </c>
      <c r="D230" s="215" t="s">
        <v>190</v>
      </c>
      <c r="E230" s="216" t="s">
        <v>3999</v>
      </c>
      <c r="F230" s="217" t="s">
        <v>4000</v>
      </c>
      <c r="G230" s="218" t="s">
        <v>1352</v>
      </c>
      <c r="H230" s="219">
        <v>1</v>
      </c>
      <c r="I230" s="220"/>
      <c r="J230" s="221">
        <f>ROUND(I230*H230,2)</f>
        <v>0</v>
      </c>
      <c r="K230" s="217" t="s">
        <v>19</v>
      </c>
      <c r="L230" s="46"/>
      <c r="M230" s="222" t="s">
        <v>19</v>
      </c>
      <c r="N230" s="223" t="s">
        <v>44</v>
      </c>
      <c r="O230" s="86"/>
      <c r="P230" s="224">
        <f>O230*H230</f>
        <v>0</v>
      </c>
      <c r="Q230" s="224">
        <v>0</v>
      </c>
      <c r="R230" s="224">
        <f>Q230*H230</f>
        <v>0</v>
      </c>
      <c r="S230" s="224">
        <v>0</v>
      </c>
      <c r="T230" s="225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6" t="s">
        <v>135</v>
      </c>
      <c r="AT230" s="226" t="s">
        <v>190</v>
      </c>
      <c r="AU230" s="226" t="s">
        <v>80</v>
      </c>
      <c r="AY230" s="19" t="s">
        <v>188</v>
      </c>
      <c r="BE230" s="227">
        <f>IF(N230="základní",J230,0)</f>
        <v>0</v>
      </c>
      <c r="BF230" s="227">
        <f>IF(N230="snížená",J230,0)</f>
        <v>0</v>
      </c>
      <c r="BG230" s="227">
        <f>IF(N230="zákl. přenesená",J230,0)</f>
        <v>0</v>
      </c>
      <c r="BH230" s="227">
        <f>IF(N230="sníž. přenesená",J230,0)</f>
        <v>0</v>
      </c>
      <c r="BI230" s="227">
        <f>IF(N230="nulová",J230,0)</f>
        <v>0</v>
      </c>
      <c r="BJ230" s="19" t="s">
        <v>80</v>
      </c>
      <c r="BK230" s="227">
        <f>ROUND(I230*H230,2)</f>
        <v>0</v>
      </c>
      <c r="BL230" s="19" t="s">
        <v>135</v>
      </c>
      <c r="BM230" s="226" t="s">
        <v>4001</v>
      </c>
    </row>
    <row r="231" s="2" customFormat="1" ht="16.5" customHeight="1">
      <c r="A231" s="40"/>
      <c r="B231" s="41"/>
      <c r="C231" s="215" t="s">
        <v>73</v>
      </c>
      <c r="D231" s="215" t="s">
        <v>190</v>
      </c>
      <c r="E231" s="216" t="s">
        <v>4002</v>
      </c>
      <c r="F231" s="217" t="s">
        <v>4003</v>
      </c>
      <c r="G231" s="218" t="s">
        <v>1352</v>
      </c>
      <c r="H231" s="219">
        <v>1</v>
      </c>
      <c r="I231" s="220"/>
      <c r="J231" s="221">
        <f>ROUND(I231*H231,2)</f>
        <v>0</v>
      </c>
      <c r="K231" s="217" t="s">
        <v>19</v>
      </c>
      <c r="L231" s="46"/>
      <c r="M231" s="222" t="s">
        <v>19</v>
      </c>
      <c r="N231" s="223" t="s">
        <v>44</v>
      </c>
      <c r="O231" s="86"/>
      <c r="P231" s="224">
        <f>O231*H231</f>
        <v>0</v>
      </c>
      <c r="Q231" s="224">
        <v>0</v>
      </c>
      <c r="R231" s="224">
        <f>Q231*H231</f>
        <v>0</v>
      </c>
      <c r="S231" s="224">
        <v>0</v>
      </c>
      <c r="T231" s="225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6" t="s">
        <v>135</v>
      </c>
      <c r="AT231" s="226" t="s">
        <v>190</v>
      </c>
      <c r="AU231" s="226" t="s">
        <v>80</v>
      </c>
      <c r="AY231" s="19" t="s">
        <v>188</v>
      </c>
      <c r="BE231" s="227">
        <f>IF(N231="základní",J231,0)</f>
        <v>0</v>
      </c>
      <c r="BF231" s="227">
        <f>IF(N231="snížená",J231,0)</f>
        <v>0</v>
      </c>
      <c r="BG231" s="227">
        <f>IF(N231="zákl. přenesená",J231,0)</f>
        <v>0</v>
      </c>
      <c r="BH231" s="227">
        <f>IF(N231="sníž. přenesená",J231,0)</f>
        <v>0</v>
      </c>
      <c r="BI231" s="227">
        <f>IF(N231="nulová",J231,0)</f>
        <v>0</v>
      </c>
      <c r="BJ231" s="19" t="s">
        <v>80</v>
      </c>
      <c r="BK231" s="227">
        <f>ROUND(I231*H231,2)</f>
        <v>0</v>
      </c>
      <c r="BL231" s="19" t="s">
        <v>135</v>
      </c>
      <c r="BM231" s="226" t="s">
        <v>4004</v>
      </c>
    </row>
    <row r="232" s="2" customFormat="1" ht="16.5" customHeight="1">
      <c r="A232" s="40"/>
      <c r="B232" s="41"/>
      <c r="C232" s="215" t="s">
        <v>73</v>
      </c>
      <c r="D232" s="215" t="s">
        <v>190</v>
      </c>
      <c r="E232" s="216" t="s">
        <v>4005</v>
      </c>
      <c r="F232" s="217" t="s">
        <v>4006</v>
      </c>
      <c r="G232" s="218" t="s">
        <v>1352</v>
      </c>
      <c r="H232" s="219">
        <v>1</v>
      </c>
      <c r="I232" s="220"/>
      <c r="J232" s="221">
        <f>ROUND(I232*H232,2)</f>
        <v>0</v>
      </c>
      <c r="K232" s="217" t="s">
        <v>19</v>
      </c>
      <c r="L232" s="46"/>
      <c r="M232" s="222" t="s">
        <v>19</v>
      </c>
      <c r="N232" s="223" t="s">
        <v>44</v>
      </c>
      <c r="O232" s="86"/>
      <c r="P232" s="224">
        <f>O232*H232</f>
        <v>0</v>
      </c>
      <c r="Q232" s="224">
        <v>0</v>
      </c>
      <c r="R232" s="224">
        <f>Q232*H232</f>
        <v>0</v>
      </c>
      <c r="S232" s="224">
        <v>0</v>
      </c>
      <c r="T232" s="225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6" t="s">
        <v>135</v>
      </c>
      <c r="AT232" s="226" t="s">
        <v>190</v>
      </c>
      <c r="AU232" s="226" t="s">
        <v>80</v>
      </c>
      <c r="AY232" s="19" t="s">
        <v>188</v>
      </c>
      <c r="BE232" s="227">
        <f>IF(N232="základní",J232,0)</f>
        <v>0</v>
      </c>
      <c r="BF232" s="227">
        <f>IF(N232="snížená",J232,0)</f>
        <v>0</v>
      </c>
      <c r="BG232" s="227">
        <f>IF(N232="zákl. přenesená",J232,0)</f>
        <v>0</v>
      </c>
      <c r="BH232" s="227">
        <f>IF(N232="sníž. přenesená",J232,0)</f>
        <v>0</v>
      </c>
      <c r="BI232" s="227">
        <f>IF(N232="nulová",J232,0)</f>
        <v>0</v>
      </c>
      <c r="BJ232" s="19" t="s">
        <v>80</v>
      </c>
      <c r="BK232" s="227">
        <f>ROUND(I232*H232,2)</f>
        <v>0</v>
      </c>
      <c r="BL232" s="19" t="s">
        <v>135</v>
      </c>
      <c r="BM232" s="226" t="s">
        <v>4007</v>
      </c>
    </row>
    <row r="233" s="2" customFormat="1" ht="24.15" customHeight="1">
      <c r="A233" s="40"/>
      <c r="B233" s="41"/>
      <c r="C233" s="215" t="s">
        <v>73</v>
      </c>
      <c r="D233" s="215" t="s">
        <v>190</v>
      </c>
      <c r="E233" s="216" t="s">
        <v>4008</v>
      </c>
      <c r="F233" s="217" t="s">
        <v>4009</v>
      </c>
      <c r="G233" s="218" t="s">
        <v>1352</v>
      </c>
      <c r="H233" s="219">
        <v>1</v>
      </c>
      <c r="I233" s="220"/>
      <c r="J233" s="221">
        <f>ROUND(I233*H233,2)</f>
        <v>0</v>
      </c>
      <c r="K233" s="217" t="s">
        <v>19</v>
      </c>
      <c r="L233" s="46"/>
      <c r="M233" s="222" t="s">
        <v>19</v>
      </c>
      <c r="N233" s="223" t="s">
        <v>44</v>
      </c>
      <c r="O233" s="86"/>
      <c r="P233" s="224">
        <f>O233*H233</f>
        <v>0</v>
      </c>
      <c r="Q233" s="224">
        <v>0</v>
      </c>
      <c r="R233" s="224">
        <f>Q233*H233</f>
        <v>0</v>
      </c>
      <c r="S233" s="224">
        <v>0</v>
      </c>
      <c r="T233" s="225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6" t="s">
        <v>135</v>
      </c>
      <c r="AT233" s="226" t="s">
        <v>190</v>
      </c>
      <c r="AU233" s="226" t="s">
        <v>80</v>
      </c>
      <c r="AY233" s="19" t="s">
        <v>188</v>
      </c>
      <c r="BE233" s="227">
        <f>IF(N233="základní",J233,0)</f>
        <v>0</v>
      </c>
      <c r="BF233" s="227">
        <f>IF(N233="snížená",J233,0)</f>
        <v>0</v>
      </c>
      <c r="BG233" s="227">
        <f>IF(N233="zákl. přenesená",J233,0)</f>
        <v>0</v>
      </c>
      <c r="BH233" s="227">
        <f>IF(N233="sníž. přenesená",J233,0)</f>
        <v>0</v>
      </c>
      <c r="BI233" s="227">
        <f>IF(N233="nulová",J233,0)</f>
        <v>0</v>
      </c>
      <c r="BJ233" s="19" t="s">
        <v>80</v>
      </c>
      <c r="BK233" s="227">
        <f>ROUND(I233*H233,2)</f>
        <v>0</v>
      </c>
      <c r="BL233" s="19" t="s">
        <v>135</v>
      </c>
      <c r="BM233" s="226" t="s">
        <v>4010</v>
      </c>
    </row>
    <row r="234" s="2" customFormat="1" ht="16.5" customHeight="1">
      <c r="A234" s="40"/>
      <c r="B234" s="41"/>
      <c r="C234" s="215" t="s">
        <v>73</v>
      </c>
      <c r="D234" s="215" t="s">
        <v>190</v>
      </c>
      <c r="E234" s="216" t="s">
        <v>4011</v>
      </c>
      <c r="F234" s="217" t="s">
        <v>4012</v>
      </c>
      <c r="G234" s="218" t="s">
        <v>1352</v>
      </c>
      <c r="H234" s="219">
        <v>1</v>
      </c>
      <c r="I234" s="220"/>
      <c r="J234" s="221">
        <f>ROUND(I234*H234,2)</f>
        <v>0</v>
      </c>
      <c r="K234" s="217" t="s">
        <v>19</v>
      </c>
      <c r="L234" s="46"/>
      <c r="M234" s="222" t="s">
        <v>19</v>
      </c>
      <c r="N234" s="223" t="s">
        <v>44</v>
      </c>
      <c r="O234" s="86"/>
      <c r="P234" s="224">
        <f>O234*H234</f>
        <v>0</v>
      </c>
      <c r="Q234" s="224">
        <v>0</v>
      </c>
      <c r="R234" s="224">
        <f>Q234*H234</f>
        <v>0</v>
      </c>
      <c r="S234" s="224">
        <v>0</v>
      </c>
      <c r="T234" s="225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6" t="s">
        <v>135</v>
      </c>
      <c r="AT234" s="226" t="s">
        <v>190</v>
      </c>
      <c r="AU234" s="226" t="s">
        <v>80</v>
      </c>
      <c r="AY234" s="19" t="s">
        <v>188</v>
      </c>
      <c r="BE234" s="227">
        <f>IF(N234="základní",J234,0)</f>
        <v>0</v>
      </c>
      <c r="BF234" s="227">
        <f>IF(N234="snížená",J234,0)</f>
        <v>0</v>
      </c>
      <c r="BG234" s="227">
        <f>IF(N234="zákl. přenesená",J234,0)</f>
        <v>0</v>
      </c>
      <c r="BH234" s="227">
        <f>IF(N234="sníž. přenesená",J234,0)</f>
        <v>0</v>
      </c>
      <c r="BI234" s="227">
        <f>IF(N234="nulová",J234,0)</f>
        <v>0</v>
      </c>
      <c r="BJ234" s="19" t="s">
        <v>80</v>
      </c>
      <c r="BK234" s="227">
        <f>ROUND(I234*H234,2)</f>
        <v>0</v>
      </c>
      <c r="BL234" s="19" t="s">
        <v>135</v>
      </c>
      <c r="BM234" s="226" t="s">
        <v>4013</v>
      </c>
    </row>
    <row r="235" s="2" customFormat="1" ht="16.5" customHeight="1">
      <c r="A235" s="40"/>
      <c r="B235" s="41"/>
      <c r="C235" s="215" t="s">
        <v>73</v>
      </c>
      <c r="D235" s="215" t="s">
        <v>190</v>
      </c>
      <c r="E235" s="216" t="s">
        <v>4014</v>
      </c>
      <c r="F235" s="217" t="s">
        <v>4015</v>
      </c>
      <c r="G235" s="218" t="s">
        <v>1352</v>
      </c>
      <c r="H235" s="219">
        <v>1</v>
      </c>
      <c r="I235" s="220"/>
      <c r="J235" s="221">
        <f>ROUND(I235*H235,2)</f>
        <v>0</v>
      </c>
      <c r="K235" s="217" t="s">
        <v>19</v>
      </c>
      <c r="L235" s="46"/>
      <c r="M235" s="222" t="s">
        <v>19</v>
      </c>
      <c r="N235" s="223" t="s">
        <v>44</v>
      </c>
      <c r="O235" s="86"/>
      <c r="P235" s="224">
        <f>O235*H235</f>
        <v>0</v>
      </c>
      <c r="Q235" s="224">
        <v>0</v>
      </c>
      <c r="R235" s="224">
        <f>Q235*H235</f>
        <v>0</v>
      </c>
      <c r="S235" s="224">
        <v>0</v>
      </c>
      <c r="T235" s="225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6" t="s">
        <v>135</v>
      </c>
      <c r="AT235" s="226" t="s">
        <v>190</v>
      </c>
      <c r="AU235" s="226" t="s">
        <v>80</v>
      </c>
      <c r="AY235" s="19" t="s">
        <v>188</v>
      </c>
      <c r="BE235" s="227">
        <f>IF(N235="základní",J235,0)</f>
        <v>0</v>
      </c>
      <c r="BF235" s="227">
        <f>IF(N235="snížená",J235,0)</f>
        <v>0</v>
      </c>
      <c r="BG235" s="227">
        <f>IF(N235="zákl. přenesená",J235,0)</f>
        <v>0</v>
      </c>
      <c r="BH235" s="227">
        <f>IF(N235="sníž. přenesená",J235,0)</f>
        <v>0</v>
      </c>
      <c r="BI235" s="227">
        <f>IF(N235="nulová",J235,0)</f>
        <v>0</v>
      </c>
      <c r="BJ235" s="19" t="s">
        <v>80</v>
      </c>
      <c r="BK235" s="227">
        <f>ROUND(I235*H235,2)</f>
        <v>0</v>
      </c>
      <c r="BL235" s="19" t="s">
        <v>135</v>
      </c>
      <c r="BM235" s="226" t="s">
        <v>4016</v>
      </c>
    </row>
    <row r="236" s="2" customFormat="1" ht="16.5" customHeight="1">
      <c r="A236" s="40"/>
      <c r="B236" s="41"/>
      <c r="C236" s="215" t="s">
        <v>73</v>
      </c>
      <c r="D236" s="215" t="s">
        <v>190</v>
      </c>
      <c r="E236" s="216" t="s">
        <v>4017</v>
      </c>
      <c r="F236" s="217" t="s">
        <v>4018</v>
      </c>
      <c r="G236" s="218" t="s">
        <v>1352</v>
      </c>
      <c r="H236" s="219">
        <v>2</v>
      </c>
      <c r="I236" s="220"/>
      <c r="J236" s="221">
        <f>ROUND(I236*H236,2)</f>
        <v>0</v>
      </c>
      <c r="K236" s="217" t="s">
        <v>19</v>
      </c>
      <c r="L236" s="46"/>
      <c r="M236" s="222" t="s">
        <v>19</v>
      </c>
      <c r="N236" s="223" t="s">
        <v>44</v>
      </c>
      <c r="O236" s="86"/>
      <c r="P236" s="224">
        <f>O236*H236</f>
        <v>0</v>
      </c>
      <c r="Q236" s="224">
        <v>0</v>
      </c>
      <c r="R236" s="224">
        <f>Q236*H236</f>
        <v>0</v>
      </c>
      <c r="S236" s="224">
        <v>0</v>
      </c>
      <c r="T236" s="225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6" t="s">
        <v>135</v>
      </c>
      <c r="AT236" s="226" t="s">
        <v>190</v>
      </c>
      <c r="AU236" s="226" t="s">
        <v>80</v>
      </c>
      <c r="AY236" s="19" t="s">
        <v>188</v>
      </c>
      <c r="BE236" s="227">
        <f>IF(N236="základní",J236,0)</f>
        <v>0</v>
      </c>
      <c r="BF236" s="227">
        <f>IF(N236="snížená",J236,0)</f>
        <v>0</v>
      </c>
      <c r="BG236" s="227">
        <f>IF(N236="zákl. přenesená",J236,0)</f>
        <v>0</v>
      </c>
      <c r="BH236" s="227">
        <f>IF(N236="sníž. přenesená",J236,0)</f>
        <v>0</v>
      </c>
      <c r="BI236" s="227">
        <f>IF(N236="nulová",J236,0)</f>
        <v>0</v>
      </c>
      <c r="BJ236" s="19" t="s">
        <v>80</v>
      </c>
      <c r="BK236" s="227">
        <f>ROUND(I236*H236,2)</f>
        <v>0</v>
      </c>
      <c r="BL236" s="19" t="s">
        <v>135</v>
      </c>
      <c r="BM236" s="226" t="s">
        <v>4019</v>
      </c>
    </row>
    <row r="237" s="2" customFormat="1" ht="16.5" customHeight="1">
      <c r="A237" s="40"/>
      <c r="B237" s="41"/>
      <c r="C237" s="215" t="s">
        <v>73</v>
      </c>
      <c r="D237" s="215" t="s">
        <v>190</v>
      </c>
      <c r="E237" s="216" t="s">
        <v>4020</v>
      </c>
      <c r="F237" s="217" t="s">
        <v>4021</v>
      </c>
      <c r="G237" s="218" t="s">
        <v>1352</v>
      </c>
      <c r="H237" s="219">
        <v>1</v>
      </c>
      <c r="I237" s="220"/>
      <c r="J237" s="221">
        <f>ROUND(I237*H237,2)</f>
        <v>0</v>
      </c>
      <c r="K237" s="217" t="s">
        <v>19</v>
      </c>
      <c r="L237" s="46"/>
      <c r="M237" s="222" t="s">
        <v>19</v>
      </c>
      <c r="N237" s="223" t="s">
        <v>44</v>
      </c>
      <c r="O237" s="86"/>
      <c r="P237" s="224">
        <f>O237*H237</f>
        <v>0</v>
      </c>
      <c r="Q237" s="224">
        <v>0</v>
      </c>
      <c r="R237" s="224">
        <f>Q237*H237</f>
        <v>0</v>
      </c>
      <c r="S237" s="224">
        <v>0</v>
      </c>
      <c r="T237" s="225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6" t="s">
        <v>135</v>
      </c>
      <c r="AT237" s="226" t="s">
        <v>190</v>
      </c>
      <c r="AU237" s="226" t="s">
        <v>80</v>
      </c>
      <c r="AY237" s="19" t="s">
        <v>188</v>
      </c>
      <c r="BE237" s="227">
        <f>IF(N237="základní",J237,0)</f>
        <v>0</v>
      </c>
      <c r="BF237" s="227">
        <f>IF(N237="snížená",J237,0)</f>
        <v>0</v>
      </c>
      <c r="BG237" s="227">
        <f>IF(N237="zákl. přenesená",J237,0)</f>
        <v>0</v>
      </c>
      <c r="BH237" s="227">
        <f>IF(N237="sníž. přenesená",J237,0)</f>
        <v>0</v>
      </c>
      <c r="BI237" s="227">
        <f>IF(N237="nulová",J237,0)</f>
        <v>0</v>
      </c>
      <c r="BJ237" s="19" t="s">
        <v>80</v>
      </c>
      <c r="BK237" s="227">
        <f>ROUND(I237*H237,2)</f>
        <v>0</v>
      </c>
      <c r="BL237" s="19" t="s">
        <v>135</v>
      </c>
      <c r="BM237" s="226" t="s">
        <v>4022</v>
      </c>
    </row>
    <row r="238" s="2" customFormat="1" ht="16.5" customHeight="1">
      <c r="A238" s="40"/>
      <c r="B238" s="41"/>
      <c r="C238" s="215" t="s">
        <v>73</v>
      </c>
      <c r="D238" s="215" t="s">
        <v>190</v>
      </c>
      <c r="E238" s="216" t="s">
        <v>4023</v>
      </c>
      <c r="F238" s="217" t="s">
        <v>4024</v>
      </c>
      <c r="G238" s="218" t="s">
        <v>1352</v>
      </c>
      <c r="H238" s="219">
        <v>1</v>
      </c>
      <c r="I238" s="220"/>
      <c r="J238" s="221">
        <f>ROUND(I238*H238,2)</f>
        <v>0</v>
      </c>
      <c r="K238" s="217" t="s">
        <v>19</v>
      </c>
      <c r="L238" s="46"/>
      <c r="M238" s="222" t="s">
        <v>19</v>
      </c>
      <c r="N238" s="223" t="s">
        <v>44</v>
      </c>
      <c r="O238" s="86"/>
      <c r="P238" s="224">
        <f>O238*H238</f>
        <v>0</v>
      </c>
      <c r="Q238" s="224">
        <v>0</v>
      </c>
      <c r="R238" s="224">
        <f>Q238*H238</f>
        <v>0</v>
      </c>
      <c r="S238" s="224">
        <v>0</v>
      </c>
      <c r="T238" s="225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6" t="s">
        <v>135</v>
      </c>
      <c r="AT238" s="226" t="s">
        <v>190</v>
      </c>
      <c r="AU238" s="226" t="s">
        <v>80</v>
      </c>
      <c r="AY238" s="19" t="s">
        <v>188</v>
      </c>
      <c r="BE238" s="227">
        <f>IF(N238="základní",J238,0)</f>
        <v>0</v>
      </c>
      <c r="BF238" s="227">
        <f>IF(N238="snížená",J238,0)</f>
        <v>0</v>
      </c>
      <c r="BG238" s="227">
        <f>IF(N238="zákl. přenesená",J238,0)</f>
        <v>0</v>
      </c>
      <c r="BH238" s="227">
        <f>IF(N238="sníž. přenesená",J238,0)</f>
        <v>0</v>
      </c>
      <c r="BI238" s="227">
        <f>IF(N238="nulová",J238,0)</f>
        <v>0</v>
      </c>
      <c r="BJ238" s="19" t="s">
        <v>80</v>
      </c>
      <c r="BK238" s="227">
        <f>ROUND(I238*H238,2)</f>
        <v>0</v>
      </c>
      <c r="BL238" s="19" t="s">
        <v>135</v>
      </c>
      <c r="BM238" s="226" t="s">
        <v>4025</v>
      </c>
    </row>
    <row r="239" s="2" customFormat="1" ht="16.5" customHeight="1">
      <c r="A239" s="40"/>
      <c r="B239" s="41"/>
      <c r="C239" s="215" t="s">
        <v>73</v>
      </c>
      <c r="D239" s="215" t="s">
        <v>190</v>
      </c>
      <c r="E239" s="216" t="s">
        <v>4026</v>
      </c>
      <c r="F239" s="217" t="s">
        <v>4027</v>
      </c>
      <c r="G239" s="218" t="s">
        <v>1352</v>
      </c>
      <c r="H239" s="219">
        <v>1</v>
      </c>
      <c r="I239" s="220"/>
      <c r="J239" s="221">
        <f>ROUND(I239*H239,2)</f>
        <v>0</v>
      </c>
      <c r="K239" s="217" t="s">
        <v>19</v>
      </c>
      <c r="L239" s="46"/>
      <c r="M239" s="222" t="s">
        <v>19</v>
      </c>
      <c r="N239" s="223" t="s">
        <v>44</v>
      </c>
      <c r="O239" s="86"/>
      <c r="P239" s="224">
        <f>O239*H239</f>
        <v>0</v>
      </c>
      <c r="Q239" s="224">
        <v>0</v>
      </c>
      <c r="R239" s="224">
        <f>Q239*H239</f>
        <v>0</v>
      </c>
      <c r="S239" s="224">
        <v>0</v>
      </c>
      <c r="T239" s="225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6" t="s">
        <v>135</v>
      </c>
      <c r="AT239" s="226" t="s">
        <v>190</v>
      </c>
      <c r="AU239" s="226" t="s">
        <v>80</v>
      </c>
      <c r="AY239" s="19" t="s">
        <v>188</v>
      </c>
      <c r="BE239" s="227">
        <f>IF(N239="základní",J239,0)</f>
        <v>0</v>
      </c>
      <c r="BF239" s="227">
        <f>IF(N239="snížená",J239,0)</f>
        <v>0</v>
      </c>
      <c r="BG239" s="227">
        <f>IF(N239="zákl. přenesená",J239,0)</f>
        <v>0</v>
      </c>
      <c r="BH239" s="227">
        <f>IF(N239="sníž. přenesená",J239,0)</f>
        <v>0</v>
      </c>
      <c r="BI239" s="227">
        <f>IF(N239="nulová",J239,0)</f>
        <v>0</v>
      </c>
      <c r="BJ239" s="19" t="s">
        <v>80</v>
      </c>
      <c r="BK239" s="227">
        <f>ROUND(I239*H239,2)</f>
        <v>0</v>
      </c>
      <c r="BL239" s="19" t="s">
        <v>135</v>
      </c>
      <c r="BM239" s="226" t="s">
        <v>4028</v>
      </c>
    </row>
    <row r="240" s="2" customFormat="1" ht="16.5" customHeight="1">
      <c r="A240" s="40"/>
      <c r="B240" s="41"/>
      <c r="C240" s="215" t="s">
        <v>73</v>
      </c>
      <c r="D240" s="215" t="s">
        <v>190</v>
      </c>
      <c r="E240" s="216" t="s">
        <v>4029</v>
      </c>
      <c r="F240" s="217" t="s">
        <v>4030</v>
      </c>
      <c r="G240" s="218" t="s">
        <v>1352</v>
      </c>
      <c r="H240" s="219">
        <v>1</v>
      </c>
      <c r="I240" s="220"/>
      <c r="J240" s="221">
        <f>ROUND(I240*H240,2)</f>
        <v>0</v>
      </c>
      <c r="K240" s="217" t="s">
        <v>19</v>
      </c>
      <c r="L240" s="46"/>
      <c r="M240" s="222" t="s">
        <v>19</v>
      </c>
      <c r="N240" s="223" t="s">
        <v>44</v>
      </c>
      <c r="O240" s="86"/>
      <c r="P240" s="224">
        <f>O240*H240</f>
        <v>0</v>
      </c>
      <c r="Q240" s="224">
        <v>0</v>
      </c>
      <c r="R240" s="224">
        <f>Q240*H240</f>
        <v>0</v>
      </c>
      <c r="S240" s="224">
        <v>0</v>
      </c>
      <c r="T240" s="225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6" t="s">
        <v>135</v>
      </c>
      <c r="AT240" s="226" t="s">
        <v>190</v>
      </c>
      <c r="AU240" s="226" t="s">
        <v>80</v>
      </c>
      <c r="AY240" s="19" t="s">
        <v>188</v>
      </c>
      <c r="BE240" s="227">
        <f>IF(N240="základní",J240,0)</f>
        <v>0</v>
      </c>
      <c r="BF240" s="227">
        <f>IF(N240="snížená",J240,0)</f>
        <v>0</v>
      </c>
      <c r="BG240" s="227">
        <f>IF(N240="zákl. přenesená",J240,0)</f>
        <v>0</v>
      </c>
      <c r="BH240" s="227">
        <f>IF(N240="sníž. přenesená",J240,0)</f>
        <v>0</v>
      </c>
      <c r="BI240" s="227">
        <f>IF(N240="nulová",J240,0)</f>
        <v>0</v>
      </c>
      <c r="BJ240" s="19" t="s">
        <v>80</v>
      </c>
      <c r="BK240" s="227">
        <f>ROUND(I240*H240,2)</f>
        <v>0</v>
      </c>
      <c r="BL240" s="19" t="s">
        <v>135</v>
      </c>
      <c r="BM240" s="226" t="s">
        <v>4031</v>
      </c>
    </row>
    <row r="241" s="2" customFormat="1" ht="16.5" customHeight="1">
      <c r="A241" s="40"/>
      <c r="B241" s="41"/>
      <c r="C241" s="215" t="s">
        <v>73</v>
      </c>
      <c r="D241" s="215" t="s">
        <v>190</v>
      </c>
      <c r="E241" s="216" t="s">
        <v>4032</v>
      </c>
      <c r="F241" s="217" t="s">
        <v>4033</v>
      </c>
      <c r="G241" s="218" t="s">
        <v>1352</v>
      </c>
      <c r="H241" s="219">
        <v>2</v>
      </c>
      <c r="I241" s="220"/>
      <c r="J241" s="221">
        <f>ROUND(I241*H241,2)</f>
        <v>0</v>
      </c>
      <c r="K241" s="217" t="s">
        <v>19</v>
      </c>
      <c r="L241" s="46"/>
      <c r="M241" s="222" t="s">
        <v>19</v>
      </c>
      <c r="N241" s="223" t="s">
        <v>44</v>
      </c>
      <c r="O241" s="86"/>
      <c r="P241" s="224">
        <f>O241*H241</f>
        <v>0</v>
      </c>
      <c r="Q241" s="224">
        <v>0</v>
      </c>
      <c r="R241" s="224">
        <f>Q241*H241</f>
        <v>0</v>
      </c>
      <c r="S241" s="224">
        <v>0</v>
      </c>
      <c r="T241" s="225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6" t="s">
        <v>135</v>
      </c>
      <c r="AT241" s="226" t="s">
        <v>190</v>
      </c>
      <c r="AU241" s="226" t="s">
        <v>80</v>
      </c>
      <c r="AY241" s="19" t="s">
        <v>188</v>
      </c>
      <c r="BE241" s="227">
        <f>IF(N241="základní",J241,0)</f>
        <v>0</v>
      </c>
      <c r="BF241" s="227">
        <f>IF(N241="snížená",J241,0)</f>
        <v>0</v>
      </c>
      <c r="BG241" s="227">
        <f>IF(N241="zákl. přenesená",J241,0)</f>
        <v>0</v>
      </c>
      <c r="BH241" s="227">
        <f>IF(N241="sníž. přenesená",J241,0)</f>
        <v>0</v>
      </c>
      <c r="BI241" s="227">
        <f>IF(N241="nulová",J241,0)</f>
        <v>0</v>
      </c>
      <c r="BJ241" s="19" t="s">
        <v>80</v>
      </c>
      <c r="BK241" s="227">
        <f>ROUND(I241*H241,2)</f>
        <v>0</v>
      </c>
      <c r="BL241" s="19" t="s">
        <v>135</v>
      </c>
      <c r="BM241" s="226" t="s">
        <v>4034</v>
      </c>
    </row>
    <row r="242" s="2" customFormat="1" ht="21.75" customHeight="1">
      <c r="A242" s="40"/>
      <c r="B242" s="41"/>
      <c r="C242" s="215" t="s">
        <v>73</v>
      </c>
      <c r="D242" s="215" t="s">
        <v>190</v>
      </c>
      <c r="E242" s="216" t="s">
        <v>4035</v>
      </c>
      <c r="F242" s="217" t="s">
        <v>4036</v>
      </c>
      <c r="G242" s="218" t="s">
        <v>1352</v>
      </c>
      <c r="H242" s="219">
        <v>2</v>
      </c>
      <c r="I242" s="220"/>
      <c r="J242" s="221">
        <f>ROUND(I242*H242,2)</f>
        <v>0</v>
      </c>
      <c r="K242" s="217" t="s">
        <v>19</v>
      </c>
      <c r="L242" s="46"/>
      <c r="M242" s="222" t="s">
        <v>19</v>
      </c>
      <c r="N242" s="223" t="s">
        <v>44</v>
      </c>
      <c r="O242" s="86"/>
      <c r="P242" s="224">
        <f>O242*H242</f>
        <v>0</v>
      </c>
      <c r="Q242" s="224">
        <v>0</v>
      </c>
      <c r="R242" s="224">
        <f>Q242*H242</f>
        <v>0</v>
      </c>
      <c r="S242" s="224">
        <v>0</v>
      </c>
      <c r="T242" s="225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6" t="s">
        <v>135</v>
      </c>
      <c r="AT242" s="226" t="s">
        <v>190</v>
      </c>
      <c r="AU242" s="226" t="s">
        <v>80</v>
      </c>
      <c r="AY242" s="19" t="s">
        <v>188</v>
      </c>
      <c r="BE242" s="227">
        <f>IF(N242="základní",J242,0)</f>
        <v>0</v>
      </c>
      <c r="BF242" s="227">
        <f>IF(N242="snížená",J242,0)</f>
        <v>0</v>
      </c>
      <c r="BG242" s="227">
        <f>IF(N242="zákl. přenesená",J242,0)</f>
        <v>0</v>
      </c>
      <c r="BH242" s="227">
        <f>IF(N242="sníž. přenesená",J242,0)</f>
        <v>0</v>
      </c>
      <c r="BI242" s="227">
        <f>IF(N242="nulová",J242,0)</f>
        <v>0</v>
      </c>
      <c r="BJ242" s="19" t="s">
        <v>80</v>
      </c>
      <c r="BK242" s="227">
        <f>ROUND(I242*H242,2)</f>
        <v>0</v>
      </c>
      <c r="BL242" s="19" t="s">
        <v>135</v>
      </c>
      <c r="BM242" s="226" t="s">
        <v>4037</v>
      </c>
    </row>
    <row r="243" s="2" customFormat="1" ht="16.5" customHeight="1">
      <c r="A243" s="40"/>
      <c r="B243" s="41"/>
      <c r="C243" s="215" t="s">
        <v>73</v>
      </c>
      <c r="D243" s="215" t="s">
        <v>190</v>
      </c>
      <c r="E243" s="216" t="s">
        <v>4038</v>
      </c>
      <c r="F243" s="217" t="s">
        <v>4039</v>
      </c>
      <c r="G243" s="218" t="s">
        <v>1352</v>
      </c>
      <c r="H243" s="219">
        <v>2</v>
      </c>
      <c r="I243" s="220"/>
      <c r="J243" s="221">
        <f>ROUND(I243*H243,2)</f>
        <v>0</v>
      </c>
      <c r="K243" s="217" t="s">
        <v>19</v>
      </c>
      <c r="L243" s="46"/>
      <c r="M243" s="222" t="s">
        <v>19</v>
      </c>
      <c r="N243" s="223" t="s">
        <v>44</v>
      </c>
      <c r="O243" s="86"/>
      <c r="P243" s="224">
        <f>O243*H243</f>
        <v>0</v>
      </c>
      <c r="Q243" s="224">
        <v>0</v>
      </c>
      <c r="R243" s="224">
        <f>Q243*H243</f>
        <v>0</v>
      </c>
      <c r="S243" s="224">
        <v>0</v>
      </c>
      <c r="T243" s="225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6" t="s">
        <v>135</v>
      </c>
      <c r="AT243" s="226" t="s">
        <v>190</v>
      </c>
      <c r="AU243" s="226" t="s">
        <v>80</v>
      </c>
      <c r="AY243" s="19" t="s">
        <v>188</v>
      </c>
      <c r="BE243" s="227">
        <f>IF(N243="základní",J243,0)</f>
        <v>0</v>
      </c>
      <c r="BF243" s="227">
        <f>IF(N243="snížená",J243,0)</f>
        <v>0</v>
      </c>
      <c r="BG243" s="227">
        <f>IF(N243="zákl. přenesená",J243,0)</f>
        <v>0</v>
      </c>
      <c r="BH243" s="227">
        <f>IF(N243="sníž. přenesená",J243,0)</f>
        <v>0</v>
      </c>
      <c r="BI243" s="227">
        <f>IF(N243="nulová",J243,0)</f>
        <v>0</v>
      </c>
      <c r="BJ243" s="19" t="s">
        <v>80</v>
      </c>
      <c r="BK243" s="227">
        <f>ROUND(I243*H243,2)</f>
        <v>0</v>
      </c>
      <c r="BL243" s="19" t="s">
        <v>135</v>
      </c>
      <c r="BM243" s="226" t="s">
        <v>4040</v>
      </c>
    </row>
    <row r="244" s="2" customFormat="1" ht="16.5" customHeight="1">
      <c r="A244" s="40"/>
      <c r="B244" s="41"/>
      <c r="C244" s="215" t="s">
        <v>73</v>
      </c>
      <c r="D244" s="215" t="s">
        <v>190</v>
      </c>
      <c r="E244" s="216" t="s">
        <v>4041</v>
      </c>
      <c r="F244" s="217" t="s">
        <v>4042</v>
      </c>
      <c r="G244" s="218" t="s">
        <v>1352</v>
      </c>
      <c r="H244" s="219">
        <v>1</v>
      </c>
      <c r="I244" s="220"/>
      <c r="J244" s="221">
        <f>ROUND(I244*H244,2)</f>
        <v>0</v>
      </c>
      <c r="K244" s="217" t="s">
        <v>19</v>
      </c>
      <c r="L244" s="46"/>
      <c r="M244" s="222" t="s">
        <v>19</v>
      </c>
      <c r="N244" s="223" t="s">
        <v>44</v>
      </c>
      <c r="O244" s="86"/>
      <c r="P244" s="224">
        <f>O244*H244</f>
        <v>0</v>
      </c>
      <c r="Q244" s="224">
        <v>0</v>
      </c>
      <c r="R244" s="224">
        <f>Q244*H244</f>
        <v>0</v>
      </c>
      <c r="S244" s="224">
        <v>0</v>
      </c>
      <c r="T244" s="225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6" t="s">
        <v>135</v>
      </c>
      <c r="AT244" s="226" t="s">
        <v>190</v>
      </c>
      <c r="AU244" s="226" t="s">
        <v>80</v>
      </c>
      <c r="AY244" s="19" t="s">
        <v>188</v>
      </c>
      <c r="BE244" s="227">
        <f>IF(N244="základní",J244,0)</f>
        <v>0</v>
      </c>
      <c r="BF244" s="227">
        <f>IF(N244="snížená",J244,0)</f>
        <v>0</v>
      </c>
      <c r="BG244" s="227">
        <f>IF(N244="zákl. přenesená",J244,0)</f>
        <v>0</v>
      </c>
      <c r="BH244" s="227">
        <f>IF(N244="sníž. přenesená",J244,0)</f>
        <v>0</v>
      </c>
      <c r="BI244" s="227">
        <f>IF(N244="nulová",J244,0)</f>
        <v>0</v>
      </c>
      <c r="BJ244" s="19" t="s">
        <v>80</v>
      </c>
      <c r="BK244" s="227">
        <f>ROUND(I244*H244,2)</f>
        <v>0</v>
      </c>
      <c r="BL244" s="19" t="s">
        <v>135</v>
      </c>
      <c r="BM244" s="226" t="s">
        <v>4043</v>
      </c>
    </row>
    <row r="245" s="2" customFormat="1" ht="21.75" customHeight="1">
      <c r="A245" s="40"/>
      <c r="B245" s="41"/>
      <c r="C245" s="215" t="s">
        <v>73</v>
      </c>
      <c r="D245" s="215" t="s">
        <v>190</v>
      </c>
      <c r="E245" s="216" t="s">
        <v>4044</v>
      </c>
      <c r="F245" s="217" t="s">
        <v>4045</v>
      </c>
      <c r="G245" s="218" t="s">
        <v>1352</v>
      </c>
      <c r="H245" s="219">
        <v>1</v>
      </c>
      <c r="I245" s="220"/>
      <c r="J245" s="221">
        <f>ROUND(I245*H245,2)</f>
        <v>0</v>
      </c>
      <c r="K245" s="217" t="s">
        <v>19</v>
      </c>
      <c r="L245" s="46"/>
      <c r="M245" s="222" t="s">
        <v>19</v>
      </c>
      <c r="N245" s="223" t="s">
        <v>44</v>
      </c>
      <c r="O245" s="86"/>
      <c r="P245" s="224">
        <f>O245*H245</f>
        <v>0</v>
      </c>
      <c r="Q245" s="224">
        <v>0</v>
      </c>
      <c r="R245" s="224">
        <f>Q245*H245</f>
        <v>0</v>
      </c>
      <c r="S245" s="224">
        <v>0</v>
      </c>
      <c r="T245" s="225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6" t="s">
        <v>135</v>
      </c>
      <c r="AT245" s="226" t="s">
        <v>190</v>
      </c>
      <c r="AU245" s="226" t="s">
        <v>80</v>
      </c>
      <c r="AY245" s="19" t="s">
        <v>188</v>
      </c>
      <c r="BE245" s="227">
        <f>IF(N245="základní",J245,0)</f>
        <v>0</v>
      </c>
      <c r="BF245" s="227">
        <f>IF(N245="snížená",J245,0)</f>
        <v>0</v>
      </c>
      <c r="BG245" s="227">
        <f>IF(N245="zákl. přenesená",J245,0)</f>
        <v>0</v>
      </c>
      <c r="BH245" s="227">
        <f>IF(N245="sníž. přenesená",J245,0)</f>
        <v>0</v>
      </c>
      <c r="BI245" s="227">
        <f>IF(N245="nulová",J245,0)</f>
        <v>0</v>
      </c>
      <c r="BJ245" s="19" t="s">
        <v>80</v>
      </c>
      <c r="BK245" s="227">
        <f>ROUND(I245*H245,2)</f>
        <v>0</v>
      </c>
      <c r="BL245" s="19" t="s">
        <v>135</v>
      </c>
      <c r="BM245" s="226" t="s">
        <v>4046</v>
      </c>
    </row>
    <row r="246" s="2" customFormat="1" ht="16.5" customHeight="1">
      <c r="A246" s="40"/>
      <c r="B246" s="41"/>
      <c r="C246" s="215" t="s">
        <v>73</v>
      </c>
      <c r="D246" s="215" t="s">
        <v>190</v>
      </c>
      <c r="E246" s="216" t="s">
        <v>4047</v>
      </c>
      <c r="F246" s="217" t="s">
        <v>4048</v>
      </c>
      <c r="G246" s="218" t="s">
        <v>1866</v>
      </c>
      <c r="H246" s="219">
        <v>3</v>
      </c>
      <c r="I246" s="220"/>
      <c r="J246" s="221">
        <f>ROUND(I246*H246,2)</f>
        <v>0</v>
      </c>
      <c r="K246" s="217" t="s">
        <v>19</v>
      </c>
      <c r="L246" s="46"/>
      <c r="M246" s="222" t="s">
        <v>19</v>
      </c>
      <c r="N246" s="223" t="s">
        <v>44</v>
      </c>
      <c r="O246" s="86"/>
      <c r="P246" s="224">
        <f>O246*H246</f>
        <v>0</v>
      </c>
      <c r="Q246" s="224">
        <v>0</v>
      </c>
      <c r="R246" s="224">
        <f>Q246*H246</f>
        <v>0</v>
      </c>
      <c r="S246" s="224">
        <v>0</v>
      </c>
      <c r="T246" s="225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6" t="s">
        <v>135</v>
      </c>
      <c r="AT246" s="226" t="s">
        <v>190</v>
      </c>
      <c r="AU246" s="226" t="s">
        <v>80</v>
      </c>
      <c r="AY246" s="19" t="s">
        <v>188</v>
      </c>
      <c r="BE246" s="227">
        <f>IF(N246="základní",J246,0)</f>
        <v>0</v>
      </c>
      <c r="BF246" s="227">
        <f>IF(N246="snížená",J246,0)</f>
        <v>0</v>
      </c>
      <c r="BG246" s="227">
        <f>IF(N246="zákl. přenesená",J246,0)</f>
        <v>0</v>
      </c>
      <c r="BH246" s="227">
        <f>IF(N246="sníž. přenesená",J246,0)</f>
        <v>0</v>
      </c>
      <c r="BI246" s="227">
        <f>IF(N246="nulová",J246,0)</f>
        <v>0</v>
      </c>
      <c r="BJ246" s="19" t="s">
        <v>80</v>
      </c>
      <c r="BK246" s="227">
        <f>ROUND(I246*H246,2)</f>
        <v>0</v>
      </c>
      <c r="BL246" s="19" t="s">
        <v>135</v>
      </c>
      <c r="BM246" s="226" t="s">
        <v>4049</v>
      </c>
    </row>
    <row r="247" s="2" customFormat="1" ht="16.5" customHeight="1">
      <c r="A247" s="40"/>
      <c r="B247" s="41"/>
      <c r="C247" s="215" t="s">
        <v>73</v>
      </c>
      <c r="D247" s="215" t="s">
        <v>190</v>
      </c>
      <c r="E247" s="216" t="s">
        <v>4050</v>
      </c>
      <c r="F247" s="217" t="s">
        <v>4051</v>
      </c>
      <c r="G247" s="218" t="s">
        <v>1352</v>
      </c>
      <c r="H247" s="219">
        <v>2</v>
      </c>
      <c r="I247" s="220"/>
      <c r="J247" s="221">
        <f>ROUND(I247*H247,2)</f>
        <v>0</v>
      </c>
      <c r="K247" s="217" t="s">
        <v>19</v>
      </c>
      <c r="L247" s="46"/>
      <c r="M247" s="222" t="s">
        <v>19</v>
      </c>
      <c r="N247" s="223" t="s">
        <v>44</v>
      </c>
      <c r="O247" s="86"/>
      <c r="P247" s="224">
        <f>O247*H247</f>
        <v>0</v>
      </c>
      <c r="Q247" s="224">
        <v>0</v>
      </c>
      <c r="R247" s="224">
        <f>Q247*H247</f>
        <v>0</v>
      </c>
      <c r="S247" s="224">
        <v>0</v>
      </c>
      <c r="T247" s="225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6" t="s">
        <v>135</v>
      </c>
      <c r="AT247" s="226" t="s">
        <v>190</v>
      </c>
      <c r="AU247" s="226" t="s">
        <v>80</v>
      </c>
      <c r="AY247" s="19" t="s">
        <v>188</v>
      </c>
      <c r="BE247" s="227">
        <f>IF(N247="základní",J247,0)</f>
        <v>0</v>
      </c>
      <c r="BF247" s="227">
        <f>IF(N247="snížená",J247,0)</f>
        <v>0</v>
      </c>
      <c r="BG247" s="227">
        <f>IF(N247="zákl. přenesená",J247,0)</f>
        <v>0</v>
      </c>
      <c r="BH247" s="227">
        <f>IF(N247="sníž. přenesená",J247,0)</f>
        <v>0</v>
      </c>
      <c r="BI247" s="227">
        <f>IF(N247="nulová",J247,0)</f>
        <v>0</v>
      </c>
      <c r="BJ247" s="19" t="s">
        <v>80</v>
      </c>
      <c r="BK247" s="227">
        <f>ROUND(I247*H247,2)</f>
        <v>0</v>
      </c>
      <c r="BL247" s="19" t="s">
        <v>135</v>
      </c>
      <c r="BM247" s="226" t="s">
        <v>4052</v>
      </c>
    </row>
    <row r="248" s="2" customFormat="1" ht="16.5" customHeight="1">
      <c r="A248" s="40"/>
      <c r="B248" s="41"/>
      <c r="C248" s="215" t="s">
        <v>73</v>
      </c>
      <c r="D248" s="215" t="s">
        <v>190</v>
      </c>
      <c r="E248" s="216" t="s">
        <v>4053</v>
      </c>
      <c r="F248" s="217" t="s">
        <v>4054</v>
      </c>
      <c r="G248" s="218" t="s">
        <v>1352</v>
      </c>
      <c r="H248" s="219">
        <v>1</v>
      </c>
      <c r="I248" s="220"/>
      <c r="J248" s="221">
        <f>ROUND(I248*H248,2)</f>
        <v>0</v>
      </c>
      <c r="K248" s="217" t="s">
        <v>19</v>
      </c>
      <c r="L248" s="46"/>
      <c r="M248" s="222" t="s">
        <v>19</v>
      </c>
      <c r="N248" s="223" t="s">
        <v>44</v>
      </c>
      <c r="O248" s="86"/>
      <c r="P248" s="224">
        <f>O248*H248</f>
        <v>0</v>
      </c>
      <c r="Q248" s="224">
        <v>0</v>
      </c>
      <c r="R248" s="224">
        <f>Q248*H248</f>
        <v>0</v>
      </c>
      <c r="S248" s="224">
        <v>0</v>
      </c>
      <c r="T248" s="225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6" t="s">
        <v>135</v>
      </c>
      <c r="AT248" s="226" t="s">
        <v>190</v>
      </c>
      <c r="AU248" s="226" t="s">
        <v>80</v>
      </c>
      <c r="AY248" s="19" t="s">
        <v>188</v>
      </c>
      <c r="BE248" s="227">
        <f>IF(N248="základní",J248,0)</f>
        <v>0</v>
      </c>
      <c r="BF248" s="227">
        <f>IF(N248="snížená",J248,0)</f>
        <v>0</v>
      </c>
      <c r="BG248" s="227">
        <f>IF(N248="zákl. přenesená",J248,0)</f>
        <v>0</v>
      </c>
      <c r="BH248" s="227">
        <f>IF(N248="sníž. přenesená",J248,0)</f>
        <v>0</v>
      </c>
      <c r="BI248" s="227">
        <f>IF(N248="nulová",J248,0)</f>
        <v>0</v>
      </c>
      <c r="BJ248" s="19" t="s">
        <v>80</v>
      </c>
      <c r="BK248" s="227">
        <f>ROUND(I248*H248,2)</f>
        <v>0</v>
      </c>
      <c r="BL248" s="19" t="s">
        <v>135</v>
      </c>
      <c r="BM248" s="226" t="s">
        <v>4055</v>
      </c>
    </row>
    <row r="249" s="2" customFormat="1" ht="55.5" customHeight="1">
      <c r="A249" s="40"/>
      <c r="B249" s="41"/>
      <c r="C249" s="215" t="s">
        <v>73</v>
      </c>
      <c r="D249" s="215" t="s">
        <v>190</v>
      </c>
      <c r="E249" s="216" t="s">
        <v>4056</v>
      </c>
      <c r="F249" s="217" t="s">
        <v>4057</v>
      </c>
      <c r="G249" s="218" t="s">
        <v>3827</v>
      </c>
      <c r="H249" s="219">
        <v>1</v>
      </c>
      <c r="I249" s="220"/>
      <c r="J249" s="221">
        <f>ROUND(I249*H249,2)</f>
        <v>0</v>
      </c>
      <c r="K249" s="217" t="s">
        <v>19</v>
      </c>
      <c r="L249" s="46"/>
      <c r="M249" s="222" t="s">
        <v>19</v>
      </c>
      <c r="N249" s="223" t="s">
        <v>44</v>
      </c>
      <c r="O249" s="86"/>
      <c r="P249" s="224">
        <f>O249*H249</f>
        <v>0</v>
      </c>
      <c r="Q249" s="224">
        <v>0</v>
      </c>
      <c r="R249" s="224">
        <f>Q249*H249</f>
        <v>0</v>
      </c>
      <c r="S249" s="224">
        <v>0</v>
      </c>
      <c r="T249" s="225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6" t="s">
        <v>135</v>
      </c>
      <c r="AT249" s="226" t="s">
        <v>190</v>
      </c>
      <c r="AU249" s="226" t="s">
        <v>80</v>
      </c>
      <c r="AY249" s="19" t="s">
        <v>188</v>
      </c>
      <c r="BE249" s="227">
        <f>IF(N249="základní",J249,0)</f>
        <v>0</v>
      </c>
      <c r="BF249" s="227">
        <f>IF(N249="snížená",J249,0)</f>
        <v>0</v>
      </c>
      <c r="BG249" s="227">
        <f>IF(N249="zákl. přenesená",J249,0)</f>
        <v>0</v>
      </c>
      <c r="BH249" s="227">
        <f>IF(N249="sníž. přenesená",J249,0)</f>
        <v>0</v>
      </c>
      <c r="BI249" s="227">
        <f>IF(N249="nulová",J249,0)</f>
        <v>0</v>
      </c>
      <c r="BJ249" s="19" t="s">
        <v>80</v>
      </c>
      <c r="BK249" s="227">
        <f>ROUND(I249*H249,2)</f>
        <v>0</v>
      </c>
      <c r="BL249" s="19" t="s">
        <v>135</v>
      </c>
      <c r="BM249" s="226" t="s">
        <v>4058</v>
      </c>
    </row>
    <row r="250" s="2" customFormat="1" ht="16.5" customHeight="1">
      <c r="A250" s="40"/>
      <c r="B250" s="41"/>
      <c r="C250" s="215" t="s">
        <v>73</v>
      </c>
      <c r="D250" s="215" t="s">
        <v>190</v>
      </c>
      <c r="E250" s="216" t="s">
        <v>4059</v>
      </c>
      <c r="F250" s="217" t="s">
        <v>4060</v>
      </c>
      <c r="G250" s="218" t="s">
        <v>451</v>
      </c>
      <c r="H250" s="219">
        <v>1</v>
      </c>
      <c r="I250" s="220"/>
      <c r="J250" s="221">
        <f>ROUND(I250*H250,2)</f>
        <v>0</v>
      </c>
      <c r="K250" s="217" t="s">
        <v>19</v>
      </c>
      <c r="L250" s="46"/>
      <c r="M250" s="222" t="s">
        <v>19</v>
      </c>
      <c r="N250" s="223" t="s">
        <v>44</v>
      </c>
      <c r="O250" s="86"/>
      <c r="P250" s="224">
        <f>O250*H250</f>
        <v>0</v>
      </c>
      <c r="Q250" s="224">
        <v>0</v>
      </c>
      <c r="R250" s="224">
        <f>Q250*H250</f>
        <v>0</v>
      </c>
      <c r="S250" s="224">
        <v>0</v>
      </c>
      <c r="T250" s="225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6" t="s">
        <v>135</v>
      </c>
      <c r="AT250" s="226" t="s">
        <v>190</v>
      </c>
      <c r="AU250" s="226" t="s">
        <v>80</v>
      </c>
      <c r="AY250" s="19" t="s">
        <v>188</v>
      </c>
      <c r="BE250" s="227">
        <f>IF(N250="základní",J250,0)</f>
        <v>0</v>
      </c>
      <c r="BF250" s="227">
        <f>IF(N250="snížená",J250,0)</f>
        <v>0</v>
      </c>
      <c r="BG250" s="227">
        <f>IF(N250="zákl. přenesená",J250,0)</f>
        <v>0</v>
      </c>
      <c r="BH250" s="227">
        <f>IF(N250="sníž. přenesená",J250,0)</f>
        <v>0</v>
      </c>
      <c r="BI250" s="227">
        <f>IF(N250="nulová",J250,0)</f>
        <v>0</v>
      </c>
      <c r="BJ250" s="19" t="s">
        <v>80</v>
      </c>
      <c r="BK250" s="227">
        <f>ROUND(I250*H250,2)</f>
        <v>0</v>
      </c>
      <c r="BL250" s="19" t="s">
        <v>135</v>
      </c>
      <c r="BM250" s="226" t="s">
        <v>4061</v>
      </c>
    </row>
    <row r="251" s="2" customFormat="1" ht="16.5" customHeight="1">
      <c r="A251" s="40"/>
      <c r="B251" s="41"/>
      <c r="C251" s="215" t="s">
        <v>73</v>
      </c>
      <c r="D251" s="215" t="s">
        <v>190</v>
      </c>
      <c r="E251" s="216" t="s">
        <v>4062</v>
      </c>
      <c r="F251" s="217" t="s">
        <v>4063</v>
      </c>
      <c r="G251" s="218" t="s">
        <v>1352</v>
      </c>
      <c r="H251" s="219">
        <v>1</v>
      </c>
      <c r="I251" s="220"/>
      <c r="J251" s="221">
        <f>ROUND(I251*H251,2)</f>
        <v>0</v>
      </c>
      <c r="K251" s="217" t="s">
        <v>19</v>
      </c>
      <c r="L251" s="46"/>
      <c r="M251" s="222" t="s">
        <v>19</v>
      </c>
      <c r="N251" s="223" t="s">
        <v>44</v>
      </c>
      <c r="O251" s="86"/>
      <c r="P251" s="224">
        <f>O251*H251</f>
        <v>0</v>
      </c>
      <c r="Q251" s="224">
        <v>0</v>
      </c>
      <c r="R251" s="224">
        <f>Q251*H251</f>
        <v>0</v>
      </c>
      <c r="S251" s="224">
        <v>0</v>
      </c>
      <c r="T251" s="225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6" t="s">
        <v>135</v>
      </c>
      <c r="AT251" s="226" t="s">
        <v>190</v>
      </c>
      <c r="AU251" s="226" t="s">
        <v>80</v>
      </c>
      <c r="AY251" s="19" t="s">
        <v>188</v>
      </c>
      <c r="BE251" s="227">
        <f>IF(N251="základní",J251,0)</f>
        <v>0</v>
      </c>
      <c r="BF251" s="227">
        <f>IF(N251="snížená",J251,0)</f>
        <v>0</v>
      </c>
      <c r="BG251" s="227">
        <f>IF(N251="zákl. přenesená",J251,0)</f>
        <v>0</v>
      </c>
      <c r="BH251" s="227">
        <f>IF(N251="sníž. přenesená",J251,0)</f>
        <v>0</v>
      </c>
      <c r="BI251" s="227">
        <f>IF(N251="nulová",J251,0)</f>
        <v>0</v>
      </c>
      <c r="BJ251" s="19" t="s">
        <v>80</v>
      </c>
      <c r="BK251" s="227">
        <f>ROUND(I251*H251,2)</f>
        <v>0</v>
      </c>
      <c r="BL251" s="19" t="s">
        <v>135</v>
      </c>
      <c r="BM251" s="226" t="s">
        <v>4064</v>
      </c>
    </row>
    <row r="252" s="2" customFormat="1" ht="24.15" customHeight="1">
      <c r="A252" s="40"/>
      <c r="B252" s="41"/>
      <c r="C252" s="215" t="s">
        <v>73</v>
      </c>
      <c r="D252" s="215" t="s">
        <v>190</v>
      </c>
      <c r="E252" s="216" t="s">
        <v>4065</v>
      </c>
      <c r="F252" s="217" t="s">
        <v>4066</v>
      </c>
      <c r="G252" s="218" t="s">
        <v>1352</v>
      </c>
      <c r="H252" s="219">
        <v>1</v>
      </c>
      <c r="I252" s="220"/>
      <c r="J252" s="221">
        <f>ROUND(I252*H252,2)</f>
        <v>0</v>
      </c>
      <c r="K252" s="217" t="s">
        <v>19</v>
      </c>
      <c r="L252" s="46"/>
      <c r="M252" s="222" t="s">
        <v>19</v>
      </c>
      <c r="N252" s="223" t="s">
        <v>44</v>
      </c>
      <c r="O252" s="86"/>
      <c r="P252" s="224">
        <f>O252*H252</f>
        <v>0</v>
      </c>
      <c r="Q252" s="224">
        <v>0</v>
      </c>
      <c r="R252" s="224">
        <f>Q252*H252</f>
        <v>0</v>
      </c>
      <c r="S252" s="224">
        <v>0</v>
      </c>
      <c r="T252" s="225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26" t="s">
        <v>135</v>
      </c>
      <c r="AT252" s="226" t="s">
        <v>190</v>
      </c>
      <c r="AU252" s="226" t="s">
        <v>80</v>
      </c>
      <c r="AY252" s="19" t="s">
        <v>188</v>
      </c>
      <c r="BE252" s="227">
        <f>IF(N252="základní",J252,0)</f>
        <v>0</v>
      </c>
      <c r="BF252" s="227">
        <f>IF(N252="snížená",J252,0)</f>
        <v>0</v>
      </c>
      <c r="BG252" s="227">
        <f>IF(N252="zákl. přenesená",J252,0)</f>
        <v>0</v>
      </c>
      <c r="BH252" s="227">
        <f>IF(N252="sníž. přenesená",J252,0)</f>
        <v>0</v>
      </c>
      <c r="BI252" s="227">
        <f>IF(N252="nulová",J252,0)</f>
        <v>0</v>
      </c>
      <c r="BJ252" s="19" t="s">
        <v>80</v>
      </c>
      <c r="BK252" s="227">
        <f>ROUND(I252*H252,2)</f>
        <v>0</v>
      </c>
      <c r="BL252" s="19" t="s">
        <v>135</v>
      </c>
      <c r="BM252" s="226" t="s">
        <v>4067</v>
      </c>
    </row>
    <row r="253" s="2" customFormat="1" ht="16.5" customHeight="1">
      <c r="A253" s="40"/>
      <c r="B253" s="41"/>
      <c r="C253" s="215" t="s">
        <v>73</v>
      </c>
      <c r="D253" s="215" t="s">
        <v>190</v>
      </c>
      <c r="E253" s="216" t="s">
        <v>4068</v>
      </c>
      <c r="F253" s="217" t="s">
        <v>4069</v>
      </c>
      <c r="G253" s="218" t="s">
        <v>1352</v>
      </c>
      <c r="H253" s="219">
        <v>1</v>
      </c>
      <c r="I253" s="220"/>
      <c r="J253" s="221">
        <f>ROUND(I253*H253,2)</f>
        <v>0</v>
      </c>
      <c r="K253" s="217" t="s">
        <v>19</v>
      </c>
      <c r="L253" s="46"/>
      <c r="M253" s="222" t="s">
        <v>19</v>
      </c>
      <c r="N253" s="223" t="s">
        <v>44</v>
      </c>
      <c r="O253" s="86"/>
      <c r="P253" s="224">
        <f>O253*H253</f>
        <v>0</v>
      </c>
      <c r="Q253" s="224">
        <v>0</v>
      </c>
      <c r="R253" s="224">
        <f>Q253*H253</f>
        <v>0</v>
      </c>
      <c r="S253" s="224">
        <v>0</v>
      </c>
      <c r="T253" s="225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6" t="s">
        <v>135</v>
      </c>
      <c r="AT253" s="226" t="s">
        <v>190</v>
      </c>
      <c r="AU253" s="226" t="s">
        <v>80</v>
      </c>
      <c r="AY253" s="19" t="s">
        <v>188</v>
      </c>
      <c r="BE253" s="227">
        <f>IF(N253="základní",J253,0)</f>
        <v>0</v>
      </c>
      <c r="BF253" s="227">
        <f>IF(N253="snížená",J253,0)</f>
        <v>0</v>
      </c>
      <c r="BG253" s="227">
        <f>IF(N253="zákl. přenesená",J253,0)</f>
        <v>0</v>
      </c>
      <c r="BH253" s="227">
        <f>IF(N253="sníž. přenesená",J253,0)</f>
        <v>0</v>
      </c>
      <c r="BI253" s="227">
        <f>IF(N253="nulová",J253,0)</f>
        <v>0</v>
      </c>
      <c r="BJ253" s="19" t="s">
        <v>80</v>
      </c>
      <c r="BK253" s="227">
        <f>ROUND(I253*H253,2)</f>
        <v>0</v>
      </c>
      <c r="BL253" s="19" t="s">
        <v>135</v>
      </c>
      <c r="BM253" s="226" t="s">
        <v>4070</v>
      </c>
    </row>
    <row r="254" s="2" customFormat="1" ht="16.5" customHeight="1">
      <c r="A254" s="40"/>
      <c r="B254" s="41"/>
      <c r="C254" s="215" t="s">
        <v>73</v>
      </c>
      <c r="D254" s="215" t="s">
        <v>190</v>
      </c>
      <c r="E254" s="216" t="s">
        <v>4071</v>
      </c>
      <c r="F254" s="217" t="s">
        <v>4072</v>
      </c>
      <c r="G254" s="218" t="s">
        <v>1352</v>
      </c>
      <c r="H254" s="219">
        <v>8</v>
      </c>
      <c r="I254" s="220"/>
      <c r="J254" s="221">
        <f>ROUND(I254*H254,2)</f>
        <v>0</v>
      </c>
      <c r="K254" s="217" t="s">
        <v>19</v>
      </c>
      <c r="L254" s="46"/>
      <c r="M254" s="222" t="s">
        <v>19</v>
      </c>
      <c r="N254" s="223" t="s">
        <v>44</v>
      </c>
      <c r="O254" s="86"/>
      <c r="P254" s="224">
        <f>O254*H254</f>
        <v>0</v>
      </c>
      <c r="Q254" s="224">
        <v>0</v>
      </c>
      <c r="R254" s="224">
        <f>Q254*H254</f>
        <v>0</v>
      </c>
      <c r="S254" s="224">
        <v>0</v>
      </c>
      <c r="T254" s="225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6" t="s">
        <v>135</v>
      </c>
      <c r="AT254" s="226" t="s">
        <v>190</v>
      </c>
      <c r="AU254" s="226" t="s">
        <v>80</v>
      </c>
      <c r="AY254" s="19" t="s">
        <v>188</v>
      </c>
      <c r="BE254" s="227">
        <f>IF(N254="základní",J254,0)</f>
        <v>0</v>
      </c>
      <c r="BF254" s="227">
        <f>IF(N254="snížená",J254,0)</f>
        <v>0</v>
      </c>
      <c r="BG254" s="227">
        <f>IF(N254="zákl. přenesená",J254,0)</f>
        <v>0</v>
      </c>
      <c r="BH254" s="227">
        <f>IF(N254="sníž. přenesená",J254,0)</f>
        <v>0</v>
      </c>
      <c r="BI254" s="227">
        <f>IF(N254="nulová",J254,0)</f>
        <v>0</v>
      </c>
      <c r="BJ254" s="19" t="s">
        <v>80</v>
      </c>
      <c r="BK254" s="227">
        <f>ROUND(I254*H254,2)</f>
        <v>0</v>
      </c>
      <c r="BL254" s="19" t="s">
        <v>135</v>
      </c>
      <c r="BM254" s="226" t="s">
        <v>4073</v>
      </c>
    </row>
    <row r="255" s="2" customFormat="1" ht="16.5" customHeight="1">
      <c r="A255" s="40"/>
      <c r="B255" s="41"/>
      <c r="C255" s="215" t="s">
        <v>73</v>
      </c>
      <c r="D255" s="215" t="s">
        <v>190</v>
      </c>
      <c r="E255" s="216" t="s">
        <v>4074</v>
      </c>
      <c r="F255" s="217" t="s">
        <v>4075</v>
      </c>
      <c r="G255" s="218" t="s">
        <v>1352</v>
      </c>
      <c r="H255" s="219">
        <v>2</v>
      </c>
      <c r="I255" s="220"/>
      <c r="J255" s="221">
        <f>ROUND(I255*H255,2)</f>
        <v>0</v>
      </c>
      <c r="K255" s="217" t="s">
        <v>19</v>
      </c>
      <c r="L255" s="46"/>
      <c r="M255" s="222" t="s">
        <v>19</v>
      </c>
      <c r="N255" s="223" t="s">
        <v>44</v>
      </c>
      <c r="O255" s="86"/>
      <c r="P255" s="224">
        <f>O255*H255</f>
        <v>0</v>
      </c>
      <c r="Q255" s="224">
        <v>0</v>
      </c>
      <c r="R255" s="224">
        <f>Q255*H255</f>
        <v>0</v>
      </c>
      <c r="S255" s="224">
        <v>0</v>
      </c>
      <c r="T255" s="225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6" t="s">
        <v>135</v>
      </c>
      <c r="AT255" s="226" t="s">
        <v>190</v>
      </c>
      <c r="AU255" s="226" t="s">
        <v>80</v>
      </c>
      <c r="AY255" s="19" t="s">
        <v>188</v>
      </c>
      <c r="BE255" s="227">
        <f>IF(N255="základní",J255,0)</f>
        <v>0</v>
      </c>
      <c r="BF255" s="227">
        <f>IF(N255="snížená",J255,0)</f>
        <v>0</v>
      </c>
      <c r="BG255" s="227">
        <f>IF(N255="zákl. přenesená",J255,0)</f>
        <v>0</v>
      </c>
      <c r="BH255" s="227">
        <f>IF(N255="sníž. přenesená",J255,0)</f>
        <v>0</v>
      </c>
      <c r="BI255" s="227">
        <f>IF(N255="nulová",J255,0)</f>
        <v>0</v>
      </c>
      <c r="BJ255" s="19" t="s">
        <v>80</v>
      </c>
      <c r="BK255" s="227">
        <f>ROUND(I255*H255,2)</f>
        <v>0</v>
      </c>
      <c r="BL255" s="19" t="s">
        <v>135</v>
      </c>
      <c r="BM255" s="226" t="s">
        <v>4076</v>
      </c>
    </row>
    <row r="256" s="2" customFormat="1" ht="16.5" customHeight="1">
      <c r="A256" s="40"/>
      <c r="B256" s="41"/>
      <c r="C256" s="215" t="s">
        <v>73</v>
      </c>
      <c r="D256" s="215" t="s">
        <v>190</v>
      </c>
      <c r="E256" s="216" t="s">
        <v>4077</v>
      </c>
      <c r="F256" s="217" t="s">
        <v>4078</v>
      </c>
      <c r="G256" s="218" t="s">
        <v>1352</v>
      </c>
      <c r="H256" s="219">
        <v>7</v>
      </c>
      <c r="I256" s="220"/>
      <c r="J256" s="221">
        <f>ROUND(I256*H256,2)</f>
        <v>0</v>
      </c>
      <c r="K256" s="217" t="s">
        <v>19</v>
      </c>
      <c r="L256" s="46"/>
      <c r="M256" s="222" t="s">
        <v>19</v>
      </c>
      <c r="N256" s="223" t="s">
        <v>44</v>
      </c>
      <c r="O256" s="86"/>
      <c r="P256" s="224">
        <f>O256*H256</f>
        <v>0</v>
      </c>
      <c r="Q256" s="224">
        <v>0</v>
      </c>
      <c r="R256" s="224">
        <f>Q256*H256</f>
        <v>0</v>
      </c>
      <c r="S256" s="224">
        <v>0</v>
      </c>
      <c r="T256" s="225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6" t="s">
        <v>135</v>
      </c>
      <c r="AT256" s="226" t="s">
        <v>190</v>
      </c>
      <c r="AU256" s="226" t="s">
        <v>80</v>
      </c>
      <c r="AY256" s="19" t="s">
        <v>188</v>
      </c>
      <c r="BE256" s="227">
        <f>IF(N256="základní",J256,0)</f>
        <v>0</v>
      </c>
      <c r="BF256" s="227">
        <f>IF(N256="snížená",J256,0)</f>
        <v>0</v>
      </c>
      <c r="BG256" s="227">
        <f>IF(N256="zákl. přenesená",J256,0)</f>
        <v>0</v>
      </c>
      <c r="BH256" s="227">
        <f>IF(N256="sníž. přenesená",J256,0)</f>
        <v>0</v>
      </c>
      <c r="BI256" s="227">
        <f>IF(N256="nulová",J256,0)</f>
        <v>0</v>
      </c>
      <c r="BJ256" s="19" t="s">
        <v>80</v>
      </c>
      <c r="BK256" s="227">
        <f>ROUND(I256*H256,2)</f>
        <v>0</v>
      </c>
      <c r="BL256" s="19" t="s">
        <v>135</v>
      </c>
      <c r="BM256" s="226" t="s">
        <v>4079</v>
      </c>
    </row>
    <row r="257" s="2" customFormat="1" ht="16.5" customHeight="1">
      <c r="A257" s="40"/>
      <c r="B257" s="41"/>
      <c r="C257" s="215" t="s">
        <v>73</v>
      </c>
      <c r="D257" s="215" t="s">
        <v>190</v>
      </c>
      <c r="E257" s="216" t="s">
        <v>4080</v>
      </c>
      <c r="F257" s="217" t="s">
        <v>4081</v>
      </c>
      <c r="G257" s="218" t="s">
        <v>1352</v>
      </c>
      <c r="H257" s="219">
        <v>1</v>
      </c>
      <c r="I257" s="220"/>
      <c r="J257" s="221">
        <f>ROUND(I257*H257,2)</f>
        <v>0</v>
      </c>
      <c r="K257" s="217" t="s">
        <v>19</v>
      </c>
      <c r="L257" s="46"/>
      <c r="M257" s="222" t="s">
        <v>19</v>
      </c>
      <c r="N257" s="223" t="s">
        <v>44</v>
      </c>
      <c r="O257" s="86"/>
      <c r="P257" s="224">
        <f>O257*H257</f>
        <v>0</v>
      </c>
      <c r="Q257" s="224">
        <v>0</v>
      </c>
      <c r="R257" s="224">
        <f>Q257*H257</f>
        <v>0</v>
      </c>
      <c r="S257" s="224">
        <v>0</v>
      </c>
      <c r="T257" s="225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6" t="s">
        <v>135</v>
      </c>
      <c r="AT257" s="226" t="s">
        <v>190</v>
      </c>
      <c r="AU257" s="226" t="s">
        <v>80</v>
      </c>
      <c r="AY257" s="19" t="s">
        <v>188</v>
      </c>
      <c r="BE257" s="227">
        <f>IF(N257="základní",J257,0)</f>
        <v>0</v>
      </c>
      <c r="BF257" s="227">
        <f>IF(N257="snížená",J257,0)</f>
        <v>0</v>
      </c>
      <c r="BG257" s="227">
        <f>IF(N257="zákl. přenesená",J257,0)</f>
        <v>0</v>
      </c>
      <c r="BH257" s="227">
        <f>IF(N257="sníž. přenesená",J257,0)</f>
        <v>0</v>
      </c>
      <c r="BI257" s="227">
        <f>IF(N257="nulová",J257,0)</f>
        <v>0</v>
      </c>
      <c r="BJ257" s="19" t="s">
        <v>80</v>
      </c>
      <c r="BK257" s="227">
        <f>ROUND(I257*H257,2)</f>
        <v>0</v>
      </c>
      <c r="BL257" s="19" t="s">
        <v>135</v>
      </c>
      <c r="BM257" s="226" t="s">
        <v>4082</v>
      </c>
    </row>
    <row r="258" s="2" customFormat="1" ht="16.5" customHeight="1">
      <c r="A258" s="40"/>
      <c r="B258" s="41"/>
      <c r="C258" s="215" t="s">
        <v>73</v>
      </c>
      <c r="D258" s="215" t="s">
        <v>190</v>
      </c>
      <c r="E258" s="216" t="s">
        <v>4083</v>
      </c>
      <c r="F258" s="217" t="s">
        <v>4084</v>
      </c>
      <c r="G258" s="218" t="s">
        <v>1352</v>
      </c>
      <c r="H258" s="219">
        <v>3</v>
      </c>
      <c r="I258" s="220"/>
      <c r="J258" s="221">
        <f>ROUND(I258*H258,2)</f>
        <v>0</v>
      </c>
      <c r="K258" s="217" t="s">
        <v>19</v>
      </c>
      <c r="L258" s="46"/>
      <c r="M258" s="222" t="s">
        <v>19</v>
      </c>
      <c r="N258" s="223" t="s">
        <v>44</v>
      </c>
      <c r="O258" s="86"/>
      <c r="P258" s="224">
        <f>O258*H258</f>
        <v>0</v>
      </c>
      <c r="Q258" s="224">
        <v>0</v>
      </c>
      <c r="R258" s="224">
        <f>Q258*H258</f>
        <v>0</v>
      </c>
      <c r="S258" s="224">
        <v>0</v>
      </c>
      <c r="T258" s="225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6" t="s">
        <v>135</v>
      </c>
      <c r="AT258" s="226" t="s">
        <v>190</v>
      </c>
      <c r="AU258" s="226" t="s">
        <v>80</v>
      </c>
      <c r="AY258" s="19" t="s">
        <v>188</v>
      </c>
      <c r="BE258" s="227">
        <f>IF(N258="základní",J258,0)</f>
        <v>0</v>
      </c>
      <c r="BF258" s="227">
        <f>IF(N258="snížená",J258,0)</f>
        <v>0</v>
      </c>
      <c r="BG258" s="227">
        <f>IF(N258="zákl. přenesená",J258,0)</f>
        <v>0</v>
      </c>
      <c r="BH258" s="227">
        <f>IF(N258="sníž. přenesená",J258,0)</f>
        <v>0</v>
      </c>
      <c r="BI258" s="227">
        <f>IF(N258="nulová",J258,0)</f>
        <v>0</v>
      </c>
      <c r="BJ258" s="19" t="s">
        <v>80</v>
      </c>
      <c r="BK258" s="227">
        <f>ROUND(I258*H258,2)</f>
        <v>0</v>
      </c>
      <c r="BL258" s="19" t="s">
        <v>135</v>
      </c>
      <c r="BM258" s="226" t="s">
        <v>4085</v>
      </c>
    </row>
    <row r="259" s="2" customFormat="1" ht="16.5" customHeight="1">
      <c r="A259" s="40"/>
      <c r="B259" s="41"/>
      <c r="C259" s="215" t="s">
        <v>73</v>
      </c>
      <c r="D259" s="215" t="s">
        <v>190</v>
      </c>
      <c r="E259" s="216" t="s">
        <v>4086</v>
      </c>
      <c r="F259" s="217" t="s">
        <v>4087</v>
      </c>
      <c r="G259" s="218" t="s">
        <v>1352</v>
      </c>
      <c r="H259" s="219">
        <v>1</v>
      </c>
      <c r="I259" s="220"/>
      <c r="J259" s="221">
        <f>ROUND(I259*H259,2)</f>
        <v>0</v>
      </c>
      <c r="K259" s="217" t="s">
        <v>19</v>
      </c>
      <c r="L259" s="46"/>
      <c r="M259" s="222" t="s">
        <v>19</v>
      </c>
      <c r="N259" s="223" t="s">
        <v>44</v>
      </c>
      <c r="O259" s="86"/>
      <c r="P259" s="224">
        <f>O259*H259</f>
        <v>0</v>
      </c>
      <c r="Q259" s="224">
        <v>0</v>
      </c>
      <c r="R259" s="224">
        <f>Q259*H259</f>
        <v>0</v>
      </c>
      <c r="S259" s="224">
        <v>0</v>
      </c>
      <c r="T259" s="225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6" t="s">
        <v>135</v>
      </c>
      <c r="AT259" s="226" t="s">
        <v>190</v>
      </c>
      <c r="AU259" s="226" t="s">
        <v>80</v>
      </c>
      <c r="AY259" s="19" t="s">
        <v>188</v>
      </c>
      <c r="BE259" s="227">
        <f>IF(N259="základní",J259,0)</f>
        <v>0</v>
      </c>
      <c r="BF259" s="227">
        <f>IF(N259="snížená",J259,0)</f>
        <v>0</v>
      </c>
      <c r="BG259" s="227">
        <f>IF(N259="zákl. přenesená",J259,0)</f>
        <v>0</v>
      </c>
      <c r="BH259" s="227">
        <f>IF(N259="sníž. přenesená",J259,0)</f>
        <v>0</v>
      </c>
      <c r="BI259" s="227">
        <f>IF(N259="nulová",J259,0)</f>
        <v>0</v>
      </c>
      <c r="BJ259" s="19" t="s">
        <v>80</v>
      </c>
      <c r="BK259" s="227">
        <f>ROUND(I259*H259,2)</f>
        <v>0</v>
      </c>
      <c r="BL259" s="19" t="s">
        <v>135</v>
      </c>
      <c r="BM259" s="226" t="s">
        <v>4088</v>
      </c>
    </row>
    <row r="260" s="2" customFormat="1" ht="16.5" customHeight="1">
      <c r="A260" s="40"/>
      <c r="B260" s="41"/>
      <c r="C260" s="215" t="s">
        <v>73</v>
      </c>
      <c r="D260" s="215" t="s">
        <v>190</v>
      </c>
      <c r="E260" s="216" t="s">
        <v>4089</v>
      </c>
      <c r="F260" s="217" t="s">
        <v>4090</v>
      </c>
      <c r="G260" s="218" t="s">
        <v>1352</v>
      </c>
      <c r="H260" s="219">
        <v>1</v>
      </c>
      <c r="I260" s="220"/>
      <c r="J260" s="221">
        <f>ROUND(I260*H260,2)</f>
        <v>0</v>
      </c>
      <c r="K260" s="217" t="s">
        <v>19</v>
      </c>
      <c r="L260" s="46"/>
      <c r="M260" s="222" t="s">
        <v>19</v>
      </c>
      <c r="N260" s="223" t="s">
        <v>44</v>
      </c>
      <c r="O260" s="86"/>
      <c r="P260" s="224">
        <f>O260*H260</f>
        <v>0</v>
      </c>
      <c r="Q260" s="224">
        <v>0</v>
      </c>
      <c r="R260" s="224">
        <f>Q260*H260</f>
        <v>0</v>
      </c>
      <c r="S260" s="224">
        <v>0</v>
      </c>
      <c r="T260" s="225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26" t="s">
        <v>135</v>
      </c>
      <c r="AT260" s="226" t="s">
        <v>190</v>
      </c>
      <c r="AU260" s="226" t="s">
        <v>80</v>
      </c>
      <c r="AY260" s="19" t="s">
        <v>188</v>
      </c>
      <c r="BE260" s="227">
        <f>IF(N260="základní",J260,0)</f>
        <v>0</v>
      </c>
      <c r="BF260" s="227">
        <f>IF(N260="snížená",J260,0)</f>
        <v>0</v>
      </c>
      <c r="BG260" s="227">
        <f>IF(N260="zákl. přenesená",J260,0)</f>
        <v>0</v>
      </c>
      <c r="BH260" s="227">
        <f>IF(N260="sníž. přenesená",J260,0)</f>
        <v>0</v>
      </c>
      <c r="BI260" s="227">
        <f>IF(N260="nulová",J260,0)</f>
        <v>0</v>
      </c>
      <c r="BJ260" s="19" t="s">
        <v>80</v>
      </c>
      <c r="BK260" s="227">
        <f>ROUND(I260*H260,2)</f>
        <v>0</v>
      </c>
      <c r="BL260" s="19" t="s">
        <v>135</v>
      </c>
      <c r="BM260" s="226" t="s">
        <v>4091</v>
      </c>
    </row>
    <row r="261" s="2" customFormat="1" ht="16.5" customHeight="1">
      <c r="A261" s="40"/>
      <c r="B261" s="41"/>
      <c r="C261" s="215" t="s">
        <v>73</v>
      </c>
      <c r="D261" s="215" t="s">
        <v>190</v>
      </c>
      <c r="E261" s="216" t="s">
        <v>4092</v>
      </c>
      <c r="F261" s="217" t="s">
        <v>4093</v>
      </c>
      <c r="G261" s="218" t="s">
        <v>1352</v>
      </c>
      <c r="H261" s="219">
        <v>1</v>
      </c>
      <c r="I261" s="220"/>
      <c r="J261" s="221">
        <f>ROUND(I261*H261,2)</f>
        <v>0</v>
      </c>
      <c r="K261" s="217" t="s">
        <v>19</v>
      </c>
      <c r="L261" s="46"/>
      <c r="M261" s="222" t="s">
        <v>19</v>
      </c>
      <c r="N261" s="223" t="s">
        <v>44</v>
      </c>
      <c r="O261" s="86"/>
      <c r="P261" s="224">
        <f>O261*H261</f>
        <v>0</v>
      </c>
      <c r="Q261" s="224">
        <v>0</v>
      </c>
      <c r="R261" s="224">
        <f>Q261*H261</f>
        <v>0</v>
      </c>
      <c r="S261" s="224">
        <v>0</v>
      </c>
      <c r="T261" s="225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6" t="s">
        <v>135</v>
      </c>
      <c r="AT261" s="226" t="s">
        <v>190</v>
      </c>
      <c r="AU261" s="226" t="s">
        <v>80</v>
      </c>
      <c r="AY261" s="19" t="s">
        <v>188</v>
      </c>
      <c r="BE261" s="227">
        <f>IF(N261="základní",J261,0)</f>
        <v>0</v>
      </c>
      <c r="BF261" s="227">
        <f>IF(N261="snížená",J261,0)</f>
        <v>0</v>
      </c>
      <c r="BG261" s="227">
        <f>IF(N261="zákl. přenesená",J261,0)</f>
        <v>0</v>
      </c>
      <c r="BH261" s="227">
        <f>IF(N261="sníž. přenesená",J261,0)</f>
        <v>0</v>
      </c>
      <c r="BI261" s="227">
        <f>IF(N261="nulová",J261,0)</f>
        <v>0</v>
      </c>
      <c r="BJ261" s="19" t="s">
        <v>80</v>
      </c>
      <c r="BK261" s="227">
        <f>ROUND(I261*H261,2)</f>
        <v>0</v>
      </c>
      <c r="BL261" s="19" t="s">
        <v>135</v>
      </c>
      <c r="BM261" s="226" t="s">
        <v>4094</v>
      </c>
    </row>
    <row r="262" s="2" customFormat="1" ht="21.75" customHeight="1">
      <c r="A262" s="40"/>
      <c r="B262" s="41"/>
      <c r="C262" s="215" t="s">
        <v>73</v>
      </c>
      <c r="D262" s="215" t="s">
        <v>190</v>
      </c>
      <c r="E262" s="216" t="s">
        <v>4095</v>
      </c>
      <c r="F262" s="217" t="s">
        <v>4096</v>
      </c>
      <c r="G262" s="218" t="s">
        <v>1352</v>
      </c>
      <c r="H262" s="219">
        <v>2</v>
      </c>
      <c r="I262" s="220"/>
      <c r="J262" s="221">
        <f>ROUND(I262*H262,2)</f>
        <v>0</v>
      </c>
      <c r="K262" s="217" t="s">
        <v>19</v>
      </c>
      <c r="L262" s="46"/>
      <c r="M262" s="222" t="s">
        <v>19</v>
      </c>
      <c r="N262" s="223" t="s">
        <v>44</v>
      </c>
      <c r="O262" s="86"/>
      <c r="P262" s="224">
        <f>O262*H262</f>
        <v>0</v>
      </c>
      <c r="Q262" s="224">
        <v>0</v>
      </c>
      <c r="R262" s="224">
        <f>Q262*H262</f>
        <v>0</v>
      </c>
      <c r="S262" s="224">
        <v>0</v>
      </c>
      <c r="T262" s="225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6" t="s">
        <v>135</v>
      </c>
      <c r="AT262" s="226" t="s">
        <v>190</v>
      </c>
      <c r="AU262" s="226" t="s">
        <v>80</v>
      </c>
      <c r="AY262" s="19" t="s">
        <v>188</v>
      </c>
      <c r="BE262" s="227">
        <f>IF(N262="základní",J262,0)</f>
        <v>0</v>
      </c>
      <c r="BF262" s="227">
        <f>IF(N262="snížená",J262,0)</f>
        <v>0</v>
      </c>
      <c r="BG262" s="227">
        <f>IF(N262="zákl. přenesená",J262,0)</f>
        <v>0</v>
      </c>
      <c r="BH262" s="227">
        <f>IF(N262="sníž. přenesená",J262,0)</f>
        <v>0</v>
      </c>
      <c r="BI262" s="227">
        <f>IF(N262="nulová",J262,0)</f>
        <v>0</v>
      </c>
      <c r="BJ262" s="19" t="s">
        <v>80</v>
      </c>
      <c r="BK262" s="227">
        <f>ROUND(I262*H262,2)</f>
        <v>0</v>
      </c>
      <c r="BL262" s="19" t="s">
        <v>135</v>
      </c>
      <c r="BM262" s="226" t="s">
        <v>4097</v>
      </c>
    </row>
    <row r="263" s="2" customFormat="1" ht="21.75" customHeight="1">
      <c r="A263" s="40"/>
      <c r="B263" s="41"/>
      <c r="C263" s="215" t="s">
        <v>73</v>
      </c>
      <c r="D263" s="215" t="s">
        <v>190</v>
      </c>
      <c r="E263" s="216" t="s">
        <v>4098</v>
      </c>
      <c r="F263" s="217" t="s">
        <v>4099</v>
      </c>
      <c r="G263" s="218" t="s">
        <v>1352</v>
      </c>
      <c r="H263" s="219">
        <v>4</v>
      </c>
      <c r="I263" s="220"/>
      <c r="J263" s="221">
        <f>ROUND(I263*H263,2)</f>
        <v>0</v>
      </c>
      <c r="K263" s="217" t="s">
        <v>19</v>
      </c>
      <c r="L263" s="46"/>
      <c r="M263" s="222" t="s">
        <v>19</v>
      </c>
      <c r="N263" s="223" t="s">
        <v>44</v>
      </c>
      <c r="O263" s="86"/>
      <c r="P263" s="224">
        <f>O263*H263</f>
        <v>0</v>
      </c>
      <c r="Q263" s="224">
        <v>0</v>
      </c>
      <c r="R263" s="224">
        <f>Q263*H263</f>
        <v>0</v>
      </c>
      <c r="S263" s="224">
        <v>0</v>
      </c>
      <c r="T263" s="225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26" t="s">
        <v>135</v>
      </c>
      <c r="AT263" s="226" t="s">
        <v>190</v>
      </c>
      <c r="AU263" s="226" t="s">
        <v>80</v>
      </c>
      <c r="AY263" s="19" t="s">
        <v>188</v>
      </c>
      <c r="BE263" s="227">
        <f>IF(N263="základní",J263,0)</f>
        <v>0</v>
      </c>
      <c r="BF263" s="227">
        <f>IF(N263="snížená",J263,0)</f>
        <v>0</v>
      </c>
      <c r="BG263" s="227">
        <f>IF(N263="zákl. přenesená",J263,0)</f>
        <v>0</v>
      </c>
      <c r="BH263" s="227">
        <f>IF(N263="sníž. přenesená",J263,0)</f>
        <v>0</v>
      </c>
      <c r="BI263" s="227">
        <f>IF(N263="nulová",J263,0)</f>
        <v>0</v>
      </c>
      <c r="BJ263" s="19" t="s">
        <v>80</v>
      </c>
      <c r="BK263" s="227">
        <f>ROUND(I263*H263,2)</f>
        <v>0</v>
      </c>
      <c r="BL263" s="19" t="s">
        <v>135</v>
      </c>
      <c r="BM263" s="226" t="s">
        <v>4100</v>
      </c>
    </row>
    <row r="264" s="2" customFormat="1" ht="16.5" customHeight="1">
      <c r="A264" s="40"/>
      <c r="B264" s="41"/>
      <c r="C264" s="215" t="s">
        <v>73</v>
      </c>
      <c r="D264" s="215" t="s">
        <v>190</v>
      </c>
      <c r="E264" s="216" t="s">
        <v>4101</v>
      </c>
      <c r="F264" s="217" t="s">
        <v>4102</v>
      </c>
      <c r="G264" s="218" t="s">
        <v>1352</v>
      </c>
      <c r="H264" s="219">
        <v>6</v>
      </c>
      <c r="I264" s="220"/>
      <c r="J264" s="221">
        <f>ROUND(I264*H264,2)</f>
        <v>0</v>
      </c>
      <c r="K264" s="217" t="s">
        <v>19</v>
      </c>
      <c r="L264" s="46"/>
      <c r="M264" s="222" t="s">
        <v>19</v>
      </c>
      <c r="N264" s="223" t="s">
        <v>44</v>
      </c>
      <c r="O264" s="86"/>
      <c r="P264" s="224">
        <f>O264*H264</f>
        <v>0</v>
      </c>
      <c r="Q264" s="224">
        <v>0</v>
      </c>
      <c r="R264" s="224">
        <f>Q264*H264</f>
        <v>0</v>
      </c>
      <c r="S264" s="224">
        <v>0</v>
      </c>
      <c r="T264" s="225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6" t="s">
        <v>135</v>
      </c>
      <c r="AT264" s="226" t="s">
        <v>190</v>
      </c>
      <c r="AU264" s="226" t="s">
        <v>80</v>
      </c>
      <c r="AY264" s="19" t="s">
        <v>188</v>
      </c>
      <c r="BE264" s="227">
        <f>IF(N264="základní",J264,0)</f>
        <v>0</v>
      </c>
      <c r="BF264" s="227">
        <f>IF(N264="snížená",J264,0)</f>
        <v>0</v>
      </c>
      <c r="BG264" s="227">
        <f>IF(N264="zákl. přenesená",J264,0)</f>
        <v>0</v>
      </c>
      <c r="BH264" s="227">
        <f>IF(N264="sníž. přenesená",J264,0)</f>
        <v>0</v>
      </c>
      <c r="BI264" s="227">
        <f>IF(N264="nulová",J264,0)</f>
        <v>0</v>
      </c>
      <c r="BJ264" s="19" t="s">
        <v>80</v>
      </c>
      <c r="BK264" s="227">
        <f>ROUND(I264*H264,2)</f>
        <v>0</v>
      </c>
      <c r="BL264" s="19" t="s">
        <v>135</v>
      </c>
      <c r="BM264" s="226" t="s">
        <v>4103</v>
      </c>
    </row>
    <row r="265" s="2" customFormat="1" ht="16.5" customHeight="1">
      <c r="A265" s="40"/>
      <c r="B265" s="41"/>
      <c r="C265" s="215" t="s">
        <v>73</v>
      </c>
      <c r="D265" s="215" t="s">
        <v>190</v>
      </c>
      <c r="E265" s="216" t="s">
        <v>4104</v>
      </c>
      <c r="F265" s="217" t="s">
        <v>4105</v>
      </c>
      <c r="G265" s="218" t="s">
        <v>1352</v>
      </c>
      <c r="H265" s="219">
        <v>22</v>
      </c>
      <c r="I265" s="220"/>
      <c r="J265" s="221">
        <f>ROUND(I265*H265,2)</f>
        <v>0</v>
      </c>
      <c r="K265" s="217" t="s">
        <v>19</v>
      </c>
      <c r="L265" s="46"/>
      <c r="M265" s="222" t="s">
        <v>19</v>
      </c>
      <c r="N265" s="223" t="s">
        <v>44</v>
      </c>
      <c r="O265" s="86"/>
      <c r="P265" s="224">
        <f>O265*H265</f>
        <v>0</v>
      </c>
      <c r="Q265" s="224">
        <v>0</v>
      </c>
      <c r="R265" s="224">
        <f>Q265*H265</f>
        <v>0</v>
      </c>
      <c r="S265" s="224">
        <v>0</v>
      </c>
      <c r="T265" s="225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26" t="s">
        <v>135</v>
      </c>
      <c r="AT265" s="226" t="s">
        <v>190</v>
      </c>
      <c r="AU265" s="226" t="s">
        <v>80</v>
      </c>
      <c r="AY265" s="19" t="s">
        <v>188</v>
      </c>
      <c r="BE265" s="227">
        <f>IF(N265="základní",J265,0)</f>
        <v>0</v>
      </c>
      <c r="BF265" s="227">
        <f>IF(N265="snížená",J265,0)</f>
        <v>0</v>
      </c>
      <c r="BG265" s="227">
        <f>IF(N265="zákl. přenesená",J265,0)</f>
        <v>0</v>
      </c>
      <c r="BH265" s="227">
        <f>IF(N265="sníž. přenesená",J265,0)</f>
        <v>0</v>
      </c>
      <c r="BI265" s="227">
        <f>IF(N265="nulová",J265,0)</f>
        <v>0</v>
      </c>
      <c r="BJ265" s="19" t="s">
        <v>80</v>
      </c>
      <c r="BK265" s="227">
        <f>ROUND(I265*H265,2)</f>
        <v>0</v>
      </c>
      <c r="BL265" s="19" t="s">
        <v>135</v>
      </c>
      <c r="BM265" s="226" t="s">
        <v>4106</v>
      </c>
    </row>
    <row r="266" s="2" customFormat="1" ht="16.5" customHeight="1">
      <c r="A266" s="40"/>
      <c r="B266" s="41"/>
      <c r="C266" s="215" t="s">
        <v>73</v>
      </c>
      <c r="D266" s="215" t="s">
        <v>190</v>
      </c>
      <c r="E266" s="216" t="s">
        <v>4107</v>
      </c>
      <c r="F266" s="217" t="s">
        <v>4108</v>
      </c>
      <c r="G266" s="218" t="s">
        <v>1352</v>
      </c>
      <c r="H266" s="219">
        <v>2</v>
      </c>
      <c r="I266" s="220"/>
      <c r="J266" s="221">
        <f>ROUND(I266*H266,2)</f>
        <v>0</v>
      </c>
      <c r="K266" s="217" t="s">
        <v>19</v>
      </c>
      <c r="L266" s="46"/>
      <c r="M266" s="222" t="s">
        <v>19</v>
      </c>
      <c r="N266" s="223" t="s">
        <v>44</v>
      </c>
      <c r="O266" s="86"/>
      <c r="P266" s="224">
        <f>O266*H266</f>
        <v>0</v>
      </c>
      <c r="Q266" s="224">
        <v>0</v>
      </c>
      <c r="R266" s="224">
        <f>Q266*H266</f>
        <v>0</v>
      </c>
      <c r="S266" s="224">
        <v>0</v>
      </c>
      <c r="T266" s="225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6" t="s">
        <v>135</v>
      </c>
      <c r="AT266" s="226" t="s">
        <v>190</v>
      </c>
      <c r="AU266" s="226" t="s">
        <v>80</v>
      </c>
      <c r="AY266" s="19" t="s">
        <v>188</v>
      </c>
      <c r="BE266" s="227">
        <f>IF(N266="základní",J266,0)</f>
        <v>0</v>
      </c>
      <c r="BF266" s="227">
        <f>IF(N266="snížená",J266,0)</f>
        <v>0</v>
      </c>
      <c r="BG266" s="227">
        <f>IF(N266="zákl. přenesená",J266,0)</f>
        <v>0</v>
      </c>
      <c r="BH266" s="227">
        <f>IF(N266="sníž. přenesená",J266,0)</f>
        <v>0</v>
      </c>
      <c r="BI266" s="227">
        <f>IF(N266="nulová",J266,0)</f>
        <v>0</v>
      </c>
      <c r="BJ266" s="19" t="s">
        <v>80</v>
      </c>
      <c r="BK266" s="227">
        <f>ROUND(I266*H266,2)</f>
        <v>0</v>
      </c>
      <c r="BL266" s="19" t="s">
        <v>135</v>
      </c>
      <c r="BM266" s="226" t="s">
        <v>4109</v>
      </c>
    </row>
    <row r="267" s="2" customFormat="1" ht="16.5" customHeight="1">
      <c r="A267" s="40"/>
      <c r="B267" s="41"/>
      <c r="C267" s="215" t="s">
        <v>73</v>
      </c>
      <c r="D267" s="215" t="s">
        <v>190</v>
      </c>
      <c r="E267" s="216" t="s">
        <v>4110</v>
      </c>
      <c r="F267" s="217" t="s">
        <v>4111</v>
      </c>
      <c r="G267" s="218" t="s">
        <v>1352</v>
      </c>
      <c r="H267" s="219">
        <v>28</v>
      </c>
      <c r="I267" s="220"/>
      <c r="J267" s="221">
        <f>ROUND(I267*H267,2)</f>
        <v>0</v>
      </c>
      <c r="K267" s="217" t="s">
        <v>19</v>
      </c>
      <c r="L267" s="46"/>
      <c r="M267" s="222" t="s">
        <v>19</v>
      </c>
      <c r="N267" s="223" t="s">
        <v>44</v>
      </c>
      <c r="O267" s="86"/>
      <c r="P267" s="224">
        <f>O267*H267</f>
        <v>0</v>
      </c>
      <c r="Q267" s="224">
        <v>0</v>
      </c>
      <c r="R267" s="224">
        <f>Q267*H267</f>
        <v>0</v>
      </c>
      <c r="S267" s="224">
        <v>0</v>
      </c>
      <c r="T267" s="225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26" t="s">
        <v>135</v>
      </c>
      <c r="AT267" s="226" t="s">
        <v>190</v>
      </c>
      <c r="AU267" s="226" t="s">
        <v>80</v>
      </c>
      <c r="AY267" s="19" t="s">
        <v>188</v>
      </c>
      <c r="BE267" s="227">
        <f>IF(N267="základní",J267,0)</f>
        <v>0</v>
      </c>
      <c r="BF267" s="227">
        <f>IF(N267="snížená",J267,0)</f>
        <v>0</v>
      </c>
      <c r="BG267" s="227">
        <f>IF(N267="zákl. přenesená",J267,0)</f>
        <v>0</v>
      </c>
      <c r="BH267" s="227">
        <f>IF(N267="sníž. přenesená",J267,0)</f>
        <v>0</v>
      </c>
      <c r="BI267" s="227">
        <f>IF(N267="nulová",J267,0)</f>
        <v>0</v>
      </c>
      <c r="BJ267" s="19" t="s">
        <v>80</v>
      </c>
      <c r="BK267" s="227">
        <f>ROUND(I267*H267,2)</f>
        <v>0</v>
      </c>
      <c r="BL267" s="19" t="s">
        <v>135</v>
      </c>
      <c r="BM267" s="226" t="s">
        <v>4112</v>
      </c>
    </row>
    <row r="268" s="2" customFormat="1" ht="16.5" customHeight="1">
      <c r="A268" s="40"/>
      <c r="B268" s="41"/>
      <c r="C268" s="215" t="s">
        <v>73</v>
      </c>
      <c r="D268" s="215" t="s">
        <v>190</v>
      </c>
      <c r="E268" s="216" t="s">
        <v>4113</v>
      </c>
      <c r="F268" s="217" t="s">
        <v>4114</v>
      </c>
      <c r="G268" s="218" t="s">
        <v>1352</v>
      </c>
      <c r="H268" s="219">
        <v>2</v>
      </c>
      <c r="I268" s="220"/>
      <c r="J268" s="221">
        <f>ROUND(I268*H268,2)</f>
        <v>0</v>
      </c>
      <c r="K268" s="217" t="s">
        <v>19</v>
      </c>
      <c r="L268" s="46"/>
      <c r="M268" s="222" t="s">
        <v>19</v>
      </c>
      <c r="N268" s="223" t="s">
        <v>44</v>
      </c>
      <c r="O268" s="86"/>
      <c r="P268" s="224">
        <f>O268*H268</f>
        <v>0</v>
      </c>
      <c r="Q268" s="224">
        <v>0</v>
      </c>
      <c r="R268" s="224">
        <f>Q268*H268</f>
        <v>0</v>
      </c>
      <c r="S268" s="224">
        <v>0</v>
      </c>
      <c r="T268" s="225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6" t="s">
        <v>135</v>
      </c>
      <c r="AT268" s="226" t="s">
        <v>190</v>
      </c>
      <c r="AU268" s="226" t="s">
        <v>80</v>
      </c>
      <c r="AY268" s="19" t="s">
        <v>188</v>
      </c>
      <c r="BE268" s="227">
        <f>IF(N268="základní",J268,0)</f>
        <v>0</v>
      </c>
      <c r="BF268" s="227">
        <f>IF(N268="snížená",J268,0)</f>
        <v>0</v>
      </c>
      <c r="BG268" s="227">
        <f>IF(N268="zákl. přenesená",J268,0)</f>
        <v>0</v>
      </c>
      <c r="BH268" s="227">
        <f>IF(N268="sníž. přenesená",J268,0)</f>
        <v>0</v>
      </c>
      <c r="BI268" s="227">
        <f>IF(N268="nulová",J268,0)</f>
        <v>0</v>
      </c>
      <c r="BJ268" s="19" t="s">
        <v>80</v>
      </c>
      <c r="BK268" s="227">
        <f>ROUND(I268*H268,2)</f>
        <v>0</v>
      </c>
      <c r="BL268" s="19" t="s">
        <v>135</v>
      </c>
      <c r="BM268" s="226" t="s">
        <v>4115</v>
      </c>
    </row>
    <row r="269" s="2" customFormat="1" ht="16.5" customHeight="1">
      <c r="A269" s="40"/>
      <c r="B269" s="41"/>
      <c r="C269" s="215" t="s">
        <v>73</v>
      </c>
      <c r="D269" s="215" t="s">
        <v>190</v>
      </c>
      <c r="E269" s="216" t="s">
        <v>4116</v>
      </c>
      <c r="F269" s="217" t="s">
        <v>4117</v>
      </c>
      <c r="G269" s="218" t="s">
        <v>1352</v>
      </c>
      <c r="H269" s="219">
        <v>1</v>
      </c>
      <c r="I269" s="220"/>
      <c r="J269" s="221">
        <f>ROUND(I269*H269,2)</f>
        <v>0</v>
      </c>
      <c r="K269" s="217" t="s">
        <v>19</v>
      </c>
      <c r="L269" s="46"/>
      <c r="M269" s="222" t="s">
        <v>19</v>
      </c>
      <c r="N269" s="223" t="s">
        <v>44</v>
      </c>
      <c r="O269" s="86"/>
      <c r="P269" s="224">
        <f>O269*H269</f>
        <v>0</v>
      </c>
      <c r="Q269" s="224">
        <v>0</v>
      </c>
      <c r="R269" s="224">
        <f>Q269*H269</f>
        <v>0</v>
      </c>
      <c r="S269" s="224">
        <v>0</v>
      </c>
      <c r="T269" s="225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6" t="s">
        <v>135</v>
      </c>
      <c r="AT269" s="226" t="s">
        <v>190</v>
      </c>
      <c r="AU269" s="226" t="s">
        <v>80</v>
      </c>
      <c r="AY269" s="19" t="s">
        <v>188</v>
      </c>
      <c r="BE269" s="227">
        <f>IF(N269="základní",J269,0)</f>
        <v>0</v>
      </c>
      <c r="BF269" s="227">
        <f>IF(N269="snížená",J269,0)</f>
        <v>0</v>
      </c>
      <c r="BG269" s="227">
        <f>IF(N269="zákl. přenesená",J269,0)</f>
        <v>0</v>
      </c>
      <c r="BH269" s="227">
        <f>IF(N269="sníž. přenesená",J269,0)</f>
        <v>0</v>
      </c>
      <c r="BI269" s="227">
        <f>IF(N269="nulová",J269,0)</f>
        <v>0</v>
      </c>
      <c r="BJ269" s="19" t="s">
        <v>80</v>
      </c>
      <c r="BK269" s="227">
        <f>ROUND(I269*H269,2)</f>
        <v>0</v>
      </c>
      <c r="BL269" s="19" t="s">
        <v>135</v>
      </c>
      <c r="BM269" s="226" t="s">
        <v>4118</v>
      </c>
    </row>
    <row r="270" s="2" customFormat="1" ht="16.5" customHeight="1">
      <c r="A270" s="40"/>
      <c r="B270" s="41"/>
      <c r="C270" s="215" t="s">
        <v>73</v>
      </c>
      <c r="D270" s="215" t="s">
        <v>190</v>
      </c>
      <c r="E270" s="216" t="s">
        <v>4050</v>
      </c>
      <c r="F270" s="217" t="s">
        <v>4051</v>
      </c>
      <c r="G270" s="218" t="s">
        <v>1352</v>
      </c>
      <c r="H270" s="219">
        <v>13</v>
      </c>
      <c r="I270" s="220"/>
      <c r="J270" s="221">
        <f>ROUND(I270*H270,2)</f>
        <v>0</v>
      </c>
      <c r="K270" s="217" t="s">
        <v>19</v>
      </c>
      <c r="L270" s="46"/>
      <c r="M270" s="222" t="s">
        <v>19</v>
      </c>
      <c r="N270" s="223" t="s">
        <v>44</v>
      </c>
      <c r="O270" s="86"/>
      <c r="P270" s="224">
        <f>O270*H270</f>
        <v>0</v>
      </c>
      <c r="Q270" s="224">
        <v>0</v>
      </c>
      <c r="R270" s="224">
        <f>Q270*H270</f>
        <v>0</v>
      </c>
      <c r="S270" s="224">
        <v>0</v>
      </c>
      <c r="T270" s="225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6" t="s">
        <v>135</v>
      </c>
      <c r="AT270" s="226" t="s">
        <v>190</v>
      </c>
      <c r="AU270" s="226" t="s">
        <v>80</v>
      </c>
      <c r="AY270" s="19" t="s">
        <v>188</v>
      </c>
      <c r="BE270" s="227">
        <f>IF(N270="základní",J270,0)</f>
        <v>0</v>
      </c>
      <c r="BF270" s="227">
        <f>IF(N270="snížená",J270,0)</f>
        <v>0</v>
      </c>
      <c r="BG270" s="227">
        <f>IF(N270="zákl. přenesená",J270,0)</f>
        <v>0</v>
      </c>
      <c r="BH270" s="227">
        <f>IF(N270="sníž. přenesená",J270,0)</f>
        <v>0</v>
      </c>
      <c r="BI270" s="227">
        <f>IF(N270="nulová",J270,0)</f>
        <v>0</v>
      </c>
      <c r="BJ270" s="19" t="s">
        <v>80</v>
      </c>
      <c r="BK270" s="227">
        <f>ROUND(I270*H270,2)</f>
        <v>0</v>
      </c>
      <c r="BL270" s="19" t="s">
        <v>135</v>
      </c>
      <c r="BM270" s="226" t="s">
        <v>4119</v>
      </c>
    </row>
    <row r="271" s="2" customFormat="1" ht="16.5" customHeight="1">
      <c r="A271" s="40"/>
      <c r="B271" s="41"/>
      <c r="C271" s="215" t="s">
        <v>73</v>
      </c>
      <c r="D271" s="215" t="s">
        <v>190</v>
      </c>
      <c r="E271" s="216" t="s">
        <v>4120</v>
      </c>
      <c r="F271" s="217" t="s">
        <v>4121</v>
      </c>
      <c r="G271" s="218" t="s">
        <v>1352</v>
      </c>
      <c r="H271" s="219">
        <v>2</v>
      </c>
      <c r="I271" s="220"/>
      <c r="J271" s="221">
        <f>ROUND(I271*H271,2)</f>
        <v>0</v>
      </c>
      <c r="K271" s="217" t="s">
        <v>19</v>
      </c>
      <c r="L271" s="46"/>
      <c r="M271" s="222" t="s">
        <v>19</v>
      </c>
      <c r="N271" s="223" t="s">
        <v>44</v>
      </c>
      <c r="O271" s="86"/>
      <c r="P271" s="224">
        <f>O271*H271</f>
        <v>0</v>
      </c>
      <c r="Q271" s="224">
        <v>0</v>
      </c>
      <c r="R271" s="224">
        <f>Q271*H271</f>
        <v>0</v>
      </c>
      <c r="S271" s="224">
        <v>0</v>
      </c>
      <c r="T271" s="225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26" t="s">
        <v>135</v>
      </c>
      <c r="AT271" s="226" t="s">
        <v>190</v>
      </c>
      <c r="AU271" s="226" t="s">
        <v>80</v>
      </c>
      <c r="AY271" s="19" t="s">
        <v>188</v>
      </c>
      <c r="BE271" s="227">
        <f>IF(N271="základní",J271,0)</f>
        <v>0</v>
      </c>
      <c r="BF271" s="227">
        <f>IF(N271="snížená",J271,0)</f>
        <v>0</v>
      </c>
      <c r="BG271" s="227">
        <f>IF(N271="zákl. přenesená",J271,0)</f>
        <v>0</v>
      </c>
      <c r="BH271" s="227">
        <f>IF(N271="sníž. přenesená",J271,0)</f>
        <v>0</v>
      </c>
      <c r="BI271" s="227">
        <f>IF(N271="nulová",J271,0)</f>
        <v>0</v>
      </c>
      <c r="BJ271" s="19" t="s">
        <v>80</v>
      </c>
      <c r="BK271" s="227">
        <f>ROUND(I271*H271,2)</f>
        <v>0</v>
      </c>
      <c r="BL271" s="19" t="s">
        <v>135</v>
      </c>
      <c r="BM271" s="226" t="s">
        <v>4122</v>
      </c>
    </row>
    <row r="272" s="2" customFormat="1" ht="16.5" customHeight="1">
      <c r="A272" s="40"/>
      <c r="B272" s="41"/>
      <c r="C272" s="215" t="s">
        <v>73</v>
      </c>
      <c r="D272" s="215" t="s">
        <v>190</v>
      </c>
      <c r="E272" s="216" t="s">
        <v>4123</v>
      </c>
      <c r="F272" s="217" t="s">
        <v>4124</v>
      </c>
      <c r="G272" s="218" t="s">
        <v>1352</v>
      </c>
      <c r="H272" s="219">
        <v>11</v>
      </c>
      <c r="I272" s="220"/>
      <c r="J272" s="221">
        <f>ROUND(I272*H272,2)</f>
        <v>0</v>
      </c>
      <c r="K272" s="217" t="s">
        <v>19</v>
      </c>
      <c r="L272" s="46"/>
      <c r="M272" s="222" t="s">
        <v>19</v>
      </c>
      <c r="N272" s="223" t="s">
        <v>44</v>
      </c>
      <c r="O272" s="86"/>
      <c r="P272" s="224">
        <f>O272*H272</f>
        <v>0</v>
      </c>
      <c r="Q272" s="224">
        <v>0</v>
      </c>
      <c r="R272" s="224">
        <f>Q272*H272</f>
        <v>0</v>
      </c>
      <c r="S272" s="224">
        <v>0</v>
      </c>
      <c r="T272" s="225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6" t="s">
        <v>135</v>
      </c>
      <c r="AT272" s="226" t="s">
        <v>190</v>
      </c>
      <c r="AU272" s="226" t="s">
        <v>80</v>
      </c>
      <c r="AY272" s="19" t="s">
        <v>188</v>
      </c>
      <c r="BE272" s="227">
        <f>IF(N272="základní",J272,0)</f>
        <v>0</v>
      </c>
      <c r="BF272" s="227">
        <f>IF(N272="snížená",J272,0)</f>
        <v>0</v>
      </c>
      <c r="BG272" s="227">
        <f>IF(N272="zákl. přenesená",J272,0)</f>
        <v>0</v>
      </c>
      <c r="BH272" s="227">
        <f>IF(N272="sníž. přenesená",J272,0)</f>
        <v>0</v>
      </c>
      <c r="BI272" s="227">
        <f>IF(N272="nulová",J272,0)</f>
        <v>0</v>
      </c>
      <c r="BJ272" s="19" t="s">
        <v>80</v>
      </c>
      <c r="BK272" s="227">
        <f>ROUND(I272*H272,2)</f>
        <v>0</v>
      </c>
      <c r="BL272" s="19" t="s">
        <v>135</v>
      </c>
      <c r="BM272" s="226" t="s">
        <v>4125</v>
      </c>
    </row>
    <row r="273" s="2" customFormat="1" ht="16.5" customHeight="1">
      <c r="A273" s="40"/>
      <c r="B273" s="41"/>
      <c r="C273" s="215" t="s">
        <v>73</v>
      </c>
      <c r="D273" s="215" t="s">
        <v>190</v>
      </c>
      <c r="E273" s="216" t="s">
        <v>4126</v>
      </c>
      <c r="F273" s="217" t="s">
        <v>4127</v>
      </c>
      <c r="G273" s="218" t="s">
        <v>1352</v>
      </c>
      <c r="H273" s="219">
        <v>6</v>
      </c>
      <c r="I273" s="220"/>
      <c r="J273" s="221">
        <f>ROUND(I273*H273,2)</f>
        <v>0</v>
      </c>
      <c r="K273" s="217" t="s">
        <v>19</v>
      </c>
      <c r="L273" s="46"/>
      <c r="M273" s="222" t="s">
        <v>19</v>
      </c>
      <c r="N273" s="223" t="s">
        <v>44</v>
      </c>
      <c r="O273" s="86"/>
      <c r="P273" s="224">
        <f>O273*H273</f>
        <v>0</v>
      </c>
      <c r="Q273" s="224">
        <v>0</v>
      </c>
      <c r="R273" s="224">
        <f>Q273*H273</f>
        <v>0</v>
      </c>
      <c r="S273" s="224">
        <v>0</v>
      </c>
      <c r="T273" s="225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26" t="s">
        <v>135</v>
      </c>
      <c r="AT273" s="226" t="s">
        <v>190</v>
      </c>
      <c r="AU273" s="226" t="s">
        <v>80</v>
      </c>
      <c r="AY273" s="19" t="s">
        <v>188</v>
      </c>
      <c r="BE273" s="227">
        <f>IF(N273="základní",J273,0)</f>
        <v>0</v>
      </c>
      <c r="BF273" s="227">
        <f>IF(N273="snížená",J273,0)</f>
        <v>0</v>
      </c>
      <c r="BG273" s="227">
        <f>IF(N273="zákl. přenesená",J273,0)</f>
        <v>0</v>
      </c>
      <c r="BH273" s="227">
        <f>IF(N273="sníž. přenesená",J273,0)</f>
        <v>0</v>
      </c>
      <c r="BI273" s="227">
        <f>IF(N273="nulová",J273,0)</f>
        <v>0</v>
      </c>
      <c r="BJ273" s="19" t="s">
        <v>80</v>
      </c>
      <c r="BK273" s="227">
        <f>ROUND(I273*H273,2)</f>
        <v>0</v>
      </c>
      <c r="BL273" s="19" t="s">
        <v>135</v>
      </c>
      <c r="BM273" s="226" t="s">
        <v>4128</v>
      </c>
    </row>
    <row r="274" s="2" customFormat="1" ht="16.5" customHeight="1">
      <c r="A274" s="40"/>
      <c r="B274" s="41"/>
      <c r="C274" s="215" t="s">
        <v>73</v>
      </c>
      <c r="D274" s="215" t="s">
        <v>190</v>
      </c>
      <c r="E274" s="216" t="s">
        <v>4129</v>
      </c>
      <c r="F274" s="217" t="s">
        <v>4130</v>
      </c>
      <c r="G274" s="218" t="s">
        <v>1866</v>
      </c>
      <c r="H274" s="219">
        <v>6</v>
      </c>
      <c r="I274" s="220"/>
      <c r="J274" s="221">
        <f>ROUND(I274*H274,2)</f>
        <v>0</v>
      </c>
      <c r="K274" s="217" t="s">
        <v>19</v>
      </c>
      <c r="L274" s="46"/>
      <c r="M274" s="222" t="s">
        <v>19</v>
      </c>
      <c r="N274" s="223" t="s">
        <v>44</v>
      </c>
      <c r="O274" s="86"/>
      <c r="P274" s="224">
        <f>O274*H274</f>
        <v>0</v>
      </c>
      <c r="Q274" s="224">
        <v>0</v>
      </c>
      <c r="R274" s="224">
        <f>Q274*H274</f>
        <v>0</v>
      </c>
      <c r="S274" s="224">
        <v>0</v>
      </c>
      <c r="T274" s="225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26" t="s">
        <v>135</v>
      </c>
      <c r="AT274" s="226" t="s">
        <v>190</v>
      </c>
      <c r="AU274" s="226" t="s">
        <v>80</v>
      </c>
      <c r="AY274" s="19" t="s">
        <v>188</v>
      </c>
      <c r="BE274" s="227">
        <f>IF(N274="základní",J274,0)</f>
        <v>0</v>
      </c>
      <c r="BF274" s="227">
        <f>IF(N274="snížená",J274,0)</f>
        <v>0</v>
      </c>
      <c r="BG274" s="227">
        <f>IF(N274="zákl. přenesená",J274,0)</f>
        <v>0</v>
      </c>
      <c r="BH274" s="227">
        <f>IF(N274="sníž. přenesená",J274,0)</f>
        <v>0</v>
      </c>
      <c r="BI274" s="227">
        <f>IF(N274="nulová",J274,0)</f>
        <v>0</v>
      </c>
      <c r="BJ274" s="19" t="s">
        <v>80</v>
      </c>
      <c r="BK274" s="227">
        <f>ROUND(I274*H274,2)</f>
        <v>0</v>
      </c>
      <c r="BL274" s="19" t="s">
        <v>135</v>
      </c>
      <c r="BM274" s="226" t="s">
        <v>4131</v>
      </c>
    </row>
    <row r="275" s="2" customFormat="1" ht="16.5" customHeight="1">
      <c r="A275" s="40"/>
      <c r="B275" s="41"/>
      <c r="C275" s="215" t="s">
        <v>73</v>
      </c>
      <c r="D275" s="215" t="s">
        <v>190</v>
      </c>
      <c r="E275" s="216" t="s">
        <v>4132</v>
      </c>
      <c r="F275" s="217" t="s">
        <v>3800</v>
      </c>
      <c r="G275" s="218" t="s">
        <v>345</v>
      </c>
      <c r="H275" s="219">
        <v>0.20000000000000001</v>
      </c>
      <c r="I275" s="220"/>
      <c r="J275" s="221">
        <f>ROUND(I275*H275,2)</f>
        <v>0</v>
      </c>
      <c r="K275" s="217" t="s">
        <v>19</v>
      </c>
      <c r="L275" s="46"/>
      <c r="M275" s="222" t="s">
        <v>19</v>
      </c>
      <c r="N275" s="223" t="s">
        <v>44</v>
      </c>
      <c r="O275" s="86"/>
      <c r="P275" s="224">
        <f>O275*H275</f>
        <v>0</v>
      </c>
      <c r="Q275" s="224">
        <v>0</v>
      </c>
      <c r="R275" s="224">
        <f>Q275*H275</f>
        <v>0</v>
      </c>
      <c r="S275" s="224">
        <v>0</v>
      </c>
      <c r="T275" s="225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6" t="s">
        <v>135</v>
      </c>
      <c r="AT275" s="226" t="s">
        <v>190</v>
      </c>
      <c r="AU275" s="226" t="s">
        <v>80</v>
      </c>
      <c r="AY275" s="19" t="s">
        <v>188</v>
      </c>
      <c r="BE275" s="227">
        <f>IF(N275="základní",J275,0)</f>
        <v>0</v>
      </c>
      <c r="BF275" s="227">
        <f>IF(N275="snížená",J275,0)</f>
        <v>0</v>
      </c>
      <c r="BG275" s="227">
        <f>IF(N275="zákl. přenesená",J275,0)</f>
        <v>0</v>
      </c>
      <c r="BH275" s="227">
        <f>IF(N275="sníž. přenesená",J275,0)</f>
        <v>0</v>
      </c>
      <c r="BI275" s="227">
        <f>IF(N275="nulová",J275,0)</f>
        <v>0</v>
      </c>
      <c r="BJ275" s="19" t="s">
        <v>80</v>
      </c>
      <c r="BK275" s="227">
        <f>ROUND(I275*H275,2)</f>
        <v>0</v>
      </c>
      <c r="BL275" s="19" t="s">
        <v>135</v>
      </c>
      <c r="BM275" s="226" t="s">
        <v>4133</v>
      </c>
    </row>
    <row r="276" s="2" customFormat="1" ht="16.5" customHeight="1">
      <c r="A276" s="40"/>
      <c r="B276" s="41"/>
      <c r="C276" s="215" t="s">
        <v>73</v>
      </c>
      <c r="D276" s="215" t="s">
        <v>190</v>
      </c>
      <c r="E276" s="216" t="s">
        <v>3801</v>
      </c>
      <c r="F276" s="217" t="s">
        <v>3767</v>
      </c>
      <c r="G276" s="218" t="s">
        <v>345</v>
      </c>
      <c r="H276" s="219">
        <v>0.20000000000000001</v>
      </c>
      <c r="I276" s="220"/>
      <c r="J276" s="221">
        <f>ROUND(I276*H276,2)</f>
        <v>0</v>
      </c>
      <c r="K276" s="217" t="s">
        <v>19</v>
      </c>
      <c r="L276" s="46"/>
      <c r="M276" s="222" t="s">
        <v>19</v>
      </c>
      <c r="N276" s="223" t="s">
        <v>44</v>
      </c>
      <c r="O276" s="86"/>
      <c r="P276" s="224">
        <f>O276*H276</f>
        <v>0</v>
      </c>
      <c r="Q276" s="224">
        <v>0</v>
      </c>
      <c r="R276" s="224">
        <f>Q276*H276</f>
        <v>0</v>
      </c>
      <c r="S276" s="224">
        <v>0</v>
      </c>
      <c r="T276" s="225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26" t="s">
        <v>135</v>
      </c>
      <c r="AT276" s="226" t="s">
        <v>190</v>
      </c>
      <c r="AU276" s="226" t="s">
        <v>80</v>
      </c>
      <c r="AY276" s="19" t="s">
        <v>188</v>
      </c>
      <c r="BE276" s="227">
        <f>IF(N276="základní",J276,0)</f>
        <v>0</v>
      </c>
      <c r="BF276" s="227">
        <f>IF(N276="snížená",J276,0)</f>
        <v>0</v>
      </c>
      <c r="BG276" s="227">
        <f>IF(N276="zákl. přenesená",J276,0)</f>
        <v>0</v>
      </c>
      <c r="BH276" s="227">
        <f>IF(N276="sníž. přenesená",J276,0)</f>
        <v>0</v>
      </c>
      <c r="BI276" s="227">
        <f>IF(N276="nulová",J276,0)</f>
        <v>0</v>
      </c>
      <c r="BJ276" s="19" t="s">
        <v>80</v>
      </c>
      <c r="BK276" s="227">
        <f>ROUND(I276*H276,2)</f>
        <v>0</v>
      </c>
      <c r="BL276" s="19" t="s">
        <v>135</v>
      </c>
      <c r="BM276" s="226" t="s">
        <v>4134</v>
      </c>
    </row>
    <row r="277" s="2" customFormat="1" ht="16.5" customHeight="1">
      <c r="A277" s="40"/>
      <c r="B277" s="41"/>
      <c r="C277" s="215" t="s">
        <v>73</v>
      </c>
      <c r="D277" s="215" t="s">
        <v>190</v>
      </c>
      <c r="E277" s="216" t="s">
        <v>4135</v>
      </c>
      <c r="F277" s="217" t="s">
        <v>4136</v>
      </c>
      <c r="G277" s="218" t="s">
        <v>345</v>
      </c>
      <c r="H277" s="219">
        <v>0.29999999999999999</v>
      </c>
      <c r="I277" s="220"/>
      <c r="J277" s="221">
        <f>ROUND(I277*H277,2)</f>
        <v>0</v>
      </c>
      <c r="K277" s="217" t="s">
        <v>19</v>
      </c>
      <c r="L277" s="46"/>
      <c r="M277" s="222" t="s">
        <v>19</v>
      </c>
      <c r="N277" s="223" t="s">
        <v>44</v>
      </c>
      <c r="O277" s="86"/>
      <c r="P277" s="224">
        <f>O277*H277</f>
        <v>0</v>
      </c>
      <c r="Q277" s="224">
        <v>0</v>
      </c>
      <c r="R277" s="224">
        <f>Q277*H277</f>
        <v>0</v>
      </c>
      <c r="S277" s="224">
        <v>0</v>
      </c>
      <c r="T277" s="225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6" t="s">
        <v>135</v>
      </c>
      <c r="AT277" s="226" t="s">
        <v>190</v>
      </c>
      <c r="AU277" s="226" t="s">
        <v>80</v>
      </c>
      <c r="AY277" s="19" t="s">
        <v>188</v>
      </c>
      <c r="BE277" s="227">
        <f>IF(N277="základní",J277,0)</f>
        <v>0</v>
      </c>
      <c r="BF277" s="227">
        <f>IF(N277="snížená",J277,0)</f>
        <v>0</v>
      </c>
      <c r="BG277" s="227">
        <f>IF(N277="zákl. přenesená",J277,0)</f>
        <v>0</v>
      </c>
      <c r="BH277" s="227">
        <f>IF(N277="sníž. přenesená",J277,0)</f>
        <v>0</v>
      </c>
      <c r="BI277" s="227">
        <f>IF(N277="nulová",J277,0)</f>
        <v>0</v>
      </c>
      <c r="BJ277" s="19" t="s">
        <v>80</v>
      </c>
      <c r="BK277" s="227">
        <f>ROUND(I277*H277,2)</f>
        <v>0</v>
      </c>
      <c r="BL277" s="19" t="s">
        <v>135</v>
      </c>
      <c r="BM277" s="226" t="s">
        <v>4137</v>
      </c>
    </row>
    <row r="278" s="2" customFormat="1" ht="16.5" customHeight="1">
      <c r="A278" s="40"/>
      <c r="B278" s="41"/>
      <c r="C278" s="215" t="s">
        <v>73</v>
      </c>
      <c r="D278" s="215" t="s">
        <v>190</v>
      </c>
      <c r="E278" s="216" t="s">
        <v>4138</v>
      </c>
      <c r="F278" s="217" t="s">
        <v>3767</v>
      </c>
      <c r="G278" s="218" t="s">
        <v>345</v>
      </c>
      <c r="H278" s="219">
        <v>0.29999999999999999</v>
      </c>
      <c r="I278" s="220"/>
      <c r="J278" s="221">
        <f>ROUND(I278*H278,2)</f>
        <v>0</v>
      </c>
      <c r="K278" s="217" t="s">
        <v>19</v>
      </c>
      <c r="L278" s="46"/>
      <c r="M278" s="222" t="s">
        <v>19</v>
      </c>
      <c r="N278" s="223" t="s">
        <v>44</v>
      </c>
      <c r="O278" s="86"/>
      <c r="P278" s="224">
        <f>O278*H278</f>
        <v>0</v>
      </c>
      <c r="Q278" s="224">
        <v>0</v>
      </c>
      <c r="R278" s="224">
        <f>Q278*H278</f>
        <v>0</v>
      </c>
      <c r="S278" s="224">
        <v>0</v>
      </c>
      <c r="T278" s="225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26" t="s">
        <v>135</v>
      </c>
      <c r="AT278" s="226" t="s">
        <v>190</v>
      </c>
      <c r="AU278" s="226" t="s">
        <v>80</v>
      </c>
      <c r="AY278" s="19" t="s">
        <v>188</v>
      </c>
      <c r="BE278" s="227">
        <f>IF(N278="základní",J278,0)</f>
        <v>0</v>
      </c>
      <c r="BF278" s="227">
        <f>IF(N278="snížená",J278,0)</f>
        <v>0</v>
      </c>
      <c r="BG278" s="227">
        <f>IF(N278="zákl. přenesená",J278,0)</f>
        <v>0</v>
      </c>
      <c r="BH278" s="227">
        <f>IF(N278="sníž. přenesená",J278,0)</f>
        <v>0</v>
      </c>
      <c r="BI278" s="227">
        <f>IF(N278="nulová",J278,0)</f>
        <v>0</v>
      </c>
      <c r="BJ278" s="19" t="s">
        <v>80</v>
      </c>
      <c r="BK278" s="227">
        <f>ROUND(I278*H278,2)</f>
        <v>0</v>
      </c>
      <c r="BL278" s="19" t="s">
        <v>135</v>
      </c>
      <c r="BM278" s="226" t="s">
        <v>4139</v>
      </c>
    </row>
    <row r="279" s="2" customFormat="1" ht="24.15" customHeight="1">
      <c r="A279" s="40"/>
      <c r="B279" s="41"/>
      <c r="C279" s="215" t="s">
        <v>73</v>
      </c>
      <c r="D279" s="215" t="s">
        <v>190</v>
      </c>
      <c r="E279" s="216" t="s">
        <v>4140</v>
      </c>
      <c r="F279" s="217" t="s">
        <v>4141</v>
      </c>
      <c r="G279" s="218" t="s">
        <v>1866</v>
      </c>
      <c r="H279" s="219">
        <v>1</v>
      </c>
      <c r="I279" s="220"/>
      <c r="J279" s="221">
        <f>ROUND(I279*H279,2)</f>
        <v>0</v>
      </c>
      <c r="K279" s="217" t="s">
        <v>19</v>
      </c>
      <c r="L279" s="46"/>
      <c r="M279" s="222" t="s">
        <v>19</v>
      </c>
      <c r="N279" s="223" t="s">
        <v>44</v>
      </c>
      <c r="O279" s="86"/>
      <c r="P279" s="224">
        <f>O279*H279</f>
        <v>0</v>
      </c>
      <c r="Q279" s="224">
        <v>0</v>
      </c>
      <c r="R279" s="224">
        <f>Q279*H279</f>
        <v>0</v>
      </c>
      <c r="S279" s="224">
        <v>0</v>
      </c>
      <c r="T279" s="225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26" t="s">
        <v>135</v>
      </c>
      <c r="AT279" s="226" t="s">
        <v>190</v>
      </c>
      <c r="AU279" s="226" t="s">
        <v>80</v>
      </c>
      <c r="AY279" s="19" t="s">
        <v>188</v>
      </c>
      <c r="BE279" s="227">
        <f>IF(N279="základní",J279,0)</f>
        <v>0</v>
      </c>
      <c r="BF279" s="227">
        <f>IF(N279="snížená",J279,0)</f>
        <v>0</v>
      </c>
      <c r="BG279" s="227">
        <f>IF(N279="zákl. přenesená",J279,0)</f>
        <v>0</v>
      </c>
      <c r="BH279" s="227">
        <f>IF(N279="sníž. přenesená",J279,0)</f>
        <v>0</v>
      </c>
      <c r="BI279" s="227">
        <f>IF(N279="nulová",J279,0)</f>
        <v>0</v>
      </c>
      <c r="BJ279" s="19" t="s">
        <v>80</v>
      </c>
      <c r="BK279" s="227">
        <f>ROUND(I279*H279,2)</f>
        <v>0</v>
      </c>
      <c r="BL279" s="19" t="s">
        <v>135</v>
      </c>
      <c r="BM279" s="226" t="s">
        <v>4142</v>
      </c>
    </row>
    <row r="280" s="2" customFormat="1" ht="16.5" customHeight="1">
      <c r="A280" s="40"/>
      <c r="B280" s="41"/>
      <c r="C280" s="215" t="s">
        <v>73</v>
      </c>
      <c r="D280" s="215" t="s">
        <v>190</v>
      </c>
      <c r="E280" s="216" t="s">
        <v>3920</v>
      </c>
      <c r="F280" s="217" t="s">
        <v>3796</v>
      </c>
      <c r="G280" s="218" t="s">
        <v>1397</v>
      </c>
      <c r="H280" s="219">
        <v>80</v>
      </c>
      <c r="I280" s="220"/>
      <c r="J280" s="221">
        <f>ROUND(I280*H280,2)</f>
        <v>0</v>
      </c>
      <c r="K280" s="217" t="s">
        <v>19</v>
      </c>
      <c r="L280" s="46"/>
      <c r="M280" s="222" t="s">
        <v>19</v>
      </c>
      <c r="N280" s="223" t="s">
        <v>44</v>
      </c>
      <c r="O280" s="86"/>
      <c r="P280" s="224">
        <f>O280*H280</f>
        <v>0</v>
      </c>
      <c r="Q280" s="224">
        <v>0</v>
      </c>
      <c r="R280" s="224">
        <f>Q280*H280</f>
        <v>0</v>
      </c>
      <c r="S280" s="224">
        <v>0</v>
      </c>
      <c r="T280" s="225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26" t="s">
        <v>135</v>
      </c>
      <c r="AT280" s="226" t="s">
        <v>190</v>
      </c>
      <c r="AU280" s="226" t="s">
        <v>80</v>
      </c>
      <c r="AY280" s="19" t="s">
        <v>188</v>
      </c>
      <c r="BE280" s="227">
        <f>IF(N280="základní",J280,0)</f>
        <v>0</v>
      </c>
      <c r="BF280" s="227">
        <f>IF(N280="snížená",J280,0)</f>
        <v>0</v>
      </c>
      <c r="BG280" s="227">
        <f>IF(N280="zákl. přenesená",J280,0)</f>
        <v>0</v>
      </c>
      <c r="BH280" s="227">
        <f>IF(N280="sníž. přenesená",J280,0)</f>
        <v>0</v>
      </c>
      <c r="BI280" s="227">
        <f>IF(N280="nulová",J280,0)</f>
        <v>0</v>
      </c>
      <c r="BJ280" s="19" t="s">
        <v>80</v>
      </c>
      <c r="BK280" s="227">
        <f>ROUND(I280*H280,2)</f>
        <v>0</v>
      </c>
      <c r="BL280" s="19" t="s">
        <v>135</v>
      </c>
      <c r="BM280" s="226" t="s">
        <v>4143</v>
      </c>
    </row>
    <row r="281" s="2" customFormat="1" ht="16.5" customHeight="1">
      <c r="A281" s="40"/>
      <c r="B281" s="41"/>
      <c r="C281" s="215" t="s">
        <v>73</v>
      </c>
      <c r="D281" s="215" t="s">
        <v>190</v>
      </c>
      <c r="E281" s="216" t="s">
        <v>3921</v>
      </c>
      <c r="F281" s="217" t="s">
        <v>3798</v>
      </c>
      <c r="G281" s="218" t="s">
        <v>1397</v>
      </c>
      <c r="H281" s="219">
        <v>80</v>
      </c>
      <c r="I281" s="220"/>
      <c r="J281" s="221">
        <f>ROUND(I281*H281,2)</f>
        <v>0</v>
      </c>
      <c r="K281" s="217" t="s">
        <v>19</v>
      </c>
      <c r="L281" s="46"/>
      <c r="M281" s="222" t="s">
        <v>19</v>
      </c>
      <c r="N281" s="223" t="s">
        <v>44</v>
      </c>
      <c r="O281" s="86"/>
      <c r="P281" s="224">
        <f>O281*H281</f>
        <v>0</v>
      </c>
      <c r="Q281" s="224">
        <v>0</v>
      </c>
      <c r="R281" s="224">
        <f>Q281*H281</f>
        <v>0</v>
      </c>
      <c r="S281" s="224">
        <v>0</v>
      </c>
      <c r="T281" s="225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26" t="s">
        <v>135</v>
      </c>
      <c r="AT281" s="226" t="s">
        <v>190</v>
      </c>
      <c r="AU281" s="226" t="s">
        <v>80</v>
      </c>
      <c r="AY281" s="19" t="s">
        <v>188</v>
      </c>
      <c r="BE281" s="227">
        <f>IF(N281="základní",J281,0)</f>
        <v>0</v>
      </c>
      <c r="BF281" s="227">
        <f>IF(N281="snížená",J281,0)</f>
        <v>0</v>
      </c>
      <c r="BG281" s="227">
        <f>IF(N281="zákl. přenesená",J281,0)</f>
        <v>0</v>
      </c>
      <c r="BH281" s="227">
        <f>IF(N281="sníž. přenesená",J281,0)</f>
        <v>0</v>
      </c>
      <c r="BI281" s="227">
        <f>IF(N281="nulová",J281,0)</f>
        <v>0</v>
      </c>
      <c r="BJ281" s="19" t="s">
        <v>80</v>
      </c>
      <c r="BK281" s="227">
        <f>ROUND(I281*H281,2)</f>
        <v>0</v>
      </c>
      <c r="BL281" s="19" t="s">
        <v>135</v>
      </c>
      <c r="BM281" s="226" t="s">
        <v>4144</v>
      </c>
    </row>
    <row r="282" s="2" customFormat="1" ht="16.5" customHeight="1">
      <c r="A282" s="40"/>
      <c r="B282" s="41"/>
      <c r="C282" s="215" t="s">
        <v>73</v>
      </c>
      <c r="D282" s="215" t="s">
        <v>190</v>
      </c>
      <c r="E282" s="216" t="s">
        <v>4145</v>
      </c>
      <c r="F282" s="217" t="s">
        <v>4146</v>
      </c>
      <c r="G282" s="218" t="s">
        <v>1866</v>
      </c>
      <c r="H282" s="219">
        <v>1</v>
      </c>
      <c r="I282" s="220"/>
      <c r="J282" s="221">
        <f>ROUND(I282*H282,2)</f>
        <v>0</v>
      </c>
      <c r="K282" s="217" t="s">
        <v>19</v>
      </c>
      <c r="L282" s="46"/>
      <c r="M282" s="222" t="s">
        <v>19</v>
      </c>
      <c r="N282" s="223" t="s">
        <v>44</v>
      </c>
      <c r="O282" s="86"/>
      <c r="P282" s="224">
        <f>O282*H282</f>
        <v>0</v>
      </c>
      <c r="Q282" s="224">
        <v>0</v>
      </c>
      <c r="R282" s="224">
        <f>Q282*H282</f>
        <v>0</v>
      </c>
      <c r="S282" s="224">
        <v>0</v>
      </c>
      <c r="T282" s="225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26" t="s">
        <v>135</v>
      </c>
      <c r="AT282" s="226" t="s">
        <v>190</v>
      </c>
      <c r="AU282" s="226" t="s">
        <v>80</v>
      </c>
      <c r="AY282" s="19" t="s">
        <v>188</v>
      </c>
      <c r="BE282" s="227">
        <f>IF(N282="základní",J282,0)</f>
        <v>0</v>
      </c>
      <c r="BF282" s="227">
        <f>IF(N282="snížená",J282,0)</f>
        <v>0</v>
      </c>
      <c r="BG282" s="227">
        <f>IF(N282="zákl. přenesená",J282,0)</f>
        <v>0</v>
      </c>
      <c r="BH282" s="227">
        <f>IF(N282="sníž. přenesená",J282,0)</f>
        <v>0</v>
      </c>
      <c r="BI282" s="227">
        <f>IF(N282="nulová",J282,0)</f>
        <v>0</v>
      </c>
      <c r="BJ282" s="19" t="s">
        <v>80</v>
      </c>
      <c r="BK282" s="227">
        <f>ROUND(I282*H282,2)</f>
        <v>0</v>
      </c>
      <c r="BL282" s="19" t="s">
        <v>135</v>
      </c>
      <c r="BM282" s="226" t="s">
        <v>4147</v>
      </c>
    </row>
    <row r="283" s="2" customFormat="1" ht="55.5" customHeight="1">
      <c r="A283" s="40"/>
      <c r="B283" s="41"/>
      <c r="C283" s="215" t="s">
        <v>73</v>
      </c>
      <c r="D283" s="215" t="s">
        <v>190</v>
      </c>
      <c r="E283" s="216" t="s">
        <v>4148</v>
      </c>
      <c r="F283" s="217" t="s">
        <v>4149</v>
      </c>
      <c r="G283" s="218" t="s">
        <v>1352</v>
      </c>
      <c r="H283" s="219">
        <v>1</v>
      </c>
      <c r="I283" s="220"/>
      <c r="J283" s="221">
        <f>ROUND(I283*H283,2)</f>
        <v>0</v>
      </c>
      <c r="K283" s="217" t="s">
        <v>19</v>
      </c>
      <c r="L283" s="46"/>
      <c r="M283" s="222" t="s">
        <v>19</v>
      </c>
      <c r="N283" s="223" t="s">
        <v>44</v>
      </c>
      <c r="O283" s="86"/>
      <c r="P283" s="224">
        <f>O283*H283</f>
        <v>0</v>
      </c>
      <c r="Q283" s="224">
        <v>0</v>
      </c>
      <c r="R283" s="224">
        <f>Q283*H283</f>
        <v>0</v>
      </c>
      <c r="S283" s="224">
        <v>0</v>
      </c>
      <c r="T283" s="225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26" t="s">
        <v>135</v>
      </c>
      <c r="AT283" s="226" t="s">
        <v>190</v>
      </c>
      <c r="AU283" s="226" t="s">
        <v>80</v>
      </c>
      <c r="AY283" s="19" t="s">
        <v>188</v>
      </c>
      <c r="BE283" s="227">
        <f>IF(N283="základní",J283,0)</f>
        <v>0</v>
      </c>
      <c r="BF283" s="227">
        <f>IF(N283="snížená",J283,0)</f>
        <v>0</v>
      </c>
      <c r="BG283" s="227">
        <f>IF(N283="zákl. přenesená",J283,0)</f>
        <v>0</v>
      </c>
      <c r="BH283" s="227">
        <f>IF(N283="sníž. přenesená",J283,0)</f>
        <v>0</v>
      </c>
      <c r="BI283" s="227">
        <f>IF(N283="nulová",J283,0)</f>
        <v>0</v>
      </c>
      <c r="BJ283" s="19" t="s">
        <v>80</v>
      </c>
      <c r="BK283" s="227">
        <f>ROUND(I283*H283,2)</f>
        <v>0</v>
      </c>
      <c r="BL283" s="19" t="s">
        <v>135</v>
      </c>
      <c r="BM283" s="226" t="s">
        <v>4150</v>
      </c>
    </row>
    <row r="284" s="2" customFormat="1" ht="16.5" customHeight="1">
      <c r="A284" s="40"/>
      <c r="B284" s="41"/>
      <c r="C284" s="215" t="s">
        <v>73</v>
      </c>
      <c r="D284" s="215" t="s">
        <v>190</v>
      </c>
      <c r="E284" s="216" t="s">
        <v>4151</v>
      </c>
      <c r="F284" s="217" t="s">
        <v>4152</v>
      </c>
      <c r="G284" s="218" t="s">
        <v>451</v>
      </c>
      <c r="H284" s="219">
        <v>72</v>
      </c>
      <c r="I284" s="220"/>
      <c r="J284" s="221">
        <f>ROUND(I284*H284,2)</f>
        <v>0</v>
      </c>
      <c r="K284" s="217" t="s">
        <v>19</v>
      </c>
      <c r="L284" s="46"/>
      <c r="M284" s="222" t="s">
        <v>19</v>
      </c>
      <c r="N284" s="223" t="s">
        <v>44</v>
      </c>
      <c r="O284" s="86"/>
      <c r="P284" s="224">
        <f>O284*H284</f>
        <v>0</v>
      </c>
      <c r="Q284" s="224">
        <v>0</v>
      </c>
      <c r="R284" s="224">
        <f>Q284*H284</f>
        <v>0</v>
      </c>
      <c r="S284" s="224">
        <v>0</v>
      </c>
      <c r="T284" s="225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6" t="s">
        <v>135</v>
      </c>
      <c r="AT284" s="226" t="s">
        <v>190</v>
      </c>
      <c r="AU284" s="226" t="s">
        <v>80</v>
      </c>
      <c r="AY284" s="19" t="s">
        <v>188</v>
      </c>
      <c r="BE284" s="227">
        <f>IF(N284="základní",J284,0)</f>
        <v>0</v>
      </c>
      <c r="BF284" s="227">
        <f>IF(N284="snížená",J284,0)</f>
        <v>0</v>
      </c>
      <c r="BG284" s="227">
        <f>IF(N284="zákl. přenesená",J284,0)</f>
        <v>0</v>
      </c>
      <c r="BH284" s="227">
        <f>IF(N284="sníž. přenesená",J284,0)</f>
        <v>0</v>
      </c>
      <c r="BI284" s="227">
        <f>IF(N284="nulová",J284,0)</f>
        <v>0</v>
      </c>
      <c r="BJ284" s="19" t="s">
        <v>80</v>
      </c>
      <c r="BK284" s="227">
        <f>ROUND(I284*H284,2)</f>
        <v>0</v>
      </c>
      <c r="BL284" s="19" t="s">
        <v>135</v>
      </c>
      <c r="BM284" s="226" t="s">
        <v>4153</v>
      </c>
    </row>
    <row r="285" s="12" customFormat="1" ht="25.92" customHeight="1">
      <c r="A285" s="12"/>
      <c r="B285" s="199"/>
      <c r="C285" s="200"/>
      <c r="D285" s="201" t="s">
        <v>72</v>
      </c>
      <c r="E285" s="202" t="s">
        <v>258</v>
      </c>
      <c r="F285" s="202" t="s">
        <v>4154</v>
      </c>
      <c r="G285" s="200"/>
      <c r="H285" s="200"/>
      <c r="I285" s="203"/>
      <c r="J285" s="204">
        <f>BK285</f>
        <v>0</v>
      </c>
      <c r="K285" s="200"/>
      <c r="L285" s="205"/>
      <c r="M285" s="206"/>
      <c r="N285" s="207"/>
      <c r="O285" s="207"/>
      <c r="P285" s="208">
        <f>SUM(P286:P294)</f>
        <v>0</v>
      </c>
      <c r="Q285" s="207"/>
      <c r="R285" s="208">
        <f>SUM(R286:R294)</f>
        <v>0</v>
      </c>
      <c r="S285" s="207"/>
      <c r="T285" s="209">
        <f>SUM(T286:T294)</f>
        <v>0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R285" s="210" t="s">
        <v>80</v>
      </c>
      <c r="AT285" s="211" t="s">
        <v>72</v>
      </c>
      <c r="AU285" s="211" t="s">
        <v>73</v>
      </c>
      <c r="AY285" s="210" t="s">
        <v>188</v>
      </c>
      <c r="BK285" s="212">
        <f>SUM(BK286:BK294)</f>
        <v>0</v>
      </c>
    </row>
    <row r="286" s="2" customFormat="1" ht="21.75" customHeight="1">
      <c r="A286" s="40"/>
      <c r="B286" s="41"/>
      <c r="C286" s="215" t="s">
        <v>73</v>
      </c>
      <c r="D286" s="215" t="s">
        <v>190</v>
      </c>
      <c r="E286" s="216" t="s">
        <v>4155</v>
      </c>
      <c r="F286" s="217" t="s">
        <v>4156</v>
      </c>
      <c r="G286" s="218" t="s">
        <v>1866</v>
      </c>
      <c r="H286" s="219">
        <v>1</v>
      </c>
      <c r="I286" s="220"/>
      <c r="J286" s="221">
        <f>ROUND(I286*H286,2)</f>
        <v>0</v>
      </c>
      <c r="K286" s="217" t="s">
        <v>19</v>
      </c>
      <c r="L286" s="46"/>
      <c r="M286" s="222" t="s">
        <v>19</v>
      </c>
      <c r="N286" s="223" t="s">
        <v>44</v>
      </c>
      <c r="O286" s="86"/>
      <c r="P286" s="224">
        <f>O286*H286</f>
        <v>0</v>
      </c>
      <c r="Q286" s="224">
        <v>0</v>
      </c>
      <c r="R286" s="224">
        <f>Q286*H286</f>
        <v>0</v>
      </c>
      <c r="S286" s="224">
        <v>0</v>
      </c>
      <c r="T286" s="225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26" t="s">
        <v>135</v>
      </c>
      <c r="AT286" s="226" t="s">
        <v>190</v>
      </c>
      <c r="AU286" s="226" t="s">
        <v>80</v>
      </c>
      <c r="AY286" s="19" t="s">
        <v>188</v>
      </c>
      <c r="BE286" s="227">
        <f>IF(N286="základní",J286,0)</f>
        <v>0</v>
      </c>
      <c r="BF286" s="227">
        <f>IF(N286="snížená",J286,0)</f>
        <v>0</v>
      </c>
      <c r="BG286" s="227">
        <f>IF(N286="zákl. přenesená",J286,0)</f>
        <v>0</v>
      </c>
      <c r="BH286" s="227">
        <f>IF(N286="sníž. přenesená",J286,0)</f>
        <v>0</v>
      </c>
      <c r="BI286" s="227">
        <f>IF(N286="nulová",J286,0)</f>
        <v>0</v>
      </c>
      <c r="BJ286" s="19" t="s">
        <v>80</v>
      </c>
      <c r="BK286" s="227">
        <f>ROUND(I286*H286,2)</f>
        <v>0</v>
      </c>
      <c r="BL286" s="19" t="s">
        <v>135</v>
      </c>
      <c r="BM286" s="226" t="s">
        <v>4157</v>
      </c>
    </row>
    <row r="287" s="2" customFormat="1" ht="16.5" customHeight="1">
      <c r="A287" s="40"/>
      <c r="B287" s="41"/>
      <c r="C287" s="215" t="s">
        <v>73</v>
      </c>
      <c r="D287" s="215" t="s">
        <v>190</v>
      </c>
      <c r="E287" s="216" t="s">
        <v>4158</v>
      </c>
      <c r="F287" s="217" t="s">
        <v>4159</v>
      </c>
      <c r="G287" s="218" t="s">
        <v>1866</v>
      </c>
      <c r="H287" s="219">
        <v>1</v>
      </c>
      <c r="I287" s="220"/>
      <c r="J287" s="221">
        <f>ROUND(I287*H287,2)</f>
        <v>0</v>
      </c>
      <c r="K287" s="217" t="s">
        <v>19</v>
      </c>
      <c r="L287" s="46"/>
      <c r="M287" s="222" t="s">
        <v>19</v>
      </c>
      <c r="N287" s="223" t="s">
        <v>44</v>
      </c>
      <c r="O287" s="86"/>
      <c r="P287" s="224">
        <f>O287*H287</f>
        <v>0</v>
      </c>
      <c r="Q287" s="224">
        <v>0</v>
      </c>
      <c r="R287" s="224">
        <f>Q287*H287</f>
        <v>0</v>
      </c>
      <c r="S287" s="224">
        <v>0</v>
      </c>
      <c r="T287" s="225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26" t="s">
        <v>135</v>
      </c>
      <c r="AT287" s="226" t="s">
        <v>190</v>
      </c>
      <c r="AU287" s="226" t="s">
        <v>80</v>
      </c>
      <c r="AY287" s="19" t="s">
        <v>188</v>
      </c>
      <c r="BE287" s="227">
        <f>IF(N287="základní",J287,0)</f>
        <v>0</v>
      </c>
      <c r="BF287" s="227">
        <f>IF(N287="snížená",J287,0)</f>
        <v>0</v>
      </c>
      <c r="BG287" s="227">
        <f>IF(N287="zákl. přenesená",J287,0)</f>
        <v>0</v>
      </c>
      <c r="BH287" s="227">
        <f>IF(N287="sníž. přenesená",J287,0)</f>
        <v>0</v>
      </c>
      <c r="BI287" s="227">
        <f>IF(N287="nulová",J287,0)</f>
        <v>0</v>
      </c>
      <c r="BJ287" s="19" t="s">
        <v>80</v>
      </c>
      <c r="BK287" s="227">
        <f>ROUND(I287*H287,2)</f>
        <v>0</v>
      </c>
      <c r="BL287" s="19" t="s">
        <v>135</v>
      </c>
      <c r="BM287" s="226" t="s">
        <v>4160</v>
      </c>
    </row>
    <row r="288" s="2" customFormat="1" ht="16.5" customHeight="1">
      <c r="A288" s="40"/>
      <c r="B288" s="41"/>
      <c r="C288" s="215" t="s">
        <v>73</v>
      </c>
      <c r="D288" s="215" t="s">
        <v>190</v>
      </c>
      <c r="E288" s="216" t="s">
        <v>4161</v>
      </c>
      <c r="F288" s="217" t="s">
        <v>4162</v>
      </c>
      <c r="G288" s="218" t="s">
        <v>451</v>
      </c>
      <c r="H288" s="219">
        <v>2</v>
      </c>
      <c r="I288" s="220"/>
      <c r="J288" s="221">
        <f>ROUND(I288*H288,2)</f>
        <v>0</v>
      </c>
      <c r="K288" s="217" t="s">
        <v>19</v>
      </c>
      <c r="L288" s="46"/>
      <c r="M288" s="222" t="s">
        <v>19</v>
      </c>
      <c r="N288" s="223" t="s">
        <v>44</v>
      </c>
      <c r="O288" s="86"/>
      <c r="P288" s="224">
        <f>O288*H288</f>
        <v>0</v>
      </c>
      <c r="Q288" s="224">
        <v>0</v>
      </c>
      <c r="R288" s="224">
        <f>Q288*H288</f>
        <v>0</v>
      </c>
      <c r="S288" s="224">
        <v>0</v>
      </c>
      <c r="T288" s="225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26" t="s">
        <v>135</v>
      </c>
      <c r="AT288" s="226" t="s">
        <v>190</v>
      </c>
      <c r="AU288" s="226" t="s">
        <v>80</v>
      </c>
      <c r="AY288" s="19" t="s">
        <v>188</v>
      </c>
      <c r="BE288" s="227">
        <f>IF(N288="základní",J288,0)</f>
        <v>0</v>
      </c>
      <c r="BF288" s="227">
        <f>IF(N288="snížená",J288,0)</f>
        <v>0</v>
      </c>
      <c r="BG288" s="227">
        <f>IF(N288="zákl. přenesená",J288,0)</f>
        <v>0</v>
      </c>
      <c r="BH288" s="227">
        <f>IF(N288="sníž. přenesená",J288,0)</f>
        <v>0</v>
      </c>
      <c r="BI288" s="227">
        <f>IF(N288="nulová",J288,0)</f>
        <v>0</v>
      </c>
      <c r="BJ288" s="19" t="s">
        <v>80</v>
      </c>
      <c r="BK288" s="227">
        <f>ROUND(I288*H288,2)</f>
        <v>0</v>
      </c>
      <c r="BL288" s="19" t="s">
        <v>135</v>
      </c>
      <c r="BM288" s="226" t="s">
        <v>4163</v>
      </c>
    </row>
    <row r="289" s="2" customFormat="1" ht="24.15" customHeight="1">
      <c r="A289" s="40"/>
      <c r="B289" s="41"/>
      <c r="C289" s="215" t="s">
        <v>73</v>
      </c>
      <c r="D289" s="215" t="s">
        <v>190</v>
      </c>
      <c r="E289" s="216" t="s">
        <v>4164</v>
      </c>
      <c r="F289" s="217" t="s">
        <v>4165</v>
      </c>
      <c r="G289" s="218" t="s">
        <v>1866</v>
      </c>
      <c r="H289" s="219">
        <v>1</v>
      </c>
      <c r="I289" s="220"/>
      <c r="J289" s="221">
        <f>ROUND(I289*H289,2)</f>
        <v>0</v>
      </c>
      <c r="K289" s="217" t="s">
        <v>19</v>
      </c>
      <c r="L289" s="46"/>
      <c r="M289" s="222" t="s">
        <v>19</v>
      </c>
      <c r="N289" s="223" t="s">
        <v>44</v>
      </c>
      <c r="O289" s="86"/>
      <c r="P289" s="224">
        <f>O289*H289</f>
        <v>0</v>
      </c>
      <c r="Q289" s="224">
        <v>0</v>
      </c>
      <c r="R289" s="224">
        <f>Q289*H289</f>
        <v>0</v>
      </c>
      <c r="S289" s="224">
        <v>0</v>
      </c>
      <c r="T289" s="225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26" t="s">
        <v>135</v>
      </c>
      <c r="AT289" s="226" t="s">
        <v>190</v>
      </c>
      <c r="AU289" s="226" t="s">
        <v>80</v>
      </c>
      <c r="AY289" s="19" t="s">
        <v>188</v>
      </c>
      <c r="BE289" s="227">
        <f>IF(N289="základní",J289,0)</f>
        <v>0</v>
      </c>
      <c r="BF289" s="227">
        <f>IF(N289="snížená",J289,0)</f>
        <v>0</v>
      </c>
      <c r="BG289" s="227">
        <f>IF(N289="zákl. přenesená",J289,0)</f>
        <v>0</v>
      </c>
      <c r="BH289" s="227">
        <f>IF(N289="sníž. přenesená",J289,0)</f>
        <v>0</v>
      </c>
      <c r="BI289" s="227">
        <f>IF(N289="nulová",J289,0)</f>
        <v>0</v>
      </c>
      <c r="BJ289" s="19" t="s">
        <v>80</v>
      </c>
      <c r="BK289" s="227">
        <f>ROUND(I289*H289,2)</f>
        <v>0</v>
      </c>
      <c r="BL289" s="19" t="s">
        <v>135</v>
      </c>
      <c r="BM289" s="226" t="s">
        <v>4166</v>
      </c>
    </row>
    <row r="290" s="2" customFormat="1" ht="16.5" customHeight="1">
      <c r="A290" s="40"/>
      <c r="B290" s="41"/>
      <c r="C290" s="215" t="s">
        <v>73</v>
      </c>
      <c r="D290" s="215" t="s">
        <v>190</v>
      </c>
      <c r="E290" s="216" t="s">
        <v>4167</v>
      </c>
      <c r="F290" s="217" t="s">
        <v>4168</v>
      </c>
      <c r="G290" s="218" t="s">
        <v>1866</v>
      </c>
      <c r="H290" s="219">
        <v>1</v>
      </c>
      <c r="I290" s="220"/>
      <c r="J290" s="221">
        <f>ROUND(I290*H290,2)</f>
        <v>0</v>
      </c>
      <c r="K290" s="217" t="s">
        <v>19</v>
      </c>
      <c r="L290" s="46"/>
      <c r="M290" s="222" t="s">
        <v>19</v>
      </c>
      <c r="N290" s="223" t="s">
        <v>44</v>
      </c>
      <c r="O290" s="86"/>
      <c r="P290" s="224">
        <f>O290*H290</f>
        <v>0</v>
      </c>
      <c r="Q290" s="224">
        <v>0</v>
      </c>
      <c r="R290" s="224">
        <f>Q290*H290</f>
        <v>0</v>
      </c>
      <c r="S290" s="224">
        <v>0</v>
      </c>
      <c r="T290" s="225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26" t="s">
        <v>135</v>
      </c>
      <c r="AT290" s="226" t="s">
        <v>190</v>
      </c>
      <c r="AU290" s="226" t="s">
        <v>80</v>
      </c>
      <c r="AY290" s="19" t="s">
        <v>188</v>
      </c>
      <c r="BE290" s="227">
        <f>IF(N290="základní",J290,0)</f>
        <v>0</v>
      </c>
      <c r="BF290" s="227">
        <f>IF(N290="snížená",J290,0)</f>
        <v>0</v>
      </c>
      <c r="BG290" s="227">
        <f>IF(N290="zákl. přenesená",J290,0)</f>
        <v>0</v>
      </c>
      <c r="BH290" s="227">
        <f>IF(N290="sníž. přenesená",J290,0)</f>
        <v>0</v>
      </c>
      <c r="BI290" s="227">
        <f>IF(N290="nulová",J290,0)</f>
        <v>0</v>
      </c>
      <c r="BJ290" s="19" t="s">
        <v>80</v>
      </c>
      <c r="BK290" s="227">
        <f>ROUND(I290*H290,2)</f>
        <v>0</v>
      </c>
      <c r="BL290" s="19" t="s">
        <v>135</v>
      </c>
      <c r="BM290" s="226" t="s">
        <v>4169</v>
      </c>
    </row>
    <row r="291" s="2" customFormat="1" ht="16.5" customHeight="1">
      <c r="A291" s="40"/>
      <c r="B291" s="41"/>
      <c r="C291" s="215" t="s">
        <v>73</v>
      </c>
      <c r="D291" s="215" t="s">
        <v>190</v>
      </c>
      <c r="E291" s="216" t="s">
        <v>4170</v>
      </c>
      <c r="F291" s="217" t="s">
        <v>4171</v>
      </c>
      <c r="G291" s="218" t="s">
        <v>1866</v>
      </c>
      <c r="H291" s="219">
        <v>1</v>
      </c>
      <c r="I291" s="220"/>
      <c r="J291" s="221">
        <f>ROUND(I291*H291,2)</f>
        <v>0</v>
      </c>
      <c r="K291" s="217" t="s">
        <v>19</v>
      </c>
      <c r="L291" s="46"/>
      <c r="M291" s="222" t="s">
        <v>19</v>
      </c>
      <c r="N291" s="223" t="s">
        <v>44</v>
      </c>
      <c r="O291" s="86"/>
      <c r="P291" s="224">
        <f>O291*H291</f>
        <v>0</v>
      </c>
      <c r="Q291" s="224">
        <v>0</v>
      </c>
      <c r="R291" s="224">
        <f>Q291*H291</f>
        <v>0</v>
      </c>
      <c r="S291" s="224">
        <v>0</v>
      </c>
      <c r="T291" s="225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26" t="s">
        <v>135</v>
      </c>
      <c r="AT291" s="226" t="s">
        <v>190</v>
      </c>
      <c r="AU291" s="226" t="s">
        <v>80</v>
      </c>
      <c r="AY291" s="19" t="s">
        <v>188</v>
      </c>
      <c r="BE291" s="227">
        <f>IF(N291="základní",J291,0)</f>
        <v>0</v>
      </c>
      <c r="BF291" s="227">
        <f>IF(N291="snížená",J291,0)</f>
        <v>0</v>
      </c>
      <c r="BG291" s="227">
        <f>IF(N291="zákl. přenesená",J291,0)</f>
        <v>0</v>
      </c>
      <c r="BH291" s="227">
        <f>IF(N291="sníž. přenesená",J291,0)</f>
        <v>0</v>
      </c>
      <c r="BI291" s="227">
        <f>IF(N291="nulová",J291,0)</f>
        <v>0</v>
      </c>
      <c r="BJ291" s="19" t="s">
        <v>80</v>
      </c>
      <c r="BK291" s="227">
        <f>ROUND(I291*H291,2)</f>
        <v>0</v>
      </c>
      <c r="BL291" s="19" t="s">
        <v>135</v>
      </c>
      <c r="BM291" s="226" t="s">
        <v>4172</v>
      </c>
    </row>
    <row r="292" s="2" customFormat="1" ht="37.8" customHeight="1">
      <c r="A292" s="40"/>
      <c r="B292" s="41"/>
      <c r="C292" s="215" t="s">
        <v>73</v>
      </c>
      <c r="D292" s="215" t="s">
        <v>190</v>
      </c>
      <c r="E292" s="216" t="s">
        <v>4173</v>
      </c>
      <c r="F292" s="217" t="s">
        <v>4174</v>
      </c>
      <c r="G292" s="218" t="s">
        <v>1866</v>
      </c>
      <c r="H292" s="219">
        <v>1</v>
      </c>
      <c r="I292" s="220"/>
      <c r="J292" s="221">
        <f>ROUND(I292*H292,2)</f>
        <v>0</v>
      </c>
      <c r="K292" s="217" t="s">
        <v>19</v>
      </c>
      <c r="L292" s="46"/>
      <c r="M292" s="222" t="s">
        <v>19</v>
      </c>
      <c r="N292" s="223" t="s">
        <v>44</v>
      </c>
      <c r="O292" s="86"/>
      <c r="P292" s="224">
        <f>O292*H292</f>
        <v>0</v>
      </c>
      <c r="Q292" s="224">
        <v>0</v>
      </c>
      <c r="R292" s="224">
        <f>Q292*H292</f>
        <v>0</v>
      </c>
      <c r="S292" s="224">
        <v>0</v>
      </c>
      <c r="T292" s="225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6" t="s">
        <v>135</v>
      </c>
      <c r="AT292" s="226" t="s">
        <v>190</v>
      </c>
      <c r="AU292" s="226" t="s">
        <v>80</v>
      </c>
      <c r="AY292" s="19" t="s">
        <v>188</v>
      </c>
      <c r="BE292" s="227">
        <f>IF(N292="základní",J292,0)</f>
        <v>0</v>
      </c>
      <c r="BF292" s="227">
        <f>IF(N292="snížená",J292,0)</f>
        <v>0</v>
      </c>
      <c r="BG292" s="227">
        <f>IF(N292="zákl. přenesená",J292,0)</f>
        <v>0</v>
      </c>
      <c r="BH292" s="227">
        <f>IF(N292="sníž. přenesená",J292,0)</f>
        <v>0</v>
      </c>
      <c r="BI292" s="227">
        <f>IF(N292="nulová",J292,0)</f>
        <v>0</v>
      </c>
      <c r="BJ292" s="19" t="s">
        <v>80</v>
      </c>
      <c r="BK292" s="227">
        <f>ROUND(I292*H292,2)</f>
        <v>0</v>
      </c>
      <c r="BL292" s="19" t="s">
        <v>135</v>
      </c>
      <c r="BM292" s="226" t="s">
        <v>4175</v>
      </c>
    </row>
    <row r="293" s="2" customFormat="1" ht="37.8" customHeight="1">
      <c r="A293" s="40"/>
      <c r="B293" s="41"/>
      <c r="C293" s="215" t="s">
        <v>73</v>
      </c>
      <c r="D293" s="215" t="s">
        <v>190</v>
      </c>
      <c r="E293" s="216" t="s">
        <v>4176</v>
      </c>
      <c r="F293" s="217" t="s">
        <v>4177</v>
      </c>
      <c r="G293" s="218" t="s">
        <v>1866</v>
      </c>
      <c r="H293" s="219">
        <v>1</v>
      </c>
      <c r="I293" s="220"/>
      <c r="J293" s="221">
        <f>ROUND(I293*H293,2)</f>
        <v>0</v>
      </c>
      <c r="K293" s="217" t="s">
        <v>19</v>
      </c>
      <c r="L293" s="46"/>
      <c r="M293" s="222" t="s">
        <v>19</v>
      </c>
      <c r="N293" s="223" t="s">
        <v>44</v>
      </c>
      <c r="O293" s="86"/>
      <c r="P293" s="224">
        <f>O293*H293</f>
        <v>0</v>
      </c>
      <c r="Q293" s="224">
        <v>0</v>
      </c>
      <c r="R293" s="224">
        <f>Q293*H293</f>
        <v>0</v>
      </c>
      <c r="S293" s="224">
        <v>0</v>
      </c>
      <c r="T293" s="225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26" t="s">
        <v>135</v>
      </c>
      <c r="AT293" s="226" t="s">
        <v>190</v>
      </c>
      <c r="AU293" s="226" t="s">
        <v>80</v>
      </c>
      <c r="AY293" s="19" t="s">
        <v>188</v>
      </c>
      <c r="BE293" s="227">
        <f>IF(N293="základní",J293,0)</f>
        <v>0</v>
      </c>
      <c r="BF293" s="227">
        <f>IF(N293="snížená",J293,0)</f>
        <v>0</v>
      </c>
      <c r="BG293" s="227">
        <f>IF(N293="zákl. přenesená",J293,0)</f>
        <v>0</v>
      </c>
      <c r="BH293" s="227">
        <f>IF(N293="sníž. přenesená",J293,0)</f>
        <v>0</v>
      </c>
      <c r="BI293" s="227">
        <f>IF(N293="nulová",J293,0)</f>
        <v>0</v>
      </c>
      <c r="BJ293" s="19" t="s">
        <v>80</v>
      </c>
      <c r="BK293" s="227">
        <f>ROUND(I293*H293,2)</f>
        <v>0</v>
      </c>
      <c r="BL293" s="19" t="s">
        <v>135</v>
      </c>
      <c r="BM293" s="226" t="s">
        <v>4178</v>
      </c>
    </row>
    <row r="294" s="2" customFormat="1" ht="24.15" customHeight="1">
      <c r="A294" s="40"/>
      <c r="B294" s="41"/>
      <c r="C294" s="215" t="s">
        <v>73</v>
      </c>
      <c r="D294" s="215" t="s">
        <v>190</v>
      </c>
      <c r="E294" s="216" t="s">
        <v>4179</v>
      </c>
      <c r="F294" s="217" t="s">
        <v>4180</v>
      </c>
      <c r="G294" s="218" t="s">
        <v>1866</v>
      </c>
      <c r="H294" s="219">
        <v>1</v>
      </c>
      <c r="I294" s="220"/>
      <c r="J294" s="221">
        <f>ROUND(I294*H294,2)</f>
        <v>0</v>
      </c>
      <c r="K294" s="217" t="s">
        <v>19</v>
      </c>
      <c r="L294" s="46"/>
      <c r="M294" s="222" t="s">
        <v>19</v>
      </c>
      <c r="N294" s="223" t="s">
        <v>44</v>
      </c>
      <c r="O294" s="86"/>
      <c r="P294" s="224">
        <f>O294*H294</f>
        <v>0</v>
      </c>
      <c r="Q294" s="224">
        <v>0</v>
      </c>
      <c r="R294" s="224">
        <f>Q294*H294</f>
        <v>0</v>
      </c>
      <c r="S294" s="224">
        <v>0</v>
      </c>
      <c r="T294" s="225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26" t="s">
        <v>135</v>
      </c>
      <c r="AT294" s="226" t="s">
        <v>190</v>
      </c>
      <c r="AU294" s="226" t="s">
        <v>80</v>
      </c>
      <c r="AY294" s="19" t="s">
        <v>188</v>
      </c>
      <c r="BE294" s="227">
        <f>IF(N294="základní",J294,0)</f>
        <v>0</v>
      </c>
      <c r="BF294" s="227">
        <f>IF(N294="snížená",J294,0)</f>
        <v>0</v>
      </c>
      <c r="BG294" s="227">
        <f>IF(N294="zákl. přenesená",J294,0)</f>
        <v>0</v>
      </c>
      <c r="BH294" s="227">
        <f>IF(N294="sníž. přenesená",J294,0)</f>
        <v>0</v>
      </c>
      <c r="BI294" s="227">
        <f>IF(N294="nulová",J294,0)</f>
        <v>0</v>
      </c>
      <c r="BJ294" s="19" t="s">
        <v>80</v>
      </c>
      <c r="BK294" s="227">
        <f>ROUND(I294*H294,2)</f>
        <v>0</v>
      </c>
      <c r="BL294" s="19" t="s">
        <v>135</v>
      </c>
      <c r="BM294" s="226" t="s">
        <v>4181</v>
      </c>
    </row>
    <row r="295" s="12" customFormat="1" ht="25.92" customHeight="1">
      <c r="A295" s="12"/>
      <c r="B295" s="199"/>
      <c r="C295" s="200"/>
      <c r="D295" s="201" t="s">
        <v>72</v>
      </c>
      <c r="E295" s="202" t="s">
        <v>446</v>
      </c>
      <c r="F295" s="202" t="s">
        <v>447</v>
      </c>
      <c r="G295" s="200"/>
      <c r="H295" s="200"/>
      <c r="I295" s="203"/>
      <c r="J295" s="204">
        <f>BK295</f>
        <v>0</v>
      </c>
      <c r="K295" s="200"/>
      <c r="L295" s="205"/>
      <c r="M295" s="206"/>
      <c r="N295" s="207"/>
      <c r="O295" s="207"/>
      <c r="P295" s="208">
        <f>P296</f>
        <v>0</v>
      </c>
      <c r="Q295" s="207"/>
      <c r="R295" s="208">
        <f>R296</f>
        <v>0</v>
      </c>
      <c r="S295" s="207"/>
      <c r="T295" s="209">
        <f>T296</f>
        <v>0</v>
      </c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R295" s="210" t="s">
        <v>135</v>
      </c>
      <c r="AT295" s="211" t="s">
        <v>72</v>
      </c>
      <c r="AU295" s="211" t="s">
        <v>73</v>
      </c>
      <c r="AY295" s="210" t="s">
        <v>188</v>
      </c>
      <c r="BK295" s="212">
        <f>BK296</f>
        <v>0</v>
      </c>
    </row>
    <row r="296" s="2" customFormat="1" ht="16.5" customHeight="1">
      <c r="A296" s="40"/>
      <c r="B296" s="41"/>
      <c r="C296" s="215" t="s">
        <v>80</v>
      </c>
      <c r="D296" s="215" t="s">
        <v>190</v>
      </c>
      <c r="E296" s="216" t="s">
        <v>449</v>
      </c>
      <c r="F296" s="217" t="s">
        <v>4182</v>
      </c>
      <c r="G296" s="218" t="s">
        <v>3827</v>
      </c>
      <c r="H296" s="219">
        <v>1</v>
      </c>
      <c r="I296" s="220"/>
      <c r="J296" s="221">
        <f>ROUND(I296*H296,2)</f>
        <v>0</v>
      </c>
      <c r="K296" s="217" t="s">
        <v>19</v>
      </c>
      <c r="L296" s="46"/>
      <c r="M296" s="267" t="s">
        <v>19</v>
      </c>
      <c r="N296" s="268" t="s">
        <v>44</v>
      </c>
      <c r="O296" s="269"/>
      <c r="P296" s="270">
        <f>O296*H296</f>
        <v>0</v>
      </c>
      <c r="Q296" s="270">
        <v>0</v>
      </c>
      <c r="R296" s="270">
        <f>Q296*H296</f>
        <v>0</v>
      </c>
      <c r="S296" s="270">
        <v>0</v>
      </c>
      <c r="T296" s="271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6" t="s">
        <v>453</v>
      </c>
      <c r="AT296" s="226" t="s">
        <v>190</v>
      </c>
      <c r="AU296" s="226" t="s">
        <v>80</v>
      </c>
      <c r="AY296" s="19" t="s">
        <v>188</v>
      </c>
      <c r="BE296" s="227">
        <f>IF(N296="základní",J296,0)</f>
        <v>0</v>
      </c>
      <c r="BF296" s="227">
        <f>IF(N296="snížená",J296,0)</f>
        <v>0</v>
      </c>
      <c r="BG296" s="227">
        <f>IF(N296="zákl. přenesená",J296,0)</f>
        <v>0</v>
      </c>
      <c r="BH296" s="227">
        <f>IF(N296="sníž. přenesená",J296,0)</f>
        <v>0</v>
      </c>
      <c r="BI296" s="227">
        <f>IF(N296="nulová",J296,0)</f>
        <v>0</v>
      </c>
      <c r="BJ296" s="19" t="s">
        <v>80</v>
      </c>
      <c r="BK296" s="227">
        <f>ROUND(I296*H296,2)</f>
        <v>0</v>
      </c>
      <c r="BL296" s="19" t="s">
        <v>453</v>
      </c>
      <c r="BM296" s="226" t="s">
        <v>4183</v>
      </c>
    </row>
    <row r="297" s="2" customFormat="1" ht="6.96" customHeight="1">
      <c r="A297" s="40"/>
      <c r="B297" s="61"/>
      <c r="C297" s="62"/>
      <c r="D297" s="62"/>
      <c r="E297" s="62"/>
      <c r="F297" s="62"/>
      <c r="G297" s="62"/>
      <c r="H297" s="62"/>
      <c r="I297" s="62"/>
      <c r="J297" s="62"/>
      <c r="K297" s="62"/>
      <c r="L297" s="46"/>
      <c r="M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</sheetData>
  <sheetProtection sheet="1" autoFilter="0" formatColumns="0" formatRows="0" objects="1" scenarios="1" spinCount="100000" saltValue="G7VH6yb3X1ob0YX+np0PBfJG10CHcs7FNuKpjxraoYeQsvQldY9Dez4epr+QHEPjF4kTX5vwPCMJ6g4OJDZLaw==" hashValue="GDD6mkwvgXp8PMSRfWkMAKBrlhgu/bBbMuqqIKeLf9bg9Shs8pqYdCywTZW6wdHyTn+16q6iXZTeLFLE2XXQTw==" algorithmName="SHA-512" password="CC35"/>
  <autoFilter ref="C91:K29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117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4184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tr">
        <f>IF('Rekapitulace stavby'!AN10="","",'Rekapitulace stavby'!AN10)</f>
        <v>61988987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tr">
        <f>IF('Rekapitulace stavby'!E11="","",'Rekapitulace stavby'!E11)</f>
        <v>Ostravská univerzita, Dvořákova 138/7, Ostrava</v>
      </c>
      <c r="F17" s="40"/>
      <c r="G17" s="40"/>
      <c r="H17" s="40"/>
      <c r="I17" s="145" t="s">
        <v>29</v>
      </c>
      <c r="J17" s="135" t="str">
        <f>IF('Rekapitulace stavby'!AN11="","",'Rekapitulace stavby'!AN11)</f>
        <v/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tr">
        <f>IF('Rekapitulace stavby'!AN16="","",'Rekapitulace stavby'!AN16)</f>
        <v>60766859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tr">
        <f>IF('Rekapitulace stavby'!E17="","",'Rekapitulace stavby'!E17)</f>
        <v>Ing.arch.Martin Janda,Lomná 1895, Frenštát p.R.</v>
      </c>
      <c r="F23" s="40"/>
      <c r="G23" s="40"/>
      <c r="H23" s="40"/>
      <c r="I23" s="145" t="s">
        <v>29</v>
      </c>
      <c r="J23" s="135" t="str">
        <f>IF('Rekapitulace stavby'!AN17="","",'Rekapitulace stavby'!AN17)</f>
        <v/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ROUND(J90,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ROUND((SUM(BE90:BE197)),  2)</f>
        <v>0</v>
      </c>
      <c r="G35" s="40"/>
      <c r="H35" s="40"/>
      <c r="I35" s="160">
        <v>0.20999999999999999</v>
      </c>
      <c r="J35" s="159">
        <f>ROUND(((SUM(BE90:BE197))*I35),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ROUND((SUM(BF90:BF197)),  2)</f>
        <v>0</v>
      </c>
      <c r="G36" s="40"/>
      <c r="H36" s="40"/>
      <c r="I36" s="160">
        <v>0.14999999999999999</v>
      </c>
      <c r="J36" s="159">
        <f>ROUND(((SUM(BF90:BF197))*I36),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ROUND((SUM(BG90:BG197)),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ROUND((SUM(BH90:BH197)),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ROUND((SUM(BI90:BI197)),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012 - Zdravotechnika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J90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4185</v>
      </c>
      <c r="E64" s="180"/>
      <c r="F64" s="180"/>
      <c r="G64" s="180"/>
      <c r="H64" s="180"/>
      <c r="I64" s="180"/>
      <c r="J64" s="181">
        <f>J91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7"/>
      <c r="C65" s="178"/>
      <c r="D65" s="179" t="s">
        <v>4186</v>
      </c>
      <c r="E65" s="180"/>
      <c r="F65" s="180"/>
      <c r="G65" s="180"/>
      <c r="H65" s="180"/>
      <c r="I65" s="180"/>
      <c r="J65" s="181">
        <f>J104</f>
        <v>0</v>
      </c>
      <c r="K65" s="178"/>
      <c r="L65" s="18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7"/>
      <c r="C66" s="178"/>
      <c r="D66" s="179" t="s">
        <v>4187</v>
      </c>
      <c r="E66" s="180"/>
      <c r="F66" s="180"/>
      <c r="G66" s="180"/>
      <c r="H66" s="180"/>
      <c r="I66" s="180"/>
      <c r="J66" s="181">
        <f>J107</f>
        <v>0</v>
      </c>
      <c r="K66" s="178"/>
      <c r="L66" s="18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7"/>
      <c r="C67" s="178"/>
      <c r="D67" s="179" t="s">
        <v>4188</v>
      </c>
      <c r="E67" s="180"/>
      <c r="F67" s="180"/>
      <c r="G67" s="180"/>
      <c r="H67" s="180"/>
      <c r="I67" s="180"/>
      <c r="J67" s="181">
        <f>J134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7"/>
      <c r="C68" s="178"/>
      <c r="D68" s="179" t="s">
        <v>4189</v>
      </c>
      <c r="E68" s="180"/>
      <c r="F68" s="180"/>
      <c r="G68" s="180"/>
      <c r="H68" s="180"/>
      <c r="I68" s="180"/>
      <c r="J68" s="181">
        <f>J167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0"/>
      <c r="B69" s="41"/>
      <c r="C69" s="42"/>
      <c r="D69" s="42"/>
      <c r="E69" s="42"/>
      <c r="F69" s="42"/>
      <c r="G69" s="42"/>
      <c r="H69" s="42"/>
      <c r="I69" s="42"/>
      <c r="J69" s="42"/>
      <c r="K69" s="42"/>
      <c r="L69" s="147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6.96" customHeight="1">
      <c r="A70" s="40"/>
      <c r="B70" s="61"/>
      <c r="C70" s="62"/>
      <c r="D70" s="62"/>
      <c r="E70" s="62"/>
      <c r="F70" s="62"/>
      <c r="G70" s="62"/>
      <c r="H70" s="62"/>
      <c r="I70" s="62"/>
      <c r="J70" s="62"/>
      <c r="K70" s="6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4" s="2" customFormat="1" ht="6.96" customHeight="1">
      <c r="A74" s="40"/>
      <c r="B74" s="63"/>
      <c r="C74" s="64"/>
      <c r="D74" s="64"/>
      <c r="E74" s="64"/>
      <c r="F74" s="64"/>
      <c r="G74" s="64"/>
      <c r="H74" s="64"/>
      <c r="I74" s="64"/>
      <c r="J74" s="64"/>
      <c r="K74" s="64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24.96" customHeight="1">
      <c r="A75" s="40"/>
      <c r="B75" s="41"/>
      <c r="C75" s="25" t="s">
        <v>173</v>
      </c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16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6.5" customHeight="1">
      <c r="A78" s="40"/>
      <c r="B78" s="41"/>
      <c r="C78" s="42"/>
      <c r="D78" s="42"/>
      <c r="E78" s="172" t="str">
        <f>E7</f>
        <v>OU - stavební úpravy objektu ZW - děkanát Lékařské fakulty</v>
      </c>
      <c r="F78" s="34"/>
      <c r="G78" s="34"/>
      <c r="H78" s="34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1" customFormat="1" ht="12" customHeight="1">
      <c r="B79" s="23"/>
      <c r="C79" s="34" t="s">
        <v>153</v>
      </c>
      <c r="D79" s="24"/>
      <c r="E79" s="24"/>
      <c r="F79" s="24"/>
      <c r="G79" s="24"/>
      <c r="H79" s="24"/>
      <c r="I79" s="24"/>
      <c r="J79" s="24"/>
      <c r="K79" s="24"/>
      <c r="L79" s="22"/>
    </row>
    <row r="80" s="2" customFormat="1" ht="16.5" customHeight="1">
      <c r="A80" s="40"/>
      <c r="B80" s="41"/>
      <c r="C80" s="42"/>
      <c r="D80" s="42"/>
      <c r="E80" s="172" t="s">
        <v>154</v>
      </c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155</v>
      </c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71" t="str">
        <f>E11</f>
        <v>012 - Zdravotechnika</v>
      </c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21</v>
      </c>
      <c r="D84" s="42"/>
      <c r="E84" s="42"/>
      <c r="F84" s="29" t="str">
        <f>F14</f>
        <v xml:space="preserve"> </v>
      </c>
      <c r="G84" s="42"/>
      <c r="H84" s="42"/>
      <c r="I84" s="34" t="s">
        <v>23</v>
      </c>
      <c r="J84" s="74" t="str">
        <f>IF(J14="","",J14)</f>
        <v>16. 9. 2021</v>
      </c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40.05" customHeight="1">
      <c r="A86" s="40"/>
      <c r="B86" s="41"/>
      <c r="C86" s="34" t="s">
        <v>25</v>
      </c>
      <c r="D86" s="42"/>
      <c r="E86" s="42"/>
      <c r="F86" s="29" t="str">
        <f>E17</f>
        <v>Ostravská univerzita, Dvořákova 138/7, Ostrava</v>
      </c>
      <c r="G86" s="42"/>
      <c r="H86" s="42"/>
      <c r="I86" s="34" t="s">
        <v>32</v>
      </c>
      <c r="J86" s="38" t="str">
        <f>E23</f>
        <v>Ing.arch.Martin Janda,Lomná 1895, Frenštát p.R.</v>
      </c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5.15" customHeight="1">
      <c r="A87" s="40"/>
      <c r="B87" s="41"/>
      <c r="C87" s="34" t="s">
        <v>30</v>
      </c>
      <c r="D87" s="42"/>
      <c r="E87" s="42"/>
      <c r="F87" s="29" t="str">
        <f>IF(E20="","",E20)</f>
        <v>Vyplň údaj</v>
      </c>
      <c r="G87" s="42"/>
      <c r="H87" s="42"/>
      <c r="I87" s="34" t="s">
        <v>36</v>
      </c>
      <c r="J87" s="38" t="str">
        <f>E26</f>
        <v xml:space="preserve"> </v>
      </c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0.32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1" customFormat="1" ht="29.28" customHeight="1">
      <c r="A89" s="188"/>
      <c r="B89" s="189"/>
      <c r="C89" s="190" t="s">
        <v>174</v>
      </c>
      <c r="D89" s="191" t="s">
        <v>58</v>
      </c>
      <c r="E89" s="191" t="s">
        <v>54</v>
      </c>
      <c r="F89" s="191" t="s">
        <v>55</v>
      </c>
      <c r="G89" s="191" t="s">
        <v>175</v>
      </c>
      <c r="H89" s="191" t="s">
        <v>176</v>
      </c>
      <c r="I89" s="191" t="s">
        <v>177</v>
      </c>
      <c r="J89" s="191" t="s">
        <v>159</v>
      </c>
      <c r="K89" s="192" t="s">
        <v>178</v>
      </c>
      <c r="L89" s="193"/>
      <c r="M89" s="94" t="s">
        <v>19</v>
      </c>
      <c r="N89" s="95" t="s">
        <v>43</v>
      </c>
      <c r="O89" s="95" t="s">
        <v>179</v>
      </c>
      <c r="P89" s="95" t="s">
        <v>180</v>
      </c>
      <c r="Q89" s="95" t="s">
        <v>181</v>
      </c>
      <c r="R89" s="95" t="s">
        <v>182</v>
      </c>
      <c r="S89" s="95" t="s">
        <v>183</v>
      </c>
      <c r="T89" s="96" t="s">
        <v>184</v>
      </c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</row>
    <row r="90" s="2" customFormat="1" ht="22.8" customHeight="1">
      <c r="A90" s="40"/>
      <c r="B90" s="41"/>
      <c r="C90" s="101" t="s">
        <v>185</v>
      </c>
      <c r="D90" s="42"/>
      <c r="E90" s="42"/>
      <c r="F90" s="42"/>
      <c r="G90" s="42"/>
      <c r="H90" s="42"/>
      <c r="I90" s="42"/>
      <c r="J90" s="194">
        <f>BK90</f>
        <v>0</v>
      </c>
      <c r="K90" s="42"/>
      <c r="L90" s="46"/>
      <c r="M90" s="97"/>
      <c r="N90" s="195"/>
      <c r="O90" s="98"/>
      <c r="P90" s="196">
        <f>P91+P104+P107+P134+P167</f>
        <v>0</v>
      </c>
      <c r="Q90" s="98"/>
      <c r="R90" s="196">
        <f>R91+R104+R107+R134+R167</f>
        <v>0</v>
      </c>
      <c r="S90" s="98"/>
      <c r="T90" s="197">
        <f>T91+T104+T107+T134+T167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72</v>
      </c>
      <c r="AU90" s="19" t="s">
        <v>160</v>
      </c>
      <c r="BK90" s="198">
        <f>BK91+BK104+BK107+BK134+BK167</f>
        <v>0</v>
      </c>
    </row>
    <row r="91" s="12" customFormat="1" ht="25.92" customHeight="1">
      <c r="A91" s="12"/>
      <c r="B91" s="199"/>
      <c r="C91" s="200"/>
      <c r="D91" s="201" t="s">
        <v>72</v>
      </c>
      <c r="E91" s="202" t="s">
        <v>268</v>
      </c>
      <c r="F91" s="202" t="s">
        <v>4190</v>
      </c>
      <c r="G91" s="200"/>
      <c r="H91" s="200"/>
      <c r="I91" s="203"/>
      <c r="J91" s="204">
        <f>BK91</f>
        <v>0</v>
      </c>
      <c r="K91" s="200"/>
      <c r="L91" s="205"/>
      <c r="M91" s="206"/>
      <c r="N91" s="207"/>
      <c r="O91" s="207"/>
      <c r="P91" s="208">
        <f>SUM(P92:P103)</f>
        <v>0</v>
      </c>
      <c r="Q91" s="207"/>
      <c r="R91" s="208">
        <f>SUM(R92:R103)</f>
        <v>0</v>
      </c>
      <c r="S91" s="207"/>
      <c r="T91" s="209">
        <f>SUM(T92:T103)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0" t="s">
        <v>80</v>
      </c>
      <c r="AT91" s="211" t="s">
        <v>72</v>
      </c>
      <c r="AU91" s="211" t="s">
        <v>73</v>
      </c>
      <c r="AY91" s="210" t="s">
        <v>188</v>
      </c>
      <c r="BK91" s="212">
        <f>SUM(BK92:BK103)</f>
        <v>0</v>
      </c>
    </row>
    <row r="92" s="2" customFormat="1" ht="16.5" customHeight="1">
      <c r="A92" s="40"/>
      <c r="B92" s="41"/>
      <c r="C92" s="215" t="s">
        <v>80</v>
      </c>
      <c r="D92" s="215" t="s">
        <v>190</v>
      </c>
      <c r="E92" s="216" t="s">
        <v>4191</v>
      </c>
      <c r="F92" s="217" t="s">
        <v>4192</v>
      </c>
      <c r="G92" s="218" t="s">
        <v>501</v>
      </c>
      <c r="H92" s="219">
        <v>4</v>
      </c>
      <c r="I92" s="220"/>
      <c r="J92" s="221">
        <f>ROUND(I92*H92,2)</f>
        <v>0</v>
      </c>
      <c r="K92" s="217" t="s">
        <v>19</v>
      </c>
      <c r="L92" s="46"/>
      <c r="M92" s="222" t="s">
        <v>19</v>
      </c>
      <c r="N92" s="223" t="s">
        <v>44</v>
      </c>
      <c r="O92" s="86"/>
      <c r="P92" s="224">
        <f>O92*H92</f>
        <v>0</v>
      </c>
      <c r="Q92" s="224">
        <v>0</v>
      </c>
      <c r="R92" s="224">
        <f>Q92*H92</f>
        <v>0</v>
      </c>
      <c r="S92" s="224">
        <v>0</v>
      </c>
      <c r="T92" s="225">
        <f>S92*H92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26" t="s">
        <v>135</v>
      </c>
      <c r="AT92" s="226" t="s">
        <v>190</v>
      </c>
      <c r="AU92" s="226" t="s">
        <v>80</v>
      </c>
      <c r="AY92" s="19" t="s">
        <v>188</v>
      </c>
      <c r="BE92" s="227">
        <f>IF(N92="základní",J92,0)</f>
        <v>0</v>
      </c>
      <c r="BF92" s="227">
        <f>IF(N92="snížená",J92,0)</f>
        <v>0</v>
      </c>
      <c r="BG92" s="227">
        <f>IF(N92="zákl. přenesená",J92,0)</f>
        <v>0</v>
      </c>
      <c r="BH92" s="227">
        <f>IF(N92="sníž. přenesená",J92,0)</f>
        <v>0</v>
      </c>
      <c r="BI92" s="227">
        <f>IF(N92="nulová",J92,0)</f>
        <v>0</v>
      </c>
      <c r="BJ92" s="19" t="s">
        <v>80</v>
      </c>
      <c r="BK92" s="227">
        <f>ROUND(I92*H92,2)</f>
        <v>0</v>
      </c>
      <c r="BL92" s="19" t="s">
        <v>135</v>
      </c>
      <c r="BM92" s="226" t="s">
        <v>82</v>
      </c>
    </row>
    <row r="93" s="2" customFormat="1" ht="16.5" customHeight="1">
      <c r="A93" s="40"/>
      <c r="B93" s="41"/>
      <c r="C93" s="215" t="s">
        <v>82</v>
      </c>
      <c r="D93" s="215" t="s">
        <v>190</v>
      </c>
      <c r="E93" s="216" t="s">
        <v>4193</v>
      </c>
      <c r="F93" s="217" t="s">
        <v>4194</v>
      </c>
      <c r="G93" s="218" t="s">
        <v>501</v>
      </c>
      <c r="H93" s="219">
        <v>4</v>
      </c>
      <c r="I93" s="220"/>
      <c r="J93" s="221">
        <f>ROUND(I93*H93,2)</f>
        <v>0</v>
      </c>
      <c r="K93" s="217" t="s">
        <v>19</v>
      </c>
      <c r="L93" s="46"/>
      <c r="M93" s="222" t="s">
        <v>19</v>
      </c>
      <c r="N93" s="223" t="s">
        <v>44</v>
      </c>
      <c r="O93" s="86"/>
      <c r="P93" s="224">
        <f>O93*H93</f>
        <v>0</v>
      </c>
      <c r="Q93" s="224">
        <v>0</v>
      </c>
      <c r="R93" s="224">
        <f>Q93*H93</f>
        <v>0</v>
      </c>
      <c r="S93" s="224">
        <v>0</v>
      </c>
      <c r="T93" s="225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6" t="s">
        <v>135</v>
      </c>
      <c r="AT93" s="226" t="s">
        <v>190</v>
      </c>
      <c r="AU93" s="226" t="s">
        <v>80</v>
      </c>
      <c r="AY93" s="19" t="s">
        <v>188</v>
      </c>
      <c r="BE93" s="227">
        <f>IF(N93="základní",J93,0)</f>
        <v>0</v>
      </c>
      <c r="BF93" s="227">
        <f>IF(N93="snížená",J93,0)</f>
        <v>0</v>
      </c>
      <c r="BG93" s="227">
        <f>IF(N93="zákl. přenesená",J93,0)</f>
        <v>0</v>
      </c>
      <c r="BH93" s="227">
        <f>IF(N93="sníž. přenesená",J93,0)</f>
        <v>0</v>
      </c>
      <c r="BI93" s="227">
        <f>IF(N93="nulová",J93,0)</f>
        <v>0</v>
      </c>
      <c r="BJ93" s="19" t="s">
        <v>80</v>
      </c>
      <c r="BK93" s="227">
        <f>ROUND(I93*H93,2)</f>
        <v>0</v>
      </c>
      <c r="BL93" s="19" t="s">
        <v>135</v>
      </c>
      <c r="BM93" s="226" t="s">
        <v>135</v>
      </c>
    </row>
    <row r="94" s="2" customFormat="1" ht="16.5" customHeight="1">
      <c r="A94" s="40"/>
      <c r="B94" s="41"/>
      <c r="C94" s="215" t="s">
        <v>129</v>
      </c>
      <c r="D94" s="215" t="s">
        <v>190</v>
      </c>
      <c r="E94" s="216" t="s">
        <v>4195</v>
      </c>
      <c r="F94" s="217" t="s">
        <v>4196</v>
      </c>
      <c r="G94" s="218" t="s">
        <v>442</v>
      </c>
      <c r="H94" s="219">
        <v>1</v>
      </c>
      <c r="I94" s="220"/>
      <c r="J94" s="221">
        <f>ROUND(I94*H94,2)</f>
        <v>0</v>
      </c>
      <c r="K94" s="217" t="s">
        <v>19</v>
      </c>
      <c r="L94" s="46"/>
      <c r="M94" s="222" t="s">
        <v>19</v>
      </c>
      <c r="N94" s="223" t="s">
        <v>44</v>
      </c>
      <c r="O94" s="86"/>
      <c r="P94" s="224">
        <f>O94*H94</f>
        <v>0</v>
      </c>
      <c r="Q94" s="224">
        <v>0</v>
      </c>
      <c r="R94" s="224">
        <f>Q94*H94</f>
        <v>0</v>
      </c>
      <c r="S94" s="224">
        <v>0</v>
      </c>
      <c r="T94" s="225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6" t="s">
        <v>135</v>
      </c>
      <c r="AT94" s="226" t="s">
        <v>190</v>
      </c>
      <c r="AU94" s="226" t="s">
        <v>80</v>
      </c>
      <c r="AY94" s="19" t="s">
        <v>188</v>
      </c>
      <c r="BE94" s="227">
        <f>IF(N94="základní",J94,0)</f>
        <v>0</v>
      </c>
      <c r="BF94" s="227">
        <f>IF(N94="snížená",J94,0)</f>
        <v>0</v>
      </c>
      <c r="BG94" s="227">
        <f>IF(N94="zákl. přenesená",J94,0)</f>
        <v>0</v>
      </c>
      <c r="BH94" s="227">
        <f>IF(N94="sníž. přenesená",J94,0)</f>
        <v>0</v>
      </c>
      <c r="BI94" s="227">
        <f>IF(N94="nulová",J94,0)</f>
        <v>0</v>
      </c>
      <c r="BJ94" s="19" t="s">
        <v>80</v>
      </c>
      <c r="BK94" s="227">
        <f>ROUND(I94*H94,2)</f>
        <v>0</v>
      </c>
      <c r="BL94" s="19" t="s">
        <v>135</v>
      </c>
      <c r="BM94" s="226" t="s">
        <v>258</v>
      </c>
    </row>
    <row r="95" s="2" customFormat="1" ht="16.5" customHeight="1">
      <c r="A95" s="40"/>
      <c r="B95" s="41"/>
      <c r="C95" s="215" t="s">
        <v>135</v>
      </c>
      <c r="D95" s="215" t="s">
        <v>190</v>
      </c>
      <c r="E95" s="216" t="s">
        <v>4197</v>
      </c>
      <c r="F95" s="217" t="s">
        <v>4198</v>
      </c>
      <c r="G95" s="218" t="s">
        <v>442</v>
      </c>
      <c r="H95" s="219">
        <v>4</v>
      </c>
      <c r="I95" s="220"/>
      <c r="J95" s="221">
        <f>ROUND(I95*H95,2)</f>
        <v>0</v>
      </c>
      <c r="K95" s="217" t="s">
        <v>19</v>
      </c>
      <c r="L95" s="46"/>
      <c r="M95" s="222" t="s">
        <v>19</v>
      </c>
      <c r="N95" s="223" t="s">
        <v>44</v>
      </c>
      <c r="O95" s="86"/>
      <c r="P95" s="224">
        <f>O95*H95</f>
        <v>0</v>
      </c>
      <c r="Q95" s="224">
        <v>0</v>
      </c>
      <c r="R95" s="224">
        <f>Q95*H95</f>
        <v>0</v>
      </c>
      <c r="S95" s="224">
        <v>0</v>
      </c>
      <c r="T95" s="225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6" t="s">
        <v>135</v>
      </c>
      <c r="AT95" s="226" t="s">
        <v>190</v>
      </c>
      <c r="AU95" s="226" t="s">
        <v>80</v>
      </c>
      <c r="AY95" s="19" t="s">
        <v>188</v>
      </c>
      <c r="BE95" s="227">
        <f>IF(N95="základní",J95,0)</f>
        <v>0</v>
      </c>
      <c r="BF95" s="227">
        <f>IF(N95="snížená",J95,0)</f>
        <v>0</v>
      </c>
      <c r="BG95" s="227">
        <f>IF(N95="zákl. přenesená",J95,0)</f>
        <v>0</v>
      </c>
      <c r="BH95" s="227">
        <f>IF(N95="sníž. přenesená",J95,0)</f>
        <v>0</v>
      </c>
      <c r="BI95" s="227">
        <f>IF(N95="nulová",J95,0)</f>
        <v>0</v>
      </c>
      <c r="BJ95" s="19" t="s">
        <v>80</v>
      </c>
      <c r="BK95" s="227">
        <f>ROUND(I95*H95,2)</f>
        <v>0</v>
      </c>
      <c r="BL95" s="19" t="s">
        <v>135</v>
      </c>
      <c r="BM95" s="226" t="s">
        <v>268</v>
      </c>
    </row>
    <row r="96" s="2" customFormat="1" ht="16.5" customHeight="1">
      <c r="A96" s="40"/>
      <c r="B96" s="41"/>
      <c r="C96" s="215" t="s">
        <v>253</v>
      </c>
      <c r="D96" s="215" t="s">
        <v>190</v>
      </c>
      <c r="E96" s="216" t="s">
        <v>4199</v>
      </c>
      <c r="F96" s="217" t="s">
        <v>4200</v>
      </c>
      <c r="G96" s="218" t="s">
        <v>442</v>
      </c>
      <c r="H96" s="219">
        <v>2</v>
      </c>
      <c r="I96" s="220"/>
      <c r="J96" s="221">
        <f>ROUND(I96*H96,2)</f>
        <v>0</v>
      </c>
      <c r="K96" s="217" t="s">
        <v>19</v>
      </c>
      <c r="L96" s="46"/>
      <c r="M96" s="222" t="s">
        <v>19</v>
      </c>
      <c r="N96" s="223" t="s">
        <v>44</v>
      </c>
      <c r="O96" s="86"/>
      <c r="P96" s="224">
        <f>O96*H96</f>
        <v>0</v>
      </c>
      <c r="Q96" s="224">
        <v>0</v>
      </c>
      <c r="R96" s="224">
        <f>Q96*H96</f>
        <v>0</v>
      </c>
      <c r="S96" s="224">
        <v>0</v>
      </c>
      <c r="T96" s="225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6" t="s">
        <v>135</v>
      </c>
      <c r="AT96" s="226" t="s">
        <v>190</v>
      </c>
      <c r="AU96" s="226" t="s">
        <v>80</v>
      </c>
      <c r="AY96" s="19" t="s">
        <v>188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19" t="s">
        <v>80</v>
      </c>
      <c r="BK96" s="227">
        <f>ROUND(I96*H96,2)</f>
        <v>0</v>
      </c>
      <c r="BL96" s="19" t="s">
        <v>135</v>
      </c>
      <c r="BM96" s="226" t="s">
        <v>286</v>
      </c>
    </row>
    <row r="97" s="2" customFormat="1" ht="16.5" customHeight="1">
      <c r="A97" s="40"/>
      <c r="B97" s="41"/>
      <c r="C97" s="215" t="s">
        <v>258</v>
      </c>
      <c r="D97" s="215" t="s">
        <v>190</v>
      </c>
      <c r="E97" s="216" t="s">
        <v>4201</v>
      </c>
      <c r="F97" s="217" t="s">
        <v>4202</v>
      </c>
      <c r="G97" s="218" t="s">
        <v>442</v>
      </c>
      <c r="H97" s="219">
        <v>1</v>
      </c>
      <c r="I97" s="220"/>
      <c r="J97" s="221">
        <f>ROUND(I97*H97,2)</f>
        <v>0</v>
      </c>
      <c r="K97" s="217" t="s">
        <v>19</v>
      </c>
      <c r="L97" s="46"/>
      <c r="M97" s="222" t="s">
        <v>19</v>
      </c>
      <c r="N97" s="223" t="s">
        <v>44</v>
      </c>
      <c r="O97" s="86"/>
      <c r="P97" s="224">
        <f>O97*H97</f>
        <v>0</v>
      </c>
      <c r="Q97" s="224">
        <v>0</v>
      </c>
      <c r="R97" s="224">
        <f>Q97*H97</f>
        <v>0</v>
      </c>
      <c r="S97" s="224">
        <v>0</v>
      </c>
      <c r="T97" s="225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6" t="s">
        <v>135</v>
      </c>
      <c r="AT97" s="226" t="s">
        <v>190</v>
      </c>
      <c r="AU97" s="226" t="s">
        <v>80</v>
      </c>
      <c r="AY97" s="19" t="s">
        <v>188</v>
      </c>
      <c r="BE97" s="227">
        <f>IF(N97="základní",J97,0)</f>
        <v>0</v>
      </c>
      <c r="BF97" s="227">
        <f>IF(N97="snížená",J97,0)</f>
        <v>0</v>
      </c>
      <c r="BG97" s="227">
        <f>IF(N97="zákl. přenesená",J97,0)</f>
        <v>0</v>
      </c>
      <c r="BH97" s="227">
        <f>IF(N97="sníž. přenesená",J97,0)</f>
        <v>0</v>
      </c>
      <c r="BI97" s="227">
        <f>IF(N97="nulová",J97,0)</f>
        <v>0</v>
      </c>
      <c r="BJ97" s="19" t="s">
        <v>80</v>
      </c>
      <c r="BK97" s="227">
        <f>ROUND(I97*H97,2)</f>
        <v>0</v>
      </c>
      <c r="BL97" s="19" t="s">
        <v>135</v>
      </c>
      <c r="BM97" s="226" t="s">
        <v>305</v>
      </c>
    </row>
    <row r="98" s="2" customFormat="1" ht="16.5" customHeight="1">
      <c r="A98" s="40"/>
      <c r="B98" s="41"/>
      <c r="C98" s="215" t="s">
        <v>263</v>
      </c>
      <c r="D98" s="215" t="s">
        <v>190</v>
      </c>
      <c r="E98" s="216" t="s">
        <v>4203</v>
      </c>
      <c r="F98" s="217" t="s">
        <v>4204</v>
      </c>
      <c r="G98" s="218" t="s">
        <v>442</v>
      </c>
      <c r="H98" s="219">
        <v>1</v>
      </c>
      <c r="I98" s="220"/>
      <c r="J98" s="221">
        <f>ROUND(I98*H98,2)</f>
        <v>0</v>
      </c>
      <c r="K98" s="217" t="s">
        <v>19</v>
      </c>
      <c r="L98" s="46"/>
      <c r="M98" s="222" t="s">
        <v>19</v>
      </c>
      <c r="N98" s="223" t="s">
        <v>44</v>
      </c>
      <c r="O98" s="86"/>
      <c r="P98" s="224">
        <f>O98*H98</f>
        <v>0</v>
      </c>
      <c r="Q98" s="224">
        <v>0</v>
      </c>
      <c r="R98" s="224">
        <f>Q98*H98</f>
        <v>0</v>
      </c>
      <c r="S98" s="224">
        <v>0</v>
      </c>
      <c r="T98" s="225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6" t="s">
        <v>135</v>
      </c>
      <c r="AT98" s="226" t="s">
        <v>190</v>
      </c>
      <c r="AU98" s="226" t="s">
        <v>80</v>
      </c>
      <c r="AY98" s="19" t="s">
        <v>188</v>
      </c>
      <c r="BE98" s="227">
        <f>IF(N98="základní",J98,0)</f>
        <v>0</v>
      </c>
      <c r="BF98" s="227">
        <f>IF(N98="snížená",J98,0)</f>
        <v>0</v>
      </c>
      <c r="BG98" s="227">
        <f>IF(N98="zákl. přenesená",J98,0)</f>
        <v>0</v>
      </c>
      <c r="BH98" s="227">
        <f>IF(N98="sníž. přenesená",J98,0)</f>
        <v>0</v>
      </c>
      <c r="BI98" s="227">
        <f>IF(N98="nulová",J98,0)</f>
        <v>0</v>
      </c>
      <c r="BJ98" s="19" t="s">
        <v>80</v>
      </c>
      <c r="BK98" s="227">
        <f>ROUND(I98*H98,2)</f>
        <v>0</v>
      </c>
      <c r="BL98" s="19" t="s">
        <v>135</v>
      </c>
      <c r="BM98" s="226" t="s">
        <v>321</v>
      </c>
    </row>
    <row r="99" s="2" customFormat="1" ht="16.5" customHeight="1">
      <c r="A99" s="40"/>
      <c r="B99" s="41"/>
      <c r="C99" s="215" t="s">
        <v>268</v>
      </c>
      <c r="D99" s="215" t="s">
        <v>190</v>
      </c>
      <c r="E99" s="216" t="s">
        <v>4205</v>
      </c>
      <c r="F99" s="217" t="s">
        <v>4206</v>
      </c>
      <c r="G99" s="218" t="s">
        <v>442</v>
      </c>
      <c r="H99" s="219">
        <v>1</v>
      </c>
      <c r="I99" s="220"/>
      <c r="J99" s="221">
        <f>ROUND(I99*H99,2)</f>
        <v>0</v>
      </c>
      <c r="K99" s="217" t="s">
        <v>19</v>
      </c>
      <c r="L99" s="46"/>
      <c r="M99" s="222" t="s">
        <v>19</v>
      </c>
      <c r="N99" s="223" t="s">
        <v>44</v>
      </c>
      <c r="O99" s="86"/>
      <c r="P99" s="224">
        <f>O99*H99</f>
        <v>0</v>
      </c>
      <c r="Q99" s="224">
        <v>0</v>
      </c>
      <c r="R99" s="224">
        <f>Q99*H99</f>
        <v>0</v>
      </c>
      <c r="S99" s="224">
        <v>0</v>
      </c>
      <c r="T99" s="225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6" t="s">
        <v>135</v>
      </c>
      <c r="AT99" s="226" t="s">
        <v>190</v>
      </c>
      <c r="AU99" s="226" t="s">
        <v>80</v>
      </c>
      <c r="AY99" s="19" t="s">
        <v>188</v>
      </c>
      <c r="BE99" s="227">
        <f>IF(N99="základní",J99,0)</f>
        <v>0</v>
      </c>
      <c r="BF99" s="227">
        <f>IF(N99="snížená",J99,0)</f>
        <v>0</v>
      </c>
      <c r="BG99" s="227">
        <f>IF(N99="zákl. přenesená",J99,0)</f>
        <v>0</v>
      </c>
      <c r="BH99" s="227">
        <f>IF(N99="sníž. přenesená",J99,0)</f>
        <v>0</v>
      </c>
      <c r="BI99" s="227">
        <f>IF(N99="nulová",J99,0)</f>
        <v>0</v>
      </c>
      <c r="BJ99" s="19" t="s">
        <v>80</v>
      </c>
      <c r="BK99" s="227">
        <f>ROUND(I99*H99,2)</f>
        <v>0</v>
      </c>
      <c r="BL99" s="19" t="s">
        <v>135</v>
      </c>
      <c r="BM99" s="226" t="s">
        <v>342</v>
      </c>
    </row>
    <row r="100" s="2" customFormat="1" ht="16.5" customHeight="1">
      <c r="A100" s="40"/>
      <c r="B100" s="41"/>
      <c r="C100" s="215" t="s">
        <v>239</v>
      </c>
      <c r="D100" s="215" t="s">
        <v>190</v>
      </c>
      <c r="E100" s="216" t="s">
        <v>4207</v>
      </c>
      <c r="F100" s="217" t="s">
        <v>4208</v>
      </c>
      <c r="G100" s="218" t="s">
        <v>442</v>
      </c>
      <c r="H100" s="219">
        <v>1</v>
      </c>
      <c r="I100" s="220"/>
      <c r="J100" s="221">
        <f>ROUND(I100*H100,2)</f>
        <v>0</v>
      </c>
      <c r="K100" s="217" t="s">
        <v>19</v>
      </c>
      <c r="L100" s="46"/>
      <c r="M100" s="222" t="s">
        <v>19</v>
      </c>
      <c r="N100" s="223" t="s">
        <v>44</v>
      </c>
      <c r="O100" s="86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135</v>
      </c>
      <c r="AT100" s="226" t="s">
        <v>190</v>
      </c>
      <c r="AU100" s="226" t="s">
        <v>80</v>
      </c>
      <c r="AY100" s="19" t="s">
        <v>188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135</v>
      </c>
      <c r="BM100" s="226" t="s">
        <v>355</v>
      </c>
    </row>
    <row r="101" s="2" customFormat="1" ht="16.5" customHeight="1">
      <c r="A101" s="40"/>
      <c r="B101" s="41"/>
      <c r="C101" s="215" t="s">
        <v>286</v>
      </c>
      <c r="D101" s="215" t="s">
        <v>190</v>
      </c>
      <c r="E101" s="216" t="s">
        <v>4209</v>
      </c>
      <c r="F101" s="217" t="s">
        <v>4210</v>
      </c>
      <c r="G101" s="218" t="s">
        <v>501</v>
      </c>
      <c r="H101" s="219">
        <v>4</v>
      </c>
      <c r="I101" s="220"/>
      <c r="J101" s="221">
        <f>ROUND(I101*H101,2)</f>
        <v>0</v>
      </c>
      <c r="K101" s="217" t="s">
        <v>19</v>
      </c>
      <c r="L101" s="46"/>
      <c r="M101" s="222" t="s">
        <v>19</v>
      </c>
      <c r="N101" s="223" t="s">
        <v>44</v>
      </c>
      <c r="O101" s="86"/>
      <c r="P101" s="224">
        <f>O101*H101</f>
        <v>0</v>
      </c>
      <c r="Q101" s="224">
        <v>0</v>
      </c>
      <c r="R101" s="224">
        <f>Q101*H101</f>
        <v>0</v>
      </c>
      <c r="S101" s="224">
        <v>0</v>
      </c>
      <c r="T101" s="225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6" t="s">
        <v>135</v>
      </c>
      <c r="AT101" s="226" t="s">
        <v>190</v>
      </c>
      <c r="AU101" s="226" t="s">
        <v>80</v>
      </c>
      <c r="AY101" s="19" t="s">
        <v>188</v>
      </c>
      <c r="BE101" s="227">
        <f>IF(N101="základní",J101,0)</f>
        <v>0</v>
      </c>
      <c r="BF101" s="227">
        <f>IF(N101="snížená",J101,0)</f>
        <v>0</v>
      </c>
      <c r="BG101" s="227">
        <f>IF(N101="zákl. přenesená",J101,0)</f>
        <v>0</v>
      </c>
      <c r="BH101" s="227">
        <f>IF(N101="sníž. přenesená",J101,0)</f>
        <v>0</v>
      </c>
      <c r="BI101" s="227">
        <f>IF(N101="nulová",J101,0)</f>
        <v>0</v>
      </c>
      <c r="BJ101" s="19" t="s">
        <v>80</v>
      </c>
      <c r="BK101" s="227">
        <f>ROUND(I101*H101,2)</f>
        <v>0</v>
      </c>
      <c r="BL101" s="19" t="s">
        <v>135</v>
      </c>
      <c r="BM101" s="226" t="s">
        <v>375</v>
      </c>
    </row>
    <row r="102" s="2" customFormat="1" ht="16.5" customHeight="1">
      <c r="A102" s="40"/>
      <c r="B102" s="41"/>
      <c r="C102" s="215" t="s">
        <v>296</v>
      </c>
      <c r="D102" s="215" t="s">
        <v>190</v>
      </c>
      <c r="E102" s="216" t="s">
        <v>4211</v>
      </c>
      <c r="F102" s="217" t="s">
        <v>4212</v>
      </c>
      <c r="G102" s="218" t="s">
        <v>501</v>
      </c>
      <c r="H102" s="219">
        <v>6</v>
      </c>
      <c r="I102" s="220"/>
      <c r="J102" s="221">
        <f>ROUND(I102*H102,2)</f>
        <v>0</v>
      </c>
      <c r="K102" s="217" t="s">
        <v>19</v>
      </c>
      <c r="L102" s="46"/>
      <c r="M102" s="222" t="s">
        <v>19</v>
      </c>
      <c r="N102" s="223" t="s">
        <v>44</v>
      </c>
      <c r="O102" s="86"/>
      <c r="P102" s="224">
        <f>O102*H102</f>
        <v>0</v>
      </c>
      <c r="Q102" s="224">
        <v>0</v>
      </c>
      <c r="R102" s="224">
        <f>Q102*H102</f>
        <v>0</v>
      </c>
      <c r="S102" s="224">
        <v>0</v>
      </c>
      <c r="T102" s="225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6" t="s">
        <v>135</v>
      </c>
      <c r="AT102" s="226" t="s">
        <v>190</v>
      </c>
      <c r="AU102" s="226" t="s">
        <v>80</v>
      </c>
      <c r="AY102" s="19" t="s">
        <v>188</v>
      </c>
      <c r="BE102" s="227">
        <f>IF(N102="základní",J102,0)</f>
        <v>0</v>
      </c>
      <c r="BF102" s="227">
        <f>IF(N102="snížená",J102,0)</f>
        <v>0</v>
      </c>
      <c r="BG102" s="227">
        <f>IF(N102="zákl. přenesená",J102,0)</f>
        <v>0</v>
      </c>
      <c r="BH102" s="227">
        <f>IF(N102="sníž. přenesená",J102,0)</f>
        <v>0</v>
      </c>
      <c r="BI102" s="227">
        <f>IF(N102="nulová",J102,0)</f>
        <v>0</v>
      </c>
      <c r="BJ102" s="19" t="s">
        <v>80</v>
      </c>
      <c r="BK102" s="227">
        <f>ROUND(I102*H102,2)</f>
        <v>0</v>
      </c>
      <c r="BL102" s="19" t="s">
        <v>135</v>
      </c>
      <c r="BM102" s="226" t="s">
        <v>389</v>
      </c>
    </row>
    <row r="103" s="2" customFormat="1" ht="16.5" customHeight="1">
      <c r="A103" s="40"/>
      <c r="B103" s="41"/>
      <c r="C103" s="215" t="s">
        <v>305</v>
      </c>
      <c r="D103" s="215" t="s">
        <v>190</v>
      </c>
      <c r="E103" s="216" t="s">
        <v>4213</v>
      </c>
      <c r="F103" s="217" t="s">
        <v>4214</v>
      </c>
      <c r="G103" s="218" t="s">
        <v>501</v>
      </c>
      <c r="H103" s="219">
        <v>3</v>
      </c>
      <c r="I103" s="220"/>
      <c r="J103" s="221">
        <f>ROUND(I103*H103,2)</f>
        <v>0</v>
      </c>
      <c r="K103" s="217" t="s">
        <v>19</v>
      </c>
      <c r="L103" s="46"/>
      <c r="M103" s="222" t="s">
        <v>19</v>
      </c>
      <c r="N103" s="223" t="s">
        <v>44</v>
      </c>
      <c r="O103" s="86"/>
      <c r="P103" s="224">
        <f>O103*H103</f>
        <v>0</v>
      </c>
      <c r="Q103" s="224">
        <v>0</v>
      </c>
      <c r="R103" s="224">
        <f>Q103*H103</f>
        <v>0</v>
      </c>
      <c r="S103" s="224">
        <v>0</v>
      </c>
      <c r="T103" s="225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6" t="s">
        <v>135</v>
      </c>
      <c r="AT103" s="226" t="s">
        <v>190</v>
      </c>
      <c r="AU103" s="226" t="s">
        <v>80</v>
      </c>
      <c r="AY103" s="19" t="s">
        <v>188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19" t="s">
        <v>80</v>
      </c>
      <c r="BK103" s="227">
        <f>ROUND(I103*H103,2)</f>
        <v>0</v>
      </c>
      <c r="BL103" s="19" t="s">
        <v>135</v>
      </c>
      <c r="BM103" s="226" t="s">
        <v>403</v>
      </c>
    </row>
    <row r="104" s="12" customFormat="1" ht="25.92" customHeight="1">
      <c r="A104" s="12"/>
      <c r="B104" s="199"/>
      <c r="C104" s="200"/>
      <c r="D104" s="201" t="s">
        <v>72</v>
      </c>
      <c r="E104" s="202" t="s">
        <v>1934</v>
      </c>
      <c r="F104" s="202" t="s">
        <v>4215</v>
      </c>
      <c r="G104" s="200"/>
      <c r="H104" s="200"/>
      <c r="I104" s="203"/>
      <c r="J104" s="204">
        <f>BK104</f>
        <v>0</v>
      </c>
      <c r="K104" s="200"/>
      <c r="L104" s="205"/>
      <c r="M104" s="206"/>
      <c r="N104" s="207"/>
      <c r="O104" s="207"/>
      <c r="P104" s="208">
        <f>SUM(P105:P106)</f>
        <v>0</v>
      </c>
      <c r="Q104" s="207"/>
      <c r="R104" s="208">
        <f>SUM(R105:R106)</f>
        <v>0</v>
      </c>
      <c r="S104" s="207"/>
      <c r="T104" s="209">
        <f>SUM(T105:T106)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0" t="s">
        <v>80</v>
      </c>
      <c r="AT104" s="211" t="s">
        <v>72</v>
      </c>
      <c r="AU104" s="211" t="s">
        <v>73</v>
      </c>
      <c r="AY104" s="210" t="s">
        <v>188</v>
      </c>
      <c r="BK104" s="212">
        <f>SUM(BK105:BK106)</f>
        <v>0</v>
      </c>
    </row>
    <row r="105" s="2" customFormat="1" ht="16.5" customHeight="1">
      <c r="A105" s="40"/>
      <c r="B105" s="41"/>
      <c r="C105" s="215" t="s">
        <v>312</v>
      </c>
      <c r="D105" s="215" t="s">
        <v>190</v>
      </c>
      <c r="E105" s="216" t="s">
        <v>4216</v>
      </c>
      <c r="F105" s="217" t="s">
        <v>4217</v>
      </c>
      <c r="G105" s="218" t="s">
        <v>501</v>
      </c>
      <c r="H105" s="219">
        <v>0.5</v>
      </c>
      <c r="I105" s="220"/>
      <c r="J105" s="221">
        <f>ROUND(I105*H105,2)</f>
        <v>0</v>
      </c>
      <c r="K105" s="217" t="s">
        <v>19</v>
      </c>
      <c r="L105" s="46"/>
      <c r="M105" s="222" t="s">
        <v>19</v>
      </c>
      <c r="N105" s="223" t="s">
        <v>44</v>
      </c>
      <c r="O105" s="86"/>
      <c r="P105" s="224">
        <f>O105*H105</f>
        <v>0</v>
      </c>
      <c r="Q105" s="224">
        <v>0</v>
      </c>
      <c r="R105" s="224">
        <f>Q105*H105</f>
        <v>0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135</v>
      </c>
      <c r="AT105" s="226" t="s">
        <v>190</v>
      </c>
      <c r="AU105" s="226" t="s">
        <v>80</v>
      </c>
      <c r="AY105" s="19" t="s">
        <v>188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135</v>
      </c>
      <c r="BM105" s="226" t="s">
        <v>420</v>
      </c>
    </row>
    <row r="106" s="2" customFormat="1" ht="16.5" customHeight="1">
      <c r="A106" s="40"/>
      <c r="B106" s="41"/>
      <c r="C106" s="215" t="s">
        <v>321</v>
      </c>
      <c r="D106" s="215" t="s">
        <v>190</v>
      </c>
      <c r="E106" s="216" t="s">
        <v>4218</v>
      </c>
      <c r="F106" s="217" t="s">
        <v>4219</v>
      </c>
      <c r="G106" s="218" t="s">
        <v>501</v>
      </c>
      <c r="H106" s="219">
        <v>0.5</v>
      </c>
      <c r="I106" s="220"/>
      <c r="J106" s="221">
        <f>ROUND(I106*H106,2)</f>
        <v>0</v>
      </c>
      <c r="K106" s="217" t="s">
        <v>19</v>
      </c>
      <c r="L106" s="46"/>
      <c r="M106" s="222" t="s">
        <v>19</v>
      </c>
      <c r="N106" s="223" t="s">
        <v>44</v>
      </c>
      <c r="O106" s="86"/>
      <c r="P106" s="224">
        <f>O106*H106</f>
        <v>0</v>
      </c>
      <c r="Q106" s="224">
        <v>0</v>
      </c>
      <c r="R106" s="224">
        <f>Q106*H106</f>
        <v>0</v>
      </c>
      <c r="S106" s="224">
        <v>0</v>
      </c>
      <c r="T106" s="225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6" t="s">
        <v>135</v>
      </c>
      <c r="AT106" s="226" t="s">
        <v>190</v>
      </c>
      <c r="AU106" s="226" t="s">
        <v>80</v>
      </c>
      <c r="AY106" s="19" t="s">
        <v>188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19" t="s">
        <v>80</v>
      </c>
      <c r="BK106" s="227">
        <f>ROUND(I106*H106,2)</f>
        <v>0</v>
      </c>
      <c r="BL106" s="19" t="s">
        <v>135</v>
      </c>
      <c r="BM106" s="226" t="s">
        <v>448</v>
      </c>
    </row>
    <row r="107" s="12" customFormat="1" ht="25.92" customHeight="1">
      <c r="A107" s="12"/>
      <c r="B107" s="199"/>
      <c r="C107" s="200"/>
      <c r="D107" s="201" t="s">
        <v>72</v>
      </c>
      <c r="E107" s="202" t="s">
        <v>1237</v>
      </c>
      <c r="F107" s="202" t="s">
        <v>4220</v>
      </c>
      <c r="G107" s="200"/>
      <c r="H107" s="200"/>
      <c r="I107" s="203"/>
      <c r="J107" s="204">
        <f>BK107</f>
        <v>0</v>
      </c>
      <c r="K107" s="200"/>
      <c r="L107" s="205"/>
      <c r="M107" s="206"/>
      <c r="N107" s="207"/>
      <c r="O107" s="207"/>
      <c r="P107" s="208">
        <f>SUM(P108:P133)</f>
        <v>0</v>
      </c>
      <c r="Q107" s="207"/>
      <c r="R107" s="208">
        <f>SUM(R108:R133)</f>
        <v>0</v>
      </c>
      <c r="S107" s="207"/>
      <c r="T107" s="209">
        <f>SUM(T108:T133)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0" t="s">
        <v>82</v>
      </c>
      <c r="AT107" s="211" t="s">
        <v>72</v>
      </c>
      <c r="AU107" s="211" t="s">
        <v>73</v>
      </c>
      <c r="AY107" s="210" t="s">
        <v>188</v>
      </c>
      <c r="BK107" s="212">
        <f>SUM(BK108:BK133)</f>
        <v>0</v>
      </c>
    </row>
    <row r="108" s="2" customFormat="1" ht="16.5" customHeight="1">
      <c r="A108" s="40"/>
      <c r="B108" s="41"/>
      <c r="C108" s="215" t="s">
        <v>8</v>
      </c>
      <c r="D108" s="215" t="s">
        <v>190</v>
      </c>
      <c r="E108" s="216" t="s">
        <v>4221</v>
      </c>
      <c r="F108" s="217" t="s">
        <v>4222</v>
      </c>
      <c r="G108" s="218" t="s">
        <v>501</v>
      </c>
      <c r="H108" s="219">
        <v>8</v>
      </c>
      <c r="I108" s="220"/>
      <c r="J108" s="221">
        <f>ROUND(I108*H108,2)</f>
        <v>0</v>
      </c>
      <c r="K108" s="217" t="s">
        <v>19</v>
      </c>
      <c r="L108" s="46"/>
      <c r="M108" s="222" t="s">
        <v>19</v>
      </c>
      <c r="N108" s="223" t="s">
        <v>44</v>
      </c>
      <c r="O108" s="86"/>
      <c r="P108" s="224">
        <f>O108*H108</f>
        <v>0</v>
      </c>
      <c r="Q108" s="224">
        <v>0</v>
      </c>
      <c r="R108" s="224">
        <f>Q108*H108</f>
        <v>0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342</v>
      </c>
      <c r="AT108" s="226" t="s">
        <v>190</v>
      </c>
      <c r="AU108" s="226" t="s">
        <v>80</v>
      </c>
      <c r="AY108" s="19" t="s">
        <v>188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342</v>
      </c>
      <c r="BM108" s="226" t="s">
        <v>633</v>
      </c>
    </row>
    <row r="109" s="2" customFormat="1" ht="16.5" customHeight="1">
      <c r="A109" s="40"/>
      <c r="B109" s="41"/>
      <c r="C109" s="215" t="s">
        <v>342</v>
      </c>
      <c r="D109" s="215" t="s">
        <v>190</v>
      </c>
      <c r="E109" s="216" t="s">
        <v>4223</v>
      </c>
      <c r="F109" s="217" t="s">
        <v>4224</v>
      </c>
      <c r="G109" s="218" t="s">
        <v>501</v>
      </c>
      <c r="H109" s="219">
        <v>59</v>
      </c>
      <c r="I109" s="220"/>
      <c r="J109" s="221">
        <f>ROUND(I109*H109,2)</f>
        <v>0</v>
      </c>
      <c r="K109" s="217" t="s">
        <v>19</v>
      </c>
      <c r="L109" s="46"/>
      <c r="M109" s="222" t="s">
        <v>19</v>
      </c>
      <c r="N109" s="223" t="s">
        <v>44</v>
      </c>
      <c r="O109" s="86"/>
      <c r="P109" s="224">
        <f>O109*H109</f>
        <v>0</v>
      </c>
      <c r="Q109" s="224">
        <v>0</v>
      </c>
      <c r="R109" s="224">
        <f>Q109*H109</f>
        <v>0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342</v>
      </c>
      <c r="AT109" s="226" t="s">
        <v>190</v>
      </c>
      <c r="AU109" s="226" t="s">
        <v>80</v>
      </c>
      <c r="AY109" s="19" t="s">
        <v>188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342</v>
      </c>
      <c r="BM109" s="226" t="s">
        <v>630</v>
      </c>
    </row>
    <row r="110" s="2" customFormat="1" ht="16.5" customHeight="1">
      <c r="A110" s="40"/>
      <c r="B110" s="41"/>
      <c r="C110" s="215" t="s">
        <v>348</v>
      </c>
      <c r="D110" s="215" t="s">
        <v>190</v>
      </c>
      <c r="E110" s="216" t="s">
        <v>4225</v>
      </c>
      <c r="F110" s="217" t="s">
        <v>4226</v>
      </c>
      <c r="G110" s="218" t="s">
        <v>501</v>
      </c>
      <c r="H110" s="219">
        <v>10</v>
      </c>
      <c r="I110" s="220"/>
      <c r="J110" s="221">
        <f>ROUND(I110*H110,2)</f>
        <v>0</v>
      </c>
      <c r="K110" s="217" t="s">
        <v>19</v>
      </c>
      <c r="L110" s="46"/>
      <c r="M110" s="222" t="s">
        <v>19</v>
      </c>
      <c r="N110" s="223" t="s">
        <v>44</v>
      </c>
      <c r="O110" s="86"/>
      <c r="P110" s="224">
        <f>O110*H110</f>
        <v>0</v>
      </c>
      <c r="Q110" s="224">
        <v>0</v>
      </c>
      <c r="R110" s="224">
        <f>Q110*H110</f>
        <v>0</v>
      </c>
      <c r="S110" s="224">
        <v>0</v>
      </c>
      <c r="T110" s="225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6" t="s">
        <v>342</v>
      </c>
      <c r="AT110" s="226" t="s">
        <v>190</v>
      </c>
      <c r="AU110" s="226" t="s">
        <v>80</v>
      </c>
      <c r="AY110" s="19" t="s">
        <v>188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19" t="s">
        <v>80</v>
      </c>
      <c r="BK110" s="227">
        <f>ROUND(I110*H110,2)</f>
        <v>0</v>
      </c>
      <c r="BL110" s="19" t="s">
        <v>342</v>
      </c>
      <c r="BM110" s="226" t="s">
        <v>891</v>
      </c>
    </row>
    <row r="111" s="2" customFormat="1" ht="16.5" customHeight="1">
      <c r="A111" s="40"/>
      <c r="B111" s="41"/>
      <c r="C111" s="215" t="s">
        <v>355</v>
      </c>
      <c r="D111" s="215" t="s">
        <v>190</v>
      </c>
      <c r="E111" s="216" t="s">
        <v>4227</v>
      </c>
      <c r="F111" s="217" t="s">
        <v>4228</v>
      </c>
      <c r="G111" s="218" t="s">
        <v>501</v>
      </c>
      <c r="H111" s="219">
        <v>33</v>
      </c>
      <c r="I111" s="220"/>
      <c r="J111" s="221">
        <f>ROUND(I111*H111,2)</f>
        <v>0</v>
      </c>
      <c r="K111" s="217" t="s">
        <v>19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342</v>
      </c>
      <c r="AT111" s="226" t="s">
        <v>190</v>
      </c>
      <c r="AU111" s="226" t="s">
        <v>80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342</v>
      </c>
      <c r="BM111" s="226" t="s">
        <v>901</v>
      </c>
    </row>
    <row r="112" s="2" customFormat="1" ht="16.5" customHeight="1">
      <c r="A112" s="40"/>
      <c r="B112" s="41"/>
      <c r="C112" s="215" t="s">
        <v>361</v>
      </c>
      <c r="D112" s="215" t="s">
        <v>190</v>
      </c>
      <c r="E112" s="216" t="s">
        <v>4229</v>
      </c>
      <c r="F112" s="217" t="s">
        <v>4230</v>
      </c>
      <c r="G112" s="218" t="s">
        <v>501</v>
      </c>
      <c r="H112" s="219">
        <v>35</v>
      </c>
      <c r="I112" s="220"/>
      <c r="J112" s="221">
        <f>ROUND(I112*H112,2)</f>
        <v>0</v>
      </c>
      <c r="K112" s="217" t="s">
        <v>19</v>
      </c>
      <c r="L112" s="46"/>
      <c r="M112" s="222" t="s">
        <v>19</v>
      </c>
      <c r="N112" s="223" t="s">
        <v>44</v>
      </c>
      <c r="O112" s="86"/>
      <c r="P112" s="224">
        <f>O112*H112</f>
        <v>0</v>
      </c>
      <c r="Q112" s="224">
        <v>0</v>
      </c>
      <c r="R112" s="224">
        <f>Q112*H112</f>
        <v>0</v>
      </c>
      <c r="S112" s="224">
        <v>0</v>
      </c>
      <c r="T112" s="225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6" t="s">
        <v>342</v>
      </c>
      <c r="AT112" s="226" t="s">
        <v>190</v>
      </c>
      <c r="AU112" s="226" t="s">
        <v>80</v>
      </c>
      <c r="AY112" s="19" t="s">
        <v>188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19" t="s">
        <v>80</v>
      </c>
      <c r="BK112" s="227">
        <f>ROUND(I112*H112,2)</f>
        <v>0</v>
      </c>
      <c r="BL112" s="19" t="s">
        <v>342</v>
      </c>
      <c r="BM112" s="226" t="s">
        <v>916</v>
      </c>
    </row>
    <row r="113" s="2" customFormat="1" ht="16.5" customHeight="1">
      <c r="A113" s="40"/>
      <c r="B113" s="41"/>
      <c r="C113" s="215" t="s">
        <v>375</v>
      </c>
      <c r="D113" s="215" t="s">
        <v>190</v>
      </c>
      <c r="E113" s="216" t="s">
        <v>4231</v>
      </c>
      <c r="F113" s="217" t="s">
        <v>4232</v>
      </c>
      <c r="G113" s="218" t="s">
        <v>501</v>
      </c>
      <c r="H113" s="219">
        <v>6</v>
      </c>
      <c r="I113" s="220"/>
      <c r="J113" s="221">
        <f>ROUND(I113*H113,2)</f>
        <v>0</v>
      </c>
      <c r="K113" s="217" t="s">
        <v>19</v>
      </c>
      <c r="L113" s="46"/>
      <c r="M113" s="222" t="s">
        <v>19</v>
      </c>
      <c r="N113" s="223" t="s">
        <v>44</v>
      </c>
      <c r="O113" s="86"/>
      <c r="P113" s="224">
        <f>O113*H113</f>
        <v>0</v>
      </c>
      <c r="Q113" s="224">
        <v>0</v>
      </c>
      <c r="R113" s="224">
        <f>Q113*H113</f>
        <v>0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342</v>
      </c>
      <c r="AT113" s="226" t="s">
        <v>190</v>
      </c>
      <c r="AU113" s="226" t="s">
        <v>80</v>
      </c>
      <c r="AY113" s="19" t="s">
        <v>188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342</v>
      </c>
      <c r="BM113" s="226" t="s">
        <v>939</v>
      </c>
    </row>
    <row r="114" s="2" customFormat="1" ht="16.5" customHeight="1">
      <c r="A114" s="40"/>
      <c r="B114" s="41"/>
      <c r="C114" s="215" t="s">
        <v>7</v>
      </c>
      <c r="D114" s="215" t="s">
        <v>190</v>
      </c>
      <c r="E114" s="216" t="s">
        <v>4233</v>
      </c>
      <c r="F114" s="217" t="s">
        <v>4234</v>
      </c>
      <c r="G114" s="218" t="s">
        <v>501</v>
      </c>
      <c r="H114" s="219">
        <v>26</v>
      </c>
      <c r="I114" s="220"/>
      <c r="J114" s="221">
        <f>ROUND(I114*H114,2)</f>
        <v>0</v>
      </c>
      <c r="K114" s="217" t="s">
        <v>19</v>
      </c>
      <c r="L114" s="46"/>
      <c r="M114" s="222" t="s">
        <v>19</v>
      </c>
      <c r="N114" s="223" t="s">
        <v>44</v>
      </c>
      <c r="O114" s="86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342</v>
      </c>
      <c r="AT114" s="226" t="s">
        <v>190</v>
      </c>
      <c r="AU114" s="226" t="s">
        <v>80</v>
      </c>
      <c r="AY114" s="19" t="s">
        <v>188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342</v>
      </c>
      <c r="BM114" s="226" t="s">
        <v>953</v>
      </c>
    </row>
    <row r="115" s="2" customFormat="1" ht="16.5" customHeight="1">
      <c r="A115" s="40"/>
      <c r="B115" s="41"/>
      <c r="C115" s="215" t="s">
        <v>389</v>
      </c>
      <c r="D115" s="215" t="s">
        <v>190</v>
      </c>
      <c r="E115" s="216" t="s">
        <v>4235</v>
      </c>
      <c r="F115" s="217" t="s">
        <v>4236</v>
      </c>
      <c r="G115" s="218" t="s">
        <v>501</v>
      </c>
      <c r="H115" s="219">
        <v>21</v>
      </c>
      <c r="I115" s="220"/>
      <c r="J115" s="221">
        <f>ROUND(I115*H115,2)</f>
        <v>0</v>
      </c>
      <c r="K115" s="217" t="s">
        <v>19</v>
      </c>
      <c r="L115" s="46"/>
      <c r="M115" s="222" t="s">
        <v>19</v>
      </c>
      <c r="N115" s="223" t="s">
        <v>44</v>
      </c>
      <c r="O115" s="86"/>
      <c r="P115" s="224">
        <f>O115*H115</f>
        <v>0</v>
      </c>
      <c r="Q115" s="224">
        <v>0</v>
      </c>
      <c r="R115" s="224">
        <f>Q115*H115</f>
        <v>0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342</v>
      </c>
      <c r="AT115" s="226" t="s">
        <v>190</v>
      </c>
      <c r="AU115" s="226" t="s">
        <v>80</v>
      </c>
      <c r="AY115" s="19" t="s">
        <v>188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342</v>
      </c>
      <c r="BM115" s="226" t="s">
        <v>972</v>
      </c>
    </row>
    <row r="116" s="2" customFormat="1" ht="16.5" customHeight="1">
      <c r="A116" s="40"/>
      <c r="B116" s="41"/>
      <c r="C116" s="215" t="s">
        <v>396</v>
      </c>
      <c r="D116" s="215" t="s">
        <v>190</v>
      </c>
      <c r="E116" s="216" t="s">
        <v>4237</v>
      </c>
      <c r="F116" s="217" t="s">
        <v>4238</v>
      </c>
      <c r="G116" s="218" t="s">
        <v>501</v>
      </c>
      <c r="H116" s="219">
        <v>5</v>
      </c>
      <c r="I116" s="220"/>
      <c r="J116" s="221">
        <f>ROUND(I116*H116,2)</f>
        <v>0</v>
      </c>
      <c r="K116" s="217" t="s">
        <v>19</v>
      </c>
      <c r="L116" s="46"/>
      <c r="M116" s="222" t="s">
        <v>19</v>
      </c>
      <c r="N116" s="223" t="s">
        <v>44</v>
      </c>
      <c r="O116" s="86"/>
      <c r="P116" s="224">
        <f>O116*H116</f>
        <v>0</v>
      </c>
      <c r="Q116" s="224">
        <v>0</v>
      </c>
      <c r="R116" s="224">
        <f>Q116*H116</f>
        <v>0</v>
      </c>
      <c r="S116" s="224">
        <v>0</v>
      </c>
      <c r="T116" s="225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6" t="s">
        <v>342</v>
      </c>
      <c r="AT116" s="226" t="s">
        <v>190</v>
      </c>
      <c r="AU116" s="226" t="s">
        <v>80</v>
      </c>
      <c r="AY116" s="19" t="s">
        <v>188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19" t="s">
        <v>80</v>
      </c>
      <c r="BK116" s="227">
        <f>ROUND(I116*H116,2)</f>
        <v>0</v>
      </c>
      <c r="BL116" s="19" t="s">
        <v>342</v>
      </c>
      <c r="BM116" s="226" t="s">
        <v>984</v>
      </c>
    </row>
    <row r="117" s="2" customFormat="1" ht="16.5" customHeight="1">
      <c r="A117" s="40"/>
      <c r="B117" s="41"/>
      <c r="C117" s="215" t="s">
        <v>403</v>
      </c>
      <c r="D117" s="215" t="s">
        <v>190</v>
      </c>
      <c r="E117" s="216" t="s">
        <v>4239</v>
      </c>
      <c r="F117" s="217" t="s">
        <v>4240</v>
      </c>
      <c r="G117" s="218" t="s">
        <v>501</v>
      </c>
      <c r="H117" s="219">
        <v>37</v>
      </c>
      <c r="I117" s="220"/>
      <c r="J117" s="221">
        <f>ROUND(I117*H117,2)</f>
        <v>0</v>
      </c>
      <c r="K117" s="217" t="s">
        <v>19</v>
      </c>
      <c r="L117" s="46"/>
      <c r="M117" s="222" t="s">
        <v>19</v>
      </c>
      <c r="N117" s="223" t="s">
        <v>44</v>
      </c>
      <c r="O117" s="86"/>
      <c r="P117" s="224">
        <f>O117*H117</f>
        <v>0</v>
      </c>
      <c r="Q117" s="224">
        <v>0</v>
      </c>
      <c r="R117" s="224">
        <f>Q117*H117</f>
        <v>0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342</v>
      </c>
      <c r="AT117" s="226" t="s">
        <v>190</v>
      </c>
      <c r="AU117" s="226" t="s">
        <v>80</v>
      </c>
      <c r="AY117" s="19" t="s">
        <v>188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342</v>
      </c>
      <c r="BM117" s="226" t="s">
        <v>991</v>
      </c>
    </row>
    <row r="118" s="2" customFormat="1" ht="16.5" customHeight="1">
      <c r="A118" s="40"/>
      <c r="B118" s="41"/>
      <c r="C118" s="215" t="s">
        <v>412</v>
      </c>
      <c r="D118" s="215" t="s">
        <v>190</v>
      </c>
      <c r="E118" s="216" t="s">
        <v>4241</v>
      </c>
      <c r="F118" s="217" t="s">
        <v>4242</v>
      </c>
      <c r="G118" s="218" t="s">
        <v>501</v>
      </c>
      <c r="H118" s="219">
        <v>75</v>
      </c>
      <c r="I118" s="220"/>
      <c r="J118" s="221">
        <f>ROUND(I118*H118,2)</f>
        <v>0</v>
      </c>
      <c r="K118" s="217" t="s">
        <v>19</v>
      </c>
      <c r="L118" s="46"/>
      <c r="M118" s="222" t="s">
        <v>19</v>
      </c>
      <c r="N118" s="223" t="s">
        <v>44</v>
      </c>
      <c r="O118" s="86"/>
      <c r="P118" s="224">
        <f>O118*H118</f>
        <v>0</v>
      </c>
      <c r="Q118" s="224">
        <v>0</v>
      </c>
      <c r="R118" s="224">
        <f>Q118*H118</f>
        <v>0</v>
      </c>
      <c r="S118" s="224">
        <v>0</v>
      </c>
      <c r="T118" s="225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6" t="s">
        <v>342</v>
      </c>
      <c r="AT118" s="226" t="s">
        <v>190</v>
      </c>
      <c r="AU118" s="226" t="s">
        <v>80</v>
      </c>
      <c r="AY118" s="19" t="s">
        <v>188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19" t="s">
        <v>80</v>
      </c>
      <c r="BK118" s="227">
        <f>ROUND(I118*H118,2)</f>
        <v>0</v>
      </c>
      <c r="BL118" s="19" t="s">
        <v>342</v>
      </c>
      <c r="BM118" s="226" t="s">
        <v>1000</v>
      </c>
    </row>
    <row r="119" s="2" customFormat="1" ht="16.5" customHeight="1">
      <c r="A119" s="40"/>
      <c r="B119" s="41"/>
      <c r="C119" s="215" t="s">
        <v>420</v>
      </c>
      <c r="D119" s="215" t="s">
        <v>190</v>
      </c>
      <c r="E119" s="216" t="s">
        <v>4243</v>
      </c>
      <c r="F119" s="217" t="s">
        <v>4244</v>
      </c>
      <c r="G119" s="218" t="s">
        <v>501</v>
      </c>
      <c r="H119" s="219">
        <v>9</v>
      </c>
      <c r="I119" s="220"/>
      <c r="J119" s="221">
        <f>ROUND(I119*H119,2)</f>
        <v>0</v>
      </c>
      <c r="K119" s="217" t="s">
        <v>19</v>
      </c>
      <c r="L119" s="46"/>
      <c r="M119" s="222" t="s">
        <v>19</v>
      </c>
      <c r="N119" s="223" t="s">
        <v>44</v>
      </c>
      <c r="O119" s="86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342</v>
      </c>
      <c r="AT119" s="226" t="s">
        <v>190</v>
      </c>
      <c r="AU119" s="226" t="s">
        <v>80</v>
      </c>
      <c r="AY119" s="19" t="s">
        <v>188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342</v>
      </c>
      <c r="BM119" s="226" t="s">
        <v>1011</v>
      </c>
    </row>
    <row r="120" s="2" customFormat="1" ht="16.5" customHeight="1">
      <c r="A120" s="40"/>
      <c r="B120" s="41"/>
      <c r="C120" s="215" t="s">
        <v>439</v>
      </c>
      <c r="D120" s="215" t="s">
        <v>190</v>
      </c>
      <c r="E120" s="216" t="s">
        <v>4245</v>
      </c>
      <c r="F120" s="217" t="s">
        <v>4246</v>
      </c>
      <c r="G120" s="218" t="s">
        <v>501</v>
      </c>
      <c r="H120" s="219">
        <v>29</v>
      </c>
      <c r="I120" s="220"/>
      <c r="J120" s="221">
        <f>ROUND(I120*H120,2)</f>
        <v>0</v>
      </c>
      <c r="K120" s="217" t="s">
        <v>19</v>
      </c>
      <c r="L120" s="46"/>
      <c r="M120" s="222" t="s">
        <v>19</v>
      </c>
      <c r="N120" s="223" t="s">
        <v>44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342</v>
      </c>
      <c r="AT120" s="226" t="s">
        <v>190</v>
      </c>
      <c r="AU120" s="226" t="s">
        <v>80</v>
      </c>
      <c r="AY120" s="19" t="s">
        <v>188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342</v>
      </c>
      <c r="BM120" s="226" t="s">
        <v>1016</v>
      </c>
    </row>
    <row r="121" s="2" customFormat="1" ht="16.5" customHeight="1">
      <c r="A121" s="40"/>
      <c r="B121" s="41"/>
      <c r="C121" s="215" t="s">
        <v>448</v>
      </c>
      <c r="D121" s="215" t="s">
        <v>190</v>
      </c>
      <c r="E121" s="216" t="s">
        <v>4247</v>
      </c>
      <c r="F121" s="217" t="s">
        <v>4248</v>
      </c>
      <c r="G121" s="218" t="s">
        <v>501</v>
      </c>
      <c r="H121" s="219">
        <v>41</v>
      </c>
      <c r="I121" s="220"/>
      <c r="J121" s="221">
        <f>ROUND(I121*H121,2)</f>
        <v>0</v>
      </c>
      <c r="K121" s="217" t="s">
        <v>19</v>
      </c>
      <c r="L121" s="46"/>
      <c r="M121" s="222" t="s">
        <v>19</v>
      </c>
      <c r="N121" s="223" t="s">
        <v>44</v>
      </c>
      <c r="O121" s="86"/>
      <c r="P121" s="224">
        <f>O121*H121</f>
        <v>0</v>
      </c>
      <c r="Q121" s="224">
        <v>0</v>
      </c>
      <c r="R121" s="224">
        <f>Q121*H121</f>
        <v>0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342</v>
      </c>
      <c r="AT121" s="226" t="s">
        <v>190</v>
      </c>
      <c r="AU121" s="226" t="s">
        <v>80</v>
      </c>
      <c r="AY121" s="19" t="s">
        <v>188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342</v>
      </c>
      <c r="BM121" s="226" t="s">
        <v>1024</v>
      </c>
    </row>
    <row r="122" s="2" customFormat="1" ht="16.5" customHeight="1">
      <c r="A122" s="40"/>
      <c r="B122" s="41"/>
      <c r="C122" s="215" t="s">
        <v>457</v>
      </c>
      <c r="D122" s="215" t="s">
        <v>190</v>
      </c>
      <c r="E122" s="216" t="s">
        <v>4249</v>
      </c>
      <c r="F122" s="217" t="s">
        <v>4250</v>
      </c>
      <c r="G122" s="218" t="s">
        <v>501</v>
      </c>
      <c r="H122" s="219">
        <v>33</v>
      </c>
      <c r="I122" s="220"/>
      <c r="J122" s="221">
        <f>ROUND(I122*H122,2)</f>
        <v>0</v>
      </c>
      <c r="K122" s="217" t="s">
        <v>19</v>
      </c>
      <c r="L122" s="46"/>
      <c r="M122" s="222" t="s">
        <v>19</v>
      </c>
      <c r="N122" s="223" t="s">
        <v>44</v>
      </c>
      <c r="O122" s="86"/>
      <c r="P122" s="224">
        <f>O122*H122</f>
        <v>0</v>
      </c>
      <c r="Q122" s="224">
        <v>0</v>
      </c>
      <c r="R122" s="224">
        <f>Q122*H122</f>
        <v>0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342</v>
      </c>
      <c r="AT122" s="226" t="s">
        <v>190</v>
      </c>
      <c r="AU122" s="226" t="s">
        <v>80</v>
      </c>
      <c r="AY122" s="19" t="s">
        <v>188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342</v>
      </c>
      <c r="BM122" s="226" t="s">
        <v>1034</v>
      </c>
    </row>
    <row r="123" s="2" customFormat="1" ht="16.5" customHeight="1">
      <c r="A123" s="40"/>
      <c r="B123" s="41"/>
      <c r="C123" s="215" t="s">
        <v>633</v>
      </c>
      <c r="D123" s="215" t="s">
        <v>190</v>
      </c>
      <c r="E123" s="216" t="s">
        <v>4251</v>
      </c>
      <c r="F123" s="217" t="s">
        <v>4252</v>
      </c>
      <c r="G123" s="218" t="s">
        <v>442</v>
      </c>
      <c r="H123" s="219">
        <v>19</v>
      </c>
      <c r="I123" s="220"/>
      <c r="J123" s="221">
        <f>ROUND(I123*H123,2)</f>
        <v>0</v>
      </c>
      <c r="K123" s="217" t="s">
        <v>19</v>
      </c>
      <c r="L123" s="46"/>
      <c r="M123" s="222" t="s">
        <v>19</v>
      </c>
      <c r="N123" s="223" t="s">
        <v>44</v>
      </c>
      <c r="O123" s="86"/>
      <c r="P123" s="224">
        <f>O123*H123</f>
        <v>0</v>
      </c>
      <c r="Q123" s="224">
        <v>0</v>
      </c>
      <c r="R123" s="224">
        <f>Q123*H123</f>
        <v>0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342</v>
      </c>
      <c r="AT123" s="226" t="s">
        <v>190</v>
      </c>
      <c r="AU123" s="226" t="s">
        <v>80</v>
      </c>
      <c r="AY123" s="19" t="s">
        <v>188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342</v>
      </c>
      <c r="BM123" s="226" t="s">
        <v>1280</v>
      </c>
    </row>
    <row r="124" s="2" customFormat="1" ht="16.5" customHeight="1">
      <c r="A124" s="40"/>
      <c r="B124" s="41"/>
      <c r="C124" s="215" t="s">
        <v>638</v>
      </c>
      <c r="D124" s="215" t="s">
        <v>190</v>
      </c>
      <c r="E124" s="216" t="s">
        <v>4253</v>
      </c>
      <c r="F124" s="217" t="s">
        <v>4254</v>
      </c>
      <c r="G124" s="218" t="s">
        <v>442</v>
      </c>
      <c r="H124" s="219">
        <v>20</v>
      </c>
      <c r="I124" s="220"/>
      <c r="J124" s="221">
        <f>ROUND(I124*H124,2)</f>
        <v>0</v>
      </c>
      <c r="K124" s="217" t="s">
        <v>19</v>
      </c>
      <c r="L124" s="46"/>
      <c r="M124" s="222" t="s">
        <v>19</v>
      </c>
      <c r="N124" s="223" t="s">
        <v>44</v>
      </c>
      <c r="O124" s="86"/>
      <c r="P124" s="224">
        <f>O124*H124</f>
        <v>0</v>
      </c>
      <c r="Q124" s="224">
        <v>0</v>
      </c>
      <c r="R124" s="224">
        <f>Q124*H124</f>
        <v>0</v>
      </c>
      <c r="S124" s="224">
        <v>0</v>
      </c>
      <c r="T124" s="225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6" t="s">
        <v>342</v>
      </c>
      <c r="AT124" s="226" t="s">
        <v>190</v>
      </c>
      <c r="AU124" s="226" t="s">
        <v>80</v>
      </c>
      <c r="AY124" s="19" t="s">
        <v>188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19" t="s">
        <v>80</v>
      </c>
      <c r="BK124" s="227">
        <f>ROUND(I124*H124,2)</f>
        <v>0</v>
      </c>
      <c r="BL124" s="19" t="s">
        <v>342</v>
      </c>
      <c r="BM124" s="226" t="s">
        <v>1291</v>
      </c>
    </row>
    <row r="125" s="2" customFormat="1" ht="16.5" customHeight="1">
      <c r="A125" s="40"/>
      <c r="B125" s="41"/>
      <c r="C125" s="215" t="s">
        <v>630</v>
      </c>
      <c r="D125" s="215" t="s">
        <v>190</v>
      </c>
      <c r="E125" s="216" t="s">
        <v>4255</v>
      </c>
      <c r="F125" s="217" t="s">
        <v>4256</v>
      </c>
      <c r="G125" s="218" t="s">
        <v>442</v>
      </c>
      <c r="H125" s="219">
        <v>24</v>
      </c>
      <c r="I125" s="220"/>
      <c r="J125" s="221">
        <f>ROUND(I125*H125,2)</f>
        <v>0</v>
      </c>
      <c r="K125" s="217" t="s">
        <v>19</v>
      </c>
      <c r="L125" s="46"/>
      <c r="M125" s="222" t="s">
        <v>19</v>
      </c>
      <c r="N125" s="223" t="s">
        <v>44</v>
      </c>
      <c r="O125" s="86"/>
      <c r="P125" s="224">
        <f>O125*H125</f>
        <v>0</v>
      </c>
      <c r="Q125" s="224">
        <v>0</v>
      </c>
      <c r="R125" s="224">
        <f>Q125*H125</f>
        <v>0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342</v>
      </c>
      <c r="AT125" s="226" t="s">
        <v>190</v>
      </c>
      <c r="AU125" s="226" t="s">
        <v>80</v>
      </c>
      <c r="AY125" s="19" t="s">
        <v>188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342</v>
      </c>
      <c r="BM125" s="226" t="s">
        <v>1311</v>
      </c>
    </row>
    <row r="126" s="2" customFormat="1" ht="16.5" customHeight="1">
      <c r="A126" s="40"/>
      <c r="B126" s="41"/>
      <c r="C126" s="215" t="s">
        <v>647</v>
      </c>
      <c r="D126" s="215" t="s">
        <v>190</v>
      </c>
      <c r="E126" s="216" t="s">
        <v>4257</v>
      </c>
      <c r="F126" s="217" t="s">
        <v>4258</v>
      </c>
      <c r="G126" s="218" t="s">
        <v>442</v>
      </c>
      <c r="H126" s="219">
        <v>8</v>
      </c>
      <c r="I126" s="220"/>
      <c r="J126" s="221">
        <f>ROUND(I126*H126,2)</f>
        <v>0</v>
      </c>
      <c r="K126" s="217" t="s">
        <v>19</v>
      </c>
      <c r="L126" s="46"/>
      <c r="M126" s="222" t="s">
        <v>19</v>
      </c>
      <c r="N126" s="223" t="s">
        <v>44</v>
      </c>
      <c r="O126" s="86"/>
      <c r="P126" s="224">
        <f>O126*H126</f>
        <v>0</v>
      </c>
      <c r="Q126" s="224">
        <v>0</v>
      </c>
      <c r="R126" s="224">
        <f>Q126*H126</f>
        <v>0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342</v>
      </c>
      <c r="AT126" s="226" t="s">
        <v>190</v>
      </c>
      <c r="AU126" s="226" t="s">
        <v>80</v>
      </c>
      <c r="AY126" s="19" t="s">
        <v>188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342</v>
      </c>
      <c r="BM126" s="226" t="s">
        <v>1327</v>
      </c>
    </row>
    <row r="127" s="2" customFormat="1" ht="16.5" customHeight="1">
      <c r="A127" s="40"/>
      <c r="B127" s="41"/>
      <c r="C127" s="215" t="s">
        <v>891</v>
      </c>
      <c r="D127" s="215" t="s">
        <v>190</v>
      </c>
      <c r="E127" s="216" t="s">
        <v>4259</v>
      </c>
      <c r="F127" s="217" t="s">
        <v>4260</v>
      </c>
      <c r="G127" s="218" t="s">
        <v>442</v>
      </c>
      <c r="H127" s="219">
        <v>2</v>
      </c>
      <c r="I127" s="220"/>
      <c r="J127" s="221">
        <f>ROUND(I127*H127,2)</f>
        <v>0</v>
      </c>
      <c r="K127" s="217" t="s">
        <v>19</v>
      </c>
      <c r="L127" s="46"/>
      <c r="M127" s="222" t="s">
        <v>19</v>
      </c>
      <c r="N127" s="223" t="s">
        <v>44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342</v>
      </c>
      <c r="AT127" s="226" t="s">
        <v>190</v>
      </c>
      <c r="AU127" s="226" t="s">
        <v>80</v>
      </c>
      <c r="AY127" s="19" t="s">
        <v>188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342</v>
      </c>
      <c r="BM127" s="226" t="s">
        <v>1337</v>
      </c>
    </row>
    <row r="128" s="2" customFormat="1" ht="16.5" customHeight="1">
      <c r="A128" s="40"/>
      <c r="B128" s="41"/>
      <c r="C128" s="215" t="s">
        <v>896</v>
      </c>
      <c r="D128" s="215" t="s">
        <v>190</v>
      </c>
      <c r="E128" s="216" t="s">
        <v>4261</v>
      </c>
      <c r="F128" s="217" t="s">
        <v>4262</v>
      </c>
      <c r="G128" s="218" t="s">
        <v>442</v>
      </c>
      <c r="H128" s="219">
        <v>4</v>
      </c>
      <c r="I128" s="220"/>
      <c r="J128" s="221">
        <f>ROUND(I128*H128,2)</f>
        <v>0</v>
      </c>
      <c r="K128" s="217" t="s">
        <v>19</v>
      </c>
      <c r="L128" s="46"/>
      <c r="M128" s="222" t="s">
        <v>19</v>
      </c>
      <c r="N128" s="223" t="s">
        <v>44</v>
      </c>
      <c r="O128" s="86"/>
      <c r="P128" s="224">
        <f>O128*H128</f>
        <v>0</v>
      </c>
      <c r="Q128" s="224">
        <v>0</v>
      </c>
      <c r="R128" s="224">
        <f>Q128*H128</f>
        <v>0</v>
      </c>
      <c r="S128" s="224">
        <v>0</v>
      </c>
      <c r="T128" s="225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6" t="s">
        <v>342</v>
      </c>
      <c r="AT128" s="226" t="s">
        <v>190</v>
      </c>
      <c r="AU128" s="226" t="s">
        <v>80</v>
      </c>
      <c r="AY128" s="19" t="s">
        <v>188</v>
      </c>
      <c r="BE128" s="227">
        <f>IF(N128="základní",J128,0)</f>
        <v>0</v>
      </c>
      <c r="BF128" s="227">
        <f>IF(N128="snížená",J128,0)</f>
        <v>0</v>
      </c>
      <c r="BG128" s="227">
        <f>IF(N128="zákl. přenesená",J128,0)</f>
        <v>0</v>
      </c>
      <c r="BH128" s="227">
        <f>IF(N128="sníž. přenesená",J128,0)</f>
        <v>0</v>
      </c>
      <c r="BI128" s="227">
        <f>IF(N128="nulová",J128,0)</f>
        <v>0</v>
      </c>
      <c r="BJ128" s="19" t="s">
        <v>80</v>
      </c>
      <c r="BK128" s="227">
        <f>ROUND(I128*H128,2)</f>
        <v>0</v>
      </c>
      <c r="BL128" s="19" t="s">
        <v>342</v>
      </c>
      <c r="BM128" s="226" t="s">
        <v>1349</v>
      </c>
    </row>
    <row r="129" s="2" customFormat="1" ht="16.5" customHeight="1">
      <c r="A129" s="40"/>
      <c r="B129" s="41"/>
      <c r="C129" s="215" t="s">
        <v>901</v>
      </c>
      <c r="D129" s="215" t="s">
        <v>190</v>
      </c>
      <c r="E129" s="216" t="s">
        <v>4263</v>
      </c>
      <c r="F129" s="217" t="s">
        <v>4264</v>
      </c>
      <c r="G129" s="218" t="s">
        <v>442</v>
      </c>
      <c r="H129" s="219">
        <v>2</v>
      </c>
      <c r="I129" s="220"/>
      <c r="J129" s="221">
        <f>ROUND(I129*H129,2)</f>
        <v>0</v>
      </c>
      <c r="K129" s="217" t="s">
        <v>19</v>
      </c>
      <c r="L129" s="46"/>
      <c r="M129" s="222" t="s">
        <v>19</v>
      </c>
      <c r="N129" s="223" t="s">
        <v>44</v>
      </c>
      <c r="O129" s="86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6" t="s">
        <v>342</v>
      </c>
      <c r="AT129" s="226" t="s">
        <v>190</v>
      </c>
      <c r="AU129" s="226" t="s">
        <v>80</v>
      </c>
      <c r="AY129" s="19" t="s">
        <v>188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19" t="s">
        <v>80</v>
      </c>
      <c r="BK129" s="227">
        <f>ROUND(I129*H129,2)</f>
        <v>0</v>
      </c>
      <c r="BL129" s="19" t="s">
        <v>342</v>
      </c>
      <c r="BM129" s="226" t="s">
        <v>1360</v>
      </c>
    </row>
    <row r="130" s="2" customFormat="1" ht="16.5" customHeight="1">
      <c r="A130" s="40"/>
      <c r="B130" s="41"/>
      <c r="C130" s="215" t="s">
        <v>907</v>
      </c>
      <c r="D130" s="215" t="s">
        <v>190</v>
      </c>
      <c r="E130" s="216" t="s">
        <v>4265</v>
      </c>
      <c r="F130" s="217" t="s">
        <v>4266</v>
      </c>
      <c r="G130" s="218" t="s">
        <v>501</v>
      </c>
      <c r="H130" s="219">
        <v>67</v>
      </c>
      <c r="I130" s="220"/>
      <c r="J130" s="221">
        <f>ROUND(I130*H130,2)</f>
        <v>0</v>
      </c>
      <c r="K130" s="217" t="s">
        <v>19</v>
      </c>
      <c r="L130" s="46"/>
      <c r="M130" s="222" t="s">
        <v>19</v>
      </c>
      <c r="N130" s="223" t="s">
        <v>44</v>
      </c>
      <c r="O130" s="86"/>
      <c r="P130" s="224">
        <f>O130*H130</f>
        <v>0</v>
      </c>
      <c r="Q130" s="224">
        <v>0</v>
      </c>
      <c r="R130" s="224">
        <f>Q130*H130</f>
        <v>0</v>
      </c>
      <c r="S130" s="224">
        <v>0</v>
      </c>
      <c r="T130" s="225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6" t="s">
        <v>342</v>
      </c>
      <c r="AT130" s="226" t="s">
        <v>190</v>
      </c>
      <c r="AU130" s="226" t="s">
        <v>80</v>
      </c>
      <c r="AY130" s="19" t="s">
        <v>188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19" t="s">
        <v>80</v>
      </c>
      <c r="BK130" s="227">
        <f>ROUND(I130*H130,2)</f>
        <v>0</v>
      </c>
      <c r="BL130" s="19" t="s">
        <v>342</v>
      </c>
      <c r="BM130" s="226" t="s">
        <v>1370</v>
      </c>
    </row>
    <row r="131" s="2" customFormat="1" ht="16.5" customHeight="1">
      <c r="A131" s="40"/>
      <c r="B131" s="41"/>
      <c r="C131" s="215" t="s">
        <v>916</v>
      </c>
      <c r="D131" s="215" t="s">
        <v>190</v>
      </c>
      <c r="E131" s="216" t="s">
        <v>4267</v>
      </c>
      <c r="F131" s="217" t="s">
        <v>4268</v>
      </c>
      <c r="G131" s="218" t="s">
        <v>501</v>
      </c>
      <c r="H131" s="219">
        <v>43</v>
      </c>
      <c r="I131" s="220"/>
      <c r="J131" s="221">
        <f>ROUND(I131*H131,2)</f>
        <v>0</v>
      </c>
      <c r="K131" s="217" t="s">
        <v>19</v>
      </c>
      <c r="L131" s="46"/>
      <c r="M131" s="222" t="s">
        <v>19</v>
      </c>
      <c r="N131" s="223" t="s">
        <v>44</v>
      </c>
      <c r="O131" s="86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6" t="s">
        <v>342</v>
      </c>
      <c r="AT131" s="226" t="s">
        <v>190</v>
      </c>
      <c r="AU131" s="226" t="s">
        <v>80</v>
      </c>
      <c r="AY131" s="19" t="s">
        <v>188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19" t="s">
        <v>80</v>
      </c>
      <c r="BK131" s="227">
        <f>ROUND(I131*H131,2)</f>
        <v>0</v>
      </c>
      <c r="BL131" s="19" t="s">
        <v>342</v>
      </c>
      <c r="BM131" s="226" t="s">
        <v>1381</v>
      </c>
    </row>
    <row r="132" s="2" customFormat="1" ht="16.5" customHeight="1">
      <c r="A132" s="40"/>
      <c r="B132" s="41"/>
      <c r="C132" s="215" t="s">
        <v>932</v>
      </c>
      <c r="D132" s="215" t="s">
        <v>190</v>
      </c>
      <c r="E132" s="216" t="s">
        <v>4269</v>
      </c>
      <c r="F132" s="217" t="s">
        <v>4270</v>
      </c>
      <c r="G132" s="218" t="s">
        <v>501</v>
      </c>
      <c r="H132" s="219">
        <v>317</v>
      </c>
      <c r="I132" s="220"/>
      <c r="J132" s="221">
        <f>ROUND(I132*H132,2)</f>
        <v>0</v>
      </c>
      <c r="K132" s="217" t="s">
        <v>19</v>
      </c>
      <c r="L132" s="46"/>
      <c r="M132" s="222" t="s">
        <v>19</v>
      </c>
      <c r="N132" s="223" t="s">
        <v>44</v>
      </c>
      <c r="O132" s="86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342</v>
      </c>
      <c r="AT132" s="226" t="s">
        <v>190</v>
      </c>
      <c r="AU132" s="226" t="s">
        <v>80</v>
      </c>
      <c r="AY132" s="19" t="s">
        <v>188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342</v>
      </c>
      <c r="BM132" s="226" t="s">
        <v>1394</v>
      </c>
    </row>
    <row r="133" s="2" customFormat="1" ht="16.5" customHeight="1">
      <c r="A133" s="40"/>
      <c r="B133" s="41"/>
      <c r="C133" s="215" t="s">
        <v>939</v>
      </c>
      <c r="D133" s="215" t="s">
        <v>190</v>
      </c>
      <c r="E133" s="216" t="s">
        <v>4271</v>
      </c>
      <c r="F133" s="217" t="s">
        <v>4272</v>
      </c>
      <c r="G133" s="218" t="s">
        <v>345</v>
      </c>
      <c r="H133" s="219">
        <v>0.80100000000000005</v>
      </c>
      <c r="I133" s="220"/>
      <c r="J133" s="221">
        <f>ROUND(I133*H133,2)</f>
        <v>0</v>
      </c>
      <c r="K133" s="217" t="s">
        <v>19</v>
      </c>
      <c r="L133" s="46"/>
      <c r="M133" s="222" t="s">
        <v>19</v>
      </c>
      <c r="N133" s="223" t="s">
        <v>44</v>
      </c>
      <c r="O133" s="86"/>
      <c r="P133" s="224">
        <f>O133*H133</f>
        <v>0</v>
      </c>
      <c r="Q133" s="224">
        <v>0</v>
      </c>
      <c r="R133" s="224">
        <f>Q133*H133</f>
        <v>0</v>
      </c>
      <c r="S133" s="224">
        <v>0</v>
      </c>
      <c r="T133" s="225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6" t="s">
        <v>342</v>
      </c>
      <c r="AT133" s="226" t="s">
        <v>190</v>
      </c>
      <c r="AU133" s="226" t="s">
        <v>80</v>
      </c>
      <c r="AY133" s="19" t="s">
        <v>188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19" t="s">
        <v>80</v>
      </c>
      <c r="BK133" s="227">
        <f>ROUND(I133*H133,2)</f>
        <v>0</v>
      </c>
      <c r="BL133" s="19" t="s">
        <v>342</v>
      </c>
      <c r="BM133" s="226" t="s">
        <v>1413</v>
      </c>
    </row>
    <row r="134" s="12" customFormat="1" ht="25.92" customHeight="1">
      <c r="A134" s="12"/>
      <c r="B134" s="199"/>
      <c r="C134" s="200"/>
      <c r="D134" s="201" t="s">
        <v>72</v>
      </c>
      <c r="E134" s="202" t="s">
        <v>4273</v>
      </c>
      <c r="F134" s="202" t="s">
        <v>4274</v>
      </c>
      <c r="G134" s="200"/>
      <c r="H134" s="200"/>
      <c r="I134" s="203"/>
      <c r="J134" s="204">
        <f>BK134</f>
        <v>0</v>
      </c>
      <c r="K134" s="200"/>
      <c r="L134" s="205"/>
      <c r="M134" s="206"/>
      <c r="N134" s="207"/>
      <c r="O134" s="207"/>
      <c r="P134" s="208">
        <f>SUM(P135:P166)</f>
        <v>0</v>
      </c>
      <c r="Q134" s="207"/>
      <c r="R134" s="208">
        <f>SUM(R135:R166)</f>
        <v>0</v>
      </c>
      <c r="S134" s="207"/>
      <c r="T134" s="209">
        <f>SUM(T135:T166)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0" t="s">
        <v>82</v>
      </c>
      <c r="AT134" s="211" t="s">
        <v>72</v>
      </c>
      <c r="AU134" s="211" t="s">
        <v>73</v>
      </c>
      <c r="AY134" s="210" t="s">
        <v>188</v>
      </c>
      <c r="BK134" s="212">
        <f>SUM(BK135:BK166)</f>
        <v>0</v>
      </c>
    </row>
    <row r="135" s="2" customFormat="1" ht="16.5" customHeight="1">
      <c r="A135" s="40"/>
      <c r="B135" s="41"/>
      <c r="C135" s="215" t="s">
        <v>948</v>
      </c>
      <c r="D135" s="215" t="s">
        <v>190</v>
      </c>
      <c r="E135" s="216" t="s">
        <v>4275</v>
      </c>
      <c r="F135" s="217" t="s">
        <v>4276</v>
      </c>
      <c r="G135" s="218" t="s">
        <v>442</v>
      </c>
      <c r="H135" s="219">
        <v>1</v>
      </c>
      <c r="I135" s="220"/>
      <c r="J135" s="221">
        <f>ROUND(I135*H135,2)</f>
        <v>0</v>
      </c>
      <c r="K135" s="217" t="s">
        <v>19</v>
      </c>
      <c r="L135" s="46"/>
      <c r="M135" s="222" t="s">
        <v>19</v>
      </c>
      <c r="N135" s="223" t="s">
        <v>44</v>
      </c>
      <c r="O135" s="86"/>
      <c r="P135" s="224">
        <f>O135*H135</f>
        <v>0</v>
      </c>
      <c r="Q135" s="224">
        <v>0</v>
      </c>
      <c r="R135" s="224">
        <f>Q135*H135</f>
        <v>0</v>
      </c>
      <c r="S135" s="224">
        <v>0</v>
      </c>
      <c r="T135" s="225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6" t="s">
        <v>342</v>
      </c>
      <c r="AT135" s="226" t="s">
        <v>190</v>
      </c>
      <c r="AU135" s="226" t="s">
        <v>80</v>
      </c>
      <c r="AY135" s="19" t="s">
        <v>188</v>
      </c>
      <c r="BE135" s="227">
        <f>IF(N135="základní",J135,0)</f>
        <v>0</v>
      </c>
      <c r="BF135" s="227">
        <f>IF(N135="snížená",J135,0)</f>
        <v>0</v>
      </c>
      <c r="BG135" s="227">
        <f>IF(N135="zákl. přenesená",J135,0)</f>
        <v>0</v>
      </c>
      <c r="BH135" s="227">
        <f>IF(N135="sníž. přenesená",J135,0)</f>
        <v>0</v>
      </c>
      <c r="BI135" s="227">
        <f>IF(N135="nulová",J135,0)</f>
        <v>0</v>
      </c>
      <c r="BJ135" s="19" t="s">
        <v>80</v>
      </c>
      <c r="BK135" s="227">
        <f>ROUND(I135*H135,2)</f>
        <v>0</v>
      </c>
      <c r="BL135" s="19" t="s">
        <v>342</v>
      </c>
      <c r="BM135" s="226" t="s">
        <v>1423</v>
      </c>
    </row>
    <row r="136" s="2" customFormat="1" ht="16.5" customHeight="1">
      <c r="A136" s="40"/>
      <c r="B136" s="41"/>
      <c r="C136" s="215" t="s">
        <v>953</v>
      </c>
      <c r="D136" s="215" t="s">
        <v>190</v>
      </c>
      <c r="E136" s="216" t="s">
        <v>4277</v>
      </c>
      <c r="F136" s="217" t="s">
        <v>4278</v>
      </c>
      <c r="G136" s="218" t="s">
        <v>442</v>
      </c>
      <c r="H136" s="219">
        <v>2</v>
      </c>
      <c r="I136" s="220"/>
      <c r="J136" s="221">
        <f>ROUND(I136*H136,2)</f>
        <v>0</v>
      </c>
      <c r="K136" s="217" t="s">
        <v>19</v>
      </c>
      <c r="L136" s="46"/>
      <c r="M136" s="222" t="s">
        <v>19</v>
      </c>
      <c r="N136" s="223" t="s">
        <v>44</v>
      </c>
      <c r="O136" s="86"/>
      <c r="P136" s="224">
        <f>O136*H136</f>
        <v>0</v>
      </c>
      <c r="Q136" s="224">
        <v>0</v>
      </c>
      <c r="R136" s="224">
        <f>Q136*H136</f>
        <v>0</v>
      </c>
      <c r="S136" s="224">
        <v>0</v>
      </c>
      <c r="T136" s="225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6" t="s">
        <v>342</v>
      </c>
      <c r="AT136" s="226" t="s">
        <v>190</v>
      </c>
      <c r="AU136" s="226" t="s">
        <v>80</v>
      </c>
      <c r="AY136" s="19" t="s">
        <v>188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19" t="s">
        <v>80</v>
      </c>
      <c r="BK136" s="227">
        <f>ROUND(I136*H136,2)</f>
        <v>0</v>
      </c>
      <c r="BL136" s="19" t="s">
        <v>342</v>
      </c>
      <c r="BM136" s="226" t="s">
        <v>1435</v>
      </c>
    </row>
    <row r="137" s="2" customFormat="1" ht="16.5" customHeight="1">
      <c r="A137" s="40"/>
      <c r="B137" s="41"/>
      <c r="C137" s="215" t="s">
        <v>967</v>
      </c>
      <c r="D137" s="215" t="s">
        <v>190</v>
      </c>
      <c r="E137" s="216" t="s">
        <v>4279</v>
      </c>
      <c r="F137" s="217" t="s">
        <v>4280</v>
      </c>
      <c r="G137" s="218" t="s">
        <v>442</v>
      </c>
      <c r="H137" s="219">
        <v>1</v>
      </c>
      <c r="I137" s="220"/>
      <c r="J137" s="221">
        <f>ROUND(I137*H137,2)</f>
        <v>0</v>
      </c>
      <c r="K137" s="217" t="s">
        <v>19</v>
      </c>
      <c r="L137" s="46"/>
      <c r="M137" s="222" t="s">
        <v>19</v>
      </c>
      <c r="N137" s="223" t="s">
        <v>44</v>
      </c>
      <c r="O137" s="86"/>
      <c r="P137" s="224">
        <f>O137*H137</f>
        <v>0</v>
      </c>
      <c r="Q137" s="224">
        <v>0</v>
      </c>
      <c r="R137" s="224">
        <f>Q137*H137</f>
        <v>0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342</v>
      </c>
      <c r="AT137" s="226" t="s">
        <v>190</v>
      </c>
      <c r="AU137" s="226" t="s">
        <v>80</v>
      </c>
      <c r="AY137" s="19" t="s">
        <v>188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342</v>
      </c>
      <c r="BM137" s="226" t="s">
        <v>1449</v>
      </c>
    </row>
    <row r="138" s="2" customFormat="1" ht="16.5" customHeight="1">
      <c r="A138" s="40"/>
      <c r="B138" s="41"/>
      <c r="C138" s="215" t="s">
        <v>972</v>
      </c>
      <c r="D138" s="215" t="s">
        <v>190</v>
      </c>
      <c r="E138" s="216" t="s">
        <v>4281</v>
      </c>
      <c r="F138" s="217" t="s">
        <v>4282</v>
      </c>
      <c r="G138" s="218" t="s">
        <v>442</v>
      </c>
      <c r="H138" s="219">
        <v>2</v>
      </c>
      <c r="I138" s="220"/>
      <c r="J138" s="221">
        <f>ROUND(I138*H138,2)</f>
        <v>0</v>
      </c>
      <c r="K138" s="217" t="s">
        <v>19</v>
      </c>
      <c r="L138" s="46"/>
      <c r="M138" s="222" t="s">
        <v>19</v>
      </c>
      <c r="N138" s="223" t="s">
        <v>44</v>
      </c>
      <c r="O138" s="86"/>
      <c r="P138" s="224">
        <f>O138*H138</f>
        <v>0</v>
      </c>
      <c r="Q138" s="224">
        <v>0</v>
      </c>
      <c r="R138" s="224">
        <f>Q138*H138</f>
        <v>0</v>
      </c>
      <c r="S138" s="224">
        <v>0</v>
      </c>
      <c r="T138" s="225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6" t="s">
        <v>342</v>
      </c>
      <c r="AT138" s="226" t="s">
        <v>190</v>
      </c>
      <c r="AU138" s="226" t="s">
        <v>80</v>
      </c>
      <c r="AY138" s="19" t="s">
        <v>188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19" t="s">
        <v>80</v>
      </c>
      <c r="BK138" s="227">
        <f>ROUND(I138*H138,2)</f>
        <v>0</v>
      </c>
      <c r="BL138" s="19" t="s">
        <v>342</v>
      </c>
      <c r="BM138" s="226" t="s">
        <v>1458</v>
      </c>
    </row>
    <row r="139" s="2" customFormat="1" ht="16.5" customHeight="1">
      <c r="A139" s="40"/>
      <c r="B139" s="41"/>
      <c r="C139" s="215" t="s">
        <v>979</v>
      </c>
      <c r="D139" s="215" t="s">
        <v>190</v>
      </c>
      <c r="E139" s="216" t="s">
        <v>4283</v>
      </c>
      <c r="F139" s="217" t="s">
        <v>4284</v>
      </c>
      <c r="G139" s="218" t="s">
        <v>442</v>
      </c>
      <c r="H139" s="219">
        <v>1</v>
      </c>
      <c r="I139" s="220"/>
      <c r="J139" s="221">
        <f>ROUND(I139*H139,2)</f>
        <v>0</v>
      </c>
      <c r="K139" s="217" t="s">
        <v>19</v>
      </c>
      <c r="L139" s="46"/>
      <c r="M139" s="222" t="s">
        <v>19</v>
      </c>
      <c r="N139" s="223" t="s">
        <v>44</v>
      </c>
      <c r="O139" s="86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6" t="s">
        <v>342</v>
      </c>
      <c r="AT139" s="226" t="s">
        <v>190</v>
      </c>
      <c r="AU139" s="226" t="s">
        <v>80</v>
      </c>
      <c r="AY139" s="19" t="s">
        <v>188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19" t="s">
        <v>80</v>
      </c>
      <c r="BK139" s="227">
        <f>ROUND(I139*H139,2)</f>
        <v>0</v>
      </c>
      <c r="BL139" s="19" t="s">
        <v>342</v>
      </c>
      <c r="BM139" s="226" t="s">
        <v>1466</v>
      </c>
    </row>
    <row r="140" s="2" customFormat="1" ht="16.5" customHeight="1">
      <c r="A140" s="40"/>
      <c r="B140" s="41"/>
      <c r="C140" s="215" t="s">
        <v>984</v>
      </c>
      <c r="D140" s="215" t="s">
        <v>190</v>
      </c>
      <c r="E140" s="216" t="s">
        <v>4285</v>
      </c>
      <c r="F140" s="217" t="s">
        <v>4286</v>
      </c>
      <c r="G140" s="218" t="s">
        <v>442</v>
      </c>
      <c r="H140" s="219">
        <v>2</v>
      </c>
      <c r="I140" s="220"/>
      <c r="J140" s="221">
        <f>ROUND(I140*H140,2)</f>
        <v>0</v>
      </c>
      <c r="K140" s="217" t="s">
        <v>19</v>
      </c>
      <c r="L140" s="46"/>
      <c r="M140" s="222" t="s">
        <v>19</v>
      </c>
      <c r="N140" s="223" t="s">
        <v>44</v>
      </c>
      <c r="O140" s="86"/>
      <c r="P140" s="224">
        <f>O140*H140</f>
        <v>0</v>
      </c>
      <c r="Q140" s="224">
        <v>0</v>
      </c>
      <c r="R140" s="224">
        <f>Q140*H140</f>
        <v>0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342</v>
      </c>
      <c r="AT140" s="226" t="s">
        <v>190</v>
      </c>
      <c r="AU140" s="226" t="s">
        <v>80</v>
      </c>
      <c r="AY140" s="19" t="s">
        <v>188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342</v>
      </c>
      <c r="BM140" s="226" t="s">
        <v>1476</v>
      </c>
    </row>
    <row r="141" s="2" customFormat="1" ht="16.5" customHeight="1">
      <c r="A141" s="40"/>
      <c r="B141" s="41"/>
      <c r="C141" s="215" t="s">
        <v>988</v>
      </c>
      <c r="D141" s="215" t="s">
        <v>190</v>
      </c>
      <c r="E141" s="216" t="s">
        <v>4287</v>
      </c>
      <c r="F141" s="217" t="s">
        <v>4288</v>
      </c>
      <c r="G141" s="218" t="s">
        <v>442</v>
      </c>
      <c r="H141" s="219">
        <v>2</v>
      </c>
      <c r="I141" s="220"/>
      <c r="J141" s="221">
        <f>ROUND(I141*H141,2)</f>
        <v>0</v>
      </c>
      <c r="K141" s="217" t="s">
        <v>19</v>
      </c>
      <c r="L141" s="46"/>
      <c r="M141" s="222" t="s">
        <v>19</v>
      </c>
      <c r="N141" s="223" t="s">
        <v>44</v>
      </c>
      <c r="O141" s="86"/>
      <c r="P141" s="224">
        <f>O141*H141</f>
        <v>0</v>
      </c>
      <c r="Q141" s="224">
        <v>0</v>
      </c>
      <c r="R141" s="224">
        <f>Q141*H141</f>
        <v>0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342</v>
      </c>
      <c r="AT141" s="226" t="s">
        <v>190</v>
      </c>
      <c r="AU141" s="226" t="s">
        <v>80</v>
      </c>
      <c r="AY141" s="19" t="s">
        <v>188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342</v>
      </c>
      <c r="BM141" s="226" t="s">
        <v>1487</v>
      </c>
    </row>
    <row r="142" s="2" customFormat="1" ht="16.5" customHeight="1">
      <c r="A142" s="40"/>
      <c r="B142" s="41"/>
      <c r="C142" s="215" t="s">
        <v>991</v>
      </c>
      <c r="D142" s="215" t="s">
        <v>190</v>
      </c>
      <c r="E142" s="216" t="s">
        <v>4289</v>
      </c>
      <c r="F142" s="217" t="s">
        <v>4290</v>
      </c>
      <c r="G142" s="218" t="s">
        <v>442</v>
      </c>
      <c r="H142" s="219">
        <v>6</v>
      </c>
      <c r="I142" s="220"/>
      <c r="J142" s="221">
        <f>ROUND(I142*H142,2)</f>
        <v>0</v>
      </c>
      <c r="K142" s="217" t="s">
        <v>19</v>
      </c>
      <c r="L142" s="46"/>
      <c r="M142" s="222" t="s">
        <v>19</v>
      </c>
      <c r="N142" s="223" t="s">
        <v>44</v>
      </c>
      <c r="O142" s="86"/>
      <c r="P142" s="224">
        <f>O142*H142</f>
        <v>0</v>
      </c>
      <c r="Q142" s="224">
        <v>0</v>
      </c>
      <c r="R142" s="224">
        <f>Q142*H142</f>
        <v>0</v>
      </c>
      <c r="S142" s="224">
        <v>0</v>
      </c>
      <c r="T142" s="225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6" t="s">
        <v>342</v>
      </c>
      <c r="AT142" s="226" t="s">
        <v>190</v>
      </c>
      <c r="AU142" s="226" t="s">
        <v>80</v>
      </c>
      <c r="AY142" s="19" t="s">
        <v>188</v>
      </c>
      <c r="BE142" s="227">
        <f>IF(N142="základní",J142,0)</f>
        <v>0</v>
      </c>
      <c r="BF142" s="227">
        <f>IF(N142="snížená",J142,0)</f>
        <v>0</v>
      </c>
      <c r="BG142" s="227">
        <f>IF(N142="zákl. přenesená",J142,0)</f>
        <v>0</v>
      </c>
      <c r="BH142" s="227">
        <f>IF(N142="sníž. přenesená",J142,0)</f>
        <v>0</v>
      </c>
      <c r="BI142" s="227">
        <f>IF(N142="nulová",J142,0)</f>
        <v>0</v>
      </c>
      <c r="BJ142" s="19" t="s">
        <v>80</v>
      </c>
      <c r="BK142" s="227">
        <f>ROUND(I142*H142,2)</f>
        <v>0</v>
      </c>
      <c r="BL142" s="19" t="s">
        <v>342</v>
      </c>
      <c r="BM142" s="226" t="s">
        <v>1511</v>
      </c>
    </row>
    <row r="143" s="2" customFormat="1" ht="16.5" customHeight="1">
      <c r="A143" s="40"/>
      <c r="B143" s="41"/>
      <c r="C143" s="215" t="s">
        <v>993</v>
      </c>
      <c r="D143" s="215" t="s">
        <v>190</v>
      </c>
      <c r="E143" s="216" t="s">
        <v>4291</v>
      </c>
      <c r="F143" s="217" t="s">
        <v>4292</v>
      </c>
      <c r="G143" s="218" t="s">
        <v>442</v>
      </c>
      <c r="H143" s="219">
        <v>1</v>
      </c>
      <c r="I143" s="220"/>
      <c r="J143" s="221">
        <f>ROUND(I143*H143,2)</f>
        <v>0</v>
      </c>
      <c r="K143" s="217" t="s">
        <v>19</v>
      </c>
      <c r="L143" s="46"/>
      <c r="M143" s="222" t="s">
        <v>19</v>
      </c>
      <c r="N143" s="223" t="s">
        <v>44</v>
      </c>
      <c r="O143" s="86"/>
      <c r="P143" s="224">
        <f>O143*H143</f>
        <v>0</v>
      </c>
      <c r="Q143" s="224">
        <v>0</v>
      </c>
      <c r="R143" s="224">
        <f>Q143*H143</f>
        <v>0</v>
      </c>
      <c r="S143" s="224">
        <v>0</v>
      </c>
      <c r="T143" s="225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6" t="s">
        <v>342</v>
      </c>
      <c r="AT143" s="226" t="s">
        <v>190</v>
      </c>
      <c r="AU143" s="226" t="s">
        <v>80</v>
      </c>
      <c r="AY143" s="19" t="s">
        <v>188</v>
      </c>
      <c r="BE143" s="227">
        <f>IF(N143="základní",J143,0)</f>
        <v>0</v>
      </c>
      <c r="BF143" s="227">
        <f>IF(N143="snížená",J143,0)</f>
        <v>0</v>
      </c>
      <c r="BG143" s="227">
        <f>IF(N143="zákl. přenesená",J143,0)</f>
        <v>0</v>
      </c>
      <c r="BH143" s="227">
        <f>IF(N143="sníž. přenesená",J143,0)</f>
        <v>0</v>
      </c>
      <c r="BI143" s="227">
        <f>IF(N143="nulová",J143,0)</f>
        <v>0</v>
      </c>
      <c r="BJ143" s="19" t="s">
        <v>80</v>
      </c>
      <c r="BK143" s="227">
        <f>ROUND(I143*H143,2)</f>
        <v>0</v>
      </c>
      <c r="BL143" s="19" t="s">
        <v>342</v>
      </c>
      <c r="BM143" s="226" t="s">
        <v>1938</v>
      </c>
    </row>
    <row r="144" s="2" customFormat="1" ht="16.5" customHeight="1">
      <c r="A144" s="40"/>
      <c r="B144" s="41"/>
      <c r="C144" s="215" t="s">
        <v>1000</v>
      </c>
      <c r="D144" s="215" t="s">
        <v>190</v>
      </c>
      <c r="E144" s="216" t="s">
        <v>4293</v>
      </c>
      <c r="F144" s="217" t="s">
        <v>4294</v>
      </c>
      <c r="G144" s="218" t="s">
        <v>442</v>
      </c>
      <c r="H144" s="219">
        <v>4</v>
      </c>
      <c r="I144" s="220"/>
      <c r="J144" s="221">
        <f>ROUND(I144*H144,2)</f>
        <v>0</v>
      </c>
      <c r="K144" s="217" t="s">
        <v>19</v>
      </c>
      <c r="L144" s="46"/>
      <c r="M144" s="222" t="s">
        <v>19</v>
      </c>
      <c r="N144" s="223" t="s">
        <v>44</v>
      </c>
      <c r="O144" s="86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6" t="s">
        <v>342</v>
      </c>
      <c r="AT144" s="226" t="s">
        <v>190</v>
      </c>
      <c r="AU144" s="226" t="s">
        <v>80</v>
      </c>
      <c r="AY144" s="19" t="s">
        <v>188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19" t="s">
        <v>80</v>
      </c>
      <c r="BK144" s="227">
        <f>ROUND(I144*H144,2)</f>
        <v>0</v>
      </c>
      <c r="BL144" s="19" t="s">
        <v>342</v>
      </c>
      <c r="BM144" s="226" t="s">
        <v>1955</v>
      </c>
    </row>
    <row r="145" s="2" customFormat="1" ht="16.5" customHeight="1">
      <c r="A145" s="40"/>
      <c r="B145" s="41"/>
      <c r="C145" s="215" t="s">
        <v>1006</v>
      </c>
      <c r="D145" s="215" t="s">
        <v>190</v>
      </c>
      <c r="E145" s="216" t="s">
        <v>4295</v>
      </c>
      <c r="F145" s="217" t="s">
        <v>4296</v>
      </c>
      <c r="G145" s="218" t="s">
        <v>501</v>
      </c>
      <c r="H145" s="219">
        <v>51</v>
      </c>
      <c r="I145" s="220"/>
      <c r="J145" s="221">
        <f>ROUND(I145*H145,2)</f>
        <v>0</v>
      </c>
      <c r="K145" s="217" t="s">
        <v>19</v>
      </c>
      <c r="L145" s="46"/>
      <c r="M145" s="222" t="s">
        <v>19</v>
      </c>
      <c r="N145" s="223" t="s">
        <v>44</v>
      </c>
      <c r="O145" s="86"/>
      <c r="P145" s="224">
        <f>O145*H145</f>
        <v>0</v>
      </c>
      <c r="Q145" s="224">
        <v>0</v>
      </c>
      <c r="R145" s="224">
        <f>Q145*H145</f>
        <v>0</v>
      </c>
      <c r="S145" s="224">
        <v>0</v>
      </c>
      <c r="T145" s="225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6" t="s">
        <v>342</v>
      </c>
      <c r="AT145" s="226" t="s">
        <v>190</v>
      </c>
      <c r="AU145" s="226" t="s">
        <v>80</v>
      </c>
      <c r="AY145" s="19" t="s">
        <v>188</v>
      </c>
      <c r="BE145" s="227">
        <f>IF(N145="základní",J145,0)</f>
        <v>0</v>
      </c>
      <c r="BF145" s="227">
        <f>IF(N145="snížená",J145,0)</f>
        <v>0</v>
      </c>
      <c r="BG145" s="227">
        <f>IF(N145="zákl. přenesená",J145,0)</f>
        <v>0</v>
      </c>
      <c r="BH145" s="227">
        <f>IF(N145="sníž. přenesená",J145,0)</f>
        <v>0</v>
      </c>
      <c r="BI145" s="227">
        <f>IF(N145="nulová",J145,0)</f>
        <v>0</v>
      </c>
      <c r="BJ145" s="19" t="s">
        <v>80</v>
      </c>
      <c r="BK145" s="227">
        <f>ROUND(I145*H145,2)</f>
        <v>0</v>
      </c>
      <c r="BL145" s="19" t="s">
        <v>342</v>
      </c>
      <c r="BM145" s="226" t="s">
        <v>1966</v>
      </c>
    </row>
    <row r="146" s="2" customFormat="1" ht="16.5" customHeight="1">
      <c r="A146" s="40"/>
      <c r="B146" s="41"/>
      <c r="C146" s="215" t="s">
        <v>1011</v>
      </c>
      <c r="D146" s="215" t="s">
        <v>190</v>
      </c>
      <c r="E146" s="216" t="s">
        <v>4297</v>
      </c>
      <c r="F146" s="217" t="s">
        <v>4298</v>
      </c>
      <c r="G146" s="218" t="s">
        <v>501</v>
      </c>
      <c r="H146" s="219">
        <v>15</v>
      </c>
      <c r="I146" s="220"/>
      <c r="J146" s="221">
        <f>ROUND(I146*H146,2)</f>
        <v>0</v>
      </c>
      <c r="K146" s="217" t="s">
        <v>19</v>
      </c>
      <c r="L146" s="46"/>
      <c r="M146" s="222" t="s">
        <v>19</v>
      </c>
      <c r="N146" s="223" t="s">
        <v>44</v>
      </c>
      <c r="O146" s="86"/>
      <c r="P146" s="224">
        <f>O146*H146</f>
        <v>0</v>
      </c>
      <c r="Q146" s="224">
        <v>0</v>
      </c>
      <c r="R146" s="224">
        <f>Q146*H146</f>
        <v>0</v>
      </c>
      <c r="S146" s="224">
        <v>0</v>
      </c>
      <c r="T146" s="225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6" t="s">
        <v>342</v>
      </c>
      <c r="AT146" s="226" t="s">
        <v>190</v>
      </c>
      <c r="AU146" s="226" t="s">
        <v>80</v>
      </c>
      <c r="AY146" s="19" t="s">
        <v>188</v>
      </c>
      <c r="BE146" s="227">
        <f>IF(N146="základní",J146,0)</f>
        <v>0</v>
      </c>
      <c r="BF146" s="227">
        <f>IF(N146="snížená",J146,0)</f>
        <v>0</v>
      </c>
      <c r="BG146" s="227">
        <f>IF(N146="zákl. přenesená",J146,0)</f>
        <v>0</v>
      </c>
      <c r="BH146" s="227">
        <f>IF(N146="sníž. přenesená",J146,0)</f>
        <v>0</v>
      </c>
      <c r="BI146" s="227">
        <f>IF(N146="nulová",J146,0)</f>
        <v>0</v>
      </c>
      <c r="BJ146" s="19" t="s">
        <v>80</v>
      </c>
      <c r="BK146" s="227">
        <f>ROUND(I146*H146,2)</f>
        <v>0</v>
      </c>
      <c r="BL146" s="19" t="s">
        <v>342</v>
      </c>
      <c r="BM146" s="226" t="s">
        <v>1973</v>
      </c>
    </row>
    <row r="147" s="2" customFormat="1" ht="16.5" customHeight="1">
      <c r="A147" s="40"/>
      <c r="B147" s="41"/>
      <c r="C147" s="215" t="s">
        <v>1013</v>
      </c>
      <c r="D147" s="215" t="s">
        <v>190</v>
      </c>
      <c r="E147" s="216" t="s">
        <v>4299</v>
      </c>
      <c r="F147" s="217" t="s">
        <v>4300</v>
      </c>
      <c r="G147" s="218" t="s">
        <v>501</v>
      </c>
      <c r="H147" s="219">
        <v>21</v>
      </c>
      <c r="I147" s="220"/>
      <c r="J147" s="221">
        <f>ROUND(I147*H147,2)</f>
        <v>0</v>
      </c>
      <c r="K147" s="217" t="s">
        <v>19</v>
      </c>
      <c r="L147" s="46"/>
      <c r="M147" s="222" t="s">
        <v>19</v>
      </c>
      <c r="N147" s="223" t="s">
        <v>44</v>
      </c>
      <c r="O147" s="86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342</v>
      </c>
      <c r="AT147" s="226" t="s">
        <v>190</v>
      </c>
      <c r="AU147" s="226" t="s">
        <v>80</v>
      </c>
      <c r="AY147" s="19" t="s">
        <v>188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342</v>
      </c>
      <c r="BM147" s="226" t="s">
        <v>1981</v>
      </c>
    </row>
    <row r="148" s="2" customFormat="1" ht="16.5" customHeight="1">
      <c r="A148" s="40"/>
      <c r="B148" s="41"/>
      <c r="C148" s="215" t="s">
        <v>1016</v>
      </c>
      <c r="D148" s="215" t="s">
        <v>190</v>
      </c>
      <c r="E148" s="216" t="s">
        <v>4301</v>
      </c>
      <c r="F148" s="217" t="s">
        <v>4302</v>
      </c>
      <c r="G148" s="218" t="s">
        <v>501</v>
      </c>
      <c r="H148" s="219">
        <v>67</v>
      </c>
      <c r="I148" s="220"/>
      <c r="J148" s="221">
        <f>ROUND(I148*H148,2)</f>
        <v>0</v>
      </c>
      <c r="K148" s="217" t="s">
        <v>19</v>
      </c>
      <c r="L148" s="46"/>
      <c r="M148" s="222" t="s">
        <v>19</v>
      </c>
      <c r="N148" s="223" t="s">
        <v>44</v>
      </c>
      <c r="O148" s="86"/>
      <c r="P148" s="224">
        <f>O148*H148</f>
        <v>0</v>
      </c>
      <c r="Q148" s="224">
        <v>0</v>
      </c>
      <c r="R148" s="224">
        <f>Q148*H148</f>
        <v>0</v>
      </c>
      <c r="S148" s="224">
        <v>0</v>
      </c>
      <c r="T148" s="225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6" t="s">
        <v>342</v>
      </c>
      <c r="AT148" s="226" t="s">
        <v>190</v>
      </c>
      <c r="AU148" s="226" t="s">
        <v>80</v>
      </c>
      <c r="AY148" s="19" t="s">
        <v>188</v>
      </c>
      <c r="BE148" s="227">
        <f>IF(N148="základní",J148,0)</f>
        <v>0</v>
      </c>
      <c r="BF148" s="227">
        <f>IF(N148="snížená",J148,0)</f>
        <v>0</v>
      </c>
      <c r="BG148" s="227">
        <f>IF(N148="zákl. přenesená",J148,0)</f>
        <v>0</v>
      </c>
      <c r="BH148" s="227">
        <f>IF(N148="sníž. přenesená",J148,0)</f>
        <v>0</v>
      </c>
      <c r="BI148" s="227">
        <f>IF(N148="nulová",J148,0)</f>
        <v>0</v>
      </c>
      <c r="BJ148" s="19" t="s">
        <v>80</v>
      </c>
      <c r="BK148" s="227">
        <f>ROUND(I148*H148,2)</f>
        <v>0</v>
      </c>
      <c r="BL148" s="19" t="s">
        <v>342</v>
      </c>
      <c r="BM148" s="226" t="s">
        <v>1991</v>
      </c>
    </row>
    <row r="149" s="2" customFormat="1" ht="16.5" customHeight="1">
      <c r="A149" s="40"/>
      <c r="B149" s="41"/>
      <c r="C149" s="215" t="s">
        <v>1018</v>
      </c>
      <c r="D149" s="215" t="s">
        <v>190</v>
      </c>
      <c r="E149" s="216" t="s">
        <v>4303</v>
      </c>
      <c r="F149" s="217" t="s">
        <v>4304</v>
      </c>
      <c r="G149" s="218" t="s">
        <v>501</v>
      </c>
      <c r="H149" s="219">
        <v>61</v>
      </c>
      <c r="I149" s="220"/>
      <c r="J149" s="221">
        <f>ROUND(I149*H149,2)</f>
        <v>0</v>
      </c>
      <c r="K149" s="217" t="s">
        <v>19</v>
      </c>
      <c r="L149" s="46"/>
      <c r="M149" s="222" t="s">
        <v>19</v>
      </c>
      <c r="N149" s="223" t="s">
        <v>44</v>
      </c>
      <c r="O149" s="86"/>
      <c r="P149" s="224">
        <f>O149*H149</f>
        <v>0</v>
      </c>
      <c r="Q149" s="224">
        <v>0</v>
      </c>
      <c r="R149" s="224">
        <f>Q149*H149</f>
        <v>0</v>
      </c>
      <c r="S149" s="224">
        <v>0</v>
      </c>
      <c r="T149" s="225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6" t="s">
        <v>342</v>
      </c>
      <c r="AT149" s="226" t="s">
        <v>190</v>
      </c>
      <c r="AU149" s="226" t="s">
        <v>80</v>
      </c>
      <c r="AY149" s="19" t="s">
        <v>188</v>
      </c>
      <c r="BE149" s="227">
        <f>IF(N149="základní",J149,0)</f>
        <v>0</v>
      </c>
      <c r="BF149" s="227">
        <f>IF(N149="snížená",J149,0)</f>
        <v>0</v>
      </c>
      <c r="BG149" s="227">
        <f>IF(N149="zákl. přenesená",J149,0)</f>
        <v>0</v>
      </c>
      <c r="BH149" s="227">
        <f>IF(N149="sníž. přenesená",J149,0)</f>
        <v>0</v>
      </c>
      <c r="BI149" s="227">
        <f>IF(N149="nulová",J149,0)</f>
        <v>0</v>
      </c>
      <c r="BJ149" s="19" t="s">
        <v>80</v>
      </c>
      <c r="BK149" s="227">
        <f>ROUND(I149*H149,2)</f>
        <v>0</v>
      </c>
      <c r="BL149" s="19" t="s">
        <v>342</v>
      </c>
      <c r="BM149" s="226" t="s">
        <v>1999</v>
      </c>
    </row>
    <row r="150" s="2" customFormat="1" ht="16.5" customHeight="1">
      <c r="A150" s="40"/>
      <c r="B150" s="41"/>
      <c r="C150" s="215" t="s">
        <v>1024</v>
      </c>
      <c r="D150" s="215" t="s">
        <v>190</v>
      </c>
      <c r="E150" s="216" t="s">
        <v>4305</v>
      </c>
      <c r="F150" s="217" t="s">
        <v>4306</v>
      </c>
      <c r="G150" s="218" t="s">
        <v>501</v>
      </c>
      <c r="H150" s="219">
        <v>161</v>
      </c>
      <c r="I150" s="220"/>
      <c r="J150" s="221">
        <f>ROUND(I150*H150,2)</f>
        <v>0</v>
      </c>
      <c r="K150" s="217" t="s">
        <v>19</v>
      </c>
      <c r="L150" s="46"/>
      <c r="M150" s="222" t="s">
        <v>19</v>
      </c>
      <c r="N150" s="223" t="s">
        <v>44</v>
      </c>
      <c r="O150" s="86"/>
      <c r="P150" s="224">
        <f>O150*H150</f>
        <v>0</v>
      </c>
      <c r="Q150" s="224">
        <v>0</v>
      </c>
      <c r="R150" s="224">
        <f>Q150*H150</f>
        <v>0</v>
      </c>
      <c r="S150" s="224">
        <v>0</v>
      </c>
      <c r="T150" s="225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6" t="s">
        <v>342</v>
      </c>
      <c r="AT150" s="226" t="s">
        <v>190</v>
      </c>
      <c r="AU150" s="226" t="s">
        <v>80</v>
      </c>
      <c r="AY150" s="19" t="s">
        <v>188</v>
      </c>
      <c r="BE150" s="227">
        <f>IF(N150="základní",J150,0)</f>
        <v>0</v>
      </c>
      <c r="BF150" s="227">
        <f>IF(N150="snížená",J150,0)</f>
        <v>0</v>
      </c>
      <c r="BG150" s="227">
        <f>IF(N150="zákl. přenesená",J150,0)</f>
        <v>0</v>
      </c>
      <c r="BH150" s="227">
        <f>IF(N150="sníž. přenesená",J150,0)</f>
        <v>0</v>
      </c>
      <c r="BI150" s="227">
        <f>IF(N150="nulová",J150,0)</f>
        <v>0</v>
      </c>
      <c r="BJ150" s="19" t="s">
        <v>80</v>
      </c>
      <c r="BK150" s="227">
        <f>ROUND(I150*H150,2)</f>
        <v>0</v>
      </c>
      <c r="BL150" s="19" t="s">
        <v>342</v>
      </c>
      <c r="BM150" s="226" t="s">
        <v>2007</v>
      </c>
    </row>
    <row r="151" s="2" customFormat="1" ht="16.5" customHeight="1">
      <c r="A151" s="40"/>
      <c r="B151" s="41"/>
      <c r="C151" s="215" t="s">
        <v>1030</v>
      </c>
      <c r="D151" s="215" t="s">
        <v>190</v>
      </c>
      <c r="E151" s="216" t="s">
        <v>4307</v>
      </c>
      <c r="F151" s="217" t="s">
        <v>4308</v>
      </c>
      <c r="G151" s="218" t="s">
        <v>501</v>
      </c>
      <c r="H151" s="219">
        <v>91</v>
      </c>
      <c r="I151" s="220"/>
      <c r="J151" s="221">
        <f>ROUND(I151*H151,2)</f>
        <v>0</v>
      </c>
      <c r="K151" s="217" t="s">
        <v>19</v>
      </c>
      <c r="L151" s="46"/>
      <c r="M151" s="222" t="s">
        <v>19</v>
      </c>
      <c r="N151" s="223" t="s">
        <v>44</v>
      </c>
      <c r="O151" s="86"/>
      <c r="P151" s="224">
        <f>O151*H151</f>
        <v>0</v>
      </c>
      <c r="Q151" s="224">
        <v>0</v>
      </c>
      <c r="R151" s="224">
        <f>Q151*H151</f>
        <v>0</v>
      </c>
      <c r="S151" s="224">
        <v>0</v>
      </c>
      <c r="T151" s="225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6" t="s">
        <v>342</v>
      </c>
      <c r="AT151" s="226" t="s">
        <v>190</v>
      </c>
      <c r="AU151" s="226" t="s">
        <v>80</v>
      </c>
      <c r="AY151" s="19" t="s">
        <v>188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19" t="s">
        <v>80</v>
      </c>
      <c r="BK151" s="227">
        <f>ROUND(I151*H151,2)</f>
        <v>0</v>
      </c>
      <c r="BL151" s="19" t="s">
        <v>342</v>
      </c>
      <c r="BM151" s="226" t="s">
        <v>2011</v>
      </c>
    </row>
    <row r="152" s="2" customFormat="1" ht="16.5" customHeight="1">
      <c r="A152" s="40"/>
      <c r="B152" s="41"/>
      <c r="C152" s="215" t="s">
        <v>1034</v>
      </c>
      <c r="D152" s="215" t="s">
        <v>190</v>
      </c>
      <c r="E152" s="216" t="s">
        <v>4309</v>
      </c>
      <c r="F152" s="217" t="s">
        <v>4310</v>
      </c>
      <c r="G152" s="218" t="s">
        <v>501</v>
      </c>
      <c r="H152" s="219">
        <v>61</v>
      </c>
      <c r="I152" s="220"/>
      <c r="J152" s="221">
        <f>ROUND(I152*H152,2)</f>
        <v>0</v>
      </c>
      <c r="K152" s="217" t="s">
        <v>19</v>
      </c>
      <c r="L152" s="46"/>
      <c r="M152" s="222" t="s">
        <v>19</v>
      </c>
      <c r="N152" s="223" t="s">
        <v>44</v>
      </c>
      <c r="O152" s="86"/>
      <c r="P152" s="224">
        <f>O152*H152</f>
        <v>0</v>
      </c>
      <c r="Q152" s="224">
        <v>0</v>
      </c>
      <c r="R152" s="224">
        <f>Q152*H152</f>
        <v>0</v>
      </c>
      <c r="S152" s="224">
        <v>0</v>
      </c>
      <c r="T152" s="225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6" t="s">
        <v>342</v>
      </c>
      <c r="AT152" s="226" t="s">
        <v>190</v>
      </c>
      <c r="AU152" s="226" t="s">
        <v>80</v>
      </c>
      <c r="AY152" s="19" t="s">
        <v>188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19" t="s">
        <v>80</v>
      </c>
      <c r="BK152" s="227">
        <f>ROUND(I152*H152,2)</f>
        <v>0</v>
      </c>
      <c r="BL152" s="19" t="s">
        <v>342</v>
      </c>
      <c r="BM152" s="226" t="s">
        <v>2020</v>
      </c>
    </row>
    <row r="153" s="2" customFormat="1" ht="16.5" customHeight="1">
      <c r="A153" s="40"/>
      <c r="B153" s="41"/>
      <c r="C153" s="215" t="s">
        <v>1036</v>
      </c>
      <c r="D153" s="215" t="s">
        <v>190</v>
      </c>
      <c r="E153" s="216" t="s">
        <v>4311</v>
      </c>
      <c r="F153" s="217" t="s">
        <v>4312</v>
      </c>
      <c r="G153" s="218" t="s">
        <v>501</v>
      </c>
      <c r="H153" s="219">
        <v>67</v>
      </c>
      <c r="I153" s="220"/>
      <c r="J153" s="221">
        <f>ROUND(I153*H153,2)</f>
        <v>0</v>
      </c>
      <c r="K153" s="217" t="s">
        <v>19</v>
      </c>
      <c r="L153" s="46"/>
      <c r="M153" s="222" t="s">
        <v>19</v>
      </c>
      <c r="N153" s="223" t="s">
        <v>44</v>
      </c>
      <c r="O153" s="86"/>
      <c r="P153" s="224">
        <f>O153*H153</f>
        <v>0</v>
      </c>
      <c r="Q153" s="224">
        <v>0</v>
      </c>
      <c r="R153" s="224">
        <f>Q153*H153</f>
        <v>0</v>
      </c>
      <c r="S153" s="224">
        <v>0</v>
      </c>
      <c r="T153" s="225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6" t="s">
        <v>342</v>
      </c>
      <c r="AT153" s="226" t="s">
        <v>190</v>
      </c>
      <c r="AU153" s="226" t="s">
        <v>80</v>
      </c>
      <c r="AY153" s="19" t="s">
        <v>188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19" t="s">
        <v>80</v>
      </c>
      <c r="BK153" s="227">
        <f>ROUND(I153*H153,2)</f>
        <v>0</v>
      </c>
      <c r="BL153" s="19" t="s">
        <v>342</v>
      </c>
      <c r="BM153" s="226" t="s">
        <v>2030</v>
      </c>
    </row>
    <row r="154" s="2" customFormat="1" ht="16.5" customHeight="1">
      <c r="A154" s="40"/>
      <c r="B154" s="41"/>
      <c r="C154" s="215" t="s">
        <v>1280</v>
      </c>
      <c r="D154" s="215" t="s">
        <v>190</v>
      </c>
      <c r="E154" s="216" t="s">
        <v>4313</v>
      </c>
      <c r="F154" s="217" t="s">
        <v>4314</v>
      </c>
      <c r="G154" s="218" t="s">
        <v>501</v>
      </c>
      <c r="H154" s="219">
        <v>21</v>
      </c>
      <c r="I154" s="220"/>
      <c r="J154" s="221">
        <f>ROUND(I154*H154,2)</f>
        <v>0</v>
      </c>
      <c r="K154" s="217" t="s">
        <v>19</v>
      </c>
      <c r="L154" s="46"/>
      <c r="M154" s="222" t="s">
        <v>19</v>
      </c>
      <c r="N154" s="223" t="s">
        <v>44</v>
      </c>
      <c r="O154" s="86"/>
      <c r="P154" s="224">
        <f>O154*H154</f>
        <v>0</v>
      </c>
      <c r="Q154" s="224">
        <v>0</v>
      </c>
      <c r="R154" s="224">
        <f>Q154*H154</f>
        <v>0</v>
      </c>
      <c r="S154" s="224">
        <v>0</v>
      </c>
      <c r="T154" s="225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6" t="s">
        <v>342</v>
      </c>
      <c r="AT154" s="226" t="s">
        <v>190</v>
      </c>
      <c r="AU154" s="226" t="s">
        <v>80</v>
      </c>
      <c r="AY154" s="19" t="s">
        <v>188</v>
      </c>
      <c r="BE154" s="227">
        <f>IF(N154="základní",J154,0)</f>
        <v>0</v>
      </c>
      <c r="BF154" s="227">
        <f>IF(N154="snížená",J154,0)</f>
        <v>0</v>
      </c>
      <c r="BG154" s="227">
        <f>IF(N154="zákl. přenesená",J154,0)</f>
        <v>0</v>
      </c>
      <c r="BH154" s="227">
        <f>IF(N154="sníž. přenesená",J154,0)</f>
        <v>0</v>
      </c>
      <c r="BI154" s="227">
        <f>IF(N154="nulová",J154,0)</f>
        <v>0</v>
      </c>
      <c r="BJ154" s="19" t="s">
        <v>80</v>
      </c>
      <c r="BK154" s="227">
        <f>ROUND(I154*H154,2)</f>
        <v>0</v>
      </c>
      <c r="BL154" s="19" t="s">
        <v>342</v>
      </c>
      <c r="BM154" s="226" t="s">
        <v>2037</v>
      </c>
    </row>
    <row r="155" s="2" customFormat="1" ht="16.5" customHeight="1">
      <c r="A155" s="40"/>
      <c r="B155" s="41"/>
      <c r="C155" s="215" t="s">
        <v>1286</v>
      </c>
      <c r="D155" s="215" t="s">
        <v>190</v>
      </c>
      <c r="E155" s="216" t="s">
        <v>4315</v>
      </c>
      <c r="F155" s="217" t="s">
        <v>4316</v>
      </c>
      <c r="G155" s="218" t="s">
        <v>501</v>
      </c>
      <c r="H155" s="219">
        <v>15</v>
      </c>
      <c r="I155" s="220"/>
      <c r="J155" s="221">
        <f>ROUND(I155*H155,2)</f>
        <v>0</v>
      </c>
      <c r="K155" s="217" t="s">
        <v>19</v>
      </c>
      <c r="L155" s="46"/>
      <c r="M155" s="222" t="s">
        <v>19</v>
      </c>
      <c r="N155" s="223" t="s">
        <v>44</v>
      </c>
      <c r="O155" s="86"/>
      <c r="P155" s="224">
        <f>O155*H155</f>
        <v>0</v>
      </c>
      <c r="Q155" s="224">
        <v>0</v>
      </c>
      <c r="R155" s="224">
        <f>Q155*H155</f>
        <v>0</v>
      </c>
      <c r="S155" s="224">
        <v>0</v>
      </c>
      <c r="T155" s="225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6" t="s">
        <v>342</v>
      </c>
      <c r="AT155" s="226" t="s">
        <v>190</v>
      </c>
      <c r="AU155" s="226" t="s">
        <v>80</v>
      </c>
      <c r="AY155" s="19" t="s">
        <v>188</v>
      </c>
      <c r="BE155" s="227">
        <f>IF(N155="základní",J155,0)</f>
        <v>0</v>
      </c>
      <c r="BF155" s="227">
        <f>IF(N155="snížená",J155,0)</f>
        <v>0</v>
      </c>
      <c r="BG155" s="227">
        <f>IF(N155="zákl. přenesená",J155,0)</f>
        <v>0</v>
      </c>
      <c r="BH155" s="227">
        <f>IF(N155="sníž. přenesená",J155,0)</f>
        <v>0</v>
      </c>
      <c r="BI155" s="227">
        <f>IF(N155="nulová",J155,0)</f>
        <v>0</v>
      </c>
      <c r="BJ155" s="19" t="s">
        <v>80</v>
      </c>
      <c r="BK155" s="227">
        <f>ROUND(I155*H155,2)</f>
        <v>0</v>
      </c>
      <c r="BL155" s="19" t="s">
        <v>342</v>
      </c>
      <c r="BM155" s="226" t="s">
        <v>2049</v>
      </c>
    </row>
    <row r="156" s="2" customFormat="1" ht="16.5" customHeight="1">
      <c r="A156" s="40"/>
      <c r="B156" s="41"/>
      <c r="C156" s="215" t="s">
        <v>1291</v>
      </c>
      <c r="D156" s="215" t="s">
        <v>190</v>
      </c>
      <c r="E156" s="216" t="s">
        <v>4317</v>
      </c>
      <c r="F156" s="217" t="s">
        <v>4318</v>
      </c>
      <c r="G156" s="218" t="s">
        <v>501</v>
      </c>
      <c r="H156" s="219">
        <v>51</v>
      </c>
      <c r="I156" s="220"/>
      <c r="J156" s="221">
        <f>ROUND(I156*H156,2)</f>
        <v>0</v>
      </c>
      <c r="K156" s="217" t="s">
        <v>19</v>
      </c>
      <c r="L156" s="46"/>
      <c r="M156" s="222" t="s">
        <v>19</v>
      </c>
      <c r="N156" s="223" t="s">
        <v>44</v>
      </c>
      <c r="O156" s="86"/>
      <c r="P156" s="224">
        <f>O156*H156</f>
        <v>0</v>
      </c>
      <c r="Q156" s="224">
        <v>0</v>
      </c>
      <c r="R156" s="224">
        <f>Q156*H156</f>
        <v>0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342</v>
      </c>
      <c r="AT156" s="226" t="s">
        <v>190</v>
      </c>
      <c r="AU156" s="226" t="s">
        <v>80</v>
      </c>
      <c r="AY156" s="19" t="s">
        <v>188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342</v>
      </c>
      <c r="BM156" s="226" t="s">
        <v>2057</v>
      </c>
    </row>
    <row r="157" s="2" customFormat="1" ht="16.5" customHeight="1">
      <c r="A157" s="40"/>
      <c r="B157" s="41"/>
      <c r="C157" s="215" t="s">
        <v>1298</v>
      </c>
      <c r="D157" s="215" t="s">
        <v>190</v>
      </c>
      <c r="E157" s="216" t="s">
        <v>4319</v>
      </c>
      <c r="F157" s="217" t="s">
        <v>4320</v>
      </c>
      <c r="G157" s="218" t="s">
        <v>501</v>
      </c>
      <c r="H157" s="219">
        <v>70</v>
      </c>
      <c r="I157" s="220"/>
      <c r="J157" s="221">
        <f>ROUND(I157*H157,2)</f>
        <v>0</v>
      </c>
      <c r="K157" s="217" t="s">
        <v>19</v>
      </c>
      <c r="L157" s="46"/>
      <c r="M157" s="222" t="s">
        <v>19</v>
      </c>
      <c r="N157" s="223" t="s">
        <v>44</v>
      </c>
      <c r="O157" s="86"/>
      <c r="P157" s="224">
        <f>O157*H157</f>
        <v>0</v>
      </c>
      <c r="Q157" s="224">
        <v>0</v>
      </c>
      <c r="R157" s="224">
        <f>Q157*H157</f>
        <v>0</v>
      </c>
      <c r="S157" s="224">
        <v>0</v>
      </c>
      <c r="T157" s="225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6" t="s">
        <v>342</v>
      </c>
      <c r="AT157" s="226" t="s">
        <v>190</v>
      </c>
      <c r="AU157" s="226" t="s">
        <v>80</v>
      </c>
      <c r="AY157" s="19" t="s">
        <v>188</v>
      </c>
      <c r="BE157" s="227">
        <f>IF(N157="základní",J157,0)</f>
        <v>0</v>
      </c>
      <c r="BF157" s="227">
        <f>IF(N157="snížená",J157,0)</f>
        <v>0</v>
      </c>
      <c r="BG157" s="227">
        <f>IF(N157="zákl. přenesená",J157,0)</f>
        <v>0</v>
      </c>
      <c r="BH157" s="227">
        <f>IF(N157="sníž. přenesená",J157,0)</f>
        <v>0</v>
      </c>
      <c r="BI157" s="227">
        <f>IF(N157="nulová",J157,0)</f>
        <v>0</v>
      </c>
      <c r="BJ157" s="19" t="s">
        <v>80</v>
      </c>
      <c r="BK157" s="227">
        <f>ROUND(I157*H157,2)</f>
        <v>0</v>
      </c>
      <c r="BL157" s="19" t="s">
        <v>342</v>
      </c>
      <c r="BM157" s="226" t="s">
        <v>2069</v>
      </c>
    </row>
    <row r="158" s="2" customFormat="1" ht="16.5" customHeight="1">
      <c r="A158" s="40"/>
      <c r="B158" s="41"/>
      <c r="C158" s="215" t="s">
        <v>1311</v>
      </c>
      <c r="D158" s="215" t="s">
        <v>190</v>
      </c>
      <c r="E158" s="216" t="s">
        <v>4321</v>
      </c>
      <c r="F158" s="217" t="s">
        <v>4322</v>
      </c>
      <c r="G158" s="218" t="s">
        <v>1866</v>
      </c>
      <c r="H158" s="219">
        <v>4</v>
      </c>
      <c r="I158" s="220"/>
      <c r="J158" s="221">
        <f>ROUND(I158*H158,2)</f>
        <v>0</v>
      </c>
      <c r="K158" s="217" t="s">
        <v>19</v>
      </c>
      <c r="L158" s="46"/>
      <c r="M158" s="222" t="s">
        <v>19</v>
      </c>
      <c r="N158" s="223" t="s">
        <v>44</v>
      </c>
      <c r="O158" s="86"/>
      <c r="P158" s="224">
        <f>O158*H158</f>
        <v>0</v>
      </c>
      <c r="Q158" s="224">
        <v>0</v>
      </c>
      <c r="R158" s="224">
        <f>Q158*H158</f>
        <v>0</v>
      </c>
      <c r="S158" s="224">
        <v>0</v>
      </c>
      <c r="T158" s="225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6" t="s">
        <v>342</v>
      </c>
      <c r="AT158" s="226" t="s">
        <v>190</v>
      </c>
      <c r="AU158" s="226" t="s">
        <v>80</v>
      </c>
      <c r="AY158" s="19" t="s">
        <v>188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19" t="s">
        <v>80</v>
      </c>
      <c r="BK158" s="227">
        <f>ROUND(I158*H158,2)</f>
        <v>0</v>
      </c>
      <c r="BL158" s="19" t="s">
        <v>342</v>
      </c>
      <c r="BM158" s="226" t="s">
        <v>2079</v>
      </c>
    </row>
    <row r="159" s="2" customFormat="1" ht="16.5" customHeight="1">
      <c r="A159" s="40"/>
      <c r="B159" s="41"/>
      <c r="C159" s="215" t="s">
        <v>1317</v>
      </c>
      <c r="D159" s="215" t="s">
        <v>190</v>
      </c>
      <c r="E159" s="216" t="s">
        <v>4323</v>
      </c>
      <c r="F159" s="217" t="s">
        <v>4324</v>
      </c>
      <c r="G159" s="218" t="s">
        <v>1866</v>
      </c>
      <c r="H159" s="219">
        <v>9</v>
      </c>
      <c r="I159" s="220"/>
      <c r="J159" s="221">
        <f>ROUND(I159*H159,2)</f>
        <v>0</v>
      </c>
      <c r="K159" s="217" t="s">
        <v>19</v>
      </c>
      <c r="L159" s="46"/>
      <c r="M159" s="222" t="s">
        <v>19</v>
      </c>
      <c r="N159" s="223" t="s">
        <v>44</v>
      </c>
      <c r="O159" s="86"/>
      <c r="P159" s="224">
        <f>O159*H159</f>
        <v>0</v>
      </c>
      <c r="Q159" s="224">
        <v>0</v>
      </c>
      <c r="R159" s="224">
        <f>Q159*H159</f>
        <v>0</v>
      </c>
      <c r="S159" s="224">
        <v>0</v>
      </c>
      <c r="T159" s="225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6" t="s">
        <v>342</v>
      </c>
      <c r="AT159" s="226" t="s">
        <v>190</v>
      </c>
      <c r="AU159" s="226" t="s">
        <v>80</v>
      </c>
      <c r="AY159" s="19" t="s">
        <v>188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19" t="s">
        <v>80</v>
      </c>
      <c r="BK159" s="227">
        <f>ROUND(I159*H159,2)</f>
        <v>0</v>
      </c>
      <c r="BL159" s="19" t="s">
        <v>342</v>
      </c>
      <c r="BM159" s="226" t="s">
        <v>2090</v>
      </c>
    </row>
    <row r="160" s="2" customFormat="1" ht="16.5" customHeight="1">
      <c r="A160" s="40"/>
      <c r="B160" s="41"/>
      <c r="C160" s="215" t="s">
        <v>1327</v>
      </c>
      <c r="D160" s="215" t="s">
        <v>190</v>
      </c>
      <c r="E160" s="216" t="s">
        <v>4325</v>
      </c>
      <c r="F160" s="217" t="s">
        <v>4326</v>
      </c>
      <c r="G160" s="218" t="s">
        <v>1866</v>
      </c>
      <c r="H160" s="219">
        <v>4</v>
      </c>
      <c r="I160" s="220"/>
      <c r="J160" s="221">
        <f>ROUND(I160*H160,2)</f>
        <v>0</v>
      </c>
      <c r="K160" s="217" t="s">
        <v>19</v>
      </c>
      <c r="L160" s="46"/>
      <c r="M160" s="222" t="s">
        <v>19</v>
      </c>
      <c r="N160" s="223" t="s">
        <v>44</v>
      </c>
      <c r="O160" s="86"/>
      <c r="P160" s="224">
        <f>O160*H160</f>
        <v>0</v>
      </c>
      <c r="Q160" s="224">
        <v>0</v>
      </c>
      <c r="R160" s="224">
        <f>Q160*H160</f>
        <v>0</v>
      </c>
      <c r="S160" s="224">
        <v>0</v>
      </c>
      <c r="T160" s="225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6" t="s">
        <v>342</v>
      </c>
      <c r="AT160" s="226" t="s">
        <v>190</v>
      </c>
      <c r="AU160" s="226" t="s">
        <v>80</v>
      </c>
      <c r="AY160" s="19" t="s">
        <v>188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19" t="s">
        <v>80</v>
      </c>
      <c r="BK160" s="227">
        <f>ROUND(I160*H160,2)</f>
        <v>0</v>
      </c>
      <c r="BL160" s="19" t="s">
        <v>342</v>
      </c>
      <c r="BM160" s="226" t="s">
        <v>2096</v>
      </c>
    </row>
    <row r="161" s="2" customFormat="1" ht="16.5" customHeight="1">
      <c r="A161" s="40"/>
      <c r="B161" s="41"/>
      <c r="C161" s="215" t="s">
        <v>1332</v>
      </c>
      <c r="D161" s="215" t="s">
        <v>190</v>
      </c>
      <c r="E161" s="216" t="s">
        <v>4327</v>
      </c>
      <c r="F161" s="217" t="s">
        <v>4328</v>
      </c>
      <c r="G161" s="218" t="s">
        <v>442</v>
      </c>
      <c r="H161" s="219">
        <v>93</v>
      </c>
      <c r="I161" s="220"/>
      <c r="J161" s="221">
        <f>ROUND(I161*H161,2)</f>
        <v>0</v>
      </c>
      <c r="K161" s="217" t="s">
        <v>19</v>
      </c>
      <c r="L161" s="46"/>
      <c r="M161" s="222" t="s">
        <v>19</v>
      </c>
      <c r="N161" s="223" t="s">
        <v>44</v>
      </c>
      <c r="O161" s="86"/>
      <c r="P161" s="224">
        <f>O161*H161</f>
        <v>0</v>
      </c>
      <c r="Q161" s="224">
        <v>0</v>
      </c>
      <c r="R161" s="224">
        <f>Q161*H161</f>
        <v>0</v>
      </c>
      <c r="S161" s="224">
        <v>0</v>
      </c>
      <c r="T161" s="225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6" t="s">
        <v>342</v>
      </c>
      <c r="AT161" s="226" t="s">
        <v>190</v>
      </c>
      <c r="AU161" s="226" t="s">
        <v>80</v>
      </c>
      <c r="AY161" s="19" t="s">
        <v>188</v>
      </c>
      <c r="BE161" s="227">
        <f>IF(N161="základní",J161,0)</f>
        <v>0</v>
      </c>
      <c r="BF161" s="227">
        <f>IF(N161="snížená",J161,0)</f>
        <v>0</v>
      </c>
      <c r="BG161" s="227">
        <f>IF(N161="zákl. přenesená",J161,0)</f>
        <v>0</v>
      </c>
      <c r="BH161" s="227">
        <f>IF(N161="sníž. přenesená",J161,0)</f>
        <v>0</v>
      </c>
      <c r="BI161" s="227">
        <f>IF(N161="nulová",J161,0)</f>
        <v>0</v>
      </c>
      <c r="BJ161" s="19" t="s">
        <v>80</v>
      </c>
      <c r="BK161" s="227">
        <f>ROUND(I161*H161,2)</f>
        <v>0</v>
      </c>
      <c r="BL161" s="19" t="s">
        <v>342</v>
      </c>
      <c r="BM161" s="226" t="s">
        <v>2103</v>
      </c>
    </row>
    <row r="162" s="2" customFormat="1" ht="16.5" customHeight="1">
      <c r="A162" s="40"/>
      <c r="B162" s="41"/>
      <c r="C162" s="215" t="s">
        <v>1337</v>
      </c>
      <c r="D162" s="215" t="s">
        <v>190</v>
      </c>
      <c r="E162" s="216" t="s">
        <v>4329</v>
      </c>
      <c r="F162" s="217" t="s">
        <v>4330</v>
      </c>
      <c r="G162" s="218" t="s">
        <v>501</v>
      </c>
      <c r="H162" s="219">
        <v>310</v>
      </c>
      <c r="I162" s="220"/>
      <c r="J162" s="221">
        <f>ROUND(I162*H162,2)</f>
        <v>0</v>
      </c>
      <c r="K162" s="217" t="s">
        <v>19</v>
      </c>
      <c r="L162" s="46"/>
      <c r="M162" s="222" t="s">
        <v>19</v>
      </c>
      <c r="N162" s="223" t="s">
        <v>44</v>
      </c>
      <c r="O162" s="86"/>
      <c r="P162" s="224">
        <f>O162*H162</f>
        <v>0</v>
      </c>
      <c r="Q162" s="224">
        <v>0</v>
      </c>
      <c r="R162" s="224">
        <f>Q162*H162</f>
        <v>0</v>
      </c>
      <c r="S162" s="224">
        <v>0</v>
      </c>
      <c r="T162" s="225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6" t="s">
        <v>342</v>
      </c>
      <c r="AT162" s="226" t="s">
        <v>190</v>
      </c>
      <c r="AU162" s="226" t="s">
        <v>80</v>
      </c>
      <c r="AY162" s="19" t="s">
        <v>188</v>
      </c>
      <c r="BE162" s="227">
        <f>IF(N162="základní",J162,0)</f>
        <v>0</v>
      </c>
      <c r="BF162" s="227">
        <f>IF(N162="snížená",J162,0)</f>
        <v>0</v>
      </c>
      <c r="BG162" s="227">
        <f>IF(N162="zákl. přenesená",J162,0)</f>
        <v>0</v>
      </c>
      <c r="BH162" s="227">
        <f>IF(N162="sníž. přenesená",J162,0)</f>
        <v>0</v>
      </c>
      <c r="BI162" s="227">
        <f>IF(N162="nulová",J162,0)</f>
        <v>0</v>
      </c>
      <c r="BJ162" s="19" t="s">
        <v>80</v>
      </c>
      <c r="BK162" s="227">
        <f>ROUND(I162*H162,2)</f>
        <v>0</v>
      </c>
      <c r="BL162" s="19" t="s">
        <v>342</v>
      </c>
      <c r="BM162" s="226" t="s">
        <v>2107</v>
      </c>
    </row>
    <row r="163" s="2" customFormat="1" ht="16.5" customHeight="1">
      <c r="A163" s="40"/>
      <c r="B163" s="41"/>
      <c r="C163" s="215" t="s">
        <v>1345</v>
      </c>
      <c r="D163" s="215" t="s">
        <v>190</v>
      </c>
      <c r="E163" s="216" t="s">
        <v>4331</v>
      </c>
      <c r="F163" s="217" t="s">
        <v>4332</v>
      </c>
      <c r="G163" s="218" t="s">
        <v>501</v>
      </c>
      <c r="H163" s="219">
        <v>15</v>
      </c>
      <c r="I163" s="220"/>
      <c r="J163" s="221">
        <f>ROUND(I163*H163,2)</f>
        <v>0</v>
      </c>
      <c r="K163" s="217" t="s">
        <v>19</v>
      </c>
      <c r="L163" s="46"/>
      <c r="M163" s="222" t="s">
        <v>19</v>
      </c>
      <c r="N163" s="223" t="s">
        <v>44</v>
      </c>
      <c r="O163" s="86"/>
      <c r="P163" s="224">
        <f>O163*H163</f>
        <v>0</v>
      </c>
      <c r="Q163" s="224">
        <v>0</v>
      </c>
      <c r="R163" s="224">
        <f>Q163*H163</f>
        <v>0</v>
      </c>
      <c r="S163" s="224">
        <v>0</v>
      </c>
      <c r="T163" s="225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6" t="s">
        <v>342</v>
      </c>
      <c r="AT163" s="226" t="s">
        <v>190</v>
      </c>
      <c r="AU163" s="226" t="s">
        <v>80</v>
      </c>
      <c r="AY163" s="19" t="s">
        <v>188</v>
      </c>
      <c r="BE163" s="227">
        <f>IF(N163="základní",J163,0)</f>
        <v>0</v>
      </c>
      <c r="BF163" s="227">
        <f>IF(N163="snížená",J163,0)</f>
        <v>0</v>
      </c>
      <c r="BG163" s="227">
        <f>IF(N163="zákl. přenesená",J163,0)</f>
        <v>0</v>
      </c>
      <c r="BH163" s="227">
        <f>IF(N163="sníž. přenesená",J163,0)</f>
        <v>0</v>
      </c>
      <c r="BI163" s="227">
        <f>IF(N163="nulová",J163,0)</f>
        <v>0</v>
      </c>
      <c r="BJ163" s="19" t="s">
        <v>80</v>
      </c>
      <c r="BK163" s="227">
        <f>ROUND(I163*H163,2)</f>
        <v>0</v>
      </c>
      <c r="BL163" s="19" t="s">
        <v>342</v>
      </c>
      <c r="BM163" s="226" t="s">
        <v>2111</v>
      </c>
    </row>
    <row r="164" s="2" customFormat="1" ht="16.5" customHeight="1">
      <c r="A164" s="40"/>
      <c r="B164" s="41"/>
      <c r="C164" s="215" t="s">
        <v>1349</v>
      </c>
      <c r="D164" s="215" t="s">
        <v>190</v>
      </c>
      <c r="E164" s="216" t="s">
        <v>4333</v>
      </c>
      <c r="F164" s="217" t="s">
        <v>4334</v>
      </c>
      <c r="G164" s="218" t="s">
        <v>501</v>
      </c>
      <c r="H164" s="219">
        <v>51</v>
      </c>
      <c r="I164" s="220"/>
      <c r="J164" s="221">
        <f>ROUND(I164*H164,2)</f>
        <v>0</v>
      </c>
      <c r="K164" s="217" t="s">
        <v>19</v>
      </c>
      <c r="L164" s="46"/>
      <c r="M164" s="222" t="s">
        <v>19</v>
      </c>
      <c r="N164" s="223" t="s">
        <v>44</v>
      </c>
      <c r="O164" s="86"/>
      <c r="P164" s="224">
        <f>O164*H164</f>
        <v>0</v>
      </c>
      <c r="Q164" s="224">
        <v>0</v>
      </c>
      <c r="R164" s="224">
        <f>Q164*H164</f>
        <v>0</v>
      </c>
      <c r="S164" s="224">
        <v>0</v>
      </c>
      <c r="T164" s="225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6" t="s">
        <v>342</v>
      </c>
      <c r="AT164" s="226" t="s">
        <v>190</v>
      </c>
      <c r="AU164" s="226" t="s">
        <v>80</v>
      </c>
      <c r="AY164" s="19" t="s">
        <v>188</v>
      </c>
      <c r="BE164" s="227">
        <f>IF(N164="základní",J164,0)</f>
        <v>0</v>
      </c>
      <c r="BF164" s="227">
        <f>IF(N164="snížená",J164,0)</f>
        <v>0</v>
      </c>
      <c r="BG164" s="227">
        <f>IF(N164="zákl. přenesená",J164,0)</f>
        <v>0</v>
      </c>
      <c r="BH164" s="227">
        <f>IF(N164="sníž. přenesená",J164,0)</f>
        <v>0</v>
      </c>
      <c r="BI164" s="227">
        <f>IF(N164="nulová",J164,0)</f>
        <v>0</v>
      </c>
      <c r="BJ164" s="19" t="s">
        <v>80</v>
      </c>
      <c r="BK164" s="227">
        <f>ROUND(I164*H164,2)</f>
        <v>0</v>
      </c>
      <c r="BL164" s="19" t="s">
        <v>342</v>
      </c>
      <c r="BM164" s="226" t="s">
        <v>2119</v>
      </c>
    </row>
    <row r="165" s="2" customFormat="1" ht="16.5" customHeight="1">
      <c r="A165" s="40"/>
      <c r="B165" s="41"/>
      <c r="C165" s="215" t="s">
        <v>1355</v>
      </c>
      <c r="D165" s="215" t="s">
        <v>190</v>
      </c>
      <c r="E165" s="216" t="s">
        <v>4335</v>
      </c>
      <c r="F165" s="217" t="s">
        <v>4336</v>
      </c>
      <c r="G165" s="218" t="s">
        <v>501</v>
      </c>
      <c r="H165" s="219">
        <v>376</v>
      </c>
      <c r="I165" s="220"/>
      <c r="J165" s="221">
        <f>ROUND(I165*H165,2)</f>
        <v>0</v>
      </c>
      <c r="K165" s="217" t="s">
        <v>19</v>
      </c>
      <c r="L165" s="46"/>
      <c r="M165" s="222" t="s">
        <v>19</v>
      </c>
      <c r="N165" s="223" t="s">
        <v>44</v>
      </c>
      <c r="O165" s="86"/>
      <c r="P165" s="224">
        <f>O165*H165</f>
        <v>0</v>
      </c>
      <c r="Q165" s="224">
        <v>0</v>
      </c>
      <c r="R165" s="224">
        <f>Q165*H165</f>
        <v>0</v>
      </c>
      <c r="S165" s="224">
        <v>0</v>
      </c>
      <c r="T165" s="225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6" t="s">
        <v>342</v>
      </c>
      <c r="AT165" s="226" t="s">
        <v>190</v>
      </c>
      <c r="AU165" s="226" t="s">
        <v>80</v>
      </c>
      <c r="AY165" s="19" t="s">
        <v>188</v>
      </c>
      <c r="BE165" s="227">
        <f>IF(N165="základní",J165,0)</f>
        <v>0</v>
      </c>
      <c r="BF165" s="227">
        <f>IF(N165="snížená",J165,0)</f>
        <v>0</v>
      </c>
      <c r="BG165" s="227">
        <f>IF(N165="zákl. přenesená",J165,0)</f>
        <v>0</v>
      </c>
      <c r="BH165" s="227">
        <f>IF(N165="sníž. přenesená",J165,0)</f>
        <v>0</v>
      </c>
      <c r="BI165" s="227">
        <f>IF(N165="nulová",J165,0)</f>
        <v>0</v>
      </c>
      <c r="BJ165" s="19" t="s">
        <v>80</v>
      </c>
      <c r="BK165" s="227">
        <f>ROUND(I165*H165,2)</f>
        <v>0</v>
      </c>
      <c r="BL165" s="19" t="s">
        <v>342</v>
      </c>
      <c r="BM165" s="226" t="s">
        <v>2128</v>
      </c>
    </row>
    <row r="166" s="2" customFormat="1" ht="16.5" customHeight="1">
      <c r="A166" s="40"/>
      <c r="B166" s="41"/>
      <c r="C166" s="215" t="s">
        <v>1360</v>
      </c>
      <c r="D166" s="215" t="s">
        <v>190</v>
      </c>
      <c r="E166" s="216" t="s">
        <v>4337</v>
      </c>
      <c r="F166" s="217" t="s">
        <v>4338</v>
      </c>
      <c r="G166" s="218" t="s">
        <v>345</v>
      </c>
      <c r="H166" s="219">
        <v>0.95199999999999996</v>
      </c>
      <c r="I166" s="220"/>
      <c r="J166" s="221">
        <f>ROUND(I166*H166,2)</f>
        <v>0</v>
      </c>
      <c r="K166" s="217" t="s">
        <v>19</v>
      </c>
      <c r="L166" s="46"/>
      <c r="M166" s="222" t="s">
        <v>19</v>
      </c>
      <c r="N166" s="223" t="s">
        <v>44</v>
      </c>
      <c r="O166" s="86"/>
      <c r="P166" s="224">
        <f>O166*H166</f>
        <v>0</v>
      </c>
      <c r="Q166" s="224">
        <v>0</v>
      </c>
      <c r="R166" s="224">
        <f>Q166*H166</f>
        <v>0</v>
      </c>
      <c r="S166" s="224">
        <v>0</v>
      </c>
      <c r="T166" s="225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6" t="s">
        <v>342</v>
      </c>
      <c r="AT166" s="226" t="s">
        <v>190</v>
      </c>
      <c r="AU166" s="226" t="s">
        <v>80</v>
      </c>
      <c r="AY166" s="19" t="s">
        <v>188</v>
      </c>
      <c r="BE166" s="227">
        <f>IF(N166="základní",J166,0)</f>
        <v>0</v>
      </c>
      <c r="BF166" s="227">
        <f>IF(N166="snížená",J166,0)</f>
        <v>0</v>
      </c>
      <c r="BG166" s="227">
        <f>IF(N166="zákl. přenesená",J166,0)</f>
        <v>0</v>
      </c>
      <c r="BH166" s="227">
        <f>IF(N166="sníž. přenesená",J166,0)</f>
        <v>0</v>
      </c>
      <c r="BI166" s="227">
        <f>IF(N166="nulová",J166,0)</f>
        <v>0</v>
      </c>
      <c r="BJ166" s="19" t="s">
        <v>80</v>
      </c>
      <c r="BK166" s="227">
        <f>ROUND(I166*H166,2)</f>
        <v>0</v>
      </c>
      <c r="BL166" s="19" t="s">
        <v>342</v>
      </c>
      <c r="BM166" s="226" t="s">
        <v>2138</v>
      </c>
    </row>
    <row r="167" s="12" customFormat="1" ht="25.92" customHeight="1">
      <c r="A167" s="12"/>
      <c r="B167" s="199"/>
      <c r="C167" s="200"/>
      <c r="D167" s="201" t="s">
        <v>72</v>
      </c>
      <c r="E167" s="202" t="s">
        <v>1862</v>
      </c>
      <c r="F167" s="202" t="s">
        <v>4339</v>
      </c>
      <c r="G167" s="200"/>
      <c r="H167" s="200"/>
      <c r="I167" s="203"/>
      <c r="J167" s="204">
        <f>BK167</f>
        <v>0</v>
      </c>
      <c r="K167" s="200"/>
      <c r="L167" s="205"/>
      <c r="M167" s="206"/>
      <c r="N167" s="207"/>
      <c r="O167" s="207"/>
      <c r="P167" s="208">
        <f>SUM(P168:P197)</f>
        <v>0</v>
      </c>
      <c r="Q167" s="207"/>
      <c r="R167" s="208">
        <f>SUM(R168:R197)</f>
        <v>0</v>
      </c>
      <c r="S167" s="207"/>
      <c r="T167" s="209">
        <f>SUM(T168:T197)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10" t="s">
        <v>82</v>
      </c>
      <c r="AT167" s="211" t="s">
        <v>72</v>
      </c>
      <c r="AU167" s="211" t="s">
        <v>73</v>
      </c>
      <c r="AY167" s="210" t="s">
        <v>188</v>
      </c>
      <c r="BK167" s="212">
        <f>SUM(BK168:BK197)</f>
        <v>0</v>
      </c>
    </row>
    <row r="168" s="2" customFormat="1" ht="16.5" customHeight="1">
      <c r="A168" s="40"/>
      <c r="B168" s="41"/>
      <c r="C168" s="215" t="s">
        <v>1365</v>
      </c>
      <c r="D168" s="215" t="s">
        <v>190</v>
      </c>
      <c r="E168" s="216" t="s">
        <v>4340</v>
      </c>
      <c r="F168" s="217" t="s">
        <v>4341</v>
      </c>
      <c r="G168" s="218" t="s">
        <v>1866</v>
      </c>
      <c r="H168" s="219">
        <v>12</v>
      </c>
      <c r="I168" s="220"/>
      <c r="J168" s="221">
        <f>ROUND(I168*H168,2)</f>
        <v>0</v>
      </c>
      <c r="K168" s="217" t="s">
        <v>19</v>
      </c>
      <c r="L168" s="46"/>
      <c r="M168" s="222" t="s">
        <v>19</v>
      </c>
      <c r="N168" s="223" t="s">
        <v>44</v>
      </c>
      <c r="O168" s="86"/>
      <c r="P168" s="224">
        <f>O168*H168</f>
        <v>0</v>
      </c>
      <c r="Q168" s="224">
        <v>0</v>
      </c>
      <c r="R168" s="224">
        <f>Q168*H168</f>
        <v>0</v>
      </c>
      <c r="S168" s="224">
        <v>0</v>
      </c>
      <c r="T168" s="225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6" t="s">
        <v>342</v>
      </c>
      <c r="AT168" s="226" t="s">
        <v>190</v>
      </c>
      <c r="AU168" s="226" t="s">
        <v>80</v>
      </c>
      <c r="AY168" s="19" t="s">
        <v>188</v>
      </c>
      <c r="BE168" s="227">
        <f>IF(N168="základní",J168,0)</f>
        <v>0</v>
      </c>
      <c r="BF168" s="227">
        <f>IF(N168="snížená",J168,0)</f>
        <v>0</v>
      </c>
      <c r="BG168" s="227">
        <f>IF(N168="zákl. přenesená",J168,0)</f>
        <v>0</v>
      </c>
      <c r="BH168" s="227">
        <f>IF(N168="sníž. přenesená",J168,0)</f>
        <v>0</v>
      </c>
      <c r="BI168" s="227">
        <f>IF(N168="nulová",J168,0)</f>
        <v>0</v>
      </c>
      <c r="BJ168" s="19" t="s">
        <v>80</v>
      </c>
      <c r="BK168" s="227">
        <f>ROUND(I168*H168,2)</f>
        <v>0</v>
      </c>
      <c r="BL168" s="19" t="s">
        <v>342</v>
      </c>
      <c r="BM168" s="226" t="s">
        <v>2148</v>
      </c>
    </row>
    <row r="169" s="2" customFormat="1" ht="16.5" customHeight="1">
      <c r="A169" s="40"/>
      <c r="B169" s="41"/>
      <c r="C169" s="215" t="s">
        <v>1370</v>
      </c>
      <c r="D169" s="215" t="s">
        <v>190</v>
      </c>
      <c r="E169" s="216" t="s">
        <v>4342</v>
      </c>
      <c r="F169" s="217" t="s">
        <v>4343</v>
      </c>
      <c r="G169" s="218" t="s">
        <v>1866</v>
      </c>
      <c r="H169" s="219">
        <v>7</v>
      </c>
      <c r="I169" s="220"/>
      <c r="J169" s="221">
        <f>ROUND(I169*H169,2)</f>
        <v>0</v>
      </c>
      <c r="K169" s="217" t="s">
        <v>19</v>
      </c>
      <c r="L169" s="46"/>
      <c r="M169" s="222" t="s">
        <v>19</v>
      </c>
      <c r="N169" s="223" t="s">
        <v>44</v>
      </c>
      <c r="O169" s="86"/>
      <c r="P169" s="224">
        <f>O169*H169</f>
        <v>0</v>
      </c>
      <c r="Q169" s="224">
        <v>0</v>
      </c>
      <c r="R169" s="224">
        <f>Q169*H169</f>
        <v>0</v>
      </c>
      <c r="S169" s="224">
        <v>0</v>
      </c>
      <c r="T169" s="225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6" t="s">
        <v>342</v>
      </c>
      <c r="AT169" s="226" t="s">
        <v>190</v>
      </c>
      <c r="AU169" s="226" t="s">
        <v>80</v>
      </c>
      <c r="AY169" s="19" t="s">
        <v>188</v>
      </c>
      <c r="BE169" s="227">
        <f>IF(N169="základní",J169,0)</f>
        <v>0</v>
      </c>
      <c r="BF169" s="227">
        <f>IF(N169="snížená",J169,0)</f>
        <v>0</v>
      </c>
      <c r="BG169" s="227">
        <f>IF(N169="zákl. přenesená",J169,0)</f>
        <v>0</v>
      </c>
      <c r="BH169" s="227">
        <f>IF(N169="sníž. přenesená",J169,0)</f>
        <v>0</v>
      </c>
      <c r="BI169" s="227">
        <f>IF(N169="nulová",J169,0)</f>
        <v>0</v>
      </c>
      <c r="BJ169" s="19" t="s">
        <v>80</v>
      </c>
      <c r="BK169" s="227">
        <f>ROUND(I169*H169,2)</f>
        <v>0</v>
      </c>
      <c r="BL169" s="19" t="s">
        <v>342</v>
      </c>
      <c r="BM169" s="226" t="s">
        <v>2158</v>
      </c>
    </row>
    <row r="170" s="2" customFormat="1" ht="16.5" customHeight="1">
      <c r="A170" s="40"/>
      <c r="B170" s="41"/>
      <c r="C170" s="215" t="s">
        <v>1374</v>
      </c>
      <c r="D170" s="215" t="s">
        <v>190</v>
      </c>
      <c r="E170" s="216" t="s">
        <v>4344</v>
      </c>
      <c r="F170" s="217" t="s">
        <v>4345</v>
      </c>
      <c r="G170" s="218" t="s">
        <v>1866</v>
      </c>
      <c r="H170" s="219">
        <v>1</v>
      </c>
      <c r="I170" s="220"/>
      <c r="J170" s="221">
        <f>ROUND(I170*H170,2)</f>
        <v>0</v>
      </c>
      <c r="K170" s="217" t="s">
        <v>19</v>
      </c>
      <c r="L170" s="46"/>
      <c r="M170" s="222" t="s">
        <v>19</v>
      </c>
      <c r="N170" s="223" t="s">
        <v>44</v>
      </c>
      <c r="O170" s="86"/>
      <c r="P170" s="224">
        <f>O170*H170</f>
        <v>0</v>
      </c>
      <c r="Q170" s="224">
        <v>0</v>
      </c>
      <c r="R170" s="224">
        <f>Q170*H170</f>
        <v>0</v>
      </c>
      <c r="S170" s="224">
        <v>0</v>
      </c>
      <c r="T170" s="225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6" t="s">
        <v>342</v>
      </c>
      <c r="AT170" s="226" t="s">
        <v>190</v>
      </c>
      <c r="AU170" s="226" t="s">
        <v>80</v>
      </c>
      <c r="AY170" s="19" t="s">
        <v>188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19" t="s">
        <v>80</v>
      </c>
      <c r="BK170" s="227">
        <f>ROUND(I170*H170,2)</f>
        <v>0</v>
      </c>
      <c r="BL170" s="19" t="s">
        <v>342</v>
      </c>
      <c r="BM170" s="226" t="s">
        <v>2168</v>
      </c>
    </row>
    <row r="171" s="2" customFormat="1" ht="16.5" customHeight="1">
      <c r="A171" s="40"/>
      <c r="B171" s="41"/>
      <c r="C171" s="215" t="s">
        <v>1381</v>
      </c>
      <c r="D171" s="215" t="s">
        <v>190</v>
      </c>
      <c r="E171" s="216" t="s">
        <v>4346</v>
      </c>
      <c r="F171" s="217" t="s">
        <v>4347</v>
      </c>
      <c r="G171" s="218" t="s">
        <v>442</v>
      </c>
      <c r="H171" s="219">
        <v>1</v>
      </c>
      <c r="I171" s="220"/>
      <c r="J171" s="221">
        <f>ROUND(I171*H171,2)</f>
        <v>0</v>
      </c>
      <c r="K171" s="217" t="s">
        <v>19</v>
      </c>
      <c r="L171" s="46"/>
      <c r="M171" s="222" t="s">
        <v>19</v>
      </c>
      <c r="N171" s="223" t="s">
        <v>44</v>
      </c>
      <c r="O171" s="86"/>
      <c r="P171" s="224">
        <f>O171*H171</f>
        <v>0</v>
      </c>
      <c r="Q171" s="224">
        <v>0</v>
      </c>
      <c r="R171" s="224">
        <f>Q171*H171</f>
        <v>0</v>
      </c>
      <c r="S171" s="224">
        <v>0</v>
      </c>
      <c r="T171" s="225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6" t="s">
        <v>342</v>
      </c>
      <c r="AT171" s="226" t="s">
        <v>190</v>
      </c>
      <c r="AU171" s="226" t="s">
        <v>80</v>
      </c>
      <c r="AY171" s="19" t="s">
        <v>188</v>
      </c>
      <c r="BE171" s="227">
        <f>IF(N171="základní",J171,0)</f>
        <v>0</v>
      </c>
      <c r="BF171" s="227">
        <f>IF(N171="snížená",J171,0)</f>
        <v>0</v>
      </c>
      <c r="BG171" s="227">
        <f>IF(N171="zákl. přenesená",J171,0)</f>
        <v>0</v>
      </c>
      <c r="BH171" s="227">
        <f>IF(N171="sníž. přenesená",J171,0)</f>
        <v>0</v>
      </c>
      <c r="BI171" s="227">
        <f>IF(N171="nulová",J171,0)</f>
        <v>0</v>
      </c>
      <c r="BJ171" s="19" t="s">
        <v>80</v>
      </c>
      <c r="BK171" s="227">
        <f>ROUND(I171*H171,2)</f>
        <v>0</v>
      </c>
      <c r="BL171" s="19" t="s">
        <v>342</v>
      </c>
      <c r="BM171" s="226" t="s">
        <v>2187</v>
      </c>
    </row>
    <row r="172" s="2" customFormat="1" ht="16.5" customHeight="1">
      <c r="A172" s="40"/>
      <c r="B172" s="41"/>
      <c r="C172" s="215" t="s">
        <v>1390</v>
      </c>
      <c r="D172" s="215" t="s">
        <v>190</v>
      </c>
      <c r="E172" s="216" t="s">
        <v>4348</v>
      </c>
      <c r="F172" s="217" t="s">
        <v>4349</v>
      </c>
      <c r="G172" s="218" t="s">
        <v>1866</v>
      </c>
      <c r="H172" s="219">
        <v>1</v>
      </c>
      <c r="I172" s="220"/>
      <c r="J172" s="221">
        <f>ROUND(I172*H172,2)</f>
        <v>0</v>
      </c>
      <c r="K172" s="217" t="s">
        <v>19</v>
      </c>
      <c r="L172" s="46"/>
      <c r="M172" s="222" t="s">
        <v>19</v>
      </c>
      <c r="N172" s="223" t="s">
        <v>44</v>
      </c>
      <c r="O172" s="86"/>
      <c r="P172" s="224">
        <f>O172*H172</f>
        <v>0</v>
      </c>
      <c r="Q172" s="224">
        <v>0</v>
      </c>
      <c r="R172" s="224">
        <f>Q172*H172</f>
        <v>0</v>
      </c>
      <c r="S172" s="224">
        <v>0</v>
      </c>
      <c r="T172" s="225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6" t="s">
        <v>342</v>
      </c>
      <c r="AT172" s="226" t="s">
        <v>190</v>
      </c>
      <c r="AU172" s="226" t="s">
        <v>80</v>
      </c>
      <c r="AY172" s="19" t="s">
        <v>188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19" t="s">
        <v>80</v>
      </c>
      <c r="BK172" s="227">
        <f>ROUND(I172*H172,2)</f>
        <v>0</v>
      </c>
      <c r="BL172" s="19" t="s">
        <v>342</v>
      </c>
      <c r="BM172" s="226" t="s">
        <v>2197</v>
      </c>
    </row>
    <row r="173" s="2" customFormat="1" ht="21.75" customHeight="1">
      <c r="A173" s="40"/>
      <c r="B173" s="41"/>
      <c r="C173" s="215" t="s">
        <v>1394</v>
      </c>
      <c r="D173" s="215" t="s">
        <v>190</v>
      </c>
      <c r="E173" s="216" t="s">
        <v>4350</v>
      </c>
      <c r="F173" s="217" t="s">
        <v>4351</v>
      </c>
      <c r="G173" s="218" t="s">
        <v>1866</v>
      </c>
      <c r="H173" s="219">
        <v>1</v>
      </c>
      <c r="I173" s="220"/>
      <c r="J173" s="221">
        <f>ROUND(I173*H173,2)</f>
        <v>0</v>
      </c>
      <c r="K173" s="217" t="s">
        <v>19</v>
      </c>
      <c r="L173" s="46"/>
      <c r="M173" s="222" t="s">
        <v>19</v>
      </c>
      <c r="N173" s="223" t="s">
        <v>44</v>
      </c>
      <c r="O173" s="86"/>
      <c r="P173" s="224">
        <f>O173*H173</f>
        <v>0</v>
      </c>
      <c r="Q173" s="224">
        <v>0</v>
      </c>
      <c r="R173" s="224">
        <f>Q173*H173</f>
        <v>0</v>
      </c>
      <c r="S173" s="224">
        <v>0</v>
      </c>
      <c r="T173" s="225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6" t="s">
        <v>342</v>
      </c>
      <c r="AT173" s="226" t="s">
        <v>190</v>
      </c>
      <c r="AU173" s="226" t="s">
        <v>80</v>
      </c>
      <c r="AY173" s="19" t="s">
        <v>188</v>
      </c>
      <c r="BE173" s="227">
        <f>IF(N173="základní",J173,0)</f>
        <v>0</v>
      </c>
      <c r="BF173" s="227">
        <f>IF(N173="snížená",J173,0)</f>
        <v>0</v>
      </c>
      <c r="BG173" s="227">
        <f>IF(N173="zákl. přenesená",J173,0)</f>
        <v>0</v>
      </c>
      <c r="BH173" s="227">
        <f>IF(N173="sníž. přenesená",J173,0)</f>
        <v>0</v>
      </c>
      <c r="BI173" s="227">
        <f>IF(N173="nulová",J173,0)</f>
        <v>0</v>
      </c>
      <c r="BJ173" s="19" t="s">
        <v>80</v>
      </c>
      <c r="BK173" s="227">
        <f>ROUND(I173*H173,2)</f>
        <v>0</v>
      </c>
      <c r="BL173" s="19" t="s">
        <v>342</v>
      </c>
      <c r="BM173" s="226" t="s">
        <v>2207</v>
      </c>
    </row>
    <row r="174" s="2" customFormat="1" ht="16.5" customHeight="1">
      <c r="A174" s="40"/>
      <c r="B174" s="41"/>
      <c r="C174" s="215" t="s">
        <v>1408</v>
      </c>
      <c r="D174" s="215" t="s">
        <v>190</v>
      </c>
      <c r="E174" s="216" t="s">
        <v>4352</v>
      </c>
      <c r="F174" s="217" t="s">
        <v>4353</v>
      </c>
      <c r="G174" s="218" t="s">
        <v>1866</v>
      </c>
      <c r="H174" s="219">
        <v>2</v>
      </c>
      <c r="I174" s="220"/>
      <c r="J174" s="221">
        <f>ROUND(I174*H174,2)</f>
        <v>0</v>
      </c>
      <c r="K174" s="217" t="s">
        <v>19</v>
      </c>
      <c r="L174" s="46"/>
      <c r="M174" s="222" t="s">
        <v>19</v>
      </c>
      <c r="N174" s="223" t="s">
        <v>44</v>
      </c>
      <c r="O174" s="86"/>
      <c r="P174" s="224">
        <f>O174*H174</f>
        <v>0</v>
      </c>
      <c r="Q174" s="224">
        <v>0</v>
      </c>
      <c r="R174" s="224">
        <f>Q174*H174</f>
        <v>0</v>
      </c>
      <c r="S174" s="224">
        <v>0</v>
      </c>
      <c r="T174" s="225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6" t="s">
        <v>342</v>
      </c>
      <c r="AT174" s="226" t="s">
        <v>190</v>
      </c>
      <c r="AU174" s="226" t="s">
        <v>80</v>
      </c>
      <c r="AY174" s="19" t="s">
        <v>188</v>
      </c>
      <c r="BE174" s="227">
        <f>IF(N174="základní",J174,0)</f>
        <v>0</v>
      </c>
      <c r="BF174" s="227">
        <f>IF(N174="snížená",J174,0)</f>
        <v>0</v>
      </c>
      <c r="BG174" s="227">
        <f>IF(N174="zákl. přenesená",J174,0)</f>
        <v>0</v>
      </c>
      <c r="BH174" s="227">
        <f>IF(N174="sníž. přenesená",J174,0)</f>
        <v>0</v>
      </c>
      <c r="BI174" s="227">
        <f>IF(N174="nulová",J174,0)</f>
        <v>0</v>
      </c>
      <c r="BJ174" s="19" t="s">
        <v>80</v>
      </c>
      <c r="BK174" s="227">
        <f>ROUND(I174*H174,2)</f>
        <v>0</v>
      </c>
      <c r="BL174" s="19" t="s">
        <v>342</v>
      </c>
      <c r="BM174" s="226" t="s">
        <v>2217</v>
      </c>
    </row>
    <row r="175" s="2" customFormat="1" ht="16.5" customHeight="1">
      <c r="A175" s="40"/>
      <c r="B175" s="41"/>
      <c r="C175" s="215" t="s">
        <v>1413</v>
      </c>
      <c r="D175" s="215" t="s">
        <v>190</v>
      </c>
      <c r="E175" s="216" t="s">
        <v>4354</v>
      </c>
      <c r="F175" s="217" t="s">
        <v>4355</v>
      </c>
      <c r="G175" s="218" t="s">
        <v>442</v>
      </c>
      <c r="H175" s="219">
        <v>2</v>
      </c>
      <c r="I175" s="220"/>
      <c r="J175" s="221">
        <f>ROUND(I175*H175,2)</f>
        <v>0</v>
      </c>
      <c r="K175" s="217" t="s">
        <v>19</v>
      </c>
      <c r="L175" s="46"/>
      <c r="M175" s="222" t="s">
        <v>19</v>
      </c>
      <c r="N175" s="223" t="s">
        <v>44</v>
      </c>
      <c r="O175" s="86"/>
      <c r="P175" s="224">
        <f>O175*H175</f>
        <v>0</v>
      </c>
      <c r="Q175" s="224">
        <v>0</v>
      </c>
      <c r="R175" s="224">
        <f>Q175*H175</f>
        <v>0</v>
      </c>
      <c r="S175" s="224">
        <v>0</v>
      </c>
      <c r="T175" s="225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6" t="s">
        <v>342</v>
      </c>
      <c r="AT175" s="226" t="s">
        <v>190</v>
      </c>
      <c r="AU175" s="226" t="s">
        <v>80</v>
      </c>
      <c r="AY175" s="19" t="s">
        <v>188</v>
      </c>
      <c r="BE175" s="227">
        <f>IF(N175="základní",J175,0)</f>
        <v>0</v>
      </c>
      <c r="BF175" s="227">
        <f>IF(N175="snížená",J175,0)</f>
        <v>0</v>
      </c>
      <c r="BG175" s="227">
        <f>IF(N175="zákl. přenesená",J175,0)</f>
        <v>0</v>
      </c>
      <c r="BH175" s="227">
        <f>IF(N175="sníž. přenesená",J175,0)</f>
        <v>0</v>
      </c>
      <c r="BI175" s="227">
        <f>IF(N175="nulová",J175,0)</f>
        <v>0</v>
      </c>
      <c r="BJ175" s="19" t="s">
        <v>80</v>
      </c>
      <c r="BK175" s="227">
        <f>ROUND(I175*H175,2)</f>
        <v>0</v>
      </c>
      <c r="BL175" s="19" t="s">
        <v>342</v>
      </c>
      <c r="BM175" s="226" t="s">
        <v>2228</v>
      </c>
    </row>
    <row r="176" s="2" customFormat="1" ht="16.5" customHeight="1">
      <c r="A176" s="40"/>
      <c r="B176" s="41"/>
      <c r="C176" s="215" t="s">
        <v>1418</v>
      </c>
      <c r="D176" s="215" t="s">
        <v>190</v>
      </c>
      <c r="E176" s="216" t="s">
        <v>4356</v>
      </c>
      <c r="F176" s="217" t="s">
        <v>4357</v>
      </c>
      <c r="G176" s="218" t="s">
        <v>442</v>
      </c>
      <c r="H176" s="219">
        <v>2</v>
      </c>
      <c r="I176" s="220"/>
      <c r="J176" s="221">
        <f>ROUND(I176*H176,2)</f>
        <v>0</v>
      </c>
      <c r="K176" s="217" t="s">
        <v>19</v>
      </c>
      <c r="L176" s="46"/>
      <c r="M176" s="222" t="s">
        <v>19</v>
      </c>
      <c r="N176" s="223" t="s">
        <v>44</v>
      </c>
      <c r="O176" s="86"/>
      <c r="P176" s="224">
        <f>O176*H176</f>
        <v>0</v>
      </c>
      <c r="Q176" s="224">
        <v>0</v>
      </c>
      <c r="R176" s="224">
        <f>Q176*H176</f>
        <v>0</v>
      </c>
      <c r="S176" s="224">
        <v>0</v>
      </c>
      <c r="T176" s="225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6" t="s">
        <v>342</v>
      </c>
      <c r="AT176" s="226" t="s">
        <v>190</v>
      </c>
      <c r="AU176" s="226" t="s">
        <v>80</v>
      </c>
      <c r="AY176" s="19" t="s">
        <v>188</v>
      </c>
      <c r="BE176" s="227">
        <f>IF(N176="základní",J176,0)</f>
        <v>0</v>
      </c>
      <c r="BF176" s="227">
        <f>IF(N176="snížená",J176,0)</f>
        <v>0</v>
      </c>
      <c r="BG176" s="227">
        <f>IF(N176="zákl. přenesená",J176,0)</f>
        <v>0</v>
      </c>
      <c r="BH176" s="227">
        <f>IF(N176="sníž. přenesená",J176,0)</f>
        <v>0</v>
      </c>
      <c r="BI176" s="227">
        <f>IF(N176="nulová",J176,0)</f>
        <v>0</v>
      </c>
      <c r="BJ176" s="19" t="s">
        <v>80</v>
      </c>
      <c r="BK176" s="227">
        <f>ROUND(I176*H176,2)</f>
        <v>0</v>
      </c>
      <c r="BL176" s="19" t="s">
        <v>342</v>
      </c>
      <c r="BM176" s="226" t="s">
        <v>2243</v>
      </c>
    </row>
    <row r="177" s="2" customFormat="1" ht="16.5" customHeight="1">
      <c r="A177" s="40"/>
      <c r="B177" s="41"/>
      <c r="C177" s="215" t="s">
        <v>1423</v>
      </c>
      <c r="D177" s="215" t="s">
        <v>190</v>
      </c>
      <c r="E177" s="216" t="s">
        <v>4358</v>
      </c>
      <c r="F177" s="217" t="s">
        <v>4359</v>
      </c>
      <c r="G177" s="218" t="s">
        <v>1866</v>
      </c>
      <c r="H177" s="219">
        <v>2</v>
      </c>
      <c r="I177" s="220"/>
      <c r="J177" s="221">
        <f>ROUND(I177*H177,2)</f>
        <v>0</v>
      </c>
      <c r="K177" s="217" t="s">
        <v>19</v>
      </c>
      <c r="L177" s="46"/>
      <c r="M177" s="222" t="s">
        <v>19</v>
      </c>
      <c r="N177" s="223" t="s">
        <v>44</v>
      </c>
      <c r="O177" s="86"/>
      <c r="P177" s="224">
        <f>O177*H177</f>
        <v>0</v>
      </c>
      <c r="Q177" s="224">
        <v>0</v>
      </c>
      <c r="R177" s="224">
        <f>Q177*H177</f>
        <v>0</v>
      </c>
      <c r="S177" s="224">
        <v>0</v>
      </c>
      <c r="T177" s="225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6" t="s">
        <v>342</v>
      </c>
      <c r="AT177" s="226" t="s">
        <v>190</v>
      </c>
      <c r="AU177" s="226" t="s">
        <v>80</v>
      </c>
      <c r="AY177" s="19" t="s">
        <v>188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19" t="s">
        <v>80</v>
      </c>
      <c r="BK177" s="227">
        <f>ROUND(I177*H177,2)</f>
        <v>0</v>
      </c>
      <c r="BL177" s="19" t="s">
        <v>342</v>
      </c>
      <c r="BM177" s="226" t="s">
        <v>2299</v>
      </c>
    </row>
    <row r="178" s="2" customFormat="1" ht="16.5" customHeight="1">
      <c r="A178" s="40"/>
      <c r="B178" s="41"/>
      <c r="C178" s="215" t="s">
        <v>1430</v>
      </c>
      <c r="D178" s="215" t="s">
        <v>190</v>
      </c>
      <c r="E178" s="216" t="s">
        <v>4360</v>
      </c>
      <c r="F178" s="217" t="s">
        <v>4361</v>
      </c>
      <c r="G178" s="218" t="s">
        <v>442</v>
      </c>
      <c r="H178" s="219">
        <v>2</v>
      </c>
      <c r="I178" s="220"/>
      <c r="J178" s="221">
        <f>ROUND(I178*H178,2)</f>
        <v>0</v>
      </c>
      <c r="K178" s="217" t="s">
        <v>19</v>
      </c>
      <c r="L178" s="46"/>
      <c r="M178" s="222" t="s">
        <v>19</v>
      </c>
      <c r="N178" s="223" t="s">
        <v>44</v>
      </c>
      <c r="O178" s="86"/>
      <c r="P178" s="224">
        <f>O178*H178</f>
        <v>0</v>
      </c>
      <c r="Q178" s="224">
        <v>0</v>
      </c>
      <c r="R178" s="224">
        <f>Q178*H178</f>
        <v>0</v>
      </c>
      <c r="S178" s="224">
        <v>0</v>
      </c>
      <c r="T178" s="225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6" t="s">
        <v>342</v>
      </c>
      <c r="AT178" s="226" t="s">
        <v>190</v>
      </c>
      <c r="AU178" s="226" t="s">
        <v>80</v>
      </c>
      <c r="AY178" s="19" t="s">
        <v>188</v>
      </c>
      <c r="BE178" s="227">
        <f>IF(N178="základní",J178,0)</f>
        <v>0</v>
      </c>
      <c r="BF178" s="227">
        <f>IF(N178="snížená",J178,0)</f>
        <v>0</v>
      </c>
      <c r="BG178" s="227">
        <f>IF(N178="zákl. přenesená",J178,0)</f>
        <v>0</v>
      </c>
      <c r="BH178" s="227">
        <f>IF(N178="sníž. přenesená",J178,0)</f>
        <v>0</v>
      </c>
      <c r="BI178" s="227">
        <f>IF(N178="nulová",J178,0)</f>
        <v>0</v>
      </c>
      <c r="BJ178" s="19" t="s">
        <v>80</v>
      </c>
      <c r="BK178" s="227">
        <f>ROUND(I178*H178,2)</f>
        <v>0</v>
      </c>
      <c r="BL178" s="19" t="s">
        <v>342</v>
      </c>
      <c r="BM178" s="226" t="s">
        <v>2312</v>
      </c>
    </row>
    <row r="179" s="2" customFormat="1" ht="16.5" customHeight="1">
      <c r="A179" s="40"/>
      <c r="B179" s="41"/>
      <c r="C179" s="215" t="s">
        <v>1435</v>
      </c>
      <c r="D179" s="215" t="s">
        <v>190</v>
      </c>
      <c r="E179" s="216" t="s">
        <v>4362</v>
      </c>
      <c r="F179" s="217" t="s">
        <v>4363</v>
      </c>
      <c r="G179" s="218" t="s">
        <v>1866</v>
      </c>
      <c r="H179" s="219">
        <v>2</v>
      </c>
      <c r="I179" s="220"/>
      <c r="J179" s="221">
        <f>ROUND(I179*H179,2)</f>
        <v>0</v>
      </c>
      <c r="K179" s="217" t="s">
        <v>19</v>
      </c>
      <c r="L179" s="46"/>
      <c r="M179" s="222" t="s">
        <v>19</v>
      </c>
      <c r="N179" s="223" t="s">
        <v>44</v>
      </c>
      <c r="O179" s="86"/>
      <c r="P179" s="224">
        <f>O179*H179</f>
        <v>0</v>
      </c>
      <c r="Q179" s="224">
        <v>0</v>
      </c>
      <c r="R179" s="224">
        <f>Q179*H179</f>
        <v>0</v>
      </c>
      <c r="S179" s="224">
        <v>0</v>
      </c>
      <c r="T179" s="225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6" t="s">
        <v>342</v>
      </c>
      <c r="AT179" s="226" t="s">
        <v>190</v>
      </c>
      <c r="AU179" s="226" t="s">
        <v>80</v>
      </c>
      <c r="AY179" s="19" t="s">
        <v>188</v>
      </c>
      <c r="BE179" s="227">
        <f>IF(N179="základní",J179,0)</f>
        <v>0</v>
      </c>
      <c r="BF179" s="227">
        <f>IF(N179="snížená",J179,0)</f>
        <v>0</v>
      </c>
      <c r="BG179" s="227">
        <f>IF(N179="zákl. přenesená",J179,0)</f>
        <v>0</v>
      </c>
      <c r="BH179" s="227">
        <f>IF(N179="sníž. přenesená",J179,0)</f>
        <v>0</v>
      </c>
      <c r="BI179" s="227">
        <f>IF(N179="nulová",J179,0)</f>
        <v>0</v>
      </c>
      <c r="BJ179" s="19" t="s">
        <v>80</v>
      </c>
      <c r="BK179" s="227">
        <f>ROUND(I179*H179,2)</f>
        <v>0</v>
      </c>
      <c r="BL179" s="19" t="s">
        <v>342</v>
      </c>
      <c r="BM179" s="226" t="s">
        <v>2322</v>
      </c>
    </row>
    <row r="180" s="2" customFormat="1" ht="16.5" customHeight="1">
      <c r="A180" s="40"/>
      <c r="B180" s="41"/>
      <c r="C180" s="215" t="s">
        <v>1442</v>
      </c>
      <c r="D180" s="215" t="s">
        <v>190</v>
      </c>
      <c r="E180" s="216" t="s">
        <v>4364</v>
      </c>
      <c r="F180" s="217" t="s">
        <v>4365</v>
      </c>
      <c r="G180" s="218" t="s">
        <v>1866</v>
      </c>
      <c r="H180" s="219">
        <v>10</v>
      </c>
      <c r="I180" s="220"/>
      <c r="J180" s="221">
        <f>ROUND(I180*H180,2)</f>
        <v>0</v>
      </c>
      <c r="K180" s="217" t="s">
        <v>19</v>
      </c>
      <c r="L180" s="46"/>
      <c r="M180" s="222" t="s">
        <v>19</v>
      </c>
      <c r="N180" s="223" t="s">
        <v>44</v>
      </c>
      <c r="O180" s="86"/>
      <c r="P180" s="224">
        <f>O180*H180</f>
        <v>0</v>
      </c>
      <c r="Q180" s="224">
        <v>0</v>
      </c>
      <c r="R180" s="224">
        <f>Q180*H180</f>
        <v>0</v>
      </c>
      <c r="S180" s="224">
        <v>0</v>
      </c>
      <c r="T180" s="225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6" t="s">
        <v>342</v>
      </c>
      <c r="AT180" s="226" t="s">
        <v>190</v>
      </c>
      <c r="AU180" s="226" t="s">
        <v>80</v>
      </c>
      <c r="AY180" s="19" t="s">
        <v>188</v>
      </c>
      <c r="BE180" s="227">
        <f>IF(N180="základní",J180,0)</f>
        <v>0</v>
      </c>
      <c r="BF180" s="227">
        <f>IF(N180="snížená",J180,0)</f>
        <v>0</v>
      </c>
      <c r="BG180" s="227">
        <f>IF(N180="zákl. přenesená",J180,0)</f>
        <v>0</v>
      </c>
      <c r="BH180" s="227">
        <f>IF(N180="sníž. přenesená",J180,0)</f>
        <v>0</v>
      </c>
      <c r="BI180" s="227">
        <f>IF(N180="nulová",J180,0)</f>
        <v>0</v>
      </c>
      <c r="BJ180" s="19" t="s">
        <v>80</v>
      </c>
      <c r="BK180" s="227">
        <f>ROUND(I180*H180,2)</f>
        <v>0</v>
      </c>
      <c r="BL180" s="19" t="s">
        <v>342</v>
      </c>
      <c r="BM180" s="226" t="s">
        <v>2333</v>
      </c>
    </row>
    <row r="181" s="2" customFormat="1" ht="16.5" customHeight="1">
      <c r="A181" s="40"/>
      <c r="B181" s="41"/>
      <c r="C181" s="215" t="s">
        <v>1449</v>
      </c>
      <c r="D181" s="215" t="s">
        <v>190</v>
      </c>
      <c r="E181" s="216" t="s">
        <v>4366</v>
      </c>
      <c r="F181" s="217" t="s">
        <v>4367</v>
      </c>
      <c r="G181" s="218" t="s">
        <v>1866</v>
      </c>
      <c r="H181" s="219">
        <v>4</v>
      </c>
      <c r="I181" s="220"/>
      <c r="J181" s="221">
        <f>ROUND(I181*H181,2)</f>
        <v>0</v>
      </c>
      <c r="K181" s="217" t="s">
        <v>19</v>
      </c>
      <c r="L181" s="46"/>
      <c r="M181" s="222" t="s">
        <v>19</v>
      </c>
      <c r="N181" s="223" t="s">
        <v>44</v>
      </c>
      <c r="O181" s="86"/>
      <c r="P181" s="224">
        <f>O181*H181</f>
        <v>0</v>
      </c>
      <c r="Q181" s="224">
        <v>0</v>
      </c>
      <c r="R181" s="224">
        <f>Q181*H181</f>
        <v>0</v>
      </c>
      <c r="S181" s="224">
        <v>0</v>
      </c>
      <c r="T181" s="225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6" t="s">
        <v>342</v>
      </c>
      <c r="AT181" s="226" t="s">
        <v>190</v>
      </c>
      <c r="AU181" s="226" t="s">
        <v>80</v>
      </c>
      <c r="AY181" s="19" t="s">
        <v>188</v>
      </c>
      <c r="BE181" s="227">
        <f>IF(N181="základní",J181,0)</f>
        <v>0</v>
      </c>
      <c r="BF181" s="227">
        <f>IF(N181="snížená",J181,0)</f>
        <v>0</v>
      </c>
      <c r="BG181" s="227">
        <f>IF(N181="zákl. přenesená",J181,0)</f>
        <v>0</v>
      </c>
      <c r="BH181" s="227">
        <f>IF(N181="sníž. přenesená",J181,0)</f>
        <v>0</v>
      </c>
      <c r="BI181" s="227">
        <f>IF(N181="nulová",J181,0)</f>
        <v>0</v>
      </c>
      <c r="BJ181" s="19" t="s">
        <v>80</v>
      </c>
      <c r="BK181" s="227">
        <f>ROUND(I181*H181,2)</f>
        <v>0</v>
      </c>
      <c r="BL181" s="19" t="s">
        <v>342</v>
      </c>
      <c r="BM181" s="226" t="s">
        <v>2887</v>
      </c>
    </row>
    <row r="182" s="2" customFormat="1" ht="16.5" customHeight="1">
      <c r="A182" s="40"/>
      <c r="B182" s="41"/>
      <c r="C182" s="215" t="s">
        <v>1454</v>
      </c>
      <c r="D182" s="215" t="s">
        <v>190</v>
      </c>
      <c r="E182" s="216" t="s">
        <v>4368</v>
      </c>
      <c r="F182" s="217" t="s">
        <v>4369</v>
      </c>
      <c r="G182" s="218" t="s">
        <v>1866</v>
      </c>
      <c r="H182" s="219">
        <v>9</v>
      </c>
      <c r="I182" s="220"/>
      <c r="J182" s="221">
        <f>ROUND(I182*H182,2)</f>
        <v>0</v>
      </c>
      <c r="K182" s="217" t="s">
        <v>19</v>
      </c>
      <c r="L182" s="46"/>
      <c r="M182" s="222" t="s">
        <v>19</v>
      </c>
      <c r="N182" s="223" t="s">
        <v>44</v>
      </c>
      <c r="O182" s="86"/>
      <c r="P182" s="224">
        <f>O182*H182</f>
        <v>0</v>
      </c>
      <c r="Q182" s="224">
        <v>0</v>
      </c>
      <c r="R182" s="224">
        <f>Q182*H182</f>
        <v>0</v>
      </c>
      <c r="S182" s="224">
        <v>0</v>
      </c>
      <c r="T182" s="225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6" t="s">
        <v>342</v>
      </c>
      <c r="AT182" s="226" t="s">
        <v>190</v>
      </c>
      <c r="AU182" s="226" t="s">
        <v>80</v>
      </c>
      <c r="AY182" s="19" t="s">
        <v>188</v>
      </c>
      <c r="BE182" s="227">
        <f>IF(N182="základní",J182,0)</f>
        <v>0</v>
      </c>
      <c r="BF182" s="227">
        <f>IF(N182="snížená",J182,0)</f>
        <v>0</v>
      </c>
      <c r="BG182" s="227">
        <f>IF(N182="zákl. přenesená",J182,0)</f>
        <v>0</v>
      </c>
      <c r="BH182" s="227">
        <f>IF(N182="sníž. přenesená",J182,0)</f>
        <v>0</v>
      </c>
      <c r="BI182" s="227">
        <f>IF(N182="nulová",J182,0)</f>
        <v>0</v>
      </c>
      <c r="BJ182" s="19" t="s">
        <v>80</v>
      </c>
      <c r="BK182" s="227">
        <f>ROUND(I182*H182,2)</f>
        <v>0</v>
      </c>
      <c r="BL182" s="19" t="s">
        <v>342</v>
      </c>
      <c r="BM182" s="226" t="s">
        <v>2896</v>
      </c>
    </row>
    <row r="183" s="2" customFormat="1" ht="16.5" customHeight="1">
      <c r="A183" s="40"/>
      <c r="B183" s="41"/>
      <c r="C183" s="215" t="s">
        <v>1458</v>
      </c>
      <c r="D183" s="215" t="s">
        <v>190</v>
      </c>
      <c r="E183" s="216" t="s">
        <v>4370</v>
      </c>
      <c r="F183" s="217" t="s">
        <v>4371</v>
      </c>
      <c r="G183" s="218" t="s">
        <v>1866</v>
      </c>
      <c r="H183" s="219">
        <v>78</v>
      </c>
      <c r="I183" s="220"/>
      <c r="J183" s="221">
        <f>ROUND(I183*H183,2)</f>
        <v>0</v>
      </c>
      <c r="K183" s="217" t="s">
        <v>19</v>
      </c>
      <c r="L183" s="46"/>
      <c r="M183" s="222" t="s">
        <v>19</v>
      </c>
      <c r="N183" s="223" t="s">
        <v>44</v>
      </c>
      <c r="O183" s="86"/>
      <c r="P183" s="224">
        <f>O183*H183</f>
        <v>0</v>
      </c>
      <c r="Q183" s="224">
        <v>0</v>
      </c>
      <c r="R183" s="224">
        <f>Q183*H183</f>
        <v>0</v>
      </c>
      <c r="S183" s="224">
        <v>0</v>
      </c>
      <c r="T183" s="225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6" t="s">
        <v>342</v>
      </c>
      <c r="AT183" s="226" t="s">
        <v>190</v>
      </c>
      <c r="AU183" s="226" t="s">
        <v>80</v>
      </c>
      <c r="AY183" s="19" t="s">
        <v>188</v>
      </c>
      <c r="BE183" s="227">
        <f>IF(N183="základní",J183,0)</f>
        <v>0</v>
      </c>
      <c r="BF183" s="227">
        <f>IF(N183="snížená",J183,0)</f>
        <v>0</v>
      </c>
      <c r="BG183" s="227">
        <f>IF(N183="zákl. přenesená",J183,0)</f>
        <v>0</v>
      </c>
      <c r="BH183" s="227">
        <f>IF(N183="sníž. přenesená",J183,0)</f>
        <v>0</v>
      </c>
      <c r="BI183" s="227">
        <f>IF(N183="nulová",J183,0)</f>
        <v>0</v>
      </c>
      <c r="BJ183" s="19" t="s">
        <v>80</v>
      </c>
      <c r="BK183" s="227">
        <f>ROUND(I183*H183,2)</f>
        <v>0</v>
      </c>
      <c r="BL183" s="19" t="s">
        <v>342</v>
      </c>
      <c r="BM183" s="226" t="s">
        <v>2906</v>
      </c>
    </row>
    <row r="184" s="2" customFormat="1" ht="16.5" customHeight="1">
      <c r="A184" s="40"/>
      <c r="B184" s="41"/>
      <c r="C184" s="215" t="s">
        <v>1462</v>
      </c>
      <c r="D184" s="215" t="s">
        <v>190</v>
      </c>
      <c r="E184" s="216" t="s">
        <v>4372</v>
      </c>
      <c r="F184" s="217" t="s">
        <v>4373</v>
      </c>
      <c r="G184" s="218" t="s">
        <v>442</v>
      </c>
      <c r="H184" s="219">
        <v>10</v>
      </c>
      <c r="I184" s="220"/>
      <c r="J184" s="221">
        <f>ROUND(I184*H184,2)</f>
        <v>0</v>
      </c>
      <c r="K184" s="217" t="s">
        <v>19</v>
      </c>
      <c r="L184" s="46"/>
      <c r="M184" s="222" t="s">
        <v>19</v>
      </c>
      <c r="N184" s="223" t="s">
        <v>44</v>
      </c>
      <c r="O184" s="86"/>
      <c r="P184" s="224">
        <f>O184*H184</f>
        <v>0</v>
      </c>
      <c r="Q184" s="224">
        <v>0</v>
      </c>
      <c r="R184" s="224">
        <f>Q184*H184</f>
        <v>0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342</v>
      </c>
      <c r="AT184" s="226" t="s">
        <v>190</v>
      </c>
      <c r="AU184" s="226" t="s">
        <v>80</v>
      </c>
      <c r="AY184" s="19" t="s">
        <v>188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342</v>
      </c>
      <c r="BM184" s="226" t="s">
        <v>2919</v>
      </c>
    </row>
    <row r="185" s="2" customFormat="1" ht="16.5" customHeight="1">
      <c r="A185" s="40"/>
      <c r="B185" s="41"/>
      <c r="C185" s="215" t="s">
        <v>1466</v>
      </c>
      <c r="D185" s="215" t="s">
        <v>190</v>
      </c>
      <c r="E185" s="216" t="s">
        <v>4374</v>
      </c>
      <c r="F185" s="217" t="s">
        <v>4375</v>
      </c>
      <c r="G185" s="218" t="s">
        <v>442</v>
      </c>
      <c r="H185" s="219">
        <v>2</v>
      </c>
      <c r="I185" s="220"/>
      <c r="J185" s="221">
        <f>ROUND(I185*H185,2)</f>
        <v>0</v>
      </c>
      <c r="K185" s="217" t="s">
        <v>19</v>
      </c>
      <c r="L185" s="46"/>
      <c r="M185" s="222" t="s">
        <v>19</v>
      </c>
      <c r="N185" s="223" t="s">
        <v>44</v>
      </c>
      <c r="O185" s="86"/>
      <c r="P185" s="224">
        <f>O185*H185</f>
        <v>0</v>
      </c>
      <c r="Q185" s="224">
        <v>0</v>
      </c>
      <c r="R185" s="224">
        <f>Q185*H185</f>
        <v>0</v>
      </c>
      <c r="S185" s="224">
        <v>0</v>
      </c>
      <c r="T185" s="225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6" t="s">
        <v>342</v>
      </c>
      <c r="AT185" s="226" t="s">
        <v>190</v>
      </c>
      <c r="AU185" s="226" t="s">
        <v>80</v>
      </c>
      <c r="AY185" s="19" t="s">
        <v>188</v>
      </c>
      <c r="BE185" s="227">
        <f>IF(N185="základní",J185,0)</f>
        <v>0</v>
      </c>
      <c r="BF185" s="227">
        <f>IF(N185="snížená",J185,0)</f>
        <v>0</v>
      </c>
      <c r="BG185" s="227">
        <f>IF(N185="zákl. přenesená",J185,0)</f>
        <v>0</v>
      </c>
      <c r="BH185" s="227">
        <f>IF(N185="sníž. přenesená",J185,0)</f>
        <v>0</v>
      </c>
      <c r="BI185" s="227">
        <f>IF(N185="nulová",J185,0)</f>
        <v>0</v>
      </c>
      <c r="BJ185" s="19" t="s">
        <v>80</v>
      </c>
      <c r="BK185" s="227">
        <f>ROUND(I185*H185,2)</f>
        <v>0</v>
      </c>
      <c r="BL185" s="19" t="s">
        <v>342</v>
      </c>
      <c r="BM185" s="226" t="s">
        <v>2927</v>
      </c>
    </row>
    <row r="186" s="2" customFormat="1" ht="16.5" customHeight="1">
      <c r="A186" s="40"/>
      <c r="B186" s="41"/>
      <c r="C186" s="215" t="s">
        <v>1471</v>
      </c>
      <c r="D186" s="215" t="s">
        <v>190</v>
      </c>
      <c r="E186" s="216" t="s">
        <v>4376</v>
      </c>
      <c r="F186" s="217" t="s">
        <v>4377</v>
      </c>
      <c r="G186" s="218" t="s">
        <v>442</v>
      </c>
      <c r="H186" s="219">
        <v>2</v>
      </c>
      <c r="I186" s="220"/>
      <c r="J186" s="221">
        <f>ROUND(I186*H186,2)</f>
        <v>0</v>
      </c>
      <c r="K186" s="217" t="s">
        <v>19</v>
      </c>
      <c r="L186" s="46"/>
      <c r="M186" s="222" t="s">
        <v>19</v>
      </c>
      <c r="N186" s="223" t="s">
        <v>44</v>
      </c>
      <c r="O186" s="86"/>
      <c r="P186" s="224">
        <f>O186*H186</f>
        <v>0</v>
      </c>
      <c r="Q186" s="224">
        <v>0</v>
      </c>
      <c r="R186" s="224">
        <f>Q186*H186</f>
        <v>0</v>
      </c>
      <c r="S186" s="224">
        <v>0</v>
      </c>
      <c r="T186" s="225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6" t="s">
        <v>342</v>
      </c>
      <c r="AT186" s="226" t="s">
        <v>190</v>
      </c>
      <c r="AU186" s="226" t="s">
        <v>80</v>
      </c>
      <c r="AY186" s="19" t="s">
        <v>188</v>
      </c>
      <c r="BE186" s="227">
        <f>IF(N186="základní",J186,0)</f>
        <v>0</v>
      </c>
      <c r="BF186" s="227">
        <f>IF(N186="snížená",J186,0)</f>
        <v>0</v>
      </c>
      <c r="BG186" s="227">
        <f>IF(N186="zákl. přenesená",J186,0)</f>
        <v>0</v>
      </c>
      <c r="BH186" s="227">
        <f>IF(N186="sníž. přenesená",J186,0)</f>
        <v>0</v>
      </c>
      <c r="BI186" s="227">
        <f>IF(N186="nulová",J186,0)</f>
        <v>0</v>
      </c>
      <c r="BJ186" s="19" t="s">
        <v>80</v>
      </c>
      <c r="BK186" s="227">
        <f>ROUND(I186*H186,2)</f>
        <v>0</v>
      </c>
      <c r="BL186" s="19" t="s">
        <v>342</v>
      </c>
      <c r="BM186" s="226" t="s">
        <v>2935</v>
      </c>
    </row>
    <row r="187" s="2" customFormat="1" ht="16.5" customHeight="1">
      <c r="A187" s="40"/>
      <c r="B187" s="41"/>
      <c r="C187" s="215" t="s">
        <v>1476</v>
      </c>
      <c r="D187" s="215" t="s">
        <v>190</v>
      </c>
      <c r="E187" s="216" t="s">
        <v>4378</v>
      </c>
      <c r="F187" s="217" t="s">
        <v>4379</v>
      </c>
      <c r="G187" s="218" t="s">
        <v>442</v>
      </c>
      <c r="H187" s="219">
        <v>2</v>
      </c>
      <c r="I187" s="220"/>
      <c r="J187" s="221">
        <f>ROUND(I187*H187,2)</f>
        <v>0</v>
      </c>
      <c r="K187" s="217" t="s">
        <v>19</v>
      </c>
      <c r="L187" s="46"/>
      <c r="M187" s="222" t="s">
        <v>19</v>
      </c>
      <c r="N187" s="223" t="s">
        <v>44</v>
      </c>
      <c r="O187" s="86"/>
      <c r="P187" s="224">
        <f>O187*H187</f>
        <v>0</v>
      </c>
      <c r="Q187" s="224">
        <v>0</v>
      </c>
      <c r="R187" s="224">
        <f>Q187*H187</f>
        <v>0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342</v>
      </c>
      <c r="AT187" s="226" t="s">
        <v>190</v>
      </c>
      <c r="AU187" s="226" t="s">
        <v>80</v>
      </c>
      <c r="AY187" s="19" t="s">
        <v>188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342</v>
      </c>
      <c r="BM187" s="226" t="s">
        <v>2941</v>
      </c>
    </row>
    <row r="188" s="2" customFormat="1" ht="16.5" customHeight="1">
      <c r="A188" s="40"/>
      <c r="B188" s="41"/>
      <c r="C188" s="215" t="s">
        <v>1481</v>
      </c>
      <c r="D188" s="215" t="s">
        <v>190</v>
      </c>
      <c r="E188" s="216" t="s">
        <v>4374</v>
      </c>
      <c r="F188" s="217" t="s">
        <v>4375</v>
      </c>
      <c r="G188" s="218" t="s">
        <v>442</v>
      </c>
      <c r="H188" s="219">
        <v>9</v>
      </c>
      <c r="I188" s="220"/>
      <c r="J188" s="221">
        <f>ROUND(I188*H188,2)</f>
        <v>0</v>
      </c>
      <c r="K188" s="217" t="s">
        <v>19</v>
      </c>
      <c r="L188" s="46"/>
      <c r="M188" s="222" t="s">
        <v>19</v>
      </c>
      <c r="N188" s="223" t="s">
        <v>44</v>
      </c>
      <c r="O188" s="86"/>
      <c r="P188" s="224">
        <f>O188*H188</f>
        <v>0</v>
      </c>
      <c r="Q188" s="224">
        <v>0</v>
      </c>
      <c r="R188" s="224">
        <f>Q188*H188</f>
        <v>0</v>
      </c>
      <c r="S188" s="224">
        <v>0</v>
      </c>
      <c r="T188" s="225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6" t="s">
        <v>342</v>
      </c>
      <c r="AT188" s="226" t="s">
        <v>190</v>
      </c>
      <c r="AU188" s="226" t="s">
        <v>80</v>
      </c>
      <c r="AY188" s="19" t="s">
        <v>188</v>
      </c>
      <c r="BE188" s="227">
        <f>IF(N188="základní",J188,0)</f>
        <v>0</v>
      </c>
      <c r="BF188" s="227">
        <f>IF(N188="snížená",J188,0)</f>
        <v>0</v>
      </c>
      <c r="BG188" s="227">
        <f>IF(N188="zákl. přenesená",J188,0)</f>
        <v>0</v>
      </c>
      <c r="BH188" s="227">
        <f>IF(N188="sníž. přenesená",J188,0)</f>
        <v>0</v>
      </c>
      <c r="BI188" s="227">
        <f>IF(N188="nulová",J188,0)</f>
        <v>0</v>
      </c>
      <c r="BJ188" s="19" t="s">
        <v>80</v>
      </c>
      <c r="BK188" s="227">
        <f>ROUND(I188*H188,2)</f>
        <v>0</v>
      </c>
      <c r="BL188" s="19" t="s">
        <v>342</v>
      </c>
      <c r="BM188" s="226" t="s">
        <v>2947</v>
      </c>
    </row>
    <row r="189" s="2" customFormat="1" ht="16.5" customHeight="1">
      <c r="A189" s="40"/>
      <c r="B189" s="41"/>
      <c r="C189" s="215" t="s">
        <v>1487</v>
      </c>
      <c r="D189" s="215" t="s">
        <v>190</v>
      </c>
      <c r="E189" s="216" t="s">
        <v>4380</v>
      </c>
      <c r="F189" s="217" t="s">
        <v>4381</v>
      </c>
      <c r="G189" s="218" t="s">
        <v>4382</v>
      </c>
      <c r="H189" s="219">
        <v>9</v>
      </c>
      <c r="I189" s="220"/>
      <c r="J189" s="221">
        <f>ROUND(I189*H189,2)</f>
        <v>0</v>
      </c>
      <c r="K189" s="217" t="s">
        <v>19</v>
      </c>
      <c r="L189" s="46"/>
      <c r="M189" s="222" t="s">
        <v>19</v>
      </c>
      <c r="N189" s="223" t="s">
        <v>44</v>
      </c>
      <c r="O189" s="86"/>
      <c r="P189" s="224">
        <f>O189*H189</f>
        <v>0</v>
      </c>
      <c r="Q189" s="224">
        <v>0</v>
      </c>
      <c r="R189" s="224">
        <f>Q189*H189</f>
        <v>0</v>
      </c>
      <c r="S189" s="224">
        <v>0</v>
      </c>
      <c r="T189" s="225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6" t="s">
        <v>342</v>
      </c>
      <c r="AT189" s="226" t="s">
        <v>190</v>
      </c>
      <c r="AU189" s="226" t="s">
        <v>80</v>
      </c>
      <c r="AY189" s="19" t="s">
        <v>188</v>
      </c>
      <c r="BE189" s="227">
        <f>IF(N189="základní",J189,0)</f>
        <v>0</v>
      </c>
      <c r="BF189" s="227">
        <f>IF(N189="snížená",J189,0)</f>
        <v>0</v>
      </c>
      <c r="BG189" s="227">
        <f>IF(N189="zákl. přenesená",J189,0)</f>
        <v>0</v>
      </c>
      <c r="BH189" s="227">
        <f>IF(N189="sníž. přenesená",J189,0)</f>
        <v>0</v>
      </c>
      <c r="BI189" s="227">
        <f>IF(N189="nulová",J189,0)</f>
        <v>0</v>
      </c>
      <c r="BJ189" s="19" t="s">
        <v>80</v>
      </c>
      <c r="BK189" s="227">
        <f>ROUND(I189*H189,2)</f>
        <v>0</v>
      </c>
      <c r="BL189" s="19" t="s">
        <v>342</v>
      </c>
      <c r="BM189" s="226" t="s">
        <v>2953</v>
      </c>
    </row>
    <row r="190" s="2" customFormat="1" ht="16.5" customHeight="1">
      <c r="A190" s="40"/>
      <c r="B190" s="41"/>
      <c r="C190" s="215" t="s">
        <v>1506</v>
      </c>
      <c r="D190" s="215" t="s">
        <v>190</v>
      </c>
      <c r="E190" s="216" t="s">
        <v>4383</v>
      </c>
      <c r="F190" s="217" t="s">
        <v>4384</v>
      </c>
      <c r="G190" s="218" t="s">
        <v>442</v>
      </c>
      <c r="H190" s="219">
        <v>2</v>
      </c>
      <c r="I190" s="220"/>
      <c r="J190" s="221">
        <f>ROUND(I190*H190,2)</f>
        <v>0</v>
      </c>
      <c r="K190" s="217" t="s">
        <v>19</v>
      </c>
      <c r="L190" s="46"/>
      <c r="M190" s="222" t="s">
        <v>19</v>
      </c>
      <c r="N190" s="223" t="s">
        <v>44</v>
      </c>
      <c r="O190" s="86"/>
      <c r="P190" s="224">
        <f>O190*H190</f>
        <v>0</v>
      </c>
      <c r="Q190" s="224">
        <v>0</v>
      </c>
      <c r="R190" s="224">
        <f>Q190*H190</f>
        <v>0</v>
      </c>
      <c r="S190" s="224">
        <v>0</v>
      </c>
      <c r="T190" s="225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342</v>
      </c>
      <c r="AT190" s="226" t="s">
        <v>190</v>
      </c>
      <c r="AU190" s="226" t="s">
        <v>80</v>
      </c>
      <c r="AY190" s="19" t="s">
        <v>188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342</v>
      </c>
      <c r="BM190" s="226" t="s">
        <v>2957</v>
      </c>
    </row>
    <row r="191" s="2" customFormat="1" ht="16.5" customHeight="1">
      <c r="A191" s="40"/>
      <c r="B191" s="41"/>
      <c r="C191" s="215" t="s">
        <v>1511</v>
      </c>
      <c r="D191" s="215" t="s">
        <v>190</v>
      </c>
      <c r="E191" s="216" t="s">
        <v>4385</v>
      </c>
      <c r="F191" s="217" t="s">
        <v>4386</v>
      </c>
      <c r="G191" s="218" t="s">
        <v>442</v>
      </c>
      <c r="H191" s="219">
        <v>1</v>
      </c>
      <c r="I191" s="220"/>
      <c r="J191" s="221">
        <f>ROUND(I191*H191,2)</f>
        <v>0</v>
      </c>
      <c r="K191" s="217" t="s">
        <v>19</v>
      </c>
      <c r="L191" s="46"/>
      <c r="M191" s="222" t="s">
        <v>19</v>
      </c>
      <c r="N191" s="223" t="s">
        <v>44</v>
      </c>
      <c r="O191" s="86"/>
      <c r="P191" s="224">
        <f>O191*H191</f>
        <v>0</v>
      </c>
      <c r="Q191" s="224">
        <v>0</v>
      </c>
      <c r="R191" s="224">
        <f>Q191*H191</f>
        <v>0</v>
      </c>
      <c r="S191" s="224">
        <v>0</v>
      </c>
      <c r="T191" s="225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6" t="s">
        <v>342</v>
      </c>
      <c r="AT191" s="226" t="s">
        <v>190</v>
      </c>
      <c r="AU191" s="226" t="s">
        <v>80</v>
      </c>
      <c r="AY191" s="19" t="s">
        <v>188</v>
      </c>
      <c r="BE191" s="227">
        <f>IF(N191="základní",J191,0)</f>
        <v>0</v>
      </c>
      <c r="BF191" s="227">
        <f>IF(N191="snížená",J191,0)</f>
        <v>0</v>
      </c>
      <c r="BG191" s="227">
        <f>IF(N191="zákl. přenesená",J191,0)</f>
        <v>0</v>
      </c>
      <c r="BH191" s="227">
        <f>IF(N191="sníž. přenesená",J191,0)</f>
        <v>0</v>
      </c>
      <c r="BI191" s="227">
        <f>IF(N191="nulová",J191,0)</f>
        <v>0</v>
      </c>
      <c r="BJ191" s="19" t="s">
        <v>80</v>
      </c>
      <c r="BK191" s="227">
        <f>ROUND(I191*H191,2)</f>
        <v>0</v>
      </c>
      <c r="BL191" s="19" t="s">
        <v>342</v>
      </c>
      <c r="BM191" s="226" t="s">
        <v>2962</v>
      </c>
    </row>
    <row r="192" s="2" customFormat="1" ht="16.5" customHeight="1">
      <c r="A192" s="40"/>
      <c r="B192" s="41"/>
      <c r="C192" s="215" t="s">
        <v>1934</v>
      </c>
      <c r="D192" s="215" t="s">
        <v>190</v>
      </c>
      <c r="E192" s="216" t="s">
        <v>4387</v>
      </c>
      <c r="F192" s="217" t="s">
        <v>4388</v>
      </c>
      <c r="G192" s="218" t="s">
        <v>1866</v>
      </c>
      <c r="H192" s="219">
        <v>1</v>
      </c>
      <c r="I192" s="220"/>
      <c r="J192" s="221">
        <f>ROUND(I192*H192,2)</f>
        <v>0</v>
      </c>
      <c r="K192" s="217" t="s">
        <v>19</v>
      </c>
      <c r="L192" s="46"/>
      <c r="M192" s="222" t="s">
        <v>19</v>
      </c>
      <c r="N192" s="223" t="s">
        <v>44</v>
      </c>
      <c r="O192" s="86"/>
      <c r="P192" s="224">
        <f>O192*H192</f>
        <v>0</v>
      </c>
      <c r="Q192" s="224">
        <v>0</v>
      </c>
      <c r="R192" s="224">
        <f>Q192*H192</f>
        <v>0</v>
      </c>
      <c r="S192" s="224">
        <v>0</v>
      </c>
      <c r="T192" s="225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6" t="s">
        <v>342</v>
      </c>
      <c r="AT192" s="226" t="s">
        <v>190</v>
      </c>
      <c r="AU192" s="226" t="s">
        <v>80</v>
      </c>
      <c r="AY192" s="19" t="s">
        <v>188</v>
      </c>
      <c r="BE192" s="227">
        <f>IF(N192="základní",J192,0)</f>
        <v>0</v>
      </c>
      <c r="BF192" s="227">
        <f>IF(N192="snížená",J192,0)</f>
        <v>0</v>
      </c>
      <c r="BG192" s="227">
        <f>IF(N192="zákl. přenesená",J192,0)</f>
        <v>0</v>
      </c>
      <c r="BH192" s="227">
        <f>IF(N192="sníž. přenesená",J192,0)</f>
        <v>0</v>
      </c>
      <c r="BI192" s="227">
        <f>IF(N192="nulová",J192,0)</f>
        <v>0</v>
      </c>
      <c r="BJ192" s="19" t="s">
        <v>80</v>
      </c>
      <c r="BK192" s="227">
        <f>ROUND(I192*H192,2)</f>
        <v>0</v>
      </c>
      <c r="BL192" s="19" t="s">
        <v>342</v>
      </c>
      <c r="BM192" s="226" t="s">
        <v>1441</v>
      </c>
    </row>
    <row r="193" s="2" customFormat="1" ht="16.5" customHeight="1">
      <c r="A193" s="40"/>
      <c r="B193" s="41"/>
      <c r="C193" s="215" t="s">
        <v>1938</v>
      </c>
      <c r="D193" s="215" t="s">
        <v>190</v>
      </c>
      <c r="E193" s="216" t="s">
        <v>4389</v>
      </c>
      <c r="F193" s="217" t="s">
        <v>4390</v>
      </c>
      <c r="G193" s="218" t="s">
        <v>442</v>
      </c>
      <c r="H193" s="219">
        <v>12</v>
      </c>
      <c r="I193" s="220"/>
      <c r="J193" s="221">
        <f>ROUND(I193*H193,2)</f>
        <v>0</v>
      </c>
      <c r="K193" s="217" t="s">
        <v>19</v>
      </c>
      <c r="L193" s="46"/>
      <c r="M193" s="222" t="s">
        <v>19</v>
      </c>
      <c r="N193" s="223" t="s">
        <v>44</v>
      </c>
      <c r="O193" s="86"/>
      <c r="P193" s="224">
        <f>O193*H193</f>
        <v>0</v>
      </c>
      <c r="Q193" s="224">
        <v>0</v>
      </c>
      <c r="R193" s="224">
        <f>Q193*H193</f>
        <v>0</v>
      </c>
      <c r="S193" s="224">
        <v>0</v>
      </c>
      <c r="T193" s="225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6" t="s">
        <v>342</v>
      </c>
      <c r="AT193" s="226" t="s">
        <v>190</v>
      </c>
      <c r="AU193" s="226" t="s">
        <v>80</v>
      </c>
      <c r="AY193" s="19" t="s">
        <v>188</v>
      </c>
      <c r="BE193" s="227">
        <f>IF(N193="základní",J193,0)</f>
        <v>0</v>
      </c>
      <c r="BF193" s="227">
        <f>IF(N193="snížená",J193,0)</f>
        <v>0</v>
      </c>
      <c r="BG193" s="227">
        <f>IF(N193="zákl. přenesená",J193,0)</f>
        <v>0</v>
      </c>
      <c r="BH193" s="227">
        <f>IF(N193="sníž. přenesená",J193,0)</f>
        <v>0</v>
      </c>
      <c r="BI193" s="227">
        <f>IF(N193="nulová",J193,0)</f>
        <v>0</v>
      </c>
      <c r="BJ193" s="19" t="s">
        <v>80</v>
      </c>
      <c r="BK193" s="227">
        <f>ROUND(I193*H193,2)</f>
        <v>0</v>
      </c>
      <c r="BL193" s="19" t="s">
        <v>342</v>
      </c>
      <c r="BM193" s="226" t="s">
        <v>2970</v>
      </c>
    </row>
    <row r="194" s="2" customFormat="1" ht="16.5" customHeight="1">
      <c r="A194" s="40"/>
      <c r="B194" s="41"/>
      <c r="C194" s="215" t="s">
        <v>1950</v>
      </c>
      <c r="D194" s="215" t="s">
        <v>190</v>
      </c>
      <c r="E194" s="216" t="s">
        <v>4391</v>
      </c>
      <c r="F194" s="217" t="s">
        <v>4392</v>
      </c>
      <c r="G194" s="218" t="s">
        <v>442</v>
      </c>
      <c r="H194" s="219">
        <v>7</v>
      </c>
      <c r="I194" s="220"/>
      <c r="J194" s="221">
        <f>ROUND(I194*H194,2)</f>
        <v>0</v>
      </c>
      <c r="K194" s="217" t="s">
        <v>19</v>
      </c>
      <c r="L194" s="46"/>
      <c r="M194" s="222" t="s">
        <v>19</v>
      </c>
      <c r="N194" s="223" t="s">
        <v>44</v>
      </c>
      <c r="O194" s="86"/>
      <c r="P194" s="224">
        <f>O194*H194</f>
        <v>0</v>
      </c>
      <c r="Q194" s="224">
        <v>0</v>
      </c>
      <c r="R194" s="224">
        <f>Q194*H194</f>
        <v>0</v>
      </c>
      <c r="S194" s="224">
        <v>0</v>
      </c>
      <c r="T194" s="225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6" t="s">
        <v>342</v>
      </c>
      <c r="AT194" s="226" t="s">
        <v>190</v>
      </c>
      <c r="AU194" s="226" t="s">
        <v>80</v>
      </c>
      <c r="AY194" s="19" t="s">
        <v>188</v>
      </c>
      <c r="BE194" s="227">
        <f>IF(N194="základní",J194,0)</f>
        <v>0</v>
      </c>
      <c r="BF194" s="227">
        <f>IF(N194="snížená",J194,0)</f>
        <v>0</v>
      </c>
      <c r="BG194" s="227">
        <f>IF(N194="zákl. přenesená",J194,0)</f>
        <v>0</v>
      </c>
      <c r="BH194" s="227">
        <f>IF(N194="sníž. přenesená",J194,0)</f>
        <v>0</v>
      </c>
      <c r="BI194" s="227">
        <f>IF(N194="nulová",J194,0)</f>
        <v>0</v>
      </c>
      <c r="BJ194" s="19" t="s">
        <v>80</v>
      </c>
      <c r="BK194" s="227">
        <f>ROUND(I194*H194,2)</f>
        <v>0</v>
      </c>
      <c r="BL194" s="19" t="s">
        <v>342</v>
      </c>
      <c r="BM194" s="226" t="s">
        <v>2978</v>
      </c>
    </row>
    <row r="195" s="2" customFormat="1" ht="16.5" customHeight="1">
      <c r="A195" s="40"/>
      <c r="B195" s="41"/>
      <c r="C195" s="215" t="s">
        <v>1955</v>
      </c>
      <c r="D195" s="215" t="s">
        <v>190</v>
      </c>
      <c r="E195" s="216" t="s">
        <v>4393</v>
      </c>
      <c r="F195" s="217" t="s">
        <v>4394</v>
      </c>
      <c r="G195" s="218" t="s">
        <v>442</v>
      </c>
      <c r="H195" s="219">
        <v>1</v>
      </c>
      <c r="I195" s="220"/>
      <c r="J195" s="221">
        <f>ROUND(I195*H195,2)</f>
        <v>0</v>
      </c>
      <c r="K195" s="217" t="s">
        <v>19</v>
      </c>
      <c r="L195" s="46"/>
      <c r="M195" s="222" t="s">
        <v>19</v>
      </c>
      <c r="N195" s="223" t="s">
        <v>44</v>
      </c>
      <c r="O195" s="86"/>
      <c r="P195" s="224">
        <f>O195*H195</f>
        <v>0</v>
      </c>
      <c r="Q195" s="224">
        <v>0</v>
      </c>
      <c r="R195" s="224">
        <f>Q195*H195</f>
        <v>0</v>
      </c>
      <c r="S195" s="224">
        <v>0</v>
      </c>
      <c r="T195" s="225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6" t="s">
        <v>342</v>
      </c>
      <c r="AT195" s="226" t="s">
        <v>190</v>
      </c>
      <c r="AU195" s="226" t="s">
        <v>80</v>
      </c>
      <c r="AY195" s="19" t="s">
        <v>188</v>
      </c>
      <c r="BE195" s="227">
        <f>IF(N195="základní",J195,0)</f>
        <v>0</v>
      </c>
      <c r="BF195" s="227">
        <f>IF(N195="snížená",J195,0)</f>
        <v>0</v>
      </c>
      <c r="BG195" s="227">
        <f>IF(N195="zákl. přenesená",J195,0)</f>
        <v>0</v>
      </c>
      <c r="BH195" s="227">
        <f>IF(N195="sníž. přenesená",J195,0)</f>
        <v>0</v>
      </c>
      <c r="BI195" s="227">
        <f>IF(N195="nulová",J195,0)</f>
        <v>0</v>
      </c>
      <c r="BJ195" s="19" t="s">
        <v>80</v>
      </c>
      <c r="BK195" s="227">
        <f>ROUND(I195*H195,2)</f>
        <v>0</v>
      </c>
      <c r="BL195" s="19" t="s">
        <v>342</v>
      </c>
      <c r="BM195" s="226" t="s">
        <v>2950</v>
      </c>
    </row>
    <row r="196" s="2" customFormat="1" ht="16.5" customHeight="1">
      <c r="A196" s="40"/>
      <c r="B196" s="41"/>
      <c r="C196" s="215" t="s">
        <v>1961</v>
      </c>
      <c r="D196" s="215" t="s">
        <v>190</v>
      </c>
      <c r="E196" s="216" t="s">
        <v>4395</v>
      </c>
      <c r="F196" s="217" t="s">
        <v>4396</v>
      </c>
      <c r="G196" s="218" t="s">
        <v>442</v>
      </c>
      <c r="H196" s="219">
        <v>21</v>
      </c>
      <c r="I196" s="220"/>
      <c r="J196" s="221">
        <f>ROUND(I196*H196,2)</f>
        <v>0</v>
      </c>
      <c r="K196" s="217" t="s">
        <v>19</v>
      </c>
      <c r="L196" s="46"/>
      <c r="M196" s="222" t="s">
        <v>19</v>
      </c>
      <c r="N196" s="223" t="s">
        <v>44</v>
      </c>
      <c r="O196" s="86"/>
      <c r="P196" s="224">
        <f>O196*H196</f>
        <v>0</v>
      </c>
      <c r="Q196" s="224">
        <v>0</v>
      </c>
      <c r="R196" s="224">
        <f>Q196*H196</f>
        <v>0</v>
      </c>
      <c r="S196" s="224">
        <v>0</v>
      </c>
      <c r="T196" s="225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6" t="s">
        <v>342</v>
      </c>
      <c r="AT196" s="226" t="s">
        <v>190</v>
      </c>
      <c r="AU196" s="226" t="s">
        <v>80</v>
      </c>
      <c r="AY196" s="19" t="s">
        <v>188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19" t="s">
        <v>80</v>
      </c>
      <c r="BK196" s="227">
        <f>ROUND(I196*H196,2)</f>
        <v>0</v>
      </c>
      <c r="BL196" s="19" t="s">
        <v>342</v>
      </c>
      <c r="BM196" s="226" t="s">
        <v>2997</v>
      </c>
    </row>
    <row r="197" s="2" customFormat="1" ht="16.5" customHeight="1">
      <c r="A197" s="40"/>
      <c r="B197" s="41"/>
      <c r="C197" s="215" t="s">
        <v>1966</v>
      </c>
      <c r="D197" s="215" t="s">
        <v>190</v>
      </c>
      <c r="E197" s="216" t="s">
        <v>4397</v>
      </c>
      <c r="F197" s="217" t="s">
        <v>4398</v>
      </c>
      <c r="G197" s="218" t="s">
        <v>345</v>
      </c>
      <c r="H197" s="219">
        <v>1.1639999999999999</v>
      </c>
      <c r="I197" s="220"/>
      <c r="J197" s="221">
        <f>ROUND(I197*H197,2)</f>
        <v>0</v>
      </c>
      <c r="K197" s="217" t="s">
        <v>19</v>
      </c>
      <c r="L197" s="46"/>
      <c r="M197" s="267" t="s">
        <v>19</v>
      </c>
      <c r="N197" s="268" t="s">
        <v>44</v>
      </c>
      <c r="O197" s="269"/>
      <c r="P197" s="270">
        <f>O197*H197</f>
        <v>0</v>
      </c>
      <c r="Q197" s="270">
        <v>0</v>
      </c>
      <c r="R197" s="270">
        <f>Q197*H197</f>
        <v>0</v>
      </c>
      <c r="S197" s="270">
        <v>0</v>
      </c>
      <c r="T197" s="271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6" t="s">
        <v>342</v>
      </c>
      <c r="AT197" s="226" t="s">
        <v>190</v>
      </c>
      <c r="AU197" s="226" t="s">
        <v>80</v>
      </c>
      <c r="AY197" s="19" t="s">
        <v>188</v>
      </c>
      <c r="BE197" s="227">
        <f>IF(N197="základní",J197,0)</f>
        <v>0</v>
      </c>
      <c r="BF197" s="227">
        <f>IF(N197="snížená",J197,0)</f>
        <v>0</v>
      </c>
      <c r="BG197" s="227">
        <f>IF(N197="zákl. přenesená",J197,0)</f>
        <v>0</v>
      </c>
      <c r="BH197" s="227">
        <f>IF(N197="sníž. přenesená",J197,0)</f>
        <v>0</v>
      </c>
      <c r="BI197" s="227">
        <f>IF(N197="nulová",J197,0)</f>
        <v>0</v>
      </c>
      <c r="BJ197" s="19" t="s">
        <v>80</v>
      </c>
      <c r="BK197" s="227">
        <f>ROUND(I197*H197,2)</f>
        <v>0</v>
      </c>
      <c r="BL197" s="19" t="s">
        <v>342</v>
      </c>
      <c r="BM197" s="226" t="s">
        <v>3001</v>
      </c>
    </row>
    <row r="198" s="2" customFormat="1" ht="6.96" customHeight="1">
      <c r="A198" s="40"/>
      <c r="B198" s="61"/>
      <c r="C198" s="62"/>
      <c r="D198" s="62"/>
      <c r="E198" s="62"/>
      <c r="F198" s="62"/>
      <c r="G198" s="62"/>
      <c r="H198" s="62"/>
      <c r="I198" s="62"/>
      <c r="J198" s="62"/>
      <c r="K198" s="62"/>
      <c r="L198" s="46"/>
      <c r="M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</sheetData>
  <sheetProtection sheet="1" autoFilter="0" formatColumns="0" formatRows="0" objects="1" scenarios="1" spinCount="100000" saltValue="qxvSVleMo538YUUs6jnzB0hVucY4Ejs/tjrI1eYcIoc7ritGMQGGINpzsCLxyDu22eOZ/LAye8TI8mjbxgVQsg==" hashValue="KOfcJd8EPVaVENw6FDjeLDWFnR/996bY7QlIwTKvx5xczw17YS+0/xG8UTXWuq8UR7Uw/sOQXsLmfZEXUK/A3g==" algorithmName="SHA-512" password="CC35"/>
  <autoFilter ref="C89:K19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4399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ROUND(J108,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ROUND((SUM(BE108:BE491)),  2)</f>
        <v>0</v>
      </c>
      <c r="G35" s="40"/>
      <c r="H35" s="40"/>
      <c r="I35" s="160">
        <v>0.20999999999999999</v>
      </c>
      <c r="J35" s="159">
        <f>ROUND(((SUM(BE108:BE491))*I35),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ROUND((SUM(BF108:BF491)),  2)</f>
        <v>0</v>
      </c>
      <c r="G36" s="40"/>
      <c r="H36" s="40"/>
      <c r="I36" s="160">
        <v>0.14999999999999999</v>
      </c>
      <c r="J36" s="159">
        <f>ROUND(((SUM(BF108:BF491))*I36),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ROUND((SUM(BG108:BG491)),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ROUND((SUM(BH108:BH491)),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ROUND((SUM(BI108:BI491)),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013 - Elektroinstalace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J108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4400</v>
      </c>
      <c r="E64" s="180"/>
      <c r="F64" s="180"/>
      <c r="G64" s="180"/>
      <c r="H64" s="180"/>
      <c r="I64" s="180"/>
      <c r="J64" s="181">
        <f>J109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7"/>
      <c r="C65" s="178"/>
      <c r="D65" s="179" t="s">
        <v>4401</v>
      </c>
      <c r="E65" s="180"/>
      <c r="F65" s="180"/>
      <c r="G65" s="180"/>
      <c r="H65" s="180"/>
      <c r="I65" s="180"/>
      <c r="J65" s="181">
        <f>J112</f>
        <v>0</v>
      </c>
      <c r="K65" s="178"/>
      <c r="L65" s="18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7"/>
      <c r="C66" s="178"/>
      <c r="D66" s="179" t="s">
        <v>4402</v>
      </c>
      <c r="E66" s="180"/>
      <c r="F66" s="180"/>
      <c r="G66" s="180"/>
      <c r="H66" s="180"/>
      <c r="I66" s="180"/>
      <c r="J66" s="181">
        <f>J130</f>
        <v>0</v>
      </c>
      <c r="K66" s="178"/>
      <c r="L66" s="18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7"/>
      <c r="C67" s="178"/>
      <c r="D67" s="179" t="s">
        <v>4403</v>
      </c>
      <c r="E67" s="180"/>
      <c r="F67" s="180"/>
      <c r="G67" s="180"/>
      <c r="H67" s="180"/>
      <c r="I67" s="180"/>
      <c r="J67" s="181">
        <f>J146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7"/>
      <c r="C68" s="178"/>
      <c r="D68" s="179" t="s">
        <v>4404</v>
      </c>
      <c r="E68" s="180"/>
      <c r="F68" s="180"/>
      <c r="G68" s="180"/>
      <c r="H68" s="180"/>
      <c r="I68" s="180"/>
      <c r="J68" s="181">
        <f>J176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7"/>
      <c r="C69" s="178"/>
      <c r="D69" s="179" t="s">
        <v>4405</v>
      </c>
      <c r="E69" s="180"/>
      <c r="F69" s="180"/>
      <c r="G69" s="180"/>
      <c r="H69" s="180"/>
      <c r="I69" s="180"/>
      <c r="J69" s="181">
        <f>J203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7"/>
      <c r="C70" s="178"/>
      <c r="D70" s="179" t="s">
        <v>4406</v>
      </c>
      <c r="E70" s="180"/>
      <c r="F70" s="180"/>
      <c r="G70" s="180"/>
      <c r="H70" s="180"/>
      <c r="I70" s="180"/>
      <c r="J70" s="181">
        <f>J220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7"/>
      <c r="C71" s="178"/>
      <c r="D71" s="179" t="s">
        <v>4407</v>
      </c>
      <c r="E71" s="180"/>
      <c r="F71" s="180"/>
      <c r="G71" s="180"/>
      <c r="H71" s="180"/>
      <c r="I71" s="180"/>
      <c r="J71" s="181">
        <f>J224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7"/>
      <c r="C72" s="178"/>
      <c r="D72" s="179" t="s">
        <v>4408</v>
      </c>
      <c r="E72" s="180"/>
      <c r="F72" s="180"/>
      <c r="G72" s="180"/>
      <c r="H72" s="180"/>
      <c r="I72" s="180"/>
      <c r="J72" s="181">
        <f>J271</f>
        <v>0</v>
      </c>
      <c r="K72" s="178"/>
      <c r="L72" s="182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9" customFormat="1" ht="24.96" customHeight="1">
      <c r="A73" s="9"/>
      <c r="B73" s="177"/>
      <c r="C73" s="178"/>
      <c r="D73" s="179" t="s">
        <v>4409</v>
      </c>
      <c r="E73" s="180"/>
      <c r="F73" s="180"/>
      <c r="G73" s="180"/>
      <c r="H73" s="180"/>
      <c r="I73" s="180"/>
      <c r="J73" s="181">
        <f>J290</f>
        <v>0</v>
      </c>
      <c r="K73" s="178"/>
      <c r="L73" s="182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9" customFormat="1" ht="24.96" customHeight="1">
      <c r="A74" s="9"/>
      <c r="B74" s="177"/>
      <c r="C74" s="178"/>
      <c r="D74" s="179" t="s">
        <v>4410</v>
      </c>
      <c r="E74" s="180"/>
      <c r="F74" s="180"/>
      <c r="G74" s="180"/>
      <c r="H74" s="180"/>
      <c r="I74" s="180"/>
      <c r="J74" s="181">
        <f>J307</f>
        <v>0</v>
      </c>
      <c r="K74" s="178"/>
      <c r="L74" s="182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9" customFormat="1" ht="24.96" customHeight="1">
      <c r="A75" s="9"/>
      <c r="B75" s="177"/>
      <c r="C75" s="178"/>
      <c r="D75" s="179" t="s">
        <v>4411</v>
      </c>
      <c r="E75" s="180"/>
      <c r="F75" s="180"/>
      <c r="G75" s="180"/>
      <c r="H75" s="180"/>
      <c r="I75" s="180"/>
      <c r="J75" s="181">
        <f>J312</f>
        <v>0</v>
      </c>
      <c r="K75" s="178"/>
      <c r="L75" s="182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9" customFormat="1" ht="24.96" customHeight="1">
      <c r="A76" s="9"/>
      <c r="B76" s="177"/>
      <c r="C76" s="178"/>
      <c r="D76" s="179" t="s">
        <v>4412</v>
      </c>
      <c r="E76" s="180"/>
      <c r="F76" s="180"/>
      <c r="G76" s="180"/>
      <c r="H76" s="180"/>
      <c r="I76" s="180"/>
      <c r="J76" s="181">
        <f>J329</f>
        <v>0</v>
      </c>
      <c r="K76" s="178"/>
      <c r="L76" s="182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9" customFormat="1" ht="24.96" customHeight="1">
      <c r="A77" s="9"/>
      <c r="B77" s="177"/>
      <c r="C77" s="178"/>
      <c r="D77" s="179" t="s">
        <v>4413</v>
      </c>
      <c r="E77" s="180"/>
      <c r="F77" s="180"/>
      <c r="G77" s="180"/>
      <c r="H77" s="180"/>
      <c r="I77" s="180"/>
      <c r="J77" s="181">
        <f>J344</f>
        <v>0</v>
      </c>
      <c r="K77" s="178"/>
      <c r="L77" s="182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s="9" customFormat="1" ht="24.96" customHeight="1">
      <c r="A78" s="9"/>
      <c r="B78" s="177"/>
      <c r="C78" s="178"/>
      <c r="D78" s="179" t="s">
        <v>4414</v>
      </c>
      <c r="E78" s="180"/>
      <c r="F78" s="180"/>
      <c r="G78" s="180"/>
      <c r="H78" s="180"/>
      <c r="I78" s="180"/>
      <c r="J78" s="181">
        <f>J357</f>
        <v>0</v>
      </c>
      <c r="K78" s="178"/>
      <c r="L78" s="182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9" customFormat="1" ht="24.96" customHeight="1">
      <c r="A79" s="9"/>
      <c r="B79" s="177"/>
      <c r="C79" s="178"/>
      <c r="D79" s="179" t="s">
        <v>4415</v>
      </c>
      <c r="E79" s="180"/>
      <c r="F79" s="180"/>
      <c r="G79" s="180"/>
      <c r="H79" s="180"/>
      <c r="I79" s="180"/>
      <c r="J79" s="181">
        <f>J368</f>
        <v>0</v>
      </c>
      <c r="K79" s="178"/>
      <c r="L79" s="182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="9" customFormat="1" ht="24.96" customHeight="1">
      <c r="A80" s="9"/>
      <c r="B80" s="177"/>
      <c r="C80" s="178"/>
      <c r="D80" s="179" t="s">
        <v>4416</v>
      </c>
      <c r="E80" s="180"/>
      <c r="F80" s="180"/>
      <c r="G80" s="180"/>
      <c r="H80" s="180"/>
      <c r="I80" s="180"/>
      <c r="J80" s="181">
        <f>J385</f>
        <v>0</v>
      </c>
      <c r="K80" s="178"/>
      <c r="L80" s="182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="9" customFormat="1" ht="24.96" customHeight="1">
      <c r="A81" s="9"/>
      <c r="B81" s="177"/>
      <c r="C81" s="178"/>
      <c r="D81" s="179" t="s">
        <v>4417</v>
      </c>
      <c r="E81" s="180"/>
      <c r="F81" s="180"/>
      <c r="G81" s="180"/>
      <c r="H81" s="180"/>
      <c r="I81" s="180"/>
      <c r="J81" s="181">
        <f>J402</f>
        <v>0</v>
      </c>
      <c r="K81" s="178"/>
      <c r="L81" s="182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</row>
    <row r="82" s="9" customFormat="1" ht="24.96" customHeight="1">
      <c r="A82" s="9"/>
      <c r="B82" s="177"/>
      <c r="C82" s="178"/>
      <c r="D82" s="179" t="s">
        <v>4418</v>
      </c>
      <c r="E82" s="180"/>
      <c r="F82" s="180"/>
      <c r="G82" s="180"/>
      <c r="H82" s="180"/>
      <c r="I82" s="180"/>
      <c r="J82" s="181">
        <f>J417</f>
        <v>0</v>
      </c>
      <c r="K82" s="178"/>
      <c r="L82" s="182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</row>
    <row r="83" s="9" customFormat="1" ht="24.96" customHeight="1">
      <c r="A83" s="9"/>
      <c r="B83" s="177"/>
      <c r="C83" s="178"/>
      <c r="D83" s="179" t="s">
        <v>4419</v>
      </c>
      <c r="E83" s="180"/>
      <c r="F83" s="180"/>
      <c r="G83" s="180"/>
      <c r="H83" s="180"/>
      <c r="I83" s="180"/>
      <c r="J83" s="181">
        <f>J433</f>
        <v>0</v>
      </c>
      <c r="K83" s="178"/>
      <c r="L83" s="182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s="9" customFormat="1" ht="24.96" customHeight="1">
      <c r="A84" s="9"/>
      <c r="B84" s="177"/>
      <c r="C84" s="178"/>
      <c r="D84" s="179" t="s">
        <v>4420</v>
      </c>
      <c r="E84" s="180"/>
      <c r="F84" s="180"/>
      <c r="G84" s="180"/>
      <c r="H84" s="180"/>
      <c r="I84" s="180"/>
      <c r="J84" s="181">
        <f>J464</f>
        <v>0</v>
      </c>
      <c r="K84" s="178"/>
      <c r="L84" s="182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</row>
    <row r="85" s="9" customFormat="1" ht="24.96" customHeight="1">
      <c r="A85" s="9"/>
      <c r="B85" s="177"/>
      <c r="C85" s="178"/>
      <c r="D85" s="179" t="s">
        <v>4421</v>
      </c>
      <c r="E85" s="180"/>
      <c r="F85" s="180"/>
      <c r="G85" s="180"/>
      <c r="H85" s="180"/>
      <c r="I85" s="180"/>
      <c r="J85" s="181">
        <f>J486</f>
        <v>0</v>
      </c>
      <c r="K85" s="178"/>
      <c r="L85" s="182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</row>
    <row r="86" s="9" customFormat="1" ht="24.96" customHeight="1">
      <c r="A86" s="9"/>
      <c r="B86" s="177"/>
      <c r="C86" s="178"/>
      <c r="D86" s="179" t="s">
        <v>171</v>
      </c>
      <c r="E86" s="180"/>
      <c r="F86" s="180"/>
      <c r="G86" s="180"/>
      <c r="H86" s="180"/>
      <c r="I86" s="180"/>
      <c r="J86" s="181">
        <f>J489</f>
        <v>0</v>
      </c>
      <c r="K86" s="178"/>
      <c r="L86" s="182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</row>
    <row r="87" s="2" customFormat="1" ht="21.84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61"/>
      <c r="C88" s="62"/>
      <c r="D88" s="62"/>
      <c r="E88" s="62"/>
      <c r="F88" s="62"/>
      <c r="G88" s="62"/>
      <c r="H88" s="62"/>
      <c r="I88" s="62"/>
      <c r="J88" s="62"/>
      <c r="K88" s="6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92" s="2" customFormat="1" ht="6.96" customHeight="1">
      <c r="A92" s="40"/>
      <c r="B92" s="63"/>
      <c r="C92" s="64"/>
      <c r="D92" s="64"/>
      <c r="E92" s="64"/>
      <c r="F92" s="64"/>
      <c r="G92" s="64"/>
      <c r="H92" s="64"/>
      <c r="I92" s="64"/>
      <c r="J92" s="64"/>
      <c r="K92" s="64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4.96" customHeight="1">
      <c r="A93" s="40"/>
      <c r="B93" s="41"/>
      <c r="C93" s="25" t="s">
        <v>173</v>
      </c>
      <c r="D93" s="42"/>
      <c r="E93" s="42"/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6.96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2" customHeight="1">
      <c r="A95" s="40"/>
      <c r="B95" s="41"/>
      <c r="C95" s="34" t="s">
        <v>16</v>
      </c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6.5" customHeight="1">
      <c r="A96" s="40"/>
      <c r="B96" s="41"/>
      <c r="C96" s="42"/>
      <c r="D96" s="42"/>
      <c r="E96" s="172" t="str">
        <f>E7</f>
        <v>OU - stavební úpravy objektu ZW - děkanát Lékařské fakulty</v>
      </c>
      <c r="F96" s="34"/>
      <c r="G96" s="34"/>
      <c r="H96" s="34"/>
      <c r="I96" s="42"/>
      <c r="J96" s="42"/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1" customFormat="1" ht="12" customHeight="1">
      <c r="B97" s="23"/>
      <c r="C97" s="34" t="s">
        <v>153</v>
      </c>
      <c r="D97" s="24"/>
      <c r="E97" s="24"/>
      <c r="F97" s="24"/>
      <c r="G97" s="24"/>
      <c r="H97" s="24"/>
      <c r="I97" s="24"/>
      <c r="J97" s="24"/>
      <c r="K97" s="24"/>
      <c r="L97" s="22"/>
    </row>
    <row r="98" s="2" customFormat="1" ht="16.5" customHeight="1">
      <c r="A98" s="40"/>
      <c r="B98" s="41"/>
      <c r="C98" s="42"/>
      <c r="D98" s="42"/>
      <c r="E98" s="172" t="s">
        <v>154</v>
      </c>
      <c r="F98" s="42"/>
      <c r="G98" s="42"/>
      <c r="H98" s="42"/>
      <c r="I98" s="42"/>
      <c r="J98" s="42"/>
      <c r="K98" s="42"/>
      <c r="L98" s="147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2" customHeight="1">
      <c r="A99" s="40"/>
      <c r="B99" s="41"/>
      <c r="C99" s="34" t="s">
        <v>155</v>
      </c>
      <c r="D99" s="42"/>
      <c r="E99" s="42"/>
      <c r="F99" s="42"/>
      <c r="G99" s="42"/>
      <c r="H99" s="42"/>
      <c r="I99" s="42"/>
      <c r="J99" s="42"/>
      <c r="K99" s="42"/>
      <c r="L99" s="147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6.5" customHeight="1">
      <c r="A100" s="40"/>
      <c r="B100" s="41"/>
      <c r="C100" s="42"/>
      <c r="D100" s="42"/>
      <c r="E100" s="71" t="str">
        <f>E11</f>
        <v>013 - Elektroinstalace</v>
      </c>
      <c r="F100" s="42"/>
      <c r="G100" s="42"/>
      <c r="H100" s="42"/>
      <c r="I100" s="42"/>
      <c r="J100" s="42"/>
      <c r="K100" s="42"/>
      <c r="L100" s="147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6.96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147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2" customFormat="1" ht="12" customHeight="1">
      <c r="A102" s="40"/>
      <c r="B102" s="41"/>
      <c r="C102" s="34" t="s">
        <v>21</v>
      </c>
      <c r="D102" s="42"/>
      <c r="E102" s="42"/>
      <c r="F102" s="29" t="str">
        <f>F14</f>
        <v xml:space="preserve"> </v>
      </c>
      <c r="G102" s="42"/>
      <c r="H102" s="42"/>
      <c r="I102" s="34" t="s">
        <v>23</v>
      </c>
      <c r="J102" s="74" t="str">
        <f>IF(J14="","",J14)</f>
        <v>16. 9. 2021</v>
      </c>
      <c r="K102" s="42"/>
      <c r="L102" s="147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="2" customFormat="1" ht="6.96" customHeight="1">
      <c r="A103" s="40"/>
      <c r="B103" s="41"/>
      <c r="C103" s="42"/>
      <c r="D103" s="42"/>
      <c r="E103" s="42"/>
      <c r="F103" s="42"/>
      <c r="G103" s="42"/>
      <c r="H103" s="42"/>
      <c r="I103" s="42"/>
      <c r="J103" s="42"/>
      <c r="K103" s="42"/>
      <c r="L103" s="147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2" customFormat="1" ht="40.05" customHeight="1">
      <c r="A104" s="40"/>
      <c r="B104" s="41"/>
      <c r="C104" s="34" t="s">
        <v>25</v>
      </c>
      <c r="D104" s="42"/>
      <c r="E104" s="42"/>
      <c r="F104" s="29" t="str">
        <f>E17</f>
        <v>Ostravská univerzita, Dvořákova 138/7, Ostrava</v>
      </c>
      <c r="G104" s="42"/>
      <c r="H104" s="42"/>
      <c r="I104" s="34" t="s">
        <v>32</v>
      </c>
      <c r="J104" s="38" t="str">
        <f>E23</f>
        <v>Ing.arch.Martin Janda,Lomná 1895, Frenštát p.R.</v>
      </c>
      <c r="K104" s="42"/>
      <c r="L104" s="147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2" customFormat="1" ht="15.15" customHeight="1">
      <c r="A105" s="40"/>
      <c r="B105" s="41"/>
      <c r="C105" s="34" t="s">
        <v>30</v>
      </c>
      <c r="D105" s="42"/>
      <c r="E105" s="42"/>
      <c r="F105" s="29" t="str">
        <f>IF(E20="","",E20)</f>
        <v>Vyplň údaj</v>
      </c>
      <c r="G105" s="42"/>
      <c r="H105" s="42"/>
      <c r="I105" s="34" t="s">
        <v>36</v>
      </c>
      <c r="J105" s="38" t="str">
        <f>E26</f>
        <v xml:space="preserve"> </v>
      </c>
      <c r="K105" s="42"/>
      <c r="L105" s="147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="2" customFormat="1" ht="10.32" customHeight="1">
      <c r="A106" s="40"/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147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11" customFormat="1" ht="29.28" customHeight="1">
      <c r="A107" s="188"/>
      <c r="B107" s="189"/>
      <c r="C107" s="190" t="s">
        <v>174</v>
      </c>
      <c r="D107" s="191" t="s">
        <v>58</v>
      </c>
      <c r="E107" s="191" t="s">
        <v>54</v>
      </c>
      <c r="F107" s="191" t="s">
        <v>55</v>
      </c>
      <c r="G107" s="191" t="s">
        <v>175</v>
      </c>
      <c r="H107" s="191" t="s">
        <v>176</v>
      </c>
      <c r="I107" s="191" t="s">
        <v>177</v>
      </c>
      <c r="J107" s="191" t="s">
        <v>159</v>
      </c>
      <c r="K107" s="192" t="s">
        <v>178</v>
      </c>
      <c r="L107" s="193"/>
      <c r="M107" s="94" t="s">
        <v>19</v>
      </c>
      <c r="N107" s="95" t="s">
        <v>43</v>
      </c>
      <c r="O107" s="95" t="s">
        <v>179</v>
      </c>
      <c r="P107" s="95" t="s">
        <v>180</v>
      </c>
      <c r="Q107" s="95" t="s">
        <v>181</v>
      </c>
      <c r="R107" s="95" t="s">
        <v>182</v>
      </c>
      <c r="S107" s="95" t="s">
        <v>183</v>
      </c>
      <c r="T107" s="96" t="s">
        <v>184</v>
      </c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</row>
    <row r="108" s="2" customFormat="1" ht="22.8" customHeight="1">
      <c r="A108" s="40"/>
      <c r="B108" s="41"/>
      <c r="C108" s="101" t="s">
        <v>185</v>
      </c>
      <c r="D108" s="42"/>
      <c r="E108" s="42"/>
      <c r="F108" s="42"/>
      <c r="G108" s="42"/>
      <c r="H108" s="42"/>
      <c r="I108" s="42"/>
      <c r="J108" s="194">
        <f>BK108</f>
        <v>0</v>
      </c>
      <c r="K108" s="42"/>
      <c r="L108" s="46"/>
      <c r="M108" s="97"/>
      <c r="N108" s="195"/>
      <c r="O108" s="98"/>
      <c r="P108" s="196">
        <f>P109+P112+P130+P146+P176+P203+P220+P224+P271+P290+P307+P312+P329+P344+P357+P368+P385+P402+P417+P433+P464+P486+P489</f>
        <v>0</v>
      </c>
      <c r="Q108" s="98"/>
      <c r="R108" s="196">
        <f>R109+R112+R130+R146+R176+R203+R220+R224+R271+R290+R307+R312+R329+R344+R357+R368+R385+R402+R417+R433+R464+R486+R489</f>
        <v>0</v>
      </c>
      <c r="S108" s="98"/>
      <c r="T108" s="197">
        <f>T109+T112+T130+T146+T176+T203+T220+T224+T271+T290+T307+T312+T329+T344+T357+T368+T385+T402+T417+T433+T464+T486+T489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72</v>
      </c>
      <c r="AU108" s="19" t="s">
        <v>160</v>
      </c>
      <c r="BK108" s="198">
        <f>BK109+BK112+BK130+BK146+BK176+BK203+BK220+BK224+BK271+BK290+BK307+BK312+BK329+BK344+BK357+BK368+BK385+BK402+BK417+BK433+BK464+BK486+BK489</f>
        <v>0</v>
      </c>
    </row>
    <row r="109" s="12" customFormat="1" ht="25.92" customHeight="1">
      <c r="A109" s="12"/>
      <c r="B109" s="199"/>
      <c r="C109" s="200"/>
      <c r="D109" s="201" t="s">
        <v>72</v>
      </c>
      <c r="E109" s="202" t="s">
        <v>4422</v>
      </c>
      <c r="F109" s="202" t="s">
        <v>4423</v>
      </c>
      <c r="G109" s="200"/>
      <c r="H109" s="200"/>
      <c r="I109" s="203"/>
      <c r="J109" s="204">
        <f>BK109</f>
        <v>0</v>
      </c>
      <c r="K109" s="200"/>
      <c r="L109" s="205"/>
      <c r="M109" s="206"/>
      <c r="N109" s="207"/>
      <c r="O109" s="207"/>
      <c r="P109" s="208">
        <f>SUM(P110:P111)</f>
        <v>0</v>
      </c>
      <c r="Q109" s="207"/>
      <c r="R109" s="208">
        <f>SUM(R110:R111)</f>
        <v>0</v>
      </c>
      <c r="S109" s="207"/>
      <c r="T109" s="209">
        <f>SUM(T110:T111)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10" t="s">
        <v>80</v>
      </c>
      <c r="AT109" s="211" t="s">
        <v>72</v>
      </c>
      <c r="AU109" s="211" t="s">
        <v>73</v>
      </c>
      <c r="AY109" s="210" t="s">
        <v>188</v>
      </c>
      <c r="BK109" s="212">
        <f>SUM(BK110:BK111)</f>
        <v>0</v>
      </c>
    </row>
    <row r="110" s="2" customFormat="1" ht="16.5" customHeight="1">
      <c r="A110" s="40"/>
      <c r="B110" s="41"/>
      <c r="C110" s="215" t="s">
        <v>80</v>
      </c>
      <c r="D110" s="215" t="s">
        <v>190</v>
      </c>
      <c r="E110" s="216" t="s">
        <v>4422</v>
      </c>
      <c r="F110" s="217" t="s">
        <v>4424</v>
      </c>
      <c r="G110" s="218" t="s">
        <v>4425</v>
      </c>
      <c r="H110" s="219">
        <v>1</v>
      </c>
      <c r="I110" s="220"/>
      <c r="J110" s="221">
        <f>ROUND(I110*H110,2)</f>
        <v>0</v>
      </c>
      <c r="K110" s="217" t="s">
        <v>19</v>
      </c>
      <c r="L110" s="46"/>
      <c r="M110" s="222" t="s">
        <v>19</v>
      </c>
      <c r="N110" s="223" t="s">
        <v>44</v>
      </c>
      <c r="O110" s="86"/>
      <c r="P110" s="224">
        <f>O110*H110</f>
        <v>0</v>
      </c>
      <c r="Q110" s="224">
        <v>0</v>
      </c>
      <c r="R110" s="224">
        <f>Q110*H110</f>
        <v>0</v>
      </c>
      <c r="S110" s="224">
        <v>0</v>
      </c>
      <c r="T110" s="225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6" t="s">
        <v>135</v>
      </c>
      <c r="AT110" s="226" t="s">
        <v>190</v>
      </c>
      <c r="AU110" s="226" t="s">
        <v>80</v>
      </c>
      <c r="AY110" s="19" t="s">
        <v>188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19" t="s">
        <v>80</v>
      </c>
      <c r="BK110" s="227">
        <f>ROUND(I110*H110,2)</f>
        <v>0</v>
      </c>
      <c r="BL110" s="19" t="s">
        <v>135</v>
      </c>
      <c r="BM110" s="226" t="s">
        <v>4426</v>
      </c>
    </row>
    <row r="111" s="2" customFormat="1" ht="16.5" customHeight="1">
      <c r="A111" s="40"/>
      <c r="B111" s="41"/>
      <c r="C111" s="215" t="s">
        <v>82</v>
      </c>
      <c r="D111" s="215" t="s">
        <v>190</v>
      </c>
      <c r="E111" s="216" t="s">
        <v>4427</v>
      </c>
      <c r="F111" s="217" t="s">
        <v>4428</v>
      </c>
      <c r="G111" s="218" t="s">
        <v>4425</v>
      </c>
      <c r="H111" s="219">
        <v>1</v>
      </c>
      <c r="I111" s="220"/>
      <c r="J111" s="221">
        <f>ROUND(I111*H111,2)</f>
        <v>0</v>
      </c>
      <c r="K111" s="217" t="s">
        <v>19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135</v>
      </c>
      <c r="AT111" s="226" t="s">
        <v>190</v>
      </c>
      <c r="AU111" s="226" t="s">
        <v>80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135</v>
      </c>
      <c r="BM111" s="226" t="s">
        <v>4429</v>
      </c>
    </row>
    <row r="112" s="12" customFormat="1" ht="25.92" customHeight="1">
      <c r="A112" s="12"/>
      <c r="B112" s="199"/>
      <c r="C112" s="200"/>
      <c r="D112" s="201" t="s">
        <v>72</v>
      </c>
      <c r="E112" s="202" t="s">
        <v>4430</v>
      </c>
      <c r="F112" s="202" t="s">
        <v>4431</v>
      </c>
      <c r="G112" s="200"/>
      <c r="H112" s="200"/>
      <c r="I112" s="203"/>
      <c r="J112" s="204">
        <f>BK112</f>
        <v>0</v>
      </c>
      <c r="K112" s="200"/>
      <c r="L112" s="205"/>
      <c r="M112" s="206"/>
      <c r="N112" s="207"/>
      <c r="O112" s="207"/>
      <c r="P112" s="208">
        <f>SUM(P113:P129)</f>
        <v>0</v>
      </c>
      <c r="Q112" s="207"/>
      <c r="R112" s="208">
        <f>SUM(R113:R129)</f>
        <v>0</v>
      </c>
      <c r="S112" s="207"/>
      <c r="T112" s="209">
        <f>SUM(T113:T129)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10" t="s">
        <v>80</v>
      </c>
      <c r="AT112" s="211" t="s">
        <v>72</v>
      </c>
      <c r="AU112" s="211" t="s">
        <v>73</v>
      </c>
      <c r="AY112" s="210" t="s">
        <v>188</v>
      </c>
      <c r="BK112" s="212">
        <f>SUM(BK113:BK129)</f>
        <v>0</v>
      </c>
    </row>
    <row r="113" s="2" customFormat="1" ht="24.15" customHeight="1">
      <c r="A113" s="40"/>
      <c r="B113" s="41"/>
      <c r="C113" s="215" t="s">
        <v>129</v>
      </c>
      <c r="D113" s="215" t="s">
        <v>190</v>
      </c>
      <c r="E113" s="216" t="s">
        <v>4432</v>
      </c>
      <c r="F113" s="217" t="s">
        <v>4433</v>
      </c>
      <c r="G113" s="218" t="s">
        <v>1352</v>
      </c>
      <c r="H113" s="219">
        <v>1</v>
      </c>
      <c r="I113" s="220"/>
      <c r="J113" s="221">
        <f>ROUND(I113*H113,2)</f>
        <v>0</v>
      </c>
      <c r="K113" s="217" t="s">
        <v>19</v>
      </c>
      <c r="L113" s="46"/>
      <c r="M113" s="222" t="s">
        <v>19</v>
      </c>
      <c r="N113" s="223" t="s">
        <v>44</v>
      </c>
      <c r="O113" s="86"/>
      <c r="P113" s="224">
        <f>O113*H113</f>
        <v>0</v>
      </c>
      <c r="Q113" s="224">
        <v>0</v>
      </c>
      <c r="R113" s="224">
        <f>Q113*H113</f>
        <v>0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135</v>
      </c>
      <c r="AT113" s="226" t="s">
        <v>190</v>
      </c>
      <c r="AU113" s="226" t="s">
        <v>80</v>
      </c>
      <c r="AY113" s="19" t="s">
        <v>188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135</v>
      </c>
      <c r="BM113" s="226" t="s">
        <v>4434</v>
      </c>
    </row>
    <row r="114" s="2" customFormat="1" ht="16.5" customHeight="1">
      <c r="A114" s="40"/>
      <c r="B114" s="41"/>
      <c r="C114" s="215" t="s">
        <v>135</v>
      </c>
      <c r="D114" s="215" t="s">
        <v>190</v>
      </c>
      <c r="E114" s="216" t="s">
        <v>4435</v>
      </c>
      <c r="F114" s="217" t="s">
        <v>4436</v>
      </c>
      <c r="G114" s="218" t="s">
        <v>1352</v>
      </c>
      <c r="H114" s="219">
        <v>1</v>
      </c>
      <c r="I114" s="220"/>
      <c r="J114" s="221">
        <f>ROUND(I114*H114,2)</f>
        <v>0</v>
      </c>
      <c r="K114" s="217" t="s">
        <v>19</v>
      </c>
      <c r="L114" s="46"/>
      <c r="M114" s="222" t="s">
        <v>19</v>
      </c>
      <c r="N114" s="223" t="s">
        <v>44</v>
      </c>
      <c r="O114" s="86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135</v>
      </c>
      <c r="AT114" s="226" t="s">
        <v>190</v>
      </c>
      <c r="AU114" s="226" t="s">
        <v>80</v>
      </c>
      <c r="AY114" s="19" t="s">
        <v>188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135</v>
      </c>
      <c r="BM114" s="226" t="s">
        <v>4437</v>
      </c>
    </row>
    <row r="115" s="2" customFormat="1" ht="16.5" customHeight="1">
      <c r="A115" s="40"/>
      <c r="B115" s="41"/>
      <c r="C115" s="215" t="s">
        <v>253</v>
      </c>
      <c r="D115" s="215" t="s">
        <v>190</v>
      </c>
      <c r="E115" s="216" t="s">
        <v>4438</v>
      </c>
      <c r="F115" s="217" t="s">
        <v>4439</v>
      </c>
      <c r="G115" s="218" t="s">
        <v>1352</v>
      </c>
      <c r="H115" s="219">
        <v>1</v>
      </c>
      <c r="I115" s="220"/>
      <c r="J115" s="221">
        <f>ROUND(I115*H115,2)</f>
        <v>0</v>
      </c>
      <c r="K115" s="217" t="s">
        <v>19</v>
      </c>
      <c r="L115" s="46"/>
      <c r="M115" s="222" t="s">
        <v>19</v>
      </c>
      <c r="N115" s="223" t="s">
        <v>44</v>
      </c>
      <c r="O115" s="86"/>
      <c r="P115" s="224">
        <f>O115*H115</f>
        <v>0</v>
      </c>
      <c r="Q115" s="224">
        <v>0</v>
      </c>
      <c r="R115" s="224">
        <f>Q115*H115</f>
        <v>0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135</v>
      </c>
      <c r="AT115" s="226" t="s">
        <v>190</v>
      </c>
      <c r="AU115" s="226" t="s">
        <v>80</v>
      </c>
      <c r="AY115" s="19" t="s">
        <v>188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135</v>
      </c>
      <c r="BM115" s="226" t="s">
        <v>4440</v>
      </c>
    </row>
    <row r="116" s="2" customFormat="1" ht="16.5" customHeight="1">
      <c r="A116" s="40"/>
      <c r="B116" s="41"/>
      <c r="C116" s="215" t="s">
        <v>258</v>
      </c>
      <c r="D116" s="215" t="s">
        <v>190</v>
      </c>
      <c r="E116" s="216" t="s">
        <v>4441</v>
      </c>
      <c r="F116" s="217" t="s">
        <v>4442</v>
      </c>
      <c r="G116" s="218" t="s">
        <v>1352</v>
      </c>
      <c r="H116" s="219">
        <v>2</v>
      </c>
      <c r="I116" s="220"/>
      <c r="J116" s="221">
        <f>ROUND(I116*H116,2)</f>
        <v>0</v>
      </c>
      <c r="K116" s="217" t="s">
        <v>19</v>
      </c>
      <c r="L116" s="46"/>
      <c r="M116" s="222" t="s">
        <v>19</v>
      </c>
      <c r="N116" s="223" t="s">
        <v>44</v>
      </c>
      <c r="O116" s="86"/>
      <c r="P116" s="224">
        <f>O116*H116</f>
        <v>0</v>
      </c>
      <c r="Q116" s="224">
        <v>0</v>
      </c>
      <c r="R116" s="224">
        <f>Q116*H116</f>
        <v>0</v>
      </c>
      <c r="S116" s="224">
        <v>0</v>
      </c>
      <c r="T116" s="225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6" t="s">
        <v>135</v>
      </c>
      <c r="AT116" s="226" t="s">
        <v>190</v>
      </c>
      <c r="AU116" s="226" t="s">
        <v>80</v>
      </c>
      <c r="AY116" s="19" t="s">
        <v>188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19" t="s">
        <v>80</v>
      </c>
      <c r="BK116" s="227">
        <f>ROUND(I116*H116,2)</f>
        <v>0</v>
      </c>
      <c r="BL116" s="19" t="s">
        <v>135</v>
      </c>
      <c r="BM116" s="226" t="s">
        <v>4443</v>
      </c>
    </row>
    <row r="117" s="2" customFormat="1" ht="16.5" customHeight="1">
      <c r="A117" s="40"/>
      <c r="B117" s="41"/>
      <c r="C117" s="215" t="s">
        <v>263</v>
      </c>
      <c r="D117" s="215" t="s">
        <v>190</v>
      </c>
      <c r="E117" s="216" t="s">
        <v>4444</v>
      </c>
      <c r="F117" s="217" t="s">
        <v>4445</v>
      </c>
      <c r="G117" s="218" t="s">
        <v>1352</v>
      </c>
      <c r="H117" s="219">
        <v>1</v>
      </c>
      <c r="I117" s="220"/>
      <c r="J117" s="221">
        <f>ROUND(I117*H117,2)</f>
        <v>0</v>
      </c>
      <c r="K117" s="217" t="s">
        <v>19</v>
      </c>
      <c r="L117" s="46"/>
      <c r="M117" s="222" t="s">
        <v>19</v>
      </c>
      <c r="N117" s="223" t="s">
        <v>44</v>
      </c>
      <c r="O117" s="86"/>
      <c r="P117" s="224">
        <f>O117*H117</f>
        <v>0</v>
      </c>
      <c r="Q117" s="224">
        <v>0</v>
      </c>
      <c r="R117" s="224">
        <f>Q117*H117</f>
        <v>0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135</v>
      </c>
      <c r="AT117" s="226" t="s">
        <v>190</v>
      </c>
      <c r="AU117" s="226" t="s">
        <v>80</v>
      </c>
      <c r="AY117" s="19" t="s">
        <v>188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135</v>
      </c>
      <c r="BM117" s="226" t="s">
        <v>4446</v>
      </c>
    </row>
    <row r="118" s="2" customFormat="1" ht="16.5" customHeight="1">
      <c r="A118" s="40"/>
      <c r="B118" s="41"/>
      <c r="C118" s="215" t="s">
        <v>268</v>
      </c>
      <c r="D118" s="215" t="s">
        <v>190</v>
      </c>
      <c r="E118" s="216" t="s">
        <v>4447</v>
      </c>
      <c r="F118" s="217" t="s">
        <v>4448</v>
      </c>
      <c r="G118" s="218" t="s">
        <v>1352</v>
      </c>
      <c r="H118" s="219">
        <v>4</v>
      </c>
      <c r="I118" s="220"/>
      <c r="J118" s="221">
        <f>ROUND(I118*H118,2)</f>
        <v>0</v>
      </c>
      <c r="K118" s="217" t="s">
        <v>19</v>
      </c>
      <c r="L118" s="46"/>
      <c r="M118" s="222" t="s">
        <v>19</v>
      </c>
      <c r="N118" s="223" t="s">
        <v>44</v>
      </c>
      <c r="O118" s="86"/>
      <c r="P118" s="224">
        <f>O118*H118</f>
        <v>0</v>
      </c>
      <c r="Q118" s="224">
        <v>0</v>
      </c>
      <c r="R118" s="224">
        <f>Q118*H118</f>
        <v>0</v>
      </c>
      <c r="S118" s="224">
        <v>0</v>
      </c>
      <c r="T118" s="225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6" t="s">
        <v>135</v>
      </c>
      <c r="AT118" s="226" t="s">
        <v>190</v>
      </c>
      <c r="AU118" s="226" t="s">
        <v>80</v>
      </c>
      <c r="AY118" s="19" t="s">
        <v>188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19" t="s">
        <v>80</v>
      </c>
      <c r="BK118" s="227">
        <f>ROUND(I118*H118,2)</f>
        <v>0</v>
      </c>
      <c r="BL118" s="19" t="s">
        <v>135</v>
      </c>
      <c r="BM118" s="226" t="s">
        <v>4449</v>
      </c>
    </row>
    <row r="119" s="2" customFormat="1" ht="16.5" customHeight="1">
      <c r="A119" s="40"/>
      <c r="B119" s="41"/>
      <c r="C119" s="215" t="s">
        <v>239</v>
      </c>
      <c r="D119" s="215" t="s">
        <v>190</v>
      </c>
      <c r="E119" s="216" t="s">
        <v>4450</v>
      </c>
      <c r="F119" s="217" t="s">
        <v>4451</v>
      </c>
      <c r="G119" s="218" t="s">
        <v>1352</v>
      </c>
      <c r="H119" s="219">
        <v>1</v>
      </c>
      <c r="I119" s="220"/>
      <c r="J119" s="221">
        <f>ROUND(I119*H119,2)</f>
        <v>0</v>
      </c>
      <c r="K119" s="217" t="s">
        <v>19</v>
      </c>
      <c r="L119" s="46"/>
      <c r="M119" s="222" t="s">
        <v>19</v>
      </c>
      <c r="N119" s="223" t="s">
        <v>44</v>
      </c>
      <c r="O119" s="86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135</v>
      </c>
      <c r="AT119" s="226" t="s">
        <v>190</v>
      </c>
      <c r="AU119" s="226" t="s">
        <v>80</v>
      </c>
      <c r="AY119" s="19" t="s">
        <v>188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135</v>
      </c>
      <c r="BM119" s="226" t="s">
        <v>4452</v>
      </c>
    </row>
    <row r="120" s="2" customFormat="1" ht="16.5" customHeight="1">
      <c r="A120" s="40"/>
      <c r="B120" s="41"/>
      <c r="C120" s="215" t="s">
        <v>286</v>
      </c>
      <c r="D120" s="215" t="s">
        <v>190</v>
      </c>
      <c r="E120" s="216" t="s">
        <v>4453</v>
      </c>
      <c r="F120" s="217" t="s">
        <v>4454</v>
      </c>
      <c r="G120" s="218" t="s">
        <v>1352</v>
      </c>
      <c r="H120" s="219">
        <v>4</v>
      </c>
      <c r="I120" s="220"/>
      <c r="J120" s="221">
        <f>ROUND(I120*H120,2)</f>
        <v>0</v>
      </c>
      <c r="K120" s="217" t="s">
        <v>19</v>
      </c>
      <c r="L120" s="46"/>
      <c r="M120" s="222" t="s">
        <v>19</v>
      </c>
      <c r="N120" s="223" t="s">
        <v>44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135</v>
      </c>
      <c r="AT120" s="226" t="s">
        <v>190</v>
      </c>
      <c r="AU120" s="226" t="s">
        <v>80</v>
      </c>
      <c r="AY120" s="19" t="s">
        <v>188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135</v>
      </c>
      <c r="BM120" s="226" t="s">
        <v>4455</v>
      </c>
    </row>
    <row r="121" s="2" customFormat="1" ht="16.5" customHeight="1">
      <c r="A121" s="40"/>
      <c r="B121" s="41"/>
      <c r="C121" s="215" t="s">
        <v>296</v>
      </c>
      <c r="D121" s="215" t="s">
        <v>190</v>
      </c>
      <c r="E121" s="216" t="s">
        <v>4456</v>
      </c>
      <c r="F121" s="217" t="s">
        <v>4457</v>
      </c>
      <c r="G121" s="218" t="s">
        <v>1352</v>
      </c>
      <c r="H121" s="219">
        <v>1</v>
      </c>
      <c r="I121" s="220"/>
      <c r="J121" s="221">
        <f>ROUND(I121*H121,2)</f>
        <v>0</v>
      </c>
      <c r="K121" s="217" t="s">
        <v>19</v>
      </c>
      <c r="L121" s="46"/>
      <c r="M121" s="222" t="s">
        <v>19</v>
      </c>
      <c r="N121" s="223" t="s">
        <v>44</v>
      </c>
      <c r="O121" s="86"/>
      <c r="P121" s="224">
        <f>O121*H121</f>
        <v>0</v>
      </c>
      <c r="Q121" s="224">
        <v>0</v>
      </c>
      <c r="R121" s="224">
        <f>Q121*H121</f>
        <v>0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135</v>
      </c>
      <c r="AT121" s="226" t="s">
        <v>190</v>
      </c>
      <c r="AU121" s="226" t="s">
        <v>80</v>
      </c>
      <c r="AY121" s="19" t="s">
        <v>188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135</v>
      </c>
      <c r="BM121" s="226" t="s">
        <v>4458</v>
      </c>
    </row>
    <row r="122" s="2" customFormat="1" ht="16.5" customHeight="1">
      <c r="A122" s="40"/>
      <c r="B122" s="41"/>
      <c r="C122" s="215" t="s">
        <v>305</v>
      </c>
      <c r="D122" s="215" t="s">
        <v>190</v>
      </c>
      <c r="E122" s="216" t="s">
        <v>4459</v>
      </c>
      <c r="F122" s="217" t="s">
        <v>4460</v>
      </c>
      <c r="G122" s="218" t="s">
        <v>1352</v>
      </c>
      <c r="H122" s="219">
        <v>6</v>
      </c>
      <c r="I122" s="220"/>
      <c r="J122" s="221">
        <f>ROUND(I122*H122,2)</f>
        <v>0</v>
      </c>
      <c r="K122" s="217" t="s">
        <v>19</v>
      </c>
      <c r="L122" s="46"/>
      <c r="M122" s="222" t="s">
        <v>19</v>
      </c>
      <c r="N122" s="223" t="s">
        <v>44</v>
      </c>
      <c r="O122" s="86"/>
      <c r="P122" s="224">
        <f>O122*H122</f>
        <v>0</v>
      </c>
      <c r="Q122" s="224">
        <v>0</v>
      </c>
      <c r="R122" s="224">
        <f>Q122*H122</f>
        <v>0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135</v>
      </c>
      <c r="AT122" s="226" t="s">
        <v>190</v>
      </c>
      <c r="AU122" s="226" t="s">
        <v>80</v>
      </c>
      <c r="AY122" s="19" t="s">
        <v>188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135</v>
      </c>
      <c r="BM122" s="226" t="s">
        <v>4461</v>
      </c>
    </row>
    <row r="123" s="2" customFormat="1" ht="16.5" customHeight="1">
      <c r="A123" s="40"/>
      <c r="B123" s="41"/>
      <c r="C123" s="215" t="s">
        <v>312</v>
      </c>
      <c r="D123" s="215" t="s">
        <v>190</v>
      </c>
      <c r="E123" s="216" t="s">
        <v>4462</v>
      </c>
      <c r="F123" s="217" t="s">
        <v>4463</v>
      </c>
      <c r="G123" s="218" t="s">
        <v>1352</v>
      </c>
      <c r="H123" s="219">
        <v>4</v>
      </c>
      <c r="I123" s="220"/>
      <c r="J123" s="221">
        <f>ROUND(I123*H123,2)</f>
        <v>0</v>
      </c>
      <c r="K123" s="217" t="s">
        <v>19</v>
      </c>
      <c r="L123" s="46"/>
      <c r="M123" s="222" t="s">
        <v>19</v>
      </c>
      <c r="N123" s="223" t="s">
        <v>44</v>
      </c>
      <c r="O123" s="86"/>
      <c r="P123" s="224">
        <f>O123*H123</f>
        <v>0</v>
      </c>
      <c r="Q123" s="224">
        <v>0</v>
      </c>
      <c r="R123" s="224">
        <f>Q123*H123</f>
        <v>0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135</v>
      </c>
      <c r="AT123" s="226" t="s">
        <v>190</v>
      </c>
      <c r="AU123" s="226" t="s">
        <v>80</v>
      </c>
      <c r="AY123" s="19" t="s">
        <v>188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135</v>
      </c>
      <c r="BM123" s="226" t="s">
        <v>4464</v>
      </c>
    </row>
    <row r="124" s="2" customFormat="1" ht="16.5" customHeight="1">
      <c r="A124" s="40"/>
      <c r="B124" s="41"/>
      <c r="C124" s="215" t="s">
        <v>321</v>
      </c>
      <c r="D124" s="215" t="s">
        <v>190</v>
      </c>
      <c r="E124" s="216" t="s">
        <v>4465</v>
      </c>
      <c r="F124" s="217" t="s">
        <v>4466</v>
      </c>
      <c r="G124" s="218" t="s">
        <v>1352</v>
      </c>
      <c r="H124" s="219">
        <v>4</v>
      </c>
      <c r="I124" s="220"/>
      <c r="J124" s="221">
        <f>ROUND(I124*H124,2)</f>
        <v>0</v>
      </c>
      <c r="K124" s="217" t="s">
        <v>19</v>
      </c>
      <c r="L124" s="46"/>
      <c r="M124" s="222" t="s">
        <v>19</v>
      </c>
      <c r="N124" s="223" t="s">
        <v>44</v>
      </c>
      <c r="O124" s="86"/>
      <c r="P124" s="224">
        <f>O124*H124</f>
        <v>0</v>
      </c>
      <c r="Q124" s="224">
        <v>0</v>
      </c>
      <c r="R124" s="224">
        <f>Q124*H124</f>
        <v>0</v>
      </c>
      <c r="S124" s="224">
        <v>0</v>
      </c>
      <c r="T124" s="225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6" t="s">
        <v>135</v>
      </c>
      <c r="AT124" s="226" t="s">
        <v>190</v>
      </c>
      <c r="AU124" s="226" t="s">
        <v>80</v>
      </c>
      <c r="AY124" s="19" t="s">
        <v>188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19" t="s">
        <v>80</v>
      </c>
      <c r="BK124" s="227">
        <f>ROUND(I124*H124,2)</f>
        <v>0</v>
      </c>
      <c r="BL124" s="19" t="s">
        <v>135</v>
      </c>
      <c r="BM124" s="226" t="s">
        <v>4467</v>
      </c>
    </row>
    <row r="125" s="2" customFormat="1" ht="16.5" customHeight="1">
      <c r="A125" s="40"/>
      <c r="B125" s="41"/>
      <c r="C125" s="215" t="s">
        <v>8</v>
      </c>
      <c r="D125" s="215" t="s">
        <v>190</v>
      </c>
      <c r="E125" s="216" t="s">
        <v>4468</v>
      </c>
      <c r="F125" s="217" t="s">
        <v>4469</v>
      </c>
      <c r="G125" s="218" t="s">
        <v>1352</v>
      </c>
      <c r="H125" s="219">
        <v>1</v>
      </c>
      <c r="I125" s="220"/>
      <c r="J125" s="221">
        <f>ROUND(I125*H125,2)</f>
        <v>0</v>
      </c>
      <c r="K125" s="217" t="s">
        <v>19</v>
      </c>
      <c r="L125" s="46"/>
      <c r="M125" s="222" t="s">
        <v>19</v>
      </c>
      <c r="N125" s="223" t="s">
        <v>44</v>
      </c>
      <c r="O125" s="86"/>
      <c r="P125" s="224">
        <f>O125*H125</f>
        <v>0</v>
      </c>
      <c r="Q125" s="224">
        <v>0</v>
      </c>
      <c r="R125" s="224">
        <f>Q125*H125</f>
        <v>0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135</v>
      </c>
      <c r="AT125" s="226" t="s">
        <v>190</v>
      </c>
      <c r="AU125" s="226" t="s">
        <v>80</v>
      </c>
      <c r="AY125" s="19" t="s">
        <v>188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135</v>
      </c>
      <c r="BM125" s="226" t="s">
        <v>4470</v>
      </c>
    </row>
    <row r="126" s="2" customFormat="1" ht="16.5" customHeight="1">
      <c r="A126" s="40"/>
      <c r="B126" s="41"/>
      <c r="C126" s="215" t="s">
        <v>342</v>
      </c>
      <c r="D126" s="215" t="s">
        <v>190</v>
      </c>
      <c r="E126" s="216" t="s">
        <v>4471</v>
      </c>
      <c r="F126" s="217" t="s">
        <v>4472</v>
      </c>
      <c r="G126" s="218" t="s">
        <v>1352</v>
      </c>
      <c r="H126" s="219">
        <v>1</v>
      </c>
      <c r="I126" s="220"/>
      <c r="J126" s="221">
        <f>ROUND(I126*H126,2)</f>
        <v>0</v>
      </c>
      <c r="K126" s="217" t="s">
        <v>19</v>
      </c>
      <c r="L126" s="46"/>
      <c r="M126" s="222" t="s">
        <v>19</v>
      </c>
      <c r="N126" s="223" t="s">
        <v>44</v>
      </c>
      <c r="O126" s="86"/>
      <c r="P126" s="224">
        <f>O126*H126</f>
        <v>0</v>
      </c>
      <c r="Q126" s="224">
        <v>0</v>
      </c>
      <c r="R126" s="224">
        <f>Q126*H126</f>
        <v>0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135</v>
      </c>
      <c r="AT126" s="226" t="s">
        <v>190</v>
      </c>
      <c r="AU126" s="226" t="s">
        <v>80</v>
      </c>
      <c r="AY126" s="19" t="s">
        <v>188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135</v>
      </c>
      <c r="BM126" s="226" t="s">
        <v>4473</v>
      </c>
    </row>
    <row r="127" s="2" customFormat="1" ht="16.5" customHeight="1">
      <c r="A127" s="40"/>
      <c r="B127" s="41"/>
      <c r="C127" s="215" t="s">
        <v>348</v>
      </c>
      <c r="D127" s="215" t="s">
        <v>190</v>
      </c>
      <c r="E127" s="216" t="s">
        <v>4474</v>
      </c>
      <c r="F127" s="217" t="s">
        <v>4475</v>
      </c>
      <c r="G127" s="218" t="s">
        <v>1352</v>
      </c>
      <c r="H127" s="219">
        <v>3</v>
      </c>
      <c r="I127" s="220"/>
      <c r="J127" s="221">
        <f>ROUND(I127*H127,2)</f>
        <v>0</v>
      </c>
      <c r="K127" s="217" t="s">
        <v>19</v>
      </c>
      <c r="L127" s="46"/>
      <c r="M127" s="222" t="s">
        <v>19</v>
      </c>
      <c r="N127" s="223" t="s">
        <v>44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135</v>
      </c>
      <c r="AT127" s="226" t="s">
        <v>190</v>
      </c>
      <c r="AU127" s="226" t="s">
        <v>80</v>
      </c>
      <c r="AY127" s="19" t="s">
        <v>188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135</v>
      </c>
      <c r="BM127" s="226" t="s">
        <v>4476</v>
      </c>
    </row>
    <row r="128" s="2" customFormat="1" ht="16.5" customHeight="1">
      <c r="A128" s="40"/>
      <c r="B128" s="41"/>
      <c r="C128" s="215" t="s">
        <v>355</v>
      </c>
      <c r="D128" s="215" t="s">
        <v>190</v>
      </c>
      <c r="E128" s="216" t="s">
        <v>4477</v>
      </c>
      <c r="F128" s="217" t="s">
        <v>4478</v>
      </c>
      <c r="G128" s="218" t="s">
        <v>1352</v>
      </c>
      <c r="H128" s="219">
        <v>4</v>
      </c>
      <c r="I128" s="220"/>
      <c r="J128" s="221">
        <f>ROUND(I128*H128,2)</f>
        <v>0</v>
      </c>
      <c r="K128" s="217" t="s">
        <v>19</v>
      </c>
      <c r="L128" s="46"/>
      <c r="M128" s="222" t="s">
        <v>19</v>
      </c>
      <c r="N128" s="223" t="s">
        <v>44</v>
      </c>
      <c r="O128" s="86"/>
      <c r="P128" s="224">
        <f>O128*H128</f>
        <v>0</v>
      </c>
      <c r="Q128" s="224">
        <v>0</v>
      </c>
      <c r="R128" s="224">
        <f>Q128*H128</f>
        <v>0</v>
      </c>
      <c r="S128" s="224">
        <v>0</v>
      </c>
      <c r="T128" s="225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6" t="s">
        <v>135</v>
      </c>
      <c r="AT128" s="226" t="s">
        <v>190</v>
      </c>
      <c r="AU128" s="226" t="s">
        <v>80</v>
      </c>
      <c r="AY128" s="19" t="s">
        <v>188</v>
      </c>
      <c r="BE128" s="227">
        <f>IF(N128="základní",J128,0)</f>
        <v>0</v>
      </c>
      <c r="BF128" s="227">
        <f>IF(N128="snížená",J128,0)</f>
        <v>0</v>
      </c>
      <c r="BG128" s="227">
        <f>IF(N128="zákl. přenesená",J128,0)</f>
        <v>0</v>
      </c>
      <c r="BH128" s="227">
        <f>IF(N128="sníž. přenesená",J128,0)</f>
        <v>0</v>
      </c>
      <c r="BI128" s="227">
        <f>IF(N128="nulová",J128,0)</f>
        <v>0</v>
      </c>
      <c r="BJ128" s="19" t="s">
        <v>80</v>
      </c>
      <c r="BK128" s="227">
        <f>ROUND(I128*H128,2)</f>
        <v>0</v>
      </c>
      <c r="BL128" s="19" t="s">
        <v>135</v>
      </c>
      <c r="BM128" s="226" t="s">
        <v>4479</v>
      </c>
    </row>
    <row r="129" s="2" customFormat="1" ht="16.5" customHeight="1">
      <c r="A129" s="40"/>
      <c r="B129" s="41"/>
      <c r="C129" s="215" t="s">
        <v>361</v>
      </c>
      <c r="D129" s="215" t="s">
        <v>190</v>
      </c>
      <c r="E129" s="216" t="s">
        <v>4480</v>
      </c>
      <c r="F129" s="217" t="s">
        <v>4481</v>
      </c>
      <c r="G129" s="218" t="s">
        <v>1352</v>
      </c>
      <c r="H129" s="219">
        <v>1</v>
      </c>
      <c r="I129" s="220"/>
      <c r="J129" s="221">
        <f>ROUND(I129*H129,2)</f>
        <v>0</v>
      </c>
      <c r="K129" s="217" t="s">
        <v>19</v>
      </c>
      <c r="L129" s="46"/>
      <c r="M129" s="222" t="s">
        <v>19</v>
      </c>
      <c r="N129" s="223" t="s">
        <v>44</v>
      </c>
      <c r="O129" s="86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6" t="s">
        <v>135</v>
      </c>
      <c r="AT129" s="226" t="s">
        <v>190</v>
      </c>
      <c r="AU129" s="226" t="s">
        <v>80</v>
      </c>
      <c r="AY129" s="19" t="s">
        <v>188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19" t="s">
        <v>80</v>
      </c>
      <c r="BK129" s="227">
        <f>ROUND(I129*H129,2)</f>
        <v>0</v>
      </c>
      <c r="BL129" s="19" t="s">
        <v>135</v>
      </c>
      <c r="BM129" s="226" t="s">
        <v>4482</v>
      </c>
    </row>
    <row r="130" s="12" customFormat="1" ht="25.92" customHeight="1">
      <c r="A130" s="12"/>
      <c r="B130" s="199"/>
      <c r="C130" s="200"/>
      <c r="D130" s="201" t="s">
        <v>72</v>
      </c>
      <c r="E130" s="202" t="s">
        <v>4483</v>
      </c>
      <c r="F130" s="202" t="s">
        <v>4484</v>
      </c>
      <c r="G130" s="200"/>
      <c r="H130" s="200"/>
      <c r="I130" s="203"/>
      <c r="J130" s="204">
        <f>BK130</f>
        <v>0</v>
      </c>
      <c r="K130" s="200"/>
      <c r="L130" s="205"/>
      <c r="M130" s="206"/>
      <c r="N130" s="207"/>
      <c r="O130" s="207"/>
      <c r="P130" s="208">
        <f>SUM(P131:P145)</f>
        <v>0</v>
      </c>
      <c r="Q130" s="207"/>
      <c r="R130" s="208">
        <f>SUM(R131:R145)</f>
        <v>0</v>
      </c>
      <c r="S130" s="207"/>
      <c r="T130" s="209">
        <f>SUM(T131:T145)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0" t="s">
        <v>80</v>
      </c>
      <c r="AT130" s="211" t="s">
        <v>72</v>
      </c>
      <c r="AU130" s="211" t="s">
        <v>73</v>
      </c>
      <c r="AY130" s="210" t="s">
        <v>188</v>
      </c>
      <c r="BK130" s="212">
        <f>SUM(BK131:BK145)</f>
        <v>0</v>
      </c>
    </row>
    <row r="131" s="2" customFormat="1" ht="16.5" customHeight="1">
      <c r="A131" s="40"/>
      <c r="B131" s="41"/>
      <c r="C131" s="215" t="s">
        <v>375</v>
      </c>
      <c r="D131" s="215" t="s">
        <v>190</v>
      </c>
      <c r="E131" s="216" t="s">
        <v>4485</v>
      </c>
      <c r="F131" s="217" t="s">
        <v>4486</v>
      </c>
      <c r="G131" s="218" t="s">
        <v>1352</v>
      </c>
      <c r="H131" s="219">
        <v>54</v>
      </c>
      <c r="I131" s="220"/>
      <c r="J131" s="221">
        <f>ROUND(I131*H131,2)</f>
        <v>0</v>
      </c>
      <c r="K131" s="217" t="s">
        <v>19</v>
      </c>
      <c r="L131" s="46"/>
      <c r="M131" s="222" t="s">
        <v>19</v>
      </c>
      <c r="N131" s="223" t="s">
        <v>44</v>
      </c>
      <c r="O131" s="86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6" t="s">
        <v>135</v>
      </c>
      <c r="AT131" s="226" t="s">
        <v>190</v>
      </c>
      <c r="AU131" s="226" t="s">
        <v>80</v>
      </c>
      <c r="AY131" s="19" t="s">
        <v>188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19" t="s">
        <v>80</v>
      </c>
      <c r="BK131" s="227">
        <f>ROUND(I131*H131,2)</f>
        <v>0</v>
      </c>
      <c r="BL131" s="19" t="s">
        <v>135</v>
      </c>
      <c r="BM131" s="226" t="s">
        <v>4487</v>
      </c>
    </row>
    <row r="132" s="2" customFormat="1" ht="52.2" customHeight="1">
      <c r="A132" s="40"/>
      <c r="B132" s="41"/>
      <c r="C132" s="215" t="s">
        <v>7</v>
      </c>
      <c r="D132" s="215" t="s">
        <v>190</v>
      </c>
      <c r="E132" s="216" t="s">
        <v>4488</v>
      </c>
      <c r="F132" s="217" t="s">
        <v>4489</v>
      </c>
      <c r="G132" s="218" t="s">
        <v>1352</v>
      </c>
      <c r="H132" s="219">
        <v>72</v>
      </c>
      <c r="I132" s="220"/>
      <c r="J132" s="221">
        <f>ROUND(I132*H132,2)</f>
        <v>0</v>
      </c>
      <c r="K132" s="217" t="s">
        <v>19</v>
      </c>
      <c r="L132" s="46"/>
      <c r="M132" s="222" t="s">
        <v>19</v>
      </c>
      <c r="N132" s="223" t="s">
        <v>44</v>
      </c>
      <c r="O132" s="86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135</v>
      </c>
      <c r="AT132" s="226" t="s">
        <v>190</v>
      </c>
      <c r="AU132" s="226" t="s">
        <v>80</v>
      </c>
      <c r="AY132" s="19" t="s">
        <v>188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135</v>
      </c>
      <c r="BM132" s="226" t="s">
        <v>4490</v>
      </c>
    </row>
    <row r="133" s="2" customFormat="1" ht="52.2" customHeight="1">
      <c r="A133" s="40"/>
      <c r="B133" s="41"/>
      <c r="C133" s="215" t="s">
        <v>389</v>
      </c>
      <c r="D133" s="215" t="s">
        <v>190</v>
      </c>
      <c r="E133" s="216" t="s">
        <v>4491</v>
      </c>
      <c r="F133" s="217" t="s">
        <v>4492</v>
      </c>
      <c r="G133" s="218" t="s">
        <v>1352</v>
      </c>
      <c r="H133" s="219">
        <v>52</v>
      </c>
      <c r="I133" s="220"/>
      <c r="J133" s="221">
        <f>ROUND(I133*H133,2)</f>
        <v>0</v>
      </c>
      <c r="K133" s="217" t="s">
        <v>19</v>
      </c>
      <c r="L133" s="46"/>
      <c r="M133" s="222" t="s">
        <v>19</v>
      </c>
      <c r="N133" s="223" t="s">
        <v>44</v>
      </c>
      <c r="O133" s="86"/>
      <c r="P133" s="224">
        <f>O133*H133</f>
        <v>0</v>
      </c>
      <c r="Q133" s="224">
        <v>0</v>
      </c>
      <c r="R133" s="224">
        <f>Q133*H133</f>
        <v>0</v>
      </c>
      <c r="S133" s="224">
        <v>0</v>
      </c>
      <c r="T133" s="225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6" t="s">
        <v>135</v>
      </c>
      <c r="AT133" s="226" t="s">
        <v>190</v>
      </c>
      <c r="AU133" s="226" t="s">
        <v>80</v>
      </c>
      <c r="AY133" s="19" t="s">
        <v>188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19" t="s">
        <v>80</v>
      </c>
      <c r="BK133" s="227">
        <f>ROUND(I133*H133,2)</f>
        <v>0</v>
      </c>
      <c r="BL133" s="19" t="s">
        <v>135</v>
      </c>
      <c r="BM133" s="226" t="s">
        <v>4493</v>
      </c>
    </row>
    <row r="134" s="2" customFormat="1" ht="52.2" customHeight="1">
      <c r="A134" s="40"/>
      <c r="B134" s="41"/>
      <c r="C134" s="215" t="s">
        <v>396</v>
      </c>
      <c r="D134" s="215" t="s">
        <v>190</v>
      </c>
      <c r="E134" s="216" t="s">
        <v>4494</v>
      </c>
      <c r="F134" s="217" t="s">
        <v>4495</v>
      </c>
      <c r="G134" s="218" t="s">
        <v>1352</v>
      </c>
      <c r="H134" s="219">
        <v>140</v>
      </c>
      <c r="I134" s="220"/>
      <c r="J134" s="221">
        <f>ROUND(I134*H134,2)</f>
        <v>0</v>
      </c>
      <c r="K134" s="217" t="s">
        <v>19</v>
      </c>
      <c r="L134" s="46"/>
      <c r="M134" s="222" t="s">
        <v>19</v>
      </c>
      <c r="N134" s="223" t="s">
        <v>44</v>
      </c>
      <c r="O134" s="86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6" t="s">
        <v>135</v>
      </c>
      <c r="AT134" s="226" t="s">
        <v>190</v>
      </c>
      <c r="AU134" s="226" t="s">
        <v>80</v>
      </c>
      <c r="AY134" s="19" t="s">
        <v>188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19" t="s">
        <v>80</v>
      </c>
      <c r="BK134" s="227">
        <f>ROUND(I134*H134,2)</f>
        <v>0</v>
      </c>
      <c r="BL134" s="19" t="s">
        <v>135</v>
      </c>
      <c r="BM134" s="226" t="s">
        <v>4496</v>
      </c>
    </row>
    <row r="135" s="2" customFormat="1" ht="52.2" customHeight="1">
      <c r="A135" s="40"/>
      <c r="B135" s="41"/>
      <c r="C135" s="215" t="s">
        <v>403</v>
      </c>
      <c r="D135" s="215" t="s">
        <v>190</v>
      </c>
      <c r="E135" s="216" t="s">
        <v>4497</v>
      </c>
      <c r="F135" s="217" t="s">
        <v>4498</v>
      </c>
      <c r="G135" s="218" t="s">
        <v>1352</v>
      </c>
      <c r="H135" s="219">
        <v>11</v>
      </c>
      <c r="I135" s="220"/>
      <c r="J135" s="221">
        <f>ROUND(I135*H135,2)</f>
        <v>0</v>
      </c>
      <c r="K135" s="217" t="s">
        <v>19</v>
      </c>
      <c r="L135" s="46"/>
      <c r="M135" s="222" t="s">
        <v>19</v>
      </c>
      <c r="N135" s="223" t="s">
        <v>44</v>
      </c>
      <c r="O135" s="86"/>
      <c r="P135" s="224">
        <f>O135*H135</f>
        <v>0</v>
      </c>
      <c r="Q135" s="224">
        <v>0</v>
      </c>
      <c r="R135" s="224">
        <f>Q135*H135</f>
        <v>0</v>
      </c>
      <c r="S135" s="224">
        <v>0</v>
      </c>
      <c r="T135" s="225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6" t="s">
        <v>135</v>
      </c>
      <c r="AT135" s="226" t="s">
        <v>190</v>
      </c>
      <c r="AU135" s="226" t="s">
        <v>80</v>
      </c>
      <c r="AY135" s="19" t="s">
        <v>188</v>
      </c>
      <c r="BE135" s="227">
        <f>IF(N135="základní",J135,0)</f>
        <v>0</v>
      </c>
      <c r="BF135" s="227">
        <f>IF(N135="snížená",J135,0)</f>
        <v>0</v>
      </c>
      <c r="BG135" s="227">
        <f>IF(N135="zákl. přenesená",J135,0)</f>
        <v>0</v>
      </c>
      <c r="BH135" s="227">
        <f>IF(N135="sníž. přenesená",J135,0)</f>
        <v>0</v>
      </c>
      <c r="BI135" s="227">
        <f>IF(N135="nulová",J135,0)</f>
        <v>0</v>
      </c>
      <c r="BJ135" s="19" t="s">
        <v>80</v>
      </c>
      <c r="BK135" s="227">
        <f>ROUND(I135*H135,2)</f>
        <v>0</v>
      </c>
      <c r="BL135" s="19" t="s">
        <v>135</v>
      </c>
      <c r="BM135" s="226" t="s">
        <v>4499</v>
      </c>
    </row>
    <row r="136" s="2" customFormat="1" ht="52.2" customHeight="1">
      <c r="A136" s="40"/>
      <c r="B136" s="41"/>
      <c r="C136" s="215" t="s">
        <v>412</v>
      </c>
      <c r="D136" s="215" t="s">
        <v>190</v>
      </c>
      <c r="E136" s="216" t="s">
        <v>4500</v>
      </c>
      <c r="F136" s="217" t="s">
        <v>4501</v>
      </c>
      <c r="G136" s="218" t="s">
        <v>1352</v>
      </c>
      <c r="H136" s="219">
        <v>10</v>
      </c>
      <c r="I136" s="220"/>
      <c r="J136" s="221">
        <f>ROUND(I136*H136,2)</f>
        <v>0</v>
      </c>
      <c r="K136" s="217" t="s">
        <v>19</v>
      </c>
      <c r="L136" s="46"/>
      <c r="M136" s="222" t="s">
        <v>19</v>
      </c>
      <c r="N136" s="223" t="s">
        <v>44</v>
      </c>
      <c r="O136" s="86"/>
      <c r="P136" s="224">
        <f>O136*H136</f>
        <v>0</v>
      </c>
      <c r="Q136" s="224">
        <v>0</v>
      </c>
      <c r="R136" s="224">
        <f>Q136*H136</f>
        <v>0</v>
      </c>
      <c r="S136" s="224">
        <v>0</v>
      </c>
      <c r="T136" s="225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6" t="s">
        <v>135</v>
      </c>
      <c r="AT136" s="226" t="s">
        <v>190</v>
      </c>
      <c r="AU136" s="226" t="s">
        <v>80</v>
      </c>
      <c r="AY136" s="19" t="s">
        <v>188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19" t="s">
        <v>80</v>
      </c>
      <c r="BK136" s="227">
        <f>ROUND(I136*H136,2)</f>
        <v>0</v>
      </c>
      <c r="BL136" s="19" t="s">
        <v>135</v>
      </c>
      <c r="BM136" s="226" t="s">
        <v>4502</v>
      </c>
    </row>
    <row r="137" s="2" customFormat="1" ht="52.2" customHeight="1">
      <c r="A137" s="40"/>
      <c r="B137" s="41"/>
      <c r="C137" s="215" t="s">
        <v>420</v>
      </c>
      <c r="D137" s="215" t="s">
        <v>190</v>
      </c>
      <c r="E137" s="216" t="s">
        <v>4503</v>
      </c>
      <c r="F137" s="217" t="s">
        <v>4504</v>
      </c>
      <c r="G137" s="218" t="s">
        <v>1352</v>
      </c>
      <c r="H137" s="219">
        <v>2</v>
      </c>
      <c r="I137" s="220"/>
      <c r="J137" s="221">
        <f>ROUND(I137*H137,2)</f>
        <v>0</v>
      </c>
      <c r="K137" s="217" t="s">
        <v>19</v>
      </c>
      <c r="L137" s="46"/>
      <c r="M137" s="222" t="s">
        <v>19</v>
      </c>
      <c r="N137" s="223" t="s">
        <v>44</v>
      </c>
      <c r="O137" s="86"/>
      <c r="P137" s="224">
        <f>O137*H137</f>
        <v>0</v>
      </c>
      <c r="Q137" s="224">
        <v>0</v>
      </c>
      <c r="R137" s="224">
        <f>Q137*H137</f>
        <v>0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135</v>
      </c>
      <c r="AT137" s="226" t="s">
        <v>190</v>
      </c>
      <c r="AU137" s="226" t="s">
        <v>80</v>
      </c>
      <c r="AY137" s="19" t="s">
        <v>188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135</v>
      </c>
      <c r="BM137" s="226" t="s">
        <v>4505</v>
      </c>
    </row>
    <row r="138" s="2" customFormat="1" ht="52.2" customHeight="1">
      <c r="A138" s="40"/>
      <c r="B138" s="41"/>
      <c r="C138" s="215" t="s">
        <v>439</v>
      </c>
      <c r="D138" s="215" t="s">
        <v>190</v>
      </c>
      <c r="E138" s="216" t="s">
        <v>4506</v>
      </c>
      <c r="F138" s="217" t="s">
        <v>4507</v>
      </c>
      <c r="G138" s="218" t="s">
        <v>1352</v>
      </c>
      <c r="H138" s="219">
        <v>23</v>
      </c>
      <c r="I138" s="220"/>
      <c r="J138" s="221">
        <f>ROUND(I138*H138,2)</f>
        <v>0</v>
      </c>
      <c r="K138" s="217" t="s">
        <v>19</v>
      </c>
      <c r="L138" s="46"/>
      <c r="M138" s="222" t="s">
        <v>19</v>
      </c>
      <c r="N138" s="223" t="s">
        <v>44</v>
      </c>
      <c r="O138" s="86"/>
      <c r="P138" s="224">
        <f>O138*H138</f>
        <v>0</v>
      </c>
      <c r="Q138" s="224">
        <v>0</v>
      </c>
      <c r="R138" s="224">
        <f>Q138*H138</f>
        <v>0</v>
      </c>
      <c r="S138" s="224">
        <v>0</v>
      </c>
      <c r="T138" s="225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6" t="s">
        <v>135</v>
      </c>
      <c r="AT138" s="226" t="s">
        <v>190</v>
      </c>
      <c r="AU138" s="226" t="s">
        <v>80</v>
      </c>
      <c r="AY138" s="19" t="s">
        <v>188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19" t="s">
        <v>80</v>
      </c>
      <c r="BK138" s="227">
        <f>ROUND(I138*H138,2)</f>
        <v>0</v>
      </c>
      <c r="BL138" s="19" t="s">
        <v>135</v>
      </c>
      <c r="BM138" s="226" t="s">
        <v>4508</v>
      </c>
    </row>
    <row r="139" s="2" customFormat="1" ht="52.2" customHeight="1">
      <c r="A139" s="40"/>
      <c r="B139" s="41"/>
      <c r="C139" s="215" t="s">
        <v>448</v>
      </c>
      <c r="D139" s="215" t="s">
        <v>190</v>
      </c>
      <c r="E139" s="216" t="s">
        <v>4509</v>
      </c>
      <c r="F139" s="217" t="s">
        <v>4510</v>
      </c>
      <c r="G139" s="218" t="s">
        <v>1352</v>
      </c>
      <c r="H139" s="219">
        <v>4</v>
      </c>
      <c r="I139" s="220"/>
      <c r="J139" s="221">
        <f>ROUND(I139*H139,2)</f>
        <v>0</v>
      </c>
      <c r="K139" s="217" t="s">
        <v>19</v>
      </c>
      <c r="L139" s="46"/>
      <c r="M139" s="222" t="s">
        <v>19</v>
      </c>
      <c r="N139" s="223" t="s">
        <v>44</v>
      </c>
      <c r="O139" s="86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6" t="s">
        <v>135</v>
      </c>
      <c r="AT139" s="226" t="s">
        <v>190</v>
      </c>
      <c r="AU139" s="226" t="s">
        <v>80</v>
      </c>
      <c r="AY139" s="19" t="s">
        <v>188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19" t="s">
        <v>80</v>
      </c>
      <c r="BK139" s="227">
        <f>ROUND(I139*H139,2)</f>
        <v>0</v>
      </c>
      <c r="BL139" s="19" t="s">
        <v>135</v>
      </c>
      <c r="BM139" s="226" t="s">
        <v>4511</v>
      </c>
    </row>
    <row r="140" s="2" customFormat="1" ht="52.2" customHeight="1">
      <c r="A140" s="40"/>
      <c r="B140" s="41"/>
      <c r="C140" s="215" t="s">
        <v>457</v>
      </c>
      <c r="D140" s="215" t="s">
        <v>190</v>
      </c>
      <c r="E140" s="216" t="s">
        <v>4512</v>
      </c>
      <c r="F140" s="217" t="s">
        <v>4513</v>
      </c>
      <c r="G140" s="218" t="s">
        <v>1352</v>
      </c>
      <c r="H140" s="219">
        <v>26</v>
      </c>
      <c r="I140" s="220"/>
      <c r="J140" s="221">
        <f>ROUND(I140*H140,2)</f>
        <v>0</v>
      </c>
      <c r="K140" s="217" t="s">
        <v>19</v>
      </c>
      <c r="L140" s="46"/>
      <c r="M140" s="222" t="s">
        <v>19</v>
      </c>
      <c r="N140" s="223" t="s">
        <v>44</v>
      </c>
      <c r="O140" s="86"/>
      <c r="P140" s="224">
        <f>O140*H140</f>
        <v>0</v>
      </c>
      <c r="Q140" s="224">
        <v>0</v>
      </c>
      <c r="R140" s="224">
        <f>Q140*H140</f>
        <v>0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135</v>
      </c>
      <c r="AT140" s="226" t="s">
        <v>190</v>
      </c>
      <c r="AU140" s="226" t="s">
        <v>80</v>
      </c>
      <c r="AY140" s="19" t="s">
        <v>188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135</v>
      </c>
      <c r="BM140" s="226" t="s">
        <v>4514</v>
      </c>
    </row>
    <row r="141" s="2" customFormat="1" ht="52.2" customHeight="1">
      <c r="A141" s="40"/>
      <c r="B141" s="41"/>
      <c r="C141" s="215" t="s">
        <v>633</v>
      </c>
      <c r="D141" s="215" t="s">
        <v>190</v>
      </c>
      <c r="E141" s="216" t="s">
        <v>4515</v>
      </c>
      <c r="F141" s="217" t="s">
        <v>4516</v>
      </c>
      <c r="G141" s="218" t="s">
        <v>1352</v>
      </c>
      <c r="H141" s="219">
        <v>3</v>
      </c>
      <c r="I141" s="220"/>
      <c r="J141" s="221">
        <f>ROUND(I141*H141,2)</f>
        <v>0</v>
      </c>
      <c r="K141" s="217" t="s">
        <v>19</v>
      </c>
      <c r="L141" s="46"/>
      <c r="M141" s="222" t="s">
        <v>19</v>
      </c>
      <c r="N141" s="223" t="s">
        <v>44</v>
      </c>
      <c r="O141" s="86"/>
      <c r="P141" s="224">
        <f>O141*H141</f>
        <v>0</v>
      </c>
      <c r="Q141" s="224">
        <v>0</v>
      </c>
      <c r="R141" s="224">
        <f>Q141*H141</f>
        <v>0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135</v>
      </c>
      <c r="AT141" s="226" t="s">
        <v>190</v>
      </c>
      <c r="AU141" s="226" t="s">
        <v>80</v>
      </c>
      <c r="AY141" s="19" t="s">
        <v>188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135</v>
      </c>
      <c r="BM141" s="226" t="s">
        <v>4517</v>
      </c>
    </row>
    <row r="142" s="2" customFormat="1" ht="52.2" customHeight="1">
      <c r="A142" s="40"/>
      <c r="B142" s="41"/>
      <c r="C142" s="215" t="s">
        <v>638</v>
      </c>
      <c r="D142" s="215" t="s">
        <v>190</v>
      </c>
      <c r="E142" s="216" t="s">
        <v>4518</v>
      </c>
      <c r="F142" s="217" t="s">
        <v>4519</v>
      </c>
      <c r="G142" s="218" t="s">
        <v>1352</v>
      </c>
      <c r="H142" s="219">
        <v>5</v>
      </c>
      <c r="I142" s="220"/>
      <c r="J142" s="221">
        <f>ROUND(I142*H142,2)</f>
        <v>0</v>
      </c>
      <c r="K142" s="217" t="s">
        <v>19</v>
      </c>
      <c r="L142" s="46"/>
      <c r="M142" s="222" t="s">
        <v>19</v>
      </c>
      <c r="N142" s="223" t="s">
        <v>44</v>
      </c>
      <c r="O142" s="86"/>
      <c r="P142" s="224">
        <f>O142*H142</f>
        <v>0</v>
      </c>
      <c r="Q142" s="224">
        <v>0</v>
      </c>
      <c r="R142" s="224">
        <f>Q142*H142</f>
        <v>0</v>
      </c>
      <c r="S142" s="224">
        <v>0</v>
      </c>
      <c r="T142" s="225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6" t="s">
        <v>135</v>
      </c>
      <c r="AT142" s="226" t="s">
        <v>190</v>
      </c>
      <c r="AU142" s="226" t="s">
        <v>80</v>
      </c>
      <c r="AY142" s="19" t="s">
        <v>188</v>
      </c>
      <c r="BE142" s="227">
        <f>IF(N142="základní",J142,0)</f>
        <v>0</v>
      </c>
      <c r="BF142" s="227">
        <f>IF(N142="snížená",J142,0)</f>
        <v>0</v>
      </c>
      <c r="BG142" s="227">
        <f>IF(N142="zákl. přenesená",J142,0)</f>
        <v>0</v>
      </c>
      <c r="BH142" s="227">
        <f>IF(N142="sníž. přenesená",J142,0)</f>
        <v>0</v>
      </c>
      <c r="BI142" s="227">
        <f>IF(N142="nulová",J142,0)</f>
        <v>0</v>
      </c>
      <c r="BJ142" s="19" t="s">
        <v>80</v>
      </c>
      <c r="BK142" s="227">
        <f>ROUND(I142*H142,2)</f>
        <v>0</v>
      </c>
      <c r="BL142" s="19" t="s">
        <v>135</v>
      </c>
      <c r="BM142" s="226" t="s">
        <v>4520</v>
      </c>
    </row>
    <row r="143" s="2" customFormat="1" ht="52.2" customHeight="1">
      <c r="A143" s="40"/>
      <c r="B143" s="41"/>
      <c r="C143" s="215" t="s">
        <v>630</v>
      </c>
      <c r="D143" s="215" t="s">
        <v>190</v>
      </c>
      <c r="E143" s="216" t="s">
        <v>4521</v>
      </c>
      <c r="F143" s="217" t="s">
        <v>4522</v>
      </c>
      <c r="G143" s="218" t="s">
        <v>1352</v>
      </c>
      <c r="H143" s="219">
        <v>4</v>
      </c>
      <c r="I143" s="220"/>
      <c r="J143" s="221">
        <f>ROUND(I143*H143,2)</f>
        <v>0</v>
      </c>
      <c r="K143" s="217" t="s">
        <v>19</v>
      </c>
      <c r="L143" s="46"/>
      <c r="M143" s="222" t="s">
        <v>19</v>
      </c>
      <c r="N143" s="223" t="s">
        <v>44</v>
      </c>
      <c r="O143" s="86"/>
      <c r="P143" s="224">
        <f>O143*H143</f>
        <v>0</v>
      </c>
      <c r="Q143" s="224">
        <v>0</v>
      </c>
      <c r="R143" s="224">
        <f>Q143*H143</f>
        <v>0</v>
      </c>
      <c r="S143" s="224">
        <v>0</v>
      </c>
      <c r="T143" s="225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6" t="s">
        <v>135</v>
      </c>
      <c r="AT143" s="226" t="s">
        <v>190</v>
      </c>
      <c r="AU143" s="226" t="s">
        <v>80</v>
      </c>
      <c r="AY143" s="19" t="s">
        <v>188</v>
      </c>
      <c r="BE143" s="227">
        <f>IF(N143="základní",J143,0)</f>
        <v>0</v>
      </c>
      <c r="BF143" s="227">
        <f>IF(N143="snížená",J143,0)</f>
        <v>0</v>
      </c>
      <c r="BG143" s="227">
        <f>IF(N143="zákl. přenesená",J143,0)</f>
        <v>0</v>
      </c>
      <c r="BH143" s="227">
        <f>IF(N143="sníž. přenesená",J143,0)</f>
        <v>0</v>
      </c>
      <c r="BI143" s="227">
        <f>IF(N143="nulová",J143,0)</f>
        <v>0</v>
      </c>
      <c r="BJ143" s="19" t="s">
        <v>80</v>
      </c>
      <c r="BK143" s="227">
        <f>ROUND(I143*H143,2)</f>
        <v>0</v>
      </c>
      <c r="BL143" s="19" t="s">
        <v>135</v>
      </c>
      <c r="BM143" s="226" t="s">
        <v>4523</v>
      </c>
    </row>
    <row r="144" s="2" customFormat="1" ht="52.2" customHeight="1">
      <c r="A144" s="40"/>
      <c r="B144" s="41"/>
      <c r="C144" s="215" t="s">
        <v>647</v>
      </c>
      <c r="D144" s="215" t="s">
        <v>190</v>
      </c>
      <c r="E144" s="216" t="s">
        <v>4524</v>
      </c>
      <c r="F144" s="217" t="s">
        <v>4525</v>
      </c>
      <c r="G144" s="218" t="s">
        <v>1352</v>
      </c>
      <c r="H144" s="219">
        <v>15</v>
      </c>
      <c r="I144" s="220"/>
      <c r="J144" s="221">
        <f>ROUND(I144*H144,2)</f>
        <v>0</v>
      </c>
      <c r="K144" s="217" t="s">
        <v>19</v>
      </c>
      <c r="L144" s="46"/>
      <c r="M144" s="222" t="s">
        <v>19</v>
      </c>
      <c r="N144" s="223" t="s">
        <v>44</v>
      </c>
      <c r="O144" s="86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6" t="s">
        <v>135</v>
      </c>
      <c r="AT144" s="226" t="s">
        <v>190</v>
      </c>
      <c r="AU144" s="226" t="s">
        <v>80</v>
      </c>
      <c r="AY144" s="19" t="s">
        <v>188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19" t="s">
        <v>80</v>
      </c>
      <c r="BK144" s="227">
        <f>ROUND(I144*H144,2)</f>
        <v>0</v>
      </c>
      <c r="BL144" s="19" t="s">
        <v>135</v>
      </c>
      <c r="BM144" s="226" t="s">
        <v>4526</v>
      </c>
    </row>
    <row r="145" s="2" customFormat="1" ht="52.2" customHeight="1">
      <c r="A145" s="40"/>
      <c r="B145" s="41"/>
      <c r="C145" s="215" t="s">
        <v>891</v>
      </c>
      <c r="D145" s="215" t="s">
        <v>190</v>
      </c>
      <c r="E145" s="216" t="s">
        <v>4527</v>
      </c>
      <c r="F145" s="217" t="s">
        <v>4528</v>
      </c>
      <c r="G145" s="218" t="s">
        <v>1352</v>
      </c>
      <c r="H145" s="219">
        <v>61</v>
      </c>
      <c r="I145" s="220"/>
      <c r="J145" s="221">
        <f>ROUND(I145*H145,2)</f>
        <v>0</v>
      </c>
      <c r="K145" s="217" t="s">
        <v>19</v>
      </c>
      <c r="L145" s="46"/>
      <c r="M145" s="222" t="s">
        <v>19</v>
      </c>
      <c r="N145" s="223" t="s">
        <v>44</v>
      </c>
      <c r="O145" s="86"/>
      <c r="P145" s="224">
        <f>O145*H145</f>
        <v>0</v>
      </c>
      <c r="Q145" s="224">
        <v>0</v>
      </c>
      <c r="R145" s="224">
        <f>Q145*H145</f>
        <v>0</v>
      </c>
      <c r="S145" s="224">
        <v>0</v>
      </c>
      <c r="T145" s="225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6" t="s">
        <v>135</v>
      </c>
      <c r="AT145" s="226" t="s">
        <v>190</v>
      </c>
      <c r="AU145" s="226" t="s">
        <v>80</v>
      </c>
      <c r="AY145" s="19" t="s">
        <v>188</v>
      </c>
      <c r="BE145" s="227">
        <f>IF(N145="základní",J145,0)</f>
        <v>0</v>
      </c>
      <c r="BF145" s="227">
        <f>IF(N145="snížená",J145,0)</f>
        <v>0</v>
      </c>
      <c r="BG145" s="227">
        <f>IF(N145="zákl. přenesená",J145,0)</f>
        <v>0</v>
      </c>
      <c r="BH145" s="227">
        <f>IF(N145="sníž. přenesená",J145,0)</f>
        <v>0</v>
      </c>
      <c r="BI145" s="227">
        <f>IF(N145="nulová",J145,0)</f>
        <v>0</v>
      </c>
      <c r="BJ145" s="19" t="s">
        <v>80</v>
      </c>
      <c r="BK145" s="227">
        <f>ROUND(I145*H145,2)</f>
        <v>0</v>
      </c>
      <c r="BL145" s="19" t="s">
        <v>135</v>
      </c>
      <c r="BM145" s="226" t="s">
        <v>4529</v>
      </c>
    </row>
    <row r="146" s="12" customFormat="1" ht="25.92" customHeight="1">
      <c r="A146" s="12"/>
      <c r="B146" s="199"/>
      <c r="C146" s="200"/>
      <c r="D146" s="201" t="s">
        <v>72</v>
      </c>
      <c r="E146" s="202" t="s">
        <v>4530</v>
      </c>
      <c r="F146" s="202" t="s">
        <v>4531</v>
      </c>
      <c r="G146" s="200"/>
      <c r="H146" s="200"/>
      <c r="I146" s="203"/>
      <c r="J146" s="204">
        <f>BK146</f>
        <v>0</v>
      </c>
      <c r="K146" s="200"/>
      <c r="L146" s="205"/>
      <c r="M146" s="206"/>
      <c r="N146" s="207"/>
      <c r="O146" s="207"/>
      <c r="P146" s="208">
        <f>SUM(P147:P175)</f>
        <v>0</v>
      </c>
      <c r="Q146" s="207"/>
      <c r="R146" s="208">
        <f>SUM(R147:R175)</f>
        <v>0</v>
      </c>
      <c r="S146" s="207"/>
      <c r="T146" s="209">
        <f>SUM(T147:T175)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10" t="s">
        <v>80</v>
      </c>
      <c r="AT146" s="211" t="s">
        <v>72</v>
      </c>
      <c r="AU146" s="211" t="s">
        <v>73</v>
      </c>
      <c r="AY146" s="210" t="s">
        <v>188</v>
      </c>
      <c r="BK146" s="212">
        <f>SUM(BK147:BK175)</f>
        <v>0</v>
      </c>
    </row>
    <row r="147" s="2" customFormat="1" ht="16.5" customHeight="1">
      <c r="A147" s="40"/>
      <c r="B147" s="41"/>
      <c r="C147" s="215" t="s">
        <v>896</v>
      </c>
      <c r="D147" s="215" t="s">
        <v>190</v>
      </c>
      <c r="E147" s="216" t="s">
        <v>4532</v>
      </c>
      <c r="F147" s="217" t="s">
        <v>4533</v>
      </c>
      <c r="G147" s="218" t="s">
        <v>1352</v>
      </c>
      <c r="H147" s="219">
        <v>63</v>
      </c>
      <c r="I147" s="220"/>
      <c r="J147" s="221">
        <f>ROUND(I147*H147,2)</f>
        <v>0</v>
      </c>
      <c r="K147" s="217" t="s">
        <v>19</v>
      </c>
      <c r="L147" s="46"/>
      <c r="M147" s="222" t="s">
        <v>19</v>
      </c>
      <c r="N147" s="223" t="s">
        <v>44</v>
      </c>
      <c r="O147" s="86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135</v>
      </c>
      <c r="AT147" s="226" t="s">
        <v>190</v>
      </c>
      <c r="AU147" s="226" t="s">
        <v>80</v>
      </c>
      <c r="AY147" s="19" t="s">
        <v>188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135</v>
      </c>
      <c r="BM147" s="226" t="s">
        <v>4534</v>
      </c>
    </row>
    <row r="148" s="2" customFormat="1" ht="16.5" customHeight="1">
      <c r="A148" s="40"/>
      <c r="B148" s="41"/>
      <c r="C148" s="215" t="s">
        <v>901</v>
      </c>
      <c r="D148" s="215" t="s">
        <v>190</v>
      </c>
      <c r="E148" s="216" t="s">
        <v>4535</v>
      </c>
      <c r="F148" s="217" t="s">
        <v>4536</v>
      </c>
      <c r="G148" s="218" t="s">
        <v>1352</v>
      </c>
      <c r="H148" s="219">
        <v>150</v>
      </c>
      <c r="I148" s="220"/>
      <c r="J148" s="221">
        <f>ROUND(I148*H148,2)</f>
        <v>0</v>
      </c>
      <c r="K148" s="217" t="s">
        <v>19</v>
      </c>
      <c r="L148" s="46"/>
      <c r="M148" s="222" t="s">
        <v>19</v>
      </c>
      <c r="N148" s="223" t="s">
        <v>44</v>
      </c>
      <c r="O148" s="86"/>
      <c r="P148" s="224">
        <f>O148*H148</f>
        <v>0</v>
      </c>
      <c r="Q148" s="224">
        <v>0</v>
      </c>
      <c r="R148" s="224">
        <f>Q148*H148</f>
        <v>0</v>
      </c>
      <c r="S148" s="224">
        <v>0</v>
      </c>
      <c r="T148" s="225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6" t="s">
        <v>135</v>
      </c>
      <c r="AT148" s="226" t="s">
        <v>190</v>
      </c>
      <c r="AU148" s="226" t="s">
        <v>80</v>
      </c>
      <c r="AY148" s="19" t="s">
        <v>188</v>
      </c>
      <c r="BE148" s="227">
        <f>IF(N148="základní",J148,0)</f>
        <v>0</v>
      </c>
      <c r="BF148" s="227">
        <f>IF(N148="snížená",J148,0)</f>
        <v>0</v>
      </c>
      <c r="BG148" s="227">
        <f>IF(N148="zákl. přenesená",J148,0)</f>
        <v>0</v>
      </c>
      <c r="BH148" s="227">
        <f>IF(N148="sníž. přenesená",J148,0)</f>
        <v>0</v>
      </c>
      <c r="BI148" s="227">
        <f>IF(N148="nulová",J148,0)</f>
        <v>0</v>
      </c>
      <c r="BJ148" s="19" t="s">
        <v>80</v>
      </c>
      <c r="BK148" s="227">
        <f>ROUND(I148*H148,2)</f>
        <v>0</v>
      </c>
      <c r="BL148" s="19" t="s">
        <v>135</v>
      </c>
      <c r="BM148" s="226" t="s">
        <v>4537</v>
      </c>
    </row>
    <row r="149" s="2" customFormat="1" ht="16.5" customHeight="1">
      <c r="A149" s="40"/>
      <c r="B149" s="41"/>
      <c r="C149" s="215" t="s">
        <v>907</v>
      </c>
      <c r="D149" s="215" t="s">
        <v>190</v>
      </c>
      <c r="E149" s="216" t="s">
        <v>4538</v>
      </c>
      <c r="F149" s="217" t="s">
        <v>4539</v>
      </c>
      <c r="G149" s="218" t="s">
        <v>1352</v>
      </c>
      <c r="H149" s="219">
        <v>111</v>
      </c>
      <c r="I149" s="220"/>
      <c r="J149" s="221">
        <f>ROUND(I149*H149,2)</f>
        <v>0</v>
      </c>
      <c r="K149" s="217" t="s">
        <v>19</v>
      </c>
      <c r="L149" s="46"/>
      <c r="M149" s="222" t="s">
        <v>19</v>
      </c>
      <c r="N149" s="223" t="s">
        <v>44</v>
      </c>
      <c r="O149" s="86"/>
      <c r="P149" s="224">
        <f>O149*H149</f>
        <v>0</v>
      </c>
      <c r="Q149" s="224">
        <v>0</v>
      </c>
      <c r="R149" s="224">
        <f>Q149*H149</f>
        <v>0</v>
      </c>
      <c r="S149" s="224">
        <v>0</v>
      </c>
      <c r="T149" s="225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6" t="s">
        <v>135</v>
      </c>
      <c r="AT149" s="226" t="s">
        <v>190</v>
      </c>
      <c r="AU149" s="226" t="s">
        <v>80</v>
      </c>
      <c r="AY149" s="19" t="s">
        <v>188</v>
      </c>
      <c r="BE149" s="227">
        <f>IF(N149="základní",J149,0)</f>
        <v>0</v>
      </c>
      <c r="BF149" s="227">
        <f>IF(N149="snížená",J149,0)</f>
        <v>0</v>
      </c>
      <c r="BG149" s="227">
        <f>IF(N149="zákl. přenesená",J149,0)</f>
        <v>0</v>
      </c>
      <c r="BH149" s="227">
        <f>IF(N149="sníž. přenesená",J149,0)</f>
        <v>0</v>
      </c>
      <c r="BI149" s="227">
        <f>IF(N149="nulová",J149,0)</f>
        <v>0</v>
      </c>
      <c r="BJ149" s="19" t="s">
        <v>80</v>
      </c>
      <c r="BK149" s="227">
        <f>ROUND(I149*H149,2)</f>
        <v>0</v>
      </c>
      <c r="BL149" s="19" t="s">
        <v>135</v>
      </c>
      <c r="BM149" s="226" t="s">
        <v>4540</v>
      </c>
    </row>
    <row r="150" s="2" customFormat="1" ht="16.5" customHeight="1">
      <c r="A150" s="40"/>
      <c r="B150" s="41"/>
      <c r="C150" s="215" t="s">
        <v>916</v>
      </c>
      <c r="D150" s="215" t="s">
        <v>190</v>
      </c>
      <c r="E150" s="216" t="s">
        <v>4541</v>
      </c>
      <c r="F150" s="217" t="s">
        <v>4542</v>
      </c>
      <c r="G150" s="218" t="s">
        <v>1352</v>
      </c>
      <c r="H150" s="219">
        <v>26</v>
      </c>
      <c r="I150" s="220"/>
      <c r="J150" s="221">
        <f>ROUND(I150*H150,2)</f>
        <v>0</v>
      </c>
      <c r="K150" s="217" t="s">
        <v>19</v>
      </c>
      <c r="L150" s="46"/>
      <c r="M150" s="222" t="s">
        <v>19</v>
      </c>
      <c r="N150" s="223" t="s">
        <v>44</v>
      </c>
      <c r="O150" s="86"/>
      <c r="P150" s="224">
        <f>O150*H150</f>
        <v>0</v>
      </c>
      <c r="Q150" s="224">
        <v>0</v>
      </c>
      <c r="R150" s="224">
        <f>Q150*H150</f>
        <v>0</v>
      </c>
      <c r="S150" s="224">
        <v>0</v>
      </c>
      <c r="T150" s="225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6" t="s">
        <v>135</v>
      </c>
      <c r="AT150" s="226" t="s">
        <v>190</v>
      </c>
      <c r="AU150" s="226" t="s">
        <v>80</v>
      </c>
      <c r="AY150" s="19" t="s">
        <v>188</v>
      </c>
      <c r="BE150" s="227">
        <f>IF(N150="základní",J150,0)</f>
        <v>0</v>
      </c>
      <c r="BF150" s="227">
        <f>IF(N150="snížená",J150,0)</f>
        <v>0</v>
      </c>
      <c r="BG150" s="227">
        <f>IF(N150="zákl. přenesená",J150,0)</f>
        <v>0</v>
      </c>
      <c r="BH150" s="227">
        <f>IF(N150="sníž. přenesená",J150,0)</f>
        <v>0</v>
      </c>
      <c r="BI150" s="227">
        <f>IF(N150="nulová",J150,0)</f>
        <v>0</v>
      </c>
      <c r="BJ150" s="19" t="s">
        <v>80</v>
      </c>
      <c r="BK150" s="227">
        <f>ROUND(I150*H150,2)</f>
        <v>0</v>
      </c>
      <c r="BL150" s="19" t="s">
        <v>135</v>
      </c>
      <c r="BM150" s="226" t="s">
        <v>4543</v>
      </c>
    </row>
    <row r="151" s="2" customFormat="1" ht="16.5" customHeight="1">
      <c r="A151" s="40"/>
      <c r="B151" s="41"/>
      <c r="C151" s="215" t="s">
        <v>932</v>
      </c>
      <c r="D151" s="215" t="s">
        <v>190</v>
      </c>
      <c r="E151" s="216" t="s">
        <v>4544</v>
      </c>
      <c r="F151" s="217" t="s">
        <v>4545</v>
      </c>
      <c r="G151" s="218" t="s">
        <v>1352</v>
      </c>
      <c r="H151" s="219">
        <v>280</v>
      </c>
      <c r="I151" s="220"/>
      <c r="J151" s="221">
        <f>ROUND(I151*H151,2)</f>
        <v>0</v>
      </c>
      <c r="K151" s="217" t="s">
        <v>19</v>
      </c>
      <c r="L151" s="46"/>
      <c r="M151" s="222" t="s">
        <v>19</v>
      </c>
      <c r="N151" s="223" t="s">
        <v>44</v>
      </c>
      <c r="O151" s="86"/>
      <c r="P151" s="224">
        <f>O151*H151</f>
        <v>0</v>
      </c>
      <c r="Q151" s="224">
        <v>0</v>
      </c>
      <c r="R151" s="224">
        <f>Q151*H151</f>
        <v>0</v>
      </c>
      <c r="S151" s="224">
        <v>0</v>
      </c>
      <c r="T151" s="225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6" t="s">
        <v>135</v>
      </c>
      <c r="AT151" s="226" t="s">
        <v>190</v>
      </c>
      <c r="AU151" s="226" t="s">
        <v>80</v>
      </c>
      <c r="AY151" s="19" t="s">
        <v>188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19" t="s">
        <v>80</v>
      </c>
      <c r="BK151" s="227">
        <f>ROUND(I151*H151,2)</f>
        <v>0</v>
      </c>
      <c r="BL151" s="19" t="s">
        <v>135</v>
      </c>
      <c r="BM151" s="226" t="s">
        <v>4546</v>
      </c>
    </row>
    <row r="152" s="2" customFormat="1" ht="16.5" customHeight="1">
      <c r="A152" s="40"/>
      <c r="B152" s="41"/>
      <c r="C152" s="215" t="s">
        <v>939</v>
      </c>
      <c r="D152" s="215" t="s">
        <v>190</v>
      </c>
      <c r="E152" s="216" t="s">
        <v>4547</v>
      </c>
      <c r="F152" s="217" t="s">
        <v>4548</v>
      </c>
      <c r="G152" s="218" t="s">
        <v>1352</v>
      </c>
      <c r="H152" s="219">
        <v>41</v>
      </c>
      <c r="I152" s="220"/>
      <c r="J152" s="221">
        <f>ROUND(I152*H152,2)</f>
        <v>0</v>
      </c>
      <c r="K152" s="217" t="s">
        <v>19</v>
      </c>
      <c r="L152" s="46"/>
      <c r="M152" s="222" t="s">
        <v>19</v>
      </c>
      <c r="N152" s="223" t="s">
        <v>44</v>
      </c>
      <c r="O152" s="86"/>
      <c r="P152" s="224">
        <f>O152*H152</f>
        <v>0</v>
      </c>
      <c r="Q152" s="224">
        <v>0</v>
      </c>
      <c r="R152" s="224">
        <f>Q152*H152</f>
        <v>0</v>
      </c>
      <c r="S152" s="224">
        <v>0</v>
      </c>
      <c r="T152" s="225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6" t="s">
        <v>135</v>
      </c>
      <c r="AT152" s="226" t="s">
        <v>190</v>
      </c>
      <c r="AU152" s="226" t="s">
        <v>80</v>
      </c>
      <c r="AY152" s="19" t="s">
        <v>188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19" t="s">
        <v>80</v>
      </c>
      <c r="BK152" s="227">
        <f>ROUND(I152*H152,2)</f>
        <v>0</v>
      </c>
      <c r="BL152" s="19" t="s">
        <v>135</v>
      </c>
      <c r="BM152" s="226" t="s">
        <v>4549</v>
      </c>
    </row>
    <row r="153" s="2" customFormat="1" ht="16.5" customHeight="1">
      <c r="A153" s="40"/>
      <c r="B153" s="41"/>
      <c r="C153" s="215" t="s">
        <v>948</v>
      </c>
      <c r="D153" s="215" t="s">
        <v>190</v>
      </c>
      <c r="E153" s="216" t="s">
        <v>4550</v>
      </c>
      <c r="F153" s="217" t="s">
        <v>4551</v>
      </c>
      <c r="G153" s="218" t="s">
        <v>1352</v>
      </c>
      <c r="H153" s="219">
        <v>59</v>
      </c>
      <c r="I153" s="220"/>
      <c r="J153" s="221">
        <f>ROUND(I153*H153,2)</f>
        <v>0</v>
      </c>
      <c r="K153" s="217" t="s">
        <v>19</v>
      </c>
      <c r="L153" s="46"/>
      <c r="M153" s="222" t="s">
        <v>19</v>
      </c>
      <c r="N153" s="223" t="s">
        <v>44</v>
      </c>
      <c r="O153" s="86"/>
      <c r="P153" s="224">
        <f>O153*H153</f>
        <v>0</v>
      </c>
      <c r="Q153" s="224">
        <v>0</v>
      </c>
      <c r="R153" s="224">
        <f>Q153*H153</f>
        <v>0</v>
      </c>
      <c r="S153" s="224">
        <v>0</v>
      </c>
      <c r="T153" s="225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6" t="s">
        <v>135</v>
      </c>
      <c r="AT153" s="226" t="s">
        <v>190</v>
      </c>
      <c r="AU153" s="226" t="s">
        <v>80</v>
      </c>
      <c r="AY153" s="19" t="s">
        <v>188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19" t="s">
        <v>80</v>
      </c>
      <c r="BK153" s="227">
        <f>ROUND(I153*H153,2)</f>
        <v>0</v>
      </c>
      <c r="BL153" s="19" t="s">
        <v>135</v>
      </c>
      <c r="BM153" s="226" t="s">
        <v>4552</v>
      </c>
    </row>
    <row r="154" s="2" customFormat="1" ht="16.5" customHeight="1">
      <c r="A154" s="40"/>
      <c r="B154" s="41"/>
      <c r="C154" s="215" t="s">
        <v>953</v>
      </c>
      <c r="D154" s="215" t="s">
        <v>190</v>
      </c>
      <c r="E154" s="216" t="s">
        <v>4553</v>
      </c>
      <c r="F154" s="217" t="s">
        <v>4554</v>
      </c>
      <c r="G154" s="218" t="s">
        <v>1352</v>
      </c>
      <c r="H154" s="219">
        <v>29</v>
      </c>
      <c r="I154" s="220"/>
      <c r="J154" s="221">
        <f>ROUND(I154*H154,2)</f>
        <v>0</v>
      </c>
      <c r="K154" s="217" t="s">
        <v>19</v>
      </c>
      <c r="L154" s="46"/>
      <c r="M154" s="222" t="s">
        <v>19</v>
      </c>
      <c r="N154" s="223" t="s">
        <v>44</v>
      </c>
      <c r="O154" s="86"/>
      <c r="P154" s="224">
        <f>O154*H154</f>
        <v>0</v>
      </c>
      <c r="Q154" s="224">
        <v>0</v>
      </c>
      <c r="R154" s="224">
        <f>Q154*H154</f>
        <v>0</v>
      </c>
      <c r="S154" s="224">
        <v>0</v>
      </c>
      <c r="T154" s="225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6" t="s">
        <v>135</v>
      </c>
      <c r="AT154" s="226" t="s">
        <v>190</v>
      </c>
      <c r="AU154" s="226" t="s">
        <v>80</v>
      </c>
      <c r="AY154" s="19" t="s">
        <v>188</v>
      </c>
      <c r="BE154" s="227">
        <f>IF(N154="základní",J154,0)</f>
        <v>0</v>
      </c>
      <c r="BF154" s="227">
        <f>IF(N154="snížená",J154,0)</f>
        <v>0</v>
      </c>
      <c r="BG154" s="227">
        <f>IF(N154="zákl. přenesená",J154,0)</f>
        <v>0</v>
      </c>
      <c r="BH154" s="227">
        <f>IF(N154="sníž. přenesená",J154,0)</f>
        <v>0</v>
      </c>
      <c r="BI154" s="227">
        <f>IF(N154="nulová",J154,0)</f>
        <v>0</v>
      </c>
      <c r="BJ154" s="19" t="s">
        <v>80</v>
      </c>
      <c r="BK154" s="227">
        <f>ROUND(I154*H154,2)</f>
        <v>0</v>
      </c>
      <c r="BL154" s="19" t="s">
        <v>135</v>
      </c>
      <c r="BM154" s="226" t="s">
        <v>4555</v>
      </c>
    </row>
    <row r="155" s="2" customFormat="1" ht="16.5" customHeight="1">
      <c r="A155" s="40"/>
      <c r="B155" s="41"/>
      <c r="C155" s="215" t="s">
        <v>967</v>
      </c>
      <c r="D155" s="215" t="s">
        <v>190</v>
      </c>
      <c r="E155" s="216" t="s">
        <v>4556</v>
      </c>
      <c r="F155" s="217" t="s">
        <v>4557</v>
      </c>
      <c r="G155" s="218" t="s">
        <v>1352</v>
      </c>
      <c r="H155" s="219">
        <v>7</v>
      </c>
      <c r="I155" s="220"/>
      <c r="J155" s="221">
        <f>ROUND(I155*H155,2)</f>
        <v>0</v>
      </c>
      <c r="K155" s="217" t="s">
        <v>19</v>
      </c>
      <c r="L155" s="46"/>
      <c r="M155" s="222" t="s">
        <v>19</v>
      </c>
      <c r="N155" s="223" t="s">
        <v>44</v>
      </c>
      <c r="O155" s="86"/>
      <c r="P155" s="224">
        <f>O155*H155</f>
        <v>0</v>
      </c>
      <c r="Q155" s="224">
        <v>0</v>
      </c>
      <c r="R155" s="224">
        <f>Q155*H155</f>
        <v>0</v>
      </c>
      <c r="S155" s="224">
        <v>0</v>
      </c>
      <c r="T155" s="225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6" t="s">
        <v>135</v>
      </c>
      <c r="AT155" s="226" t="s">
        <v>190</v>
      </c>
      <c r="AU155" s="226" t="s">
        <v>80</v>
      </c>
      <c r="AY155" s="19" t="s">
        <v>188</v>
      </c>
      <c r="BE155" s="227">
        <f>IF(N155="základní",J155,0)</f>
        <v>0</v>
      </c>
      <c r="BF155" s="227">
        <f>IF(N155="snížená",J155,0)</f>
        <v>0</v>
      </c>
      <c r="BG155" s="227">
        <f>IF(N155="zákl. přenesená",J155,0)</f>
        <v>0</v>
      </c>
      <c r="BH155" s="227">
        <f>IF(N155="sníž. přenesená",J155,0)</f>
        <v>0</v>
      </c>
      <c r="BI155" s="227">
        <f>IF(N155="nulová",J155,0)</f>
        <v>0</v>
      </c>
      <c r="BJ155" s="19" t="s">
        <v>80</v>
      </c>
      <c r="BK155" s="227">
        <f>ROUND(I155*H155,2)</f>
        <v>0</v>
      </c>
      <c r="BL155" s="19" t="s">
        <v>135</v>
      </c>
      <c r="BM155" s="226" t="s">
        <v>4558</v>
      </c>
    </row>
    <row r="156" s="2" customFormat="1" ht="16.5" customHeight="1">
      <c r="A156" s="40"/>
      <c r="B156" s="41"/>
      <c r="C156" s="215" t="s">
        <v>972</v>
      </c>
      <c r="D156" s="215" t="s">
        <v>190</v>
      </c>
      <c r="E156" s="216" t="s">
        <v>4559</v>
      </c>
      <c r="F156" s="217" t="s">
        <v>4560</v>
      </c>
      <c r="G156" s="218" t="s">
        <v>1352</v>
      </c>
      <c r="H156" s="219">
        <v>2</v>
      </c>
      <c r="I156" s="220"/>
      <c r="J156" s="221">
        <f>ROUND(I156*H156,2)</f>
        <v>0</v>
      </c>
      <c r="K156" s="217" t="s">
        <v>19</v>
      </c>
      <c r="L156" s="46"/>
      <c r="M156" s="222" t="s">
        <v>19</v>
      </c>
      <c r="N156" s="223" t="s">
        <v>44</v>
      </c>
      <c r="O156" s="86"/>
      <c r="P156" s="224">
        <f>O156*H156</f>
        <v>0</v>
      </c>
      <c r="Q156" s="224">
        <v>0</v>
      </c>
      <c r="R156" s="224">
        <f>Q156*H156</f>
        <v>0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135</v>
      </c>
      <c r="AT156" s="226" t="s">
        <v>190</v>
      </c>
      <c r="AU156" s="226" t="s">
        <v>80</v>
      </c>
      <c r="AY156" s="19" t="s">
        <v>188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135</v>
      </c>
      <c r="BM156" s="226" t="s">
        <v>4561</v>
      </c>
    </row>
    <row r="157" s="2" customFormat="1" ht="16.5" customHeight="1">
      <c r="A157" s="40"/>
      <c r="B157" s="41"/>
      <c r="C157" s="215" t="s">
        <v>979</v>
      </c>
      <c r="D157" s="215" t="s">
        <v>190</v>
      </c>
      <c r="E157" s="216" t="s">
        <v>4562</v>
      </c>
      <c r="F157" s="217" t="s">
        <v>4563</v>
      </c>
      <c r="G157" s="218" t="s">
        <v>1352</v>
      </c>
      <c r="H157" s="219">
        <v>150</v>
      </c>
      <c r="I157" s="220"/>
      <c r="J157" s="221">
        <f>ROUND(I157*H157,2)</f>
        <v>0</v>
      </c>
      <c r="K157" s="217" t="s">
        <v>19</v>
      </c>
      <c r="L157" s="46"/>
      <c r="M157" s="222" t="s">
        <v>19</v>
      </c>
      <c r="N157" s="223" t="s">
        <v>44</v>
      </c>
      <c r="O157" s="86"/>
      <c r="P157" s="224">
        <f>O157*H157</f>
        <v>0</v>
      </c>
      <c r="Q157" s="224">
        <v>0</v>
      </c>
      <c r="R157" s="224">
        <f>Q157*H157</f>
        <v>0</v>
      </c>
      <c r="S157" s="224">
        <v>0</v>
      </c>
      <c r="T157" s="225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6" t="s">
        <v>135</v>
      </c>
      <c r="AT157" s="226" t="s">
        <v>190</v>
      </c>
      <c r="AU157" s="226" t="s">
        <v>80</v>
      </c>
      <c r="AY157" s="19" t="s">
        <v>188</v>
      </c>
      <c r="BE157" s="227">
        <f>IF(N157="základní",J157,0)</f>
        <v>0</v>
      </c>
      <c r="BF157" s="227">
        <f>IF(N157="snížená",J157,0)</f>
        <v>0</v>
      </c>
      <c r="BG157" s="227">
        <f>IF(N157="zákl. přenesená",J157,0)</f>
        <v>0</v>
      </c>
      <c r="BH157" s="227">
        <f>IF(N157="sníž. přenesená",J157,0)</f>
        <v>0</v>
      </c>
      <c r="BI157" s="227">
        <f>IF(N157="nulová",J157,0)</f>
        <v>0</v>
      </c>
      <c r="BJ157" s="19" t="s">
        <v>80</v>
      </c>
      <c r="BK157" s="227">
        <f>ROUND(I157*H157,2)</f>
        <v>0</v>
      </c>
      <c r="BL157" s="19" t="s">
        <v>135</v>
      </c>
      <c r="BM157" s="226" t="s">
        <v>4564</v>
      </c>
    </row>
    <row r="158" s="2" customFormat="1" ht="16.5" customHeight="1">
      <c r="A158" s="40"/>
      <c r="B158" s="41"/>
      <c r="C158" s="215" t="s">
        <v>984</v>
      </c>
      <c r="D158" s="215" t="s">
        <v>190</v>
      </c>
      <c r="E158" s="216" t="s">
        <v>4565</v>
      </c>
      <c r="F158" s="217" t="s">
        <v>4566</v>
      </c>
      <c r="G158" s="218" t="s">
        <v>1352</v>
      </c>
      <c r="H158" s="219">
        <v>340</v>
      </c>
      <c r="I158" s="220"/>
      <c r="J158" s="221">
        <f>ROUND(I158*H158,2)</f>
        <v>0</v>
      </c>
      <c r="K158" s="217" t="s">
        <v>19</v>
      </c>
      <c r="L158" s="46"/>
      <c r="M158" s="222" t="s">
        <v>19</v>
      </c>
      <c r="N158" s="223" t="s">
        <v>44</v>
      </c>
      <c r="O158" s="86"/>
      <c r="P158" s="224">
        <f>O158*H158</f>
        <v>0</v>
      </c>
      <c r="Q158" s="224">
        <v>0</v>
      </c>
      <c r="R158" s="224">
        <f>Q158*H158</f>
        <v>0</v>
      </c>
      <c r="S158" s="224">
        <v>0</v>
      </c>
      <c r="T158" s="225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6" t="s">
        <v>135</v>
      </c>
      <c r="AT158" s="226" t="s">
        <v>190</v>
      </c>
      <c r="AU158" s="226" t="s">
        <v>80</v>
      </c>
      <c r="AY158" s="19" t="s">
        <v>188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19" t="s">
        <v>80</v>
      </c>
      <c r="BK158" s="227">
        <f>ROUND(I158*H158,2)</f>
        <v>0</v>
      </c>
      <c r="BL158" s="19" t="s">
        <v>135</v>
      </c>
      <c r="BM158" s="226" t="s">
        <v>4567</v>
      </c>
    </row>
    <row r="159" s="2" customFormat="1" ht="16.5" customHeight="1">
      <c r="A159" s="40"/>
      <c r="B159" s="41"/>
      <c r="C159" s="215" t="s">
        <v>988</v>
      </c>
      <c r="D159" s="215" t="s">
        <v>190</v>
      </c>
      <c r="E159" s="216" t="s">
        <v>4568</v>
      </c>
      <c r="F159" s="217" t="s">
        <v>4569</v>
      </c>
      <c r="G159" s="218" t="s">
        <v>1352</v>
      </c>
      <c r="H159" s="219">
        <v>16</v>
      </c>
      <c r="I159" s="220"/>
      <c r="J159" s="221">
        <f>ROUND(I159*H159,2)</f>
        <v>0</v>
      </c>
      <c r="K159" s="217" t="s">
        <v>19</v>
      </c>
      <c r="L159" s="46"/>
      <c r="M159" s="222" t="s">
        <v>19</v>
      </c>
      <c r="N159" s="223" t="s">
        <v>44</v>
      </c>
      <c r="O159" s="86"/>
      <c r="P159" s="224">
        <f>O159*H159</f>
        <v>0</v>
      </c>
      <c r="Q159" s="224">
        <v>0</v>
      </c>
      <c r="R159" s="224">
        <f>Q159*H159</f>
        <v>0</v>
      </c>
      <c r="S159" s="224">
        <v>0</v>
      </c>
      <c r="T159" s="225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6" t="s">
        <v>135</v>
      </c>
      <c r="AT159" s="226" t="s">
        <v>190</v>
      </c>
      <c r="AU159" s="226" t="s">
        <v>80</v>
      </c>
      <c r="AY159" s="19" t="s">
        <v>188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19" t="s">
        <v>80</v>
      </c>
      <c r="BK159" s="227">
        <f>ROUND(I159*H159,2)</f>
        <v>0</v>
      </c>
      <c r="BL159" s="19" t="s">
        <v>135</v>
      </c>
      <c r="BM159" s="226" t="s">
        <v>4570</v>
      </c>
    </row>
    <row r="160" s="2" customFormat="1" ht="16.5" customHeight="1">
      <c r="A160" s="40"/>
      <c r="B160" s="41"/>
      <c r="C160" s="215" t="s">
        <v>991</v>
      </c>
      <c r="D160" s="215" t="s">
        <v>190</v>
      </c>
      <c r="E160" s="216" t="s">
        <v>4571</v>
      </c>
      <c r="F160" s="217" t="s">
        <v>4572</v>
      </c>
      <c r="G160" s="218" t="s">
        <v>1352</v>
      </c>
      <c r="H160" s="219">
        <v>50</v>
      </c>
      <c r="I160" s="220"/>
      <c r="J160" s="221">
        <f>ROUND(I160*H160,2)</f>
        <v>0</v>
      </c>
      <c r="K160" s="217" t="s">
        <v>19</v>
      </c>
      <c r="L160" s="46"/>
      <c r="M160" s="222" t="s">
        <v>19</v>
      </c>
      <c r="N160" s="223" t="s">
        <v>44</v>
      </c>
      <c r="O160" s="86"/>
      <c r="P160" s="224">
        <f>O160*H160</f>
        <v>0</v>
      </c>
      <c r="Q160" s="224">
        <v>0</v>
      </c>
      <c r="R160" s="224">
        <f>Q160*H160</f>
        <v>0</v>
      </c>
      <c r="S160" s="224">
        <v>0</v>
      </c>
      <c r="T160" s="225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6" t="s">
        <v>135</v>
      </c>
      <c r="AT160" s="226" t="s">
        <v>190</v>
      </c>
      <c r="AU160" s="226" t="s">
        <v>80</v>
      </c>
      <c r="AY160" s="19" t="s">
        <v>188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19" t="s">
        <v>80</v>
      </c>
      <c r="BK160" s="227">
        <f>ROUND(I160*H160,2)</f>
        <v>0</v>
      </c>
      <c r="BL160" s="19" t="s">
        <v>135</v>
      </c>
      <c r="BM160" s="226" t="s">
        <v>4573</v>
      </c>
    </row>
    <row r="161" s="2" customFormat="1" ht="16.5" customHeight="1">
      <c r="A161" s="40"/>
      <c r="B161" s="41"/>
      <c r="C161" s="215" t="s">
        <v>993</v>
      </c>
      <c r="D161" s="215" t="s">
        <v>190</v>
      </c>
      <c r="E161" s="216" t="s">
        <v>4574</v>
      </c>
      <c r="F161" s="217" t="s">
        <v>4575</v>
      </c>
      <c r="G161" s="218" t="s">
        <v>1352</v>
      </c>
      <c r="H161" s="219">
        <v>53</v>
      </c>
      <c r="I161" s="220"/>
      <c r="J161" s="221">
        <f>ROUND(I161*H161,2)</f>
        <v>0</v>
      </c>
      <c r="K161" s="217" t="s">
        <v>19</v>
      </c>
      <c r="L161" s="46"/>
      <c r="M161" s="222" t="s">
        <v>19</v>
      </c>
      <c r="N161" s="223" t="s">
        <v>44</v>
      </c>
      <c r="O161" s="86"/>
      <c r="P161" s="224">
        <f>O161*H161</f>
        <v>0</v>
      </c>
      <c r="Q161" s="224">
        <v>0</v>
      </c>
      <c r="R161" s="224">
        <f>Q161*H161</f>
        <v>0</v>
      </c>
      <c r="S161" s="224">
        <v>0</v>
      </c>
      <c r="T161" s="225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6" t="s">
        <v>135</v>
      </c>
      <c r="AT161" s="226" t="s">
        <v>190</v>
      </c>
      <c r="AU161" s="226" t="s">
        <v>80</v>
      </c>
      <c r="AY161" s="19" t="s">
        <v>188</v>
      </c>
      <c r="BE161" s="227">
        <f>IF(N161="základní",J161,0)</f>
        <v>0</v>
      </c>
      <c r="BF161" s="227">
        <f>IF(N161="snížená",J161,0)</f>
        <v>0</v>
      </c>
      <c r="BG161" s="227">
        <f>IF(N161="zákl. přenesená",J161,0)</f>
        <v>0</v>
      </c>
      <c r="BH161" s="227">
        <f>IF(N161="sníž. přenesená",J161,0)</f>
        <v>0</v>
      </c>
      <c r="BI161" s="227">
        <f>IF(N161="nulová",J161,0)</f>
        <v>0</v>
      </c>
      <c r="BJ161" s="19" t="s">
        <v>80</v>
      </c>
      <c r="BK161" s="227">
        <f>ROUND(I161*H161,2)</f>
        <v>0</v>
      </c>
      <c r="BL161" s="19" t="s">
        <v>135</v>
      </c>
      <c r="BM161" s="226" t="s">
        <v>4576</v>
      </c>
    </row>
    <row r="162" s="2" customFormat="1" ht="16.5" customHeight="1">
      <c r="A162" s="40"/>
      <c r="B162" s="41"/>
      <c r="C162" s="215" t="s">
        <v>1000</v>
      </c>
      <c r="D162" s="215" t="s">
        <v>190</v>
      </c>
      <c r="E162" s="216" t="s">
        <v>4577</v>
      </c>
      <c r="F162" s="217" t="s">
        <v>4578</v>
      </c>
      <c r="G162" s="218" t="s">
        <v>1352</v>
      </c>
      <c r="H162" s="219">
        <v>1</v>
      </c>
      <c r="I162" s="220"/>
      <c r="J162" s="221">
        <f>ROUND(I162*H162,2)</f>
        <v>0</v>
      </c>
      <c r="K162" s="217" t="s">
        <v>19</v>
      </c>
      <c r="L162" s="46"/>
      <c r="M162" s="222" t="s">
        <v>19</v>
      </c>
      <c r="N162" s="223" t="s">
        <v>44</v>
      </c>
      <c r="O162" s="86"/>
      <c r="P162" s="224">
        <f>O162*H162</f>
        <v>0</v>
      </c>
      <c r="Q162" s="224">
        <v>0</v>
      </c>
      <c r="R162" s="224">
        <f>Q162*H162</f>
        <v>0</v>
      </c>
      <c r="S162" s="224">
        <v>0</v>
      </c>
      <c r="T162" s="225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6" t="s">
        <v>135</v>
      </c>
      <c r="AT162" s="226" t="s">
        <v>190</v>
      </c>
      <c r="AU162" s="226" t="s">
        <v>80</v>
      </c>
      <c r="AY162" s="19" t="s">
        <v>188</v>
      </c>
      <c r="BE162" s="227">
        <f>IF(N162="základní",J162,0)</f>
        <v>0</v>
      </c>
      <c r="BF162" s="227">
        <f>IF(N162="snížená",J162,0)</f>
        <v>0</v>
      </c>
      <c r="BG162" s="227">
        <f>IF(N162="zákl. přenesená",J162,0)</f>
        <v>0</v>
      </c>
      <c r="BH162" s="227">
        <f>IF(N162="sníž. přenesená",J162,0)</f>
        <v>0</v>
      </c>
      <c r="BI162" s="227">
        <f>IF(N162="nulová",J162,0)</f>
        <v>0</v>
      </c>
      <c r="BJ162" s="19" t="s">
        <v>80</v>
      </c>
      <c r="BK162" s="227">
        <f>ROUND(I162*H162,2)</f>
        <v>0</v>
      </c>
      <c r="BL162" s="19" t="s">
        <v>135</v>
      </c>
      <c r="BM162" s="226" t="s">
        <v>4579</v>
      </c>
    </row>
    <row r="163" s="2" customFormat="1" ht="16.5" customHeight="1">
      <c r="A163" s="40"/>
      <c r="B163" s="41"/>
      <c r="C163" s="215" t="s">
        <v>1006</v>
      </c>
      <c r="D163" s="215" t="s">
        <v>190</v>
      </c>
      <c r="E163" s="216" t="s">
        <v>4580</v>
      </c>
      <c r="F163" s="217" t="s">
        <v>4581</v>
      </c>
      <c r="G163" s="218" t="s">
        <v>1352</v>
      </c>
      <c r="H163" s="219">
        <v>1</v>
      </c>
      <c r="I163" s="220"/>
      <c r="J163" s="221">
        <f>ROUND(I163*H163,2)</f>
        <v>0</v>
      </c>
      <c r="K163" s="217" t="s">
        <v>19</v>
      </c>
      <c r="L163" s="46"/>
      <c r="M163" s="222" t="s">
        <v>19</v>
      </c>
      <c r="N163" s="223" t="s">
        <v>44</v>
      </c>
      <c r="O163" s="86"/>
      <c r="P163" s="224">
        <f>O163*H163</f>
        <v>0</v>
      </c>
      <c r="Q163" s="224">
        <v>0</v>
      </c>
      <c r="R163" s="224">
        <f>Q163*H163</f>
        <v>0</v>
      </c>
      <c r="S163" s="224">
        <v>0</v>
      </c>
      <c r="T163" s="225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6" t="s">
        <v>135</v>
      </c>
      <c r="AT163" s="226" t="s">
        <v>190</v>
      </c>
      <c r="AU163" s="226" t="s">
        <v>80</v>
      </c>
      <c r="AY163" s="19" t="s">
        <v>188</v>
      </c>
      <c r="BE163" s="227">
        <f>IF(N163="základní",J163,0)</f>
        <v>0</v>
      </c>
      <c r="BF163" s="227">
        <f>IF(N163="snížená",J163,0)</f>
        <v>0</v>
      </c>
      <c r="BG163" s="227">
        <f>IF(N163="zákl. přenesená",J163,0)</f>
        <v>0</v>
      </c>
      <c r="BH163" s="227">
        <f>IF(N163="sníž. přenesená",J163,0)</f>
        <v>0</v>
      </c>
      <c r="BI163" s="227">
        <f>IF(N163="nulová",J163,0)</f>
        <v>0</v>
      </c>
      <c r="BJ163" s="19" t="s">
        <v>80</v>
      </c>
      <c r="BK163" s="227">
        <f>ROUND(I163*H163,2)</f>
        <v>0</v>
      </c>
      <c r="BL163" s="19" t="s">
        <v>135</v>
      </c>
      <c r="BM163" s="226" t="s">
        <v>4582</v>
      </c>
    </row>
    <row r="164" s="2" customFormat="1" ht="16.5" customHeight="1">
      <c r="A164" s="40"/>
      <c r="B164" s="41"/>
      <c r="C164" s="215" t="s">
        <v>1011</v>
      </c>
      <c r="D164" s="215" t="s">
        <v>190</v>
      </c>
      <c r="E164" s="216" t="s">
        <v>4583</v>
      </c>
      <c r="F164" s="217" t="s">
        <v>4584</v>
      </c>
      <c r="G164" s="218" t="s">
        <v>1352</v>
      </c>
      <c r="H164" s="219">
        <v>1</v>
      </c>
      <c r="I164" s="220"/>
      <c r="J164" s="221">
        <f>ROUND(I164*H164,2)</f>
        <v>0</v>
      </c>
      <c r="K164" s="217" t="s">
        <v>19</v>
      </c>
      <c r="L164" s="46"/>
      <c r="M164" s="222" t="s">
        <v>19</v>
      </c>
      <c r="N164" s="223" t="s">
        <v>44</v>
      </c>
      <c r="O164" s="86"/>
      <c r="P164" s="224">
        <f>O164*H164</f>
        <v>0</v>
      </c>
      <c r="Q164" s="224">
        <v>0</v>
      </c>
      <c r="R164" s="224">
        <f>Q164*H164</f>
        <v>0</v>
      </c>
      <c r="S164" s="224">
        <v>0</v>
      </c>
      <c r="T164" s="225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6" t="s">
        <v>135</v>
      </c>
      <c r="AT164" s="226" t="s">
        <v>190</v>
      </c>
      <c r="AU164" s="226" t="s">
        <v>80</v>
      </c>
      <c r="AY164" s="19" t="s">
        <v>188</v>
      </c>
      <c r="BE164" s="227">
        <f>IF(N164="základní",J164,0)</f>
        <v>0</v>
      </c>
      <c r="BF164" s="227">
        <f>IF(N164="snížená",J164,0)</f>
        <v>0</v>
      </c>
      <c r="BG164" s="227">
        <f>IF(N164="zákl. přenesená",J164,0)</f>
        <v>0</v>
      </c>
      <c r="BH164" s="227">
        <f>IF(N164="sníž. přenesená",J164,0)</f>
        <v>0</v>
      </c>
      <c r="BI164" s="227">
        <f>IF(N164="nulová",J164,0)</f>
        <v>0</v>
      </c>
      <c r="BJ164" s="19" t="s">
        <v>80</v>
      </c>
      <c r="BK164" s="227">
        <f>ROUND(I164*H164,2)</f>
        <v>0</v>
      </c>
      <c r="BL164" s="19" t="s">
        <v>135</v>
      </c>
      <c r="BM164" s="226" t="s">
        <v>4585</v>
      </c>
    </row>
    <row r="165" s="2" customFormat="1" ht="16.5" customHeight="1">
      <c r="A165" s="40"/>
      <c r="B165" s="41"/>
      <c r="C165" s="215" t="s">
        <v>1013</v>
      </c>
      <c r="D165" s="215" t="s">
        <v>190</v>
      </c>
      <c r="E165" s="216" t="s">
        <v>4586</v>
      </c>
      <c r="F165" s="217" t="s">
        <v>4587</v>
      </c>
      <c r="G165" s="218" t="s">
        <v>1352</v>
      </c>
      <c r="H165" s="219">
        <v>1</v>
      </c>
      <c r="I165" s="220"/>
      <c r="J165" s="221">
        <f>ROUND(I165*H165,2)</f>
        <v>0</v>
      </c>
      <c r="K165" s="217" t="s">
        <v>19</v>
      </c>
      <c r="L165" s="46"/>
      <c r="M165" s="222" t="s">
        <v>19</v>
      </c>
      <c r="N165" s="223" t="s">
        <v>44</v>
      </c>
      <c r="O165" s="86"/>
      <c r="P165" s="224">
        <f>O165*H165</f>
        <v>0</v>
      </c>
      <c r="Q165" s="224">
        <v>0</v>
      </c>
      <c r="R165" s="224">
        <f>Q165*H165</f>
        <v>0</v>
      </c>
      <c r="S165" s="224">
        <v>0</v>
      </c>
      <c r="T165" s="225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6" t="s">
        <v>135</v>
      </c>
      <c r="AT165" s="226" t="s">
        <v>190</v>
      </c>
      <c r="AU165" s="226" t="s">
        <v>80</v>
      </c>
      <c r="AY165" s="19" t="s">
        <v>188</v>
      </c>
      <c r="BE165" s="227">
        <f>IF(N165="základní",J165,0)</f>
        <v>0</v>
      </c>
      <c r="BF165" s="227">
        <f>IF(N165="snížená",J165,0)</f>
        <v>0</v>
      </c>
      <c r="BG165" s="227">
        <f>IF(N165="zákl. přenesená",J165,0)</f>
        <v>0</v>
      </c>
      <c r="BH165" s="227">
        <f>IF(N165="sníž. přenesená",J165,0)</f>
        <v>0</v>
      </c>
      <c r="BI165" s="227">
        <f>IF(N165="nulová",J165,0)</f>
        <v>0</v>
      </c>
      <c r="BJ165" s="19" t="s">
        <v>80</v>
      </c>
      <c r="BK165" s="227">
        <f>ROUND(I165*H165,2)</f>
        <v>0</v>
      </c>
      <c r="BL165" s="19" t="s">
        <v>135</v>
      </c>
      <c r="BM165" s="226" t="s">
        <v>4588</v>
      </c>
    </row>
    <row r="166" s="2" customFormat="1" ht="16.5" customHeight="1">
      <c r="A166" s="40"/>
      <c r="B166" s="41"/>
      <c r="C166" s="215" t="s">
        <v>1016</v>
      </c>
      <c r="D166" s="215" t="s">
        <v>190</v>
      </c>
      <c r="E166" s="216" t="s">
        <v>4589</v>
      </c>
      <c r="F166" s="217" t="s">
        <v>4590</v>
      </c>
      <c r="G166" s="218" t="s">
        <v>1352</v>
      </c>
      <c r="H166" s="219">
        <v>19</v>
      </c>
      <c r="I166" s="220"/>
      <c r="J166" s="221">
        <f>ROUND(I166*H166,2)</f>
        <v>0</v>
      </c>
      <c r="K166" s="217" t="s">
        <v>19</v>
      </c>
      <c r="L166" s="46"/>
      <c r="M166" s="222" t="s">
        <v>19</v>
      </c>
      <c r="N166" s="223" t="s">
        <v>44</v>
      </c>
      <c r="O166" s="86"/>
      <c r="P166" s="224">
        <f>O166*H166</f>
        <v>0</v>
      </c>
      <c r="Q166" s="224">
        <v>0</v>
      </c>
      <c r="R166" s="224">
        <f>Q166*H166</f>
        <v>0</v>
      </c>
      <c r="S166" s="224">
        <v>0</v>
      </c>
      <c r="T166" s="225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6" t="s">
        <v>135</v>
      </c>
      <c r="AT166" s="226" t="s">
        <v>190</v>
      </c>
      <c r="AU166" s="226" t="s">
        <v>80</v>
      </c>
      <c r="AY166" s="19" t="s">
        <v>188</v>
      </c>
      <c r="BE166" s="227">
        <f>IF(N166="základní",J166,0)</f>
        <v>0</v>
      </c>
      <c r="BF166" s="227">
        <f>IF(N166="snížená",J166,0)</f>
        <v>0</v>
      </c>
      <c r="BG166" s="227">
        <f>IF(N166="zákl. přenesená",J166,0)</f>
        <v>0</v>
      </c>
      <c r="BH166" s="227">
        <f>IF(N166="sníž. přenesená",J166,0)</f>
        <v>0</v>
      </c>
      <c r="BI166" s="227">
        <f>IF(N166="nulová",J166,0)</f>
        <v>0</v>
      </c>
      <c r="BJ166" s="19" t="s">
        <v>80</v>
      </c>
      <c r="BK166" s="227">
        <f>ROUND(I166*H166,2)</f>
        <v>0</v>
      </c>
      <c r="BL166" s="19" t="s">
        <v>135</v>
      </c>
      <c r="BM166" s="226" t="s">
        <v>4591</v>
      </c>
    </row>
    <row r="167" s="2" customFormat="1" ht="16.5" customHeight="1">
      <c r="A167" s="40"/>
      <c r="B167" s="41"/>
      <c r="C167" s="215" t="s">
        <v>1018</v>
      </c>
      <c r="D167" s="215" t="s">
        <v>190</v>
      </c>
      <c r="E167" s="216" t="s">
        <v>4592</v>
      </c>
      <c r="F167" s="217" t="s">
        <v>4593</v>
      </c>
      <c r="G167" s="218" t="s">
        <v>1352</v>
      </c>
      <c r="H167" s="219">
        <v>3</v>
      </c>
      <c r="I167" s="220"/>
      <c r="J167" s="221">
        <f>ROUND(I167*H167,2)</f>
        <v>0</v>
      </c>
      <c r="K167" s="217" t="s">
        <v>19</v>
      </c>
      <c r="L167" s="46"/>
      <c r="M167" s="222" t="s">
        <v>19</v>
      </c>
      <c r="N167" s="223" t="s">
        <v>44</v>
      </c>
      <c r="O167" s="86"/>
      <c r="P167" s="224">
        <f>O167*H167</f>
        <v>0</v>
      </c>
      <c r="Q167" s="224">
        <v>0</v>
      </c>
      <c r="R167" s="224">
        <f>Q167*H167</f>
        <v>0</v>
      </c>
      <c r="S167" s="224">
        <v>0</v>
      </c>
      <c r="T167" s="225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6" t="s">
        <v>135</v>
      </c>
      <c r="AT167" s="226" t="s">
        <v>190</v>
      </c>
      <c r="AU167" s="226" t="s">
        <v>80</v>
      </c>
      <c r="AY167" s="19" t="s">
        <v>188</v>
      </c>
      <c r="BE167" s="227">
        <f>IF(N167="základní",J167,0)</f>
        <v>0</v>
      </c>
      <c r="BF167" s="227">
        <f>IF(N167="snížená",J167,0)</f>
        <v>0</v>
      </c>
      <c r="BG167" s="227">
        <f>IF(N167="zákl. přenesená",J167,0)</f>
        <v>0</v>
      </c>
      <c r="BH167" s="227">
        <f>IF(N167="sníž. přenesená",J167,0)</f>
        <v>0</v>
      </c>
      <c r="BI167" s="227">
        <f>IF(N167="nulová",J167,0)</f>
        <v>0</v>
      </c>
      <c r="BJ167" s="19" t="s">
        <v>80</v>
      </c>
      <c r="BK167" s="227">
        <f>ROUND(I167*H167,2)</f>
        <v>0</v>
      </c>
      <c r="BL167" s="19" t="s">
        <v>135</v>
      </c>
      <c r="BM167" s="226" t="s">
        <v>4594</v>
      </c>
    </row>
    <row r="168" s="2" customFormat="1" ht="16.5" customHeight="1">
      <c r="A168" s="40"/>
      <c r="B168" s="41"/>
      <c r="C168" s="215" t="s">
        <v>1024</v>
      </c>
      <c r="D168" s="215" t="s">
        <v>190</v>
      </c>
      <c r="E168" s="216" t="s">
        <v>4595</v>
      </c>
      <c r="F168" s="217" t="s">
        <v>4596</v>
      </c>
      <c r="G168" s="218" t="s">
        <v>1352</v>
      </c>
      <c r="H168" s="219">
        <v>2</v>
      </c>
      <c r="I168" s="220"/>
      <c r="J168" s="221">
        <f>ROUND(I168*H168,2)</f>
        <v>0</v>
      </c>
      <c r="K168" s="217" t="s">
        <v>19</v>
      </c>
      <c r="L168" s="46"/>
      <c r="M168" s="222" t="s">
        <v>19</v>
      </c>
      <c r="N168" s="223" t="s">
        <v>44</v>
      </c>
      <c r="O168" s="86"/>
      <c r="P168" s="224">
        <f>O168*H168</f>
        <v>0</v>
      </c>
      <c r="Q168" s="224">
        <v>0</v>
      </c>
      <c r="R168" s="224">
        <f>Q168*H168</f>
        <v>0</v>
      </c>
      <c r="S168" s="224">
        <v>0</v>
      </c>
      <c r="T168" s="225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6" t="s">
        <v>135</v>
      </c>
      <c r="AT168" s="226" t="s">
        <v>190</v>
      </c>
      <c r="AU168" s="226" t="s">
        <v>80</v>
      </c>
      <c r="AY168" s="19" t="s">
        <v>188</v>
      </c>
      <c r="BE168" s="227">
        <f>IF(N168="základní",J168,0)</f>
        <v>0</v>
      </c>
      <c r="BF168" s="227">
        <f>IF(N168="snížená",J168,0)</f>
        <v>0</v>
      </c>
      <c r="BG168" s="227">
        <f>IF(N168="zákl. přenesená",J168,0)</f>
        <v>0</v>
      </c>
      <c r="BH168" s="227">
        <f>IF(N168="sníž. přenesená",J168,0)</f>
        <v>0</v>
      </c>
      <c r="BI168" s="227">
        <f>IF(N168="nulová",J168,0)</f>
        <v>0</v>
      </c>
      <c r="BJ168" s="19" t="s">
        <v>80</v>
      </c>
      <c r="BK168" s="227">
        <f>ROUND(I168*H168,2)</f>
        <v>0</v>
      </c>
      <c r="BL168" s="19" t="s">
        <v>135</v>
      </c>
      <c r="BM168" s="226" t="s">
        <v>4597</v>
      </c>
    </row>
    <row r="169" s="2" customFormat="1" ht="16.5" customHeight="1">
      <c r="A169" s="40"/>
      <c r="B169" s="41"/>
      <c r="C169" s="215" t="s">
        <v>1030</v>
      </c>
      <c r="D169" s="215" t="s">
        <v>190</v>
      </c>
      <c r="E169" s="216" t="s">
        <v>4598</v>
      </c>
      <c r="F169" s="217" t="s">
        <v>4599</v>
      </c>
      <c r="G169" s="218" t="s">
        <v>1352</v>
      </c>
      <c r="H169" s="219">
        <v>5</v>
      </c>
      <c r="I169" s="220"/>
      <c r="J169" s="221">
        <f>ROUND(I169*H169,2)</f>
        <v>0</v>
      </c>
      <c r="K169" s="217" t="s">
        <v>19</v>
      </c>
      <c r="L169" s="46"/>
      <c r="M169" s="222" t="s">
        <v>19</v>
      </c>
      <c r="N169" s="223" t="s">
        <v>44</v>
      </c>
      <c r="O169" s="86"/>
      <c r="P169" s="224">
        <f>O169*H169</f>
        <v>0</v>
      </c>
      <c r="Q169" s="224">
        <v>0</v>
      </c>
      <c r="R169" s="224">
        <f>Q169*H169</f>
        <v>0</v>
      </c>
      <c r="S169" s="224">
        <v>0</v>
      </c>
      <c r="T169" s="225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6" t="s">
        <v>135</v>
      </c>
      <c r="AT169" s="226" t="s">
        <v>190</v>
      </c>
      <c r="AU169" s="226" t="s">
        <v>80</v>
      </c>
      <c r="AY169" s="19" t="s">
        <v>188</v>
      </c>
      <c r="BE169" s="227">
        <f>IF(N169="základní",J169,0)</f>
        <v>0</v>
      </c>
      <c r="BF169" s="227">
        <f>IF(N169="snížená",J169,0)</f>
        <v>0</v>
      </c>
      <c r="BG169" s="227">
        <f>IF(N169="zákl. přenesená",J169,0)</f>
        <v>0</v>
      </c>
      <c r="BH169" s="227">
        <f>IF(N169="sníž. přenesená",J169,0)</f>
        <v>0</v>
      </c>
      <c r="BI169" s="227">
        <f>IF(N169="nulová",J169,0)</f>
        <v>0</v>
      </c>
      <c r="BJ169" s="19" t="s">
        <v>80</v>
      </c>
      <c r="BK169" s="227">
        <f>ROUND(I169*H169,2)</f>
        <v>0</v>
      </c>
      <c r="BL169" s="19" t="s">
        <v>135</v>
      </c>
      <c r="BM169" s="226" t="s">
        <v>4600</v>
      </c>
    </row>
    <row r="170" s="2" customFormat="1" ht="16.5" customHeight="1">
      <c r="A170" s="40"/>
      <c r="B170" s="41"/>
      <c r="C170" s="215" t="s">
        <v>1034</v>
      </c>
      <c r="D170" s="215" t="s">
        <v>190</v>
      </c>
      <c r="E170" s="216" t="s">
        <v>4601</v>
      </c>
      <c r="F170" s="217" t="s">
        <v>4602</v>
      </c>
      <c r="G170" s="218" t="s">
        <v>1352</v>
      </c>
      <c r="H170" s="219">
        <v>18</v>
      </c>
      <c r="I170" s="220"/>
      <c r="J170" s="221">
        <f>ROUND(I170*H170,2)</f>
        <v>0</v>
      </c>
      <c r="K170" s="217" t="s">
        <v>19</v>
      </c>
      <c r="L170" s="46"/>
      <c r="M170" s="222" t="s">
        <v>19</v>
      </c>
      <c r="N170" s="223" t="s">
        <v>44</v>
      </c>
      <c r="O170" s="86"/>
      <c r="P170" s="224">
        <f>O170*H170</f>
        <v>0</v>
      </c>
      <c r="Q170" s="224">
        <v>0</v>
      </c>
      <c r="R170" s="224">
        <f>Q170*H170</f>
        <v>0</v>
      </c>
      <c r="S170" s="224">
        <v>0</v>
      </c>
      <c r="T170" s="225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6" t="s">
        <v>135</v>
      </c>
      <c r="AT170" s="226" t="s">
        <v>190</v>
      </c>
      <c r="AU170" s="226" t="s">
        <v>80</v>
      </c>
      <c r="AY170" s="19" t="s">
        <v>188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19" t="s">
        <v>80</v>
      </c>
      <c r="BK170" s="227">
        <f>ROUND(I170*H170,2)</f>
        <v>0</v>
      </c>
      <c r="BL170" s="19" t="s">
        <v>135</v>
      </c>
      <c r="BM170" s="226" t="s">
        <v>4603</v>
      </c>
    </row>
    <row r="171" s="2" customFormat="1" ht="16.5" customHeight="1">
      <c r="A171" s="40"/>
      <c r="B171" s="41"/>
      <c r="C171" s="215" t="s">
        <v>1036</v>
      </c>
      <c r="D171" s="215" t="s">
        <v>190</v>
      </c>
      <c r="E171" s="216" t="s">
        <v>4604</v>
      </c>
      <c r="F171" s="217" t="s">
        <v>4605</v>
      </c>
      <c r="G171" s="218" t="s">
        <v>1352</v>
      </c>
      <c r="H171" s="219">
        <v>7</v>
      </c>
      <c r="I171" s="220"/>
      <c r="J171" s="221">
        <f>ROUND(I171*H171,2)</f>
        <v>0</v>
      </c>
      <c r="K171" s="217" t="s">
        <v>19</v>
      </c>
      <c r="L171" s="46"/>
      <c r="M171" s="222" t="s">
        <v>19</v>
      </c>
      <c r="N171" s="223" t="s">
        <v>44</v>
      </c>
      <c r="O171" s="86"/>
      <c r="P171" s="224">
        <f>O171*H171</f>
        <v>0</v>
      </c>
      <c r="Q171" s="224">
        <v>0</v>
      </c>
      <c r="R171" s="224">
        <f>Q171*H171</f>
        <v>0</v>
      </c>
      <c r="S171" s="224">
        <v>0</v>
      </c>
      <c r="T171" s="225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6" t="s">
        <v>135</v>
      </c>
      <c r="AT171" s="226" t="s">
        <v>190</v>
      </c>
      <c r="AU171" s="226" t="s">
        <v>80</v>
      </c>
      <c r="AY171" s="19" t="s">
        <v>188</v>
      </c>
      <c r="BE171" s="227">
        <f>IF(N171="základní",J171,0)</f>
        <v>0</v>
      </c>
      <c r="BF171" s="227">
        <f>IF(N171="snížená",J171,0)</f>
        <v>0</v>
      </c>
      <c r="BG171" s="227">
        <f>IF(N171="zákl. přenesená",J171,0)</f>
        <v>0</v>
      </c>
      <c r="BH171" s="227">
        <f>IF(N171="sníž. přenesená",J171,0)</f>
        <v>0</v>
      </c>
      <c r="BI171" s="227">
        <f>IF(N171="nulová",J171,0)</f>
        <v>0</v>
      </c>
      <c r="BJ171" s="19" t="s">
        <v>80</v>
      </c>
      <c r="BK171" s="227">
        <f>ROUND(I171*H171,2)</f>
        <v>0</v>
      </c>
      <c r="BL171" s="19" t="s">
        <v>135</v>
      </c>
      <c r="BM171" s="226" t="s">
        <v>4606</v>
      </c>
    </row>
    <row r="172" s="2" customFormat="1" ht="16.5" customHeight="1">
      <c r="A172" s="40"/>
      <c r="B172" s="41"/>
      <c r="C172" s="215" t="s">
        <v>1280</v>
      </c>
      <c r="D172" s="215" t="s">
        <v>190</v>
      </c>
      <c r="E172" s="216" t="s">
        <v>4607</v>
      </c>
      <c r="F172" s="217" t="s">
        <v>4608</v>
      </c>
      <c r="G172" s="218" t="s">
        <v>1352</v>
      </c>
      <c r="H172" s="219">
        <v>1</v>
      </c>
      <c r="I172" s="220"/>
      <c r="J172" s="221">
        <f>ROUND(I172*H172,2)</f>
        <v>0</v>
      </c>
      <c r="K172" s="217" t="s">
        <v>19</v>
      </c>
      <c r="L172" s="46"/>
      <c r="M172" s="222" t="s">
        <v>19</v>
      </c>
      <c r="N172" s="223" t="s">
        <v>44</v>
      </c>
      <c r="O172" s="86"/>
      <c r="P172" s="224">
        <f>O172*H172</f>
        <v>0</v>
      </c>
      <c r="Q172" s="224">
        <v>0</v>
      </c>
      <c r="R172" s="224">
        <f>Q172*H172</f>
        <v>0</v>
      </c>
      <c r="S172" s="224">
        <v>0</v>
      </c>
      <c r="T172" s="225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6" t="s">
        <v>135</v>
      </c>
      <c r="AT172" s="226" t="s">
        <v>190</v>
      </c>
      <c r="AU172" s="226" t="s">
        <v>80</v>
      </c>
      <c r="AY172" s="19" t="s">
        <v>188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19" t="s">
        <v>80</v>
      </c>
      <c r="BK172" s="227">
        <f>ROUND(I172*H172,2)</f>
        <v>0</v>
      </c>
      <c r="BL172" s="19" t="s">
        <v>135</v>
      </c>
      <c r="BM172" s="226" t="s">
        <v>4609</v>
      </c>
    </row>
    <row r="173" s="2" customFormat="1" ht="16.5" customHeight="1">
      <c r="A173" s="40"/>
      <c r="B173" s="41"/>
      <c r="C173" s="215" t="s">
        <v>1286</v>
      </c>
      <c r="D173" s="215" t="s">
        <v>190</v>
      </c>
      <c r="E173" s="216" t="s">
        <v>4610</v>
      </c>
      <c r="F173" s="217" t="s">
        <v>4611</v>
      </c>
      <c r="G173" s="218" t="s">
        <v>1352</v>
      </c>
      <c r="H173" s="219">
        <v>36</v>
      </c>
      <c r="I173" s="220"/>
      <c r="J173" s="221">
        <f>ROUND(I173*H173,2)</f>
        <v>0</v>
      </c>
      <c r="K173" s="217" t="s">
        <v>19</v>
      </c>
      <c r="L173" s="46"/>
      <c r="M173" s="222" t="s">
        <v>19</v>
      </c>
      <c r="N173" s="223" t="s">
        <v>44</v>
      </c>
      <c r="O173" s="86"/>
      <c r="P173" s="224">
        <f>O173*H173</f>
        <v>0</v>
      </c>
      <c r="Q173" s="224">
        <v>0</v>
      </c>
      <c r="R173" s="224">
        <f>Q173*H173</f>
        <v>0</v>
      </c>
      <c r="S173" s="224">
        <v>0</v>
      </c>
      <c r="T173" s="225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6" t="s">
        <v>135</v>
      </c>
      <c r="AT173" s="226" t="s">
        <v>190</v>
      </c>
      <c r="AU173" s="226" t="s">
        <v>80</v>
      </c>
      <c r="AY173" s="19" t="s">
        <v>188</v>
      </c>
      <c r="BE173" s="227">
        <f>IF(N173="základní",J173,0)</f>
        <v>0</v>
      </c>
      <c r="BF173" s="227">
        <f>IF(N173="snížená",J173,0)</f>
        <v>0</v>
      </c>
      <c r="BG173" s="227">
        <f>IF(N173="zákl. přenesená",J173,0)</f>
        <v>0</v>
      </c>
      <c r="BH173" s="227">
        <f>IF(N173="sníž. přenesená",J173,0)</f>
        <v>0</v>
      </c>
      <c r="BI173" s="227">
        <f>IF(N173="nulová",J173,0)</f>
        <v>0</v>
      </c>
      <c r="BJ173" s="19" t="s">
        <v>80</v>
      </c>
      <c r="BK173" s="227">
        <f>ROUND(I173*H173,2)</f>
        <v>0</v>
      </c>
      <c r="BL173" s="19" t="s">
        <v>135</v>
      </c>
      <c r="BM173" s="226" t="s">
        <v>4612</v>
      </c>
    </row>
    <row r="174" s="2" customFormat="1" ht="16.5" customHeight="1">
      <c r="A174" s="40"/>
      <c r="B174" s="41"/>
      <c r="C174" s="215" t="s">
        <v>1291</v>
      </c>
      <c r="D174" s="215" t="s">
        <v>190</v>
      </c>
      <c r="E174" s="216" t="s">
        <v>4613</v>
      </c>
      <c r="F174" s="217" t="s">
        <v>4614</v>
      </c>
      <c r="G174" s="218" t="s">
        <v>1352</v>
      </c>
      <c r="H174" s="219">
        <v>4</v>
      </c>
      <c r="I174" s="220"/>
      <c r="J174" s="221">
        <f>ROUND(I174*H174,2)</f>
        <v>0</v>
      </c>
      <c r="K174" s="217" t="s">
        <v>19</v>
      </c>
      <c r="L174" s="46"/>
      <c r="M174" s="222" t="s">
        <v>19</v>
      </c>
      <c r="N174" s="223" t="s">
        <v>44</v>
      </c>
      <c r="O174" s="86"/>
      <c r="P174" s="224">
        <f>O174*H174</f>
        <v>0</v>
      </c>
      <c r="Q174" s="224">
        <v>0</v>
      </c>
      <c r="R174" s="224">
        <f>Q174*H174</f>
        <v>0</v>
      </c>
      <c r="S174" s="224">
        <v>0</v>
      </c>
      <c r="T174" s="225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6" t="s">
        <v>135</v>
      </c>
      <c r="AT174" s="226" t="s">
        <v>190</v>
      </c>
      <c r="AU174" s="226" t="s">
        <v>80</v>
      </c>
      <c r="AY174" s="19" t="s">
        <v>188</v>
      </c>
      <c r="BE174" s="227">
        <f>IF(N174="základní",J174,0)</f>
        <v>0</v>
      </c>
      <c r="BF174" s="227">
        <f>IF(N174="snížená",J174,0)</f>
        <v>0</v>
      </c>
      <c r="BG174" s="227">
        <f>IF(N174="zákl. přenesená",J174,0)</f>
        <v>0</v>
      </c>
      <c r="BH174" s="227">
        <f>IF(N174="sníž. přenesená",J174,0)</f>
        <v>0</v>
      </c>
      <c r="BI174" s="227">
        <f>IF(N174="nulová",J174,0)</f>
        <v>0</v>
      </c>
      <c r="BJ174" s="19" t="s">
        <v>80</v>
      </c>
      <c r="BK174" s="227">
        <f>ROUND(I174*H174,2)</f>
        <v>0</v>
      </c>
      <c r="BL174" s="19" t="s">
        <v>135</v>
      </c>
      <c r="BM174" s="226" t="s">
        <v>4615</v>
      </c>
    </row>
    <row r="175" s="2" customFormat="1" ht="16.5" customHeight="1">
      <c r="A175" s="40"/>
      <c r="B175" s="41"/>
      <c r="C175" s="215" t="s">
        <v>1298</v>
      </c>
      <c r="D175" s="215" t="s">
        <v>190</v>
      </c>
      <c r="E175" s="216" t="s">
        <v>4616</v>
      </c>
      <c r="F175" s="217" t="s">
        <v>4617</v>
      </c>
      <c r="G175" s="218" t="s">
        <v>1352</v>
      </c>
      <c r="H175" s="219">
        <v>2</v>
      </c>
      <c r="I175" s="220"/>
      <c r="J175" s="221">
        <f>ROUND(I175*H175,2)</f>
        <v>0</v>
      </c>
      <c r="K175" s="217" t="s">
        <v>19</v>
      </c>
      <c r="L175" s="46"/>
      <c r="M175" s="222" t="s">
        <v>19</v>
      </c>
      <c r="N175" s="223" t="s">
        <v>44</v>
      </c>
      <c r="O175" s="86"/>
      <c r="P175" s="224">
        <f>O175*H175</f>
        <v>0</v>
      </c>
      <c r="Q175" s="224">
        <v>0</v>
      </c>
      <c r="R175" s="224">
        <f>Q175*H175</f>
        <v>0</v>
      </c>
      <c r="S175" s="224">
        <v>0</v>
      </c>
      <c r="T175" s="225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6" t="s">
        <v>135</v>
      </c>
      <c r="AT175" s="226" t="s">
        <v>190</v>
      </c>
      <c r="AU175" s="226" t="s">
        <v>80</v>
      </c>
      <c r="AY175" s="19" t="s">
        <v>188</v>
      </c>
      <c r="BE175" s="227">
        <f>IF(N175="základní",J175,0)</f>
        <v>0</v>
      </c>
      <c r="BF175" s="227">
        <f>IF(N175="snížená",J175,0)</f>
        <v>0</v>
      </c>
      <c r="BG175" s="227">
        <f>IF(N175="zákl. přenesená",J175,0)</f>
        <v>0</v>
      </c>
      <c r="BH175" s="227">
        <f>IF(N175="sníž. přenesená",J175,0)</f>
        <v>0</v>
      </c>
      <c r="BI175" s="227">
        <f>IF(N175="nulová",J175,0)</f>
        <v>0</v>
      </c>
      <c r="BJ175" s="19" t="s">
        <v>80</v>
      </c>
      <c r="BK175" s="227">
        <f>ROUND(I175*H175,2)</f>
        <v>0</v>
      </c>
      <c r="BL175" s="19" t="s">
        <v>135</v>
      </c>
      <c r="BM175" s="226" t="s">
        <v>4618</v>
      </c>
    </row>
    <row r="176" s="12" customFormat="1" ht="25.92" customHeight="1">
      <c r="A176" s="12"/>
      <c r="B176" s="199"/>
      <c r="C176" s="200"/>
      <c r="D176" s="201" t="s">
        <v>72</v>
      </c>
      <c r="E176" s="202" t="s">
        <v>4619</v>
      </c>
      <c r="F176" s="202" t="s">
        <v>4620</v>
      </c>
      <c r="G176" s="200"/>
      <c r="H176" s="200"/>
      <c r="I176" s="203"/>
      <c r="J176" s="204">
        <f>BK176</f>
        <v>0</v>
      </c>
      <c r="K176" s="200"/>
      <c r="L176" s="205"/>
      <c r="M176" s="206"/>
      <c r="N176" s="207"/>
      <c r="O176" s="207"/>
      <c r="P176" s="208">
        <f>SUM(P177:P202)</f>
        <v>0</v>
      </c>
      <c r="Q176" s="207"/>
      <c r="R176" s="208">
        <f>SUM(R177:R202)</f>
        <v>0</v>
      </c>
      <c r="S176" s="207"/>
      <c r="T176" s="209">
        <f>SUM(T177:T202)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0" t="s">
        <v>80</v>
      </c>
      <c r="AT176" s="211" t="s">
        <v>72</v>
      </c>
      <c r="AU176" s="211" t="s">
        <v>73</v>
      </c>
      <c r="AY176" s="210" t="s">
        <v>188</v>
      </c>
      <c r="BK176" s="212">
        <f>SUM(BK177:BK202)</f>
        <v>0</v>
      </c>
    </row>
    <row r="177" s="2" customFormat="1" ht="16.5" customHeight="1">
      <c r="A177" s="40"/>
      <c r="B177" s="41"/>
      <c r="C177" s="215" t="s">
        <v>1311</v>
      </c>
      <c r="D177" s="215" t="s">
        <v>190</v>
      </c>
      <c r="E177" s="216" t="s">
        <v>4621</v>
      </c>
      <c r="F177" s="217" t="s">
        <v>4622</v>
      </c>
      <c r="G177" s="218" t="s">
        <v>1352</v>
      </c>
      <c r="H177" s="219">
        <v>650</v>
      </c>
      <c r="I177" s="220"/>
      <c r="J177" s="221">
        <f>ROUND(I177*H177,2)</f>
        <v>0</v>
      </c>
      <c r="K177" s="217" t="s">
        <v>19</v>
      </c>
      <c r="L177" s="46"/>
      <c r="M177" s="222" t="s">
        <v>19</v>
      </c>
      <c r="N177" s="223" t="s">
        <v>44</v>
      </c>
      <c r="O177" s="86"/>
      <c r="P177" s="224">
        <f>O177*H177</f>
        <v>0</v>
      </c>
      <c r="Q177" s="224">
        <v>0</v>
      </c>
      <c r="R177" s="224">
        <f>Q177*H177</f>
        <v>0</v>
      </c>
      <c r="S177" s="224">
        <v>0</v>
      </c>
      <c r="T177" s="225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6" t="s">
        <v>135</v>
      </c>
      <c r="AT177" s="226" t="s">
        <v>190</v>
      </c>
      <c r="AU177" s="226" t="s">
        <v>80</v>
      </c>
      <c r="AY177" s="19" t="s">
        <v>188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19" t="s">
        <v>80</v>
      </c>
      <c r="BK177" s="227">
        <f>ROUND(I177*H177,2)</f>
        <v>0</v>
      </c>
      <c r="BL177" s="19" t="s">
        <v>135</v>
      </c>
      <c r="BM177" s="226" t="s">
        <v>4623</v>
      </c>
    </row>
    <row r="178" s="2" customFormat="1" ht="16.5" customHeight="1">
      <c r="A178" s="40"/>
      <c r="B178" s="41"/>
      <c r="C178" s="215" t="s">
        <v>1317</v>
      </c>
      <c r="D178" s="215" t="s">
        <v>190</v>
      </c>
      <c r="E178" s="216" t="s">
        <v>4624</v>
      </c>
      <c r="F178" s="217" t="s">
        <v>4625</v>
      </c>
      <c r="G178" s="218" t="s">
        <v>1352</v>
      </c>
      <c r="H178" s="219">
        <v>35</v>
      </c>
      <c r="I178" s="220"/>
      <c r="J178" s="221">
        <f>ROUND(I178*H178,2)</f>
        <v>0</v>
      </c>
      <c r="K178" s="217" t="s">
        <v>19</v>
      </c>
      <c r="L178" s="46"/>
      <c r="M178" s="222" t="s">
        <v>19</v>
      </c>
      <c r="N178" s="223" t="s">
        <v>44</v>
      </c>
      <c r="O178" s="86"/>
      <c r="P178" s="224">
        <f>O178*H178</f>
        <v>0</v>
      </c>
      <c r="Q178" s="224">
        <v>0</v>
      </c>
      <c r="R178" s="224">
        <f>Q178*H178</f>
        <v>0</v>
      </c>
      <c r="S178" s="224">
        <v>0</v>
      </c>
      <c r="T178" s="225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6" t="s">
        <v>135</v>
      </c>
      <c r="AT178" s="226" t="s">
        <v>190</v>
      </c>
      <c r="AU178" s="226" t="s">
        <v>80</v>
      </c>
      <c r="AY178" s="19" t="s">
        <v>188</v>
      </c>
      <c r="BE178" s="227">
        <f>IF(N178="základní",J178,0)</f>
        <v>0</v>
      </c>
      <c r="BF178" s="227">
        <f>IF(N178="snížená",J178,0)</f>
        <v>0</v>
      </c>
      <c r="BG178" s="227">
        <f>IF(N178="zákl. přenesená",J178,0)</f>
        <v>0</v>
      </c>
      <c r="BH178" s="227">
        <f>IF(N178="sníž. přenesená",J178,0)</f>
        <v>0</v>
      </c>
      <c r="BI178" s="227">
        <f>IF(N178="nulová",J178,0)</f>
        <v>0</v>
      </c>
      <c r="BJ178" s="19" t="s">
        <v>80</v>
      </c>
      <c r="BK178" s="227">
        <f>ROUND(I178*H178,2)</f>
        <v>0</v>
      </c>
      <c r="BL178" s="19" t="s">
        <v>135</v>
      </c>
      <c r="BM178" s="226" t="s">
        <v>4626</v>
      </c>
    </row>
    <row r="179" s="2" customFormat="1" ht="16.5" customHeight="1">
      <c r="A179" s="40"/>
      <c r="B179" s="41"/>
      <c r="C179" s="215" t="s">
        <v>1327</v>
      </c>
      <c r="D179" s="215" t="s">
        <v>190</v>
      </c>
      <c r="E179" s="216" t="s">
        <v>4627</v>
      </c>
      <c r="F179" s="217" t="s">
        <v>4628</v>
      </c>
      <c r="G179" s="218" t="s">
        <v>1352</v>
      </c>
      <c r="H179" s="219">
        <v>70</v>
      </c>
      <c r="I179" s="220"/>
      <c r="J179" s="221">
        <f>ROUND(I179*H179,2)</f>
        <v>0</v>
      </c>
      <c r="K179" s="217" t="s">
        <v>19</v>
      </c>
      <c r="L179" s="46"/>
      <c r="M179" s="222" t="s">
        <v>19</v>
      </c>
      <c r="N179" s="223" t="s">
        <v>44</v>
      </c>
      <c r="O179" s="86"/>
      <c r="P179" s="224">
        <f>O179*H179</f>
        <v>0</v>
      </c>
      <c r="Q179" s="224">
        <v>0</v>
      </c>
      <c r="R179" s="224">
        <f>Q179*H179</f>
        <v>0</v>
      </c>
      <c r="S179" s="224">
        <v>0</v>
      </c>
      <c r="T179" s="225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6" t="s">
        <v>135</v>
      </c>
      <c r="AT179" s="226" t="s">
        <v>190</v>
      </c>
      <c r="AU179" s="226" t="s">
        <v>80</v>
      </c>
      <c r="AY179" s="19" t="s">
        <v>188</v>
      </c>
      <c r="BE179" s="227">
        <f>IF(N179="základní",J179,0)</f>
        <v>0</v>
      </c>
      <c r="BF179" s="227">
        <f>IF(N179="snížená",J179,0)</f>
        <v>0</v>
      </c>
      <c r="BG179" s="227">
        <f>IF(N179="zákl. přenesená",J179,0)</f>
        <v>0</v>
      </c>
      <c r="BH179" s="227">
        <f>IF(N179="sníž. přenesená",J179,0)</f>
        <v>0</v>
      </c>
      <c r="BI179" s="227">
        <f>IF(N179="nulová",J179,0)</f>
        <v>0</v>
      </c>
      <c r="BJ179" s="19" t="s">
        <v>80</v>
      </c>
      <c r="BK179" s="227">
        <f>ROUND(I179*H179,2)</f>
        <v>0</v>
      </c>
      <c r="BL179" s="19" t="s">
        <v>135</v>
      </c>
      <c r="BM179" s="226" t="s">
        <v>4629</v>
      </c>
    </row>
    <row r="180" s="2" customFormat="1" ht="16.5" customHeight="1">
      <c r="A180" s="40"/>
      <c r="B180" s="41"/>
      <c r="C180" s="215" t="s">
        <v>1332</v>
      </c>
      <c r="D180" s="215" t="s">
        <v>190</v>
      </c>
      <c r="E180" s="216" t="s">
        <v>4630</v>
      </c>
      <c r="F180" s="217" t="s">
        <v>4631</v>
      </c>
      <c r="G180" s="218" t="s">
        <v>501</v>
      </c>
      <c r="H180" s="219">
        <v>130</v>
      </c>
      <c r="I180" s="220"/>
      <c r="J180" s="221">
        <f>ROUND(I180*H180,2)</f>
        <v>0</v>
      </c>
      <c r="K180" s="217" t="s">
        <v>19</v>
      </c>
      <c r="L180" s="46"/>
      <c r="M180" s="222" t="s">
        <v>19</v>
      </c>
      <c r="N180" s="223" t="s">
        <v>44</v>
      </c>
      <c r="O180" s="86"/>
      <c r="P180" s="224">
        <f>O180*H180</f>
        <v>0</v>
      </c>
      <c r="Q180" s="224">
        <v>0</v>
      </c>
      <c r="R180" s="224">
        <f>Q180*H180</f>
        <v>0</v>
      </c>
      <c r="S180" s="224">
        <v>0</v>
      </c>
      <c r="T180" s="225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6" t="s">
        <v>135</v>
      </c>
      <c r="AT180" s="226" t="s">
        <v>190</v>
      </c>
      <c r="AU180" s="226" t="s">
        <v>80</v>
      </c>
      <c r="AY180" s="19" t="s">
        <v>188</v>
      </c>
      <c r="BE180" s="227">
        <f>IF(N180="základní",J180,0)</f>
        <v>0</v>
      </c>
      <c r="BF180" s="227">
        <f>IF(N180="snížená",J180,0)</f>
        <v>0</v>
      </c>
      <c r="BG180" s="227">
        <f>IF(N180="zákl. přenesená",J180,0)</f>
        <v>0</v>
      </c>
      <c r="BH180" s="227">
        <f>IF(N180="sníž. přenesená",J180,0)</f>
        <v>0</v>
      </c>
      <c r="BI180" s="227">
        <f>IF(N180="nulová",J180,0)</f>
        <v>0</v>
      </c>
      <c r="BJ180" s="19" t="s">
        <v>80</v>
      </c>
      <c r="BK180" s="227">
        <f>ROUND(I180*H180,2)</f>
        <v>0</v>
      </c>
      <c r="BL180" s="19" t="s">
        <v>135</v>
      </c>
      <c r="BM180" s="226" t="s">
        <v>4632</v>
      </c>
    </row>
    <row r="181" s="2" customFormat="1" ht="16.5" customHeight="1">
      <c r="A181" s="40"/>
      <c r="B181" s="41"/>
      <c r="C181" s="215" t="s">
        <v>1337</v>
      </c>
      <c r="D181" s="215" t="s">
        <v>190</v>
      </c>
      <c r="E181" s="216" t="s">
        <v>4633</v>
      </c>
      <c r="F181" s="217" t="s">
        <v>4634</v>
      </c>
      <c r="G181" s="218" t="s">
        <v>501</v>
      </c>
      <c r="H181" s="219">
        <v>70</v>
      </c>
      <c r="I181" s="220"/>
      <c r="J181" s="221">
        <f>ROUND(I181*H181,2)</f>
        <v>0</v>
      </c>
      <c r="K181" s="217" t="s">
        <v>19</v>
      </c>
      <c r="L181" s="46"/>
      <c r="M181" s="222" t="s">
        <v>19</v>
      </c>
      <c r="N181" s="223" t="s">
        <v>44</v>
      </c>
      <c r="O181" s="86"/>
      <c r="P181" s="224">
        <f>O181*H181</f>
        <v>0</v>
      </c>
      <c r="Q181" s="224">
        <v>0</v>
      </c>
      <c r="R181" s="224">
        <f>Q181*H181</f>
        <v>0</v>
      </c>
      <c r="S181" s="224">
        <v>0</v>
      </c>
      <c r="T181" s="225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6" t="s">
        <v>135</v>
      </c>
      <c r="AT181" s="226" t="s">
        <v>190</v>
      </c>
      <c r="AU181" s="226" t="s">
        <v>80</v>
      </c>
      <c r="AY181" s="19" t="s">
        <v>188</v>
      </c>
      <c r="BE181" s="227">
        <f>IF(N181="základní",J181,0)</f>
        <v>0</v>
      </c>
      <c r="BF181" s="227">
        <f>IF(N181="snížená",J181,0)</f>
        <v>0</v>
      </c>
      <c r="BG181" s="227">
        <f>IF(N181="zákl. přenesená",J181,0)</f>
        <v>0</v>
      </c>
      <c r="BH181" s="227">
        <f>IF(N181="sníž. přenesená",J181,0)</f>
        <v>0</v>
      </c>
      <c r="BI181" s="227">
        <f>IF(N181="nulová",J181,0)</f>
        <v>0</v>
      </c>
      <c r="BJ181" s="19" t="s">
        <v>80</v>
      </c>
      <c r="BK181" s="227">
        <f>ROUND(I181*H181,2)</f>
        <v>0</v>
      </c>
      <c r="BL181" s="19" t="s">
        <v>135</v>
      </c>
      <c r="BM181" s="226" t="s">
        <v>4635</v>
      </c>
    </row>
    <row r="182" s="2" customFormat="1" ht="16.5" customHeight="1">
      <c r="A182" s="40"/>
      <c r="B182" s="41"/>
      <c r="C182" s="215" t="s">
        <v>1345</v>
      </c>
      <c r="D182" s="215" t="s">
        <v>190</v>
      </c>
      <c r="E182" s="216" t="s">
        <v>4636</v>
      </c>
      <c r="F182" s="217" t="s">
        <v>4637</v>
      </c>
      <c r="G182" s="218" t="s">
        <v>1352</v>
      </c>
      <c r="H182" s="219">
        <v>40</v>
      </c>
      <c r="I182" s="220"/>
      <c r="J182" s="221">
        <f>ROUND(I182*H182,2)</f>
        <v>0</v>
      </c>
      <c r="K182" s="217" t="s">
        <v>19</v>
      </c>
      <c r="L182" s="46"/>
      <c r="M182" s="222" t="s">
        <v>19</v>
      </c>
      <c r="N182" s="223" t="s">
        <v>44</v>
      </c>
      <c r="O182" s="86"/>
      <c r="P182" s="224">
        <f>O182*H182</f>
        <v>0</v>
      </c>
      <c r="Q182" s="224">
        <v>0</v>
      </c>
      <c r="R182" s="224">
        <f>Q182*H182</f>
        <v>0</v>
      </c>
      <c r="S182" s="224">
        <v>0</v>
      </c>
      <c r="T182" s="225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6" t="s">
        <v>135</v>
      </c>
      <c r="AT182" s="226" t="s">
        <v>190</v>
      </c>
      <c r="AU182" s="226" t="s">
        <v>80</v>
      </c>
      <c r="AY182" s="19" t="s">
        <v>188</v>
      </c>
      <c r="BE182" s="227">
        <f>IF(N182="základní",J182,0)</f>
        <v>0</v>
      </c>
      <c r="BF182" s="227">
        <f>IF(N182="snížená",J182,0)</f>
        <v>0</v>
      </c>
      <c r="BG182" s="227">
        <f>IF(N182="zákl. přenesená",J182,0)</f>
        <v>0</v>
      </c>
      <c r="BH182" s="227">
        <f>IF(N182="sníž. přenesená",J182,0)</f>
        <v>0</v>
      </c>
      <c r="BI182" s="227">
        <f>IF(N182="nulová",J182,0)</f>
        <v>0</v>
      </c>
      <c r="BJ182" s="19" t="s">
        <v>80</v>
      </c>
      <c r="BK182" s="227">
        <f>ROUND(I182*H182,2)</f>
        <v>0</v>
      </c>
      <c r="BL182" s="19" t="s">
        <v>135</v>
      </c>
      <c r="BM182" s="226" t="s">
        <v>4638</v>
      </c>
    </row>
    <row r="183" s="2" customFormat="1" ht="16.5" customHeight="1">
      <c r="A183" s="40"/>
      <c r="B183" s="41"/>
      <c r="C183" s="215" t="s">
        <v>1349</v>
      </c>
      <c r="D183" s="215" t="s">
        <v>190</v>
      </c>
      <c r="E183" s="216" t="s">
        <v>4639</v>
      </c>
      <c r="F183" s="217" t="s">
        <v>4640</v>
      </c>
      <c r="G183" s="218" t="s">
        <v>1352</v>
      </c>
      <c r="H183" s="219">
        <v>30</v>
      </c>
      <c r="I183" s="220"/>
      <c r="J183" s="221">
        <f>ROUND(I183*H183,2)</f>
        <v>0</v>
      </c>
      <c r="K183" s="217" t="s">
        <v>19</v>
      </c>
      <c r="L183" s="46"/>
      <c r="M183" s="222" t="s">
        <v>19</v>
      </c>
      <c r="N183" s="223" t="s">
        <v>44</v>
      </c>
      <c r="O183" s="86"/>
      <c r="P183" s="224">
        <f>O183*H183</f>
        <v>0</v>
      </c>
      <c r="Q183" s="224">
        <v>0</v>
      </c>
      <c r="R183" s="224">
        <f>Q183*H183</f>
        <v>0</v>
      </c>
      <c r="S183" s="224">
        <v>0</v>
      </c>
      <c r="T183" s="225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6" t="s">
        <v>135</v>
      </c>
      <c r="AT183" s="226" t="s">
        <v>190</v>
      </c>
      <c r="AU183" s="226" t="s">
        <v>80</v>
      </c>
      <c r="AY183" s="19" t="s">
        <v>188</v>
      </c>
      <c r="BE183" s="227">
        <f>IF(N183="základní",J183,0)</f>
        <v>0</v>
      </c>
      <c r="BF183" s="227">
        <f>IF(N183="snížená",J183,0)</f>
        <v>0</v>
      </c>
      <c r="BG183" s="227">
        <f>IF(N183="zákl. přenesená",J183,0)</f>
        <v>0</v>
      </c>
      <c r="BH183" s="227">
        <f>IF(N183="sníž. přenesená",J183,0)</f>
        <v>0</v>
      </c>
      <c r="BI183" s="227">
        <f>IF(N183="nulová",J183,0)</f>
        <v>0</v>
      </c>
      <c r="BJ183" s="19" t="s">
        <v>80</v>
      </c>
      <c r="BK183" s="227">
        <f>ROUND(I183*H183,2)</f>
        <v>0</v>
      </c>
      <c r="BL183" s="19" t="s">
        <v>135</v>
      </c>
      <c r="BM183" s="226" t="s">
        <v>4641</v>
      </c>
    </row>
    <row r="184" s="2" customFormat="1" ht="16.5" customHeight="1">
      <c r="A184" s="40"/>
      <c r="B184" s="41"/>
      <c r="C184" s="215" t="s">
        <v>1355</v>
      </c>
      <c r="D184" s="215" t="s">
        <v>190</v>
      </c>
      <c r="E184" s="216" t="s">
        <v>4642</v>
      </c>
      <c r="F184" s="217" t="s">
        <v>4643</v>
      </c>
      <c r="G184" s="218" t="s">
        <v>1352</v>
      </c>
      <c r="H184" s="219">
        <v>25</v>
      </c>
      <c r="I184" s="220"/>
      <c r="J184" s="221">
        <f>ROUND(I184*H184,2)</f>
        <v>0</v>
      </c>
      <c r="K184" s="217" t="s">
        <v>19</v>
      </c>
      <c r="L184" s="46"/>
      <c r="M184" s="222" t="s">
        <v>19</v>
      </c>
      <c r="N184" s="223" t="s">
        <v>44</v>
      </c>
      <c r="O184" s="86"/>
      <c r="P184" s="224">
        <f>O184*H184</f>
        <v>0</v>
      </c>
      <c r="Q184" s="224">
        <v>0</v>
      </c>
      <c r="R184" s="224">
        <f>Q184*H184</f>
        <v>0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135</v>
      </c>
      <c r="AT184" s="226" t="s">
        <v>190</v>
      </c>
      <c r="AU184" s="226" t="s">
        <v>80</v>
      </c>
      <c r="AY184" s="19" t="s">
        <v>188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135</v>
      </c>
      <c r="BM184" s="226" t="s">
        <v>4644</v>
      </c>
    </row>
    <row r="185" s="2" customFormat="1" ht="16.5" customHeight="1">
      <c r="A185" s="40"/>
      <c r="B185" s="41"/>
      <c r="C185" s="215" t="s">
        <v>1360</v>
      </c>
      <c r="D185" s="215" t="s">
        <v>190</v>
      </c>
      <c r="E185" s="216" t="s">
        <v>4645</v>
      </c>
      <c r="F185" s="217" t="s">
        <v>4646</v>
      </c>
      <c r="G185" s="218" t="s">
        <v>1352</v>
      </c>
      <c r="H185" s="219">
        <v>40</v>
      </c>
      <c r="I185" s="220"/>
      <c r="J185" s="221">
        <f>ROUND(I185*H185,2)</f>
        <v>0</v>
      </c>
      <c r="K185" s="217" t="s">
        <v>19</v>
      </c>
      <c r="L185" s="46"/>
      <c r="M185" s="222" t="s">
        <v>19</v>
      </c>
      <c r="N185" s="223" t="s">
        <v>44</v>
      </c>
      <c r="O185" s="86"/>
      <c r="P185" s="224">
        <f>O185*H185</f>
        <v>0</v>
      </c>
      <c r="Q185" s="224">
        <v>0</v>
      </c>
      <c r="R185" s="224">
        <f>Q185*H185</f>
        <v>0</v>
      </c>
      <c r="S185" s="224">
        <v>0</v>
      </c>
      <c r="T185" s="225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6" t="s">
        <v>135</v>
      </c>
      <c r="AT185" s="226" t="s">
        <v>190</v>
      </c>
      <c r="AU185" s="226" t="s">
        <v>80</v>
      </c>
      <c r="AY185" s="19" t="s">
        <v>188</v>
      </c>
      <c r="BE185" s="227">
        <f>IF(N185="základní",J185,0)</f>
        <v>0</v>
      </c>
      <c r="BF185" s="227">
        <f>IF(N185="snížená",J185,0)</f>
        <v>0</v>
      </c>
      <c r="BG185" s="227">
        <f>IF(N185="zákl. přenesená",J185,0)</f>
        <v>0</v>
      </c>
      <c r="BH185" s="227">
        <f>IF(N185="sníž. přenesená",J185,0)</f>
        <v>0</v>
      </c>
      <c r="BI185" s="227">
        <f>IF(N185="nulová",J185,0)</f>
        <v>0</v>
      </c>
      <c r="BJ185" s="19" t="s">
        <v>80</v>
      </c>
      <c r="BK185" s="227">
        <f>ROUND(I185*H185,2)</f>
        <v>0</v>
      </c>
      <c r="BL185" s="19" t="s">
        <v>135</v>
      </c>
      <c r="BM185" s="226" t="s">
        <v>4647</v>
      </c>
    </row>
    <row r="186" s="2" customFormat="1" ht="16.5" customHeight="1">
      <c r="A186" s="40"/>
      <c r="B186" s="41"/>
      <c r="C186" s="215" t="s">
        <v>1365</v>
      </c>
      <c r="D186" s="215" t="s">
        <v>190</v>
      </c>
      <c r="E186" s="216" t="s">
        <v>4648</v>
      </c>
      <c r="F186" s="217" t="s">
        <v>4649</v>
      </c>
      <c r="G186" s="218" t="s">
        <v>501</v>
      </c>
      <c r="H186" s="219">
        <v>25</v>
      </c>
      <c r="I186" s="220"/>
      <c r="J186" s="221">
        <f>ROUND(I186*H186,2)</f>
        <v>0</v>
      </c>
      <c r="K186" s="217" t="s">
        <v>19</v>
      </c>
      <c r="L186" s="46"/>
      <c r="M186" s="222" t="s">
        <v>19</v>
      </c>
      <c r="N186" s="223" t="s">
        <v>44</v>
      </c>
      <c r="O186" s="86"/>
      <c r="P186" s="224">
        <f>O186*H186</f>
        <v>0</v>
      </c>
      <c r="Q186" s="224">
        <v>0</v>
      </c>
      <c r="R186" s="224">
        <f>Q186*H186</f>
        <v>0</v>
      </c>
      <c r="S186" s="224">
        <v>0</v>
      </c>
      <c r="T186" s="225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6" t="s">
        <v>135</v>
      </c>
      <c r="AT186" s="226" t="s">
        <v>190</v>
      </c>
      <c r="AU186" s="226" t="s">
        <v>80</v>
      </c>
      <c r="AY186" s="19" t="s">
        <v>188</v>
      </c>
      <c r="BE186" s="227">
        <f>IF(N186="základní",J186,0)</f>
        <v>0</v>
      </c>
      <c r="BF186" s="227">
        <f>IF(N186="snížená",J186,0)</f>
        <v>0</v>
      </c>
      <c r="BG186" s="227">
        <f>IF(N186="zákl. přenesená",J186,0)</f>
        <v>0</v>
      </c>
      <c r="BH186" s="227">
        <f>IF(N186="sníž. přenesená",J186,0)</f>
        <v>0</v>
      </c>
      <c r="BI186" s="227">
        <f>IF(N186="nulová",J186,0)</f>
        <v>0</v>
      </c>
      <c r="BJ186" s="19" t="s">
        <v>80</v>
      </c>
      <c r="BK186" s="227">
        <f>ROUND(I186*H186,2)</f>
        <v>0</v>
      </c>
      <c r="BL186" s="19" t="s">
        <v>135</v>
      </c>
      <c r="BM186" s="226" t="s">
        <v>4650</v>
      </c>
    </row>
    <row r="187" s="2" customFormat="1" ht="16.5" customHeight="1">
      <c r="A187" s="40"/>
      <c r="B187" s="41"/>
      <c r="C187" s="215" t="s">
        <v>1370</v>
      </c>
      <c r="D187" s="215" t="s">
        <v>190</v>
      </c>
      <c r="E187" s="216" t="s">
        <v>4651</v>
      </c>
      <c r="F187" s="217" t="s">
        <v>4652</v>
      </c>
      <c r="G187" s="218" t="s">
        <v>1352</v>
      </c>
      <c r="H187" s="219">
        <v>250</v>
      </c>
      <c r="I187" s="220"/>
      <c r="J187" s="221">
        <f>ROUND(I187*H187,2)</f>
        <v>0</v>
      </c>
      <c r="K187" s="217" t="s">
        <v>19</v>
      </c>
      <c r="L187" s="46"/>
      <c r="M187" s="222" t="s">
        <v>19</v>
      </c>
      <c r="N187" s="223" t="s">
        <v>44</v>
      </c>
      <c r="O187" s="86"/>
      <c r="P187" s="224">
        <f>O187*H187</f>
        <v>0</v>
      </c>
      <c r="Q187" s="224">
        <v>0</v>
      </c>
      <c r="R187" s="224">
        <f>Q187*H187</f>
        <v>0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135</v>
      </c>
      <c r="AT187" s="226" t="s">
        <v>190</v>
      </c>
      <c r="AU187" s="226" t="s">
        <v>80</v>
      </c>
      <c r="AY187" s="19" t="s">
        <v>188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135</v>
      </c>
      <c r="BM187" s="226" t="s">
        <v>4653</v>
      </c>
    </row>
    <row r="188" s="2" customFormat="1" ht="16.5" customHeight="1">
      <c r="A188" s="40"/>
      <c r="B188" s="41"/>
      <c r="C188" s="215" t="s">
        <v>1374</v>
      </c>
      <c r="D188" s="215" t="s">
        <v>190</v>
      </c>
      <c r="E188" s="216" t="s">
        <v>4654</v>
      </c>
      <c r="F188" s="217" t="s">
        <v>4655</v>
      </c>
      <c r="G188" s="218" t="s">
        <v>1352</v>
      </c>
      <c r="H188" s="219">
        <v>230</v>
      </c>
      <c r="I188" s="220"/>
      <c r="J188" s="221">
        <f>ROUND(I188*H188,2)</f>
        <v>0</v>
      </c>
      <c r="K188" s="217" t="s">
        <v>19</v>
      </c>
      <c r="L188" s="46"/>
      <c r="M188" s="222" t="s">
        <v>19</v>
      </c>
      <c r="N188" s="223" t="s">
        <v>44</v>
      </c>
      <c r="O188" s="86"/>
      <c r="P188" s="224">
        <f>O188*H188</f>
        <v>0</v>
      </c>
      <c r="Q188" s="224">
        <v>0</v>
      </c>
      <c r="R188" s="224">
        <f>Q188*H188</f>
        <v>0</v>
      </c>
      <c r="S188" s="224">
        <v>0</v>
      </c>
      <c r="T188" s="225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6" t="s">
        <v>135</v>
      </c>
      <c r="AT188" s="226" t="s">
        <v>190</v>
      </c>
      <c r="AU188" s="226" t="s">
        <v>80</v>
      </c>
      <c r="AY188" s="19" t="s">
        <v>188</v>
      </c>
      <c r="BE188" s="227">
        <f>IF(N188="základní",J188,0)</f>
        <v>0</v>
      </c>
      <c r="BF188" s="227">
        <f>IF(N188="snížená",J188,0)</f>
        <v>0</v>
      </c>
      <c r="BG188" s="227">
        <f>IF(N188="zákl. přenesená",J188,0)</f>
        <v>0</v>
      </c>
      <c r="BH188" s="227">
        <f>IF(N188="sníž. přenesená",J188,0)</f>
        <v>0</v>
      </c>
      <c r="BI188" s="227">
        <f>IF(N188="nulová",J188,0)</f>
        <v>0</v>
      </c>
      <c r="BJ188" s="19" t="s">
        <v>80</v>
      </c>
      <c r="BK188" s="227">
        <f>ROUND(I188*H188,2)</f>
        <v>0</v>
      </c>
      <c r="BL188" s="19" t="s">
        <v>135</v>
      </c>
      <c r="BM188" s="226" t="s">
        <v>4656</v>
      </c>
    </row>
    <row r="189" s="2" customFormat="1" ht="16.5" customHeight="1">
      <c r="A189" s="40"/>
      <c r="B189" s="41"/>
      <c r="C189" s="215" t="s">
        <v>1381</v>
      </c>
      <c r="D189" s="215" t="s">
        <v>190</v>
      </c>
      <c r="E189" s="216" t="s">
        <v>4657</v>
      </c>
      <c r="F189" s="217" t="s">
        <v>4658</v>
      </c>
      <c r="G189" s="218" t="s">
        <v>1352</v>
      </c>
      <c r="H189" s="219">
        <v>250</v>
      </c>
      <c r="I189" s="220"/>
      <c r="J189" s="221">
        <f>ROUND(I189*H189,2)</f>
        <v>0</v>
      </c>
      <c r="K189" s="217" t="s">
        <v>19</v>
      </c>
      <c r="L189" s="46"/>
      <c r="M189" s="222" t="s">
        <v>19</v>
      </c>
      <c r="N189" s="223" t="s">
        <v>44</v>
      </c>
      <c r="O189" s="86"/>
      <c r="P189" s="224">
        <f>O189*H189</f>
        <v>0</v>
      </c>
      <c r="Q189" s="224">
        <v>0</v>
      </c>
      <c r="R189" s="224">
        <f>Q189*H189</f>
        <v>0</v>
      </c>
      <c r="S189" s="224">
        <v>0</v>
      </c>
      <c r="T189" s="225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6" t="s">
        <v>135</v>
      </c>
      <c r="AT189" s="226" t="s">
        <v>190</v>
      </c>
      <c r="AU189" s="226" t="s">
        <v>80</v>
      </c>
      <c r="AY189" s="19" t="s">
        <v>188</v>
      </c>
      <c r="BE189" s="227">
        <f>IF(N189="základní",J189,0)</f>
        <v>0</v>
      </c>
      <c r="BF189" s="227">
        <f>IF(N189="snížená",J189,0)</f>
        <v>0</v>
      </c>
      <c r="BG189" s="227">
        <f>IF(N189="zákl. přenesená",J189,0)</f>
        <v>0</v>
      </c>
      <c r="BH189" s="227">
        <f>IF(N189="sníž. přenesená",J189,0)</f>
        <v>0</v>
      </c>
      <c r="BI189" s="227">
        <f>IF(N189="nulová",J189,0)</f>
        <v>0</v>
      </c>
      <c r="BJ189" s="19" t="s">
        <v>80</v>
      </c>
      <c r="BK189" s="227">
        <f>ROUND(I189*H189,2)</f>
        <v>0</v>
      </c>
      <c r="BL189" s="19" t="s">
        <v>135</v>
      </c>
      <c r="BM189" s="226" t="s">
        <v>4659</v>
      </c>
    </row>
    <row r="190" s="2" customFormat="1" ht="16.5" customHeight="1">
      <c r="A190" s="40"/>
      <c r="B190" s="41"/>
      <c r="C190" s="215" t="s">
        <v>1390</v>
      </c>
      <c r="D190" s="215" t="s">
        <v>190</v>
      </c>
      <c r="E190" s="216" t="s">
        <v>4660</v>
      </c>
      <c r="F190" s="217" t="s">
        <v>4661</v>
      </c>
      <c r="G190" s="218" t="s">
        <v>1352</v>
      </c>
      <c r="H190" s="219">
        <v>350</v>
      </c>
      <c r="I190" s="220"/>
      <c r="J190" s="221">
        <f>ROUND(I190*H190,2)</f>
        <v>0</v>
      </c>
      <c r="K190" s="217" t="s">
        <v>19</v>
      </c>
      <c r="L190" s="46"/>
      <c r="M190" s="222" t="s">
        <v>19</v>
      </c>
      <c r="N190" s="223" t="s">
        <v>44</v>
      </c>
      <c r="O190" s="86"/>
      <c r="P190" s="224">
        <f>O190*H190</f>
        <v>0</v>
      </c>
      <c r="Q190" s="224">
        <v>0</v>
      </c>
      <c r="R190" s="224">
        <f>Q190*H190</f>
        <v>0</v>
      </c>
      <c r="S190" s="224">
        <v>0</v>
      </c>
      <c r="T190" s="225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135</v>
      </c>
      <c r="AT190" s="226" t="s">
        <v>190</v>
      </c>
      <c r="AU190" s="226" t="s">
        <v>80</v>
      </c>
      <c r="AY190" s="19" t="s">
        <v>188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135</v>
      </c>
      <c r="BM190" s="226" t="s">
        <v>4662</v>
      </c>
    </row>
    <row r="191" s="2" customFormat="1" ht="16.5" customHeight="1">
      <c r="A191" s="40"/>
      <c r="B191" s="41"/>
      <c r="C191" s="215" t="s">
        <v>1394</v>
      </c>
      <c r="D191" s="215" t="s">
        <v>190</v>
      </c>
      <c r="E191" s="216" t="s">
        <v>4663</v>
      </c>
      <c r="F191" s="217" t="s">
        <v>4664</v>
      </c>
      <c r="G191" s="218" t="s">
        <v>1352</v>
      </c>
      <c r="H191" s="219">
        <v>350</v>
      </c>
      <c r="I191" s="220"/>
      <c r="J191" s="221">
        <f>ROUND(I191*H191,2)</f>
        <v>0</v>
      </c>
      <c r="K191" s="217" t="s">
        <v>19</v>
      </c>
      <c r="L191" s="46"/>
      <c r="M191" s="222" t="s">
        <v>19</v>
      </c>
      <c r="N191" s="223" t="s">
        <v>44</v>
      </c>
      <c r="O191" s="86"/>
      <c r="P191" s="224">
        <f>O191*H191</f>
        <v>0</v>
      </c>
      <c r="Q191" s="224">
        <v>0</v>
      </c>
      <c r="R191" s="224">
        <f>Q191*H191</f>
        <v>0</v>
      </c>
      <c r="S191" s="224">
        <v>0</v>
      </c>
      <c r="T191" s="225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6" t="s">
        <v>135</v>
      </c>
      <c r="AT191" s="226" t="s">
        <v>190</v>
      </c>
      <c r="AU191" s="226" t="s">
        <v>80</v>
      </c>
      <c r="AY191" s="19" t="s">
        <v>188</v>
      </c>
      <c r="BE191" s="227">
        <f>IF(N191="základní",J191,0)</f>
        <v>0</v>
      </c>
      <c r="BF191" s="227">
        <f>IF(N191="snížená",J191,0)</f>
        <v>0</v>
      </c>
      <c r="BG191" s="227">
        <f>IF(N191="zákl. přenesená",J191,0)</f>
        <v>0</v>
      </c>
      <c r="BH191" s="227">
        <f>IF(N191="sníž. přenesená",J191,0)</f>
        <v>0</v>
      </c>
      <c r="BI191" s="227">
        <f>IF(N191="nulová",J191,0)</f>
        <v>0</v>
      </c>
      <c r="BJ191" s="19" t="s">
        <v>80</v>
      </c>
      <c r="BK191" s="227">
        <f>ROUND(I191*H191,2)</f>
        <v>0</v>
      </c>
      <c r="BL191" s="19" t="s">
        <v>135</v>
      </c>
      <c r="BM191" s="226" t="s">
        <v>4665</v>
      </c>
    </row>
    <row r="192" s="2" customFormat="1" ht="16.5" customHeight="1">
      <c r="A192" s="40"/>
      <c r="B192" s="41"/>
      <c r="C192" s="215" t="s">
        <v>1408</v>
      </c>
      <c r="D192" s="215" t="s">
        <v>190</v>
      </c>
      <c r="E192" s="216" t="s">
        <v>4666</v>
      </c>
      <c r="F192" s="217" t="s">
        <v>4667</v>
      </c>
      <c r="G192" s="218" t="s">
        <v>1352</v>
      </c>
      <c r="H192" s="219">
        <v>1</v>
      </c>
      <c r="I192" s="220"/>
      <c r="J192" s="221">
        <f>ROUND(I192*H192,2)</f>
        <v>0</v>
      </c>
      <c r="K192" s="217" t="s">
        <v>19</v>
      </c>
      <c r="L192" s="46"/>
      <c r="M192" s="222" t="s">
        <v>19</v>
      </c>
      <c r="N192" s="223" t="s">
        <v>44</v>
      </c>
      <c r="O192" s="86"/>
      <c r="P192" s="224">
        <f>O192*H192</f>
        <v>0</v>
      </c>
      <c r="Q192" s="224">
        <v>0</v>
      </c>
      <c r="R192" s="224">
        <f>Q192*H192</f>
        <v>0</v>
      </c>
      <c r="S192" s="224">
        <v>0</v>
      </c>
      <c r="T192" s="225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6" t="s">
        <v>135</v>
      </c>
      <c r="AT192" s="226" t="s">
        <v>190</v>
      </c>
      <c r="AU192" s="226" t="s">
        <v>80</v>
      </c>
      <c r="AY192" s="19" t="s">
        <v>188</v>
      </c>
      <c r="BE192" s="227">
        <f>IF(N192="základní",J192,0)</f>
        <v>0</v>
      </c>
      <c r="BF192" s="227">
        <f>IF(N192="snížená",J192,0)</f>
        <v>0</v>
      </c>
      <c r="BG192" s="227">
        <f>IF(N192="zákl. přenesená",J192,0)</f>
        <v>0</v>
      </c>
      <c r="BH192" s="227">
        <f>IF(N192="sníž. přenesená",J192,0)</f>
        <v>0</v>
      </c>
      <c r="BI192" s="227">
        <f>IF(N192="nulová",J192,0)</f>
        <v>0</v>
      </c>
      <c r="BJ192" s="19" t="s">
        <v>80</v>
      </c>
      <c r="BK192" s="227">
        <f>ROUND(I192*H192,2)</f>
        <v>0</v>
      </c>
      <c r="BL192" s="19" t="s">
        <v>135</v>
      </c>
      <c r="BM192" s="226" t="s">
        <v>4668</v>
      </c>
    </row>
    <row r="193" s="2" customFormat="1" ht="16.5" customHeight="1">
      <c r="A193" s="40"/>
      <c r="B193" s="41"/>
      <c r="C193" s="215" t="s">
        <v>1413</v>
      </c>
      <c r="D193" s="215" t="s">
        <v>190</v>
      </c>
      <c r="E193" s="216" t="s">
        <v>4669</v>
      </c>
      <c r="F193" s="217" t="s">
        <v>4670</v>
      </c>
      <c r="G193" s="218" t="s">
        <v>1352</v>
      </c>
      <c r="H193" s="219">
        <v>12</v>
      </c>
      <c r="I193" s="220"/>
      <c r="J193" s="221">
        <f>ROUND(I193*H193,2)</f>
        <v>0</v>
      </c>
      <c r="K193" s="217" t="s">
        <v>19</v>
      </c>
      <c r="L193" s="46"/>
      <c r="M193" s="222" t="s">
        <v>19</v>
      </c>
      <c r="N193" s="223" t="s">
        <v>44</v>
      </c>
      <c r="O193" s="86"/>
      <c r="P193" s="224">
        <f>O193*H193</f>
        <v>0</v>
      </c>
      <c r="Q193" s="224">
        <v>0</v>
      </c>
      <c r="R193" s="224">
        <f>Q193*H193</f>
        <v>0</v>
      </c>
      <c r="S193" s="224">
        <v>0</v>
      </c>
      <c r="T193" s="225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6" t="s">
        <v>135</v>
      </c>
      <c r="AT193" s="226" t="s">
        <v>190</v>
      </c>
      <c r="AU193" s="226" t="s">
        <v>80</v>
      </c>
      <c r="AY193" s="19" t="s">
        <v>188</v>
      </c>
      <c r="BE193" s="227">
        <f>IF(N193="základní",J193,0)</f>
        <v>0</v>
      </c>
      <c r="BF193" s="227">
        <f>IF(N193="snížená",J193,0)</f>
        <v>0</v>
      </c>
      <c r="BG193" s="227">
        <f>IF(N193="zákl. přenesená",J193,0)</f>
        <v>0</v>
      </c>
      <c r="BH193" s="227">
        <f>IF(N193="sníž. přenesená",J193,0)</f>
        <v>0</v>
      </c>
      <c r="BI193" s="227">
        <f>IF(N193="nulová",J193,0)</f>
        <v>0</v>
      </c>
      <c r="BJ193" s="19" t="s">
        <v>80</v>
      </c>
      <c r="BK193" s="227">
        <f>ROUND(I193*H193,2)</f>
        <v>0</v>
      </c>
      <c r="BL193" s="19" t="s">
        <v>135</v>
      </c>
      <c r="BM193" s="226" t="s">
        <v>4671</v>
      </c>
    </row>
    <row r="194" s="2" customFormat="1" ht="16.5" customHeight="1">
      <c r="A194" s="40"/>
      <c r="B194" s="41"/>
      <c r="C194" s="215" t="s">
        <v>1418</v>
      </c>
      <c r="D194" s="215" t="s">
        <v>190</v>
      </c>
      <c r="E194" s="216" t="s">
        <v>4672</v>
      </c>
      <c r="F194" s="217" t="s">
        <v>4673</v>
      </c>
      <c r="G194" s="218" t="s">
        <v>1352</v>
      </c>
      <c r="H194" s="219">
        <v>20</v>
      </c>
      <c r="I194" s="220"/>
      <c r="J194" s="221">
        <f>ROUND(I194*H194,2)</f>
        <v>0</v>
      </c>
      <c r="K194" s="217" t="s">
        <v>19</v>
      </c>
      <c r="L194" s="46"/>
      <c r="M194" s="222" t="s">
        <v>19</v>
      </c>
      <c r="N194" s="223" t="s">
        <v>44</v>
      </c>
      <c r="O194" s="86"/>
      <c r="P194" s="224">
        <f>O194*H194</f>
        <v>0</v>
      </c>
      <c r="Q194" s="224">
        <v>0</v>
      </c>
      <c r="R194" s="224">
        <f>Q194*H194</f>
        <v>0</v>
      </c>
      <c r="S194" s="224">
        <v>0</v>
      </c>
      <c r="T194" s="225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6" t="s">
        <v>135</v>
      </c>
      <c r="AT194" s="226" t="s">
        <v>190</v>
      </c>
      <c r="AU194" s="226" t="s">
        <v>80</v>
      </c>
      <c r="AY194" s="19" t="s">
        <v>188</v>
      </c>
      <c r="BE194" s="227">
        <f>IF(N194="základní",J194,0)</f>
        <v>0</v>
      </c>
      <c r="BF194" s="227">
        <f>IF(N194="snížená",J194,0)</f>
        <v>0</v>
      </c>
      <c r="BG194" s="227">
        <f>IF(N194="zákl. přenesená",J194,0)</f>
        <v>0</v>
      </c>
      <c r="BH194" s="227">
        <f>IF(N194="sníž. přenesená",J194,0)</f>
        <v>0</v>
      </c>
      <c r="BI194" s="227">
        <f>IF(N194="nulová",J194,0)</f>
        <v>0</v>
      </c>
      <c r="BJ194" s="19" t="s">
        <v>80</v>
      </c>
      <c r="BK194" s="227">
        <f>ROUND(I194*H194,2)</f>
        <v>0</v>
      </c>
      <c r="BL194" s="19" t="s">
        <v>135</v>
      </c>
      <c r="BM194" s="226" t="s">
        <v>4674</v>
      </c>
    </row>
    <row r="195" s="2" customFormat="1" ht="16.5" customHeight="1">
      <c r="A195" s="40"/>
      <c r="B195" s="41"/>
      <c r="C195" s="215" t="s">
        <v>1423</v>
      </c>
      <c r="D195" s="215" t="s">
        <v>190</v>
      </c>
      <c r="E195" s="216" t="s">
        <v>4675</v>
      </c>
      <c r="F195" s="217" t="s">
        <v>4676</v>
      </c>
      <c r="G195" s="218" t="s">
        <v>1352</v>
      </c>
      <c r="H195" s="219">
        <v>20</v>
      </c>
      <c r="I195" s="220"/>
      <c r="J195" s="221">
        <f>ROUND(I195*H195,2)</f>
        <v>0</v>
      </c>
      <c r="K195" s="217" t="s">
        <v>19</v>
      </c>
      <c r="L195" s="46"/>
      <c r="M195" s="222" t="s">
        <v>19</v>
      </c>
      <c r="N195" s="223" t="s">
        <v>44</v>
      </c>
      <c r="O195" s="86"/>
      <c r="P195" s="224">
        <f>O195*H195</f>
        <v>0</v>
      </c>
      <c r="Q195" s="224">
        <v>0</v>
      </c>
      <c r="R195" s="224">
        <f>Q195*H195</f>
        <v>0</v>
      </c>
      <c r="S195" s="224">
        <v>0</v>
      </c>
      <c r="T195" s="225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6" t="s">
        <v>135</v>
      </c>
      <c r="AT195" s="226" t="s">
        <v>190</v>
      </c>
      <c r="AU195" s="226" t="s">
        <v>80</v>
      </c>
      <c r="AY195" s="19" t="s">
        <v>188</v>
      </c>
      <c r="BE195" s="227">
        <f>IF(N195="základní",J195,0)</f>
        <v>0</v>
      </c>
      <c r="BF195" s="227">
        <f>IF(N195="snížená",J195,0)</f>
        <v>0</v>
      </c>
      <c r="BG195" s="227">
        <f>IF(N195="zákl. přenesená",J195,0)</f>
        <v>0</v>
      </c>
      <c r="BH195" s="227">
        <f>IF(N195="sníž. přenesená",J195,0)</f>
        <v>0</v>
      </c>
      <c r="BI195" s="227">
        <f>IF(N195="nulová",J195,0)</f>
        <v>0</v>
      </c>
      <c r="BJ195" s="19" t="s">
        <v>80</v>
      </c>
      <c r="BK195" s="227">
        <f>ROUND(I195*H195,2)</f>
        <v>0</v>
      </c>
      <c r="BL195" s="19" t="s">
        <v>135</v>
      </c>
      <c r="BM195" s="226" t="s">
        <v>4677</v>
      </c>
    </row>
    <row r="196" s="2" customFormat="1" ht="16.5" customHeight="1">
      <c r="A196" s="40"/>
      <c r="B196" s="41"/>
      <c r="C196" s="215" t="s">
        <v>1430</v>
      </c>
      <c r="D196" s="215" t="s">
        <v>190</v>
      </c>
      <c r="E196" s="216" t="s">
        <v>4678</v>
      </c>
      <c r="F196" s="217" t="s">
        <v>4679</v>
      </c>
      <c r="G196" s="218" t="s">
        <v>1352</v>
      </c>
      <c r="H196" s="219">
        <v>50</v>
      </c>
      <c r="I196" s="220"/>
      <c r="J196" s="221">
        <f>ROUND(I196*H196,2)</f>
        <v>0</v>
      </c>
      <c r="K196" s="217" t="s">
        <v>19</v>
      </c>
      <c r="L196" s="46"/>
      <c r="M196" s="222" t="s">
        <v>19</v>
      </c>
      <c r="N196" s="223" t="s">
        <v>44</v>
      </c>
      <c r="O196" s="86"/>
      <c r="P196" s="224">
        <f>O196*H196</f>
        <v>0</v>
      </c>
      <c r="Q196" s="224">
        <v>0</v>
      </c>
      <c r="R196" s="224">
        <f>Q196*H196</f>
        <v>0</v>
      </c>
      <c r="S196" s="224">
        <v>0</v>
      </c>
      <c r="T196" s="225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6" t="s">
        <v>135</v>
      </c>
      <c r="AT196" s="226" t="s">
        <v>190</v>
      </c>
      <c r="AU196" s="226" t="s">
        <v>80</v>
      </c>
      <c r="AY196" s="19" t="s">
        <v>188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19" t="s">
        <v>80</v>
      </c>
      <c r="BK196" s="227">
        <f>ROUND(I196*H196,2)</f>
        <v>0</v>
      </c>
      <c r="BL196" s="19" t="s">
        <v>135</v>
      </c>
      <c r="BM196" s="226" t="s">
        <v>4680</v>
      </c>
    </row>
    <row r="197" s="2" customFormat="1" ht="16.5" customHeight="1">
      <c r="A197" s="40"/>
      <c r="B197" s="41"/>
      <c r="C197" s="215" t="s">
        <v>1435</v>
      </c>
      <c r="D197" s="215" t="s">
        <v>190</v>
      </c>
      <c r="E197" s="216" t="s">
        <v>4681</v>
      </c>
      <c r="F197" s="217" t="s">
        <v>4682</v>
      </c>
      <c r="G197" s="218" t="s">
        <v>1352</v>
      </c>
      <c r="H197" s="219">
        <v>180</v>
      </c>
      <c r="I197" s="220"/>
      <c r="J197" s="221">
        <f>ROUND(I197*H197,2)</f>
        <v>0</v>
      </c>
      <c r="K197" s="217" t="s">
        <v>19</v>
      </c>
      <c r="L197" s="46"/>
      <c r="M197" s="222" t="s">
        <v>19</v>
      </c>
      <c r="N197" s="223" t="s">
        <v>44</v>
      </c>
      <c r="O197" s="86"/>
      <c r="P197" s="224">
        <f>O197*H197</f>
        <v>0</v>
      </c>
      <c r="Q197" s="224">
        <v>0</v>
      </c>
      <c r="R197" s="224">
        <f>Q197*H197</f>
        <v>0</v>
      </c>
      <c r="S197" s="224">
        <v>0</v>
      </c>
      <c r="T197" s="225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6" t="s">
        <v>135</v>
      </c>
      <c r="AT197" s="226" t="s">
        <v>190</v>
      </c>
      <c r="AU197" s="226" t="s">
        <v>80</v>
      </c>
      <c r="AY197" s="19" t="s">
        <v>188</v>
      </c>
      <c r="BE197" s="227">
        <f>IF(N197="základní",J197,0)</f>
        <v>0</v>
      </c>
      <c r="BF197" s="227">
        <f>IF(N197="snížená",J197,0)</f>
        <v>0</v>
      </c>
      <c r="BG197" s="227">
        <f>IF(N197="zákl. přenesená",J197,0)</f>
        <v>0</v>
      </c>
      <c r="BH197" s="227">
        <f>IF(N197="sníž. přenesená",J197,0)</f>
        <v>0</v>
      </c>
      <c r="BI197" s="227">
        <f>IF(N197="nulová",J197,0)</f>
        <v>0</v>
      </c>
      <c r="BJ197" s="19" t="s">
        <v>80</v>
      </c>
      <c r="BK197" s="227">
        <f>ROUND(I197*H197,2)</f>
        <v>0</v>
      </c>
      <c r="BL197" s="19" t="s">
        <v>135</v>
      </c>
      <c r="BM197" s="226" t="s">
        <v>4683</v>
      </c>
    </row>
    <row r="198" s="2" customFormat="1" ht="16.5" customHeight="1">
      <c r="A198" s="40"/>
      <c r="B198" s="41"/>
      <c r="C198" s="215" t="s">
        <v>1442</v>
      </c>
      <c r="D198" s="215" t="s">
        <v>190</v>
      </c>
      <c r="E198" s="216" t="s">
        <v>4684</v>
      </c>
      <c r="F198" s="217" t="s">
        <v>4685</v>
      </c>
      <c r="G198" s="218" t="s">
        <v>1352</v>
      </c>
      <c r="H198" s="219">
        <v>1200</v>
      </c>
      <c r="I198" s="220"/>
      <c r="J198" s="221">
        <f>ROUND(I198*H198,2)</f>
        <v>0</v>
      </c>
      <c r="K198" s="217" t="s">
        <v>19</v>
      </c>
      <c r="L198" s="46"/>
      <c r="M198" s="222" t="s">
        <v>19</v>
      </c>
      <c r="N198" s="223" t="s">
        <v>44</v>
      </c>
      <c r="O198" s="86"/>
      <c r="P198" s="224">
        <f>O198*H198</f>
        <v>0</v>
      </c>
      <c r="Q198" s="224">
        <v>0</v>
      </c>
      <c r="R198" s="224">
        <f>Q198*H198</f>
        <v>0</v>
      </c>
      <c r="S198" s="224">
        <v>0</v>
      </c>
      <c r="T198" s="225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6" t="s">
        <v>135</v>
      </c>
      <c r="AT198" s="226" t="s">
        <v>190</v>
      </c>
      <c r="AU198" s="226" t="s">
        <v>80</v>
      </c>
      <c r="AY198" s="19" t="s">
        <v>188</v>
      </c>
      <c r="BE198" s="227">
        <f>IF(N198="základní",J198,0)</f>
        <v>0</v>
      </c>
      <c r="BF198" s="227">
        <f>IF(N198="snížená",J198,0)</f>
        <v>0</v>
      </c>
      <c r="BG198" s="227">
        <f>IF(N198="zákl. přenesená",J198,0)</f>
        <v>0</v>
      </c>
      <c r="BH198" s="227">
        <f>IF(N198="sníž. přenesená",J198,0)</f>
        <v>0</v>
      </c>
      <c r="BI198" s="227">
        <f>IF(N198="nulová",J198,0)</f>
        <v>0</v>
      </c>
      <c r="BJ198" s="19" t="s">
        <v>80</v>
      </c>
      <c r="BK198" s="227">
        <f>ROUND(I198*H198,2)</f>
        <v>0</v>
      </c>
      <c r="BL198" s="19" t="s">
        <v>135</v>
      </c>
      <c r="BM198" s="226" t="s">
        <v>4686</v>
      </c>
    </row>
    <row r="199" s="2" customFormat="1" ht="16.5" customHeight="1">
      <c r="A199" s="40"/>
      <c r="B199" s="41"/>
      <c r="C199" s="215" t="s">
        <v>1449</v>
      </c>
      <c r="D199" s="215" t="s">
        <v>190</v>
      </c>
      <c r="E199" s="216" t="s">
        <v>4687</v>
      </c>
      <c r="F199" s="217" t="s">
        <v>4688</v>
      </c>
      <c r="G199" s="218" t="s">
        <v>1352</v>
      </c>
      <c r="H199" s="219">
        <v>800</v>
      </c>
      <c r="I199" s="220"/>
      <c r="J199" s="221">
        <f>ROUND(I199*H199,2)</f>
        <v>0</v>
      </c>
      <c r="K199" s="217" t="s">
        <v>19</v>
      </c>
      <c r="L199" s="46"/>
      <c r="M199" s="222" t="s">
        <v>19</v>
      </c>
      <c r="N199" s="223" t="s">
        <v>44</v>
      </c>
      <c r="O199" s="86"/>
      <c r="P199" s="224">
        <f>O199*H199</f>
        <v>0</v>
      </c>
      <c r="Q199" s="224">
        <v>0</v>
      </c>
      <c r="R199" s="224">
        <f>Q199*H199</f>
        <v>0</v>
      </c>
      <c r="S199" s="224">
        <v>0</v>
      </c>
      <c r="T199" s="225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6" t="s">
        <v>135</v>
      </c>
      <c r="AT199" s="226" t="s">
        <v>190</v>
      </c>
      <c r="AU199" s="226" t="s">
        <v>80</v>
      </c>
      <c r="AY199" s="19" t="s">
        <v>188</v>
      </c>
      <c r="BE199" s="227">
        <f>IF(N199="základní",J199,0)</f>
        <v>0</v>
      </c>
      <c r="BF199" s="227">
        <f>IF(N199="snížená",J199,0)</f>
        <v>0</v>
      </c>
      <c r="BG199" s="227">
        <f>IF(N199="zákl. přenesená",J199,0)</f>
        <v>0</v>
      </c>
      <c r="BH199" s="227">
        <f>IF(N199="sníž. přenesená",J199,0)</f>
        <v>0</v>
      </c>
      <c r="BI199" s="227">
        <f>IF(N199="nulová",J199,0)</f>
        <v>0</v>
      </c>
      <c r="BJ199" s="19" t="s">
        <v>80</v>
      </c>
      <c r="BK199" s="227">
        <f>ROUND(I199*H199,2)</f>
        <v>0</v>
      </c>
      <c r="BL199" s="19" t="s">
        <v>135</v>
      </c>
      <c r="BM199" s="226" t="s">
        <v>4689</v>
      </c>
    </row>
    <row r="200" s="2" customFormat="1" ht="16.5" customHeight="1">
      <c r="A200" s="40"/>
      <c r="B200" s="41"/>
      <c r="C200" s="215" t="s">
        <v>1454</v>
      </c>
      <c r="D200" s="215" t="s">
        <v>190</v>
      </c>
      <c r="E200" s="216" t="s">
        <v>4690</v>
      </c>
      <c r="F200" s="217" t="s">
        <v>4691</v>
      </c>
      <c r="G200" s="218" t="s">
        <v>1352</v>
      </c>
      <c r="H200" s="219">
        <v>500</v>
      </c>
      <c r="I200" s="220"/>
      <c r="J200" s="221">
        <f>ROUND(I200*H200,2)</f>
        <v>0</v>
      </c>
      <c r="K200" s="217" t="s">
        <v>19</v>
      </c>
      <c r="L200" s="46"/>
      <c r="M200" s="222" t="s">
        <v>19</v>
      </c>
      <c r="N200" s="223" t="s">
        <v>44</v>
      </c>
      <c r="O200" s="86"/>
      <c r="P200" s="224">
        <f>O200*H200</f>
        <v>0</v>
      </c>
      <c r="Q200" s="224">
        <v>0</v>
      </c>
      <c r="R200" s="224">
        <f>Q200*H200</f>
        <v>0</v>
      </c>
      <c r="S200" s="224">
        <v>0</v>
      </c>
      <c r="T200" s="225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6" t="s">
        <v>135</v>
      </c>
      <c r="AT200" s="226" t="s">
        <v>190</v>
      </c>
      <c r="AU200" s="226" t="s">
        <v>80</v>
      </c>
      <c r="AY200" s="19" t="s">
        <v>188</v>
      </c>
      <c r="BE200" s="227">
        <f>IF(N200="základní",J200,0)</f>
        <v>0</v>
      </c>
      <c r="BF200" s="227">
        <f>IF(N200="snížená",J200,0)</f>
        <v>0</v>
      </c>
      <c r="BG200" s="227">
        <f>IF(N200="zákl. přenesená",J200,0)</f>
        <v>0</v>
      </c>
      <c r="BH200" s="227">
        <f>IF(N200="sníž. přenesená",J200,0)</f>
        <v>0</v>
      </c>
      <c r="BI200" s="227">
        <f>IF(N200="nulová",J200,0)</f>
        <v>0</v>
      </c>
      <c r="BJ200" s="19" t="s">
        <v>80</v>
      </c>
      <c r="BK200" s="227">
        <f>ROUND(I200*H200,2)</f>
        <v>0</v>
      </c>
      <c r="BL200" s="19" t="s">
        <v>135</v>
      </c>
      <c r="BM200" s="226" t="s">
        <v>4692</v>
      </c>
    </row>
    <row r="201" s="2" customFormat="1" ht="16.5" customHeight="1">
      <c r="A201" s="40"/>
      <c r="B201" s="41"/>
      <c r="C201" s="215" t="s">
        <v>1458</v>
      </c>
      <c r="D201" s="215" t="s">
        <v>190</v>
      </c>
      <c r="E201" s="216" t="s">
        <v>4693</v>
      </c>
      <c r="F201" s="217" t="s">
        <v>4694</v>
      </c>
      <c r="G201" s="218" t="s">
        <v>501</v>
      </c>
      <c r="H201" s="219">
        <v>150</v>
      </c>
      <c r="I201" s="220"/>
      <c r="J201" s="221">
        <f>ROUND(I201*H201,2)</f>
        <v>0</v>
      </c>
      <c r="K201" s="217" t="s">
        <v>19</v>
      </c>
      <c r="L201" s="46"/>
      <c r="M201" s="222" t="s">
        <v>19</v>
      </c>
      <c r="N201" s="223" t="s">
        <v>44</v>
      </c>
      <c r="O201" s="86"/>
      <c r="P201" s="224">
        <f>O201*H201</f>
        <v>0</v>
      </c>
      <c r="Q201" s="224">
        <v>0</v>
      </c>
      <c r="R201" s="224">
        <f>Q201*H201</f>
        <v>0</v>
      </c>
      <c r="S201" s="224">
        <v>0</v>
      </c>
      <c r="T201" s="225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6" t="s">
        <v>135</v>
      </c>
      <c r="AT201" s="226" t="s">
        <v>190</v>
      </c>
      <c r="AU201" s="226" t="s">
        <v>80</v>
      </c>
      <c r="AY201" s="19" t="s">
        <v>188</v>
      </c>
      <c r="BE201" s="227">
        <f>IF(N201="základní",J201,0)</f>
        <v>0</v>
      </c>
      <c r="BF201" s="227">
        <f>IF(N201="snížená",J201,0)</f>
        <v>0</v>
      </c>
      <c r="BG201" s="227">
        <f>IF(N201="zákl. přenesená",J201,0)</f>
        <v>0</v>
      </c>
      <c r="BH201" s="227">
        <f>IF(N201="sníž. přenesená",J201,0)</f>
        <v>0</v>
      </c>
      <c r="BI201" s="227">
        <f>IF(N201="nulová",J201,0)</f>
        <v>0</v>
      </c>
      <c r="BJ201" s="19" t="s">
        <v>80</v>
      </c>
      <c r="BK201" s="227">
        <f>ROUND(I201*H201,2)</f>
        <v>0</v>
      </c>
      <c r="BL201" s="19" t="s">
        <v>135</v>
      </c>
      <c r="BM201" s="226" t="s">
        <v>4695</v>
      </c>
    </row>
    <row r="202" s="2" customFormat="1" ht="16.5" customHeight="1">
      <c r="A202" s="40"/>
      <c r="B202" s="41"/>
      <c r="C202" s="215" t="s">
        <v>1462</v>
      </c>
      <c r="D202" s="215" t="s">
        <v>190</v>
      </c>
      <c r="E202" s="216" t="s">
        <v>4696</v>
      </c>
      <c r="F202" s="217" t="s">
        <v>4697</v>
      </c>
      <c r="G202" s="218" t="s">
        <v>501</v>
      </c>
      <c r="H202" s="219">
        <v>320</v>
      </c>
      <c r="I202" s="220"/>
      <c r="J202" s="221">
        <f>ROUND(I202*H202,2)</f>
        <v>0</v>
      </c>
      <c r="K202" s="217" t="s">
        <v>19</v>
      </c>
      <c r="L202" s="46"/>
      <c r="M202" s="222" t="s">
        <v>19</v>
      </c>
      <c r="N202" s="223" t="s">
        <v>44</v>
      </c>
      <c r="O202" s="86"/>
      <c r="P202" s="224">
        <f>O202*H202</f>
        <v>0</v>
      </c>
      <c r="Q202" s="224">
        <v>0</v>
      </c>
      <c r="R202" s="224">
        <f>Q202*H202</f>
        <v>0</v>
      </c>
      <c r="S202" s="224">
        <v>0</v>
      </c>
      <c r="T202" s="225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6" t="s">
        <v>135</v>
      </c>
      <c r="AT202" s="226" t="s">
        <v>190</v>
      </c>
      <c r="AU202" s="226" t="s">
        <v>80</v>
      </c>
      <c r="AY202" s="19" t="s">
        <v>188</v>
      </c>
      <c r="BE202" s="227">
        <f>IF(N202="základní",J202,0)</f>
        <v>0</v>
      </c>
      <c r="BF202" s="227">
        <f>IF(N202="snížená",J202,0)</f>
        <v>0</v>
      </c>
      <c r="BG202" s="227">
        <f>IF(N202="zákl. přenesená",J202,0)</f>
        <v>0</v>
      </c>
      <c r="BH202" s="227">
        <f>IF(N202="sníž. přenesená",J202,0)</f>
        <v>0</v>
      </c>
      <c r="BI202" s="227">
        <f>IF(N202="nulová",J202,0)</f>
        <v>0</v>
      </c>
      <c r="BJ202" s="19" t="s">
        <v>80</v>
      </c>
      <c r="BK202" s="227">
        <f>ROUND(I202*H202,2)</f>
        <v>0</v>
      </c>
      <c r="BL202" s="19" t="s">
        <v>135</v>
      </c>
      <c r="BM202" s="226" t="s">
        <v>4698</v>
      </c>
    </row>
    <row r="203" s="12" customFormat="1" ht="25.92" customHeight="1">
      <c r="A203" s="12"/>
      <c r="B203" s="199"/>
      <c r="C203" s="200"/>
      <c r="D203" s="201" t="s">
        <v>72</v>
      </c>
      <c r="E203" s="202" t="s">
        <v>4699</v>
      </c>
      <c r="F203" s="202" t="s">
        <v>4700</v>
      </c>
      <c r="G203" s="200"/>
      <c r="H203" s="200"/>
      <c r="I203" s="203"/>
      <c r="J203" s="204">
        <f>BK203</f>
        <v>0</v>
      </c>
      <c r="K203" s="200"/>
      <c r="L203" s="205"/>
      <c r="M203" s="206"/>
      <c r="N203" s="207"/>
      <c r="O203" s="207"/>
      <c r="P203" s="208">
        <f>SUM(P204:P219)</f>
        <v>0</v>
      </c>
      <c r="Q203" s="207"/>
      <c r="R203" s="208">
        <f>SUM(R204:R219)</f>
        <v>0</v>
      </c>
      <c r="S203" s="207"/>
      <c r="T203" s="209">
        <f>SUM(T204:T219)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0" t="s">
        <v>80</v>
      </c>
      <c r="AT203" s="211" t="s">
        <v>72</v>
      </c>
      <c r="AU203" s="211" t="s">
        <v>73</v>
      </c>
      <c r="AY203" s="210" t="s">
        <v>188</v>
      </c>
      <c r="BK203" s="212">
        <f>SUM(BK204:BK219)</f>
        <v>0</v>
      </c>
    </row>
    <row r="204" s="2" customFormat="1" ht="16.5" customHeight="1">
      <c r="A204" s="40"/>
      <c r="B204" s="41"/>
      <c r="C204" s="215" t="s">
        <v>1466</v>
      </c>
      <c r="D204" s="215" t="s">
        <v>190</v>
      </c>
      <c r="E204" s="216" t="s">
        <v>4701</v>
      </c>
      <c r="F204" s="217" t="s">
        <v>4702</v>
      </c>
      <c r="G204" s="218" t="s">
        <v>1352</v>
      </c>
      <c r="H204" s="219">
        <v>1</v>
      </c>
      <c r="I204" s="220"/>
      <c r="J204" s="221">
        <f>ROUND(I204*H204,2)</f>
        <v>0</v>
      </c>
      <c r="K204" s="217" t="s">
        <v>19</v>
      </c>
      <c r="L204" s="46"/>
      <c r="M204" s="222" t="s">
        <v>19</v>
      </c>
      <c r="N204" s="223" t="s">
        <v>44</v>
      </c>
      <c r="O204" s="86"/>
      <c r="P204" s="224">
        <f>O204*H204</f>
        <v>0</v>
      </c>
      <c r="Q204" s="224">
        <v>0</v>
      </c>
      <c r="R204" s="224">
        <f>Q204*H204</f>
        <v>0</v>
      </c>
      <c r="S204" s="224">
        <v>0</v>
      </c>
      <c r="T204" s="225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6" t="s">
        <v>135</v>
      </c>
      <c r="AT204" s="226" t="s">
        <v>190</v>
      </c>
      <c r="AU204" s="226" t="s">
        <v>80</v>
      </c>
      <c r="AY204" s="19" t="s">
        <v>188</v>
      </c>
      <c r="BE204" s="227">
        <f>IF(N204="základní",J204,0)</f>
        <v>0</v>
      </c>
      <c r="BF204" s="227">
        <f>IF(N204="snížená",J204,0)</f>
        <v>0</v>
      </c>
      <c r="BG204" s="227">
        <f>IF(N204="zákl. přenesená",J204,0)</f>
        <v>0</v>
      </c>
      <c r="BH204" s="227">
        <f>IF(N204="sníž. přenesená",J204,0)</f>
        <v>0</v>
      </c>
      <c r="BI204" s="227">
        <f>IF(N204="nulová",J204,0)</f>
        <v>0</v>
      </c>
      <c r="BJ204" s="19" t="s">
        <v>80</v>
      </c>
      <c r="BK204" s="227">
        <f>ROUND(I204*H204,2)</f>
        <v>0</v>
      </c>
      <c r="BL204" s="19" t="s">
        <v>135</v>
      </c>
      <c r="BM204" s="226" t="s">
        <v>4703</v>
      </c>
    </row>
    <row r="205" s="2" customFormat="1">
      <c r="A205" s="40"/>
      <c r="B205" s="41"/>
      <c r="C205" s="42"/>
      <c r="D205" s="235" t="s">
        <v>4704</v>
      </c>
      <c r="E205" s="42"/>
      <c r="F205" s="293" t="s">
        <v>4705</v>
      </c>
      <c r="G205" s="42"/>
      <c r="H205" s="42"/>
      <c r="I205" s="230"/>
      <c r="J205" s="42"/>
      <c r="K205" s="42"/>
      <c r="L205" s="46"/>
      <c r="M205" s="231"/>
      <c r="N205" s="232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4704</v>
      </c>
      <c r="AU205" s="19" t="s">
        <v>80</v>
      </c>
    </row>
    <row r="206" s="2" customFormat="1" ht="16.5" customHeight="1">
      <c r="A206" s="40"/>
      <c r="B206" s="41"/>
      <c r="C206" s="215" t="s">
        <v>1471</v>
      </c>
      <c r="D206" s="215" t="s">
        <v>190</v>
      </c>
      <c r="E206" s="216" t="s">
        <v>4706</v>
      </c>
      <c r="F206" s="217" t="s">
        <v>4707</v>
      </c>
      <c r="G206" s="218" t="s">
        <v>1352</v>
      </c>
      <c r="H206" s="219">
        <v>1</v>
      </c>
      <c r="I206" s="220"/>
      <c r="J206" s="221">
        <f>ROUND(I206*H206,2)</f>
        <v>0</v>
      </c>
      <c r="K206" s="217" t="s">
        <v>19</v>
      </c>
      <c r="L206" s="46"/>
      <c r="M206" s="222" t="s">
        <v>19</v>
      </c>
      <c r="N206" s="223" t="s">
        <v>44</v>
      </c>
      <c r="O206" s="86"/>
      <c r="P206" s="224">
        <f>O206*H206</f>
        <v>0</v>
      </c>
      <c r="Q206" s="224">
        <v>0</v>
      </c>
      <c r="R206" s="224">
        <f>Q206*H206</f>
        <v>0</v>
      </c>
      <c r="S206" s="224">
        <v>0</v>
      </c>
      <c r="T206" s="225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6" t="s">
        <v>135</v>
      </c>
      <c r="AT206" s="226" t="s">
        <v>190</v>
      </c>
      <c r="AU206" s="226" t="s">
        <v>80</v>
      </c>
      <c r="AY206" s="19" t="s">
        <v>188</v>
      </c>
      <c r="BE206" s="227">
        <f>IF(N206="základní",J206,0)</f>
        <v>0</v>
      </c>
      <c r="BF206" s="227">
        <f>IF(N206="snížená",J206,0)</f>
        <v>0</v>
      </c>
      <c r="BG206" s="227">
        <f>IF(N206="zákl. přenesená",J206,0)</f>
        <v>0</v>
      </c>
      <c r="BH206" s="227">
        <f>IF(N206="sníž. přenesená",J206,0)</f>
        <v>0</v>
      </c>
      <c r="BI206" s="227">
        <f>IF(N206="nulová",J206,0)</f>
        <v>0</v>
      </c>
      <c r="BJ206" s="19" t="s">
        <v>80</v>
      </c>
      <c r="BK206" s="227">
        <f>ROUND(I206*H206,2)</f>
        <v>0</v>
      </c>
      <c r="BL206" s="19" t="s">
        <v>135</v>
      </c>
      <c r="BM206" s="226" t="s">
        <v>4708</v>
      </c>
    </row>
    <row r="207" s="2" customFormat="1" ht="16.5" customHeight="1">
      <c r="A207" s="40"/>
      <c r="B207" s="41"/>
      <c r="C207" s="215" t="s">
        <v>1476</v>
      </c>
      <c r="D207" s="215" t="s">
        <v>190</v>
      </c>
      <c r="E207" s="216" t="s">
        <v>4709</v>
      </c>
      <c r="F207" s="217" t="s">
        <v>4710</v>
      </c>
      <c r="G207" s="218" t="s">
        <v>1352</v>
      </c>
      <c r="H207" s="219">
        <v>1</v>
      </c>
      <c r="I207" s="220"/>
      <c r="J207" s="221">
        <f>ROUND(I207*H207,2)</f>
        <v>0</v>
      </c>
      <c r="K207" s="217" t="s">
        <v>19</v>
      </c>
      <c r="L207" s="46"/>
      <c r="M207" s="222" t="s">
        <v>19</v>
      </c>
      <c r="N207" s="223" t="s">
        <v>44</v>
      </c>
      <c r="O207" s="86"/>
      <c r="P207" s="224">
        <f>O207*H207</f>
        <v>0</v>
      </c>
      <c r="Q207" s="224">
        <v>0</v>
      </c>
      <c r="R207" s="224">
        <f>Q207*H207</f>
        <v>0</v>
      </c>
      <c r="S207" s="224">
        <v>0</v>
      </c>
      <c r="T207" s="225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6" t="s">
        <v>135</v>
      </c>
      <c r="AT207" s="226" t="s">
        <v>190</v>
      </c>
      <c r="AU207" s="226" t="s">
        <v>80</v>
      </c>
      <c r="AY207" s="19" t="s">
        <v>188</v>
      </c>
      <c r="BE207" s="227">
        <f>IF(N207="základní",J207,0)</f>
        <v>0</v>
      </c>
      <c r="BF207" s="227">
        <f>IF(N207="snížená",J207,0)</f>
        <v>0</v>
      </c>
      <c r="BG207" s="227">
        <f>IF(N207="zákl. přenesená",J207,0)</f>
        <v>0</v>
      </c>
      <c r="BH207" s="227">
        <f>IF(N207="sníž. přenesená",J207,0)</f>
        <v>0</v>
      </c>
      <c r="BI207" s="227">
        <f>IF(N207="nulová",J207,0)</f>
        <v>0</v>
      </c>
      <c r="BJ207" s="19" t="s">
        <v>80</v>
      </c>
      <c r="BK207" s="227">
        <f>ROUND(I207*H207,2)</f>
        <v>0</v>
      </c>
      <c r="BL207" s="19" t="s">
        <v>135</v>
      </c>
      <c r="BM207" s="226" t="s">
        <v>4711</v>
      </c>
    </row>
    <row r="208" s="2" customFormat="1" ht="16.5" customHeight="1">
      <c r="A208" s="40"/>
      <c r="B208" s="41"/>
      <c r="C208" s="215" t="s">
        <v>1481</v>
      </c>
      <c r="D208" s="215" t="s">
        <v>190</v>
      </c>
      <c r="E208" s="216" t="s">
        <v>4712</v>
      </c>
      <c r="F208" s="217" t="s">
        <v>4713</v>
      </c>
      <c r="G208" s="218" t="s">
        <v>1352</v>
      </c>
      <c r="H208" s="219">
        <v>6</v>
      </c>
      <c r="I208" s="220"/>
      <c r="J208" s="221">
        <f>ROUND(I208*H208,2)</f>
        <v>0</v>
      </c>
      <c r="K208" s="217" t="s">
        <v>19</v>
      </c>
      <c r="L208" s="46"/>
      <c r="M208" s="222" t="s">
        <v>19</v>
      </c>
      <c r="N208" s="223" t="s">
        <v>44</v>
      </c>
      <c r="O208" s="86"/>
      <c r="P208" s="224">
        <f>O208*H208</f>
        <v>0</v>
      </c>
      <c r="Q208" s="224">
        <v>0</v>
      </c>
      <c r="R208" s="224">
        <f>Q208*H208</f>
        <v>0</v>
      </c>
      <c r="S208" s="224">
        <v>0</v>
      </c>
      <c r="T208" s="225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6" t="s">
        <v>135</v>
      </c>
      <c r="AT208" s="226" t="s">
        <v>190</v>
      </c>
      <c r="AU208" s="226" t="s">
        <v>80</v>
      </c>
      <c r="AY208" s="19" t="s">
        <v>188</v>
      </c>
      <c r="BE208" s="227">
        <f>IF(N208="základní",J208,0)</f>
        <v>0</v>
      </c>
      <c r="BF208" s="227">
        <f>IF(N208="snížená",J208,0)</f>
        <v>0</v>
      </c>
      <c r="BG208" s="227">
        <f>IF(N208="zákl. přenesená",J208,0)</f>
        <v>0</v>
      </c>
      <c r="BH208" s="227">
        <f>IF(N208="sníž. přenesená",J208,0)</f>
        <v>0</v>
      </c>
      <c r="BI208" s="227">
        <f>IF(N208="nulová",J208,0)</f>
        <v>0</v>
      </c>
      <c r="BJ208" s="19" t="s">
        <v>80</v>
      </c>
      <c r="BK208" s="227">
        <f>ROUND(I208*H208,2)</f>
        <v>0</v>
      </c>
      <c r="BL208" s="19" t="s">
        <v>135</v>
      </c>
      <c r="BM208" s="226" t="s">
        <v>4714</v>
      </c>
    </row>
    <row r="209" s="2" customFormat="1" ht="16.5" customHeight="1">
      <c r="A209" s="40"/>
      <c r="B209" s="41"/>
      <c r="C209" s="215" t="s">
        <v>1487</v>
      </c>
      <c r="D209" s="215" t="s">
        <v>190</v>
      </c>
      <c r="E209" s="216" t="s">
        <v>4715</v>
      </c>
      <c r="F209" s="217" t="s">
        <v>4716</v>
      </c>
      <c r="G209" s="218" t="s">
        <v>1352</v>
      </c>
      <c r="H209" s="219">
        <v>4</v>
      </c>
      <c r="I209" s="220"/>
      <c r="J209" s="221">
        <f>ROUND(I209*H209,2)</f>
        <v>0</v>
      </c>
      <c r="K209" s="217" t="s">
        <v>19</v>
      </c>
      <c r="L209" s="46"/>
      <c r="M209" s="222" t="s">
        <v>19</v>
      </c>
      <c r="N209" s="223" t="s">
        <v>44</v>
      </c>
      <c r="O209" s="86"/>
      <c r="P209" s="224">
        <f>O209*H209</f>
        <v>0</v>
      </c>
      <c r="Q209" s="224">
        <v>0</v>
      </c>
      <c r="R209" s="224">
        <f>Q209*H209</f>
        <v>0</v>
      </c>
      <c r="S209" s="224">
        <v>0</v>
      </c>
      <c r="T209" s="225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6" t="s">
        <v>135</v>
      </c>
      <c r="AT209" s="226" t="s">
        <v>190</v>
      </c>
      <c r="AU209" s="226" t="s">
        <v>80</v>
      </c>
      <c r="AY209" s="19" t="s">
        <v>188</v>
      </c>
      <c r="BE209" s="227">
        <f>IF(N209="základní",J209,0)</f>
        <v>0</v>
      </c>
      <c r="BF209" s="227">
        <f>IF(N209="snížená",J209,0)</f>
        <v>0</v>
      </c>
      <c r="BG209" s="227">
        <f>IF(N209="zákl. přenesená",J209,0)</f>
        <v>0</v>
      </c>
      <c r="BH209" s="227">
        <f>IF(N209="sníž. přenesená",J209,0)</f>
        <v>0</v>
      </c>
      <c r="BI209" s="227">
        <f>IF(N209="nulová",J209,0)</f>
        <v>0</v>
      </c>
      <c r="BJ209" s="19" t="s">
        <v>80</v>
      </c>
      <c r="BK209" s="227">
        <f>ROUND(I209*H209,2)</f>
        <v>0</v>
      </c>
      <c r="BL209" s="19" t="s">
        <v>135</v>
      </c>
      <c r="BM209" s="226" t="s">
        <v>4717</v>
      </c>
    </row>
    <row r="210" s="2" customFormat="1" ht="16.5" customHeight="1">
      <c r="A210" s="40"/>
      <c r="B210" s="41"/>
      <c r="C210" s="215" t="s">
        <v>1506</v>
      </c>
      <c r="D210" s="215" t="s">
        <v>190</v>
      </c>
      <c r="E210" s="216" t="s">
        <v>4718</v>
      </c>
      <c r="F210" s="217" t="s">
        <v>4719</v>
      </c>
      <c r="G210" s="218" t="s">
        <v>1352</v>
      </c>
      <c r="H210" s="219">
        <v>3</v>
      </c>
      <c r="I210" s="220"/>
      <c r="J210" s="221">
        <f>ROUND(I210*H210,2)</f>
        <v>0</v>
      </c>
      <c r="K210" s="217" t="s">
        <v>19</v>
      </c>
      <c r="L210" s="46"/>
      <c r="M210" s="222" t="s">
        <v>19</v>
      </c>
      <c r="N210" s="223" t="s">
        <v>44</v>
      </c>
      <c r="O210" s="86"/>
      <c r="P210" s="224">
        <f>O210*H210</f>
        <v>0</v>
      </c>
      <c r="Q210" s="224">
        <v>0</v>
      </c>
      <c r="R210" s="224">
        <f>Q210*H210</f>
        <v>0</v>
      </c>
      <c r="S210" s="224">
        <v>0</v>
      </c>
      <c r="T210" s="225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6" t="s">
        <v>135</v>
      </c>
      <c r="AT210" s="226" t="s">
        <v>190</v>
      </c>
      <c r="AU210" s="226" t="s">
        <v>80</v>
      </c>
      <c r="AY210" s="19" t="s">
        <v>188</v>
      </c>
      <c r="BE210" s="227">
        <f>IF(N210="základní",J210,0)</f>
        <v>0</v>
      </c>
      <c r="BF210" s="227">
        <f>IF(N210="snížená",J210,0)</f>
        <v>0</v>
      </c>
      <c r="BG210" s="227">
        <f>IF(N210="zákl. přenesená",J210,0)</f>
        <v>0</v>
      </c>
      <c r="BH210" s="227">
        <f>IF(N210="sníž. přenesená",J210,0)</f>
        <v>0</v>
      </c>
      <c r="BI210" s="227">
        <f>IF(N210="nulová",J210,0)</f>
        <v>0</v>
      </c>
      <c r="BJ210" s="19" t="s">
        <v>80</v>
      </c>
      <c r="BK210" s="227">
        <f>ROUND(I210*H210,2)</f>
        <v>0</v>
      </c>
      <c r="BL210" s="19" t="s">
        <v>135</v>
      </c>
      <c r="BM210" s="226" t="s">
        <v>4720</v>
      </c>
    </row>
    <row r="211" s="2" customFormat="1" ht="16.5" customHeight="1">
      <c r="A211" s="40"/>
      <c r="B211" s="41"/>
      <c r="C211" s="215" t="s">
        <v>1511</v>
      </c>
      <c r="D211" s="215" t="s">
        <v>190</v>
      </c>
      <c r="E211" s="216" t="s">
        <v>4721</v>
      </c>
      <c r="F211" s="217" t="s">
        <v>4722</v>
      </c>
      <c r="G211" s="218" t="s">
        <v>1352</v>
      </c>
      <c r="H211" s="219">
        <v>1</v>
      </c>
      <c r="I211" s="220"/>
      <c r="J211" s="221">
        <f>ROUND(I211*H211,2)</f>
        <v>0</v>
      </c>
      <c r="K211" s="217" t="s">
        <v>19</v>
      </c>
      <c r="L211" s="46"/>
      <c r="M211" s="222" t="s">
        <v>19</v>
      </c>
      <c r="N211" s="223" t="s">
        <v>44</v>
      </c>
      <c r="O211" s="86"/>
      <c r="P211" s="224">
        <f>O211*H211</f>
        <v>0</v>
      </c>
      <c r="Q211" s="224">
        <v>0</v>
      </c>
      <c r="R211" s="224">
        <f>Q211*H211</f>
        <v>0</v>
      </c>
      <c r="S211" s="224">
        <v>0</v>
      </c>
      <c r="T211" s="225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6" t="s">
        <v>135</v>
      </c>
      <c r="AT211" s="226" t="s">
        <v>190</v>
      </c>
      <c r="AU211" s="226" t="s">
        <v>80</v>
      </c>
      <c r="AY211" s="19" t="s">
        <v>188</v>
      </c>
      <c r="BE211" s="227">
        <f>IF(N211="základní",J211,0)</f>
        <v>0</v>
      </c>
      <c r="BF211" s="227">
        <f>IF(N211="snížená",J211,0)</f>
        <v>0</v>
      </c>
      <c r="BG211" s="227">
        <f>IF(N211="zákl. přenesená",J211,0)</f>
        <v>0</v>
      </c>
      <c r="BH211" s="227">
        <f>IF(N211="sníž. přenesená",J211,0)</f>
        <v>0</v>
      </c>
      <c r="BI211" s="227">
        <f>IF(N211="nulová",J211,0)</f>
        <v>0</v>
      </c>
      <c r="BJ211" s="19" t="s">
        <v>80</v>
      </c>
      <c r="BK211" s="227">
        <f>ROUND(I211*H211,2)</f>
        <v>0</v>
      </c>
      <c r="BL211" s="19" t="s">
        <v>135</v>
      </c>
      <c r="BM211" s="226" t="s">
        <v>4723</v>
      </c>
    </row>
    <row r="212" s="2" customFormat="1" ht="16.5" customHeight="1">
      <c r="A212" s="40"/>
      <c r="B212" s="41"/>
      <c r="C212" s="215" t="s">
        <v>1934</v>
      </c>
      <c r="D212" s="215" t="s">
        <v>190</v>
      </c>
      <c r="E212" s="216" t="s">
        <v>4724</v>
      </c>
      <c r="F212" s="217" t="s">
        <v>4725</v>
      </c>
      <c r="G212" s="218" t="s">
        <v>1352</v>
      </c>
      <c r="H212" s="219">
        <v>2</v>
      </c>
      <c r="I212" s="220"/>
      <c r="J212" s="221">
        <f>ROUND(I212*H212,2)</f>
        <v>0</v>
      </c>
      <c r="K212" s="217" t="s">
        <v>19</v>
      </c>
      <c r="L212" s="46"/>
      <c r="M212" s="222" t="s">
        <v>19</v>
      </c>
      <c r="N212" s="223" t="s">
        <v>44</v>
      </c>
      <c r="O212" s="86"/>
      <c r="P212" s="224">
        <f>O212*H212</f>
        <v>0</v>
      </c>
      <c r="Q212" s="224">
        <v>0</v>
      </c>
      <c r="R212" s="224">
        <f>Q212*H212</f>
        <v>0</v>
      </c>
      <c r="S212" s="224">
        <v>0</v>
      </c>
      <c r="T212" s="225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6" t="s">
        <v>135</v>
      </c>
      <c r="AT212" s="226" t="s">
        <v>190</v>
      </c>
      <c r="AU212" s="226" t="s">
        <v>80</v>
      </c>
      <c r="AY212" s="19" t="s">
        <v>188</v>
      </c>
      <c r="BE212" s="227">
        <f>IF(N212="základní",J212,0)</f>
        <v>0</v>
      </c>
      <c r="BF212" s="227">
        <f>IF(N212="snížená",J212,0)</f>
        <v>0</v>
      </c>
      <c r="BG212" s="227">
        <f>IF(N212="zákl. přenesená",J212,0)</f>
        <v>0</v>
      </c>
      <c r="BH212" s="227">
        <f>IF(N212="sníž. přenesená",J212,0)</f>
        <v>0</v>
      </c>
      <c r="BI212" s="227">
        <f>IF(N212="nulová",J212,0)</f>
        <v>0</v>
      </c>
      <c r="BJ212" s="19" t="s">
        <v>80</v>
      </c>
      <c r="BK212" s="227">
        <f>ROUND(I212*H212,2)</f>
        <v>0</v>
      </c>
      <c r="BL212" s="19" t="s">
        <v>135</v>
      </c>
      <c r="BM212" s="226" t="s">
        <v>4726</v>
      </c>
    </row>
    <row r="213" s="2" customFormat="1" ht="16.5" customHeight="1">
      <c r="A213" s="40"/>
      <c r="B213" s="41"/>
      <c r="C213" s="215" t="s">
        <v>1938</v>
      </c>
      <c r="D213" s="215" t="s">
        <v>190</v>
      </c>
      <c r="E213" s="216" t="s">
        <v>4727</v>
      </c>
      <c r="F213" s="217" t="s">
        <v>4728</v>
      </c>
      <c r="G213" s="218" t="s">
        <v>1352</v>
      </c>
      <c r="H213" s="219">
        <v>4</v>
      </c>
      <c r="I213" s="220"/>
      <c r="J213" s="221">
        <f>ROUND(I213*H213,2)</f>
        <v>0</v>
      </c>
      <c r="K213" s="217" t="s">
        <v>19</v>
      </c>
      <c r="L213" s="46"/>
      <c r="M213" s="222" t="s">
        <v>19</v>
      </c>
      <c r="N213" s="223" t="s">
        <v>44</v>
      </c>
      <c r="O213" s="86"/>
      <c r="P213" s="224">
        <f>O213*H213</f>
        <v>0</v>
      </c>
      <c r="Q213" s="224">
        <v>0</v>
      </c>
      <c r="R213" s="224">
        <f>Q213*H213</f>
        <v>0</v>
      </c>
      <c r="S213" s="224">
        <v>0</v>
      </c>
      <c r="T213" s="225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6" t="s">
        <v>135</v>
      </c>
      <c r="AT213" s="226" t="s">
        <v>190</v>
      </c>
      <c r="AU213" s="226" t="s">
        <v>80</v>
      </c>
      <c r="AY213" s="19" t="s">
        <v>188</v>
      </c>
      <c r="BE213" s="227">
        <f>IF(N213="základní",J213,0)</f>
        <v>0</v>
      </c>
      <c r="BF213" s="227">
        <f>IF(N213="snížená",J213,0)</f>
        <v>0</v>
      </c>
      <c r="BG213" s="227">
        <f>IF(N213="zákl. přenesená",J213,0)</f>
        <v>0</v>
      </c>
      <c r="BH213" s="227">
        <f>IF(N213="sníž. přenesená",J213,0)</f>
        <v>0</v>
      </c>
      <c r="BI213" s="227">
        <f>IF(N213="nulová",J213,0)</f>
        <v>0</v>
      </c>
      <c r="BJ213" s="19" t="s">
        <v>80</v>
      </c>
      <c r="BK213" s="227">
        <f>ROUND(I213*H213,2)</f>
        <v>0</v>
      </c>
      <c r="BL213" s="19" t="s">
        <v>135</v>
      </c>
      <c r="BM213" s="226" t="s">
        <v>4729</v>
      </c>
    </row>
    <row r="214" s="2" customFormat="1" ht="16.5" customHeight="1">
      <c r="A214" s="40"/>
      <c r="B214" s="41"/>
      <c r="C214" s="215" t="s">
        <v>1950</v>
      </c>
      <c r="D214" s="215" t="s">
        <v>190</v>
      </c>
      <c r="E214" s="216" t="s">
        <v>4730</v>
      </c>
      <c r="F214" s="217" t="s">
        <v>4731</v>
      </c>
      <c r="G214" s="218" t="s">
        <v>1352</v>
      </c>
      <c r="H214" s="219">
        <v>6</v>
      </c>
      <c r="I214" s="220"/>
      <c r="J214" s="221">
        <f>ROUND(I214*H214,2)</f>
        <v>0</v>
      </c>
      <c r="K214" s="217" t="s">
        <v>19</v>
      </c>
      <c r="L214" s="46"/>
      <c r="M214" s="222" t="s">
        <v>19</v>
      </c>
      <c r="N214" s="223" t="s">
        <v>44</v>
      </c>
      <c r="O214" s="86"/>
      <c r="P214" s="224">
        <f>O214*H214</f>
        <v>0</v>
      </c>
      <c r="Q214" s="224">
        <v>0</v>
      </c>
      <c r="R214" s="224">
        <f>Q214*H214</f>
        <v>0</v>
      </c>
      <c r="S214" s="224">
        <v>0</v>
      </c>
      <c r="T214" s="225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6" t="s">
        <v>135</v>
      </c>
      <c r="AT214" s="226" t="s">
        <v>190</v>
      </c>
      <c r="AU214" s="226" t="s">
        <v>80</v>
      </c>
      <c r="AY214" s="19" t="s">
        <v>188</v>
      </c>
      <c r="BE214" s="227">
        <f>IF(N214="základní",J214,0)</f>
        <v>0</v>
      </c>
      <c r="BF214" s="227">
        <f>IF(N214="snížená",J214,0)</f>
        <v>0</v>
      </c>
      <c r="BG214" s="227">
        <f>IF(N214="zákl. přenesená",J214,0)</f>
        <v>0</v>
      </c>
      <c r="BH214" s="227">
        <f>IF(N214="sníž. přenesená",J214,0)</f>
        <v>0</v>
      </c>
      <c r="BI214" s="227">
        <f>IF(N214="nulová",J214,0)</f>
        <v>0</v>
      </c>
      <c r="BJ214" s="19" t="s">
        <v>80</v>
      </c>
      <c r="BK214" s="227">
        <f>ROUND(I214*H214,2)</f>
        <v>0</v>
      </c>
      <c r="BL214" s="19" t="s">
        <v>135</v>
      </c>
      <c r="BM214" s="226" t="s">
        <v>4732</v>
      </c>
    </row>
    <row r="215" s="2" customFormat="1" ht="16.5" customHeight="1">
      <c r="A215" s="40"/>
      <c r="B215" s="41"/>
      <c r="C215" s="215" t="s">
        <v>1955</v>
      </c>
      <c r="D215" s="215" t="s">
        <v>190</v>
      </c>
      <c r="E215" s="216" t="s">
        <v>4733</v>
      </c>
      <c r="F215" s="217" t="s">
        <v>4734</v>
      </c>
      <c r="G215" s="218" t="s">
        <v>1352</v>
      </c>
      <c r="H215" s="219">
        <v>1</v>
      </c>
      <c r="I215" s="220"/>
      <c r="J215" s="221">
        <f>ROUND(I215*H215,2)</f>
        <v>0</v>
      </c>
      <c r="K215" s="217" t="s">
        <v>19</v>
      </c>
      <c r="L215" s="46"/>
      <c r="M215" s="222" t="s">
        <v>19</v>
      </c>
      <c r="N215" s="223" t="s">
        <v>44</v>
      </c>
      <c r="O215" s="86"/>
      <c r="P215" s="224">
        <f>O215*H215</f>
        <v>0</v>
      </c>
      <c r="Q215" s="224">
        <v>0</v>
      </c>
      <c r="R215" s="224">
        <f>Q215*H215</f>
        <v>0</v>
      </c>
      <c r="S215" s="224">
        <v>0</v>
      </c>
      <c r="T215" s="225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6" t="s">
        <v>135</v>
      </c>
      <c r="AT215" s="226" t="s">
        <v>190</v>
      </c>
      <c r="AU215" s="226" t="s">
        <v>80</v>
      </c>
      <c r="AY215" s="19" t="s">
        <v>188</v>
      </c>
      <c r="BE215" s="227">
        <f>IF(N215="základní",J215,0)</f>
        <v>0</v>
      </c>
      <c r="BF215" s="227">
        <f>IF(N215="snížená",J215,0)</f>
        <v>0</v>
      </c>
      <c r="BG215" s="227">
        <f>IF(N215="zákl. přenesená",J215,0)</f>
        <v>0</v>
      </c>
      <c r="BH215" s="227">
        <f>IF(N215="sníž. přenesená",J215,0)</f>
        <v>0</v>
      </c>
      <c r="BI215" s="227">
        <f>IF(N215="nulová",J215,0)</f>
        <v>0</v>
      </c>
      <c r="BJ215" s="19" t="s">
        <v>80</v>
      </c>
      <c r="BK215" s="227">
        <f>ROUND(I215*H215,2)</f>
        <v>0</v>
      </c>
      <c r="BL215" s="19" t="s">
        <v>135</v>
      </c>
      <c r="BM215" s="226" t="s">
        <v>4735</v>
      </c>
    </row>
    <row r="216" s="2" customFormat="1" ht="16.5" customHeight="1">
      <c r="A216" s="40"/>
      <c r="B216" s="41"/>
      <c r="C216" s="215" t="s">
        <v>1961</v>
      </c>
      <c r="D216" s="215" t="s">
        <v>190</v>
      </c>
      <c r="E216" s="216" t="s">
        <v>4736</v>
      </c>
      <c r="F216" s="217" t="s">
        <v>4737</v>
      </c>
      <c r="G216" s="218" t="s">
        <v>1352</v>
      </c>
      <c r="H216" s="219">
        <v>1</v>
      </c>
      <c r="I216" s="220"/>
      <c r="J216" s="221">
        <f>ROUND(I216*H216,2)</f>
        <v>0</v>
      </c>
      <c r="K216" s="217" t="s">
        <v>19</v>
      </c>
      <c r="L216" s="46"/>
      <c r="M216" s="222" t="s">
        <v>19</v>
      </c>
      <c r="N216" s="223" t="s">
        <v>44</v>
      </c>
      <c r="O216" s="86"/>
      <c r="P216" s="224">
        <f>O216*H216</f>
        <v>0</v>
      </c>
      <c r="Q216" s="224">
        <v>0</v>
      </c>
      <c r="R216" s="224">
        <f>Q216*H216</f>
        <v>0</v>
      </c>
      <c r="S216" s="224">
        <v>0</v>
      </c>
      <c r="T216" s="225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6" t="s">
        <v>135</v>
      </c>
      <c r="AT216" s="226" t="s">
        <v>190</v>
      </c>
      <c r="AU216" s="226" t="s">
        <v>80</v>
      </c>
      <c r="AY216" s="19" t="s">
        <v>188</v>
      </c>
      <c r="BE216" s="227">
        <f>IF(N216="základní",J216,0)</f>
        <v>0</v>
      </c>
      <c r="BF216" s="227">
        <f>IF(N216="snížená",J216,0)</f>
        <v>0</v>
      </c>
      <c r="BG216" s="227">
        <f>IF(N216="zákl. přenesená",J216,0)</f>
        <v>0</v>
      </c>
      <c r="BH216" s="227">
        <f>IF(N216="sníž. přenesená",J216,0)</f>
        <v>0</v>
      </c>
      <c r="BI216" s="227">
        <f>IF(N216="nulová",J216,0)</f>
        <v>0</v>
      </c>
      <c r="BJ216" s="19" t="s">
        <v>80</v>
      </c>
      <c r="BK216" s="227">
        <f>ROUND(I216*H216,2)</f>
        <v>0</v>
      </c>
      <c r="BL216" s="19" t="s">
        <v>135</v>
      </c>
      <c r="BM216" s="226" t="s">
        <v>4738</v>
      </c>
    </row>
    <row r="217" s="2" customFormat="1" ht="16.5" customHeight="1">
      <c r="A217" s="40"/>
      <c r="B217" s="41"/>
      <c r="C217" s="215" t="s">
        <v>1966</v>
      </c>
      <c r="D217" s="215" t="s">
        <v>190</v>
      </c>
      <c r="E217" s="216" t="s">
        <v>4739</v>
      </c>
      <c r="F217" s="217" t="s">
        <v>4740</v>
      </c>
      <c r="G217" s="218" t="s">
        <v>1352</v>
      </c>
      <c r="H217" s="219">
        <v>1</v>
      </c>
      <c r="I217" s="220"/>
      <c r="J217" s="221">
        <f>ROUND(I217*H217,2)</f>
        <v>0</v>
      </c>
      <c r="K217" s="217" t="s">
        <v>19</v>
      </c>
      <c r="L217" s="46"/>
      <c r="M217" s="222" t="s">
        <v>19</v>
      </c>
      <c r="N217" s="223" t="s">
        <v>44</v>
      </c>
      <c r="O217" s="86"/>
      <c r="P217" s="224">
        <f>O217*H217</f>
        <v>0</v>
      </c>
      <c r="Q217" s="224">
        <v>0</v>
      </c>
      <c r="R217" s="224">
        <f>Q217*H217</f>
        <v>0</v>
      </c>
      <c r="S217" s="224">
        <v>0</v>
      </c>
      <c r="T217" s="225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6" t="s">
        <v>135</v>
      </c>
      <c r="AT217" s="226" t="s">
        <v>190</v>
      </c>
      <c r="AU217" s="226" t="s">
        <v>80</v>
      </c>
      <c r="AY217" s="19" t="s">
        <v>188</v>
      </c>
      <c r="BE217" s="227">
        <f>IF(N217="základní",J217,0)</f>
        <v>0</v>
      </c>
      <c r="BF217" s="227">
        <f>IF(N217="snížená",J217,0)</f>
        <v>0</v>
      </c>
      <c r="BG217" s="227">
        <f>IF(N217="zákl. přenesená",J217,0)</f>
        <v>0</v>
      </c>
      <c r="BH217" s="227">
        <f>IF(N217="sníž. přenesená",J217,0)</f>
        <v>0</v>
      </c>
      <c r="BI217" s="227">
        <f>IF(N217="nulová",J217,0)</f>
        <v>0</v>
      </c>
      <c r="BJ217" s="19" t="s">
        <v>80</v>
      </c>
      <c r="BK217" s="227">
        <f>ROUND(I217*H217,2)</f>
        <v>0</v>
      </c>
      <c r="BL217" s="19" t="s">
        <v>135</v>
      </c>
      <c r="BM217" s="226" t="s">
        <v>4741</v>
      </c>
    </row>
    <row r="218" s="2" customFormat="1" ht="16.5" customHeight="1">
      <c r="A218" s="40"/>
      <c r="B218" s="41"/>
      <c r="C218" s="215" t="s">
        <v>1968</v>
      </c>
      <c r="D218" s="215" t="s">
        <v>190</v>
      </c>
      <c r="E218" s="216" t="s">
        <v>4742</v>
      </c>
      <c r="F218" s="217" t="s">
        <v>4743</v>
      </c>
      <c r="G218" s="218" t="s">
        <v>1352</v>
      </c>
      <c r="H218" s="219">
        <v>6</v>
      </c>
      <c r="I218" s="220"/>
      <c r="J218" s="221">
        <f>ROUND(I218*H218,2)</f>
        <v>0</v>
      </c>
      <c r="K218" s="217" t="s">
        <v>19</v>
      </c>
      <c r="L218" s="46"/>
      <c r="M218" s="222" t="s">
        <v>19</v>
      </c>
      <c r="N218" s="223" t="s">
        <v>44</v>
      </c>
      <c r="O218" s="86"/>
      <c r="P218" s="224">
        <f>O218*H218</f>
        <v>0</v>
      </c>
      <c r="Q218" s="224">
        <v>0</v>
      </c>
      <c r="R218" s="224">
        <f>Q218*H218</f>
        <v>0</v>
      </c>
      <c r="S218" s="224">
        <v>0</v>
      </c>
      <c r="T218" s="225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6" t="s">
        <v>135</v>
      </c>
      <c r="AT218" s="226" t="s">
        <v>190</v>
      </c>
      <c r="AU218" s="226" t="s">
        <v>80</v>
      </c>
      <c r="AY218" s="19" t="s">
        <v>188</v>
      </c>
      <c r="BE218" s="227">
        <f>IF(N218="základní",J218,0)</f>
        <v>0</v>
      </c>
      <c r="BF218" s="227">
        <f>IF(N218="snížená",J218,0)</f>
        <v>0</v>
      </c>
      <c r="BG218" s="227">
        <f>IF(N218="zákl. přenesená",J218,0)</f>
        <v>0</v>
      </c>
      <c r="BH218" s="227">
        <f>IF(N218="sníž. přenesená",J218,0)</f>
        <v>0</v>
      </c>
      <c r="BI218" s="227">
        <f>IF(N218="nulová",J218,0)</f>
        <v>0</v>
      </c>
      <c r="BJ218" s="19" t="s">
        <v>80</v>
      </c>
      <c r="BK218" s="227">
        <f>ROUND(I218*H218,2)</f>
        <v>0</v>
      </c>
      <c r="BL218" s="19" t="s">
        <v>135</v>
      </c>
      <c r="BM218" s="226" t="s">
        <v>4744</v>
      </c>
    </row>
    <row r="219" s="2" customFormat="1" ht="16.5" customHeight="1">
      <c r="A219" s="40"/>
      <c r="B219" s="41"/>
      <c r="C219" s="215" t="s">
        <v>1973</v>
      </c>
      <c r="D219" s="215" t="s">
        <v>190</v>
      </c>
      <c r="E219" s="216" t="s">
        <v>4745</v>
      </c>
      <c r="F219" s="217" t="s">
        <v>4746</v>
      </c>
      <c r="G219" s="218" t="s">
        <v>1352</v>
      </c>
      <c r="H219" s="219">
        <v>300</v>
      </c>
      <c r="I219" s="220"/>
      <c r="J219" s="221">
        <f>ROUND(I219*H219,2)</f>
        <v>0</v>
      </c>
      <c r="K219" s="217" t="s">
        <v>19</v>
      </c>
      <c r="L219" s="46"/>
      <c r="M219" s="222" t="s">
        <v>19</v>
      </c>
      <c r="N219" s="223" t="s">
        <v>44</v>
      </c>
      <c r="O219" s="86"/>
      <c r="P219" s="224">
        <f>O219*H219</f>
        <v>0</v>
      </c>
      <c r="Q219" s="224">
        <v>0</v>
      </c>
      <c r="R219" s="224">
        <f>Q219*H219</f>
        <v>0</v>
      </c>
      <c r="S219" s="224">
        <v>0</v>
      </c>
      <c r="T219" s="225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6" t="s">
        <v>135</v>
      </c>
      <c r="AT219" s="226" t="s">
        <v>190</v>
      </c>
      <c r="AU219" s="226" t="s">
        <v>80</v>
      </c>
      <c r="AY219" s="19" t="s">
        <v>188</v>
      </c>
      <c r="BE219" s="227">
        <f>IF(N219="základní",J219,0)</f>
        <v>0</v>
      </c>
      <c r="BF219" s="227">
        <f>IF(N219="snížená",J219,0)</f>
        <v>0</v>
      </c>
      <c r="BG219" s="227">
        <f>IF(N219="zákl. přenesená",J219,0)</f>
        <v>0</v>
      </c>
      <c r="BH219" s="227">
        <f>IF(N219="sníž. přenesená",J219,0)</f>
        <v>0</v>
      </c>
      <c r="BI219" s="227">
        <f>IF(N219="nulová",J219,0)</f>
        <v>0</v>
      </c>
      <c r="BJ219" s="19" t="s">
        <v>80</v>
      </c>
      <c r="BK219" s="227">
        <f>ROUND(I219*H219,2)</f>
        <v>0</v>
      </c>
      <c r="BL219" s="19" t="s">
        <v>135</v>
      </c>
      <c r="BM219" s="226" t="s">
        <v>4747</v>
      </c>
    </row>
    <row r="220" s="12" customFormat="1" ht="25.92" customHeight="1">
      <c r="A220" s="12"/>
      <c r="B220" s="199"/>
      <c r="C220" s="200"/>
      <c r="D220" s="201" t="s">
        <v>72</v>
      </c>
      <c r="E220" s="202" t="s">
        <v>4748</v>
      </c>
      <c r="F220" s="202" t="s">
        <v>4749</v>
      </c>
      <c r="G220" s="200"/>
      <c r="H220" s="200"/>
      <c r="I220" s="203"/>
      <c r="J220" s="204">
        <f>BK220</f>
        <v>0</v>
      </c>
      <c r="K220" s="200"/>
      <c r="L220" s="205"/>
      <c r="M220" s="206"/>
      <c r="N220" s="207"/>
      <c r="O220" s="207"/>
      <c r="P220" s="208">
        <f>SUM(P221:P223)</f>
        <v>0</v>
      </c>
      <c r="Q220" s="207"/>
      <c r="R220" s="208">
        <f>SUM(R221:R223)</f>
        <v>0</v>
      </c>
      <c r="S220" s="207"/>
      <c r="T220" s="209">
        <f>SUM(T221:T223)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10" t="s">
        <v>80</v>
      </c>
      <c r="AT220" s="211" t="s">
        <v>72</v>
      </c>
      <c r="AU220" s="211" t="s">
        <v>73</v>
      </c>
      <c r="AY220" s="210" t="s">
        <v>188</v>
      </c>
      <c r="BK220" s="212">
        <f>SUM(BK221:BK223)</f>
        <v>0</v>
      </c>
    </row>
    <row r="221" s="2" customFormat="1" ht="16.5" customHeight="1">
      <c r="A221" s="40"/>
      <c r="B221" s="41"/>
      <c r="C221" s="215" t="s">
        <v>1978</v>
      </c>
      <c r="D221" s="215" t="s">
        <v>190</v>
      </c>
      <c r="E221" s="216" t="s">
        <v>4750</v>
      </c>
      <c r="F221" s="217" t="s">
        <v>4751</v>
      </c>
      <c r="G221" s="218" t="s">
        <v>1352</v>
      </c>
      <c r="H221" s="219">
        <v>1</v>
      </c>
      <c r="I221" s="220"/>
      <c r="J221" s="221">
        <f>ROUND(I221*H221,2)</f>
        <v>0</v>
      </c>
      <c r="K221" s="217" t="s">
        <v>19</v>
      </c>
      <c r="L221" s="46"/>
      <c r="M221" s="222" t="s">
        <v>19</v>
      </c>
      <c r="N221" s="223" t="s">
        <v>44</v>
      </c>
      <c r="O221" s="86"/>
      <c r="P221" s="224">
        <f>O221*H221</f>
        <v>0</v>
      </c>
      <c r="Q221" s="224">
        <v>0</v>
      </c>
      <c r="R221" s="224">
        <f>Q221*H221</f>
        <v>0</v>
      </c>
      <c r="S221" s="224">
        <v>0</v>
      </c>
      <c r="T221" s="225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6" t="s">
        <v>135</v>
      </c>
      <c r="AT221" s="226" t="s">
        <v>190</v>
      </c>
      <c r="AU221" s="226" t="s">
        <v>80</v>
      </c>
      <c r="AY221" s="19" t="s">
        <v>188</v>
      </c>
      <c r="BE221" s="227">
        <f>IF(N221="základní",J221,0)</f>
        <v>0</v>
      </c>
      <c r="BF221" s="227">
        <f>IF(N221="snížená",J221,0)</f>
        <v>0</v>
      </c>
      <c r="BG221" s="227">
        <f>IF(N221="zákl. přenesená",J221,0)</f>
        <v>0</v>
      </c>
      <c r="BH221" s="227">
        <f>IF(N221="sníž. přenesená",J221,0)</f>
        <v>0</v>
      </c>
      <c r="BI221" s="227">
        <f>IF(N221="nulová",J221,0)</f>
        <v>0</v>
      </c>
      <c r="BJ221" s="19" t="s">
        <v>80</v>
      </c>
      <c r="BK221" s="227">
        <f>ROUND(I221*H221,2)</f>
        <v>0</v>
      </c>
      <c r="BL221" s="19" t="s">
        <v>135</v>
      </c>
      <c r="BM221" s="226" t="s">
        <v>4752</v>
      </c>
    </row>
    <row r="222" s="2" customFormat="1" ht="16.5" customHeight="1">
      <c r="A222" s="40"/>
      <c r="B222" s="41"/>
      <c r="C222" s="215" t="s">
        <v>1981</v>
      </c>
      <c r="D222" s="215" t="s">
        <v>190</v>
      </c>
      <c r="E222" s="216" t="s">
        <v>4753</v>
      </c>
      <c r="F222" s="217" t="s">
        <v>4754</v>
      </c>
      <c r="G222" s="218" t="s">
        <v>1352</v>
      </c>
      <c r="H222" s="219">
        <v>1</v>
      </c>
      <c r="I222" s="220"/>
      <c r="J222" s="221">
        <f>ROUND(I222*H222,2)</f>
        <v>0</v>
      </c>
      <c r="K222" s="217" t="s">
        <v>19</v>
      </c>
      <c r="L222" s="46"/>
      <c r="M222" s="222" t="s">
        <v>19</v>
      </c>
      <c r="N222" s="223" t="s">
        <v>44</v>
      </c>
      <c r="O222" s="86"/>
      <c r="P222" s="224">
        <f>O222*H222</f>
        <v>0</v>
      </c>
      <c r="Q222" s="224">
        <v>0</v>
      </c>
      <c r="R222" s="224">
        <f>Q222*H222</f>
        <v>0</v>
      </c>
      <c r="S222" s="224">
        <v>0</v>
      </c>
      <c r="T222" s="225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6" t="s">
        <v>135</v>
      </c>
      <c r="AT222" s="226" t="s">
        <v>190</v>
      </c>
      <c r="AU222" s="226" t="s">
        <v>80</v>
      </c>
      <c r="AY222" s="19" t="s">
        <v>188</v>
      </c>
      <c r="BE222" s="227">
        <f>IF(N222="základní",J222,0)</f>
        <v>0</v>
      </c>
      <c r="BF222" s="227">
        <f>IF(N222="snížená",J222,0)</f>
        <v>0</v>
      </c>
      <c r="BG222" s="227">
        <f>IF(N222="zákl. přenesená",J222,0)</f>
        <v>0</v>
      </c>
      <c r="BH222" s="227">
        <f>IF(N222="sníž. přenesená",J222,0)</f>
        <v>0</v>
      </c>
      <c r="BI222" s="227">
        <f>IF(N222="nulová",J222,0)</f>
        <v>0</v>
      </c>
      <c r="BJ222" s="19" t="s">
        <v>80</v>
      </c>
      <c r="BK222" s="227">
        <f>ROUND(I222*H222,2)</f>
        <v>0</v>
      </c>
      <c r="BL222" s="19" t="s">
        <v>135</v>
      </c>
      <c r="BM222" s="226" t="s">
        <v>4755</v>
      </c>
    </row>
    <row r="223" s="2" customFormat="1" ht="16.5" customHeight="1">
      <c r="A223" s="40"/>
      <c r="B223" s="41"/>
      <c r="C223" s="215" t="s">
        <v>1989</v>
      </c>
      <c r="D223" s="215" t="s">
        <v>190</v>
      </c>
      <c r="E223" s="216" t="s">
        <v>4756</v>
      </c>
      <c r="F223" s="217" t="s">
        <v>4757</v>
      </c>
      <c r="G223" s="218" t="s">
        <v>1352</v>
      </c>
      <c r="H223" s="219">
        <v>1</v>
      </c>
      <c r="I223" s="220"/>
      <c r="J223" s="221">
        <f>ROUND(I223*H223,2)</f>
        <v>0</v>
      </c>
      <c r="K223" s="217" t="s">
        <v>19</v>
      </c>
      <c r="L223" s="46"/>
      <c r="M223" s="222" t="s">
        <v>19</v>
      </c>
      <c r="N223" s="223" t="s">
        <v>44</v>
      </c>
      <c r="O223" s="86"/>
      <c r="P223" s="224">
        <f>O223*H223</f>
        <v>0</v>
      </c>
      <c r="Q223" s="224">
        <v>0</v>
      </c>
      <c r="R223" s="224">
        <f>Q223*H223</f>
        <v>0</v>
      </c>
      <c r="S223" s="224">
        <v>0</v>
      </c>
      <c r="T223" s="225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6" t="s">
        <v>135</v>
      </c>
      <c r="AT223" s="226" t="s">
        <v>190</v>
      </c>
      <c r="AU223" s="226" t="s">
        <v>80</v>
      </c>
      <c r="AY223" s="19" t="s">
        <v>188</v>
      </c>
      <c r="BE223" s="227">
        <f>IF(N223="základní",J223,0)</f>
        <v>0</v>
      </c>
      <c r="BF223" s="227">
        <f>IF(N223="snížená",J223,0)</f>
        <v>0</v>
      </c>
      <c r="BG223" s="227">
        <f>IF(N223="zákl. přenesená",J223,0)</f>
        <v>0</v>
      </c>
      <c r="BH223" s="227">
        <f>IF(N223="sníž. přenesená",J223,0)</f>
        <v>0</v>
      </c>
      <c r="BI223" s="227">
        <f>IF(N223="nulová",J223,0)</f>
        <v>0</v>
      </c>
      <c r="BJ223" s="19" t="s">
        <v>80</v>
      </c>
      <c r="BK223" s="227">
        <f>ROUND(I223*H223,2)</f>
        <v>0</v>
      </c>
      <c r="BL223" s="19" t="s">
        <v>135</v>
      </c>
      <c r="BM223" s="226" t="s">
        <v>4758</v>
      </c>
    </row>
    <row r="224" s="12" customFormat="1" ht="25.92" customHeight="1">
      <c r="A224" s="12"/>
      <c r="B224" s="199"/>
      <c r="C224" s="200"/>
      <c r="D224" s="201" t="s">
        <v>72</v>
      </c>
      <c r="E224" s="202" t="s">
        <v>4759</v>
      </c>
      <c r="F224" s="202" t="s">
        <v>4760</v>
      </c>
      <c r="G224" s="200"/>
      <c r="H224" s="200"/>
      <c r="I224" s="203"/>
      <c r="J224" s="204">
        <f>BK224</f>
        <v>0</v>
      </c>
      <c r="K224" s="200"/>
      <c r="L224" s="205"/>
      <c r="M224" s="206"/>
      <c r="N224" s="207"/>
      <c r="O224" s="207"/>
      <c r="P224" s="208">
        <f>SUM(P225:P270)</f>
        <v>0</v>
      </c>
      <c r="Q224" s="207"/>
      <c r="R224" s="208">
        <f>SUM(R225:R270)</f>
        <v>0</v>
      </c>
      <c r="S224" s="207"/>
      <c r="T224" s="209">
        <f>SUM(T225:T270)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10" t="s">
        <v>80</v>
      </c>
      <c r="AT224" s="211" t="s">
        <v>72</v>
      </c>
      <c r="AU224" s="211" t="s">
        <v>73</v>
      </c>
      <c r="AY224" s="210" t="s">
        <v>188</v>
      </c>
      <c r="BK224" s="212">
        <f>SUM(BK225:BK270)</f>
        <v>0</v>
      </c>
    </row>
    <row r="225" s="2" customFormat="1" ht="16.5" customHeight="1">
      <c r="A225" s="40"/>
      <c r="B225" s="41"/>
      <c r="C225" s="215" t="s">
        <v>1991</v>
      </c>
      <c r="D225" s="215" t="s">
        <v>190</v>
      </c>
      <c r="E225" s="216" t="s">
        <v>4761</v>
      </c>
      <c r="F225" s="217" t="s">
        <v>4762</v>
      </c>
      <c r="G225" s="218" t="s">
        <v>501</v>
      </c>
      <c r="H225" s="219">
        <v>200</v>
      </c>
      <c r="I225" s="220"/>
      <c r="J225" s="221">
        <f>ROUND(I225*H225,2)</f>
        <v>0</v>
      </c>
      <c r="K225" s="217" t="s">
        <v>19</v>
      </c>
      <c r="L225" s="46"/>
      <c r="M225" s="222" t="s">
        <v>19</v>
      </c>
      <c r="N225" s="223" t="s">
        <v>44</v>
      </c>
      <c r="O225" s="86"/>
      <c r="P225" s="224">
        <f>O225*H225</f>
        <v>0</v>
      </c>
      <c r="Q225" s="224">
        <v>0</v>
      </c>
      <c r="R225" s="224">
        <f>Q225*H225</f>
        <v>0</v>
      </c>
      <c r="S225" s="224">
        <v>0</v>
      </c>
      <c r="T225" s="225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6" t="s">
        <v>135</v>
      </c>
      <c r="AT225" s="226" t="s">
        <v>190</v>
      </c>
      <c r="AU225" s="226" t="s">
        <v>80</v>
      </c>
      <c r="AY225" s="19" t="s">
        <v>188</v>
      </c>
      <c r="BE225" s="227">
        <f>IF(N225="základní",J225,0)</f>
        <v>0</v>
      </c>
      <c r="BF225" s="227">
        <f>IF(N225="snížená",J225,0)</f>
        <v>0</v>
      </c>
      <c r="BG225" s="227">
        <f>IF(N225="zákl. přenesená",J225,0)</f>
        <v>0</v>
      </c>
      <c r="BH225" s="227">
        <f>IF(N225="sníž. přenesená",J225,0)</f>
        <v>0</v>
      </c>
      <c r="BI225" s="227">
        <f>IF(N225="nulová",J225,0)</f>
        <v>0</v>
      </c>
      <c r="BJ225" s="19" t="s">
        <v>80</v>
      </c>
      <c r="BK225" s="227">
        <f>ROUND(I225*H225,2)</f>
        <v>0</v>
      </c>
      <c r="BL225" s="19" t="s">
        <v>135</v>
      </c>
      <c r="BM225" s="226" t="s">
        <v>4763</v>
      </c>
    </row>
    <row r="226" s="2" customFormat="1" ht="16.5" customHeight="1">
      <c r="A226" s="40"/>
      <c r="B226" s="41"/>
      <c r="C226" s="215" t="s">
        <v>1993</v>
      </c>
      <c r="D226" s="215" t="s">
        <v>190</v>
      </c>
      <c r="E226" s="216" t="s">
        <v>4764</v>
      </c>
      <c r="F226" s="217" t="s">
        <v>4765</v>
      </c>
      <c r="G226" s="218" t="s">
        <v>501</v>
      </c>
      <c r="H226" s="219">
        <v>35</v>
      </c>
      <c r="I226" s="220"/>
      <c r="J226" s="221">
        <f>ROUND(I226*H226,2)</f>
        <v>0</v>
      </c>
      <c r="K226" s="217" t="s">
        <v>19</v>
      </c>
      <c r="L226" s="46"/>
      <c r="M226" s="222" t="s">
        <v>19</v>
      </c>
      <c r="N226" s="223" t="s">
        <v>44</v>
      </c>
      <c r="O226" s="86"/>
      <c r="P226" s="224">
        <f>O226*H226</f>
        <v>0</v>
      </c>
      <c r="Q226" s="224">
        <v>0</v>
      </c>
      <c r="R226" s="224">
        <f>Q226*H226</f>
        <v>0</v>
      </c>
      <c r="S226" s="224">
        <v>0</v>
      </c>
      <c r="T226" s="225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6" t="s">
        <v>135</v>
      </c>
      <c r="AT226" s="226" t="s">
        <v>190</v>
      </c>
      <c r="AU226" s="226" t="s">
        <v>80</v>
      </c>
      <c r="AY226" s="19" t="s">
        <v>188</v>
      </c>
      <c r="BE226" s="227">
        <f>IF(N226="základní",J226,0)</f>
        <v>0</v>
      </c>
      <c r="BF226" s="227">
        <f>IF(N226="snížená",J226,0)</f>
        <v>0</v>
      </c>
      <c r="BG226" s="227">
        <f>IF(N226="zákl. přenesená",J226,0)</f>
        <v>0</v>
      </c>
      <c r="BH226" s="227">
        <f>IF(N226="sníž. přenesená",J226,0)</f>
        <v>0</v>
      </c>
      <c r="BI226" s="227">
        <f>IF(N226="nulová",J226,0)</f>
        <v>0</v>
      </c>
      <c r="BJ226" s="19" t="s">
        <v>80</v>
      </c>
      <c r="BK226" s="227">
        <f>ROUND(I226*H226,2)</f>
        <v>0</v>
      </c>
      <c r="BL226" s="19" t="s">
        <v>135</v>
      </c>
      <c r="BM226" s="226" t="s">
        <v>4766</v>
      </c>
    </row>
    <row r="227" s="2" customFormat="1" ht="16.5" customHeight="1">
      <c r="A227" s="40"/>
      <c r="B227" s="41"/>
      <c r="C227" s="215" t="s">
        <v>1999</v>
      </c>
      <c r="D227" s="215" t="s">
        <v>190</v>
      </c>
      <c r="E227" s="216" t="s">
        <v>4767</v>
      </c>
      <c r="F227" s="217" t="s">
        <v>4768</v>
      </c>
      <c r="G227" s="218" t="s">
        <v>501</v>
      </c>
      <c r="H227" s="219">
        <v>25</v>
      </c>
      <c r="I227" s="220"/>
      <c r="J227" s="221">
        <f>ROUND(I227*H227,2)</f>
        <v>0</v>
      </c>
      <c r="K227" s="217" t="s">
        <v>19</v>
      </c>
      <c r="L227" s="46"/>
      <c r="M227" s="222" t="s">
        <v>19</v>
      </c>
      <c r="N227" s="223" t="s">
        <v>44</v>
      </c>
      <c r="O227" s="86"/>
      <c r="P227" s="224">
        <f>O227*H227</f>
        <v>0</v>
      </c>
      <c r="Q227" s="224">
        <v>0</v>
      </c>
      <c r="R227" s="224">
        <f>Q227*H227</f>
        <v>0</v>
      </c>
      <c r="S227" s="224">
        <v>0</v>
      </c>
      <c r="T227" s="225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6" t="s">
        <v>135</v>
      </c>
      <c r="AT227" s="226" t="s">
        <v>190</v>
      </c>
      <c r="AU227" s="226" t="s">
        <v>80</v>
      </c>
      <c r="AY227" s="19" t="s">
        <v>188</v>
      </c>
      <c r="BE227" s="227">
        <f>IF(N227="základní",J227,0)</f>
        <v>0</v>
      </c>
      <c r="BF227" s="227">
        <f>IF(N227="snížená",J227,0)</f>
        <v>0</v>
      </c>
      <c r="BG227" s="227">
        <f>IF(N227="zákl. přenesená",J227,0)</f>
        <v>0</v>
      </c>
      <c r="BH227" s="227">
        <f>IF(N227="sníž. přenesená",J227,0)</f>
        <v>0</v>
      </c>
      <c r="BI227" s="227">
        <f>IF(N227="nulová",J227,0)</f>
        <v>0</v>
      </c>
      <c r="BJ227" s="19" t="s">
        <v>80</v>
      </c>
      <c r="BK227" s="227">
        <f>ROUND(I227*H227,2)</f>
        <v>0</v>
      </c>
      <c r="BL227" s="19" t="s">
        <v>135</v>
      </c>
      <c r="BM227" s="226" t="s">
        <v>4769</v>
      </c>
    </row>
    <row r="228" s="2" customFormat="1" ht="16.5" customHeight="1">
      <c r="A228" s="40"/>
      <c r="B228" s="41"/>
      <c r="C228" s="215" t="s">
        <v>2004</v>
      </c>
      <c r="D228" s="215" t="s">
        <v>190</v>
      </c>
      <c r="E228" s="216" t="s">
        <v>4770</v>
      </c>
      <c r="F228" s="217" t="s">
        <v>4771</v>
      </c>
      <c r="G228" s="218" t="s">
        <v>501</v>
      </c>
      <c r="H228" s="219">
        <v>15</v>
      </c>
      <c r="I228" s="220"/>
      <c r="J228" s="221">
        <f>ROUND(I228*H228,2)</f>
        <v>0</v>
      </c>
      <c r="K228" s="217" t="s">
        <v>19</v>
      </c>
      <c r="L228" s="46"/>
      <c r="M228" s="222" t="s">
        <v>19</v>
      </c>
      <c r="N228" s="223" t="s">
        <v>44</v>
      </c>
      <c r="O228" s="86"/>
      <c r="P228" s="224">
        <f>O228*H228</f>
        <v>0</v>
      </c>
      <c r="Q228" s="224">
        <v>0</v>
      </c>
      <c r="R228" s="224">
        <f>Q228*H228</f>
        <v>0</v>
      </c>
      <c r="S228" s="224">
        <v>0</v>
      </c>
      <c r="T228" s="225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6" t="s">
        <v>135</v>
      </c>
      <c r="AT228" s="226" t="s">
        <v>190</v>
      </c>
      <c r="AU228" s="226" t="s">
        <v>80</v>
      </c>
      <c r="AY228" s="19" t="s">
        <v>188</v>
      </c>
      <c r="BE228" s="227">
        <f>IF(N228="základní",J228,0)</f>
        <v>0</v>
      </c>
      <c r="BF228" s="227">
        <f>IF(N228="snížená",J228,0)</f>
        <v>0</v>
      </c>
      <c r="BG228" s="227">
        <f>IF(N228="zákl. přenesená",J228,0)</f>
        <v>0</v>
      </c>
      <c r="BH228" s="227">
        <f>IF(N228="sníž. přenesená",J228,0)</f>
        <v>0</v>
      </c>
      <c r="BI228" s="227">
        <f>IF(N228="nulová",J228,0)</f>
        <v>0</v>
      </c>
      <c r="BJ228" s="19" t="s">
        <v>80</v>
      </c>
      <c r="BK228" s="227">
        <f>ROUND(I228*H228,2)</f>
        <v>0</v>
      </c>
      <c r="BL228" s="19" t="s">
        <v>135</v>
      </c>
      <c r="BM228" s="226" t="s">
        <v>4772</v>
      </c>
    </row>
    <row r="229" s="2" customFormat="1" ht="16.5" customHeight="1">
      <c r="A229" s="40"/>
      <c r="B229" s="41"/>
      <c r="C229" s="215" t="s">
        <v>2007</v>
      </c>
      <c r="D229" s="215" t="s">
        <v>190</v>
      </c>
      <c r="E229" s="216" t="s">
        <v>4773</v>
      </c>
      <c r="F229" s="217" t="s">
        <v>4774</v>
      </c>
      <c r="G229" s="218" t="s">
        <v>501</v>
      </c>
      <c r="H229" s="219">
        <v>50</v>
      </c>
      <c r="I229" s="220"/>
      <c r="J229" s="221">
        <f>ROUND(I229*H229,2)</f>
        <v>0</v>
      </c>
      <c r="K229" s="217" t="s">
        <v>19</v>
      </c>
      <c r="L229" s="46"/>
      <c r="M229" s="222" t="s">
        <v>19</v>
      </c>
      <c r="N229" s="223" t="s">
        <v>44</v>
      </c>
      <c r="O229" s="86"/>
      <c r="P229" s="224">
        <f>O229*H229</f>
        <v>0</v>
      </c>
      <c r="Q229" s="224">
        <v>0</v>
      </c>
      <c r="R229" s="224">
        <f>Q229*H229</f>
        <v>0</v>
      </c>
      <c r="S229" s="224">
        <v>0</v>
      </c>
      <c r="T229" s="225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6" t="s">
        <v>135</v>
      </c>
      <c r="AT229" s="226" t="s">
        <v>190</v>
      </c>
      <c r="AU229" s="226" t="s">
        <v>80</v>
      </c>
      <c r="AY229" s="19" t="s">
        <v>188</v>
      </c>
      <c r="BE229" s="227">
        <f>IF(N229="základní",J229,0)</f>
        <v>0</v>
      </c>
      <c r="BF229" s="227">
        <f>IF(N229="snížená",J229,0)</f>
        <v>0</v>
      </c>
      <c r="BG229" s="227">
        <f>IF(N229="zákl. přenesená",J229,0)</f>
        <v>0</v>
      </c>
      <c r="BH229" s="227">
        <f>IF(N229="sníž. přenesená",J229,0)</f>
        <v>0</v>
      </c>
      <c r="BI229" s="227">
        <f>IF(N229="nulová",J229,0)</f>
        <v>0</v>
      </c>
      <c r="BJ229" s="19" t="s">
        <v>80</v>
      </c>
      <c r="BK229" s="227">
        <f>ROUND(I229*H229,2)</f>
        <v>0</v>
      </c>
      <c r="BL229" s="19" t="s">
        <v>135</v>
      </c>
      <c r="BM229" s="226" t="s">
        <v>4775</v>
      </c>
    </row>
    <row r="230" s="2" customFormat="1" ht="16.5" customHeight="1">
      <c r="A230" s="40"/>
      <c r="B230" s="41"/>
      <c r="C230" s="215" t="s">
        <v>2009</v>
      </c>
      <c r="D230" s="215" t="s">
        <v>190</v>
      </c>
      <c r="E230" s="216" t="s">
        <v>4776</v>
      </c>
      <c r="F230" s="217" t="s">
        <v>4777</v>
      </c>
      <c r="G230" s="218" t="s">
        <v>501</v>
      </c>
      <c r="H230" s="219">
        <v>100</v>
      </c>
      <c r="I230" s="220"/>
      <c r="J230" s="221">
        <f>ROUND(I230*H230,2)</f>
        <v>0</v>
      </c>
      <c r="K230" s="217" t="s">
        <v>19</v>
      </c>
      <c r="L230" s="46"/>
      <c r="M230" s="222" t="s">
        <v>19</v>
      </c>
      <c r="N230" s="223" t="s">
        <v>44</v>
      </c>
      <c r="O230" s="86"/>
      <c r="P230" s="224">
        <f>O230*H230</f>
        <v>0</v>
      </c>
      <c r="Q230" s="224">
        <v>0</v>
      </c>
      <c r="R230" s="224">
        <f>Q230*H230</f>
        <v>0</v>
      </c>
      <c r="S230" s="224">
        <v>0</v>
      </c>
      <c r="T230" s="225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6" t="s">
        <v>135</v>
      </c>
      <c r="AT230" s="226" t="s">
        <v>190</v>
      </c>
      <c r="AU230" s="226" t="s">
        <v>80</v>
      </c>
      <c r="AY230" s="19" t="s">
        <v>188</v>
      </c>
      <c r="BE230" s="227">
        <f>IF(N230="základní",J230,0)</f>
        <v>0</v>
      </c>
      <c r="BF230" s="227">
        <f>IF(N230="snížená",J230,0)</f>
        <v>0</v>
      </c>
      <c r="BG230" s="227">
        <f>IF(N230="zákl. přenesená",J230,0)</f>
        <v>0</v>
      </c>
      <c r="BH230" s="227">
        <f>IF(N230="sníž. přenesená",J230,0)</f>
        <v>0</v>
      </c>
      <c r="BI230" s="227">
        <f>IF(N230="nulová",J230,0)</f>
        <v>0</v>
      </c>
      <c r="BJ230" s="19" t="s">
        <v>80</v>
      </c>
      <c r="BK230" s="227">
        <f>ROUND(I230*H230,2)</f>
        <v>0</v>
      </c>
      <c r="BL230" s="19" t="s">
        <v>135</v>
      </c>
      <c r="BM230" s="226" t="s">
        <v>4778</v>
      </c>
    </row>
    <row r="231" s="2" customFormat="1" ht="16.5" customHeight="1">
      <c r="A231" s="40"/>
      <c r="B231" s="41"/>
      <c r="C231" s="215" t="s">
        <v>2011</v>
      </c>
      <c r="D231" s="215" t="s">
        <v>190</v>
      </c>
      <c r="E231" s="216" t="s">
        <v>4779</v>
      </c>
      <c r="F231" s="217" t="s">
        <v>4780</v>
      </c>
      <c r="G231" s="218" t="s">
        <v>501</v>
      </c>
      <c r="H231" s="219">
        <v>50</v>
      </c>
      <c r="I231" s="220"/>
      <c r="J231" s="221">
        <f>ROUND(I231*H231,2)</f>
        <v>0</v>
      </c>
      <c r="K231" s="217" t="s">
        <v>19</v>
      </c>
      <c r="L231" s="46"/>
      <c r="M231" s="222" t="s">
        <v>19</v>
      </c>
      <c r="N231" s="223" t="s">
        <v>44</v>
      </c>
      <c r="O231" s="86"/>
      <c r="P231" s="224">
        <f>O231*H231</f>
        <v>0</v>
      </c>
      <c r="Q231" s="224">
        <v>0</v>
      </c>
      <c r="R231" s="224">
        <f>Q231*H231</f>
        <v>0</v>
      </c>
      <c r="S231" s="224">
        <v>0</v>
      </c>
      <c r="T231" s="225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6" t="s">
        <v>135</v>
      </c>
      <c r="AT231" s="226" t="s">
        <v>190</v>
      </c>
      <c r="AU231" s="226" t="s">
        <v>80</v>
      </c>
      <c r="AY231" s="19" t="s">
        <v>188</v>
      </c>
      <c r="BE231" s="227">
        <f>IF(N231="základní",J231,0)</f>
        <v>0</v>
      </c>
      <c r="BF231" s="227">
        <f>IF(N231="snížená",J231,0)</f>
        <v>0</v>
      </c>
      <c r="BG231" s="227">
        <f>IF(N231="zákl. přenesená",J231,0)</f>
        <v>0</v>
      </c>
      <c r="BH231" s="227">
        <f>IF(N231="sníž. přenesená",J231,0)</f>
        <v>0</v>
      </c>
      <c r="BI231" s="227">
        <f>IF(N231="nulová",J231,0)</f>
        <v>0</v>
      </c>
      <c r="BJ231" s="19" t="s">
        <v>80</v>
      </c>
      <c r="BK231" s="227">
        <f>ROUND(I231*H231,2)</f>
        <v>0</v>
      </c>
      <c r="BL231" s="19" t="s">
        <v>135</v>
      </c>
      <c r="BM231" s="226" t="s">
        <v>4781</v>
      </c>
    </row>
    <row r="232" s="2" customFormat="1" ht="16.5" customHeight="1">
      <c r="A232" s="40"/>
      <c r="B232" s="41"/>
      <c r="C232" s="215" t="s">
        <v>2016</v>
      </c>
      <c r="D232" s="215" t="s">
        <v>190</v>
      </c>
      <c r="E232" s="216" t="s">
        <v>4782</v>
      </c>
      <c r="F232" s="217" t="s">
        <v>4783</v>
      </c>
      <c r="G232" s="218" t="s">
        <v>501</v>
      </c>
      <c r="H232" s="219">
        <v>25</v>
      </c>
      <c r="I232" s="220"/>
      <c r="J232" s="221">
        <f>ROUND(I232*H232,2)</f>
        <v>0</v>
      </c>
      <c r="K232" s="217" t="s">
        <v>19</v>
      </c>
      <c r="L232" s="46"/>
      <c r="M232" s="222" t="s">
        <v>19</v>
      </c>
      <c r="N232" s="223" t="s">
        <v>44</v>
      </c>
      <c r="O232" s="86"/>
      <c r="P232" s="224">
        <f>O232*H232</f>
        <v>0</v>
      </c>
      <c r="Q232" s="224">
        <v>0</v>
      </c>
      <c r="R232" s="224">
        <f>Q232*H232</f>
        <v>0</v>
      </c>
      <c r="S232" s="224">
        <v>0</v>
      </c>
      <c r="T232" s="225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6" t="s">
        <v>135</v>
      </c>
      <c r="AT232" s="226" t="s">
        <v>190</v>
      </c>
      <c r="AU232" s="226" t="s">
        <v>80</v>
      </c>
      <c r="AY232" s="19" t="s">
        <v>188</v>
      </c>
      <c r="BE232" s="227">
        <f>IF(N232="základní",J232,0)</f>
        <v>0</v>
      </c>
      <c r="BF232" s="227">
        <f>IF(N232="snížená",J232,0)</f>
        <v>0</v>
      </c>
      <c r="BG232" s="227">
        <f>IF(N232="zákl. přenesená",J232,0)</f>
        <v>0</v>
      </c>
      <c r="BH232" s="227">
        <f>IF(N232="sníž. přenesená",J232,0)</f>
        <v>0</v>
      </c>
      <c r="BI232" s="227">
        <f>IF(N232="nulová",J232,0)</f>
        <v>0</v>
      </c>
      <c r="BJ232" s="19" t="s">
        <v>80</v>
      </c>
      <c r="BK232" s="227">
        <f>ROUND(I232*H232,2)</f>
        <v>0</v>
      </c>
      <c r="BL232" s="19" t="s">
        <v>135</v>
      </c>
      <c r="BM232" s="226" t="s">
        <v>4784</v>
      </c>
    </row>
    <row r="233" s="2" customFormat="1" ht="16.5" customHeight="1">
      <c r="A233" s="40"/>
      <c r="B233" s="41"/>
      <c r="C233" s="215" t="s">
        <v>2020</v>
      </c>
      <c r="D233" s="215" t="s">
        <v>190</v>
      </c>
      <c r="E233" s="216" t="s">
        <v>4785</v>
      </c>
      <c r="F233" s="217" t="s">
        <v>4786</v>
      </c>
      <c r="G233" s="218" t="s">
        <v>501</v>
      </c>
      <c r="H233" s="219">
        <v>500</v>
      </c>
      <c r="I233" s="220"/>
      <c r="J233" s="221">
        <f>ROUND(I233*H233,2)</f>
        <v>0</v>
      </c>
      <c r="K233" s="217" t="s">
        <v>19</v>
      </c>
      <c r="L233" s="46"/>
      <c r="M233" s="222" t="s">
        <v>19</v>
      </c>
      <c r="N233" s="223" t="s">
        <v>44</v>
      </c>
      <c r="O233" s="86"/>
      <c r="P233" s="224">
        <f>O233*H233</f>
        <v>0</v>
      </c>
      <c r="Q233" s="224">
        <v>0</v>
      </c>
      <c r="R233" s="224">
        <f>Q233*H233</f>
        <v>0</v>
      </c>
      <c r="S233" s="224">
        <v>0</v>
      </c>
      <c r="T233" s="225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6" t="s">
        <v>135</v>
      </c>
      <c r="AT233" s="226" t="s">
        <v>190</v>
      </c>
      <c r="AU233" s="226" t="s">
        <v>80</v>
      </c>
      <c r="AY233" s="19" t="s">
        <v>188</v>
      </c>
      <c r="BE233" s="227">
        <f>IF(N233="základní",J233,0)</f>
        <v>0</v>
      </c>
      <c r="BF233" s="227">
        <f>IF(N233="snížená",J233,0)</f>
        <v>0</v>
      </c>
      <c r="BG233" s="227">
        <f>IF(N233="zákl. přenesená",J233,0)</f>
        <v>0</v>
      </c>
      <c r="BH233" s="227">
        <f>IF(N233="sníž. přenesená",J233,0)</f>
        <v>0</v>
      </c>
      <c r="BI233" s="227">
        <f>IF(N233="nulová",J233,0)</f>
        <v>0</v>
      </c>
      <c r="BJ233" s="19" t="s">
        <v>80</v>
      </c>
      <c r="BK233" s="227">
        <f>ROUND(I233*H233,2)</f>
        <v>0</v>
      </c>
      <c r="BL233" s="19" t="s">
        <v>135</v>
      </c>
      <c r="BM233" s="226" t="s">
        <v>4787</v>
      </c>
    </row>
    <row r="234" s="2" customFormat="1" ht="16.5" customHeight="1">
      <c r="A234" s="40"/>
      <c r="B234" s="41"/>
      <c r="C234" s="215" t="s">
        <v>2026</v>
      </c>
      <c r="D234" s="215" t="s">
        <v>190</v>
      </c>
      <c r="E234" s="216" t="s">
        <v>4788</v>
      </c>
      <c r="F234" s="217" t="s">
        <v>4789</v>
      </c>
      <c r="G234" s="218" t="s">
        <v>501</v>
      </c>
      <c r="H234" s="219">
        <v>150</v>
      </c>
      <c r="I234" s="220"/>
      <c r="J234" s="221">
        <f>ROUND(I234*H234,2)</f>
        <v>0</v>
      </c>
      <c r="K234" s="217" t="s">
        <v>19</v>
      </c>
      <c r="L234" s="46"/>
      <c r="M234" s="222" t="s">
        <v>19</v>
      </c>
      <c r="N234" s="223" t="s">
        <v>44</v>
      </c>
      <c r="O234" s="86"/>
      <c r="P234" s="224">
        <f>O234*H234</f>
        <v>0</v>
      </c>
      <c r="Q234" s="224">
        <v>0</v>
      </c>
      <c r="R234" s="224">
        <f>Q234*H234</f>
        <v>0</v>
      </c>
      <c r="S234" s="224">
        <v>0</v>
      </c>
      <c r="T234" s="225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6" t="s">
        <v>135</v>
      </c>
      <c r="AT234" s="226" t="s">
        <v>190</v>
      </c>
      <c r="AU234" s="226" t="s">
        <v>80</v>
      </c>
      <c r="AY234" s="19" t="s">
        <v>188</v>
      </c>
      <c r="BE234" s="227">
        <f>IF(N234="základní",J234,0)</f>
        <v>0</v>
      </c>
      <c r="BF234" s="227">
        <f>IF(N234="snížená",J234,0)</f>
        <v>0</v>
      </c>
      <c r="BG234" s="227">
        <f>IF(N234="zákl. přenesená",J234,0)</f>
        <v>0</v>
      </c>
      <c r="BH234" s="227">
        <f>IF(N234="sníž. přenesená",J234,0)</f>
        <v>0</v>
      </c>
      <c r="BI234" s="227">
        <f>IF(N234="nulová",J234,0)</f>
        <v>0</v>
      </c>
      <c r="BJ234" s="19" t="s">
        <v>80</v>
      </c>
      <c r="BK234" s="227">
        <f>ROUND(I234*H234,2)</f>
        <v>0</v>
      </c>
      <c r="BL234" s="19" t="s">
        <v>135</v>
      </c>
      <c r="BM234" s="226" t="s">
        <v>4790</v>
      </c>
    </row>
    <row r="235" s="2" customFormat="1" ht="16.5" customHeight="1">
      <c r="A235" s="40"/>
      <c r="B235" s="41"/>
      <c r="C235" s="215" t="s">
        <v>2030</v>
      </c>
      <c r="D235" s="215" t="s">
        <v>190</v>
      </c>
      <c r="E235" s="216" t="s">
        <v>4791</v>
      </c>
      <c r="F235" s="217" t="s">
        <v>4792</v>
      </c>
      <c r="G235" s="218" t="s">
        <v>501</v>
      </c>
      <c r="H235" s="219">
        <v>100</v>
      </c>
      <c r="I235" s="220"/>
      <c r="J235" s="221">
        <f>ROUND(I235*H235,2)</f>
        <v>0</v>
      </c>
      <c r="K235" s="217" t="s">
        <v>19</v>
      </c>
      <c r="L235" s="46"/>
      <c r="M235" s="222" t="s">
        <v>19</v>
      </c>
      <c r="N235" s="223" t="s">
        <v>44</v>
      </c>
      <c r="O235" s="86"/>
      <c r="P235" s="224">
        <f>O235*H235</f>
        <v>0</v>
      </c>
      <c r="Q235" s="224">
        <v>0</v>
      </c>
      <c r="R235" s="224">
        <f>Q235*H235</f>
        <v>0</v>
      </c>
      <c r="S235" s="224">
        <v>0</v>
      </c>
      <c r="T235" s="225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6" t="s">
        <v>135</v>
      </c>
      <c r="AT235" s="226" t="s">
        <v>190</v>
      </c>
      <c r="AU235" s="226" t="s">
        <v>80</v>
      </c>
      <c r="AY235" s="19" t="s">
        <v>188</v>
      </c>
      <c r="BE235" s="227">
        <f>IF(N235="základní",J235,0)</f>
        <v>0</v>
      </c>
      <c r="BF235" s="227">
        <f>IF(N235="snížená",J235,0)</f>
        <v>0</v>
      </c>
      <c r="BG235" s="227">
        <f>IF(N235="zákl. přenesená",J235,0)</f>
        <v>0</v>
      </c>
      <c r="BH235" s="227">
        <f>IF(N235="sníž. přenesená",J235,0)</f>
        <v>0</v>
      </c>
      <c r="BI235" s="227">
        <f>IF(N235="nulová",J235,0)</f>
        <v>0</v>
      </c>
      <c r="BJ235" s="19" t="s">
        <v>80</v>
      </c>
      <c r="BK235" s="227">
        <f>ROUND(I235*H235,2)</f>
        <v>0</v>
      </c>
      <c r="BL235" s="19" t="s">
        <v>135</v>
      </c>
      <c r="BM235" s="226" t="s">
        <v>4793</v>
      </c>
    </row>
    <row r="236" s="2" customFormat="1" ht="16.5" customHeight="1">
      <c r="A236" s="40"/>
      <c r="B236" s="41"/>
      <c r="C236" s="215" t="s">
        <v>2033</v>
      </c>
      <c r="D236" s="215" t="s">
        <v>190</v>
      </c>
      <c r="E236" s="216" t="s">
        <v>4794</v>
      </c>
      <c r="F236" s="217" t="s">
        <v>4795</v>
      </c>
      <c r="G236" s="218" t="s">
        <v>501</v>
      </c>
      <c r="H236" s="219">
        <v>480</v>
      </c>
      <c r="I236" s="220"/>
      <c r="J236" s="221">
        <f>ROUND(I236*H236,2)</f>
        <v>0</v>
      </c>
      <c r="K236" s="217" t="s">
        <v>19</v>
      </c>
      <c r="L236" s="46"/>
      <c r="M236" s="222" t="s">
        <v>19</v>
      </c>
      <c r="N236" s="223" t="s">
        <v>44</v>
      </c>
      <c r="O236" s="86"/>
      <c r="P236" s="224">
        <f>O236*H236</f>
        <v>0</v>
      </c>
      <c r="Q236" s="224">
        <v>0</v>
      </c>
      <c r="R236" s="224">
        <f>Q236*H236</f>
        <v>0</v>
      </c>
      <c r="S236" s="224">
        <v>0</v>
      </c>
      <c r="T236" s="225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6" t="s">
        <v>135</v>
      </c>
      <c r="AT236" s="226" t="s">
        <v>190</v>
      </c>
      <c r="AU236" s="226" t="s">
        <v>80</v>
      </c>
      <c r="AY236" s="19" t="s">
        <v>188</v>
      </c>
      <c r="BE236" s="227">
        <f>IF(N236="základní",J236,0)</f>
        <v>0</v>
      </c>
      <c r="BF236" s="227">
        <f>IF(N236="snížená",J236,0)</f>
        <v>0</v>
      </c>
      <c r="BG236" s="227">
        <f>IF(N236="zákl. přenesená",J236,0)</f>
        <v>0</v>
      </c>
      <c r="BH236" s="227">
        <f>IF(N236="sníž. přenesená",J236,0)</f>
        <v>0</v>
      </c>
      <c r="BI236" s="227">
        <f>IF(N236="nulová",J236,0)</f>
        <v>0</v>
      </c>
      <c r="BJ236" s="19" t="s">
        <v>80</v>
      </c>
      <c r="BK236" s="227">
        <f>ROUND(I236*H236,2)</f>
        <v>0</v>
      </c>
      <c r="BL236" s="19" t="s">
        <v>135</v>
      </c>
      <c r="BM236" s="226" t="s">
        <v>4796</v>
      </c>
    </row>
    <row r="237" s="2" customFormat="1" ht="16.5" customHeight="1">
      <c r="A237" s="40"/>
      <c r="B237" s="41"/>
      <c r="C237" s="215" t="s">
        <v>2037</v>
      </c>
      <c r="D237" s="215" t="s">
        <v>190</v>
      </c>
      <c r="E237" s="216" t="s">
        <v>4797</v>
      </c>
      <c r="F237" s="217" t="s">
        <v>4798</v>
      </c>
      <c r="G237" s="218" t="s">
        <v>501</v>
      </c>
      <c r="H237" s="219">
        <v>35</v>
      </c>
      <c r="I237" s="220"/>
      <c r="J237" s="221">
        <f>ROUND(I237*H237,2)</f>
        <v>0</v>
      </c>
      <c r="K237" s="217" t="s">
        <v>19</v>
      </c>
      <c r="L237" s="46"/>
      <c r="M237" s="222" t="s">
        <v>19</v>
      </c>
      <c r="N237" s="223" t="s">
        <v>44</v>
      </c>
      <c r="O237" s="86"/>
      <c r="P237" s="224">
        <f>O237*H237</f>
        <v>0</v>
      </c>
      <c r="Q237" s="224">
        <v>0</v>
      </c>
      <c r="R237" s="224">
        <f>Q237*H237</f>
        <v>0</v>
      </c>
      <c r="S237" s="224">
        <v>0</v>
      </c>
      <c r="T237" s="225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6" t="s">
        <v>135</v>
      </c>
      <c r="AT237" s="226" t="s">
        <v>190</v>
      </c>
      <c r="AU237" s="226" t="s">
        <v>80</v>
      </c>
      <c r="AY237" s="19" t="s">
        <v>188</v>
      </c>
      <c r="BE237" s="227">
        <f>IF(N237="základní",J237,0)</f>
        <v>0</v>
      </c>
      <c r="BF237" s="227">
        <f>IF(N237="snížená",J237,0)</f>
        <v>0</v>
      </c>
      <c r="BG237" s="227">
        <f>IF(N237="zákl. přenesená",J237,0)</f>
        <v>0</v>
      </c>
      <c r="BH237" s="227">
        <f>IF(N237="sníž. přenesená",J237,0)</f>
        <v>0</v>
      </c>
      <c r="BI237" s="227">
        <f>IF(N237="nulová",J237,0)</f>
        <v>0</v>
      </c>
      <c r="BJ237" s="19" t="s">
        <v>80</v>
      </c>
      <c r="BK237" s="227">
        <f>ROUND(I237*H237,2)</f>
        <v>0</v>
      </c>
      <c r="BL237" s="19" t="s">
        <v>135</v>
      </c>
      <c r="BM237" s="226" t="s">
        <v>4799</v>
      </c>
    </row>
    <row r="238" s="2" customFormat="1" ht="16.5" customHeight="1">
      <c r="A238" s="40"/>
      <c r="B238" s="41"/>
      <c r="C238" s="215" t="s">
        <v>2044</v>
      </c>
      <c r="D238" s="215" t="s">
        <v>190</v>
      </c>
      <c r="E238" s="216" t="s">
        <v>4800</v>
      </c>
      <c r="F238" s="217" t="s">
        <v>4801</v>
      </c>
      <c r="G238" s="218" t="s">
        <v>501</v>
      </c>
      <c r="H238" s="219">
        <v>25</v>
      </c>
      <c r="I238" s="220"/>
      <c r="J238" s="221">
        <f>ROUND(I238*H238,2)</f>
        <v>0</v>
      </c>
      <c r="K238" s="217" t="s">
        <v>19</v>
      </c>
      <c r="L238" s="46"/>
      <c r="M238" s="222" t="s">
        <v>19</v>
      </c>
      <c r="N238" s="223" t="s">
        <v>44</v>
      </c>
      <c r="O238" s="86"/>
      <c r="P238" s="224">
        <f>O238*H238</f>
        <v>0</v>
      </c>
      <c r="Q238" s="224">
        <v>0</v>
      </c>
      <c r="R238" s="224">
        <f>Q238*H238</f>
        <v>0</v>
      </c>
      <c r="S238" s="224">
        <v>0</v>
      </c>
      <c r="T238" s="225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6" t="s">
        <v>135</v>
      </c>
      <c r="AT238" s="226" t="s">
        <v>190</v>
      </c>
      <c r="AU238" s="226" t="s">
        <v>80</v>
      </c>
      <c r="AY238" s="19" t="s">
        <v>188</v>
      </c>
      <c r="BE238" s="227">
        <f>IF(N238="základní",J238,0)</f>
        <v>0</v>
      </c>
      <c r="BF238" s="227">
        <f>IF(N238="snížená",J238,0)</f>
        <v>0</v>
      </c>
      <c r="BG238" s="227">
        <f>IF(N238="zákl. přenesená",J238,0)</f>
        <v>0</v>
      </c>
      <c r="BH238" s="227">
        <f>IF(N238="sníž. přenesená",J238,0)</f>
        <v>0</v>
      </c>
      <c r="BI238" s="227">
        <f>IF(N238="nulová",J238,0)</f>
        <v>0</v>
      </c>
      <c r="BJ238" s="19" t="s">
        <v>80</v>
      </c>
      <c r="BK238" s="227">
        <f>ROUND(I238*H238,2)</f>
        <v>0</v>
      </c>
      <c r="BL238" s="19" t="s">
        <v>135</v>
      </c>
      <c r="BM238" s="226" t="s">
        <v>4802</v>
      </c>
    </row>
    <row r="239" s="2" customFormat="1" ht="16.5" customHeight="1">
      <c r="A239" s="40"/>
      <c r="B239" s="41"/>
      <c r="C239" s="215" t="s">
        <v>2049</v>
      </c>
      <c r="D239" s="215" t="s">
        <v>190</v>
      </c>
      <c r="E239" s="216" t="s">
        <v>4803</v>
      </c>
      <c r="F239" s="217" t="s">
        <v>4804</v>
      </c>
      <c r="G239" s="218" t="s">
        <v>501</v>
      </c>
      <c r="H239" s="219">
        <v>2</v>
      </c>
      <c r="I239" s="220"/>
      <c r="J239" s="221">
        <f>ROUND(I239*H239,2)</f>
        <v>0</v>
      </c>
      <c r="K239" s="217" t="s">
        <v>19</v>
      </c>
      <c r="L239" s="46"/>
      <c r="M239" s="222" t="s">
        <v>19</v>
      </c>
      <c r="N239" s="223" t="s">
        <v>44</v>
      </c>
      <c r="O239" s="86"/>
      <c r="P239" s="224">
        <f>O239*H239</f>
        <v>0</v>
      </c>
      <c r="Q239" s="224">
        <v>0</v>
      </c>
      <c r="R239" s="224">
        <f>Q239*H239</f>
        <v>0</v>
      </c>
      <c r="S239" s="224">
        <v>0</v>
      </c>
      <c r="T239" s="225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6" t="s">
        <v>135</v>
      </c>
      <c r="AT239" s="226" t="s">
        <v>190</v>
      </c>
      <c r="AU239" s="226" t="s">
        <v>80</v>
      </c>
      <c r="AY239" s="19" t="s">
        <v>188</v>
      </c>
      <c r="BE239" s="227">
        <f>IF(N239="základní",J239,0)</f>
        <v>0</v>
      </c>
      <c r="BF239" s="227">
        <f>IF(N239="snížená",J239,0)</f>
        <v>0</v>
      </c>
      <c r="BG239" s="227">
        <f>IF(N239="zákl. přenesená",J239,0)</f>
        <v>0</v>
      </c>
      <c r="BH239" s="227">
        <f>IF(N239="sníž. přenesená",J239,0)</f>
        <v>0</v>
      </c>
      <c r="BI239" s="227">
        <f>IF(N239="nulová",J239,0)</f>
        <v>0</v>
      </c>
      <c r="BJ239" s="19" t="s">
        <v>80</v>
      </c>
      <c r="BK239" s="227">
        <f>ROUND(I239*H239,2)</f>
        <v>0</v>
      </c>
      <c r="BL239" s="19" t="s">
        <v>135</v>
      </c>
      <c r="BM239" s="226" t="s">
        <v>4805</v>
      </c>
    </row>
    <row r="240" s="2" customFormat="1" ht="16.5" customHeight="1">
      <c r="A240" s="40"/>
      <c r="B240" s="41"/>
      <c r="C240" s="215" t="s">
        <v>2051</v>
      </c>
      <c r="D240" s="215" t="s">
        <v>190</v>
      </c>
      <c r="E240" s="216" t="s">
        <v>4806</v>
      </c>
      <c r="F240" s="217" t="s">
        <v>4807</v>
      </c>
      <c r="G240" s="218" t="s">
        <v>501</v>
      </c>
      <c r="H240" s="219">
        <v>7500</v>
      </c>
      <c r="I240" s="220"/>
      <c r="J240" s="221">
        <f>ROUND(I240*H240,2)</f>
        <v>0</v>
      </c>
      <c r="K240" s="217" t="s">
        <v>19</v>
      </c>
      <c r="L240" s="46"/>
      <c r="M240" s="222" t="s">
        <v>19</v>
      </c>
      <c r="N240" s="223" t="s">
        <v>44</v>
      </c>
      <c r="O240" s="86"/>
      <c r="P240" s="224">
        <f>O240*H240</f>
        <v>0</v>
      </c>
      <c r="Q240" s="224">
        <v>0</v>
      </c>
      <c r="R240" s="224">
        <f>Q240*H240</f>
        <v>0</v>
      </c>
      <c r="S240" s="224">
        <v>0</v>
      </c>
      <c r="T240" s="225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6" t="s">
        <v>135</v>
      </c>
      <c r="AT240" s="226" t="s">
        <v>190</v>
      </c>
      <c r="AU240" s="226" t="s">
        <v>80</v>
      </c>
      <c r="AY240" s="19" t="s">
        <v>188</v>
      </c>
      <c r="BE240" s="227">
        <f>IF(N240="základní",J240,0)</f>
        <v>0</v>
      </c>
      <c r="BF240" s="227">
        <f>IF(N240="snížená",J240,0)</f>
        <v>0</v>
      </c>
      <c r="BG240" s="227">
        <f>IF(N240="zákl. přenesená",J240,0)</f>
        <v>0</v>
      </c>
      <c r="BH240" s="227">
        <f>IF(N240="sníž. přenesená",J240,0)</f>
        <v>0</v>
      </c>
      <c r="BI240" s="227">
        <f>IF(N240="nulová",J240,0)</f>
        <v>0</v>
      </c>
      <c r="BJ240" s="19" t="s">
        <v>80</v>
      </c>
      <c r="BK240" s="227">
        <f>ROUND(I240*H240,2)</f>
        <v>0</v>
      </c>
      <c r="BL240" s="19" t="s">
        <v>135</v>
      </c>
      <c r="BM240" s="226" t="s">
        <v>4808</v>
      </c>
    </row>
    <row r="241" s="2" customFormat="1" ht="16.5" customHeight="1">
      <c r="A241" s="40"/>
      <c r="B241" s="41"/>
      <c r="C241" s="215" t="s">
        <v>2057</v>
      </c>
      <c r="D241" s="215" t="s">
        <v>190</v>
      </c>
      <c r="E241" s="216" t="s">
        <v>4809</v>
      </c>
      <c r="F241" s="217" t="s">
        <v>4810</v>
      </c>
      <c r="G241" s="218" t="s">
        <v>1352</v>
      </c>
      <c r="H241" s="219">
        <v>60</v>
      </c>
      <c r="I241" s="220"/>
      <c r="J241" s="221">
        <f>ROUND(I241*H241,2)</f>
        <v>0</v>
      </c>
      <c r="K241" s="217" t="s">
        <v>19</v>
      </c>
      <c r="L241" s="46"/>
      <c r="M241" s="222" t="s">
        <v>19</v>
      </c>
      <c r="N241" s="223" t="s">
        <v>44</v>
      </c>
      <c r="O241" s="86"/>
      <c r="P241" s="224">
        <f>O241*H241</f>
        <v>0</v>
      </c>
      <c r="Q241" s="224">
        <v>0</v>
      </c>
      <c r="R241" s="224">
        <f>Q241*H241</f>
        <v>0</v>
      </c>
      <c r="S241" s="224">
        <v>0</v>
      </c>
      <c r="T241" s="225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6" t="s">
        <v>135</v>
      </c>
      <c r="AT241" s="226" t="s">
        <v>190</v>
      </c>
      <c r="AU241" s="226" t="s">
        <v>80</v>
      </c>
      <c r="AY241" s="19" t="s">
        <v>188</v>
      </c>
      <c r="BE241" s="227">
        <f>IF(N241="základní",J241,0)</f>
        <v>0</v>
      </c>
      <c r="BF241" s="227">
        <f>IF(N241="snížená",J241,0)</f>
        <v>0</v>
      </c>
      <c r="BG241" s="227">
        <f>IF(N241="zákl. přenesená",J241,0)</f>
        <v>0</v>
      </c>
      <c r="BH241" s="227">
        <f>IF(N241="sníž. přenesená",J241,0)</f>
        <v>0</v>
      </c>
      <c r="BI241" s="227">
        <f>IF(N241="nulová",J241,0)</f>
        <v>0</v>
      </c>
      <c r="BJ241" s="19" t="s">
        <v>80</v>
      </c>
      <c r="BK241" s="227">
        <f>ROUND(I241*H241,2)</f>
        <v>0</v>
      </c>
      <c r="BL241" s="19" t="s">
        <v>135</v>
      </c>
      <c r="BM241" s="226" t="s">
        <v>4811</v>
      </c>
    </row>
    <row r="242" s="2" customFormat="1" ht="16.5" customHeight="1">
      <c r="A242" s="40"/>
      <c r="B242" s="41"/>
      <c r="C242" s="215" t="s">
        <v>2063</v>
      </c>
      <c r="D242" s="215" t="s">
        <v>190</v>
      </c>
      <c r="E242" s="216" t="s">
        <v>4812</v>
      </c>
      <c r="F242" s="217" t="s">
        <v>4813</v>
      </c>
      <c r="G242" s="218" t="s">
        <v>1352</v>
      </c>
      <c r="H242" s="219">
        <v>150</v>
      </c>
      <c r="I242" s="220"/>
      <c r="J242" s="221">
        <f>ROUND(I242*H242,2)</f>
        <v>0</v>
      </c>
      <c r="K242" s="217" t="s">
        <v>19</v>
      </c>
      <c r="L242" s="46"/>
      <c r="M242" s="222" t="s">
        <v>19</v>
      </c>
      <c r="N242" s="223" t="s">
        <v>44</v>
      </c>
      <c r="O242" s="86"/>
      <c r="P242" s="224">
        <f>O242*H242</f>
        <v>0</v>
      </c>
      <c r="Q242" s="224">
        <v>0</v>
      </c>
      <c r="R242" s="224">
        <f>Q242*H242</f>
        <v>0</v>
      </c>
      <c r="S242" s="224">
        <v>0</v>
      </c>
      <c r="T242" s="225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6" t="s">
        <v>135</v>
      </c>
      <c r="AT242" s="226" t="s">
        <v>190</v>
      </c>
      <c r="AU242" s="226" t="s">
        <v>80</v>
      </c>
      <c r="AY242" s="19" t="s">
        <v>188</v>
      </c>
      <c r="BE242" s="227">
        <f>IF(N242="základní",J242,0)</f>
        <v>0</v>
      </c>
      <c r="BF242" s="227">
        <f>IF(N242="snížená",J242,0)</f>
        <v>0</v>
      </c>
      <c r="BG242" s="227">
        <f>IF(N242="zákl. přenesená",J242,0)</f>
        <v>0</v>
      </c>
      <c r="BH242" s="227">
        <f>IF(N242="sníž. přenesená",J242,0)</f>
        <v>0</v>
      </c>
      <c r="BI242" s="227">
        <f>IF(N242="nulová",J242,0)</f>
        <v>0</v>
      </c>
      <c r="BJ242" s="19" t="s">
        <v>80</v>
      </c>
      <c r="BK242" s="227">
        <f>ROUND(I242*H242,2)</f>
        <v>0</v>
      </c>
      <c r="BL242" s="19" t="s">
        <v>135</v>
      </c>
      <c r="BM242" s="226" t="s">
        <v>4814</v>
      </c>
    </row>
    <row r="243" s="2" customFormat="1" ht="16.5" customHeight="1">
      <c r="A243" s="40"/>
      <c r="B243" s="41"/>
      <c r="C243" s="215" t="s">
        <v>2069</v>
      </c>
      <c r="D243" s="215" t="s">
        <v>190</v>
      </c>
      <c r="E243" s="216" t="s">
        <v>4815</v>
      </c>
      <c r="F243" s="217" t="s">
        <v>4816</v>
      </c>
      <c r="G243" s="218" t="s">
        <v>1352</v>
      </c>
      <c r="H243" s="219">
        <v>620</v>
      </c>
      <c r="I243" s="220"/>
      <c r="J243" s="221">
        <f>ROUND(I243*H243,2)</f>
        <v>0</v>
      </c>
      <c r="K243" s="217" t="s">
        <v>19</v>
      </c>
      <c r="L243" s="46"/>
      <c r="M243" s="222" t="s">
        <v>19</v>
      </c>
      <c r="N243" s="223" t="s">
        <v>44</v>
      </c>
      <c r="O243" s="86"/>
      <c r="P243" s="224">
        <f>O243*H243</f>
        <v>0</v>
      </c>
      <c r="Q243" s="224">
        <v>0</v>
      </c>
      <c r="R243" s="224">
        <f>Q243*H243</f>
        <v>0</v>
      </c>
      <c r="S243" s="224">
        <v>0</v>
      </c>
      <c r="T243" s="225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6" t="s">
        <v>135</v>
      </c>
      <c r="AT243" s="226" t="s">
        <v>190</v>
      </c>
      <c r="AU243" s="226" t="s">
        <v>80</v>
      </c>
      <c r="AY243" s="19" t="s">
        <v>188</v>
      </c>
      <c r="BE243" s="227">
        <f>IF(N243="základní",J243,0)</f>
        <v>0</v>
      </c>
      <c r="BF243" s="227">
        <f>IF(N243="snížená",J243,0)</f>
        <v>0</v>
      </c>
      <c r="BG243" s="227">
        <f>IF(N243="zákl. přenesená",J243,0)</f>
        <v>0</v>
      </c>
      <c r="BH243" s="227">
        <f>IF(N243="sníž. přenesená",J243,0)</f>
        <v>0</v>
      </c>
      <c r="BI243" s="227">
        <f>IF(N243="nulová",J243,0)</f>
        <v>0</v>
      </c>
      <c r="BJ243" s="19" t="s">
        <v>80</v>
      </c>
      <c r="BK243" s="227">
        <f>ROUND(I243*H243,2)</f>
        <v>0</v>
      </c>
      <c r="BL243" s="19" t="s">
        <v>135</v>
      </c>
      <c r="BM243" s="226" t="s">
        <v>4817</v>
      </c>
    </row>
    <row r="244" s="2" customFormat="1" ht="16.5" customHeight="1">
      <c r="A244" s="40"/>
      <c r="B244" s="41"/>
      <c r="C244" s="215" t="s">
        <v>2074</v>
      </c>
      <c r="D244" s="215" t="s">
        <v>190</v>
      </c>
      <c r="E244" s="216" t="s">
        <v>4818</v>
      </c>
      <c r="F244" s="217" t="s">
        <v>4819</v>
      </c>
      <c r="G244" s="218" t="s">
        <v>1352</v>
      </c>
      <c r="H244" s="219">
        <v>130</v>
      </c>
      <c r="I244" s="220"/>
      <c r="J244" s="221">
        <f>ROUND(I244*H244,2)</f>
        <v>0</v>
      </c>
      <c r="K244" s="217" t="s">
        <v>19</v>
      </c>
      <c r="L244" s="46"/>
      <c r="M244" s="222" t="s">
        <v>19</v>
      </c>
      <c r="N244" s="223" t="s">
        <v>44</v>
      </c>
      <c r="O244" s="86"/>
      <c r="P244" s="224">
        <f>O244*H244</f>
        <v>0</v>
      </c>
      <c r="Q244" s="224">
        <v>0</v>
      </c>
      <c r="R244" s="224">
        <f>Q244*H244</f>
        <v>0</v>
      </c>
      <c r="S244" s="224">
        <v>0</v>
      </c>
      <c r="T244" s="225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6" t="s">
        <v>135</v>
      </c>
      <c r="AT244" s="226" t="s">
        <v>190</v>
      </c>
      <c r="AU244" s="226" t="s">
        <v>80</v>
      </c>
      <c r="AY244" s="19" t="s">
        <v>188</v>
      </c>
      <c r="BE244" s="227">
        <f>IF(N244="základní",J244,0)</f>
        <v>0</v>
      </c>
      <c r="BF244" s="227">
        <f>IF(N244="snížená",J244,0)</f>
        <v>0</v>
      </c>
      <c r="BG244" s="227">
        <f>IF(N244="zákl. přenesená",J244,0)</f>
        <v>0</v>
      </c>
      <c r="BH244" s="227">
        <f>IF(N244="sníž. přenesená",J244,0)</f>
        <v>0</v>
      </c>
      <c r="BI244" s="227">
        <f>IF(N244="nulová",J244,0)</f>
        <v>0</v>
      </c>
      <c r="BJ244" s="19" t="s">
        <v>80</v>
      </c>
      <c r="BK244" s="227">
        <f>ROUND(I244*H244,2)</f>
        <v>0</v>
      </c>
      <c r="BL244" s="19" t="s">
        <v>135</v>
      </c>
      <c r="BM244" s="226" t="s">
        <v>4820</v>
      </c>
    </row>
    <row r="245" s="2" customFormat="1" ht="16.5" customHeight="1">
      <c r="A245" s="40"/>
      <c r="B245" s="41"/>
      <c r="C245" s="215" t="s">
        <v>2079</v>
      </c>
      <c r="D245" s="215" t="s">
        <v>190</v>
      </c>
      <c r="E245" s="216" t="s">
        <v>4821</v>
      </c>
      <c r="F245" s="217" t="s">
        <v>4822</v>
      </c>
      <c r="G245" s="218" t="s">
        <v>1352</v>
      </c>
      <c r="H245" s="219">
        <v>850</v>
      </c>
      <c r="I245" s="220"/>
      <c r="J245" s="221">
        <f>ROUND(I245*H245,2)</f>
        <v>0</v>
      </c>
      <c r="K245" s="217" t="s">
        <v>19</v>
      </c>
      <c r="L245" s="46"/>
      <c r="M245" s="222" t="s">
        <v>19</v>
      </c>
      <c r="N245" s="223" t="s">
        <v>44</v>
      </c>
      <c r="O245" s="86"/>
      <c r="P245" s="224">
        <f>O245*H245</f>
        <v>0</v>
      </c>
      <c r="Q245" s="224">
        <v>0</v>
      </c>
      <c r="R245" s="224">
        <f>Q245*H245</f>
        <v>0</v>
      </c>
      <c r="S245" s="224">
        <v>0</v>
      </c>
      <c r="T245" s="225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6" t="s">
        <v>135</v>
      </c>
      <c r="AT245" s="226" t="s">
        <v>190</v>
      </c>
      <c r="AU245" s="226" t="s">
        <v>80</v>
      </c>
      <c r="AY245" s="19" t="s">
        <v>188</v>
      </c>
      <c r="BE245" s="227">
        <f>IF(N245="základní",J245,0)</f>
        <v>0</v>
      </c>
      <c r="BF245" s="227">
        <f>IF(N245="snížená",J245,0)</f>
        <v>0</v>
      </c>
      <c r="BG245" s="227">
        <f>IF(N245="zákl. přenesená",J245,0)</f>
        <v>0</v>
      </c>
      <c r="BH245" s="227">
        <f>IF(N245="sníž. přenesená",J245,0)</f>
        <v>0</v>
      </c>
      <c r="BI245" s="227">
        <f>IF(N245="nulová",J245,0)</f>
        <v>0</v>
      </c>
      <c r="BJ245" s="19" t="s">
        <v>80</v>
      </c>
      <c r="BK245" s="227">
        <f>ROUND(I245*H245,2)</f>
        <v>0</v>
      </c>
      <c r="BL245" s="19" t="s">
        <v>135</v>
      </c>
      <c r="BM245" s="226" t="s">
        <v>4823</v>
      </c>
    </row>
    <row r="246" s="2" customFormat="1" ht="16.5" customHeight="1">
      <c r="A246" s="40"/>
      <c r="B246" s="41"/>
      <c r="C246" s="215" t="s">
        <v>2084</v>
      </c>
      <c r="D246" s="215" t="s">
        <v>190</v>
      </c>
      <c r="E246" s="216" t="s">
        <v>4824</v>
      </c>
      <c r="F246" s="217" t="s">
        <v>4825</v>
      </c>
      <c r="G246" s="218" t="s">
        <v>1352</v>
      </c>
      <c r="H246" s="219">
        <v>10</v>
      </c>
      <c r="I246" s="220"/>
      <c r="J246" s="221">
        <f>ROUND(I246*H246,2)</f>
        <v>0</v>
      </c>
      <c r="K246" s="217" t="s">
        <v>19</v>
      </c>
      <c r="L246" s="46"/>
      <c r="M246" s="222" t="s">
        <v>19</v>
      </c>
      <c r="N246" s="223" t="s">
        <v>44</v>
      </c>
      <c r="O246" s="86"/>
      <c r="P246" s="224">
        <f>O246*H246</f>
        <v>0</v>
      </c>
      <c r="Q246" s="224">
        <v>0</v>
      </c>
      <c r="R246" s="224">
        <f>Q246*H246</f>
        <v>0</v>
      </c>
      <c r="S246" s="224">
        <v>0</v>
      </c>
      <c r="T246" s="225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6" t="s">
        <v>135</v>
      </c>
      <c r="AT246" s="226" t="s">
        <v>190</v>
      </c>
      <c r="AU246" s="226" t="s">
        <v>80</v>
      </c>
      <c r="AY246" s="19" t="s">
        <v>188</v>
      </c>
      <c r="BE246" s="227">
        <f>IF(N246="základní",J246,0)</f>
        <v>0</v>
      </c>
      <c r="BF246" s="227">
        <f>IF(N246="snížená",J246,0)</f>
        <v>0</v>
      </c>
      <c r="BG246" s="227">
        <f>IF(N246="zákl. přenesená",J246,0)</f>
        <v>0</v>
      </c>
      <c r="BH246" s="227">
        <f>IF(N246="sníž. přenesená",J246,0)</f>
        <v>0</v>
      </c>
      <c r="BI246" s="227">
        <f>IF(N246="nulová",J246,0)</f>
        <v>0</v>
      </c>
      <c r="BJ246" s="19" t="s">
        <v>80</v>
      </c>
      <c r="BK246" s="227">
        <f>ROUND(I246*H246,2)</f>
        <v>0</v>
      </c>
      <c r="BL246" s="19" t="s">
        <v>135</v>
      </c>
      <c r="BM246" s="226" t="s">
        <v>4826</v>
      </c>
    </row>
    <row r="247" s="2" customFormat="1" ht="16.5" customHeight="1">
      <c r="A247" s="40"/>
      <c r="B247" s="41"/>
      <c r="C247" s="215" t="s">
        <v>2090</v>
      </c>
      <c r="D247" s="215" t="s">
        <v>190</v>
      </c>
      <c r="E247" s="216" t="s">
        <v>4827</v>
      </c>
      <c r="F247" s="217" t="s">
        <v>4828</v>
      </c>
      <c r="G247" s="218" t="s">
        <v>501</v>
      </c>
      <c r="H247" s="219">
        <v>1550</v>
      </c>
      <c r="I247" s="220"/>
      <c r="J247" s="221">
        <f>ROUND(I247*H247,2)</f>
        <v>0</v>
      </c>
      <c r="K247" s="217" t="s">
        <v>19</v>
      </c>
      <c r="L247" s="46"/>
      <c r="M247" s="222" t="s">
        <v>19</v>
      </c>
      <c r="N247" s="223" t="s">
        <v>44</v>
      </c>
      <c r="O247" s="86"/>
      <c r="P247" s="224">
        <f>O247*H247</f>
        <v>0</v>
      </c>
      <c r="Q247" s="224">
        <v>0</v>
      </c>
      <c r="R247" s="224">
        <f>Q247*H247</f>
        <v>0</v>
      </c>
      <c r="S247" s="224">
        <v>0</v>
      </c>
      <c r="T247" s="225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6" t="s">
        <v>135</v>
      </c>
      <c r="AT247" s="226" t="s">
        <v>190</v>
      </c>
      <c r="AU247" s="226" t="s">
        <v>80</v>
      </c>
      <c r="AY247" s="19" t="s">
        <v>188</v>
      </c>
      <c r="BE247" s="227">
        <f>IF(N247="základní",J247,0)</f>
        <v>0</v>
      </c>
      <c r="BF247" s="227">
        <f>IF(N247="snížená",J247,0)</f>
        <v>0</v>
      </c>
      <c r="BG247" s="227">
        <f>IF(N247="zákl. přenesená",J247,0)</f>
        <v>0</v>
      </c>
      <c r="BH247" s="227">
        <f>IF(N247="sníž. přenesená",J247,0)</f>
        <v>0</v>
      </c>
      <c r="BI247" s="227">
        <f>IF(N247="nulová",J247,0)</f>
        <v>0</v>
      </c>
      <c r="BJ247" s="19" t="s">
        <v>80</v>
      </c>
      <c r="BK247" s="227">
        <f>ROUND(I247*H247,2)</f>
        <v>0</v>
      </c>
      <c r="BL247" s="19" t="s">
        <v>135</v>
      </c>
      <c r="BM247" s="226" t="s">
        <v>4829</v>
      </c>
    </row>
    <row r="248" s="2" customFormat="1" ht="16.5" customHeight="1">
      <c r="A248" s="40"/>
      <c r="B248" s="41"/>
      <c r="C248" s="215" t="s">
        <v>2092</v>
      </c>
      <c r="D248" s="215" t="s">
        <v>190</v>
      </c>
      <c r="E248" s="216" t="s">
        <v>4830</v>
      </c>
      <c r="F248" s="217" t="s">
        <v>4831</v>
      </c>
      <c r="G248" s="218" t="s">
        <v>1352</v>
      </c>
      <c r="H248" s="219">
        <v>8</v>
      </c>
      <c r="I248" s="220"/>
      <c r="J248" s="221">
        <f>ROUND(I248*H248,2)</f>
        <v>0</v>
      </c>
      <c r="K248" s="217" t="s">
        <v>19</v>
      </c>
      <c r="L248" s="46"/>
      <c r="M248" s="222" t="s">
        <v>19</v>
      </c>
      <c r="N248" s="223" t="s">
        <v>44</v>
      </c>
      <c r="O248" s="86"/>
      <c r="P248" s="224">
        <f>O248*H248</f>
        <v>0</v>
      </c>
      <c r="Q248" s="224">
        <v>0</v>
      </c>
      <c r="R248" s="224">
        <f>Q248*H248</f>
        <v>0</v>
      </c>
      <c r="S248" s="224">
        <v>0</v>
      </c>
      <c r="T248" s="225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6" t="s">
        <v>135</v>
      </c>
      <c r="AT248" s="226" t="s">
        <v>190</v>
      </c>
      <c r="AU248" s="226" t="s">
        <v>80</v>
      </c>
      <c r="AY248" s="19" t="s">
        <v>188</v>
      </c>
      <c r="BE248" s="227">
        <f>IF(N248="základní",J248,0)</f>
        <v>0</v>
      </c>
      <c r="BF248" s="227">
        <f>IF(N248="snížená",J248,0)</f>
        <v>0</v>
      </c>
      <c r="BG248" s="227">
        <f>IF(N248="zákl. přenesená",J248,0)</f>
        <v>0</v>
      </c>
      <c r="BH248" s="227">
        <f>IF(N248="sníž. přenesená",J248,0)</f>
        <v>0</v>
      </c>
      <c r="BI248" s="227">
        <f>IF(N248="nulová",J248,0)</f>
        <v>0</v>
      </c>
      <c r="BJ248" s="19" t="s">
        <v>80</v>
      </c>
      <c r="BK248" s="227">
        <f>ROUND(I248*H248,2)</f>
        <v>0</v>
      </c>
      <c r="BL248" s="19" t="s">
        <v>135</v>
      </c>
      <c r="BM248" s="226" t="s">
        <v>4832</v>
      </c>
    </row>
    <row r="249" s="2" customFormat="1" ht="16.5" customHeight="1">
      <c r="A249" s="40"/>
      <c r="B249" s="41"/>
      <c r="C249" s="215" t="s">
        <v>2096</v>
      </c>
      <c r="D249" s="215" t="s">
        <v>190</v>
      </c>
      <c r="E249" s="216" t="s">
        <v>4833</v>
      </c>
      <c r="F249" s="217" t="s">
        <v>4834</v>
      </c>
      <c r="G249" s="218" t="s">
        <v>1352</v>
      </c>
      <c r="H249" s="219">
        <v>6</v>
      </c>
      <c r="I249" s="220"/>
      <c r="J249" s="221">
        <f>ROUND(I249*H249,2)</f>
        <v>0</v>
      </c>
      <c r="K249" s="217" t="s">
        <v>19</v>
      </c>
      <c r="L249" s="46"/>
      <c r="M249" s="222" t="s">
        <v>19</v>
      </c>
      <c r="N249" s="223" t="s">
        <v>44</v>
      </c>
      <c r="O249" s="86"/>
      <c r="P249" s="224">
        <f>O249*H249</f>
        <v>0</v>
      </c>
      <c r="Q249" s="224">
        <v>0</v>
      </c>
      <c r="R249" s="224">
        <f>Q249*H249</f>
        <v>0</v>
      </c>
      <c r="S249" s="224">
        <v>0</v>
      </c>
      <c r="T249" s="225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6" t="s">
        <v>135</v>
      </c>
      <c r="AT249" s="226" t="s">
        <v>190</v>
      </c>
      <c r="AU249" s="226" t="s">
        <v>80</v>
      </c>
      <c r="AY249" s="19" t="s">
        <v>188</v>
      </c>
      <c r="BE249" s="227">
        <f>IF(N249="základní",J249,0)</f>
        <v>0</v>
      </c>
      <c r="BF249" s="227">
        <f>IF(N249="snížená",J249,0)</f>
        <v>0</v>
      </c>
      <c r="BG249" s="227">
        <f>IF(N249="zákl. přenesená",J249,0)</f>
        <v>0</v>
      </c>
      <c r="BH249" s="227">
        <f>IF(N249="sníž. přenesená",J249,0)</f>
        <v>0</v>
      </c>
      <c r="BI249" s="227">
        <f>IF(N249="nulová",J249,0)</f>
        <v>0</v>
      </c>
      <c r="BJ249" s="19" t="s">
        <v>80</v>
      </c>
      <c r="BK249" s="227">
        <f>ROUND(I249*H249,2)</f>
        <v>0</v>
      </c>
      <c r="BL249" s="19" t="s">
        <v>135</v>
      </c>
      <c r="BM249" s="226" t="s">
        <v>4835</v>
      </c>
    </row>
    <row r="250" s="2" customFormat="1" ht="16.5" customHeight="1">
      <c r="A250" s="40"/>
      <c r="B250" s="41"/>
      <c r="C250" s="215" t="s">
        <v>2101</v>
      </c>
      <c r="D250" s="215" t="s">
        <v>190</v>
      </c>
      <c r="E250" s="216" t="s">
        <v>4836</v>
      </c>
      <c r="F250" s="217" t="s">
        <v>4837</v>
      </c>
      <c r="G250" s="218" t="s">
        <v>1352</v>
      </c>
      <c r="H250" s="219">
        <v>4</v>
      </c>
      <c r="I250" s="220"/>
      <c r="J250" s="221">
        <f>ROUND(I250*H250,2)</f>
        <v>0</v>
      </c>
      <c r="K250" s="217" t="s">
        <v>19</v>
      </c>
      <c r="L250" s="46"/>
      <c r="M250" s="222" t="s">
        <v>19</v>
      </c>
      <c r="N250" s="223" t="s">
        <v>44</v>
      </c>
      <c r="O250" s="86"/>
      <c r="P250" s="224">
        <f>O250*H250</f>
        <v>0</v>
      </c>
      <c r="Q250" s="224">
        <v>0</v>
      </c>
      <c r="R250" s="224">
        <f>Q250*H250</f>
        <v>0</v>
      </c>
      <c r="S250" s="224">
        <v>0</v>
      </c>
      <c r="T250" s="225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6" t="s">
        <v>135</v>
      </c>
      <c r="AT250" s="226" t="s">
        <v>190</v>
      </c>
      <c r="AU250" s="226" t="s">
        <v>80</v>
      </c>
      <c r="AY250" s="19" t="s">
        <v>188</v>
      </c>
      <c r="BE250" s="227">
        <f>IF(N250="základní",J250,0)</f>
        <v>0</v>
      </c>
      <c r="BF250" s="227">
        <f>IF(N250="snížená",J250,0)</f>
        <v>0</v>
      </c>
      <c r="BG250" s="227">
        <f>IF(N250="zákl. přenesená",J250,0)</f>
        <v>0</v>
      </c>
      <c r="BH250" s="227">
        <f>IF(N250="sníž. přenesená",J250,0)</f>
        <v>0</v>
      </c>
      <c r="BI250" s="227">
        <f>IF(N250="nulová",J250,0)</f>
        <v>0</v>
      </c>
      <c r="BJ250" s="19" t="s">
        <v>80</v>
      </c>
      <c r="BK250" s="227">
        <f>ROUND(I250*H250,2)</f>
        <v>0</v>
      </c>
      <c r="BL250" s="19" t="s">
        <v>135</v>
      </c>
      <c r="BM250" s="226" t="s">
        <v>4838</v>
      </c>
    </row>
    <row r="251" s="2" customFormat="1" ht="16.5" customHeight="1">
      <c r="A251" s="40"/>
      <c r="B251" s="41"/>
      <c r="C251" s="215" t="s">
        <v>2103</v>
      </c>
      <c r="D251" s="215" t="s">
        <v>190</v>
      </c>
      <c r="E251" s="216" t="s">
        <v>4839</v>
      </c>
      <c r="F251" s="217" t="s">
        <v>4840</v>
      </c>
      <c r="G251" s="218" t="s">
        <v>1352</v>
      </c>
      <c r="H251" s="219">
        <v>4</v>
      </c>
      <c r="I251" s="220"/>
      <c r="J251" s="221">
        <f>ROUND(I251*H251,2)</f>
        <v>0</v>
      </c>
      <c r="K251" s="217" t="s">
        <v>19</v>
      </c>
      <c r="L251" s="46"/>
      <c r="M251" s="222" t="s">
        <v>19</v>
      </c>
      <c r="N251" s="223" t="s">
        <v>44</v>
      </c>
      <c r="O251" s="86"/>
      <c r="P251" s="224">
        <f>O251*H251</f>
        <v>0</v>
      </c>
      <c r="Q251" s="224">
        <v>0</v>
      </c>
      <c r="R251" s="224">
        <f>Q251*H251</f>
        <v>0</v>
      </c>
      <c r="S251" s="224">
        <v>0</v>
      </c>
      <c r="T251" s="225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6" t="s">
        <v>135</v>
      </c>
      <c r="AT251" s="226" t="s">
        <v>190</v>
      </c>
      <c r="AU251" s="226" t="s">
        <v>80</v>
      </c>
      <c r="AY251" s="19" t="s">
        <v>188</v>
      </c>
      <c r="BE251" s="227">
        <f>IF(N251="základní",J251,0)</f>
        <v>0</v>
      </c>
      <c r="BF251" s="227">
        <f>IF(N251="snížená",J251,0)</f>
        <v>0</v>
      </c>
      <c r="BG251" s="227">
        <f>IF(N251="zákl. přenesená",J251,0)</f>
        <v>0</v>
      </c>
      <c r="BH251" s="227">
        <f>IF(N251="sníž. přenesená",J251,0)</f>
        <v>0</v>
      </c>
      <c r="BI251" s="227">
        <f>IF(N251="nulová",J251,0)</f>
        <v>0</v>
      </c>
      <c r="BJ251" s="19" t="s">
        <v>80</v>
      </c>
      <c r="BK251" s="227">
        <f>ROUND(I251*H251,2)</f>
        <v>0</v>
      </c>
      <c r="BL251" s="19" t="s">
        <v>135</v>
      </c>
      <c r="BM251" s="226" t="s">
        <v>4841</v>
      </c>
    </row>
    <row r="252" s="2" customFormat="1" ht="16.5" customHeight="1">
      <c r="A252" s="40"/>
      <c r="B252" s="41"/>
      <c r="C252" s="215" t="s">
        <v>2105</v>
      </c>
      <c r="D252" s="215" t="s">
        <v>190</v>
      </c>
      <c r="E252" s="216" t="s">
        <v>4842</v>
      </c>
      <c r="F252" s="217" t="s">
        <v>4840</v>
      </c>
      <c r="G252" s="218" t="s">
        <v>1352</v>
      </c>
      <c r="H252" s="219">
        <v>2</v>
      </c>
      <c r="I252" s="220"/>
      <c r="J252" s="221">
        <f>ROUND(I252*H252,2)</f>
        <v>0</v>
      </c>
      <c r="K252" s="217" t="s">
        <v>19</v>
      </c>
      <c r="L252" s="46"/>
      <c r="M252" s="222" t="s">
        <v>19</v>
      </c>
      <c r="N252" s="223" t="s">
        <v>44</v>
      </c>
      <c r="O252" s="86"/>
      <c r="P252" s="224">
        <f>O252*H252</f>
        <v>0</v>
      </c>
      <c r="Q252" s="224">
        <v>0</v>
      </c>
      <c r="R252" s="224">
        <f>Q252*H252</f>
        <v>0</v>
      </c>
      <c r="S252" s="224">
        <v>0</v>
      </c>
      <c r="T252" s="225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26" t="s">
        <v>135</v>
      </c>
      <c r="AT252" s="226" t="s">
        <v>190</v>
      </c>
      <c r="AU252" s="226" t="s">
        <v>80</v>
      </c>
      <c r="AY252" s="19" t="s">
        <v>188</v>
      </c>
      <c r="BE252" s="227">
        <f>IF(N252="základní",J252,0)</f>
        <v>0</v>
      </c>
      <c r="BF252" s="227">
        <f>IF(N252="snížená",J252,0)</f>
        <v>0</v>
      </c>
      <c r="BG252" s="227">
        <f>IF(N252="zákl. přenesená",J252,0)</f>
        <v>0</v>
      </c>
      <c r="BH252" s="227">
        <f>IF(N252="sníž. přenesená",J252,0)</f>
        <v>0</v>
      </c>
      <c r="BI252" s="227">
        <f>IF(N252="nulová",J252,0)</f>
        <v>0</v>
      </c>
      <c r="BJ252" s="19" t="s">
        <v>80</v>
      </c>
      <c r="BK252" s="227">
        <f>ROUND(I252*H252,2)</f>
        <v>0</v>
      </c>
      <c r="BL252" s="19" t="s">
        <v>135</v>
      </c>
      <c r="BM252" s="226" t="s">
        <v>4843</v>
      </c>
    </row>
    <row r="253" s="2" customFormat="1" ht="16.5" customHeight="1">
      <c r="A253" s="40"/>
      <c r="B253" s="41"/>
      <c r="C253" s="215" t="s">
        <v>2107</v>
      </c>
      <c r="D253" s="215" t="s">
        <v>190</v>
      </c>
      <c r="E253" s="216" t="s">
        <v>4844</v>
      </c>
      <c r="F253" s="217" t="s">
        <v>4845</v>
      </c>
      <c r="G253" s="218" t="s">
        <v>1352</v>
      </c>
      <c r="H253" s="219">
        <v>2</v>
      </c>
      <c r="I253" s="220"/>
      <c r="J253" s="221">
        <f>ROUND(I253*H253,2)</f>
        <v>0</v>
      </c>
      <c r="K253" s="217" t="s">
        <v>19</v>
      </c>
      <c r="L253" s="46"/>
      <c r="M253" s="222" t="s">
        <v>19</v>
      </c>
      <c r="N253" s="223" t="s">
        <v>44</v>
      </c>
      <c r="O253" s="86"/>
      <c r="P253" s="224">
        <f>O253*H253</f>
        <v>0</v>
      </c>
      <c r="Q253" s="224">
        <v>0</v>
      </c>
      <c r="R253" s="224">
        <f>Q253*H253</f>
        <v>0</v>
      </c>
      <c r="S253" s="224">
        <v>0</v>
      </c>
      <c r="T253" s="225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6" t="s">
        <v>135</v>
      </c>
      <c r="AT253" s="226" t="s">
        <v>190</v>
      </c>
      <c r="AU253" s="226" t="s">
        <v>80</v>
      </c>
      <c r="AY253" s="19" t="s">
        <v>188</v>
      </c>
      <c r="BE253" s="227">
        <f>IF(N253="základní",J253,0)</f>
        <v>0</v>
      </c>
      <c r="BF253" s="227">
        <f>IF(N253="snížená",J253,0)</f>
        <v>0</v>
      </c>
      <c r="BG253" s="227">
        <f>IF(N253="zákl. přenesená",J253,0)</f>
        <v>0</v>
      </c>
      <c r="BH253" s="227">
        <f>IF(N253="sníž. přenesená",J253,0)</f>
        <v>0</v>
      </c>
      <c r="BI253" s="227">
        <f>IF(N253="nulová",J253,0)</f>
        <v>0</v>
      </c>
      <c r="BJ253" s="19" t="s">
        <v>80</v>
      </c>
      <c r="BK253" s="227">
        <f>ROUND(I253*H253,2)</f>
        <v>0</v>
      </c>
      <c r="BL253" s="19" t="s">
        <v>135</v>
      </c>
      <c r="BM253" s="226" t="s">
        <v>4846</v>
      </c>
    </row>
    <row r="254" s="2" customFormat="1" ht="16.5" customHeight="1">
      <c r="A254" s="40"/>
      <c r="B254" s="41"/>
      <c r="C254" s="215" t="s">
        <v>2109</v>
      </c>
      <c r="D254" s="215" t="s">
        <v>190</v>
      </c>
      <c r="E254" s="216" t="s">
        <v>4847</v>
      </c>
      <c r="F254" s="217" t="s">
        <v>4848</v>
      </c>
      <c r="G254" s="218" t="s">
        <v>1352</v>
      </c>
      <c r="H254" s="219">
        <v>6</v>
      </c>
      <c r="I254" s="220"/>
      <c r="J254" s="221">
        <f>ROUND(I254*H254,2)</f>
        <v>0</v>
      </c>
      <c r="K254" s="217" t="s">
        <v>19</v>
      </c>
      <c r="L254" s="46"/>
      <c r="M254" s="222" t="s">
        <v>19</v>
      </c>
      <c r="N254" s="223" t="s">
        <v>44</v>
      </c>
      <c r="O254" s="86"/>
      <c r="P254" s="224">
        <f>O254*H254</f>
        <v>0</v>
      </c>
      <c r="Q254" s="224">
        <v>0</v>
      </c>
      <c r="R254" s="224">
        <f>Q254*H254</f>
        <v>0</v>
      </c>
      <c r="S254" s="224">
        <v>0</v>
      </c>
      <c r="T254" s="225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6" t="s">
        <v>135</v>
      </c>
      <c r="AT254" s="226" t="s">
        <v>190</v>
      </c>
      <c r="AU254" s="226" t="s">
        <v>80</v>
      </c>
      <c r="AY254" s="19" t="s">
        <v>188</v>
      </c>
      <c r="BE254" s="227">
        <f>IF(N254="základní",J254,0)</f>
        <v>0</v>
      </c>
      <c r="BF254" s="227">
        <f>IF(N254="snížená",J254,0)</f>
        <v>0</v>
      </c>
      <c r="BG254" s="227">
        <f>IF(N254="zákl. přenesená",J254,0)</f>
        <v>0</v>
      </c>
      <c r="BH254" s="227">
        <f>IF(N254="sníž. přenesená",J254,0)</f>
        <v>0</v>
      </c>
      <c r="BI254" s="227">
        <f>IF(N254="nulová",J254,0)</f>
        <v>0</v>
      </c>
      <c r="BJ254" s="19" t="s">
        <v>80</v>
      </c>
      <c r="BK254" s="227">
        <f>ROUND(I254*H254,2)</f>
        <v>0</v>
      </c>
      <c r="BL254" s="19" t="s">
        <v>135</v>
      </c>
      <c r="BM254" s="226" t="s">
        <v>4849</v>
      </c>
    </row>
    <row r="255" s="2" customFormat="1" ht="16.5" customHeight="1">
      <c r="A255" s="40"/>
      <c r="B255" s="41"/>
      <c r="C255" s="215" t="s">
        <v>2111</v>
      </c>
      <c r="D255" s="215" t="s">
        <v>190</v>
      </c>
      <c r="E255" s="216" t="s">
        <v>4850</v>
      </c>
      <c r="F255" s="217" t="s">
        <v>4851</v>
      </c>
      <c r="G255" s="218" t="s">
        <v>1352</v>
      </c>
      <c r="H255" s="219">
        <v>8</v>
      </c>
      <c r="I255" s="220"/>
      <c r="J255" s="221">
        <f>ROUND(I255*H255,2)</f>
        <v>0</v>
      </c>
      <c r="K255" s="217" t="s">
        <v>19</v>
      </c>
      <c r="L255" s="46"/>
      <c r="M255" s="222" t="s">
        <v>19</v>
      </c>
      <c r="N255" s="223" t="s">
        <v>44</v>
      </c>
      <c r="O255" s="86"/>
      <c r="P255" s="224">
        <f>O255*H255</f>
        <v>0</v>
      </c>
      <c r="Q255" s="224">
        <v>0</v>
      </c>
      <c r="R255" s="224">
        <f>Q255*H255</f>
        <v>0</v>
      </c>
      <c r="S255" s="224">
        <v>0</v>
      </c>
      <c r="T255" s="225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6" t="s">
        <v>135</v>
      </c>
      <c r="AT255" s="226" t="s">
        <v>190</v>
      </c>
      <c r="AU255" s="226" t="s">
        <v>80</v>
      </c>
      <c r="AY255" s="19" t="s">
        <v>188</v>
      </c>
      <c r="BE255" s="227">
        <f>IF(N255="základní",J255,0)</f>
        <v>0</v>
      </c>
      <c r="BF255" s="227">
        <f>IF(N255="snížená",J255,0)</f>
        <v>0</v>
      </c>
      <c r="BG255" s="227">
        <f>IF(N255="zákl. přenesená",J255,0)</f>
        <v>0</v>
      </c>
      <c r="BH255" s="227">
        <f>IF(N255="sníž. přenesená",J255,0)</f>
        <v>0</v>
      </c>
      <c r="BI255" s="227">
        <f>IF(N255="nulová",J255,0)</f>
        <v>0</v>
      </c>
      <c r="BJ255" s="19" t="s">
        <v>80</v>
      </c>
      <c r="BK255" s="227">
        <f>ROUND(I255*H255,2)</f>
        <v>0</v>
      </c>
      <c r="BL255" s="19" t="s">
        <v>135</v>
      </c>
      <c r="BM255" s="226" t="s">
        <v>4852</v>
      </c>
    </row>
    <row r="256" s="2" customFormat="1" ht="16.5" customHeight="1">
      <c r="A256" s="40"/>
      <c r="B256" s="41"/>
      <c r="C256" s="215" t="s">
        <v>2115</v>
      </c>
      <c r="D256" s="215" t="s">
        <v>190</v>
      </c>
      <c r="E256" s="216" t="s">
        <v>4853</v>
      </c>
      <c r="F256" s="217" t="s">
        <v>4854</v>
      </c>
      <c r="G256" s="218" t="s">
        <v>1352</v>
      </c>
      <c r="H256" s="219">
        <v>4</v>
      </c>
      <c r="I256" s="220"/>
      <c r="J256" s="221">
        <f>ROUND(I256*H256,2)</f>
        <v>0</v>
      </c>
      <c r="K256" s="217" t="s">
        <v>19</v>
      </c>
      <c r="L256" s="46"/>
      <c r="M256" s="222" t="s">
        <v>19</v>
      </c>
      <c r="N256" s="223" t="s">
        <v>44</v>
      </c>
      <c r="O256" s="86"/>
      <c r="P256" s="224">
        <f>O256*H256</f>
        <v>0</v>
      </c>
      <c r="Q256" s="224">
        <v>0</v>
      </c>
      <c r="R256" s="224">
        <f>Q256*H256</f>
        <v>0</v>
      </c>
      <c r="S256" s="224">
        <v>0</v>
      </c>
      <c r="T256" s="225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6" t="s">
        <v>135</v>
      </c>
      <c r="AT256" s="226" t="s">
        <v>190</v>
      </c>
      <c r="AU256" s="226" t="s">
        <v>80</v>
      </c>
      <c r="AY256" s="19" t="s">
        <v>188</v>
      </c>
      <c r="BE256" s="227">
        <f>IF(N256="základní",J256,0)</f>
        <v>0</v>
      </c>
      <c r="BF256" s="227">
        <f>IF(N256="snížená",J256,0)</f>
        <v>0</v>
      </c>
      <c r="BG256" s="227">
        <f>IF(N256="zákl. přenesená",J256,0)</f>
        <v>0</v>
      </c>
      <c r="BH256" s="227">
        <f>IF(N256="sníž. přenesená",J256,0)</f>
        <v>0</v>
      </c>
      <c r="BI256" s="227">
        <f>IF(N256="nulová",J256,0)</f>
        <v>0</v>
      </c>
      <c r="BJ256" s="19" t="s">
        <v>80</v>
      </c>
      <c r="BK256" s="227">
        <f>ROUND(I256*H256,2)</f>
        <v>0</v>
      </c>
      <c r="BL256" s="19" t="s">
        <v>135</v>
      </c>
      <c r="BM256" s="226" t="s">
        <v>4855</v>
      </c>
    </row>
    <row r="257" s="2" customFormat="1" ht="16.5" customHeight="1">
      <c r="A257" s="40"/>
      <c r="B257" s="41"/>
      <c r="C257" s="215" t="s">
        <v>2119</v>
      </c>
      <c r="D257" s="215" t="s">
        <v>190</v>
      </c>
      <c r="E257" s="216" t="s">
        <v>4856</v>
      </c>
      <c r="F257" s="217" t="s">
        <v>4857</v>
      </c>
      <c r="G257" s="218" t="s">
        <v>1352</v>
      </c>
      <c r="H257" s="219">
        <v>6</v>
      </c>
      <c r="I257" s="220"/>
      <c r="J257" s="221">
        <f>ROUND(I257*H257,2)</f>
        <v>0</v>
      </c>
      <c r="K257" s="217" t="s">
        <v>19</v>
      </c>
      <c r="L257" s="46"/>
      <c r="M257" s="222" t="s">
        <v>19</v>
      </c>
      <c r="N257" s="223" t="s">
        <v>44</v>
      </c>
      <c r="O257" s="86"/>
      <c r="P257" s="224">
        <f>O257*H257</f>
        <v>0</v>
      </c>
      <c r="Q257" s="224">
        <v>0</v>
      </c>
      <c r="R257" s="224">
        <f>Q257*H257</f>
        <v>0</v>
      </c>
      <c r="S257" s="224">
        <v>0</v>
      </c>
      <c r="T257" s="225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6" t="s">
        <v>135</v>
      </c>
      <c r="AT257" s="226" t="s">
        <v>190</v>
      </c>
      <c r="AU257" s="226" t="s">
        <v>80</v>
      </c>
      <c r="AY257" s="19" t="s">
        <v>188</v>
      </c>
      <c r="BE257" s="227">
        <f>IF(N257="základní",J257,0)</f>
        <v>0</v>
      </c>
      <c r="BF257" s="227">
        <f>IF(N257="snížená",J257,0)</f>
        <v>0</v>
      </c>
      <c r="BG257" s="227">
        <f>IF(N257="zákl. přenesená",J257,0)</f>
        <v>0</v>
      </c>
      <c r="BH257" s="227">
        <f>IF(N257="sníž. přenesená",J257,0)</f>
        <v>0</v>
      </c>
      <c r="BI257" s="227">
        <f>IF(N257="nulová",J257,0)</f>
        <v>0</v>
      </c>
      <c r="BJ257" s="19" t="s">
        <v>80</v>
      </c>
      <c r="BK257" s="227">
        <f>ROUND(I257*H257,2)</f>
        <v>0</v>
      </c>
      <c r="BL257" s="19" t="s">
        <v>135</v>
      </c>
      <c r="BM257" s="226" t="s">
        <v>4858</v>
      </c>
    </row>
    <row r="258" s="2" customFormat="1" ht="16.5" customHeight="1">
      <c r="A258" s="40"/>
      <c r="B258" s="41"/>
      <c r="C258" s="215" t="s">
        <v>2123</v>
      </c>
      <c r="D258" s="215" t="s">
        <v>190</v>
      </c>
      <c r="E258" s="216" t="s">
        <v>4859</v>
      </c>
      <c r="F258" s="217" t="s">
        <v>4860</v>
      </c>
      <c r="G258" s="218" t="s">
        <v>501</v>
      </c>
      <c r="H258" s="219">
        <v>420</v>
      </c>
      <c r="I258" s="220"/>
      <c r="J258" s="221">
        <f>ROUND(I258*H258,2)</f>
        <v>0</v>
      </c>
      <c r="K258" s="217" t="s">
        <v>19</v>
      </c>
      <c r="L258" s="46"/>
      <c r="M258" s="222" t="s">
        <v>19</v>
      </c>
      <c r="N258" s="223" t="s">
        <v>44</v>
      </c>
      <c r="O258" s="86"/>
      <c r="P258" s="224">
        <f>O258*H258</f>
        <v>0</v>
      </c>
      <c r="Q258" s="224">
        <v>0</v>
      </c>
      <c r="R258" s="224">
        <f>Q258*H258</f>
        <v>0</v>
      </c>
      <c r="S258" s="224">
        <v>0</v>
      </c>
      <c r="T258" s="225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6" t="s">
        <v>135</v>
      </c>
      <c r="AT258" s="226" t="s">
        <v>190</v>
      </c>
      <c r="AU258" s="226" t="s">
        <v>80</v>
      </c>
      <c r="AY258" s="19" t="s">
        <v>188</v>
      </c>
      <c r="BE258" s="227">
        <f>IF(N258="základní",J258,0)</f>
        <v>0</v>
      </c>
      <c r="BF258" s="227">
        <f>IF(N258="snížená",J258,0)</f>
        <v>0</v>
      </c>
      <c r="BG258" s="227">
        <f>IF(N258="zákl. přenesená",J258,0)</f>
        <v>0</v>
      </c>
      <c r="BH258" s="227">
        <f>IF(N258="sníž. přenesená",J258,0)</f>
        <v>0</v>
      </c>
      <c r="BI258" s="227">
        <f>IF(N258="nulová",J258,0)</f>
        <v>0</v>
      </c>
      <c r="BJ258" s="19" t="s">
        <v>80</v>
      </c>
      <c r="BK258" s="227">
        <f>ROUND(I258*H258,2)</f>
        <v>0</v>
      </c>
      <c r="BL258" s="19" t="s">
        <v>135</v>
      </c>
      <c r="BM258" s="226" t="s">
        <v>4861</v>
      </c>
    </row>
    <row r="259" s="2" customFormat="1" ht="16.5" customHeight="1">
      <c r="A259" s="40"/>
      <c r="B259" s="41"/>
      <c r="C259" s="215" t="s">
        <v>2128</v>
      </c>
      <c r="D259" s="215" t="s">
        <v>190</v>
      </c>
      <c r="E259" s="216" t="s">
        <v>4862</v>
      </c>
      <c r="F259" s="217" t="s">
        <v>4863</v>
      </c>
      <c r="G259" s="218" t="s">
        <v>1352</v>
      </c>
      <c r="H259" s="219">
        <v>38</v>
      </c>
      <c r="I259" s="220"/>
      <c r="J259" s="221">
        <f>ROUND(I259*H259,2)</f>
        <v>0</v>
      </c>
      <c r="K259" s="217" t="s">
        <v>19</v>
      </c>
      <c r="L259" s="46"/>
      <c r="M259" s="222" t="s">
        <v>19</v>
      </c>
      <c r="N259" s="223" t="s">
        <v>44</v>
      </c>
      <c r="O259" s="86"/>
      <c r="P259" s="224">
        <f>O259*H259</f>
        <v>0</v>
      </c>
      <c r="Q259" s="224">
        <v>0</v>
      </c>
      <c r="R259" s="224">
        <f>Q259*H259</f>
        <v>0</v>
      </c>
      <c r="S259" s="224">
        <v>0</v>
      </c>
      <c r="T259" s="225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6" t="s">
        <v>135</v>
      </c>
      <c r="AT259" s="226" t="s">
        <v>190</v>
      </c>
      <c r="AU259" s="226" t="s">
        <v>80</v>
      </c>
      <c r="AY259" s="19" t="s">
        <v>188</v>
      </c>
      <c r="BE259" s="227">
        <f>IF(N259="základní",J259,0)</f>
        <v>0</v>
      </c>
      <c r="BF259" s="227">
        <f>IF(N259="snížená",J259,0)</f>
        <v>0</v>
      </c>
      <c r="BG259" s="227">
        <f>IF(N259="zákl. přenesená",J259,0)</f>
        <v>0</v>
      </c>
      <c r="BH259" s="227">
        <f>IF(N259="sníž. přenesená",J259,0)</f>
        <v>0</v>
      </c>
      <c r="BI259" s="227">
        <f>IF(N259="nulová",J259,0)</f>
        <v>0</v>
      </c>
      <c r="BJ259" s="19" t="s">
        <v>80</v>
      </c>
      <c r="BK259" s="227">
        <f>ROUND(I259*H259,2)</f>
        <v>0</v>
      </c>
      <c r="BL259" s="19" t="s">
        <v>135</v>
      </c>
      <c r="BM259" s="226" t="s">
        <v>4864</v>
      </c>
    </row>
    <row r="260" s="2" customFormat="1" ht="16.5" customHeight="1">
      <c r="A260" s="40"/>
      <c r="B260" s="41"/>
      <c r="C260" s="215" t="s">
        <v>2133</v>
      </c>
      <c r="D260" s="215" t="s">
        <v>190</v>
      </c>
      <c r="E260" s="216" t="s">
        <v>4865</v>
      </c>
      <c r="F260" s="217" t="s">
        <v>4866</v>
      </c>
      <c r="G260" s="218" t="s">
        <v>1352</v>
      </c>
      <c r="H260" s="219">
        <v>20</v>
      </c>
      <c r="I260" s="220"/>
      <c r="J260" s="221">
        <f>ROUND(I260*H260,2)</f>
        <v>0</v>
      </c>
      <c r="K260" s="217" t="s">
        <v>19</v>
      </c>
      <c r="L260" s="46"/>
      <c r="M260" s="222" t="s">
        <v>19</v>
      </c>
      <c r="N260" s="223" t="s">
        <v>44</v>
      </c>
      <c r="O260" s="86"/>
      <c r="P260" s="224">
        <f>O260*H260</f>
        <v>0</v>
      </c>
      <c r="Q260" s="224">
        <v>0</v>
      </c>
      <c r="R260" s="224">
        <f>Q260*H260</f>
        <v>0</v>
      </c>
      <c r="S260" s="224">
        <v>0</v>
      </c>
      <c r="T260" s="225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26" t="s">
        <v>135</v>
      </c>
      <c r="AT260" s="226" t="s">
        <v>190</v>
      </c>
      <c r="AU260" s="226" t="s">
        <v>80</v>
      </c>
      <c r="AY260" s="19" t="s">
        <v>188</v>
      </c>
      <c r="BE260" s="227">
        <f>IF(N260="základní",J260,0)</f>
        <v>0</v>
      </c>
      <c r="BF260" s="227">
        <f>IF(N260="snížená",J260,0)</f>
        <v>0</v>
      </c>
      <c r="BG260" s="227">
        <f>IF(N260="zákl. přenesená",J260,0)</f>
        <v>0</v>
      </c>
      <c r="BH260" s="227">
        <f>IF(N260="sníž. přenesená",J260,0)</f>
        <v>0</v>
      </c>
      <c r="BI260" s="227">
        <f>IF(N260="nulová",J260,0)</f>
        <v>0</v>
      </c>
      <c r="BJ260" s="19" t="s">
        <v>80</v>
      </c>
      <c r="BK260" s="227">
        <f>ROUND(I260*H260,2)</f>
        <v>0</v>
      </c>
      <c r="BL260" s="19" t="s">
        <v>135</v>
      </c>
      <c r="BM260" s="226" t="s">
        <v>4867</v>
      </c>
    </row>
    <row r="261" s="2" customFormat="1" ht="16.5" customHeight="1">
      <c r="A261" s="40"/>
      <c r="B261" s="41"/>
      <c r="C261" s="215" t="s">
        <v>2138</v>
      </c>
      <c r="D261" s="215" t="s">
        <v>190</v>
      </c>
      <c r="E261" s="216" t="s">
        <v>4868</v>
      </c>
      <c r="F261" s="217" t="s">
        <v>4869</v>
      </c>
      <c r="G261" s="218" t="s">
        <v>1352</v>
      </c>
      <c r="H261" s="219">
        <v>10</v>
      </c>
      <c r="I261" s="220"/>
      <c r="J261" s="221">
        <f>ROUND(I261*H261,2)</f>
        <v>0</v>
      </c>
      <c r="K261" s="217" t="s">
        <v>19</v>
      </c>
      <c r="L261" s="46"/>
      <c r="M261" s="222" t="s">
        <v>19</v>
      </c>
      <c r="N261" s="223" t="s">
        <v>44</v>
      </c>
      <c r="O261" s="86"/>
      <c r="P261" s="224">
        <f>O261*H261</f>
        <v>0</v>
      </c>
      <c r="Q261" s="224">
        <v>0</v>
      </c>
      <c r="R261" s="224">
        <f>Q261*H261</f>
        <v>0</v>
      </c>
      <c r="S261" s="224">
        <v>0</v>
      </c>
      <c r="T261" s="225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6" t="s">
        <v>135</v>
      </c>
      <c r="AT261" s="226" t="s">
        <v>190</v>
      </c>
      <c r="AU261" s="226" t="s">
        <v>80</v>
      </c>
      <c r="AY261" s="19" t="s">
        <v>188</v>
      </c>
      <c r="BE261" s="227">
        <f>IF(N261="základní",J261,0)</f>
        <v>0</v>
      </c>
      <c r="BF261" s="227">
        <f>IF(N261="snížená",J261,0)</f>
        <v>0</v>
      </c>
      <c r="BG261" s="227">
        <f>IF(N261="zákl. přenesená",J261,0)</f>
        <v>0</v>
      </c>
      <c r="BH261" s="227">
        <f>IF(N261="sníž. přenesená",J261,0)</f>
        <v>0</v>
      </c>
      <c r="BI261" s="227">
        <f>IF(N261="nulová",J261,0)</f>
        <v>0</v>
      </c>
      <c r="BJ261" s="19" t="s">
        <v>80</v>
      </c>
      <c r="BK261" s="227">
        <f>ROUND(I261*H261,2)</f>
        <v>0</v>
      </c>
      <c r="BL261" s="19" t="s">
        <v>135</v>
      </c>
      <c r="BM261" s="226" t="s">
        <v>4870</v>
      </c>
    </row>
    <row r="262" s="2" customFormat="1" ht="16.5" customHeight="1">
      <c r="A262" s="40"/>
      <c r="B262" s="41"/>
      <c r="C262" s="215" t="s">
        <v>2143</v>
      </c>
      <c r="D262" s="215" t="s">
        <v>190</v>
      </c>
      <c r="E262" s="216" t="s">
        <v>4871</v>
      </c>
      <c r="F262" s="217" t="s">
        <v>4872</v>
      </c>
      <c r="G262" s="218" t="s">
        <v>1352</v>
      </c>
      <c r="H262" s="219">
        <v>4</v>
      </c>
      <c r="I262" s="220"/>
      <c r="J262" s="221">
        <f>ROUND(I262*H262,2)</f>
        <v>0</v>
      </c>
      <c r="K262" s="217" t="s">
        <v>19</v>
      </c>
      <c r="L262" s="46"/>
      <c r="M262" s="222" t="s">
        <v>19</v>
      </c>
      <c r="N262" s="223" t="s">
        <v>44</v>
      </c>
      <c r="O262" s="86"/>
      <c r="P262" s="224">
        <f>O262*H262</f>
        <v>0</v>
      </c>
      <c r="Q262" s="224">
        <v>0</v>
      </c>
      <c r="R262" s="224">
        <f>Q262*H262</f>
        <v>0</v>
      </c>
      <c r="S262" s="224">
        <v>0</v>
      </c>
      <c r="T262" s="225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6" t="s">
        <v>135</v>
      </c>
      <c r="AT262" s="226" t="s">
        <v>190</v>
      </c>
      <c r="AU262" s="226" t="s">
        <v>80</v>
      </c>
      <c r="AY262" s="19" t="s">
        <v>188</v>
      </c>
      <c r="BE262" s="227">
        <f>IF(N262="základní",J262,0)</f>
        <v>0</v>
      </c>
      <c r="BF262" s="227">
        <f>IF(N262="snížená",J262,0)</f>
        <v>0</v>
      </c>
      <c r="BG262" s="227">
        <f>IF(N262="zákl. přenesená",J262,0)</f>
        <v>0</v>
      </c>
      <c r="BH262" s="227">
        <f>IF(N262="sníž. přenesená",J262,0)</f>
        <v>0</v>
      </c>
      <c r="BI262" s="227">
        <f>IF(N262="nulová",J262,0)</f>
        <v>0</v>
      </c>
      <c r="BJ262" s="19" t="s">
        <v>80</v>
      </c>
      <c r="BK262" s="227">
        <f>ROUND(I262*H262,2)</f>
        <v>0</v>
      </c>
      <c r="BL262" s="19" t="s">
        <v>135</v>
      </c>
      <c r="BM262" s="226" t="s">
        <v>4873</v>
      </c>
    </row>
    <row r="263" s="2" customFormat="1" ht="16.5" customHeight="1">
      <c r="A263" s="40"/>
      <c r="B263" s="41"/>
      <c r="C263" s="215" t="s">
        <v>2148</v>
      </c>
      <c r="D263" s="215" t="s">
        <v>190</v>
      </c>
      <c r="E263" s="216" t="s">
        <v>4874</v>
      </c>
      <c r="F263" s="217" t="s">
        <v>4875</v>
      </c>
      <c r="G263" s="218" t="s">
        <v>1352</v>
      </c>
      <c r="H263" s="219">
        <v>4</v>
      </c>
      <c r="I263" s="220"/>
      <c r="J263" s="221">
        <f>ROUND(I263*H263,2)</f>
        <v>0</v>
      </c>
      <c r="K263" s="217" t="s">
        <v>19</v>
      </c>
      <c r="L263" s="46"/>
      <c r="M263" s="222" t="s">
        <v>19</v>
      </c>
      <c r="N263" s="223" t="s">
        <v>44</v>
      </c>
      <c r="O263" s="86"/>
      <c r="P263" s="224">
        <f>O263*H263</f>
        <v>0</v>
      </c>
      <c r="Q263" s="224">
        <v>0</v>
      </c>
      <c r="R263" s="224">
        <f>Q263*H263</f>
        <v>0</v>
      </c>
      <c r="S263" s="224">
        <v>0</v>
      </c>
      <c r="T263" s="225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26" t="s">
        <v>135</v>
      </c>
      <c r="AT263" s="226" t="s">
        <v>190</v>
      </c>
      <c r="AU263" s="226" t="s">
        <v>80</v>
      </c>
      <c r="AY263" s="19" t="s">
        <v>188</v>
      </c>
      <c r="BE263" s="227">
        <f>IF(N263="základní",J263,0)</f>
        <v>0</v>
      </c>
      <c r="BF263" s="227">
        <f>IF(N263="snížená",J263,0)</f>
        <v>0</v>
      </c>
      <c r="BG263" s="227">
        <f>IF(N263="zákl. přenesená",J263,0)</f>
        <v>0</v>
      </c>
      <c r="BH263" s="227">
        <f>IF(N263="sníž. přenesená",J263,0)</f>
        <v>0</v>
      </c>
      <c r="BI263" s="227">
        <f>IF(N263="nulová",J263,0)</f>
        <v>0</v>
      </c>
      <c r="BJ263" s="19" t="s">
        <v>80</v>
      </c>
      <c r="BK263" s="227">
        <f>ROUND(I263*H263,2)</f>
        <v>0</v>
      </c>
      <c r="BL263" s="19" t="s">
        <v>135</v>
      </c>
      <c r="BM263" s="226" t="s">
        <v>4876</v>
      </c>
    </row>
    <row r="264" s="2" customFormat="1" ht="16.5" customHeight="1">
      <c r="A264" s="40"/>
      <c r="B264" s="41"/>
      <c r="C264" s="215" t="s">
        <v>2153</v>
      </c>
      <c r="D264" s="215" t="s">
        <v>190</v>
      </c>
      <c r="E264" s="216" t="s">
        <v>4877</v>
      </c>
      <c r="F264" s="217" t="s">
        <v>4878</v>
      </c>
      <c r="G264" s="218" t="s">
        <v>1352</v>
      </c>
      <c r="H264" s="219">
        <v>4</v>
      </c>
      <c r="I264" s="220"/>
      <c r="J264" s="221">
        <f>ROUND(I264*H264,2)</f>
        <v>0</v>
      </c>
      <c r="K264" s="217" t="s">
        <v>19</v>
      </c>
      <c r="L264" s="46"/>
      <c r="M264" s="222" t="s">
        <v>19</v>
      </c>
      <c r="N264" s="223" t="s">
        <v>44</v>
      </c>
      <c r="O264" s="86"/>
      <c r="P264" s="224">
        <f>O264*H264</f>
        <v>0</v>
      </c>
      <c r="Q264" s="224">
        <v>0</v>
      </c>
      <c r="R264" s="224">
        <f>Q264*H264</f>
        <v>0</v>
      </c>
      <c r="S264" s="224">
        <v>0</v>
      </c>
      <c r="T264" s="225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6" t="s">
        <v>135</v>
      </c>
      <c r="AT264" s="226" t="s">
        <v>190</v>
      </c>
      <c r="AU264" s="226" t="s">
        <v>80</v>
      </c>
      <c r="AY264" s="19" t="s">
        <v>188</v>
      </c>
      <c r="BE264" s="227">
        <f>IF(N264="základní",J264,0)</f>
        <v>0</v>
      </c>
      <c r="BF264" s="227">
        <f>IF(N264="snížená",J264,0)</f>
        <v>0</v>
      </c>
      <c r="BG264" s="227">
        <f>IF(N264="zákl. přenesená",J264,0)</f>
        <v>0</v>
      </c>
      <c r="BH264" s="227">
        <f>IF(N264="sníž. přenesená",J264,0)</f>
        <v>0</v>
      </c>
      <c r="BI264" s="227">
        <f>IF(N264="nulová",J264,0)</f>
        <v>0</v>
      </c>
      <c r="BJ264" s="19" t="s">
        <v>80</v>
      </c>
      <c r="BK264" s="227">
        <f>ROUND(I264*H264,2)</f>
        <v>0</v>
      </c>
      <c r="BL264" s="19" t="s">
        <v>135</v>
      </c>
      <c r="BM264" s="226" t="s">
        <v>4879</v>
      </c>
    </row>
    <row r="265" s="2" customFormat="1" ht="16.5" customHeight="1">
      <c r="A265" s="40"/>
      <c r="B265" s="41"/>
      <c r="C265" s="215" t="s">
        <v>2158</v>
      </c>
      <c r="D265" s="215" t="s">
        <v>190</v>
      </c>
      <c r="E265" s="216" t="s">
        <v>4880</v>
      </c>
      <c r="F265" s="217" t="s">
        <v>4881</v>
      </c>
      <c r="G265" s="218" t="s">
        <v>1352</v>
      </c>
      <c r="H265" s="219">
        <v>700</v>
      </c>
      <c r="I265" s="220"/>
      <c r="J265" s="221">
        <f>ROUND(I265*H265,2)</f>
        <v>0</v>
      </c>
      <c r="K265" s="217" t="s">
        <v>19</v>
      </c>
      <c r="L265" s="46"/>
      <c r="M265" s="222" t="s">
        <v>19</v>
      </c>
      <c r="N265" s="223" t="s">
        <v>44</v>
      </c>
      <c r="O265" s="86"/>
      <c r="P265" s="224">
        <f>O265*H265</f>
        <v>0</v>
      </c>
      <c r="Q265" s="224">
        <v>0</v>
      </c>
      <c r="R265" s="224">
        <f>Q265*H265</f>
        <v>0</v>
      </c>
      <c r="S265" s="224">
        <v>0</v>
      </c>
      <c r="T265" s="225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26" t="s">
        <v>135</v>
      </c>
      <c r="AT265" s="226" t="s">
        <v>190</v>
      </c>
      <c r="AU265" s="226" t="s">
        <v>80</v>
      </c>
      <c r="AY265" s="19" t="s">
        <v>188</v>
      </c>
      <c r="BE265" s="227">
        <f>IF(N265="základní",J265,0)</f>
        <v>0</v>
      </c>
      <c r="BF265" s="227">
        <f>IF(N265="snížená",J265,0)</f>
        <v>0</v>
      </c>
      <c r="BG265" s="227">
        <f>IF(N265="zákl. přenesená",J265,0)</f>
        <v>0</v>
      </c>
      <c r="BH265" s="227">
        <f>IF(N265="sníž. přenesená",J265,0)</f>
        <v>0</v>
      </c>
      <c r="BI265" s="227">
        <f>IF(N265="nulová",J265,0)</f>
        <v>0</v>
      </c>
      <c r="BJ265" s="19" t="s">
        <v>80</v>
      </c>
      <c r="BK265" s="227">
        <f>ROUND(I265*H265,2)</f>
        <v>0</v>
      </c>
      <c r="BL265" s="19" t="s">
        <v>135</v>
      </c>
      <c r="BM265" s="226" t="s">
        <v>4882</v>
      </c>
    </row>
    <row r="266" s="2" customFormat="1" ht="16.5" customHeight="1">
      <c r="A266" s="40"/>
      <c r="B266" s="41"/>
      <c r="C266" s="215" t="s">
        <v>2163</v>
      </c>
      <c r="D266" s="215" t="s">
        <v>190</v>
      </c>
      <c r="E266" s="216" t="s">
        <v>4883</v>
      </c>
      <c r="F266" s="217" t="s">
        <v>4884</v>
      </c>
      <c r="G266" s="218" t="s">
        <v>501</v>
      </c>
      <c r="H266" s="219">
        <v>2100</v>
      </c>
      <c r="I266" s="220"/>
      <c r="J266" s="221">
        <f>ROUND(I266*H266,2)</f>
        <v>0</v>
      </c>
      <c r="K266" s="217" t="s">
        <v>19</v>
      </c>
      <c r="L266" s="46"/>
      <c r="M266" s="222" t="s">
        <v>19</v>
      </c>
      <c r="N266" s="223" t="s">
        <v>44</v>
      </c>
      <c r="O266" s="86"/>
      <c r="P266" s="224">
        <f>O266*H266</f>
        <v>0</v>
      </c>
      <c r="Q266" s="224">
        <v>0</v>
      </c>
      <c r="R266" s="224">
        <f>Q266*H266</f>
        <v>0</v>
      </c>
      <c r="S266" s="224">
        <v>0</v>
      </c>
      <c r="T266" s="225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6" t="s">
        <v>135</v>
      </c>
      <c r="AT266" s="226" t="s">
        <v>190</v>
      </c>
      <c r="AU266" s="226" t="s">
        <v>80</v>
      </c>
      <c r="AY266" s="19" t="s">
        <v>188</v>
      </c>
      <c r="BE266" s="227">
        <f>IF(N266="základní",J266,0)</f>
        <v>0</v>
      </c>
      <c r="BF266" s="227">
        <f>IF(N266="snížená",J266,0)</f>
        <v>0</v>
      </c>
      <c r="BG266" s="227">
        <f>IF(N266="zákl. přenesená",J266,0)</f>
        <v>0</v>
      </c>
      <c r="BH266" s="227">
        <f>IF(N266="sníž. přenesená",J266,0)</f>
        <v>0</v>
      </c>
      <c r="BI266" s="227">
        <f>IF(N266="nulová",J266,0)</f>
        <v>0</v>
      </c>
      <c r="BJ266" s="19" t="s">
        <v>80</v>
      </c>
      <c r="BK266" s="227">
        <f>ROUND(I266*H266,2)</f>
        <v>0</v>
      </c>
      <c r="BL266" s="19" t="s">
        <v>135</v>
      </c>
      <c r="BM266" s="226" t="s">
        <v>4885</v>
      </c>
    </row>
    <row r="267" s="2" customFormat="1" ht="16.5" customHeight="1">
      <c r="A267" s="40"/>
      <c r="B267" s="41"/>
      <c r="C267" s="215" t="s">
        <v>2168</v>
      </c>
      <c r="D267" s="215" t="s">
        <v>190</v>
      </c>
      <c r="E267" s="216" t="s">
        <v>4886</v>
      </c>
      <c r="F267" s="217" t="s">
        <v>4887</v>
      </c>
      <c r="G267" s="218" t="s">
        <v>501</v>
      </c>
      <c r="H267" s="219">
        <v>200</v>
      </c>
      <c r="I267" s="220"/>
      <c r="J267" s="221">
        <f>ROUND(I267*H267,2)</f>
        <v>0</v>
      </c>
      <c r="K267" s="217" t="s">
        <v>19</v>
      </c>
      <c r="L267" s="46"/>
      <c r="M267" s="222" t="s">
        <v>19</v>
      </c>
      <c r="N267" s="223" t="s">
        <v>44</v>
      </c>
      <c r="O267" s="86"/>
      <c r="P267" s="224">
        <f>O267*H267</f>
        <v>0</v>
      </c>
      <c r="Q267" s="224">
        <v>0</v>
      </c>
      <c r="R267" s="224">
        <f>Q267*H267</f>
        <v>0</v>
      </c>
      <c r="S267" s="224">
        <v>0</v>
      </c>
      <c r="T267" s="225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26" t="s">
        <v>135</v>
      </c>
      <c r="AT267" s="226" t="s">
        <v>190</v>
      </c>
      <c r="AU267" s="226" t="s">
        <v>80</v>
      </c>
      <c r="AY267" s="19" t="s">
        <v>188</v>
      </c>
      <c r="BE267" s="227">
        <f>IF(N267="základní",J267,0)</f>
        <v>0</v>
      </c>
      <c r="BF267" s="227">
        <f>IF(N267="snížená",J267,0)</f>
        <v>0</v>
      </c>
      <c r="BG267" s="227">
        <f>IF(N267="zákl. přenesená",J267,0)</f>
        <v>0</v>
      </c>
      <c r="BH267" s="227">
        <f>IF(N267="sníž. přenesená",J267,0)</f>
        <v>0</v>
      </c>
      <c r="BI267" s="227">
        <f>IF(N267="nulová",J267,0)</f>
        <v>0</v>
      </c>
      <c r="BJ267" s="19" t="s">
        <v>80</v>
      </c>
      <c r="BK267" s="227">
        <f>ROUND(I267*H267,2)</f>
        <v>0</v>
      </c>
      <c r="BL267" s="19" t="s">
        <v>135</v>
      </c>
      <c r="BM267" s="226" t="s">
        <v>4888</v>
      </c>
    </row>
    <row r="268" s="2" customFormat="1" ht="16.5" customHeight="1">
      <c r="A268" s="40"/>
      <c r="B268" s="41"/>
      <c r="C268" s="215" t="s">
        <v>2173</v>
      </c>
      <c r="D268" s="215" t="s">
        <v>190</v>
      </c>
      <c r="E268" s="216" t="s">
        <v>4889</v>
      </c>
      <c r="F268" s="217" t="s">
        <v>4890</v>
      </c>
      <c r="G268" s="218" t="s">
        <v>501</v>
      </c>
      <c r="H268" s="219">
        <v>30</v>
      </c>
      <c r="I268" s="220"/>
      <c r="J268" s="221">
        <f>ROUND(I268*H268,2)</f>
        <v>0</v>
      </c>
      <c r="K268" s="217" t="s">
        <v>19</v>
      </c>
      <c r="L268" s="46"/>
      <c r="M268" s="222" t="s">
        <v>19</v>
      </c>
      <c r="N268" s="223" t="s">
        <v>44</v>
      </c>
      <c r="O268" s="86"/>
      <c r="P268" s="224">
        <f>O268*H268</f>
        <v>0</v>
      </c>
      <c r="Q268" s="224">
        <v>0</v>
      </c>
      <c r="R268" s="224">
        <f>Q268*H268</f>
        <v>0</v>
      </c>
      <c r="S268" s="224">
        <v>0</v>
      </c>
      <c r="T268" s="225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6" t="s">
        <v>135</v>
      </c>
      <c r="AT268" s="226" t="s">
        <v>190</v>
      </c>
      <c r="AU268" s="226" t="s">
        <v>80</v>
      </c>
      <c r="AY268" s="19" t="s">
        <v>188</v>
      </c>
      <c r="BE268" s="227">
        <f>IF(N268="základní",J268,0)</f>
        <v>0</v>
      </c>
      <c r="BF268" s="227">
        <f>IF(N268="snížená",J268,0)</f>
        <v>0</v>
      </c>
      <c r="BG268" s="227">
        <f>IF(N268="zákl. přenesená",J268,0)</f>
        <v>0</v>
      </c>
      <c r="BH268" s="227">
        <f>IF(N268="sníž. přenesená",J268,0)</f>
        <v>0</v>
      </c>
      <c r="BI268" s="227">
        <f>IF(N268="nulová",J268,0)</f>
        <v>0</v>
      </c>
      <c r="BJ268" s="19" t="s">
        <v>80</v>
      </c>
      <c r="BK268" s="227">
        <f>ROUND(I268*H268,2)</f>
        <v>0</v>
      </c>
      <c r="BL268" s="19" t="s">
        <v>135</v>
      </c>
      <c r="BM268" s="226" t="s">
        <v>4891</v>
      </c>
    </row>
    <row r="269" s="2" customFormat="1" ht="16.5" customHeight="1">
      <c r="A269" s="40"/>
      <c r="B269" s="41"/>
      <c r="C269" s="215" t="s">
        <v>2187</v>
      </c>
      <c r="D269" s="215" t="s">
        <v>190</v>
      </c>
      <c r="E269" s="216" t="s">
        <v>4892</v>
      </c>
      <c r="F269" s="217" t="s">
        <v>4893</v>
      </c>
      <c r="G269" s="218" t="s">
        <v>501</v>
      </c>
      <c r="H269" s="219">
        <v>120</v>
      </c>
      <c r="I269" s="220"/>
      <c r="J269" s="221">
        <f>ROUND(I269*H269,2)</f>
        <v>0</v>
      </c>
      <c r="K269" s="217" t="s">
        <v>19</v>
      </c>
      <c r="L269" s="46"/>
      <c r="M269" s="222" t="s">
        <v>19</v>
      </c>
      <c r="N269" s="223" t="s">
        <v>44</v>
      </c>
      <c r="O269" s="86"/>
      <c r="P269" s="224">
        <f>O269*H269</f>
        <v>0</v>
      </c>
      <c r="Q269" s="224">
        <v>0</v>
      </c>
      <c r="R269" s="224">
        <f>Q269*H269</f>
        <v>0</v>
      </c>
      <c r="S269" s="224">
        <v>0</v>
      </c>
      <c r="T269" s="225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6" t="s">
        <v>135</v>
      </c>
      <c r="AT269" s="226" t="s">
        <v>190</v>
      </c>
      <c r="AU269" s="226" t="s">
        <v>80</v>
      </c>
      <c r="AY269" s="19" t="s">
        <v>188</v>
      </c>
      <c r="BE269" s="227">
        <f>IF(N269="základní",J269,0)</f>
        <v>0</v>
      </c>
      <c r="BF269" s="227">
        <f>IF(N269="snížená",J269,0)</f>
        <v>0</v>
      </c>
      <c r="BG269" s="227">
        <f>IF(N269="zákl. přenesená",J269,0)</f>
        <v>0</v>
      </c>
      <c r="BH269" s="227">
        <f>IF(N269="sníž. přenesená",J269,0)</f>
        <v>0</v>
      </c>
      <c r="BI269" s="227">
        <f>IF(N269="nulová",J269,0)</f>
        <v>0</v>
      </c>
      <c r="BJ269" s="19" t="s">
        <v>80</v>
      </c>
      <c r="BK269" s="227">
        <f>ROUND(I269*H269,2)</f>
        <v>0</v>
      </c>
      <c r="BL269" s="19" t="s">
        <v>135</v>
      </c>
      <c r="BM269" s="226" t="s">
        <v>4894</v>
      </c>
    </row>
    <row r="270" s="2" customFormat="1" ht="16.5" customHeight="1">
      <c r="A270" s="40"/>
      <c r="B270" s="41"/>
      <c r="C270" s="215" t="s">
        <v>2192</v>
      </c>
      <c r="D270" s="215" t="s">
        <v>190</v>
      </c>
      <c r="E270" s="216" t="s">
        <v>4895</v>
      </c>
      <c r="F270" s="217" t="s">
        <v>4896</v>
      </c>
      <c r="G270" s="218" t="s">
        <v>501</v>
      </c>
      <c r="H270" s="219">
        <v>30</v>
      </c>
      <c r="I270" s="220"/>
      <c r="J270" s="221">
        <f>ROUND(I270*H270,2)</f>
        <v>0</v>
      </c>
      <c r="K270" s="217" t="s">
        <v>19</v>
      </c>
      <c r="L270" s="46"/>
      <c r="M270" s="222" t="s">
        <v>19</v>
      </c>
      <c r="N270" s="223" t="s">
        <v>44</v>
      </c>
      <c r="O270" s="86"/>
      <c r="P270" s="224">
        <f>O270*H270</f>
        <v>0</v>
      </c>
      <c r="Q270" s="224">
        <v>0</v>
      </c>
      <c r="R270" s="224">
        <f>Q270*H270</f>
        <v>0</v>
      </c>
      <c r="S270" s="224">
        <v>0</v>
      </c>
      <c r="T270" s="225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6" t="s">
        <v>135</v>
      </c>
      <c r="AT270" s="226" t="s">
        <v>190</v>
      </c>
      <c r="AU270" s="226" t="s">
        <v>80</v>
      </c>
      <c r="AY270" s="19" t="s">
        <v>188</v>
      </c>
      <c r="BE270" s="227">
        <f>IF(N270="základní",J270,0)</f>
        <v>0</v>
      </c>
      <c r="BF270" s="227">
        <f>IF(N270="snížená",J270,0)</f>
        <v>0</v>
      </c>
      <c r="BG270" s="227">
        <f>IF(N270="zákl. přenesená",J270,0)</f>
        <v>0</v>
      </c>
      <c r="BH270" s="227">
        <f>IF(N270="sníž. přenesená",J270,0)</f>
        <v>0</v>
      </c>
      <c r="BI270" s="227">
        <f>IF(N270="nulová",J270,0)</f>
        <v>0</v>
      </c>
      <c r="BJ270" s="19" t="s">
        <v>80</v>
      </c>
      <c r="BK270" s="227">
        <f>ROUND(I270*H270,2)</f>
        <v>0</v>
      </c>
      <c r="BL270" s="19" t="s">
        <v>135</v>
      </c>
      <c r="BM270" s="226" t="s">
        <v>4897</v>
      </c>
    </row>
    <row r="271" s="12" customFormat="1" ht="25.92" customHeight="1">
      <c r="A271" s="12"/>
      <c r="B271" s="199"/>
      <c r="C271" s="200"/>
      <c r="D271" s="201" t="s">
        <v>72</v>
      </c>
      <c r="E271" s="202" t="s">
        <v>4898</v>
      </c>
      <c r="F271" s="202" t="s">
        <v>4899</v>
      </c>
      <c r="G271" s="200"/>
      <c r="H271" s="200"/>
      <c r="I271" s="203"/>
      <c r="J271" s="204">
        <f>BK271</f>
        <v>0</v>
      </c>
      <c r="K271" s="200"/>
      <c r="L271" s="205"/>
      <c r="M271" s="206"/>
      <c r="N271" s="207"/>
      <c r="O271" s="207"/>
      <c r="P271" s="208">
        <f>SUM(P272:P289)</f>
        <v>0</v>
      </c>
      <c r="Q271" s="207"/>
      <c r="R271" s="208">
        <f>SUM(R272:R289)</f>
        <v>0</v>
      </c>
      <c r="S271" s="207"/>
      <c r="T271" s="209">
        <f>SUM(T272:T289)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10" t="s">
        <v>80</v>
      </c>
      <c r="AT271" s="211" t="s">
        <v>72</v>
      </c>
      <c r="AU271" s="211" t="s">
        <v>73</v>
      </c>
      <c r="AY271" s="210" t="s">
        <v>188</v>
      </c>
      <c r="BK271" s="212">
        <f>SUM(BK272:BK289)</f>
        <v>0</v>
      </c>
    </row>
    <row r="272" s="2" customFormat="1" ht="16.5" customHeight="1">
      <c r="A272" s="40"/>
      <c r="B272" s="41"/>
      <c r="C272" s="215" t="s">
        <v>2197</v>
      </c>
      <c r="D272" s="215" t="s">
        <v>190</v>
      </c>
      <c r="E272" s="216" t="s">
        <v>4900</v>
      </c>
      <c r="F272" s="217" t="s">
        <v>4901</v>
      </c>
      <c r="G272" s="218" t="s">
        <v>501</v>
      </c>
      <c r="H272" s="219">
        <v>400</v>
      </c>
      <c r="I272" s="220"/>
      <c r="J272" s="221">
        <f>ROUND(I272*H272,2)</f>
        <v>0</v>
      </c>
      <c r="K272" s="217" t="s">
        <v>19</v>
      </c>
      <c r="L272" s="46"/>
      <c r="M272" s="222" t="s">
        <v>19</v>
      </c>
      <c r="N272" s="223" t="s">
        <v>44</v>
      </c>
      <c r="O272" s="86"/>
      <c r="P272" s="224">
        <f>O272*H272</f>
        <v>0</v>
      </c>
      <c r="Q272" s="224">
        <v>0</v>
      </c>
      <c r="R272" s="224">
        <f>Q272*H272</f>
        <v>0</v>
      </c>
      <c r="S272" s="224">
        <v>0</v>
      </c>
      <c r="T272" s="225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6" t="s">
        <v>135</v>
      </c>
      <c r="AT272" s="226" t="s">
        <v>190</v>
      </c>
      <c r="AU272" s="226" t="s">
        <v>80</v>
      </c>
      <c r="AY272" s="19" t="s">
        <v>188</v>
      </c>
      <c r="BE272" s="227">
        <f>IF(N272="základní",J272,0)</f>
        <v>0</v>
      </c>
      <c r="BF272" s="227">
        <f>IF(N272="snížená",J272,0)</f>
        <v>0</v>
      </c>
      <c r="BG272" s="227">
        <f>IF(N272="zákl. přenesená",J272,0)</f>
        <v>0</v>
      </c>
      <c r="BH272" s="227">
        <f>IF(N272="sníž. přenesená",J272,0)</f>
        <v>0</v>
      </c>
      <c r="BI272" s="227">
        <f>IF(N272="nulová",J272,0)</f>
        <v>0</v>
      </c>
      <c r="BJ272" s="19" t="s">
        <v>80</v>
      </c>
      <c r="BK272" s="227">
        <f>ROUND(I272*H272,2)</f>
        <v>0</v>
      </c>
      <c r="BL272" s="19" t="s">
        <v>135</v>
      </c>
      <c r="BM272" s="226" t="s">
        <v>4902</v>
      </c>
    </row>
    <row r="273" s="2" customFormat="1" ht="16.5" customHeight="1">
      <c r="A273" s="40"/>
      <c r="B273" s="41"/>
      <c r="C273" s="215" t="s">
        <v>2202</v>
      </c>
      <c r="D273" s="215" t="s">
        <v>190</v>
      </c>
      <c r="E273" s="216" t="s">
        <v>4903</v>
      </c>
      <c r="F273" s="217" t="s">
        <v>4904</v>
      </c>
      <c r="G273" s="218" t="s">
        <v>1352</v>
      </c>
      <c r="H273" s="219">
        <v>13</v>
      </c>
      <c r="I273" s="220"/>
      <c r="J273" s="221">
        <f>ROUND(I273*H273,2)</f>
        <v>0</v>
      </c>
      <c r="K273" s="217" t="s">
        <v>19</v>
      </c>
      <c r="L273" s="46"/>
      <c r="M273" s="222" t="s">
        <v>19</v>
      </c>
      <c r="N273" s="223" t="s">
        <v>44</v>
      </c>
      <c r="O273" s="86"/>
      <c r="P273" s="224">
        <f>O273*H273</f>
        <v>0</v>
      </c>
      <c r="Q273" s="224">
        <v>0</v>
      </c>
      <c r="R273" s="224">
        <f>Q273*H273</f>
        <v>0</v>
      </c>
      <c r="S273" s="224">
        <v>0</v>
      </c>
      <c r="T273" s="225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26" t="s">
        <v>135</v>
      </c>
      <c r="AT273" s="226" t="s">
        <v>190</v>
      </c>
      <c r="AU273" s="226" t="s">
        <v>80</v>
      </c>
      <c r="AY273" s="19" t="s">
        <v>188</v>
      </c>
      <c r="BE273" s="227">
        <f>IF(N273="základní",J273,0)</f>
        <v>0</v>
      </c>
      <c r="BF273" s="227">
        <f>IF(N273="snížená",J273,0)</f>
        <v>0</v>
      </c>
      <c r="BG273" s="227">
        <f>IF(N273="zákl. přenesená",J273,0)</f>
        <v>0</v>
      </c>
      <c r="BH273" s="227">
        <f>IF(N273="sníž. přenesená",J273,0)</f>
        <v>0</v>
      </c>
      <c r="BI273" s="227">
        <f>IF(N273="nulová",J273,0)</f>
        <v>0</v>
      </c>
      <c r="BJ273" s="19" t="s">
        <v>80</v>
      </c>
      <c r="BK273" s="227">
        <f>ROUND(I273*H273,2)</f>
        <v>0</v>
      </c>
      <c r="BL273" s="19" t="s">
        <v>135</v>
      </c>
      <c r="BM273" s="226" t="s">
        <v>4905</v>
      </c>
    </row>
    <row r="274" s="2" customFormat="1" ht="16.5" customHeight="1">
      <c r="A274" s="40"/>
      <c r="B274" s="41"/>
      <c r="C274" s="215" t="s">
        <v>2207</v>
      </c>
      <c r="D274" s="215" t="s">
        <v>190</v>
      </c>
      <c r="E274" s="216" t="s">
        <v>4906</v>
      </c>
      <c r="F274" s="217" t="s">
        <v>4907</v>
      </c>
      <c r="G274" s="218" t="s">
        <v>1352</v>
      </c>
      <c r="H274" s="219">
        <v>2</v>
      </c>
      <c r="I274" s="220"/>
      <c r="J274" s="221">
        <f>ROUND(I274*H274,2)</f>
        <v>0</v>
      </c>
      <c r="K274" s="217" t="s">
        <v>19</v>
      </c>
      <c r="L274" s="46"/>
      <c r="M274" s="222" t="s">
        <v>19</v>
      </c>
      <c r="N274" s="223" t="s">
        <v>44</v>
      </c>
      <c r="O274" s="86"/>
      <c r="P274" s="224">
        <f>O274*H274</f>
        <v>0</v>
      </c>
      <c r="Q274" s="224">
        <v>0</v>
      </c>
      <c r="R274" s="224">
        <f>Q274*H274</f>
        <v>0</v>
      </c>
      <c r="S274" s="224">
        <v>0</v>
      </c>
      <c r="T274" s="225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26" t="s">
        <v>135</v>
      </c>
      <c r="AT274" s="226" t="s">
        <v>190</v>
      </c>
      <c r="AU274" s="226" t="s">
        <v>80</v>
      </c>
      <c r="AY274" s="19" t="s">
        <v>188</v>
      </c>
      <c r="BE274" s="227">
        <f>IF(N274="základní",J274,0)</f>
        <v>0</v>
      </c>
      <c r="BF274" s="227">
        <f>IF(N274="snížená",J274,0)</f>
        <v>0</v>
      </c>
      <c r="BG274" s="227">
        <f>IF(N274="zákl. přenesená",J274,0)</f>
        <v>0</v>
      </c>
      <c r="BH274" s="227">
        <f>IF(N274="sníž. přenesená",J274,0)</f>
        <v>0</v>
      </c>
      <c r="BI274" s="227">
        <f>IF(N274="nulová",J274,0)</f>
        <v>0</v>
      </c>
      <c r="BJ274" s="19" t="s">
        <v>80</v>
      </c>
      <c r="BK274" s="227">
        <f>ROUND(I274*H274,2)</f>
        <v>0</v>
      </c>
      <c r="BL274" s="19" t="s">
        <v>135</v>
      </c>
      <c r="BM274" s="226" t="s">
        <v>4908</v>
      </c>
    </row>
    <row r="275" s="2" customFormat="1" ht="16.5" customHeight="1">
      <c r="A275" s="40"/>
      <c r="B275" s="41"/>
      <c r="C275" s="215" t="s">
        <v>2212</v>
      </c>
      <c r="D275" s="215" t="s">
        <v>190</v>
      </c>
      <c r="E275" s="216" t="s">
        <v>4909</v>
      </c>
      <c r="F275" s="217" t="s">
        <v>4910</v>
      </c>
      <c r="G275" s="218" t="s">
        <v>1352</v>
      </c>
      <c r="H275" s="219">
        <v>2</v>
      </c>
      <c r="I275" s="220"/>
      <c r="J275" s="221">
        <f>ROUND(I275*H275,2)</f>
        <v>0</v>
      </c>
      <c r="K275" s="217" t="s">
        <v>19</v>
      </c>
      <c r="L275" s="46"/>
      <c r="M275" s="222" t="s">
        <v>19</v>
      </c>
      <c r="N275" s="223" t="s">
        <v>44</v>
      </c>
      <c r="O275" s="86"/>
      <c r="P275" s="224">
        <f>O275*H275</f>
        <v>0</v>
      </c>
      <c r="Q275" s="224">
        <v>0</v>
      </c>
      <c r="R275" s="224">
        <f>Q275*H275</f>
        <v>0</v>
      </c>
      <c r="S275" s="224">
        <v>0</v>
      </c>
      <c r="T275" s="225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6" t="s">
        <v>135</v>
      </c>
      <c r="AT275" s="226" t="s">
        <v>190</v>
      </c>
      <c r="AU275" s="226" t="s">
        <v>80</v>
      </c>
      <c r="AY275" s="19" t="s">
        <v>188</v>
      </c>
      <c r="BE275" s="227">
        <f>IF(N275="základní",J275,0)</f>
        <v>0</v>
      </c>
      <c r="BF275" s="227">
        <f>IF(N275="snížená",J275,0)</f>
        <v>0</v>
      </c>
      <c r="BG275" s="227">
        <f>IF(N275="zákl. přenesená",J275,0)</f>
        <v>0</v>
      </c>
      <c r="BH275" s="227">
        <f>IF(N275="sníž. přenesená",J275,0)</f>
        <v>0</v>
      </c>
      <c r="BI275" s="227">
        <f>IF(N275="nulová",J275,0)</f>
        <v>0</v>
      </c>
      <c r="BJ275" s="19" t="s">
        <v>80</v>
      </c>
      <c r="BK275" s="227">
        <f>ROUND(I275*H275,2)</f>
        <v>0</v>
      </c>
      <c r="BL275" s="19" t="s">
        <v>135</v>
      </c>
      <c r="BM275" s="226" t="s">
        <v>4911</v>
      </c>
    </row>
    <row r="276" s="2" customFormat="1" ht="16.5" customHeight="1">
      <c r="A276" s="40"/>
      <c r="B276" s="41"/>
      <c r="C276" s="215" t="s">
        <v>2217</v>
      </c>
      <c r="D276" s="215" t="s">
        <v>190</v>
      </c>
      <c r="E276" s="216" t="s">
        <v>4912</v>
      </c>
      <c r="F276" s="217" t="s">
        <v>4913</v>
      </c>
      <c r="G276" s="218" t="s">
        <v>1352</v>
      </c>
      <c r="H276" s="219">
        <v>2</v>
      </c>
      <c r="I276" s="220"/>
      <c r="J276" s="221">
        <f>ROUND(I276*H276,2)</f>
        <v>0</v>
      </c>
      <c r="K276" s="217" t="s">
        <v>19</v>
      </c>
      <c r="L276" s="46"/>
      <c r="M276" s="222" t="s">
        <v>19</v>
      </c>
      <c r="N276" s="223" t="s">
        <v>44</v>
      </c>
      <c r="O276" s="86"/>
      <c r="P276" s="224">
        <f>O276*H276</f>
        <v>0</v>
      </c>
      <c r="Q276" s="224">
        <v>0</v>
      </c>
      <c r="R276" s="224">
        <f>Q276*H276</f>
        <v>0</v>
      </c>
      <c r="S276" s="224">
        <v>0</v>
      </c>
      <c r="T276" s="225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26" t="s">
        <v>135</v>
      </c>
      <c r="AT276" s="226" t="s">
        <v>190</v>
      </c>
      <c r="AU276" s="226" t="s">
        <v>80</v>
      </c>
      <c r="AY276" s="19" t="s">
        <v>188</v>
      </c>
      <c r="BE276" s="227">
        <f>IF(N276="základní",J276,0)</f>
        <v>0</v>
      </c>
      <c r="BF276" s="227">
        <f>IF(N276="snížená",J276,0)</f>
        <v>0</v>
      </c>
      <c r="BG276" s="227">
        <f>IF(N276="zákl. přenesená",J276,0)</f>
        <v>0</v>
      </c>
      <c r="BH276" s="227">
        <f>IF(N276="sníž. přenesená",J276,0)</f>
        <v>0</v>
      </c>
      <c r="BI276" s="227">
        <f>IF(N276="nulová",J276,0)</f>
        <v>0</v>
      </c>
      <c r="BJ276" s="19" t="s">
        <v>80</v>
      </c>
      <c r="BK276" s="227">
        <f>ROUND(I276*H276,2)</f>
        <v>0</v>
      </c>
      <c r="BL276" s="19" t="s">
        <v>135</v>
      </c>
      <c r="BM276" s="226" t="s">
        <v>4914</v>
      </c>
    </row>
    <row r="277" s="2" customFormat="1" ht="16.5" customHeight="1">
      <c r="A277" s="40"/>
      <c r="B277" s="41"/>
      <c r="C277" s="215" t="s">
        <v>2223</v>
      </c>
      <c r="D277" s="215" t="s">
        <v>190</v>
      </c>
      <c r="E277" s="216" t="s">
        <v>4915</v>
      </c>
      <c r="F277" s="217" t="s">
        <v>4916</v>
      </c>
      <c r="G277" s="218" t="s">
        <v>1352</v>
      </c>
      <c r="H277" s="219">
        <v>16</v>
      </c>
      <c r="I277" s="220"/>
      <c r="J277" s="221">
        <f>ROUND(I277*H277,2)</f>
        <v>0</v>
      </c>
      <c r="K277" s="217" t="s">
        <v>19</v>
      </c>
      <c r="L277" s="46"/>
      <c r="M277" s="222" t="s">
        <v>19</v>
      </c>
      <c r="N277" s="223" t="s">
        <v>44</v>
      </c>
      <c r="O277" s="86"/>
      <c r="P277" s="224">
        <f>O277*H277</f>
        <v>0</v>
      </c>
      <c r="Q277" s="224">
        <v>0</v>
      </c>
      <c r="R277" s="224">
        <f>Q277*H277</f>
        <v>0</v>
      </c>
      <c r="S277" s="224">
        <v>0</v>
      </c>
      <c r="T277" s="225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6" t="s">
        <v>135</v>
      </c>
      <c r="AT277" s="226" t="s">
        <v>190</v>
      </c>
      <c r="AU277" s="226" t="s">
        <v>80</v>
      </c>
      <c r="AY277" s="19" t="s">
        <v>188</v>
      </c>
      <c r="BE277" s="227">
        <f>IF(N277="základní",J277,0)</f>
        <v>0</v>
      </c>
      <c r="BF277" s="227">
        <f>IF(N277="snížená",J277,0)</f>
        <v>0</v>
      </c>
      <c r="BG277" s="227">
        <f>IF(N277="zákl. přenesená",J277,0)</f>
        <v>0</v>
      </c>
      <c r="BH277" s="227">
        <f>IF(N277="sníž. přenesená",J277,0)</f>
        <v>0</v>
      </c>
      <c r="BI277" s="227">
        <f>IF(N277="nulová",J277,0)</f>
        <v>0</v>
      </c>
      <c r="BJ277" s="19" t="s">
        <v>80</v>
      </c>
      <c r="BK277" s="227">
        <f>ROUND(I277*H277,2)</f>
        <v>0</v>
      </c>
      <c r="BL277" s="19" t="s">
        <v>135</v>
      </c>
      <c r="BM277" s="226" t="s">
        <v>4917</v>
      </c>
    </row>
    <row r="278" s="2" customFormat="1" ht="16.5" customHeight="1">
      <c r="A278" s="40"/>
      <c r="B278" s="41"/>
      <c r="C278" s="215" t="s">
        <v>2228</v>
      </c>
      <c r="D278" s="215" t="s">
        <v>190</v>
      </c>
      <c r="E278" s="216" t="s">
        <v>4918</v>
      </c>
      <c r="F278" s="217" t="s">
        <v>4919</v>
      </c>
      <c r="G278" s="218" t="s">
        <v>1352</v>
      </c>
      <c r="H278" s="219">
        <v>8</v>
      </c>
      <c r="I278" s="220"/>
      <c r="J278" s="221">
        <f>ROUND(I278*H278,2)</f>
        <v>0</v>
      </c>
      <c r="K278" s="217" t="s">
        <v>19</v>
      </c>
      <c r="L278" s="46"/>
      <c r="M278" s="222" t="s">
        <v>19</v>
      </c>
      <c r="N278" s="223" t="s">
        <v>44</v>
      </c>
      <c r="O278" s="86"/>
      <c r="P278" s="224">
        <f>O278*H278</f>
        <v>0</v>
      </c>
      <c r="Q278" s="224">
        <v>0</v>
      </c>
      <c r="R278" s="224">
        <f>Q278*H278</f>
        <v>0</v>
      </c>
      <c r="S278" s="224">
        <v>0</v>
      </c>
      <c r="T278" s="225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26" t="s">
        <v>135</v>
      </c>
      <c r="AT278" s="226" t="s">
        <v>190</v>
      </c>
      <c r="AU278" s="226" t="s">
        <v>80</v>
      </c>
      <c r="AY278" s="19" t="s">
        <v>188</v>
      </c>
      <c r="BE278" s="227">
        <f>IF(N278="základní",J278,0)</f>
        <v>0</v>
      </c>
      <c r="BF278" s="227">
        <f>IF(N278="snížená",J278,0)</f>
        <v>0</v>
      </c>
      <c r="BG278" s="227">
        <f>IF(N278="zákl. přenesená",J278,0)</f>
        <v>0</v>
      </c>
      <c r="BH278" s="227">
        <f>IF(N278="sníž. přenesená",J278,0)</f>
        <v>0</v>
      </c>
      <c r="BI278" s="227">
        <f>IF(N278="nulová",J278,0)</f>
        <v>0</v>
      </c>
      <c r="BJ278" s="19" t="s">
        <v>80</v>
      </c>
      <c r="BK278" s="227">
        <f>ROUND(I278*H278,2)</f>
        <v>0</v>
      </c>
      <c r="BL278" s="19" t="s">
        <v>135</v>
      </c>
      <c r="BM278" s="226" t="s">
        <v>4920</v>
      </c>
    </row>
    <row r="279" s="2" customFormat="1" ht="16.5" customHeight="1">
      <c r="A279" s="40"/>
      <c r="B279" s="41"/>
      <c r="C279" s="215" t="s">
        <v>2238</v>
      </c>
      <c r="D279" s="215" t="s">
        <v>190</v>
      </c>
      <c r="E279" s="216" t="s">
        <v>4921</v>
      </c>
      <c r="F279" s="217" t="s">
        <v>4922</v>
      </c>
      <c r="G279" s="218" t="s">
        <v>1352</v>
      </c>
      <c r="H279" s="219">
        <v>13</v>
      </c>
      <c r="I279" s="220"/>
      <c r="J279" s="221">
        <f>ROUND(I279*H279,2)</f>
        <v>0</v>
      </c>
      <c r="K279" s="217" t="s">
        <v>19</v>
      </c>
      <c r="L279" s="46"/>
      <c r="M279" s="222" t="s">
        <v>19</v>
      </c>
      <c r="N279" s="223" t="s">
        <v>44</v>
      </c>
      <c r="O279" s="86"/>
      <c r="P279" s="224">
        <f>O279*H279</f>
        <v>0</v>
      </c>
      <c r="Q279" s="224">
        <v>0</v>
      </c>
      <c r="R279" s="224">
        <f>Q279*H279</f>
        <v>0</v>
      </c>
      <c r="S279" s="224">
        <v>0</v>
      </c>
      <c r="T279" s="225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26" t="s">
        <v>135</v>
      </c>
      <c r="AT279" s="226" t="s">
        <v>190</v>
      </c>
      <c r="AU279" s="226" t="s">
        <v>80</v>
      </c>
      <c r="AY279" s="19" t="s">
        <v>188</v>
      </c>
      <c r="BE279" s="227">
        <f>IF(N279="základní",J279,0)</f>
        <v>0</v>
      </c>
      <c r="BF279" s="227">
        <f>IF(N279="snížená",J279,0)</f>
        <v>0</v>
      </c>
      <c r="BG279" s="227">
        <f>IF(N279="zákl. přenesená",J279,0)</f>
        <v>0</v>
      </c>
      <c r="BH279" s="227">
        <f>IF(N279="sníž. přenesená",J279,0)</f>
        <v>0</v>
      </c>
      <c r="BI279" s="227">
        <f>IF(N279="nulová",J279,0)</f>
        <v>0</v>
      </c>
      <c r="BJ279" s="19" t="s">
        <v>80</v>
      </c>
      <c r="BK279" s="227">
        <f>ROUND(I279*H279,2)</f>
        <v>0</v>
      </c>
      <c r="BL279" s="19" t="s">
        <v>135</v>
      </c>
      <c r="BM279" s="226" t="s">
        <v>4923</v>
      </c>
    </row>
    <row r="280" s="2" customFormat="1" ht="16.5" customHeight="1">
      <c r="A280" s="40"/>
      <c r="B280" s="41"/>
      <c r="C280" s="215" t="s">
        <v>2243</v>
      </c>
      <c r="D280" s="215" t="s">
        <v>190</v>
      </c>
      <c r="E280" s="216" t="s">
        <v>4924</v>
      </c>
      <c r="F280" s="217" t="s">
        <v>4925</v>
      </c>
      <c r="G280" s="218" t="s">
        <v>1352</v>
      </c>
      <c r="H280" s="219">
        <v>8</v>
      </c>
      <c r="I280" s="220"/>
      <c r="J280" s="221">
        <f>ROUND(I280*H280,2)</f>
        <v>0</v>
      </c>
      <c r="K280" s="217" t="s">
        <v>19</v>
      </c>
      <c r="L280" s="46"/>
      <c r="M280" s="222" t="s">
        <v>19</v>
      </c>
      <c r="N280" s="223" t="s">
        <v>44</v>
      </c>
      <c r="O280" s="86"/>
      <c r="P280" s="224">
        <f>O280*H280</f>
        <v>0</v>
      </c>
      <c r="Q280" s="224">
        <v>0</v>
      </c>
      <c r="R280" s="224">
        <f>Q280*H280</f>
        <v>0</v>
      </c>
      <c r="S280" s="224">
        <v>0</v>
      </c>
      <c r="T280" s="225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26" t="s">
        <v>135</v>
      </c>
      <c r="AT280" s="226" t="s">
        <v>190</v>
      </c>
      <c r="AU280" s="226" t="s">
        <v>80</v>
      </c>
      <c r="AY280" s="19" t="s">
        <v>188</v>
      </c>
      <c r="BE280" s="227">
        <f>IF(N280="základní",J280,0)</f>
        <v>0</v>
      </c>
      <c r="BF280" s="227">
        <f>IF(N280="snížená",J280,0)</f>
        <v>0</v>
      </c>
      <c r="BG280" s="227">
        <f>IF(N280="zákl. přenesená",J280,0)</f>
        <v>0</v>
      </c>
      <c r="BH280" s="227">
        <f>IF(N280="sníž. přenesená",J280,0)</f>
        <v>0</v>
      </c>
      <c r="BI280" s="227">
        <f>IF(N280="nulová",J280,0)</f>
        <v>0</v>
      </c>
      <c r="BJ280" s="19" t="s">
        <v>80</v>
      </c>
      <c r="BK280" s="227">
        <f>ROUND(I280*H280,2)</f>
        <v>0</v>
      </c>
      <c r="BL280" s="19" t="s">
        <v>135</v>
      </c>
      <c r="BM280" s="226" t="s">
        <v>4926</v>
      </c>
    </row>
    <row r="281" s="2" customFormat="1" ht="16.5" customHeight="1">
      <c r="A281" s="40"/>
      <c r="B281" s="41"/>
      <c r="C281" s="215" t="s">
        <v>2287</v>
      </c>
      <c r="D281" s="215" t="s">
        <v>190</v>
      </c>
      <c r="E281" s="216" t="s">
        <v>4927</v>
      </c>
      <c r="F281" s="217" t="s">
        <v>4928</v>
      </c>
      <c r="G281" s="218" t="s">
        <v>1352</v>
      </c>
      <c r="H281" s="219">
        <v>16</v>
      </c>
      <c r="I281" s="220"/>
      <c r="J281" s="221">
        <f>ROUND(I281*H281,2)</f>
        <v>0</v>
      </c>
      <c r="K281" s="217" t="s">
        <v>19</v>
      </c>
      <c r="L281" s="46"/>
      <c r="M281" s="222" t="s">
        <v>19</v>
      </c>
      <c r="N281" s="223" t="s">
        <v>44</v>
      </c>
      <c r="O281" s="86"/>
      <c r="P281" s="224">
        <f>O281*H281</f>
        <v>0</v>
      </c>
      <c r="Q281" s="224">
        <v>0</v>
      </c>
      <c r="R281" s="224">
        <f>Q281*H281</f>
        <v>0</v>
      </c>
      <c r="S281" s="224">
        <v>0</v>
      </c>
      <c r="T281" s="225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26" t="s">
        <v>135</v>
      </c>
      <c r="AT281" s="226" t="s">
        <v>190</v>
      </c>
      <c r="AU281" s="226" t="s">
        <v>80</v>
      </c>
      <c r="AY281" s="19" t="s">
        <v>188</v>
      </c>
      <c r="BE281" s="227">
        <f>IF(N281="základní",J281,0)</f>
        <v>0</v>
      </c>
      <c r="BF281" s="227">
        <f>IF(N281="snížená",J281,0)</f>
        <v>0</v>
      </c>
      <c r="BG281" s="227">
        <f>IF(N281="zákl. přenesená",J281,0)</f>
        <v>0</v>
      </c>
      <c r="BH281" s="227">
        <f>IF(N281="sníž. přenesená",J281,0)</f>
        <v>0</v>
      </c>
      <c r="BI281" s="227">
        <f>IF(N281="nulová",J281,0)</f>
        <v>0</v>
      </c>
      <c r="BJ281" s="19" t="s">
        <v>80</v>
      </c>
      <c r="BK281" s="227">
        <f>ROUND(I281*H281,2)</f>
        <v>0</v>
      </c>
      <c r="BL281" s="19" t="s">
        <v>135</v>
      </c>
      <c r="BM281" s="226" t="s">
        <v>4929</v>
      </c>
    </row>
    <row r="282" s="2" customFormat="1" ht="16.5" customHeight="1">
      <c r="A282" s="40"/>
      <c r="B282" s="41"/>
      <c r="C282" s="215" t="s">
        <v>2299</v>
      </c>
      <c r="D282" s="215" t="s">
        <v>190</v>
      </c>
      <c r="E282" s="216" t="s">
        <v>4930</v>
      </c>
      <c r="F282" s="217" t="s">
        <v>4931</v>
      </c>
      <c r="G282" s="218" t="s">
        <v>501</v>
      </c>
      <c r="H282" s="219">
        <v>70</v>
      </c>
      <c r="I282" s="220"/>
      <c r="J282" s="221">
        <f>ROUND(I282*H282,2)</f>
        <v>0</v>
      </c>
      <c r="K282" s="217" t="s">
        <v>19</v>
      </c>
      <c r="L282" s="46"/>
      <c r="M282" s="222" t="s">
        <v>19</v>
      </c>
      <c r="N282" s="223" t="s">
        <v>44</v>
      </c>
      <c r="O282" s="86"/>
      <c r="P282" s="224">
        <f>O282*H282</f>
        <v>0</v>
      </c>
      <c r="Q282" s="224">
        <v>0</v>
      </c>
      <c r="R282" s="224">
        <f>Q282*H282</f>
        <v>0</v>
      </c>
      <c r="S282" s="224">
        <v>0</v>
      </c>
      <c r="T282" s="225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26" t="s">
        <v>135</v>
      </c>
      <c r="AT282" s="226" t="s">
        <v>190</v>
      </c>
      <c r="AU282" s="226" t="s">
        <v>80</v>
      </c>
      <c r="AY282" s="19" t="s">
        <v>188</v>
      </c>
      <c r="BE282" s="227">
        <f>IF(N282="základní",J282,0)</f>
        <v>0</v>
      </c>
      <c r="BF282" s="227">
        <f>IF(N282="snížená",J282,0)</f>
        <v>0</v>
      </c>
      <c r="BG282" s="227">
        <f>IF(N282="zákl. přenesená",J282,0)</f>
        <v>0</v>
      </c>
      <c r="BH282" s="227">
        <f>IF(N282="sníž. přenesená",J282,0)</f>
        <v>0</v>
      </c>
      <c r="BI282" s="227">
        <f>IF(N282="nulová",J282,0)</f>
        <v>0</v>
      </c>
      <c r="BJ282" s="19" t="s">
        <v>80</v>
      </c>
      <c r="BK282" s="227">
        <f>ROUND(I282*H282,2)</f>
        <v>0</v>
      </c>
      <c r="BL282" s="19" t="s">
        <v>135</v>
      </c>
      <c r="BM282" s="226" t="s">
        <v>4932</v>
      </c>
    </row>
    <row r="283" s="2" customFormat="1" ht="16.5" customHeight="1">
      <c r="A283" s="40"/>
      <c r="B283" s="41"/>
      <c r="C283" s="215" t="s">
        <v>2307</v>
      </c>
      <c r="D283" s="215" t="s">
        <v>190</v>
      </c>
      <c r="E283" s="216" t="s">
        <v>4933</v>
      </c>
      <c r="F283" s="217" t="s">
        <v>4934</v>
      </c>
      <c r="G283" s="218" t="s">
        <v>1352</v>
      </c>
      <c r="H283" s="219">
        <v>95</v>
      </c>
      <c r="I283" s="220"/>
      <c r="J283" s="221">
        <f>ROUND(I283*H283,2)</f>
        <v>0</v>
      </c>
      <c r="K283" s="217" t="s">
        <v>19</v>
      </c>
      <c r="L283" s="46"/>
      <c r="M283" s="222" t="s">
        <v>19</v>
      </c>
      <c r="N283" s="223" t="s">
        <v>44</v>
      </c>
      <c r="O283" s="86"/>
      <c r="P283" s="224">
        <f>O283*H283</f>
        <v>0</v>
      </c>
      <c r="Q283" s="224">
        <v>0</v>
      </c>
      <c r="R283" s="224">
        <f>Q283*H283</f>
        <v>0</v>
      </c>
      <c r="S283" s="224">
        <v>0</v>
      </c>
      <c r="T283" s="225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26" t="s">
        <v>135</v>
      </c>
      <c r="AT283" s="226" t="s">
        <v>190</v>
      </c>
      <c r="AU283" s="226" t="s">
        <v>80</v>
      </c>
      <c r="AY283" s="19" t="s">
        <v>188</v>
      </c>
      <c r="BE283" s="227">
        <f>IF(N283="základní",J283,0)</f>
        <v>0</v>
      </c>
      <c r="BF283" s="227">
        <f>IF(N283="snížená",J283,0)</f>
        <v>0</v>
      </c>
      <c r="BG283" s="227">
        <f>IF(N283="zákl. přenesená",J283,0)</f>
        <v>0</v>
      </c>
      <c r="BH283" s="227">
        <f>IF(N283="sníž. přenesená",J283,0)</f>
        <v>0</v>
      </c>
      <c r="BI283" s="227">
        <f>IF(N283="nulová",J283,0)</f>
        <v>0</v>
      </c>
      <c r="BJ283" s="19" t="s">
        <v>80</v>
      </c>
      <c r="BK283" s="227">
        <f>ROUND(I283*H283,2)</f>
        <v>0</v>
      </c>
      <c r="BL283" s="19" t="s">
        <v>135</v>
      </c>
      <c r="BM283" s="226" t="s">
        <v>4935</v>
      </c>
    </row>
    <row r="284" s="2" customFormat="1" ht="16.5" customHeight="1">
      <c r="A284" s="40"/>
      <c r="B284" s="41"/>
      <c r="C284" s="215" t="s">
        <v>2312</v>
      </c>
      <c r="D284" s="215" t="s">
        <v>190</v>
      </c>
      <c r="E284" s="216" t="s">
        <v>4936</v>
      </c>
      <c r="F284" s="217" t="s">
        <v>4937</v>
      </c>
      <c r="G284" s="218" t="s">
        <v>1352</v>
      </c>
      <c r="H284" s="219">
        <v>38</v>
      </c>
      <c r="I284" s="220"/>
      <c r="J284" s="221">
        <f>ROUND(I284*H284,2)</f>
        <v>0</v>
      </c>
      <c r="K284" s="217" t="s">
        <v>19</v>
      </c>
      <c r="L284" s="46"/>
      <c r="M284" s="222" t="s">
        <v>19</v>
      </c>
      <c r="N284" s="223" t="s">
        <v>44</v>
      </c>
      <c r="O284" s="86"/>
      <c r="P284" s="224">
        <f>O284*H284</f>
        <v>0</v>
      </c>
      <c r="Q284" s="224">
        <v>0</v>
      </c>
      <c r="R284" s="224">
        <f>Q284*H284</f>
        <v>0</v>
      </c>
      <c r="S284" s="224">
        <v>0</v>
      </c>
      <c r="T284" s="225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6" t="s">
        <v>135</v>
      </c>
      <c r="AT284" s="226" t="s">
        <v>190</v>
      </c>
      <c r="AU284" s="226" t="s">
        <v>80</v>
      </c>
      <c r="AY284" s="19" t="s">
        <v>188</v>
      </c>
      <c r="BE284" s="227">
        <f>IF(N284="základní",J284,0)</f>
        <v>0</v>
      </c>
      <c r="BF284" s="227">
        <f>IF(N284="snížená",J284,0)</f>
        <v>0</v>
      </c>
      <c r="BG284" s="227">
        <f>IF(N284="zákl. přenesená",J284,0)</f>
        <v>0</v>
      </c>
      <c r="BH284" s="227">
        <f>IF(N284="sníž. přenesená",J284,0)</f>
        <v>0</v>
      </c>
      <c r="BI284" s="227">
        <f>IF(N284="nulová",J284,0)</f>
        <v>0</v>
      </c>
      <c r="BJ284" s="19" t="s">
        <v>80</v>
      </c>
      <c r="BK284" s="227">
        <f>ROUND(I284*H284,2)</f>
        <v>0</v>
      </c>
      <c r="BL284" s="19" t="s">
        <v>135</v>
      </c>
      <c r="BM284" s="226" t="s">
        <v>4938</v>
      </c>
    </row>
    <row r="285" s="2" customFormat="1" ht="16.5" customHeight="1">
      <c r="A285" s="40"/>
      <c r="B285" s="41"/>
      <c r="C285" s="215" t="s">
        <v>2318</v>
      </c>
      <c r="D285" s="215" t="s">
        <v>190</v>
      </c>
      <c r="E285" s="216" t="s">
        <v>4939</v>
      </c>
      <c r="F285" s="217" t="s">
        <v>4940</v>
      </c>
      <c r="G285" s="218" t="s">
        <v>1352</v>
      </c>
      <c r="H285" s="219">
        <v>110</v>
      </c>
      <c r="I285" s="220"/>
      <c r="J285" s="221">
        <f>ROUND(I285*H285,2)</f>
        <v>0</v>
      </c>
      <c r="K285" s="217" t="s">
        <v>19</v>
      </c>
      <c r="L285" s="46"/>
      <c r="M285" s="222" t="s">
        <v>19</v>
      </c>
      <c r="N285" s="223" t="s">
        <v>44</v>
      </c>
      <c r="O285" s="86"/>
      <c r="P285" s="224">
        <f>O285*H285</f>
        <v>0</v>
      </c>
      <c r="Q285" s="224">
        <v>0</v>
      </c>
      <c r="R285" s="224">
        <f>Q285*H285</f>
        <v>0</v>
      </c>
      <c r="S285" s="224">
        <v>0</v>
      </c>
      <c r="T285" s="225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26" t="s">
        <v>135</v>
      </c>
      <c r="AT285" s="226" t="s">
        <v>190</v>
      </c>
      <c r="AU285" s="226" t="s">
        <v>80</v>
      </c>
      <c r="AY285" s="19" t="s">
        <v>188</v>
      </c>
      <c r="BE285" s="227">
        <f>IF(N285="základní",J285,0)</f>
        <v>0</v>
      </c>
      <c r="BF285" s="227">
        <f>IF(N285="snížená",J285,0)</f>
        <v>0</v>
      </c>
      <c r="BG285" s="227">
        <f>IF(N285="zákl. přenesená",J285,0)</f>
        <v>0</v>
      </c>
      <c r="BH285" s="227">
        <f>IF(N285="sníž. přenesená",J285,0)</f>
        <v>0</v>
      </c>
      <c r="BI285" s="227">
        <f>IF(N285="nulová",J285,0)</f>
        <v>0</v>
      </c>
      <c r="BJ285" s="19" t="s">
        <v>80</v>
      </c>
      <c r="BK285" s="227">
        <f>ROUND(I285*H285,2)</f>
        <v>0</v>
      </c>
      <c r="BL285" s="19" t="s">
        <v>135</v>
      </c>
      <c r="BM285" s="226" t="s">
        <v>4941</v>
      </c>
    </row>
    <row r="286" s="2" customFormat="1" ht="16.5" customHeight="1">
      <c r="A286" s="40"/>
      <c r="B286" s="41"/>
      <c r="C286" s="215" t="s">
        <v>2322</v>
      </c>
      <c r="D286" s="215" t="s">
        <v>190</v>
      </c>
      <c r="E286" s="216" t="s">
        <v>4942</v>
      </c>
      <c r="F286" s="217" t="s">
        <v>4943</v>
      </c>
      <c r="G286" s="218" t="s">
        <v>1352</v>
      </c>
      <c r="H286" s="219">
        <v>13</v>
      </c>
      <c r="I286" s="220"/>
      <c r="J286" s="221">
        <f>ROUND(I286*H286,2)</f>
        <v>0</v>
      </c>
      <c r="K286" s="217" t="s">
        <v>19</v>
      </c>
      <c r="L286" s="46"/>
      <c r="M286" s="222" t="s">
        <v>19</v>
      </c>
      <c r="N286" s="223" t="s">
        <v>44</v>
      </c>
      <c r="O286" s="86"/>
      <c r="P286" s="224">
        <f>O286*H286</f>
        <v>0</v>
      </c>
      <c r="Q286" s="224">
        <v>0</v>
      </c>
      <c r="R286" s="224">
        <f>Q286*H286</f>
        <v>0</v>
      </c>
      <c r="S286" s="224">
        <v>0</v>
      </c>
      <c r="T286" s="225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26" t="s">
        <v>135</v>
      </c>
      <c r="AT286" s="226" t="s">
        <v>190</v>
      </c>
      <c r="AU286" s="226" t="s">
        <v>80</v>
      </c>
      <c r="AY286" s="19" t="s">
        <v>188</v>
      </c>
      <c r="BE286" s="227">
        <f>IF(N286="základní",J286,0)</f>
        <v>0</v>
      </c>
      <c r="BF286" s="227">
        <f>IF(N286="snížená",J286,0)</f>
        <v>0</v>
      </c>
      <c r="BG286" s="227">
        <f>IF(N286="zákl. přenesená",J286,0)</f>
        <v>0</v>
      </c>
      <c r="BH286" s="227">
        <f>IF(N286="sníž. přenesená",J286,0)</f>
        <v>0</v>
      </c>
      <c r="BI286" s="227">
        <f>IF(N286="nulová",J286,0)</f>
        <v>0</v>
      </c>
      <c r="BJ286" s="19" t="s">
        <v>80</v>
      </c>
      <c r="BK286" s="227">
        <f>ROUND(I286*H286,2)</f>
        <v>0</v>
      </c>
      <c r="BL286" s="19" t="s">
        <v>135</v>
      </c>
      <c r="BM286" s="226" t="s">
        <v>4944</v>
      </c>
    </row>
    <row r="287" s="2" customFormat="1" ht="16.5" customHeight="1">
      <c r="A287" s="40"/>
      <c r="B287" s="41"/>
      <c r="C287" s="215" t="s">
        <v>2328</v>
      </c>
      <c r="D287" s="215" t="s">
        <v>190</v>
      </c>
      <c r="E287" s="216" t="s">
        <v>4945</v>
      </c>
      <c r="F287" s="217" t="s">
        <v>4946</v>
      </c>
      <c r="G287" s="218" t="s">
        <v>1352</v>
      </c>
      <c r="H287" s="219">
        <v>8</v>
      </c>
      <c r="I287" s="220"/>
      <c r="J287" s="221">
        <f>ROUND(I287*H287,2)</f>
        <v>0</v>
      </c>
      <c r="K287" s="217" t="s">
        <v>19</v>
      </c>
      <c r="L287" s="46"/>
      <c r="M287" s="222" t="s">
        <v>19</v>
      </c>
      <c r="N287" s="223" t="s">
        <v>44</v>
      </c>
      <c r="O287" s="86"/>
      <c r="P287" s="224">
        <f>O287*H287</f>
        <v>0</v>
      </c>
      <c r="Q287" s="224">
        <v>0</v>
      </c>
      <c r="R287" s="224">
        <f>Q287*H287</f>
        <v>0</v>
      </c>
      <c r="S287" s="224">
        <v>0</v>
      </c>
      <c r="T287" s="225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26" t="s">
        <v>135</v>
      </c>
      <c r="AT287" s="226" t="s">
        <v>190</v>
      </c>
      <c r="AU287" s="226" t="s">
        <v>80</v>
      </c>
      <c r="AY287" s="19" t="s">
        <v>188</v>
      </c>
      <c r="BE287" s="227">
        <f>IF(N287="základní",J287,0)</f>
        <v>0</v>
      </c>
      <c r="BF287" s="227">
        <f>IF(N287="snížená",J287,0)</f>
        <v>0</v>
      </c>
      <c r="BG287" s="227">
        <f>IF(N287="zákl. přenesená",J287,0)</f>
        <v>0</v>
      </c>
      <c r="BH287" s="227">
        <f>IF(N287="sníž. přenesená",J287,0)</f>
        <v>0</v>
      </c>
      <c r="BI287" s="227">
        <f>IF(N287="nulová",J287,0)</f>
        <v>0</v>
      </c>
      <c r="BJ287" s="19" t="s">
        <v>80</v>
      </c>
      <c r="BK287" s="227">
        <f>ROUND(I287*H287,2)</f>
        <v>0</v>
      </c>
      <c r="BL287" s="19" t="s">
        <v>135</v>
      </c>
      <c r="BM287" s="226" t="s">
        <v>4947</v>
      </c>
    </row>
    <row r="288" s="2" customFormat="1" ht="16.5" customHeight="1">
      <c r="A288" s="40"/>
      <c r="B288" s="41"/>
      <c r="C288" s="215" t="s">
        <v>2333</v>
      </c>
      <c r="D288" s="215" t="s">
        <v>190</v>
      </c>
      <c r="E288" s="216" t="s">
        <v>4948</v>
      </c>
      <c r="F288" s="217" t="s">
        <v>4949</v>
      </c>
      <c r="G288" s="218" t="s">
        <v>1352</v>
      </c>
      <c r="H288" s="219">
        <v>50</v>
      </c>
      <c r="I288" s="220"/>
      <c r="J288" s="221">
        <f>ROUND(I288*H288,2)</f>
        <v>0</v>
      </c>
      <c r="K288" s="217" t="s">
        <v>19</v>
      </c>
      <c r="L288" s="46"/>
      <c r="M288" s="222" t="s">
        <v>19</v>
      </c>
      <c r="N288" s="223" t="s">
        <v>44</v>
      </c>
      <c r="O288" s="86"/>
      <c r="P288" s="224">
        <f>O288*H288</f>
        <v>0</v>
      </c>
      <c r="Q288" s="224">
        <v>0</v>
      </c>
      <c r="R288" s="224">
        <f>Q288*H288</f>
        <v>0</v>
      </c>
      <c r="S288" s="224">
        <v>0</v>
      </c>
      <c r="T288" s="225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26" t="s">
        <v>135</v>
      </c>
      <c r="AT288" s="226" t="s">
        <v>190</v>
      </c>
      <c r="AU288" s="226" t="s">
        <v>80</v>
      </c>
      <c r="AY288" s="19" t="s">
        <v>188</v>
      </c>
      <c r="BE288" s="227">
        <f>IF(N288="základní",J288,0)</f>
        <v>0</v>
      </c>
      <c r="BF288" s="227">
        <f>IF(N288="snížená",J288,0)</f>
        <v>0</v>
      </c>
      <c r="BG288" s="227">
        <f>IF(N288="zákl. přenesená",J288,0)</f>
        <v>0</v>
      </c>
      <c r="BH288" s="227">
        <f>IF(N288="sníž. přenesená",J288,0)</f>
        <v>0</v>
      </c>
      <c r="BI288" s="227">
        <f>IF(N288="nulová",J288,0)</f>
        <v>0</v>
      </c>
      <c r="BJ288" s="19" t="s">
        <v>80</v>
      </c>
      <c r="BK288" s="227">
        <f>ROUND(I288*H288,2)</f>
        <v>0</v>
      </c>
      <c r="BL288" s="19" t="s">
        <v>135</v>
      </c>
      <c r="BM288" s="226" t="s">
        <v>4950</v>
      </c>
    </row>
    <row r="289" s="2" customFormat="1" ht="16.5" customHeight="1">
      <c r="A289" s="40"/>
      <c r="B289" s="41"/>
      <c r="C289" s="215" t="s">
        <v>2338</v>
      </c>
      <c r="D289" s="215" t="s">
        <v>190</v>
      </c>
      <c r="E289" s="216" t="s">
        <v>4951</v>
      </c>
      <c r="F289" s="217" t="s">
        <v>4952</v>
      </c>
      <c r="G289" s="218" t="s">
        <v>1352</v>
      </c>
      <c r="H289" s="219">
        <v>42</v>
      </c>
      <c r="I289" s="220"/>
      <c r="J289" s="221">
        <f>ROUND(I289*H289,2)</f>
        <v>0</v>
      </c>
      <c r="K289" s="217" t="s">
        <v>19</v>
      </c>
      <c r="L289" s="46"/>
      <c r="M289" s="222" t="s">
        <v>19</v>
      </c>
      <c r="N289" s="223" t="s">
        <v>44</v>
      </c>
      <c r="O289" s="86"/>
      <c r="P289" s="224">
        <f>O289*H289</f>
        <v>0</v>
      </c>
      <c r="Q289" s="224">
        <v>0</v>
      </c>
      <c r="R289" s="224">
        <f>Q289*H289</f>
        <v>0</v>
      </c>
      <c r="S289" s="224">
        <v>0</v>
      </c>
      <c r="T289" s="225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26" t="s">
        <v>135</v>
      </c>
      <c r="AT289" s="226" t="s">
        <v>190</v>
      </c>
      <c r="AU289" s="226" t="s">
        <v>80</v>
      </c>
      <c r="AY289" s="19" t="s">
        <v>188</v>
      </c>
      <c r="BE289" s="227">
        <f>IF(N289="základní",J289,0)</f>
        <v>0</v>
      </c>
      <c r="BF289" s="227">
        <f>IF(N289="snížená",J289,0)</f>
        <v>0</v>
      </c>
      <c r="BG289" s="227">
        <f>IF(N289="zákl. přenesená",J289,0)</f>
        <v>0</v>
      </c>
      <c r="BH289" s="227">
        <f>IF(N289="sníž. přenesená",J289,0)</f>
        <v>0</v>
      </c>
      <c r="BI289" s="227">
        <f>IF(N289="nulová",J289,0)</f>
        <v>0</v>
      </c>
      <c r="BJ289" s="19" t="s">
        <v>80</v>
      </c>
      <c r="BK289" s="227">
        <f>ROUND(I289*H289,2)</f>
        <v>0</v>
      </c>
      <c r="BL289" s="19" t="s">
        <v>135</v>
      </c>
      <c r="BM289" s="226" t="s">
        <v>4953</v>
      </c>
    </row>
    <row r="290" s="12" customFormat="1" ht="25.92" customHeight="1">
      <c r="A290" s="12"/>
      <c r="B290" s="199"/>
      <c r="C290" s="200"/>
      <c r="D290" s="201" t="s">
        <v>72</v>
      </c>
      <c r="E290" s="202" t="s">
        <v>4954</v>
      </c>
      <c r="F290" s="202" t="s">
        <v>4955</v>
      </c>
      <c r="G290" s="200"/>
      <c r="H290" s="200"/>
      <c r="I290" s="203"/>
      <c r="J290" s="204">
        <f>BK290</f>
        <v>0</v>
      </c>
      <c r="K290" s="200"/>
      <c r="L290" s="205"/>
      <c r="M290" s="206"/>
      <c r="N290" s="207"/>
      <c r="O290" s="207"/>
      <c r="P290" s="208">
        <f>SUM(P291:P306)</f>
        <v>0</v>
      </c>
      <c r="Q290" s="207"/>
      <c r="R290" s="208">
        <f>SUM(R291:R306)</f>
        <v>0</v>
      </c>
      <c r="S290" s="207"/>
      <c r="T290" s="209">
        <f>SUM(T291:T306)</f>
        <v>0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210" t="s">
        <v>80</v>
      </c>
      <c r="AT290" s="211" t="s">
        <v>72</v>
      </c>
      <c r="AU290" s="211" t="s">
        <v>73</v>
      </c>
      <c r="AY290" s="210" t="s">
        <v>188</v>
      </c>
      <c r="BK290" s="212">
        <f>SUM(BK291:BK306)</f>
        <v>0</v>
      </c>
    </row>
    <row r="291" s="2" customFormat="1" ht="16.5" customHeight="1">
      <c r="A291" s="40"/>
      <c r="B291" s="41"/>
      <c r="C291" s="215" t="s">
        <v>2887</v>
      </c>
      <c r="D291" s="215" t="s">
        <v>190</v>
      </c>
      <c r="E291" s="216" t="s">
        <v>4956</v>
      </c>
      <c r="F291" s="217" t="s">
        <v>4957</v>
      </c>
      <c r="G291" s="218" t="s">
        <v>1352</v>
      </c>
      <c r="H291" s="219">
        <v>23</v>
      </c>
      <c r="I291" s="220"/>
      <c r="J291" s="221">
        <f>ROUND(I291*H291,2)</f>
        <v>0</v>
      </c>
      <c r="K291" s="217" t="s">
        <v>19</v>
      </c>
      <c r="L291" s="46"/>
      <c r="M291" s="222" t="s">
        <v>19</v>
      </c>
      <c r="N291" s="223" t="s">
        <v>44</v>
      </c>
      <c r="O291" s="86"/>
      <c r="P291" s="224">
        <f>O291*H291</f>
        <v>0</v>
      </c>
      <c r="Q291" s="224">
        <v>0</v>
      </c>
      <c r="R291" s="224">
        <f>Q291*H291</f>
        <v>0</v>
      </c>
      <c r="S291" s="224">
        <v>0</v>
      </c>
      <c r="T291" s="225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26" t="s">
        <v>135</v>
      </c>
      <c r="AT291" s="226" t="s">
        <v>190</v>
      </c>
      <c r="AU291" s="226" t="s">
        <v>80</v>
      </c>
      <c r="AY291" s="19" t="s">
        <v>188</v>
      </c>
      <c r="BE291" s="227">
        <f>IF(N291="základní",J291,0)</f>
        <v>0</v>
      </c>
      <c r="BF291" s="227">
        <f>IF(N291="snížená",J291,0)</f>
        <v>0</v>
      </c>
      <c r="BG291" s="227">
        <f>IF(N291="zákl. přenesená",J291,0)</f>
        <v>0</v>
      </c>
      <c r="BH291" s="227">
        <f>IF(N291="sníž. přenesená",J291,0)</f>
        <v>0</v>
      </c>
      <c r="BI291" s="227">
        <f>IF(N291="nulová",J291,0)</f>
        <v>0</v>
      </c>
      <c r="BJ291" s="19" t="s">
        <v>80</v>
      </c>
      <c r="BK291" s="227">
        <f>ROUND(I291*H291,2)</f>
        <v>0</v>
      </c>
      <c r="BL291" s="19" t="s">
        <v>135</v>
      </c>
      <c r="BM291" s="226" t="s">
        <v>4958</v>
      </c>
    </row>
    <row r="292" s="2" customFormat="1" ht="16.5" customHeight="1">
      <c r="A292" s="40"/>
      <c r="B292" s="41"/>
      <c r="C292" s="215" t="s">
        <v>2891</v>
      </c>
      <c r="D292" s="215" t="s">
        <v>190</v>
      </c>
      <c r="E292" s="216" t="s">
        <v>4959</v>
      </c>
      <c r="F292" s="217" t="s">
        <v>4960</v>
      </c>
      <c r="G292" s="218" t="s">
        <v>501</v>
      </c>
      <c r="H292" s="219">
        <v>90</v>
      </c>
      <c r="I292" s="220"/>
      <c r="J292" s="221">
        <f>ROUND(I292*H292,2)</f>
        <v>0</v>
      </c>
      <c r="K292" s="217" t="s">
        <v>19</v>
      </c>
      <c r="L292" s="46"/>
      <c r="M292" s="222" t="s">
        <v>19</v>
      </c>
      <c r="N292" s="223" t="s">
        <v>44</v>
      </c>
      <c r="O292" s="86"/>
      <c r="P292" s="224">
        <f>O292*H292</f>
        <v>0</v>
      </c>
      <c r="Q292" s="224">
        <v>0</v>
      </c>
      <c r="R292" s="224">
        <f>Q292*H292</f>
        <v>0</v>
      </c>
      <c r="S292" s="224">
        <v>0</v>
      </c>
      <c r="T292" s="225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6" t="s">
        <v>135</v>
      </c>
      <c r="AT292" s="226" t="s">
        <v>190</v>
      </c>
      <c r="AU292" s="226" t="s">
        <v>80</v>
      </c>
      <c r="AY292" s="19" t="s">
        <v>188</v>
      </c>
      <c r="BE292" s="227">
        <f>IF(N292="základní",J292,0)</f>
        <v>0</v>
      </c>
      <c r="BF292" s="227">
        <f>IF(N292="snížená",J292,0)</f>
        <v>0</v>
      </c>
      <c r="BG292" s="227">
        <f>IF(N292="zákl. přenesená",J292,0)</f>
        <v>0</v>
      </c>
      <c r="BH292" s="227">
        <f>IF(N292="sníž. přenesená",J292,0)</f>
        <v>0</v>
      </c>
      <c r="BI292" s="227">
        <f>IF(N292="nulová",J292,0)</f>
        <v>0</v>
      </c>
      <c r="BJ292" s="19" t="s">
        <v>80</v>
      </c>
      <c r="BK292" s="227">
        <f>ROUND(I292*H292,2)</f>
        <v>0</v>
      </c>
      <c r="BL292" s="19" t="s">
        <v>135</v>
      </c>
      <c r="BM292" s="226" t="s">
        <v>4961</v>
      </c>
    </row>
    <row r="293" s="2" customFormat="1" ht="16.5" customHeight="1">
      <c r="A293" s="40"/>
      <c r="B293" s="41"/>
      <c r="C293" s="215" t="s">
        <v>2896</v>
      </c>
      <c r="D293" s="215" t="s">
        <v>190</v>
      </c>
      <c r="E293" s="216" t="s">
        <v>4962</v>
      </c>
      <c r="F293" s="217" t="s">
        <v>4963</v>
      </c>
      <c r="G293" s="218" t="s">
        <v>501</v>
      </c>
      <c r="H293" s="219">
        <v>250</v>
      </c>
      <c r="I293" s="220"/>
      <c r="J293" s="221">
        <f>ROUND(I293*H293,2)</f>
        <v>0</v>
      </c>
      <c r="K293" s="217" t="s">
        <v>19</v>
      </c>
      <c r="L293" s="46"/>
      <c r="M293" s="222" t="s">
        <v>19</v>
      </c>
      <c r="N293" s="223" t="s">
        <v>44</v>
      </c>
      <c r="O293" s="86"/>
      <c r="P293" s="224">
        <f>O293*H293</f>
        <v>0</v>
      </c>
      <c r="Q293" s="224">
        <v>0</v>
      </c>
      <c r="R293" s="224">
        <f>Q293*H293</f>
        <v>0</v>
      </c>
      <c r="S293" s="224">
        <v>0</v>
      </c>
      <c r="T293" s="225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26" t="s">
        <v>135</v>
      </c>
      <c r="AT293" s="226" t="s">
        <v>190</v>
      </c>
      <c r="AU293" s="226" t="s">
        <v>80</v>
      </c>
      <c r="AY293" s="19" t="s">
        <v>188</v>
      </c>
      <c r="BE293" s="227">
        <f>IF(N293="základní",J293,0)</f>
        <v>0</v>
      </c>
      <c r="BF293" s="227">
        <f>IF(N293="snížená",J293,0)</f>
        <v>0</v>
      </c>
      <c r="BG293" s="227">
        <f>IF(N293="zákl. přenesená",J293,0)</f>
        <v>0</v>
      </c>
      <c r="BH293" s="227">
        <f>IF(N293="sníž. přenesená",J293,0)</f>
        <v>0</v>
      </c>
      <c r="BI293" s="227">
        <f>IF(N293="nulová",J293,0)</f>
        <v>0</v>
      </c>
      <c r="BJ293" s="19" t="s">
        <v>80</v>
      </c>
      <c r="BK293" s="227">
        <f>ROUND(I293*H293,2)</f>
        <v>0</v>
      </c>
      <c r="BL293" s="19" t="s">
        <v>135</v>
      </c>
      <c r="BM293" s="226" t="s">
        <v>4964</v>
      </c>
    </row>
    <row r="294" s="2" customFormat="1" ht="16.5" customHeight="1">
      <c r="A294" s="40"/>
      <c r="B294" s="41"/>
      <c r="C294" s="215" t="s">
        <v>2901</v>
      </c>
      <c r="D294" s="215" t="s">
        <v>190</v>
      </c>
      <c r="E294" s="216" t="s">
        <v>4965</v>
      </c>
      <c r="F294" s="217" t="s">
        <v>4966</v>
      </c>
      <c r="G294" s="218" t="s">
        <v>501</v>
      </c>
      <c r="H294" s="219">
        <v>130</v>
      </c>
      <c r="I294" s="220"/>
      <c r="J294" s="221">
        <f>ROUND(I294*H294,2)</f>
        <v>0</v>
      </c>
      <c r="K294" s="217" t="s">
        <v>19</v>
      </c>
      <c r="L294" s="46"/>
      <c r="M294" s="222" t="s">
        <v>19</v>
      </c>
      <c r="N294" s="223" t="s">
        <v>44</v>
      </c>
      <c r="O294" s="86"/>
      <c r="P294" s="224">
        <f>O294*H294</f>
        <v>0</v>
      </c>
      <c r="Q294" s="224">
        <v>0</v>
      </c>
      <c r="R294" s="224">
        <f>Q294*H294</f>
        <v>0</v>
      </c>
      <c r="S294" s="224">
        <v>0</v>
      </c>
      <c r="T294" s="225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26" t="s">
        <v>135</v>
      </c>
      <c r="AT294" s="226" t="s">
        <v>190</v>
      </c>
      <c r="AU294" s="226" t="s">
        <v>80</v>
      </c>
      <c r="AY294" s="19" t="s">
        <v>188</v>
      </c>
      <c r="BE294" s="227">
        <f>IF(N294="základní",J294,0)</f>
        <v>0</v>
      </c>
      <c r="BF294" s="227">
        <f>IF(N294="snížená",J294,0)</f>
        <v>0</v>
      </c>
      <c r="BG294" s="227">
        <f>IF(N294="zákl. přenesená",J294,0)</f>
        <v>0</v>
      </c>
      <c r="BH294" s="227">
        <f>IF(N294="sníž. přenesená",J294,0)</f>
        <v>0</v>
      </c>
      <c r="BI294" s="227">
        <f>IF(N294="nulová",J294,0)</f>
        <v>0</v>
      </c>
      <c r="BJ294" s="19" t="s">
        <v>80</v>
      </c>
      <c r="BK294" s="227">
        <f>ROUND(I294*H294,2)</f>
        <v>0</v>
      </c>
      <c r="BL294" s="19" t="s">
        <v>135</v>
      </c>
      <c r="BM294" s="226" t="s">
        <v>4967</v>
      </c>
    </row>
    <row r="295" s="2" customFormat="1" ht="16.5" customHeight="1">
      <c r="A295" s="40"/>
      <c r="B295" s="41"/>
      <c r="C295" s="215" t="s">
        <v>2906</v>
      </c>
      <c r="D295" s="215" t="s">
        <v>190</v>
      </c>
      <c r="E295" s="216" t="s">
        <v>4968</v>
      </c>
      <c r="F295" s="217" t="s">
        <v>4969</v>
      </c>
      <c r="G295" s="218" t="s">
        <v>501</v>
      </c>
      <c r="H295" s="219">
        <v>75</v>
      </c>
      <c r="I295" s="220"/>
      <c r="J295" s="221">
        <f>ROUND(I295*H295,2)</f>
        <v>0</v>
      </c>
      <c r="K295" s="217" t="s">
        <v>19</v>
      </c>
      <c r="L295" s="46"/>
      <c r="M295" s="222" t="s">
        <v>19</v>
      </c>
      <c r="N295" s="223" t="s">
        <v>44</v>
      </c>
      <c r="O295" s="86"/>
      <c r="P295" s="224">
        <f>O295*H295</f>
        <v>0</v>
      </c>
      <c r="Q295" s="224">
        <v>0</v>
      </c>
      <c r="R295" s="224">
        <f>Q295*H295</f>
        <v>0</v>
      </c>
      <c r="S295" s="224">
        <v>0</v>
      </c>
      <c r="T295" s="225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26" t="s">
        <v>135</v>
      </c>
      <c r="AT295" s="226" t="s">
        <v>190</v>
      </c>
      <c r="AU295" s="226" t="s">
        <v>80</v>
      </c>
      <c r="AY295" s="19" t="s">
        <v>188</v>
      </c>
      <c r="BE295" s="227">
        <f>IF(N295="základní",J295,0)</f>
        <v>0</v>
      </c>
      <c r="BF295" s="227">
        <f>IF(N295="snížená",J295,0)</f>
        <v>0</v>
      </c>
      <c r="BG295" s="227">
        <f>IF(N295="zákl. přenesená",J295,0)</f>
        <v>0</v>
      </c>
      <c r="BH295" s="227">
        <f>IF(N295="sníž. přenesená",J295,0)</f>
        <v>0</v>
      </c>
      <c r="BI295" s="227">
        <f>IF(N295="nulová",J295,0)</f>
        <v>0</v>
      </c>
      <c r="BJ295" s="19" t="s">
        <v>80</v>
      </c>
      <c r="BK295" s="227">
        <f>ROUND(I295*H295,2)</f>
        <v>0</v>
      </c>
      <c r="BL295" s="19" t="s">
        <v>135</v>
      </c>
      <c r="BM295" s="226" t="s">
        <v>4970</v>
      </c>
    </row>
    <row r="296" s="2" customFormat="1" ht="16.5" customHeight="1">
      <c r="A296" s="40"/>
      <c r="B296" s="41"/>
      <c r="C296" s="215" t="s">
        <v>2915</v>
      </c>
      <c r="D296" s="215" t="s">
        <v>190</v>
      </c>
      <c r="E296" s="216" t="s">
        <v>4971</v>
      </c>
      <c r="F296" s="217" t="s">
        <v>4972</v>
      </c>
      <c r="G296" s="218" t="s">
        <v>501</v>
      </c>
      <c r="H296" s="219">
        <v>55</v>
      </c>
      <c r="I296" s="220"/>
      <c r="J296" s="221">
        <f>ROUND(I296*H296,2)</f>
        <v>0</v>
      </c>
      <c r="K296" s="217" t="s">
        <v>19</v>
      </c>
      <c r="L296" s="46"/>
      <c r="M296" s="222" t="s">
        <v>19</v>
      </c>
      <c r="N296" s="223" t="s">
        <v>44</v>
      </c>
      <c r="O296" s="86"/>
      <c r="P296" s="224">
        <f>O296*H296</f>
        <v>0</v>
      </c>
      <c r="Q296" s="224">
        <v>0</v>
      </c>
      <c r="R296" s="224">
        <f>Q296*H296</f>
        <v>0</v>
      </c>
      <c r="S296" s="224">
        <v>0</v>
      </c>
      <c r="T296" s="225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6" t="s">
        <v>135</v>
      </c>
      <c r="AT296" s="226" t="s">
        <v>190</v>
      </c>
      <c r="AU296" s="226" t="s">
        <v>80</v>
      </c>
      <c r="AY296" s="19" t="s">
        <v>188</v>
      </c>
      <c r="BE296" s="227">
        <f>IF(N296="základní",J296,0)</f>
        <v>0</v>
      </c>
      <c r="BF296" s="227">
        <f>IF(N296="snížená",J296,0)</f>
        <v>0</v>
      </c>
      <c r="BG296" s="227">
        <f>IF(N296="zákl. přenesená",J296,0)</f>
        <v>0</v>
      </c>
      <c r="BH296" s="227">
        <f>IF(N296="sníž. přenesená",J296,0)</f>
        <v>0</v>
      </c>
      <c r="BI296" s="227">
        <f>IF(N296="nulová",J296,0)</f>
        <v>0</v>
      </c>
      <c r="BJ296" s="19" t="s">
        <v>80</v>
      </c>
      <c r="BK296" s="227">
        <f>ROUND(I296*H296,2)</f>
        <v>0</v>
      </c>
      <c r="BL296" s="19" t="s">
        <v>135</v>
      </c>
      <c r="BM296" s="226" t="s">
        <v>4973</v>
      </c>
    </row>
    <row r="297" s="2" customFormat="1" ht="16.5" customHeight="1">
      <c r="A297" s="40"/>
      <c r="B297" s="41"/>
      <c r="C297" s="215" t="s">
        <v>2919</v>
      </c>
      <c r="D297" s="215" t="s">
        <v>190</v>
      </c>
      <c r="E297" s="216" t="s">
        <v>4974</v>
      </c>
      <c r="F297" s="217" t="s">
        <v>4975</v>
      </c>
      <c r="G297" s="218" t="s">
        <v>501</v>
      </c>
      <c r="H297" s="219">
        <v>20</v>
      </c>
      <c r="I297" s="220"/>
      <c r="J297" s="221">
        <f>ROUND(I297*H297,2)</f>
        <v>0</v>
      </c>
      <c r="K297" s="217" t="s">
        <v>19</v>
      </c>
      <c r="L297" s="46"/>
      <c r="M297" s="222" t="s">
        <v>19</v>
      </c>
      <c r="N297" s="223" t="s">
        <v>44</v>
      </c>
      <c r="O297" s="86"/>
      <c r="P297" s="224">
        <f>O297*H297</f>
        <v>0</v>
      </c>
      <c r="Q297" s="224">
        <v>0</v>
      </c>
      <c r="R297" s="224">
        <f>Q297*H297</f>
        <v>0</v>
      </c>
      <c r="S297" s="224">
        <v>0</v>
      </c>
      <c r="T297" s="225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26" t="s">
        <v>135</v>
      </c>
      <c r="AT297" s="226" t="s">
        <v>190</v>
      </c>
      <c r="AU297" s="226" t="s">
        <v>80</v>
      </c>
      <c r="AY297" s="19" t="s">
        <v>188</v>
      </c>
      <c r="BE297" s="227">
        <f>IF(N297="základní",J297,0)</f>
        <v>0</v>
      </c>
      <c r="BF297" s="227">
        <f>IF(N297="snížená",J297,0)</f>
        <v>0</v>
      </c>
      <c r="BG297" s="227">
        <f>IF(N297="zákl. přenesená",J297,0)</f>
        <v>0</v>
      </c>
      <c r="BH297" s="227">
        <f>IF(N297="sníž. přenesená",J297,0)</f>
        <v>0</v>
      </c>
      <c r="BI297" s="227">
        <f>IF(N297="nulová",J297,0)</f>
        <v>0</v>
      </c>
      <c r="BJ297" s="19" t="s">
        <v>80</v>
      </c>
      <c r="BK297" s="227">
        <f>ROUND(I297*H297,2)</f>
        <v>0</v>
      </c>
      <c r="BL297" s="19" t="s">
        <v>135</v>
      </c>
      <c r="BM297" s="226" t="s">
        <v>4976</v>
      </c>
    </row>
    <row r="298" s="2" customFormat="1" ht="16.5" customHeight="1">
      <c r="A298" s="40"/>
      <c r="B298" s="41"/>
      <c r="C298" s="215" t="s">
        <v>2925</v>
      </c>
      <c r="D298" s="215" t="s">
        <v>190</v>
      </c>
      <c r="E298" s="216" t="s">
        <v>4977</v>
      </c>
      <c r="F298" s="217" t="s">
        <v>4978</v>
      </c>
      <c r="G298" s="218" t="s">
        <v>501</v>
      </c>
      <c r="H298" s="219">
        <v>15</v>
      </c>
      <c r="I298" s="220"/>
      <c r="J298" s="221">
        <f>ROUND(I298*H298,2)</f>
        <v>0</v>
      </c>
      <c r="K298" s="217" t="s">
        <v>19</v>
      </c>
      <c r="L298" s="46"/>
      <c r="M298" s="222" t="s">
        <v>19</v>
      </c>
      <c r="N298" s="223" t="s">
        <v>44</v>
      </c>
      <c r="O298" s="86"/>
      <c r="P298" s="224">
        <f>O298*H298</f>
        <v>0</v>
      </c>
      <c r="Q298" s="224">
        <v>0</v>
      </c>
      <c r="R298" s="224">
        <f>Q298*H298</f>
        <v>0</v>
      </c>
      <c r="S298" s="224">
        <v>0</v>
      </c>
      <c r="T298" s="225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26" t="s">
        <v>135</v>
      </c>
      <c r="AT298" s="226" t="s">
        <v>190</v>
      </c>
      <c r="AU298" s="226" t="s">
        <v>80</v>
      </c>
      <c r="AY298" s="19" t="s">
        <v>188</v>
      </c>
      <c r="BE298" s="227">
        <f>IF(N298="základní",J298,0)</f>
        <v>0</v>
      </c>
      <c r="BF298" s="227">
        <f>IF(N298="snížená",J298,0)</f>
        <v>0</v>
      </c>
      <c r="BG298" s="227">
        <f>IF(N298="zákl. přenesená",J298,0)</f>
        <v>0</v>
      </c>
      <c r="BH298" s="227">
        <f>IF(N298="sníž. přenesená",J298,0)</f>
        <v>0</v>
      </c>
      <c r="BI298" s="227">
        <f>IF(N298="nulová",J298,0)</f>
        <v>0</v>
      </c>
      <c r="BJ298" s="19" t="s">
        <v>80</v>
      </c>
      <c r="BK298" s="227">
        <f>ROUND(I298*H298,2)</f>
        <v>0</v>
      </c>
      <c r="BL298" s="19" t="s">
        <v>135</v>
      </c>
      <c r="BM298" s="226" t="s">
        <v>4979</v>
      </c>
    </row>
    <row r="299" s="2" customFormat="1" ht="16.5" customHeight="1">
      <c r="A299" s="40"/>
      <c r="B299" s="41"/>
      <c r="C299" s="215" t="s">
        <v>2927</v>
      </c>
      <c r="D299" s="215" t="s">
        <v>190</v>
      </c>
      <c r="E299" s="216" t="s">
        <v>4980</v>
      </c>
      <c r="F299" s="217" t="s">
        <v>4981</v>
      </c>
      <c r="G299" s="218" t="s">
        <v>1352</v>
      </c>
      <c r="H299" s="219">
        <v>120</v>
      </c>
      <c r="I299" s="220"/>
      <c r="J299" s="221">
        <f>ROUND(I299*H299,2)</f>
        <v>0</v>
      </c>
      <c r="K299" s="217" t="s">
        <v>19</v>
      </c>
      <c r="L299" s="46"/>
      <c r="M299" s="222" t="s">
        <v>19</v>
      </c>
      <c r="N299" s="223" t="s">
        <v>44</v>
      </c>
      <c r="O299" s="86"/>
      <c r="P299" s="224">
        <f>O299*H299</f>
        <v>0</v>
      </c>
      <c r="Q299" s="224">
        <v>0</v>
      </c>
      <c r="R299" s="224">
        <f>Q299*H299</f>
        <v>0</v>
      </c>
      <c r="S299" s="224">
        <v>0</v>
      </c>
      <c r="T299" s="225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26" t="s">
        <v>135</v>
      </c>
      <c r="AT299" s="226" t="s">
        <v>190</v>
      </c>
      <c r="AU299" s="226" t="s">
        <v>80</v>
      </c>
      <c r="AY299" s="19" t="s">
        <v>188</v>
      </c>
      <c r="BE299" s="227">
        <f>IF(N299="základní",J299,0)</f>
        <v>0</v>
      </c>
      <c r="BF299" s="227">
        <f>IF(N299="snížená",J299,0)</f>
        <v>0</v>
      </c>
      <c r="BG299" s="227">
        <f>IF(N299="zákl. přenesená",J299,0)</f>
        <v>0</v>
      </c>
      <c r="BH299" s="227">
        <f>IF(N299="sníž. přenesená",J299,0)</f>
        <v>0</v>
      </c>
      <c r="BI299" s="227">
        <f>IF(N299="nulová",J299,0)</f>
        <v>0</v>
      </c>
      <c r="BJ299" s="19" t="s">
        <v>80</v>
      </c>
      <c r="BK299" s="227">
        <f>ROUND(I299*H299,2)</f>
        <v>0</v>
      </c>
      <c r="BL299" s="19" t="s">
        <v>135</v>
      </c>
      <c r="BM299" s="226" t="s">
        <v>4982</v>
      </c>
    </row>
    <row r="300" s="2" customFormat="1" ht="16.5" customHeight="1">
      <c r="A300" s="40"/>
      <c r="B300" s="41"/>
      <c r="C300" s="215" t="s">
        <v>2932</v>
      </c>
      <c r="D300" s="215" t="s">
        <v>190</v>
      </c>
      <c r="E300" s="216" t="s">
        <v>4983</v>
      </c>
      <c r="F300" s="217" t="s">
        <v>4984</v>
      </c>
      <c r="G300" s="218" t="s">
        <v>1352</v>
      </c>
      <c r="H300" s="219">
        <v>15</v>
      </c>
      <c r="I300" s="220"/>
      <c r="J300" s="221">
        <f>ROUND(I300*H300,2)</f>
        <v>0</v>
      </c>
      <c r="K300" s="217" t="s">
        <v>19</v>
      </c>
      <c r="L300" s="46"/>
      <c r="M300" s="222" t="s">
        <v>19</v>
      </c>
      <c r="N300" s="223" t="s">
        <v>44</v>
      </c>
      <c r="O300" s="86"/>
      <c r="P300" s="224">
        <f>O300*H300</f>
        <v>0</v>
      </c>
      <c r="Q300" s="224">
        <v>0</v>
      </c>
      <c r="R300" s="224">
        <f>Q300*H300</f>
        <v>0</v>
      </c>
      <c r="S300" s="224">
        <v>0</v>
      </c>
      <c r="T300" s="225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26" t="s">
        <v>135</v>
      </c>
      <c r="AT300" s="226" t="s">
        <v>190</v>
      </c>
      <c r="AU300" s="226" t="s">
        <v>80</v>
      </c>
      <c r="AY300" s="19" t="s">
        <v>188</v>
      </c>
      <c r="BE300" s="227">
        <f>IF(N300="základní",J300,0)</f>
        <v>0</v>
      </c>
      <c r="BF300" s="227">
        <f>IF(N300="snížená",J300,0)</f>
        <v>0</v>
      </c>
      <c r="BG300" s="227">
        <f>IF(N300="zákl. přenesená",J300,0)</f>
        <v>0</v>
      </c>
      <c r="BH300" s="227">
        <f>IF(N300="sníž. přenesená",J300,0)</f>
        <v>0</v>
      </c>
      <c r="BI300" s="227">
        <f>IF(N300="nulová",J300,0)</f>
        <v>0</v>
      </c>
      <c r="BJ300" s="19" t="s">
        <v>80</v>
      </c>
      <c r="BK300" s="227">
        <f>ROUND(I300*H300,2)</f>
        <v>0</v>
      </c>
      <c r="BL300" s="19" t="s">
        <v>135</v>
      </c>
      <c r="BM300" s="226" t="s">
        <v>4985</v>
      </c>
    </row>
    <row r="301" s="2" customFormat="1" ht="16.5" customHeight="1">
      <c r="A301" s="40"/>
      <c r="B301" s="41"/>
      <c r="C301" s="215" t="s">
        <v>2935</v>
      </c>
      <c r="D301" s="215" t="s">
        <v>190</v>
      </c>
      <c r="E301" s="216" t="s">
        <v>4986</v>
      </c>
      <c r="F301" s="217" t="s">
        <v>4987</v>
      </c>
      <c r="G301" s="218" t="s">
        <v>1352</v>
      </c>
      <c r="H301" s="219">
        <v>10</v>
      </c>
      <c r="I301" s="220"/>
      <c r="J301" s="221">
        <f>ROUND(I301*H301,2)</f>
        <v>0</v>
      </c>
      <c r="K301" s="217" t="s">
        <v>19</v>
      </c>
      <c r="L301" s="46"/>
      <c r="M301" s="222" t="s">
        <v>19</v>
      </c>
      <c r="N301" s="223" t="s">
        <v>44</v>
      </c>
      <c r="O301" s="86"/>
      <c r="P301" s="224">
        <f>O301*H301</f>
        <v>0</v>
      </c>
      <c r="Q301" s="224">
        <v>0</v>
      </c>
      <c r="R301" s="224">
        <f>Q301*H301</f>
        <v>0</v>
      </c>
      <c r="S301" s="224">
        <v>0</v>
      </c>
      <c r="T301" s="225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26" t="s">
        <v>135</v>
      </c>
      <c r="AT301" s="226" t="s">
        <v>190</v>
      </c>
      <c r="AU301" s="226" t="s">
        <v>80</v>
      </c>
      <c r="AY301" s="19" t="s">
        <v>188</v>
      </c>
      <c r="BE301" s="227">
        <f>IF(N301="základní",J301,0)</f>
        <v>0</v>
      </c>
      <c r="BF301" s="227">
        <f>IF(N301="snížená",J301,0)</f>
        <v>0</v>
      </c>
      <c r="BG301" s="227">
        <f>IF(N301="zákl. přenesená",J301,0)</f>
        <v>0</v>
      </c>
      <c r="BH301" s="227">
        <f>IF(N301="sníž. přenesená",J301,0)</f>
        <v>0</v>
      </c>
      <c r="BI301" s="227">
        <f>IF(N301="nulová",J301,0)</f>
        <v>0</v>
      </c>
      <c r="BJ301" s="19" t="s">
        <v>80</v>
      </c>
      <c r="BK301" s="227">
        <f>ROUND(I301*H301,2)</f>
        <v>0</v>
      </c>
      <c r="BL301" s="19" t="s">
        <v>135</v>
      </c>
      <c r="BM301" s="226" t="s">
        <v>4988</v>
      </c>
    </row>
    <row r="302" s="2" customFormat="1" ht="16.5" customHeight="1">
      <c r="A302" s="40"/>
      <c r="B302" s="41"/>
      <c r="C302" s="215" t="s">
        <v>2938</v>
      </c>
      <c r="D302" s="215" t="s">
        <v>190</v>
      </c>
      <c r="E302" s="216" t="s">
        <v>4989</v>
      </c>
      <c r="F302" s="217" t="s">
        <v>4990</v>
      </c>
      <c r="G302" s="218" t="s">
        <v>1352</v>
      </c>
      <c r="H302" s="219">
        <v>750</v>
      </c>
      <c r="I302" s="220"/>
      <c r="J302" s="221">
        <f>ROUND(I302*H302,2)</f>
        <v>0</v>
      </c>
      <c r="K302" s="217" t="s">
        <v>19</v>
      </c>
      <c r="L302" s="46"/>
      <c r="M302" s="222" t="s">
        <v>19</v>
      </c>
      <c r="N302" s="223" t="s">
        <v>44</v>
      </c>
      <c r="O302" s="86"/>
      <c r="P302" s="224">
        <f>O302*H302</f>
        <v>0</v>
      </c>
      <c r="Q302" s="224">
        <v>0</v>
      </c>
      <c r="R302" s="224">
        <f>Q302*H302</f>
        <v>0</v>
      </c>
      <c r="S302" s="224">
        <v>0</v>
      </c>
      <c r="T302" s="225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26" t="s">
        <v>135</v>
      </c>
      <c r="AT302" s="226" t="s">
        <v>190</v>
      </c>
      <c r="AU302" s="226" t="s">
        <v>80</v>
      </c>
      <c r="AY302" s="19" t="s">
        <v>188</v>
      </c>
      <c r="BE302" s="227">
        <f>IF(N302="základní",J302,0)</f>
        <v>0</v>
      </c>
      <c r="BF302" s="227">
        <f>IF(N302="snížená",J302,0)</f>
        <v>0</v>
      </c>
      <c r="BG302" s="227">
        <f>IF(N302="zákl. přenesená",J302,0)</f>
        <v>0</v>
      </c>
      <c r="BH302" s="227">
        <f>IF(N302="sníž. přenesená",J302,0)</f>
        <v>0</v>
      </c>
      <c r="BI302" s="227">
        <f>IF(N302="nulová",J302,0)</f>
        <v>0</v>
      </c>
      <c r="BJ302" s="19" t="s">
        <v>80</v>
      </c>
      <c r="BK302" s="227">
        <f>ROUND(I302*H302,2)</f>
        <v>0</v>
      </c>
      <c r="BL302" s="19" t="s">
        <v>135</v>
      </c>
      <c r="BM302" s="226" t="s">
        <v>4991</v>
      </c>
    </row>
    <row r="303" s="2" customFormat="1" ht="16.5" customHeight="1">
      <c r="A303" s="40"/>
      <c r="B303" s="41"/>
      <c r="C303" s="215" t="s">
        <v>2941</v>
      </c>
      <c r="D303" s="215" t="s">
        <v>190</v>
      </c>
      <c r="E303" s="216" t="s">
        <v>4992</v>
      </c>
      <c r="F303" s="217" t="s">
        <v>4993</v>
      </c>
      <c r="G303" s="218" t="s">
        <v>1352</v>
      </c>
      <c r="H303" s="219">
        <v>30</v>
      </c>
      <c r="I303" s="220"/>
      <c r="J303" s="221">
        <f>ROUND(I303*H303,2)</f>
        <v>0</v>
      </c>
      <c r="K303" s="217" t="s">
        <v>19</v>
      </c>
      <c r="L303" s="46"/>
      <c r="M303" s="222" t="s">
        <v>19</v>
      </c>
      <c r="N303" s="223" t="s">
        <v>44</v>
      </c>
      <c r="O303" s="86"/>
      <c r="P303" s="224">
        <f>O303*H303</f>
        <v>0</v>
      </c>
      <c r="Q303" s="224">
        <v>0</v>
      </c>
      <c r="R303" s="224">
        <f>Q303*H303</f>
        <v>0</v>
      </c>
      <c r="S303" s="224">
        <v>0</v>
      </c>
      <c r="T303" s="225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26" t="s">
        <v>135</v>
      </c>
      <c r="AT303" s="226" t="s">
        <v>190</v>
      </c>
      <c r="AU303" s="226" t="s">
        <v>80</v>
      </c>
      <c r="AY303" s="19" t="s">
        <v>188</v>
      </c>
      <c r="BE303" s="227">
        <f>IF(N303="základní",J303,0)</f>
        <v>0</v>
      </c>
      <c r="BF303" s="227">
        <f>IF(N303="snížená",J303,0)</f>
        <v>0</v>
      </c>
      <c r="BG303" s="227">
        <f>IF(N303="zákl. přenesená",J303,0)</f>
        <v>0</v>
      </c>
      <c r="BH303" s="227">
        <f>IF(N303="sníž. přenesená",J303,0)</f>
        <v>0</v>
      </c>
      <c r="BI303" s="227">
        <f>IF(N303="nulová",J303,0)</f>
        <v>0</v>
      </c>
      <c r="BJ303" s="19" t="s">
        <v>80</v>
      </c>
      <c r="BK303" s="227">
        <f>ROUND(I303*H303,2)</f>
        <v>0</v>
      </c>
      <c r="BL303" s="19" t="s">
        <v>135</v>
      </c>
      <c r="BM303" s="226" t="s">
        <v>4994</v>
      </c>
    </row>
    <row r="304" s="2" customFormat="1" ht="16.5" customHeight="1">
      <c r="A304" s="40"/>
      <c r="B304" s="41"/>
      <c r="C304" s="215" t="s">
        <v>2944</v>
      </c>
      <c r="D304" s="215" t="s">
        <v>190</v>
      </c>
      <c r="E304" s="216" t="s">
        <v>4995</v>
      </c>
      <c r="F304" s="217" t="s">
        <v>4996</v>
      </c>
      <c r="G304" s="218" t="s">
        <v>501</v>
      </c>
      <c r="H304" s="219">
        <v>450</v>
      </c>
      <c r="I304" s="220"/>
      <c r="J304" s="221">
        <f>ROUND(I304*H304,2)</f>
        <v>0</v>
      </c>
      <c r="K304" s="217" t="s">
        <v>19</v>
      </c>
      <c r="L304" s="46"/>
      <c r="M304" s="222" t="s">
        <v>19</v>
      </c>
      <c r="N304" s="223" t="s">
        <v>44</v>
      </c>
      <c r="O304" s="86"/>
      <c r="P304" s="224">
        <f>O304*H304</f>
        <v>0</v>
      </c>
      <c r="Q304" s="224">
        <v>0</v>
      </c>
      <c r="R304" s="224">
        <f>Q304*H304</f>
        <v>0</v>
      </c>
      <c r="S304" s="224">
        <v>0</v>
      </c>
      <c r="T304" s="225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26" t="s">
        <v>135</v>
      </c>
      <c r="AT304" s="226" t="s">
        <v>190</v>
      </c>
      <c r="AU304" s="226" t="s">
        <v>80</v>
      </c>
      <c r="AY304" s="19" t="s">
        <v>188</v>
      </c>
      <c r="BE304" s="227">
        <f>IF(N304="základní",J304,0)</f>
        <v>0</v>
      </c>
      <c r="BF304" s="227">
        <f>IF(N304="snížená",J304,0)</f>
        <v>0</v>
      </c>
      <c r="BG304" s="227">
        <f>IF(N304="zákl. přenesená",J304,0)</f>
        <v>0</v>
      </c>
      <c r="BH304" s="227">
        <f>IF(N304="sníž. přenesená",J304,0)</f>
        <v>0</v>
      </c>
      <c r="BI304" s="227">
        <f>IF(N304="nulová",J304,0)</f>
        <v>0</v>
      </c>
      <c r="BJ304" s="19" t="s">
        <v>80</v>
      </c>
      <c r="BK304" s="227">
        <f>ROUND(I304*H304,2)</f>
        <v>0</v>
      </c>
      <c r="BL304" s="19" t="s">
        <v>135</v>
      </c>
      <c r="BM304" s="226" t="s">
        <v>4997</v>
      </c>
    </row>
    <row r="305" s="2" customFormat="1" ht="16.5" customHeight="1">
      <c r="A305" s="40"/>
      <c r="B305" s="41"/>
      <c r="C305" s="215" t="s">
        <v>2947</v>
      </c>
      <c r="D305" s="215" t="s">
        <v>190</v>
      </c>
      <c r="E305" s="216" t="s">
        <v>4998</v>
      </c>
      <c r="F305" s="217" t="s">
        <v>4999</v>
      </c>
      <c r="G305" s="218" t="s">
        <v>501</v>
      </c>
      <c r="H305" s="219">
        <v>230</v>
      </c>
      <c r="I305" s="220"/>
      <c r="J305" s="221">
        <f>ROUND(I305*H305,2)</f>
        <v>0</v>
      </c>
      <c r="K305" s="217" t="s">
        <v>19</v>
      </c>
      <c r="L305" s="46"/>
      <c r="M305" s="222" t="s">
        <v>19</v>
      </c>
      <c r="N305" s="223" t="s">
        <v>44</v>
      </c>
      <c r="O305" s="86"/>
      <c r="P305" s="224">
        <f>O305*H305</f>
        <v>0</v>
      </c>
      <c r="Q305" s="224">
        <v>0</v>
      </c>
      <c r="R305" s="224">
        <f>Q305*H305</f>
        <v>0</v>
      </c>
      <c r="S305" s="224">
        <v>0</v>
      </c>
      <c r="T305" s="225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26" t="s">
        <v>135</v>
      </c>
      <c r="AT305" s="226" t="s">
        <v>190</v>
      </c>
      <c r="AU305" s="226" t="s">
        <v>80</v>
      </c>
      <c r="AY305" s="19" t="s">
        <v>188</v>
      </c>
      <c r="BE305" s="227">
        <f>IF(N305="základní",J305,0)</f>
        <v>0</v>
      </c>
      <c r="BF305" s="227">
        <f>IF(N305="snížená",J305,0)</f>
        <v>0</v>
      </c>
      <c r="BG305" s="227">
        <f>IF(N305="zákl. přenesená",J305,0)</f>
        <v>0</v>
      </c>
      <c r="BH305" s="227">
        <f>IF(N305="sníž. přenesená",J305,0)</f>
        <v>0</v>
      </c>
      <c r="BI305" s="227">
        <f>IF(N305="nulová",J305,0)</f>
        <v>0</v>
      </c>
      <c r="BJ305" s="19" t="s">
        <v>80</v>
      </c>
      <c r="BK305" s="227">
        <f>ROUND(I305*H305,2)</f>
        <v>0</v>
      </c>
      <c r="BL305" s="19" t="s">
        <v>135</v>
      </c>
      <c r="BM305" s="226" t="s">
        <v>5000</v>
      </c>
    </row>
    <row r="306" s="2" customFormat="1" ht="16.5" customHeight="1">
      <c r="A306" s="40"/>
      <c r="B306" s="41"/>
      <c r="C306" s="215" t="s">
        <v>2951</v>
      </c>
      <c r="D306" s="215" t="s">
        <v>190</v>
      </c>
      <c r="E306" s="216" t="s">
        <v>5001</v>
      </c>
      <c r="F306" s="217" t="s">
        <v>5002</v>
      </c>
      <c r="G306" s="218" t="s">
        <v>501</v>
      </c>
      <c r="H306" s="219">
        <v>120</v>
      </c>
      <c r="I306" s="220"/>
      <c r="J306" s="221">
        <f>ROUND(I306*H306,2)</f>
        <v>0</v>
      </c>
      <c r="K306" s="217" t="s">
        <v>19</v>
      </c>
      <c r="L306" s="46"/>
      <c r="M306" s="222" t="s">
        <v>19</v>
      </c>
      <c r="N306" s="223" t="s">
        <v>44</v>
      </c>
      <c r="O306" s="86"/>
      <c r="P306" s="224">
        <f>O306*H306</f>
        <v>0</v>
      </c>
      <c r="Q306" s="224">
        <v>0</v>
      </c>
      <c r="R306" s="224">
        <f>Q306*H306</f>
        <v>0</v>
      </c>
      <c r="S306" s="224">
        <v>0</v>
      </c>
      <c r="T306" s="225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26" t="s">
        <v>135</v>
      </c>
      <c r="AT306" s="226" t="s">
        <v>190</v>
      </c>
      <c r="AU306" s="226" t="s">
        <v>80</v>
      </c>
      <c r="AY306" s="19" t="s">
        <v>188</v>
      </c>
      <c r="BE306" s="227">
        <f>IF(N306="základní",J306,0)</f>
        <v>0</v>
      </c>
      <c r="BF306" s="227">
        <f>IF(N306="snížená",J306,0)</f>
        <v>0</v>
      </c>
      <c r="BG306" s="227">
        <f>IF(N306="zákl. přenesená",J306,0)</f>
        <v>0</v>
      </c>
      <c r="BH306" s="227">
        <f>IF(N306="sníž. přenesená",J306,0)</f>
        <v>0</v>
      </c>
      <c r="BI306" s="227">
        <f>IF(N306="nulová",J306,0)</f>
        <v>0</v>
      </c>
      <c r="BJ306" s="19" t="s">
        <v>80</v>
      </c>
      <c r="BK306" s="227">
        <f>ROUND(I306*H306,2)</f>
        <v>0</v>
      </c>
      <c r="BL306" s="19" t="s">
        <v>135</v>
      </c>
      <c r="BM306" s="226" t="s">
        <v>5003</v>
      </c>
    </row>
    <row r="307" s="12" customFormat="1" ht="25.92" customHeight="1">
      <c r="A307" s="12"/>
      <c r="B307" s="199"/>
      <c r="C307" s="200"/>
      <c r="D307" s="201" t="s">
        <v>72</v>
      </c>
      <c r="E307" s="202" t="s">
        <v>5004</v>
      </c>
      <c r="F307" s="202" t="s">
        <v>5005</v>
      </c>
      <c r="G307" s="200"/>
      <c r="H307" s="200"/>
      <c r="I307" s="203"/>
      <c r="J307" s="204">
        <f>BK307</f>
        <v>0</v>
      </c>
      <c r="K307" s="200"/>
      <c r="L307" s="205"/>
      <c r="M307" s="206"/>
      <c r="N307" s="207"/>
      <c r="O307" s="207"/>
      <c r="P307" s="208">
        <f>SUM(P308:P311)</f>
        <v>0</v>
      </c>
      <c r="Q307" s="207"/>
      <c r="R307" s="208">
        <f>SUM(R308:R311)</f>
        <v>0</v>
      </c>
      <c r="S307" s="207"/>
      <c r="T307" s="209">
        <f>SUM(T308:T311)</f>
        <v>0</v>
      </c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R307" s="210" t="s">
        <v>80</v>
      </c>
      <c r="AT307" s="211" t="s">
        <v>72</v>
      </c>
      <c r="AU307" s="211" t="s">
        <v>73</v>
      </c>
      <c r="AY307" s="210" t="s">
        <v>188</v>
      </c>
      <c r="BK307" s="212">
        <f>SUM(BK308:BK311)</f>
        <v>0</v>
      </c>
    </row>
    <row r="308" s="2" customFormat="1" ht="16.5" customHeight="1">
      <c r="A308" s="40"/>
      <c r="B308" s="41"/>
      <c r="C308" s="215" t="s">
        <v>2953</v>
      </c>
      <c r="D308" s="215" t="s">
        <v>190</v>
      </c>
      <c r="E308" s="216" t="s">
        <v>5006</v>
      </c>
      <c r="F308" s="217" t="s">
        <v>5007</v>
      </c>
      <c r="G308" s="218" t="s">
        <v>501</v>
      </c>
      <c r="H308" s="219">
        <v>25</v>
      </c>
      <c r="I308" s="220"/>
      <c r="J308" s="221">
        <f>ROUND(I308*H308,2)</f>
        <v>0</v>
      </c>
      <c r="K308" s="217" t="s">
        <v>19</v>
      </c>
      <c r="L308" s="46"/>
      <c r="M308" s="222" t="s">
        <v>19</v>
      </c>
      <c r="N308" s="223" t="s">
        <v>44</v>
      </c>
      <c r="O308" s="86"/>
      <c r="P308" s="224">
        <f>O308*H308</f>
        <v>0</v>
      </c>
      <c r="Q308" s="224">
        <v>0</v>
      </c>
      <c r="R308" s="224">
        <f>Q308*H308</f>
        <v>0</v>
      </c>
      <c r="S308" s="224">
        <v>0</v>
      </c>
      <c r="T308" s="225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26" t="s">
        <v>135</v>
      </c>
      <c r="AT308" s="226" t="s">
        <v>190</v>
      </c>
      <c r="AU308" s="226" t="s">
        <v>80</v>
      </c>
      <c r="AY308" s="19" t="s">
        <v>188</v>
      </c>
      <c r="BE308" s="227">
        <f>IF(N308="základní",J308,0)</f>
        <v>0</v>
      </c>
      <c r="BF308" s="227">
        <f>IF(N308="snížená",J308,0)</f>
        <v>0</v>
      </c>
      <c r="BG308" s="227">
        <f>IF(N308="zákl. přenesená",J308,0)</f>
        <v>0</v>
      </c>
      <c r="BH308" s="227">
        <f>IF(N308="sníž. přenesená",J308,0)</f>
        <v>0</v>
      </c>
      <c r="BI308" s="227">
        <f>IF(N308="nulová",J308,0)</f>
        <v>0</v>
      </c>
      <c r="BJ308" s="19" t="s">
        <v>80</v>
      </c>
      <c r="BK308" s="227">
        <f>ROUND(I308*H308,2)</f>
        <v>0</v>
      </c>
      <c r="BL308" s="19" t="s">
        <v>135</v>
      </c>
      <c r="BM308" s="226" t="s">
        <v>5008</v>
      </c>
    </row>
    <row r="309" s="2" customFormat="1" ht="16.5" customHeight="1">
      <c r="A309" s="40"/>
      <c r="B309" s="41"/>
      <c r="C309" s="215" t="s">
        <v>2955</v>
      </c>
      <c r="D309" s="215" t="s">
        <v>190</v>
      </c>
      <c r="E309" s="216" t="s">
        <v>5009</v>
      </c>
      <c r="F309" s="217" t="s">
        <v>5010</v>
      </c>
      <c r="G309" s="218" t="s">
        <v>501</v>
      </c>
      <c r="H309" s="219">
        <v>25</v>
      </c>
      <c r="I309" s="220"/>
      <c r="J309" s="221">
        <f>ROUND(I309*H309,2)</f>
        <v>0</v>
      </c>
      <c r="K309" s="217" t="s">
        <v>19</v>
      </c>
      <c r="L309" s="46"/>
      <c r="M309" s="222" t="s">
        <v>19</v>
      </c>
      <c r="N309" s="223" t="s">
        <v>44</v>
      </c>
      <c r="O309" s="86"/>
      <c r="P309" s="224">
        <f>O309*H309</f>
        <v>0</v>
      </c>
      <c r="Q309" s="224">
        <v>0</v>
      </c>
      <c r="R309" s="224">
        <f>Q309*H309</f>
        <v>0</v>
      </c>
      <c r="S309" s="224">
        <v>0</v>
      </c>
      <c r="T309" s="225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26" t="s">
        <v>135</v>
      </c>
      <c r="AT309" s="226" t="s">
        <v>190</v>
      </c>
      <c r="AU309" s="226" t="s">
        <v>80</v>
      </c>
      <c r="AY309" s="19" t="s">
        <v>188</v>
      </c>
      <c r="BE309" s="227">
        <f>IF(N309="základní",J309,0)</f>
        <v>0</v>
      </c>
      <c r="BF309" s="227">
        <f>IF(N309="snížená",J309,0)</f>
        <v>0</v>
      </c>
      <c r="BG309" s="227">
        <f>IF(N309="zákl. přenesená",J309,0)</f>
        <v>0</v>
      </c>
      <c r="BH309" s="227">
        <f>IF(N309="sníž. přenesená",J309,0)</f>
        <v>0</v>
      </c>
      <c r="BI309" s="227">
        <f>IF(N309="nulová",J309,0)</f>
        <v>0</v>
      </c>
      <c r="BJ309" s="19" t="s">
        <v>80</v>
      </c>
      <c r="BK309" s="227">
        <f>ROUND(I309*H309,2)</f>
        <v>0</v>
      </c>
      <c r="BL309" s="19" t="s">
        <v>135</v>
      </c>
      <c r="BM309" s="226" t="s">
        <v>5011</v>
      </c>
    </row>
    <row r="310" s="2" customFormat="1" ht="16.5" customHeight="1">
      <c r="A310" s="40"/>
      <c r="B310" s="41"/>
      <c r="C310" s="215" t="s">
        <v>2957</v>
      </c>
      <c r="D310" s="215" t="s">
        <v>190</v>
      </c>
      <c r="E310" s="216" t="s">
        <v>5012</v>
      </c>
      <c r="F310" s="217" t="s">
        <v>5013</v>
      </c>
      <c r="G310" s="218" t="s">
        <v>501</v>
      </c>
      <c r="H310" s="219">
        <v>25</v>
      </c>
      <c r="I310" s="220"/>
      <c r="J310" s="221">
        <f>ROUND(I310*H310,2)</f>
        <v>0</v>
      </c>
      <c r="K310" s="217" t="s">
        <v>19</v>
      </c>
      <c r="L310" s="46"/>
      <c r="M310" s="222" t="s">
        <v>19</v>
      </c>
      <c r="N310" s="223" t="s">
        <v>44</v>
      </c>
      <c r="O310" s="86"/>
      <c r="P310" s="224">
        <f>O310*H310</f>
        <v>0</v>
      </c>
      <c r="Q310" s="224">
        <v>0</v>
      </c>
      <c r="R310" s="224">
        <f>Q310*H310</f>
        <v>0</v>
      </c>
      <c r="S310" s="224">
        <v>0</v>
      </c>
      <c r="T310" s="225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26" t="s">
        <v>135</v>
      </c>
      <c r="AT310" s="226" t="s">
        <v>190</v>
      </c>
      <c r="AU310" s="226" t="s">
        <v>80</v>
      </c>
      <c r="AY310" s="19" t="s">
        <v>188</v>
      </c>
      <c r="BE310" s="227">
        <f>IF(N310="základní",J310,0)</f>
        <v>0</v>
      </c>
      <c r="BF310" s="227">
        <f>IF(N310="snížená",J310,0)</f>
        <v>0</v>
      </c>
      <c r="BG310" s="227">
        <f>IF(N310="zákl. přenesená",J310,0)</f>
        <v>0</v>
      </c>
      <c r="BH310" s="227">
        <f>IF(N310="sníž. přenesená",J310,0)</f>
        <v>0</v>
      </c>
      <c r="BI310" s="227">
        <f>IF(N310="nulová",J310,0)</f>
        <v>0</v>
      </c>
      <c r="BJ310" s="19" t="s">
        <v>80</v>
      </c>
      <c r="BK310" s="227">
        <f>ROUND(I310*H310,2)</f>
        <v>0</v>
      </c>
      <c r="BL310" s="19" t="s">
        <v>135</v>
      </c>
      <c r="BM310" s="226" t="s">
        <v>5014</v>
      </c>
    </row>
    <row r="311" s="2" customFormat="1" ht="16.5" customHeight="1">
      <c r="A311" s="40"/>
      <c r="B311" s="41"/>
      <c r="C311" s="215" t="s">
        <v>2960</v>
      </c>
      <c r="D311" s="215" t="s">
        <v>190</v>
      </c>
      <c r="E311" s="216" t="s">
        <v>5015</v>
      </c>
      <c r="F311" s="217" t="s">
        <v>5016</v>
      </c>
      <c r="G311" s="218" t="s">
        <v>193</v>
      </c>
      <c r="H311" s="219">
        <v>11</v>
      </c>
      <c r="I311" s="220"/>
      <c r="J311" s="221">
        <f>ROUND(I311*H311,2)</f>
        <v>0</v>
      </c>
      <c r="K311" s="217" t="s">
        <v>19</v>
      </c>
      <c r="L311" s="46"/>
      <c r="M311" s="222" t="s">
        <v>19</v>
      </c>
      <c r="N311" s="223" t="s">
        <v>44</v>
      </c>
      <c r="O311" s="86"/>
      <c r="P311" s="224">
        <f>O311*H311</f>
        <v>0</v>
      </c>
      <c r="Q311" s="224">
        <v>0</v>
      </c>
      <c r="R311" s="224">
        <f>Q311*H311</f>
        <v>0</v>
      </c>
      <c r="S311" s="224">
        <v>0</v>
      </c>
      <c r="T311" s="225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6" t="s">
        <v>135</v>
      </c>
      <c r="AT311" s="226" t="s">
        <v>190</v>
      </c>
      <c r="AU311" s="226" t="s">
        <v>80</v>
      </c>
      <c r="AY311" s="19" t="s">
        <v>188</v>
      </c>
      <c r="BE311" s="227">
        <f>IF(N311="základní",J311,0)</f>
        <v>0</v>
      </c>
      <c r="BF311" s="227">
        <f>IF(N311="snížená",J311,0)</f>
        <v>0</v>
      </c>
      <c r="BG311" s="227">
        <f>IF(N311="zákl. přenesená",J311,0)</f>
        <v>0</v>
      </c>
      <c r="BH311" s="227">
        <f>IF(N311="sníž. přenesená",J311,0)</f>
        <v>0</v>
      </c>
      <c r="BI311" s="227">
        <f>IF(N311="nulová",J311,0)</f>
        <v>0</v>
      </c>
      <c r="BJ311" s="19" t="s">
        <v>80</v>
      </c>
      <c r="BK311" s="227">
        <f>ROUND(I311*H311,2)</f>
        <v>0</v>
      </c>
      <c r="BL311" s="19" t="s">
        <v>135</v>
      </c>
      <c r="BM311" s="226" t="s">
        <v>5017</v>
      </c>
    </row>
    <row r="312" s="12" customFormat="1" ht="25.92" customHeight="1">
      <c r="A312" s="12"/>
      <c r="B312" s="199"/>
      <c r="C312" s="200"/>
      <c r="D312" s="201" t="s">
        <v>72</v>
      </c>
      <c r="E312" s="202" t="s">
        <v>4427</v>
      </c>
      <c r="F312" s="202" t="s">
        <v>5018</v>
      </c>
      <c r="G312" s="200"/>
      <c r="H312" s="200"/>
      <c r="I312" s="203"/>
      <c r="J312" s="204">
        <f>BK312</f>
        <v>0</v>
      </c>
      <c r="K312" s="200"/>
      <c r="L312" s="205"/>
      <c r="M312" s="206"/>
      <c r="N312" s="207"/>
      <c r="O312" s="207"/>
      <c r="P312" s="208">
        <f>SUM(P313:P328)</f>
        <v>0</v>
      </c>
      <c r="Q312" s="207"/>
      <c r="R312" s="208">
        <f>SUM(R313:R328)</f>
        <v>0</v>
      </c>
      <c r="S312" s="207"/>
      <c r="T312" s="209">
        <f>SUM(T313:T328)</f>
        <v>0</v>
      </c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R312" s="210" t="s">
        <v>80</v>
      </c>
      <c r="AT312" s="211" t="s">
        <v>72</v>
      </c>
      <c r="AU312" s="211" t="s">
        <v>73</v>
      </c>
      <c r="AY312" s="210" t="s">
        <v>188</v>
      </c>
      <c r="BK312" s="212">
        <f>SUM(BK313:BK328)</f>
        <v>0</v>
      </c>
    </row>
    <row r="313" s="2" customFormat="1" ht="24.15" customHeight="1">
      <c r="A313" s="40"/>
      <c r="B313" s="41"/>
      <c r="C313" s="215" t="s">
        <v>2962</v>
      </c>
      <c r="D313" s="215" t="s">
        <v>190</v>
      </c>
      <c r="E313" s="216" t="s">
        <v>5019</v>
      </c>
      <c r="F313" s="217" t="s">
        <v>5020</v>
      </c>
      <c r="G313" s="218" t="s">
        <v>1352</v>
      </c>
      <c r="H313" s="219">
        <v>1</v>
      </c>
      <c r="I313" s="220"/>
      <c r="J313" s="221">
        <f>ROUND(I313*H313,2)</f>
        <v>0</v>
      </c>
      <c r="K313" s="217" t="s">
        <v>19</v>
      </c>
      <c r="L313" s="46"/>
      <c r="M313" s="222" t="s">
        <v>19</v>
      </c>
      <c r="N313" s="223" t="s">
        <v>44</v>
      </c>
      <c r="O313" s="86"/>
      <c r="P313" s="224">
        <f>O313*H313</f>
        <v>0</v>
      </c>
      <c r="Q313" s="224">
        <v>0</v>
      </c>
      <c r="R313" s="224">
        <f>Q313*H313</f>
        <v>0</v>
      </c>
      <c r="S313" s="224">
        <v>0</v>
      </c>
      <c r="T313" s="225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26" t="s">
        <v>135</v>
      </c>
      <c r="AT313" s="226" t="s">
        <v>190</v>
      </c>
      <c r="AU313" s="226" t="s">
        <v>80</v>
      </c>
      <c r="AY313" s="19" t="s">
        <v>188</v>
      </c>
      <c r="BE313" s="227">
        <f>IF(N313="základní",J313,0)</f>
        <v>0</v>
      </c>
      <c r="BF313" s="227">
        <f>IF(N313="snížená",J313,0)</f>
        <v>0</v>
      </c>
      <c r="BG313" s="227">
        <f>IF(N313="zákl. přenesená",J313,0)</f>
        <v>0</v>
      </c>
      <c r="BH313" s="227">
        <f>IF(N313="sníž. přenesená",J313,0)</f>
        <v>0</v>
      </c>
      <c r="BI313" s="227">
        <f>IF(N313="nulová",J313,0)</f>
        <v>0</v>
      </c>
      <c r="BJ313" s="19" t="s">
        <v>80</v>
      </c>
      <c r="BK313" s="227">
        <f>ROUND(I313*H313,2)</f>
        <v>0</v>
      </c>
      <c r="BL313" s="19" t="s">
        <v>135</v>
      </c>
      <c r="BM313" s="226" t="s">
        <v>5021</v>
      </c>
    </row>
    <row r="314" s="2" customFormat="1" ht="16.5" customHeight="1">
      <c r="A314" s="40"/>
      <c r="B314" s="41"/>
      <c r="C314" s="215" t="s">
        <v>2964</v>
      </c>
      <c r="D314" s="215" t="s">
        <v>190</v>
      </c>
      <c r="E314" s="216" t="s">
        <v>5022</v>
      </c>
      <c r="F314" s="217" t="s">
        <v>4478</v>
      </c>
      <c r="G314" s="218" t="s">
        <v>1352</v>
      </c>
      <c r="H314" s="219">
        <v>3</v>
      </c>
      <c r="I314" s="220"/>
      <c r="J314" s="221">
        <f>ROUND(I314*H314,2)</f>
        <v>0</v>
      </c>
      <c r="K314" s="217" t="s">
        <v>19</v>
      </c>
      <c r="L314" s="46"/>
      <c r="M314" s="222" t="s">
        <v>19</v>
      </c>
      <c r="N314" s="223" t="s">
        <v>44</v>
      </c>
      <c r="O314" s="86"/>
      <c r="P314" s="224">
        <f>O314*H314</f>
        <v>0</v>
      </c>
      <c r="Q314" s="224">
        <v>0</v>
      </c>
      <c r="R314" s="224">
        <f>Q314*H314</f>
        <v>0</v>
      </c>
      <c r="S314" s="224">
        <v>0</v>
      </c>
      <c r="T314" s="225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26" t="s">
        <v>135</v>
      </c>
      <c r="AT314" s="226" t="s">
        <v>190</v>
      </c>
      <c r="AU314" s="226" t="s">
        <v>80</v>
      </c>
      <c r="AY314" s="19" t="s">
        <v>188</v>
      </c>
      <c r="BE314" s="227">
        <f>IF(N314="základní",J314,0)</f>
        <v>0</v>
      </c>
      <c r="BF314" s="227">
        <f>IF(N314="snížená",J314,0)</f>
        <v>0</v>
      </c>
      <c r="BG314" s="227">
        <f>IF(N314="zákl. přenesená",J314,0)</f>
        <v>0</v>
      </c>
      <c r="BH314" s="227">
        <f>IF(N314="sníž. přenesená",J314,0)</f>
        <v>0</v>
      </c>
      <c r="BI314" s="227">
        <f>IF(N314="nulová",J314,0)</f>
        <v>0</v>
      </c>
      <c r="BJ314" s="19" t="s">
        <v>80</v>
      </c>
      <c r="BK314" s="227">
        <f>ROUND(I314*H314,2)</f>
        <v>0</v>
      </c>
      <c r="BL314" s="19" t="s">
        <v>135</v>
      </c>
      <c r="BM314" s="226" t="s">
        <v>5023</v>
      </c>
    </row>
    <row r="315" s="2" customFormat="1" ht="16.5" customHeight="1">
      <c r="A315" s="40"/>
      <c r="B315" s="41"/>
      <c r="C315" s="215" t="s">
        <v>1441</v>
      </c>
      <c r="D315" s="215" t="s">
        <v>190</v>
      </c>
      <c r="E315" s="216" t="s">
        <v>5024</v>
      </c>
      <c r="F315" s="217" t="s">
        <v>5025</v>
      </c>
      <c r="G315" s="218" t="s">
        <v>1352</v>
      </c>
      <c r="H315" s="219">
        <v>14</v>
      </c>
      <c r="I315" s="220"/>
      <c r="J315" s="221">
        <f>ROUND(I315*H315,2)</f>
        <v>0</v>
      </c>
      <c r="K315" s="217" t="s">
        <v>19</v>
      </c>
      <c r="L315" s="46"/>
      <c r="M315" s="222" t="s">
        <v>19</v>
      </c>
      <c r="N315" s="223" t="s">
        <v>44</v>
      </c>
      <c r="O315" s="86"/>
      <c r="P315" s="224">
        <f>O315*H315</f>
        <v>0</v>
      </c>
      <c r="Q315" s="224">
        <v>0</v>
      </c>
      <c r="R315" s="224">
        <f>Q315*H315</f>
        <v>0</v>
      </c>
      <c r="S315" s="224">
        <v>0</v>
      </c>
      <c r="T315" s="225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26" t="s">
        <v>135</v>
      </c>
      <c r="AT315" s="226" t="s">
        <v>190</v>
      </c>
      <c r="AU315" s="226" t="s">
        <v>80</v>
      </c>
      <c r="AY315" s="19" t="s">
        <v>188</v>
      </c>
      <c r="BE315" s="227">
        <f>IF(N315="základní",J315,0)</f>
        <v>0</v>
      </c>
      <c r="BF315" s="227">
        <f>IF(N315="snížená",J315,0)</f>
        <v>0</v>
      </c>
      <c r="BG315" s="227">
        <f>IF(N315="zákl. přenesená",J315,0)</f>
        <v>0</v>
      </c>
      <c r="BH315" s="227">
        <f>IF(N315="sníž. přenesená",J315,0)</f>
        <v>0</v>
      </c>
      <c r="BI315" s="227">
        <f>IF(N315="nulová",J315,0)</f>
        <v>0</v>
      </c>
      <c r="BJ315" s="19" t="s">
        <v>80</v>
      </c>
      <c r="BK315" s="227">
        <f>ROUND(I315*H315,2)</f>
        <v>0</v>
      </c>
      <c r="BL315" s="19" t="s">
        <v>135</v>
      </c>
      <c r="BM315" s="226" t="s">
        <v>5026</v>
      </c>
    </row>
    <row r="316" s="2" customFormat="1" ht="16.5" customHeight="1">
      <c r="A316" s="40"/>
      <c r="B316" s="41"/>
      <c r="C316" s="215" t="s">
        <v>2967</v>
      </c>
      <c r="D316" s="215" t="s">
        <v>190</v>
      </c>
      <c r="E316" s="216" t="s">
        <v>5027</v>
      </c>
      <c r="F316" s="217" t="s">
        <v>5028</v>
      </c>
      <c r="G316" s="218" t="s">
        <v>1352</v>
      </c>
      <c r="H316" s="219">
        <v>2</v>
      </c>
      <c r="I316" s="220"/>
      <c r="J316" s="221">
        <f>ROUND(I316*H316,2)</f>
        <v>0</v>
      </c>
      <c r="K316" s="217" t="s">
        <v>19</v>
      </c>
      <c r="L316" s="46"/>
      <c r="M316" s="222" t="s">
        <v>19</v>
      </c>
      <c r="N316" s="223" t="s">
        <v>44</v>
      </c>
      <c r="O316" s="86"/>
      <c r="P316" s="224">
        <f>O316*H316</f>
        <v>0</v>
      </c>
      <c r="Q316" s="224">
        <v>0</v>
      </c>
      <c r="R316" s="224">
        <f>Q316*H316</f>
        <v>0</v>
      </c>
      <c r="S316" s="224">
        <v>0</v>
      </c>
      <c r="T316" s="225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26" t="s">
        <v>135</v>
      </c>
      <c r="AT316" s="226" t="s">
        <v>190</v>
      </c>
      <c r="AU316" s="226" t="s">
        <v>80</v>
      </c>
      <c r="AY316" s="19" t="s">
        <v>188</v>
      </c>
      <c r="BE316" s="227">
        <f>IF(N316="základní",J316,0)</f>
        <v>0</v>
      </c>
      <c r="BF316" s="227">
        <f>IF(N316="snížená",J316,0)</f>
        <v>0</v>
      </c>
      <c r="BG316" s="227">
        <f>IF(N316="zákl. přenesená",J316,0)</f>
        <v>0</v>
      </c>
      <c r="BH316" s="227">
        <f>IF(N316="sníž. přenesená",J316,0)</f>
        <v>0</v>
      </c>
      <c r="BI316" s="227">
        <f>IF(N316="nulová",J316,0)</f>
        <v>0</v>
      </c>
      <c r="BJ316" s="19" t="s">
        <v>80</v>
      </c>
      <c r="BK316" s="227">
        <f>ROUND(I316*H316,2)</f>
        <v>0</v>
      </c>
      <c r="BL316" s="19" t="s">
        <v>135</v>
      </c>
      <c r="BM316" s="226" t="s">
        <v>5029</v>
      </c>
    </row>
    <row r="317" s="2" customFormat="1" ht="16.5" customHeight="1">
      <c r="A317" s="40"/>
      <c r="B317" s="41"/>
      <c r="C317" s="215" t="s">
        <v>2970</v>
      </c>
      <c r="D317" s="215" t="s">
        <v>190</v>
      </c>
      <c r="E317" s="216" t="s">
        <v>5030</v>
      </c>
      <c r="F317" s="217" t="s">
        <v>5031</v>
      </c>
      <c r="G317" s="218" t="s">
        <v>1352</v>
      </c>
      <c r="H317" s="219">
        <v>2</v>
      </c>
      <c r="I317" s="220"/>
      <c r="J317" s="221">
        <f>ROUND(I317*H317,2)</f>
        <v>0</v>
      </c>
      <c r="K317" s="217" t="s">
        <v>19</v>
      </c>
      <c r="L317" s="46"/>
      <c r="M317" s="222" t="s">
        <v>19</v>
      </c>
      <c r="N317" s="223" t="s">
        <v>44</v>
      </c>
      <c r="O317" s="86"/>
      <c r="P317" s="224">
        <f>O317*H317</f>
        <v>0</v>
      </c>
      <c r="Q317" s="224">
        <v>0</v>
      </c>
      <c r="R317" s="224">
        <f>Q317*H317</f>
        <v>0</v>
      </c>
      <c r="S317" s="224">
        <v>0</v>
      </c>
      <c r="T317" s="225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26" t="s">
        <v>135</v>
      </c>
      <c r="AT317" s="226" t="s">
        <v>190</v>
      </c>
      <c r="AU317" s="226" t="s">
        <v>80</v>
      </c>
      <c r="AY317" s="19" t="s">
        <v>188</v>
      </c>
      <c r="BE317" s="227">
        <f>IF(N317="základní",J317,0)</f>
        <v>0</v>
      </c>
      <c r="BF317" s="227">
        <f>IF(N317="snížená",J317,0)</f>
        <v>0</v>
      </c>
      <c r="BG317" s="227">
        <f>IF(N317="zákl. přenesená",J317,0)</f>
        <v>0</v>
      </c>
      <c r="BH317" s="227">
        <f>IF(N317="sníž. přenesená",J317,0)</f>
        <v>0</v>
      </c>
      <c r="BI317" s="227">
        <f>IF(N317="nulová",J317,0)</f>
        <v>0</v>
      </c>
      <c r="BJ317" s="19" t="s">
        <v>80</v>
      </c>
      <c r="BK317" s="227">
        <f>ROUND(I317*H317,2)</f>
        <v>0</v>
      </c>
      <c r="BL317" s="19" t="s">
        <v>135</v>
      </c>
      <c r="BM317" s="226" t="s">
        <v>5032</v>
      </c>
    </row>
    <row r="318" s="2" customFormat="1" ht="16.5" customHeight="1">
      <c r="A318" s="40"/>
      <c r="B318" s="41"/>
      <c r="C318" s="215" t="s">
        <v>2975</v>
      </c>
      <c r="D318" s="215" t="s">
        <v>190</v>
      </c>
      <c r="E318" s="216" t="s">
        <v>5033</v>
      </c>
      <c r="F318" s="217" t="s">
        <v>5034</v>
      </c>
      <c r="G318" s="218" t="s">
        <v>1352</v>
      </c>
      <c r="H318" s="219">
        <v>3</v>
      </c>
      <c r="I318" s="220"/>
      <c r="J318" s="221">
        <f>ROUND(I318*H318,2)</f>
        <v>0</v>
      </c>
      <c r="K318" s="217" t="s">
        <v>19</v>
      </c>
      <c r="L318" s="46"/>
      <c r="M318" s="222" t="s">
        <v>19</v>
      </c>
      <c r="N318" s="223" t="s">
        <v>44</v>
      </c>
      <c r="O318" s="86"/>
      <c r="P318" s="224">
        <f>O318*H318</f>
        <v>0</v>
      </c>
      <c r="Q318" s="224">
        <v>0</v>
      </c>
      <c r="R318" s="224">
        <f>Q318*H318</f>
        <v>0</v>
      </c>
      <c r="S318" s="224">
        <v>0</v>
      </c>
      <c r="T318" s="225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26" t="s">
        <v>135</v>
      </c>
      <c r="AT318" s="226" t="s">
        <v>190</v>
      </c>
      <c r="AU318" s="226" t="s">
        <v>80</v>
      </c>
      <c r="AY318" s="19" t="s">
        <v>188</v>
      </c>
      <c r="BE318" s="227">
        <f>IF(N318="základní",J318,0)</f>
        <v>0</v>
      </c>
      <c r="BF318" s="227">
        <f>IF(N318="snížená",J318,0)</f>
        <v>0</v>
      </c>
      <c r="BG318" s="227">
        <f>IF(N318="zákl. přenesená",J318,0)</f>
        <v>0</v>
      </c>
      <c r="BH318" s="227">
        <f>IF(N318="sníž. přenesená",J318,0)</f>
        <v>0</v>
      </c>
      <c r="BI318" s="227">
        <f>IF(N318="nulová",J318,0)</f>
        <v>0</v>
      </c>
      <c r="BJ318" s="19" t="s">
        <v>80</v>
      </c>
      <c r="BK318" s="227">
        <f>ROUND(I318*H318,2)</f>
        <v>0</v>
      </c>
      <c r="BL318" s="19" t="s">
        <v>135</v>
      </c>
      <c r="BM318" s="226" t="s">
        <v>5035</v>
      </c>
    </row>
    <row r="319" s="2" customFormat="1" ht="16.5" customHeight="1">
      <c r="A319" s="40"/>
      <c r="B319" s="41"/>
      <c r="C319" s="215" t="s">
        <v>2978</v>
      </c>
      <c r="D319" s="215" t="s">
        <v>190</v>
      </c>
      <c r="E319" s="216" t="s">
        <v>5036</v>
      </c>
      <c r="F319" s="217" t="s">
        <v>5037</v>
      </c>
      <c r="G319" s="218" t="s">
        <v>1352</v>
      </c>
      <c r="H319" s="219">
        <v>1</v>
      </c>
      <c r="I319" s="220"/>
      <c r="J319" s="221">
        <f>ROUND(I319*H319,2)</f>
        <v>0</v>
      </c>
      <c r="K319" s="217" t="s">
        <v>19</v>
      </c>
      <c r="L319" s="46"/>
      <c r="M319" s="222" t="s">
        <v>19</v>
      </c>
      <c r="N319" s="223" t="s">
        <v>44</v>
      </c>
      <c r="O319" s="86"/>
      <c r="P319" s="224">
        <f>O319*H319</f>
        <v>0</v>
      </c>
      <c r="Q319" s="224">
        <v>0</v>
      </c>
      <c r="R319" s="224">
        <f>Q319*H319</f>
        <v>0</v>
      </c>
      <c r="S319" s="224">
        <v>0</v>
      </c>
      <c r="T319" s="225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26" t="s">
        <v>135</v>
      </c>
      <c r="AT319" s="226" t="s">
        <v>190</v>
      </c>
      <c r="AU319" s="226" t="s">
        <v>80</v>
      </c>
      <c r="AY319" s="19" t="s">
        <v>188</v>
      </c>
      <c r="BE319" s="227">
        <f>IF(N319="základní",J319,0)</f>
        <v>0</v>
      </c>
      <c r="BF319" s="227">
        <f>IF(N319="snížená",J319,0)</f>
        <v>0</v>
      </c>
      <c r="BG319" s="227">
        <f>IF(N319="zákl. přenesená",J319,0)</f>
        <v>0</v>
      </c>
      <c r="BH319" s="227">
        <f>IF(N319="sníž. přenesená",J319,0)</f>
        <v>0</v>
      </c>
      <c r="BI319" s="227">
        <f>IF(N319="nulová",J319,0)</f>
        <v>0</v>
      </c>
      <c r="BJ319" s="19" t="s">
        <v>80</v>
      </c>
      <c r="BK319" s="227">
        <f>ROUND(I319*H319,2)</f>
        <v>0</v>
      </c>
      <c r="BL319" s="19" t="s">
        <v>135</v>
      </c>
      <c r="BM319" s="226" t="s">
        <v>5038</v>
      </c>
    </row>
    <row r="320" s="2" customFormat="1" ht="16.5" customHeight="1">
      <c r="A320" s="40"/>
      <c r="B320" s="41"/>
      <c r="C320" s="215" t="s">
        <v>2990</v>
      </c>
      <c r="D320" s="215" t="s">
        <v>190</v>
      </c>
      <c r="E320" s="216" t="s">
        <v>5039</v>
      </c>
      <c r="F320" s="217" t="s">
        <v>5040</v>
      </c>
      <c r="G320" s="218" t="s">
        <v>1352</v>
      </c>
      <c r="H320" s="219">
        <v>1</v>
      </c>
      <c r="I320" s="220"/>
      <c r="J320" s="221">
        <f>ROUND(I320*H320,2)</f>
        <v>0</v>
      </c>
      <c r="K320" s="217" t="s">
        <v>19</v>
      </c>
      <c r="L320" s="46"/>
      <c r="M320" s="222" t="s">
        <v>19</v>
      </c>
      <c r="N320" s="223" t="s">
        <v>44</v>
      </c>
      <c r="O320" s="86"/>
      <c r="P320" s="224">
        <f>O320*H320</f>
        <v>0</v>
      </c>
      <c r="Q320" s="224">
        <v>0</v>
      </c>
      <c r="R320" s="224">
        <f>Q320*H320</f>
        <v>0</v>
      </c>
      <c r="S320" s="224">
        <v>0</v>
      </c>
      <c r="T320" s="225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26" t="s">
        <v>135</v>
      </c>
      <c r="AT320" s="226" t="s">
        <v>190</v>
      </c>
      <c r="AU320" s="226" t="s">
        <v>80</v>
      </c>
      <c r="AY320" s="19" t="s">
        <v>188</v>
      </c>
      <c r="BE320" s="227">
        <f>IF(N320="základní",J320,0)</f>
        <v>0</v>
      </c>
      <c r="BF320" s="227">
        <f>IF(N320="snížená",J320,0)</f>
        <v>0</v>
      </c>
      <c r="BG320" s="227">
        <f>IF(N320="zákl. přenesená",J320,0)</f>
        <v>0</v>
      </c>
      <c r="BH320" s="227">
        <f>IF(N320="sníž. přenesená",J320,0)</f>
        <v>0</v>
      </c>
      <c r="BI320" s="227">
        <f>IF(N320="nulová",J320,0)</f>
        <v>0</v>
      </c>
      <c r="BJ320" s="19" t="s">
        <v>80</v>
      </c>
      <c r="BK320" s="227">
        <f>ROUND(I320*H320,2)</f>
        <v>0</v>
      </c>
      <c r="BL320" s="19" t="s">
        <v>135</v>
      </c>
      <c r="BM320" s="226" t="s">
        <v>5041</v>
      </c>
    </row>
    <row r="321" s="2" customFormat="1" ht="16.5" customHeight="1">
      <c r="A321" s="40"/>
      <c r="B321" s="41"/>
      <c r="C321" s="215" t="s">
        <v>2950</v>
      </c>
      <c r="D321" s="215" t="s">
        <v>190</v>
      </c>
      <c r="E321" s="216" t="s">
        <v>5042</v>
      </c>
      <c r="F321" s="217" t="s">
        <v>5043</v>
      </c>
      <c r="G321" s="218" t="s">
        <v>501</v>
      </c>
      <c r="H321" s="219">
        <v>2</v>
      </c>
      <c r="I321" s="220"/>
      <c r="J321" s="221">
        <f>ROUND(I321*H321,2)</f>
        <v>0</v>
      </c>
      <c r="K321" s="217" t="s">
        <v>19</v>
      </c>
      <c r="L321" s="46"/>
      <c r="M321" s="222" t="s">
        <v>19</v>
      </c>
      <c r="N321" s="223" t="s">
        <v>44</v>
      </c>
      <c r="O321" s="86"/>
      <c r="P321" s="224">
        <f>O321*H321</f>
        <v>0</v>
      </c>
      <c r="Q321" s="224">
        <v>0</v>
      </c>
      <c r="R321" s="224">
        <f>Q321*H321</f>
        <v>0</v>
      </c>
      <c r="S321" s="224">
        <v>0</v>
      </c>
      <c r="T321" s="225">
        <f>S321*H321</f>
        <v>0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26" t="s">
        <v>135</v>
      </c>
      <c r="AT321" s="226" t="s">
        <v>190</v>
      </c>
      <c r="AU321" s="226" t="s">
        <v>80</v>
      </c>
      <c r="AY321" s="19" t="s">
        <v>188</v>
      </c>
      <c r="BE321" s="227">
        <f>IF(N321="základní",J321,0)</f>
        <v>0</v>
      </c>
      <c r="BF321" s="227">
        <f>IF(N321="snížená",J321,0)</f>
        <v>0</v>
      </c>
      <c r="BG321" s="227">
        <f>IF(N321="zákl. přenesená",J321,0)</f>
        <v>0</v>
      </c>
      <c r="BH321" s="227">
        <f>IF(N321="sníž. přenesená",J321,0)</f>
        <v>0</v>
      </c>
      <c r="BI321" s="227">
        <f>IF(N321="nulová",J321,0)</f>
        <v>0</v>
      </c>
      <c r="BJ321" s="19" t="s">
        <v>80</v>
      </c>
      <c r="BK321" s="227">
        <f>ROUND(I321*H321,2)</f>
        <v>0</v>
      </c>
      <c r="BL321" s="19" t="s">
        <v>135</v>
      </c>
      <c r="BM321" s="226" t="s">
        <v>5044</v>
      </c>
    </row>
    <row r="322" s="2" customFormat="1" ht="16.5" customHeight="1">
      <c r="A322" s="40"/>
      <c r="B322" s="41"/>
      <c r="C322" s="215" t="s">
        <v>2995</v>
      </c>
      <c r="D322" s="215" t="s">
        <v>190</v>
      </c>
      <c r="E322" s="216" t="s">
        <v>4462</v>
      </c>
      <c r="F322" s="217" t="s">
        <v>4463</v>
      </c>
      <c r="G322" s="218" t="s">
        <v>1352</v>
      </c>
      <c r="H322" s="219">
        <v>8</v>
      </c>
      <c r="I322" s="220"/>
      <c r="J322" s="221">
        <f>ROUND(I322*H322,2)</f>
        <v>0</v>
      </c>
      <c r="K322" s="217" t="s">
        <v>19</v>
      </c>
      <c r="L322" s="46"/>
      <c r="M322" s="222" t="s">
        <v>19</v>
      </c>
      <c r="N322" s="223" t="s">
        <v>44</v>
      </c>
      <c r="O322" s="86"/>
      <c r="P322" s="224">
        <f>O322*H322</f>
        <v>0</v>
      </c>
      <c r="Q322" s="224">
        <v>0</v>
      </c>
      <c r="R322" s="224">
        <f>Q322*H322</f>
        <v>0</v>
      </c>
      <c r="S322" s="224">
        <v>0</v>
      </c>
      <c r="T322" s="225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26" t="s">
        <v>135</v>
      </c>
      <c r="AT322" s="226" t="s">
        <v>190</v>
      </c>
      <c r="AU322" s="226" t="s">
        <v>80</v>
      </c>
      <c r="AY322" s="19" t="s">
        <v>188</v>
      </c>
      <c r="BE322" s="227">
        <f>IF(N322="základní",J322,0)</f>
        <v>0</v>
      </c>
      <c r="BF322" s="227">
        <f>IF(N322="snížená",J322,0)</f>
        <v>0</v>
      </c>
      <c r="BG322" s="227">
        <f>IF(N322="zákl. přenesená",J322,0)</f>
        <v>0</v>
      </c>
      <c r="BH322" s="227">
        <f>IF(N322="sníž. přenesená",J322,0)</f>
        <v>0</v>
      </c>
      <c r="BI322" s="227">
        <f>IF(N322="nulová",J322,0)</f>
        <v>0</v>
      </c>
      <c r="BJ322" s="19" t="s">
        <v>80</v>
      </c>
      <c r="BK322" s="227">
        <f>ROUND(I322*H322,2)</f>
        <v>0</v>
      </c>
      <c r="BL322" s="19" t="s">
        <v>135</v>
      </c>
      <c r="BM322" s="226" t="s">
        <v>5045</v>
      </c>
    </row>
    <row r="323" s="2" customFormat="1" ht="16.5" customHeight="1">
      <c r="A323" s="40"/>
      <c r="B323" s="41"/>
      <c r="C323" s="215" t="s">
        <v>2997</v>
      </c>
      <c r="D323" s="215" t="s">
        <v>190</v>
      </c>
      <c r="E323" s="216" t="s">
        <v>4465</v>
      </c>
      <c r="F323" s="217" t="s">
        <v>4466</v>
      </c>
      <c r="G323" s="218" t="s">
        <v>1352</v>
      </c>
      <c r="H323" s="219">
        <v>8</v>
      </c>
      <c r="I323" s="220"/>
      <c r="J323" s="221">
        <f>ROUND(I323*H323,2)</f>
        <v>0</v>
      </c>
      <c r="K323" s="217" t="s">
        <v>19</v>
      </c>
      <c r="L323" s="46"/>
      <c r="M323" s="222" t="s">
        <v>19</v>
      </c>
      <c r="N323" s="223" t="s">
        <v>44</v>
      </c>
      <c r="O323" s="86"/>
      <c r="P323" s="224">
        <f>O323*H323</f>
        <v>0</v>
      </c>
      <c r="Q323" s="224">
        <v>0</v>
      </c>
      <c r="R323" s="224">
        <f>Q323*H323</f>
        <v>0</v>
      </c>
      <c r="S323" s="224">
        <v>0</v>
      </c>
      <c r="T323" s="225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26" t="s">
        <v>135</v>
      </c>
      <c r="AT323" s="226" t="s">
        <v>190</v>
      </c>
      <c r="AU323" s="226" t="s">
        <v>80</v>
      </c>
      <c r="AY323" s="19" t="s">
        <v>188</v>
      </c>
      <c r="BE323" s="227">
        <f>IF(N323="základní",J323,0)</f>
        <v>0</v>
      </c>
      <c r="BF323" s="227">
        <f>IF(N323="snížená",J323,0)</f>
        <v>0</v>
      </c>
      <c r="BG323" s="227">
        <f>IF(N323="zákl. přenesená",J323,0)</f>
        <v>0</v>
      </c>
      <c r="BH323" s="227">
        <f>IF(N323="sníž. přenesená",J323,0)</f>
        <v>0</v>
      </c>
      <c r="BI323" s="227">
        <f>IF(N323="nulová",J323,0)</f>
        <v>0</v>
      </c>
      <c r="BJ323" s="19" t="s">
        <v>80</v>
      </c>
      <c r="BK323" s="227">
        <f>ROUND(I323*H323,2)</f>
        <v>0</v>
      </c>
      <c r="BL323" s="19" t="s">
        <v>135</v>
      </c>
      <c r="BM323" s="226" t="s">
        <v>5046</v>
      </c>
    </row>
    <row r="324" s="2" customFormat="1" ht="16.5" customHeight="1">
      <c r="A324" s="40"/>
      <c r="B324" s="41"/>
      <c r="C324" s="215" t="s">
        <v>2999</v>
      </c>
      <c r="D324" s="215" t="s">
        <v>190</v>
      </c>
      <c r="E324" s="216" t="s">
        <v>4468</v>
      </c>
      <c r="F324" s="217" t="s">
        <v>4469</v>
      </c>
      <c r="G324" s="218" t="s">
        <v>1352</v>
      </c>
      <c r="H324" s="219">
        <v>1</v>
      </c>
      <c r="I324" s="220"/>
      <c r="J324" s="221">
        <f>ROUND(I324*H324,2)</f>
        <v>0</v>
      </c>
      <c r="K324" s="217" t="s">
        <v>19</v>
      </c>
      <c r="L324" s="46"/>
      <c r="M324" s="222" t="s">
        <v>19</v>
      </c>
      <c r="N324" s="223" t="s">
        <v>44</v>
      </c>
      <c r="O324" s="86"/>
      <c r="P324" s="224">
        <f>O324*H324</f>
        <v>0</v>
      </c>
      <c r="Q324" s="224">
        <v>0</v>
      </c>
      <c r="R324" s="224">
        <f>Q324*H324</f>
        <v>0</v>
      </c>
      <c r="S324" s="224">
        <v>0</v>
      </c>
      <c r="T324" s="225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26" t="s">
        <v>135</v>
      </c>
      <c r="AT324" s="226" t="s">
        <v>190</v>
      </c>
      <c r="AU324" s="226" t="s">
        <v>80</v>
      </c>
      <c r="AY324" s="19" t="s">
        <v>188</v>
      </c>
      <c r="BE324" s="227">
        <f>IF(N324="základní",J324,0)</f>
        <v>0</v>
      </c>
      <c r="BF324" s="227">
        <f>IF(N324="snížená",J324,0)</f>
        <v>0</v>
      </c>
      <c r="BG324" s="227">
        <f>IF(N324="zákl. přenesená",J324,0)</f>
        <v>0</v>
      </c>
      <c r="BH324" s="227">
        <f>IF(N324="sníž. přenesená",J324,0)</f>
        <v>0</v>
      </c>
      <c r="BI324" s="227">
        <f>IF(N324="nulová",J324,0)</f>
        <v>0</v>
      </c>
      <c r="BJ324" s="19" t="s">
        <v>80</v>
      </c>
      <c r="BK324" s="227">
        <f>ROUND(I324*H324,2)</f>
        <v>0</v>
      </c>
      <c r="BL324" s="19" t="s">
        <v>135</v>
      </c>
      <c r="BM324" s="226" t="s">
        <v>5047</v>
      </c>
    </row>
    <row r="325" s="2" customFormat="1" ht="16.5" customHeight="1">
      <c r="A325" s="40"/>
      <c r="B325" s="41"/>
      <c r="C325" s="215" t="s">
        <v>3001</v>
      </c>
      <c r="D325" s="215" t="s">
        <v>190</v>
      </c>
      <c r="E325" s="216" t="s">
        <v>4471</v>
      </c>
      <c r="F325" s="217" t="s">
        <v>4472</v>
      </c>
      <c r="G325" s="218" t="s">
        <v>1352</v>
      </c>
      <c r="H325" s="219">
        <v>1</v>
      </c>
      <c r="I325" s="220"/>
      <c r="J325" s="221">
        <f>ROUND(I325*H325,2)</f>
        <v>0</v>
      </c>
      <c r="K325" s="217" t="s">
        <v>19</v>
      </c>
      <c r="L325" s="46"/>
      <c r="M325" s="222" t="s">
        <v>19</v>
      </c>
      <c r="N325" s="223" t="s">
        <v>44</v>
      </c>
      <c r="O325" s="86"/>
      <c r="P325" s="224">
        <f>O325*H325</f>
        <v>0</v>
      </c>
      <c r="Q325" s="224">
        <v>0</v>
      </c>
      <c r="R325" s="224">
        <f>Q325*H325</f>
        <v>0</v>
      </c>
      <c r="S325" s="224">
        <v>0</v>
      </c>
      <c r="T325" s="225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26" t="s">
        <v>135</v>
      </c>
      <c r="AT325" s="226" t="s">
        <v>190</v>
      </c>
      <c r="AU325" s="226" t="s">
        <v>80</v>
      </c>
      <c r="AY325" s="19" t="s">
        <v>188</v>
      </c>
      <c r="BE325" s="227">
        <f>IF(N325="základní",J325,0)</f>
        <v>0</v>
      </c>
      <c r="BF325" s="227">
        <f>IF(N325="snížená",J325,0)</f>
        <v>0</v>
      </c>
      <c r="BG325" s="227">
        <f>IF(N325="zákl. přenesená",J325,0)</f>
        <v>0</v>
      </c>
      <c r="BH325" s="227">
        <f>IF(N325="sníž. přenesená",J325,0)</f>
        <v>0</v>
      </c>
      <c r="BI325" s="227">
        <f>IF(N325="nulová",J325,0)</f>
        <v>0</v>
      </c>
      <c r="BJ325" s="19" t="s">
        <v>80</v>
      </c>
      <c r="BK325" s="227">
        <f>ROUND(I325*H325,2)</f>
        <v>0</v>
      </c>
      <c r="BL325" s="19" t="s">
        <v>135</v>
      </c>
      <c r="BM325" s="226" t="s">
        <v>5048</v>
      </c>
    </row>
    <row r="326" s="2" customFormat="1" ht="16.5" customHeight="1">
      <c r="A326" s="40"/>
      <c r="B326" s="41"/>
      <c r="C326" s="215" t="s">
        <v>3004</v>
      </c>
      <c r="D326" s="215" t="s">
        <v>190</v>
      </c>
      <c r="E326" s="216" t="s">
        <v>5049</v>
      </c>
      <c r="F326" s="217" t="s">
        <v>5050</v>
      </c>
      <c r="G326" s="218" t="s">
        <v>1352</v>
      </c>
      <c r="H326" s="219">
        <v>1</v>
      </c>
      <c r="I326" s="220"/>
      <c r="J326" s="221">
        <f>ROUND(I326*H326,2)</f>
        <v>0</v>
      </c>
      <c r="K326" s="217" t="s">
        <v>19</v>
      </c>
      <c r="L326" s="46"/>
      <c r="M326" s="222" t="s">
        <v>19</v>
      </c>
      <c r="N326" s="223" t="s">
        <v>44</v>
      </c>
      <c r="O326" s="86"/>
      <c r="P326" s="224">
        <f>O326*H326</f>
        <v>0</v>
      </c>
      <c r="Q326" s="224">
        <v>0</v>
      </c>
      <c r="R326" s="224">
        <f>Q326*H326</f>
        <v>0</v>
      </c>
      <c r="S326" s="224">
        <v>0</v>
      </c>
      <c r="T326" s="225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26" t="s">
        <v>135</v>
      </c>
      <c r="AT326" s="226" t="s">
        <v>190</v>
      </c>
      <c r="AU326" s="226" t="s">
        <v>80</v>
      </c>
      <c r="AY326" s="19" t="s">
        <v>188</v>
      </c>
      <c r="BE326" s="227">
        <f>IF(N326="základní",J326,0)</f>
        <v>0</v>
      </c>
      <c r="BF326" s="227">
        <f>IF(N326="snížená",J326,0)</f>
        <v>0</v>
      </c>
      <c r="BG326" s="227">
        <f>IF(N326="zákl. přenesená",J326,0)</f>
        <v>0</v>
      </c>
      <c r="BH326" s="227">
        <f>IF(N326="sníž. přenesená",J326,0)</f>
        <v>0</v>
      </c>
      <c r="BI326" s="227">
        <f>IF(N326="nulová",J326,0)</f>
        <v>0</v>
      </c>
      <c r="BJ326" s="19" t="s">
        <v>80</v>
      </c>
      <c r="BK326" s="227">
        <f>ROUND(I326*H326,2)</f>
        <v>0</v>
      </c>
      <c r="BL326" s="19" t="s">
        <v>135</v>
      </c>
      <c r="BM326" s="226" t="s">
        <v>5051</v>
      </c>
    </row>
    <row r="327" s="2" customFormat="1" ht="16.5" customHeight="1">
      <c r="A327" s="40"/>
      <c r="B327" s="41"/>
      <c r="C327" s="215" t="s">
        <v>3006</v>
      </c>
      <c r="D327" s="215" t="s">
        <v>190</v>
      </c>
      <c r="E327" s="216" t="s">
        <v>5052</v>
      </c>
      <c r="F327" s="217" t="s">
        <v>4475</v>
      </c>
      <c r="G327" s="218" t="s">
        <v>1352</v>
      </c>
      <c r="H327" s="219">
        <v>2</v>
      </c>
      <c r="I327" s="220"/>
      <c r="J327" s="221">
        <f>ROUND(I327*H327,2)</f>
        <v>0</v>
      </c>
      <c r="K327" s="217" t="s">
        <v>19</v>
      </c>
      <c r="L327" s="46"/>
      <c r="M327" s="222" t="s">
        <v>19</v>
      </c>
      <c r="N327" s="223" t="s">
        <v>44</v>
      </c>
      <c r="O327" s="86"/>
      <c r="P327" s="224">
        <f>O327*H327</f>
        <v>0</v>
      </c>
      <c r="Q327" s="224">
        <v>0</v>
      </c>
      <c r="R327" s="224">
        <f>Q327*H327</f>
        <v>0</v>
      </c>
      <c r="S327" s="224">
        <v>0</v>
      </c>
      <c r="T327" s="225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26" t="s">
        <v>135</v>
      </c>
      <c r="AT327" s="226" t="s">
        <v>190</v>
      </c>
      <c r="AU327" s="226" t="s">
        <v>80</v>
      </c>
      <c r="AY327" s="19" t="s">
        <v>188</v>
      </c>
      <c r="BE327" s="227">
        <f>IF(N327="základní",J327,0)</f>
        <v>0</v>
      </c>
      <c r="BF327" s="227">
        <f>IF(N327="snížená",J327,0)</f>
        <v>0</v>
      </c>
      <c r="BG327" s="227">
        <f>IF(N327="zákl. přenesená",J327,0)</f>
        <v>0</v>
      </c>
      <c r="BH327" s="227">
        <f>IF(N327="sníž. přenesená",J327,0)</f>
        <v>0</v>
      </c>
      <c r="BI327" s="227">
        <f>IF(N327="nulová",J327,0)</f>
        <v>0</v>
      </c>
      <c r="BJ327" s="19" t="s">
        <v>80</v>
      </c>
      <c r="BK327" s="227">
        <f>ROUND(I327*H327,2)</f>
        <v>0</v>
      </c>
      <c r="BL327" s="19" t="s">
        <v>135</v>
      </c>
      <c r="BM327" s="226" t="s">
        <v>5053</v>
      </c>
    </row>
    <row r="328" s="2" customFormat="1" ht="16.5" customHeight="1">
      <c r="A328" s="40"/>
      <c r="B328" s="41"/>
      <c r="C328" s="215" t="s">
        <v>3008</v>
      </c>
      <c r="D328" s="215" t="s">
        <v>190</v>
      </c>
      <c r="E328" s="216" t="s">
        <v>5054</v>
      </c>
      <c r="F328" s="217" t="s">
        <v>5055</v>
      </c>
      <c r="G328" s="218" t="s">
        <v>1352</v>
      </c>
      <c r="H328" s="219">
        <v>11</v>
      </c>
      <c r="I328" s="220"/>
      <c r="J328" s="221">
        <f>ROUND(I328*H328,2)</f>
        <v>0</v>
      </c>
      <c r="K328" s="217" t="s">
        <v>19</v>
      </c>
      <c r="L328" s="46"/>
      <c r="M328" s="222" t="s">
        <v>19</v>
      </c>
      <c r="N328" s="223" t="s">
        <v>44</v>
      </c>
      <c r="O328" s="86"/>
      <c r="P328" s="224">
        <f>O328*H328</f>
        <v>0</v>
      </c>
      <c r="Q328" s="224">
        <v>0</v>
      </c>
      <c r="R328" s="224">
        <f>Q328*H328</f>
        <v>0</v>
      </c>
      <c r="S328" s="224">
        <v>0</v>
      </c>
      <c r="T328" s="225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26" t="s">
        <v>135</v>
      </c>
      <c r="AT328" s="226" t="s">
        <v>190</v>
      </c>
      <c r="AU328" s="226" t="s">
        <v>80</v>
      </c>
      <c r="AY328" s="19" t="s">
        <v>188</v>
      </c>
      <c r="BE328" s="227">
        <f>IF(N328="základní",J328,0)</f>
        <v>0</v>
      </c>
      <c r="BF328" s="227">
        <f>IF(N328="snížená",J328,0)</f>
        <v>0</v>
      </c>
      <c r="BG328" s="227">
        <f>IF(N328="zákl. přenesená",J328,0)</f>
        <v>0</v>
      </c>
      <c r="BH328" s="227">
        <f>IF(N328="sníž. přenesená",J328,0)</f>
        <v>0</v>
      </c>
      <c r="BI328" s="227">
        <f>IF(N328="nulová",J328,0)</f>
        <v>0</v>
      </c>
      <c r="BJ328" s="19" t="s">
        <v>80</v>
      </c>
      <c r="BK328" s="227">
        <f>ROUND(I328*H328,2)</f>
        <v>0</v>
      </c>
      <c r="BL328" s="19" t="s">
        <v>135</v>
      </c>
      <c r="BM328" s="226" t="s">
        <v>5056</v>
      </c>
    </row>
    <row r="329" s="12" customFormat="1" ht="25.92" customHeight="1">
      <c r="A329" s="12"/>
      <c r="B329" s="199"/>
      <c r="C329" s="200"/>
      <c r="D329" s="201" t="s">
        <v>72</v>
      </c>
      <c r="E329" s="202" t="s">
        <v>5057</v>
      </c>
      <c r="F329" s="202" t="s">
        <v>5058</v>
      </c>
      <c r="G329" s="200"/>
      <c r="H329" s="200"/>
      <c r="I329" s="203"/>
      <c r="J329" s="204">
        <f>BK329</f>
        <v>0</v>
      </c>
      <c r="K329" s="200"/>
      <c r="L329" s="205"/>
      <c r="M329" s="206"/>
      <c r="N329" s="207"/>
      <c r="O329" s="207"/>
      <c r="P329" s="208">
        <f>SUM(P330:P343)</f>
        <v>0</v>
      </c>
      <c r="Q329" s="207"/>
      <c r="R329" s="208">
        <f>SUM(R330:R343)</f>
        <v>0</v>
      </c>
      <c r="S329" s="207"/>
      <c r="T329" s="209">
        <f>SUM(T330:T343)</f>
        <v>0</v>
      </c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R329" s="210" t="s">
        <v>80</v>
      </c>
      <c r="AT329" s="211" t="s">
        <v>72</v>
      </c>
      <c r="AU329" s="211" t="s">
        <v>73</v>
      </c>
      <c r="AY329" s="210" t="s">
        <v>188</v>
      </c>
      <c r="BK329" s="212">
        <f>SUM(BK330:BK343)</f>
        <v>0</v>
      </c>
    </row>
    <row r="330" s="2" customFormat="1" ht="24.15" customHeight="1">
      <c r="A330" s="40"/>
      <c r="B330" s="41"/>
      <c r="C330" s="215" t="s">
        <v>3014</v>
      </c>
      <c r="D330" s="215" t="s">
        <v>190</v>
      </c>
      <c r="E330" s="216" t="s">
        <v>5059</v>
      </c>
      <c r="F330" s="217" t="s">
        <v>5020</v>
      </c>
      <c r="G330" s="218" t="s">
        <v>1352</v>
      </c>
      <c r="H330" s="219">
        <v>1</v>
      </c>
      <c r="I330" s="220"/>
      <c r="J330" s="221">
        <f>ROUND(I330*H330,2)</f>
        <v>0</v>
      </c>
      <c r="K330" s="217" t="s">
        <v>19</v>
      </c>
      <c r="L330" s="46"/>
      <c r="M330" s="222" t="s">
        <v>19</v>
      </c>
      <c r="N330" s="223" t="s">
        <v>44</v>
      </c>
      <c r="O330" s="86"/>
      <c r="P330" s="224">
        <f>O330*H330</f>
        <v>0</v>
      </c>
      <c r="Q330" s="224">
        <v>0</v>
      </c>
      <c r="R330" s="224">
        <f>Q330*H330</f>
        <v>0</v>
      </c>
      <c r="S330" s="224">
        <v>0</v>
      </c>
      <c r="T330" s="225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26" t="s">
        <v>135</v>
      </c>
      <c r="AT330" s="226" t="s">
        <v>190</v>
      </c>
      <c r="AU330" s="226" t="s">
        <v>80</v>
      </c>
      <c r="AY330" s="19" t="s">
        <v>188</v>
      </c>
      <c r="BE330" s="227">
        <f>IF(N330="základní",J330,0)</f>
        <v>0</v>
      </c>
      <c r="BF330" s="227">
        <f>IF(N330="snížená",J330,0)</f>
        <v>0</v>
      </c>
      <c r="BG330" s="227">
        <f>IF(N330="zákl. přenesená",J330,0)</f>
        <v>0</v>
      </c>
      <c r="BH330" s="227">
        <f>IF(N330="sníž. přenesená",J330,0)</f>
        <v>0</v>
      </c>
      <c r="BI330" s="227">
        <f>IF(N330="nulová",J330,0)</f>
        <v>0</v>
      </c>
      <c r="BJ330" s="19" t="s">
        <v>80</v>
      </c>
      <c r="BK330" s="227">
        <f>ROUND(I330*H330,2)</f>
        <v>0</v>
      </c>
      <c r="BL330" s="19" t="s">
        <v>135</v>
      </c>
      <c r="BM330" s="226" t="s">
        <v>5060</v>
      </c>
    </row>
    <row r="331" s="2" customFormat="1" ht="16.5" customHeight="1">
      <c r="A331" s="40"/>
      <c r="B331" s="41"/>
      <c r="C331" s="215" t="s">
        <v>3020</v>
      </c>
      <c r="D331" s="215" t="s">
        <v>190</v>
      </c>
      <c r="E331" s="216" t="s">
        <v>5061</v>
      </c>
      <c r="F331" s="217" t="s">
        <v>5025</v>
      </c>
      <c r="G331" s="218" t="s">
        <v>1352</v>
      </c>
      <c r="H331" s="219">
        <v>10</v>
      </c>
      <c r="I331" s="220"/>
      <c r="J331" s="221">
        <f>ROUND(I331*H331,2)</f>
        <v>0</v>
      </c>
      <c r="K331" s="217" t="s">
        <v>19</v>
      </c>
      <c r="L331" s="46"/>
      <c r="M331" s="222" t="s">
        <v>19</v>
      </c>
      <c r="N331" s="223" t="s">
        <v>44</v>
      </c>
      <c r="O331" s="86"/>
      <c r="P331" s="224">
        <f>O331*H331</f>
        <v>0</v>
      </c>
      <c r="Q331" s="224">
        <v>0</v>
      </c>
      <c r="R331" s="224">
        <f>Q331*H331</f>
        <v>0</v>
      </c>
      <c r="S331" s="224">
        <v>0</v>
      </c>
      <c r="T331" s="225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26" t="s">
        <v>135</v>
      </c>
      <c r="AT331" s="226" t="s">
        <v>190</v>
      </c>
      <c r="AU331" s="226" t="s">
        <v>80</v>
      </c>
      <c r="AY331" s="19" t="s">
        <v>188</v>
      </c>
      <c r="BE331" s="227">
        <f>IF(N331="základní",J331,0)</f>
        <v>0</v>
      </c>
      <c r="BF331" s="227">
        <f>IF(N331="snížená",J331,0)</f>
        <v>0</v>
      </c>
      <c r="BG331" s="227">
        <f>IF(N331="zákl. přenesená",J331,0)</f>
        <v>0</v>
      </c>
      <c r="BH331" s="227">
        <f>IF(N331="sníž. přenesená",J331,0)</f>
        <v>0</v>
      </c>
      <c r="BI331" s="227">
        <f>IF(N331="nulová",J331,0)</f>
        <v>0</v>
      </c>
      <c r="BJ331" s="19" t="s">
        <v>80</v>
      </c>
      <c r="BK331" s="227">
        <f>ROUND(I331*H331,2)</f>
        <v>0</v>
      </c>
      <c r="BL331" s="19" t="s">
        <v>135</v>
      </c>
      <c r="BM331" s="226" t="s">
        <v>5062</v>
      </c>
    </row>
    <row r="332" s="2" customFormat="1" ht="16.5" customHeight="1">
      <c r="A332" s="40"/>
      <c r="B332" s="41"/>
      <c r="C332" s="215" t="s">
        <v>3022</v>
      </c>
      <c r="D332" s="215" t="s">
        <v>190</v>
      </c>
      <c r="E332" s="216" t="s">
        <v>5063</v>
      </c>
      <c r="F332" s="217" t="s">
        <v>5064</v>
      </c>
      <c r="G332" s="218" t="s">
        <v>1352</v>
      </c>
      <c r="H332" s="219">
        <v>1</v>
      </c>
      <c r="I332" s="220"/>
      <c r="J332" s="221">
        <f>ROUND(I332*H332,2)</f>
        <v>0</v>
      </c>
      <c r="K332" s="217" t="s">
        <v>19</v>
      </c>
      <c r="L332" s="46"/>
      <c r="M332" s="222" t="s">
        <v>19</v>
      </c>
      <c r="N332" s="223" t="s">
        <v>44</v>
      </c>
      <c r="O332" s="86"/>
      <c r="P332" s="224">
        <f>O332*H332</f>
        <v>0</v>
      </c>
      <c r="Q332" s="224">
        <v>0</v>
      </c>
      <c r="R332" s="224">
        <f>Q332*H332</f>
        <v>0</v>
      </c>
      <c r="S332" s="224">
        <v>0</v>
      </c>
      <c r="T332" s="225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26" t="s">
        <v>135</v>
      </c>
      <c r="AT332" s="226" t="s">
        <v>190</v>
      </c>
      <c r="AU332" s="226" t="s">
        <v>80</v>
      </c>
      <c r="AY332" s="19" t="s">
        <v>188</v>
      </c>
      <c r="BE332" s="227">
        <f>IF(N332="základní",J332,0)</f>
        <v>0</v>
      </c>
      <c r="BF332" s="227">
        <f>IF(N332="snížená",J332,0)</f>
        <v>0</v>
      </c>
      <c r="BG332" s="227">
        <f>IF(N332="zákl. přenesená",J332,0)</f>
        <v>0</v>
      </c>
      <c r="BH332" s="227">
        <f>IF(N332="sníž. přenesená",J332,0)</f>
        <v>0</v>
      </c>
      <c r="BI332" s="227">
        <f>IF(N332="nulová",J332,0)</f>
        <v>0</v>
      </c>
      <c r="BJ332" s="19" t="s">
        <v>80</v>
      </c>
      <c r="BK332" s="227">
        <f>ROUND(I332*H332,2)</f>
        <v>0</v>
      </c>
      <c r="BL332" s="19" t="s">
        <v>135</v>
      </c>
      <c r="BM332" s="226" t="s">
        <v>5065</v>
      </c>
    </row>
    <row r="333" s="2" customFormat="1" ht="16.5" customHeight="1">
      <c r="A333" s="40"/>
      <c r="B333" s="41"/>
      <c r="C333" s="215" t="s">
        <v>3051</v>
      </c>
      <c r="D333" s="215" t="s">
        <v>190</v>
      </c>
      <c r="E333" s="216" t="s">
        <v>5066</v>
      </c>
      <c r="F333" s="217" t="s">
        <v>5031</v>
      </c>
      <c r="G333" s="218" t="s">
        <v>1352</v>
      </c>
      <c r="H333" s="219">
        <v>1</v>
      </c>
      <c r="I333" s="220"/>
      <c r="J333" s="221">
        <f>ROUND(I333*H333,2)</f>
        <v>0</v>
      </c>
      <c r="K333" s="217" t="s">
        <v>19</v>
      </c>
      <c r="L333" s="46"/>
      <c r="M333" s="222" t="s">
        <v>19</v>
      </c>
      <c r="N333" s="223" t="s">
        <v>44</v>
      </c>
      <c r="O333" s="86"/>
      <c r="P333" s="224">
        <f>O333*H333</f>
        <v>0</v>
      </c>
      <c r="Q333" s="224">
        <v>0</v>
      </c>
      <c r="R333" s="224">
        <f>Q333*H333</f>
        <v>0</v>
      </c>
      <c r="S333" s="224">
        <v>0</v>
      </c>
      <c r="T333" s="225">
        <f>S333*H333</f>
        <v>0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26" t="s">
        <v>135</v>
      </c>
      <c r="AT333" s="226" t="s">
        <v>190</v>
      </c>
      <c r="AU333" s="226" t="s">
        <v>80</v>
      </c>
      <c r="AY333" s="19" t="s">
        <v>188</v>
      </c>
      <c r="BE333" s="227">
        <f>IF(N333="základní",J333,0)</f>
        <v>0</v>
      </c>
      <c r="BF333" s="227">
        <f>IF(N333="snížená",J333,0)</f>
        <v>0</v>
      </c>
      <c r="BG333" s="227">
        <f>IF(N333="zákl. přenesená",J333,0)</f>
        <v>0</v>
      </c>
      <c r="BH333" s="227">
        <f>IF(N333="sníž. přenesená",J333,0)</f>
        <v>0</v>
      </c>
      <c r="BI333" s="227">
        <f>IF(N333="nulová",J333,0)</f>
        <v>0</v>
      </c>
      <c r="BJ333" s="19" t="s">
        <v>80</v>
      </c>
      <c r="BK333" s="227">
        <f>ROUND(I333*H333,2)</f>
        <v>0</v>
      </c>
      <c r="BL333" s="19" t="s">
        <v>135</v>
      </c>
      <c r="BM333" s="226" t="s">
        <v>5067</v>
      </c>
    </row>
    <row r="334" s="2" customFormat="1" ht="16.5" customHeight="1">
      <c r="A334" s="40"/>
      <c r="B334" s="41"/>
      <c r="C334" s="215" t="s">
        <v>3053</v>
      </c>
      <c r="D334" s="215" t="s">
        <v>190</v>
      </c>
      <c r="E334" s="216" t="s">
        <v>5068</v>
      </c>
      <c r="F334" s="217" t="s">
        <v>5037</v>
      </c>
      <c r="G334" s="218" t="s">
        <v>1352</v>
      </c>
      <c r="H334" s="219">
        <v>1</v>
      </c>
      <c r="I334" s="220"/>
      <c r="J334" s="221">
        <f>ROUND(I334*H334,2)</f>
        <v>0</v>
      </c>
      <c r="K334" s="217" t="s">
        <v>19</v>
      </c>
      <c r="L334" s="46"/>
      <c r="M334" s="222" t="s">
        <v>19</v>
      </c>
      <c r="N334" s="223" t="s">
        <v>44</v>
      </c>
      <c r="O334" s="86"/>
      <c r="P334" s="224">
        <f>O334*H334</f>
        <v>0</v>
      </c>
      <c r="Q334" s="224">
        <v>0</v>
      </c>
      <c r="R334" s="224">
        <f>Q334*H334</f>
        <v>0</v>
      </c>
      <c r="S334" s="224">
        <v>0</v>
      </c>
      <c r="T334" s="225">
        <f>S334*H334</f>
        <v>0</v>
      </c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R334" s="226" t="s">
        <v>135</v>
      </c>
      <c r="AT334" s="226" t="s">
        <v>190</v>
      </c>
      <c r="AU334" s="226" t="s">
        <v>80</v>
      </c>
      <c r="AY334" s="19" t="s">
        <v>188</v>
      </c>
      <c r="BE334" s="227">
        <f>IF(N334="základní",J334,0)</f>
        <v>0</v>
      </c>
      <c r="BF334" s="227">
        <f>IF(N334="snížená",J334,0)</f>
        <v>0</v>
      </c>
      <c r="BG334" s="227">
        <f>IF(N334="zákl. přenesená",J334,0)</f>
        <v>0</v>
      </c>
      <c r="BH334" s="227">
        <f>IF(N334="sníž. přenesená",J334,0)</f>
        <v>0</v>
      </c>
      <c r="BI334" s="227">
        <f>IF(N334="nulová",J334,0)</f>
        <v>0</v>
      </c>
      <c r="BJ334" s="19" t="s">
        <v>80</v>
      </c>
      <c r="BK334" s="227">
        <f>ROUND(I334*H334,2)</f>
        <v>0</v>
      </c>
      <c r="BL334" s="19" t="s">
        <v>135</v>
      </c>
      <c r="BM334" s="226" t="s">
        <v>5069</v>
      </c>
    </row>
    <row r="335" s="2" customFormat="1" ht="16.5" customHeight="1">
      <c r="A335" s="40"/>
      <c r="B335" s="41"/>
      <c r="C335" s="215" t="s">
        <v>3055</v>
      </c>
      <c r="D335" s="215" t="s">
        <v>190</v>
      </c>
      <c r="E335" s="216" t="s">
        <v>5070</v>
      </c>
      <c r="F335" s="217" t="s">
        <v>5040</v>
      </c>
      <c r="G335" s="218" t="s">
        <v>1352</v>
      </c>
      <c r="H335" s="219">
        <v>1</v>
      </c>
      <c r="I335" s="220"/>
      <c r="J335" s="221">
        <f>ROUND(I335*H335,2)</f>
        <v>0</v>
      </c>
      <c r="K335" s="217" t="s">
        <v>19</v>
      </c>
      <c r="L335" s="46"/>
      <c r="M335" s="222" t="s">
        <v>19</v>
      </c>
      <c r="N335" s="223" t="s">
        <v>44</v>
      </c>
      <c r="O335" s="86"/>
      <c r="P335" s="224">
        <f>O335*H335</f>
        <v>0</v>
      </c>
      <c r="Q335" s="224">
        <v>0</v>
      </c>
      <c r="R335" s="224">
        <f>Q335*H335</f>
        <v>0</v>
      </c>
      <c r="S335" s="224">
        <v>0</v>
      </c>
      <c r="T335" s="225">
        <f>S335*H335</f>
        <v>0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26" t="s">
        <v>135</v>
      </c>
      <c r="AT335" s="226" t="s">
        <v>190</v>
      </c>
      <c r="AU335" s="226" t="s">
        <v>80</v>
      </c>
      <c r="AY335" s="19" t="s">
        <v>188</v>
      </c>
      <c r="BE335" s="227">
        <f>IF(N335="základní",J335,0)</f>
        <v>0</v>
      </c>
      <c r="BF335" s="227">
        <f>IF(N335="snížená",J335,0)</f>
        <v>0</v>
      </c>
      <c r="BG335" s="227">
        <f>IF(N335="zákl. přenesená",J335,0)</f>
        <v>0</v>
      </c>
      <c r="BH335" s="227">
        <f>IF(N335="sníž. přenesená",J335,0)</f>
        <v>0</v>
      </c>
      <c r="BI335" s="227">
        <f>IF(N335="nulová",J335,0)</f>
        <v>0</v>
      </c>
      <c r="BJ335" s="19" t="s">
        <v>80</v>
      </c>
      <c r="BK335" s="227">
        <f>ROUND(I335*H335,2)</f>
        <v>0</v>
      </c>
      <c r="BL335" s="19" t="s">
        <v>135</v>
      </c>
      <c r="BM335" s="226" t="s">
        <v>5071</v>
      </c>
    </row>
    <row r="336" s="2" customFormat="1" ht="16.5" customHeight="1">
      <c r="A336" s="40"/>
      <c r="B336" s="41"/>
      <c r="C336" s="215" t="s">
        <v>3057</v>
      </c>
      <c r="D336" s="215" t="s">
        <v>190</v>
      </c>
      <c r="E336" s="216" t="s">
        <v>5042</v>
      </c>
      <c r="F336" s="217" t="s">
        <v>5043</v>
      </c>
      <c r="G336" s="218" t="s">
        <v>501</v>
      </c>
      <c r="H336" s="219">
        <v>2</v>
      </c>
      <c r="I336" s="220"/>
      <c r="J336" s="221">
        <f>ROUND(I336*H336,2)</f>
        <v>0</v>
      </c>
      <c r="K336" s="217" t="s">
        <v>19</v>
      </c>
      <c r="L336" s="46"/>
      <c r="M336" s="222" t="s">
        <v>19</v>
      </c>
      <c r="N336" s="223" t="s">
        <v>44</v>
      </c>
      <c r="O336" s="86"/>
      <c r="P336" s="224">
        <f>O336*H336</f>
        <v>0</v>
      </c>
      <c r="Q336" s="224">
        <v>0</v>
      </c>
      <c r="R336" s="224">
        <f>Q336*H336</f>
        <v>0</v>
      </c>
      <c r="S336" s="224">
        <v>0</v>
      </c>
      <c r="T336" s="225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26" t="s">
        <v>135</v>
      </c>
      <c r="AT336" s="226" t="s">
        <v>190</v>
      </c>
      <c r="AU336" s="226" t="s">
        <v>80</v>
      </c>
      <c r="AY336" s="19" t="s">
        <v>188</v>
      </c>
      <c r="BE336" s="227">
        <f>IF(N336="základní",J336,0)</f>
        <v>0</v>
      </c>
      <c r="BF336" s="227">
        <f>IF(N336="snížená",J336,0)</f>
        <v>0</v>
      </c>
      <c r="BG336" s="227">
        <f>IF(N336="zákl. přenesená",J336,0)</f>
        <v>0</v>
      </c>
      <c r="BH336" s="227">
        <f>IF(N336="sníž. přenesená",J336,0)</f>
        <v>0</v>
      </c>
      <c r="BI336" s="227">
        <f>IF(N336="nulová",J336,0)</f>
        <v>0</v>
      </c>
      <c r="BJ336" s="19" t="s">
        <v>80</v>
      </c>
      <c r="BK336" s="227">
        <f>ROUND(I336*H336,2)</f>
        <v>0</v>
      </c>
      <c r="BL336" s="19" t="s">
        <v>135</v>
      </c>
      <c r="BM336" s="226" t="s">
        <v>5072</v>
      </c>
    </row>
    <row r="337" s="2" customFormat="1" ht="16.5" customHeight="1">
      <c r="A337" s="40"/>
      <c r="B337" s="41"/>
      <c r="C337" s="215" t="s">
        <v>3061</v>
      </c>
      <c r="D337" s="215" t="s">
        <v>190</v>
      </c>
      <c r="E337" s="216" t="s">
        <v>4462</v>
      </c>
      <c r="F337" s="217" t="s">
        <v>4463</v>
      </c>
      <c r="G337" s="218" t="s">
        <v>1352</v>
      </c>
      <c r="H337" s="219">
        <v>8</v>
      </c>
      <c r="I337" s="220"/>
      <c r="J337" s="221">
        <f>ROUND(I337*H337,2)</f>
        <v>0</v>
      </c>
      <c r="K337" s="217" t="s">
        <v>19</v>
      </c>
      <c r="L337" s="46"/>
      <c r="M337" s="222" t="s">
        <v>19</v>
      </c>
      <c r="N337" s="223" t="s">
        <v>44</v>
      </c>
      <c r="O337" s="86"/>
      <c r="P337" s="224">
        <f>O337*H337</f>
        <v>0</v>
      </c>
      <c r="Q337" s="224">
        <v>0</v>
      </c>
      <c r="R337" s="224">
        <f>Q337*H337</f>
        <v>0</v>
      </c>
      <c r="S337" s="224">
        <v>0</v>
      </c>
      <c r="T337" s="225">
        <f>S337*H337</f>
        <v>0</v>
      </c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R337" s="226" t="s">
        <v>135</v>
      </c>
      <c r="AT337" s="226" t="s">
        <v>190</v>
      </c>
      <c r="AU337" s="226" t="s">
        <v>80</v>
      </c>
      <c r="AY337" s="19" t="s">
        <v>188</v>
      </c>
      <c r="BE337" s="227">
        <f>IF(N337="základní",J337,0)</f>
        <v>0</v>
      </c>
      <c r="BF337" s="227">
        <f>IF(N337="snížená",J337,0)</f>
        <v>0</v>
      </c>
      <c r="BG337" s="227">
        <f>IF(N337="zákl. přenesená",J337,0)</f>
        <v>0</v>
      </c>
      <c r="BH337" s="227">
        <f>IF(N337="sníž. přenesená",J337,0)</f>
        <v>0</v>
      </c>
      <c r="BI337" s="227">
        <f>IF(N337="nulová",J337,0)</f>
        <v>0</v>
      </c>
      <c r="BJ337" s="19" t="s">
        <v>80</v>
      </c>
      <c r="BK337" s="227">
        <f>ROUND(I337*H337,2)</f>
        <v>0</v>
      </c>
      <c r="BL337" s="19" t="s">
        <v>135</v>
      </c>
      <c r="BM337" s="226" t="s">
        <v>5073</v>
      </c>
    </row>
    <row r="338" s="2" customFormat="1" ht="16.5" customHeight="1">
      <c r="A338" s="40"/>
      <c r="B338" s="41"/>
      <c r="C338" s="215" t="s">
        <v>3063</v>
      </c>
      <c r="D338" s="215" t="s">
        <v>190</v>
      </c>
      <c r="E338" s="216" t="s">
        <v>4465</v>
      </c>
      <c r="F338" s="217" t="s">
        <v>4466</v>
      </c>
      <c r="G338" s="218" t="s">
        <v>1352</v>
      </c>
      <c r="H338" s="219">
        <v>8</v>
      </c>
      <c r="I338" s="220"/>
      <c r="J338" s="221">
        <f>ROUND(I338*H338,2)</f>
        <v>0</v>
      </c>
      <c r="K338" s="217" t="s">
        <v>19</v>
      </c>
      <c r="L338" s="46"/>
      <c r="M338" s="222" t="s">
        <v>19</v>
      </c>
      <c r="N338" s="223" t="s">
        <v>44</v>
      </c>
      <c r="O338" s="86"/>
      <c r="P338" s="224">
        <f>O338*H338</f>
        <v>0</v>
      </c>
      <c r="Q338" s="224">
        <v>0</v>
      </c>
      <c r="R338" s="224">
        <f>Q338*H338</f>
        <v>0</v>
      </c>
      <c r="S338" s="224">
        <v>0</v>
      </c>
      <c r="T338" s="225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26" t="s">
        <v>135</v>
      </c>
      <c r="AT338" s="226" t="s">
        <v>190</v>
      </c>
      <c r="AU338" s="226" t="s">
        <v>80</v>
      </c>
      <c r="AY338" s="19" t="s">
        <v>188</v>
      </c>
      <c r="BE338" s="227">
        <f>IF(N338="základní",J338,0)</f>
        <v>0</v>
      </c>
      <c r="BF338" s="227">
        <f>IF(N338="snížená",J338,0)</f>
        <v>0</v>
      </c>
      <c r="BG338" s="227">
        <f>IF(N338="zákl. přenesená",J338,0)</f>
        <v>0</v>
      </c>
      <c r="BH338" s="227">
        <f>IF(N338="sníž. přenesená",J338,0)</f>
        <v>0</v>
      </c>
      <c r="BI338" s="227">
        <f>IF(N338="nulová",J338,0)</f>
        <v>0</v>
      </c>
      <c r="BJ338" s="19" t="s">
        <v>80</v>
      </c>
      <c r="BK338" s="227">
        <f>ROUND(I338*H338,2)</f>
        <v>0</v>
      </c>
      <c r="BL338" s="19" t="s">
        <v>135</v>
      </c>
      <c r="BM338" s="226" t="s">
        <v>5074</v>
      </c>
    </row>
    <row r="339" s="2" customFormat="1" ht="16.5" customHeight="1">
      <c r="A339" s="40"/>
      <c r="B339" s="41"/>
      <c r="C339" s="215" t="s">
        <v>3069</v>
      </c>
      <c r="D339" s="215" t="s">
        <v>190</v>
      </c>
      <c r="E339" s="216" t="s">
        <v>4468</v>
      </c>
      <c r="F339" s="217" t="s">
        <v>4469</v>
      </c>
      <c r="G339" s="218" t="s">
        <v>1352</v>
      </c>
      <c r="H339" s="219">
        <v>1</v>
      </c>
      <c r="I339" s="220"/>
      <c r="J339" s="221">
        <f>ROUND(I339*H339,2)</f>
        <v>0</v>
      </c>
      <c r="K339" s="217" t="s">
        <v>19</v>
      </c>
      <c r="L339" s="46"/>
      <c r="M339" s="222" t="s">
        <v>19</v>
      </c>
      <c r="N339" s="223" t="s">
        <v>44</v>
      </c>
      <c r="O339" s="86"/>
      <c r="P339" s="224">
        <f>O339*H339</f>
        <v>0</v>
      </c>
      <c r="Q339" s="224">
        <v>0</v>
      </c>
      <c r="R339" s="224">
        <f>Q339*H339</f>
        <v>0</v>
      </c>
      <c r="S339" s="224">
        <v>0</v>
      </c>
      <c r="T339" s="225">
        <f>S339*H339</f>
        <v>0</v>
      </c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R339" s="226" t="s">
        <v>135</v>
      </c>
      <c r="AT339" s="226" t="s">
        <v>190</v>
      </c>
      <c r="AU339" s="226" t="s">
        <v>80</v>
      </c>
      <c r="AY339" s="19" t="s">
        <v>188</v>
      </c>
      <c r="BE339" s="227">
        <f>IF(N339="základní",J339,0)</f>
        <v>0</v>
      </c>
      <c r="BF339" s="227">
        <f>IF(N339="snížená",J339,0)</f>
        <v>0</v>
      </c>
      <c r="BG339" s="227">
        <f>IF(N339="zákl. přenesená",J339,0)</f>
        <v>0</v>
      </c>
      <c r="BH339" s="227">
        <f>IF(N339="sníž. přenesená",J339,0)</f>
        <v>0</v>
      </c>
      <c r="BI339" s="227">
        <f>IF(N339="nulová",J339,0)</f>
        <v>0</v>
      </c>
      <c r="BJ339" s="19" t="s">
        <v>80</v>
      </c>
      <c r="BK339" s="227">
        <f>ROUND(I339*H339,2)</f>
        <v>0</v>
      </c>
      <c r="BL339" s="19" t="s">
        <v>135</v>
      </c>
      <c r="BM339" s="226" t="s">
        <v>5075</v>
      </c>
    </row>
    <row r="340" s="2" customFormat="1" ht="16.5" customHeight="1">
      <c r="A340" s="40"/>
      <c r="B340" s="41"/>
      <c r="C340" s="215" t="s">
        <v>3072</v>
      </c>
      <c r="D340" s="215" t="s">
        <v>190</v>
      </c>
      <c r="E340" s="216" t="s">
        <v>4471</v>
      </c>
      <c r="F340" s="217" t="s">
        <v>4472</v>
      </c>
      <c r="G340" s="218" t="s">
        <v>1352</v>
      </c>
      <c r="H340" s="219">
        <v>1</v>
      </c>
      <c r="I340" s="220"/>
      <c r="J340" s="221">
        <f>ROUND(I340*H340,2)</f>
        <v>0</v>
      </c>
      <c r="K340" s="217" t="s">
        <v>19</v>
      </c>
      <c r="L340" s="46"/>
      <c r="M340" s="222" t="s">
        <v>19</v>
      </c>
      <c r="N340" s="223" t="s">
        <v>44</v>
      </c>
      <c r="O340" s="86"/>
      <c r="P340" s="224">
        <f>O340*H340</f>
        <v>0</v>
      </c>
      <c r="Q340" s="224">
        <v>0</v>
      </c>
      <c r="R340" s="224">
        <f>Q340*H340</f>
        <v>0</v>
      </c>
      <c r="S340" s="224">
        <v>0</v>
      </c>
      <c r="T340" s="225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26" t="s">
        <v>135</v>
      </c>
      <c r="AT340" s="226" t="s">
        <v>190</v>
      </c>
      <c r="AU340" s="226" t="s">
        <v>80</v>
      </c>
      <c r="AY340" s="19" t="s">
        <v>188</v>
      </c>
      <c r="BE340" s="227">
        <f>IF(N340="základní",J340,0)</f>
        <v>0</v>
      </c>
      <c r="BF340" s="227">
        <f>IF(N340="snížená",J340,0)</f>
        <v>0</v>
      </c>
      <c r="BG340" s="227">
        <f>IF(N340="zákl. přenesená",J340,0)</f>
        <v>0</v>
      </c>
      <c r="BH340" s="227">
        <f>IF(N340="sníž. přenesená",J340,0)</f>
        <v>0</v>
      </c>
      <c r="BI340" s="227">
        <f>IF(N340="nulová",J340,0)</f>
        <v>0</v>
      </c>
      <c r="BJ340" s="19" t="s">
        <v>80</v>
      </c>
      <c r="BK340" s="227">
        <f>ROUND(I340*H340,2)</f>
        <v>0</v>
      </c>
      <c r="BL340" s="19" t="s">
        <v>135</v>
      </c>
      <c r="BM340" s="226" t="s">
        <v>5076</v>
      </c>
    </row>
    <row r="341" s="2" customFormat="1" ht="16.5" customHeight="1">
      <c r="A341" s="40"/>
      <c r="B341" s="41"/>
      <c r="C341" s="215" t="s">
        <v>3075</v>
      </c>
      <c r="D341" s="215" t="s">
        <v>190</v>
      </c>
      <c r="E341" s="216" t="s">
        <v>5049</v>
      </c>
      <c r="F341" s="217" t="s">
        <v>5050</v>
      </c>
      <c r="G341" s="218" t="s">
        <v>1352</v>
      </c>
      <c r="H341" s="219">
        <v>2</v>
      </c>
      <c r="I341" s="220"/>
      <c r="J341" s="221">
        <f>ROUND(I341*H341,2)</f>
        <v>0</v>
      </c>
      <c r="K341" s="217" t="s">
        <v>19</v>
      </c>
      <c r="L341" s="46"/>
      <c r="M341" s="222" t="s">
        <v>19</v>
      </c>
      <c r="N341" s="223" t="s">
        <v>44</v>
      </c>
      <c r="O341" s="86"/>
      <c r="P341" s="224">
        <f>O341*H341</f>
        <v>0</v>
      </c>
      <c r="Q341" s="224">
        <v>0</v>
      </c>
      <c r="R341" s="224">
        <f>Q341*H341</f>
        <v>0</v>
      </c>
      <c r="S341" s="224">
        <v>0</v>
      </c>
      <c r="T341" s="225">
        <f>S341*H341</f>
        <v>0</v>
      </c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R341" s="226" t="s">
        <v>135</v>
      </c>
      <c r="AT341" s="226" t="s">
        <v>190</v>
      </c>
      <c r="AU341" s="226" t="s">
        <v>80</v>
      </c>
      <c r="AY341" s="19" t="s">
        <v>188</v>
      </c>
      <c r="BE341" s="227">
        <f>IF(N341="základní",J341,0)</f>
        <v>0</v>
      </c>
      <c r="BF341" s="227">
        <f>IF(N341="snížená",J341,0)</f>
        <v>0</v>
      </c>
      <c r="BG341" s="227">
        <f>IF(N341="zákl. přenesená",J341,0)</f>
        <v>0</v>
      </c>
      <c r="BH341" s="227">
        <f>IF(N341="sníž. přenesená",J341,0)</f>
        <v>0</v>
      </c>
      <c r="BI341" s="227">
        <f>IF(N341="nulová",J341,0)</f>
        <v>0</v>
      </c>
      <c r="BJ341" s="19" t="s">
        <v>80</v>
      </c>
      <c r="BK341" s="227">
        <f>ROUND(I341*H341,2)</f>
        <v>0</v>
      </c>
      <c r="BL341" s="19" t="s">
        <v>135</v>
      </c>
      <c r="BM341" s="226" t="s">
        <v>5077</v>
      </c>
    </row>
    <row r="342" s="2" customFormat="1" ht="16.5" customHeight="1">
      <c r="A342" s="40"/>
      <c r="B342" s="41"/>
      <c r="C342" s="215" t="s">
        <v>3077</v>
      </c>
      <c r="D342" s="215" t="s">
        <v>190</v>
      </c>
      <c r="E342" s="216" t="s">
        <v>5052</v>
      </c>
      <c r="F342" s="217" t="s">
        <v>4475</v>
      </c>
      <c r="G342" s="218" t="s">
        <v>1352</v>
      </c>
      <c r="H342" s="219">
        <v>2</v>
      </c>
      <c r="I342" s="220"/>
      <c r="J342" s="221">
        <f>ROUND(I342*H342,2)</f>
        <v>0</v>
      </c>
      <c r="K342" s="217" t="s">
        <v>19</v>
      </c>
      <c r="L342" s="46"/>
      <c r="M342" s="222" t="s">
        <v>19</v>
      </c>
      <c r="N342" s="223" t="s">
        <v>44</v>
      </c>
      <c r="O342" s="86"/>
      <c r="P342" s="224">
        <f>O342*H342</f>
        <v>0</v>
      </c>
      <c r="Q342" s="224">
        <v>0</v>
      </c>
      <c r="R342" s="224">
        <f>Q342*H342</f>
        <v>0</v>
      </c>
      <c r="S342" s="224">
        <v>0</v>
      </c>
      <c r="T342" s="225">
        <f>S342*H342</f>
        <v>0</v>
      </c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R342" s="226" t="s">
        <v>135</v>
      </c>
      <c r="AT342" s="226" t="s">
        <v>190</v>
      </c>
      <c r="AU342" s="226" t="s">
        <v>80</v>
      </c>
      <c r="AY342" s="19" t="s">
        <v>188</v>
      </c>
      <c r="BE342" s="227">
        <f>IF(N342="základní",J342,0)</f>
        <v>0</v>
      </c>
      <c r="BF342" s="227">
        <f>IF(N342="snížená",J342,0)</f>
        <v>0</v>
      </c>
      <c r="BG342" s="227">
        <f>IF(N342="zákl. přenesená",J342,0)</f>
        <v>0</v>
      </c>
      <c r="BH342" s="227">
        <f>IF(N342="sníž. přenesená",J342,0)</f>
        <v>0</v>
      </c>
      <c r="BI342" s="227">
        <f>IF(N342="nulová",J342,0)</f>
        <v>0</v>
      </c>
      <c r="BJ342" s="19" t="s">
        <v>80</v>
      </c>
      <c r="BK342" s="227">
        <f>ROUND(I342*H342,2)</f>
        <v>0</v>
      </c>
      <c r="BL342" s="19" t="s">
        <v>135</v>
      </c>
      <c r="BM342" s="226" t="s">
        <v>5078</v>
      </c>
    </row>
    <row r="343" s="2" customFormat="1" ht="16.5" customHeight="1">
      <c r="A343" s="40"/>
      <c r="B343" s="41"/>
      <c r="C343" s="215" t="s">
        <v>5079</v>
      </c>
      <c r="D343" s="215" t="s">
        <v>190</v>
      </c>
      <c r="E343" s="216" t="s">
        <v>5054</v>
      </c>
      <c r="F343" s="217" t="s">
        <v>5055</v>
      </c>
      <c r="G343" s="218" t="s">
        <v>1352</v>
      </c>
      <c r="H343" s="219">
        <v>6</v>
      </c>
      <c r="I343" s="220"/>
      <c r="J343" s="221">
        <f>ROUND(I343*H343,2)</f>
        <v>0</v>
      </c>
      <c r="K343" s="217" t="s">
        <v>19</v>
      </c>
      <c r="L343" s="46"/>
      <c r="M343" s="222" t="s">
        <v>19</v>
      </c>
      <c r="N343" s="223" t="s">
        <v>44</v>
      </c>
      <c r="O343" s="86"/>
      <c r="P343" s="224">
        <f>O343*H343</f>
        <v>0</v>
      </c>
      <c r="Q343" s="224">
        <v>0</v>
      </c>
      <c r="R343" s="224">
        <f>Q343*H343</f>
        <v>0</v>
      </c>
      <c r="S343" s="224">
        <v>0</v>
      </c>
      <c r="T343" s="225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26" t="s">
        <v>135</v>
      </c>
      <c r="AT343" s="226" t="s">
        <v>190</v>
      </c>
      <c r="AU343" s="226" t="s">
        <v>80</v>
      </c>
      <c r="AY343" s="19" t="s">
        <v>188</v>
      </c>
      <c r="BE343" s="227">
        <f>IF(N343="základní",J343,0)</f>
        <v>0</v>
      </c>
      <c r="BF343" s="227">
        <f>IF(N343="snížená",J343,0)</f>
        <v>0</v>
      </c>
      <c r="BG343" s="227">
        <f>IF(N343="zákl. přenesená",J343,0)</f>
        <v>0</v>
      </c>
      <c r="BH343" s="227">
        <f>IF(N343="sníž. přenesená",J343,0)</f>
        <v>0</v>
      </c>
      <c r="BI343" s="227">
        <f>IF(N343="nulová",J343,0)</f>
        <v>0</v>
      </c>
      <c r="BJ343" s="19" t="s">
        <v>80</v>
      </c>
      <c r="BK343" s="227">
        <f>ROUND(I343*H343,2)</f>
        <v>0</v>
      </c>
      <c r="BL343" s="19" t="s">
        <v>135</v>
      </c>
      <c r="BM343" s="226" t="s">
        <v>5080</v>
      </c>
    </row>
    <row r="344" s="12" customFormat="1" ht="25.92" customHeight="1">
      <c r="A344" s="12"/>
      <c r="B344" s="199"/>
      <c r="C344" s="200"/>
      <c r="D344" s="201" t="s">
        <v>72</v>
      </c>
      <c r="E344" s="202" t="s">
        <v>5081</v>
      </c>
      <c r="F344" s="202" t="s">
        <v>5082</v>
      </c>
      <c r="G344" s="200"/>
      <c r="H344" s="200"/>
      <c r="I344" s="203"/>
      <c r="J344" s="204">
        <f>BK344</f>
        <v>0</v>
      </c>
      <c r="K344" s="200"/>
      <c r="L344" s="205"/>
      <c r="M344" s="206"/>
      <c r="N344" s="207"/>
      <c r="O344" s="207"/>
      <c r="P344" s="208">
        <f>SUM(P345:P356)</f>
        <v>0</v>
      </c>
      <c r="Q344" s="207"/>
      <c r="R344" s="208">
        <f>SUM(R345:R356)</f>
        <v>0</v>
      </c>
      <c r="S344" s="207"/>
      <c r="T344" s="209">
        <f>SUM(T345:T356)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210" t="s">
        <v>80</v>
      </c>
      <c r="AT344" s="211" t="s">
        <v>72</v>
      </c>
      <c r="AU344" s="211" t="s">
        <v>73</v>
      </c>
      <c r="AY344" s="210" t="s">
        <v>188</v>
      </c>
      <c r="BK344" s="212">
        <f>SUM(BK345:BK356)</f>
        <v>0</v>
      </c>
    </row>
    <row r="345" s="2" customFormat="1" ht="24.15" customHeight="1">
      <c r="A345" s="40"/>
      <c r="B345" s="41"/>
      <c r="C345" s="215" t="s">
        <v>3941</v>
      </c>
      <c r="D345" s="215" t="s">
        <v>190</v>
      </c>
      <c r="E345" s="216" t="s">
        <v>5083</v>
      </c>
      <c r="F345" s="217" t="s">
        <v>5084</v>
      </c>
      <c r="G345" s="218" t="s">
        <v>1352</v>
      </c>
      <c r="H345" s="219">
        <v>1</v>
      </c>
      <c r="I345" s="220"/>
      <c r="J345" s="221">
        <f>ROUND(I345*H345,2)</f>
        <v>0</v>
      </c>
      <c r="K345" s="217" t="s">
        <v>19</v>
      </c>
      <c r="L345" s="46"/>
      <c r="M345" s="222" t="s">
        <v>19</v>
      </c>
      <c r="N345" s="223" t="s">
        <v>44</v>
      </c>
      <c r="O345" s="86"/>
      <c r="P345" s="224">
        <f>O345*H345</f>
        <v>0</v>
      </c>
      <c r="Q345" s="224">
        <v>0</v>
      </c>
      <c r="R345" s="224">
        <f>Q345*H345</f>
        <v>0</v>
      </c>
      <c r="S345" s="224">
        <v>0</v>
      </c>
      <c r="T345" s="225">
        <f>S345*H345</f>
        <v>0</v>
      </c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R345" s="226" t="s">
        <v>135</v>
      </c>
      <c r="AT345" s="226" t="s">
        <v>190</v>
      </c>
      <c r="AU345" s="226" t="s">
        <v>80</v>
      </c>
      <c r="AY345" s="19" t="s">
        <v>188</v>
      </c>
      <c r="BE345" s="227">
        <f>IF(N345="základní",J345,0)</f>
        <v>0</v>
      </c>
      <c r="BF345" s="227">
        <f>IF(N345="snížená",J345,0)</f>
        <v>0</v>
      </c>
      <c r="BG345" s="227">
        <f>IF(N345="zákl. přenesená",J345,0)</f>
        <v>0</v>
      </c>
      <c r="BH345" s="227">
        <f>IF(N345="sníž. přenesená",J345,0)</f>
        <v>0</v>
      </c>
      <c r="BI345" s="227">
        <f>IF(N345="nulová",J345,0)</f>
        <v>0</v>
      </c>
      <c r="BJ345" s="19" t="s">
        <v>80</v>
      </c>
      <c r="BK345" s="227">
        <f>ROUND(I345*H345,2)</f>
        <v>0</v>
      </c>
      <c r="BL345" s="19" t="s">
        <v>135</v>
      </c>
      <c r="BM345" s="226" t="s">
        <v>5085</v>
      </c>
    </row>
    <row r="346" s="2" customFormat="1" ht="16.5" customHeight="1">
      <c r="A346" s="40"/>
      <c r="B346" s="41"/>
      <c r="C346" s="215" t="s">
        <v>5086</v>
      </c>
      <c r="D346" s="215" t="s">
        <v>190</v>
      </c>
      <c r="E346" s="216" t="s">
        <v>5087</v>
      </c>
      <c r="F346" s="217" t="s">
        <v>5031</v>
      </c>
      <c r="G346" s="218" t="s">
        <v>1352</v>
      </c>
      <c r="H346" s="219">
        <v>1</v>
      </c>
      <c r="I346" s="220"/>
      <c r="J346" s="221">
        <f>ROUND(I346*H346,2)</f>
        <v>0</v>
      </c>
      <c r="K346" s="217" t="s">
        <v>19</v>
      </c>
      <c r="L346" s="46"/>
      <c r="M346" s="222" t="s">
        <v>19</v>
      </c>
      <c r="N346" s="223" t="s">
        <v>44</v>
      </c>
      <c r="O346" s="86"/>
      <c r="P346" s="224">
        <f>O346*H346</f>
        <v>0</v>
      </c>
      <c r="Q346" s="224">
        <v>0</v>
      </c>
      <c r="R346" s="224">
        <f>Q346*H346</f>
        <v>0</v>
      </c>
      <c r="S346" s="224">
        <v>0</v>
      </c>
      <c r="T346" s="225">
        <f>S346*H346</f>
        <v>0</v>
      </c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R346" s="226" t="s">
        <v>135</v>
      </c>
      <c r="AT346" s="226" t="s">
        <v>190</v>
      </c>
      <c r="AU346" s="226" t="s">
        <v>80</v>
      </c>
      <c r="AY346" s="19" t="s">
        <v>188</v>
      </c>
      <c r="BE346" s="227">
        <f>IF(N346="základní",J346,0)</f>
        <v>0</v>
      </c>
      <c r="BF346" s="227">
        <f>IF(N346="snížená",J346,0)</f>
        <v>0</v>
      </c>
      <c r="BG346" s="227">
        <f>IF(N346="zákl. přenesená",J346,0)</f>
        <v>0</v>
      </c>
      <c r="BH346" s="227">
        <f>IF(N346="sníž. přenesená",J346,0)</f>
        <v>0</v>
      </c>
      <c r="BI346" s="227">
        <f>IF(N346="nulová",J346,0)</f>
        <v>0</v>
      </c>
      <c r="BJ346" s="19" t="s">
        <v>80</v>
      </c>
      <c r="BK346" s="227">
        <f>ROUND(I346*H346,2)</f>
        <v>0</v>
      </c>
      <c r="BL346" s="19" t="s">
        <v>135</v>
      </c>
      <c r="BM346" s="226" t="s">
        <v>5088</v>
      </c>
    </row>
    <row r="347" s="2" customFormat="1" ht="16.5" customHeight="1">
      <c r="A347" s="40"/>
      <c r="B347" s="41"/>
      <c r="C347" s="215" t="s">
        <v>3944</v>
      </c>
      <c r="D347" s="215" t="s">
        <v>190</v>
      </c>
      <c r="E347" s="216" t="s">
        <v>5089</v>
      </c>
      <c r="F347" s="217" t="s">
        <v>5037</v>
      </c>
      <c r="G347" s="218" t="s">
        <v>1352</v>
      </c>
      <c r="H347" s="219">
        <v>1</v>
      </c>
      <c r="I347" s="220"/>
      <c r="J347" s="221">
        <f>ROUND(I347*H347,2)</f>
        <v>0</v>
      </c>
      <c r="K347" s="217" t="s">
        <v>19</v>
      </c>
      <c r="L347" s="46"/>
      <c r="M347" s="222" t="s">
        <v>19</v>
      </c>
      <c r="N347" s="223" t="s">
        <v>44</v>
      </c>
      <c r="O347" s="86"/>
      <c r="P347" s="224">
        <f>O347*H347</f>
        <v>0</v>
      </c>
      <c r="Q347" s="224">
        <v>0</v>
      </c>
      <c r="R347" s="224">
        <f>Q347*H347</f>
        <v>0</v>
      </c>
      <c r="S347" s="224">
        <v>0</v>
      </c>
      <c r="T347" s="225">
        <f>S347*H347</f>
        <v>0</v>
      </c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26" t="s">
        <v>135</v>
      </c>
      <c r="AT347" s="226" t="s">
        <v>190</v>
      </c>
      <c r="AU347" s="226" t="s">
        <v>80</v>
      </c>
      <c r="AY347" s="19" t="s">
        <v>188</v>
      </c>
      <c r="BE347" s="227">
        <f>IF(N347="základní",J347,0)</f>
        <v>0</v>
      </c>
      <c r="BF347" s="227">
        <f>IF(N347="snížená",J347,0)</f>
        <v>0</v>
      </c>
      <c r="BG347" s="227">
        <f>IF(N347="zákl. přenesená",J347,0)</f>
        <v>0</v>
      </c>
      <c r="BH347" s="227">
        <f>IF(N347="sníž. přenesená",J347,0)</f>
        <v>0</v>
      </c>
      <c r="BI347" s="227">
        <f>IF(N347="nulová",J347,0)</f>
        <v>0</v>
      </c>
      <c r="BJ347" s="19" t="s">
        <v>80</v>
      </c>
      <c r="BK347" s="227">
        <f>ROUND(I347*H347,2)</f>
        <v>0</v>
      </c>
      <c r="BL347" s="19" t="s">
        <v>135</v>
      </c>
      <c r="BM347" s="226" t="s">
        <v>5090</v>
      </c>
    </row>
    <row r="348" s="2" customFormat="1" ht="16.5" customHeight="1">
      <c r="A348" s="40"/>
      <c r="B348" s="41"/>
      <c r="C348" s="215" t="s">
        <v>5091</v>
      </c>
      <c r="D348" s="215" t="s">
        <v>190</v>
      </c>
      <c r="E348" s="216" t="s">
        <v>5092</v>
      </c>
      <c r="F348" s="217" t="s">
        <v>5040</v>
      </c>
      <c r="G348" s="218" t="s">
        <v>1352</v>
      </c>
      <c r="H348" s="219">
        <v>1</v>
      </c>
      <c r="I348" s="220"/>
      <c r="J348" s="221">
        <f>ROUND(I348*H348,2)</f>
        <v>0</v>
      </c>
      <c r="K348" s="217" t="s">
        <v>19</v>
      </c>
      <c r="L348" s="46"/>
      <c r="M348" s="222" t="s">
        <v>19</v>
      </c>
      <c r="N348" s="223" t="s">
        <v>44</v>
      </c>
      <c r="O348" s="86"/>
      <c r="P348" s="224">
        <f>O348*H348</f>
        <v>0</v>
      </c>
      <c r="Q348" s="224">
        <v>0</v>
      </c>
      <c r="R348" s="224">
        <f>Q348*H348</f>
        <v>0</v>
      </c>
      <c r="S348" s="224">
        <v>0</v>
      </c>
      <c r="T348" s="225">
        <f>S348*H348</f>
        <v>0</v>
      </c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R348" s="226" t="s">
        <v>135</v>
      </c>
      <c r="AT348" s="226" t="s">
        <v>190</v>
      </c>
      <c r="AU348" s="226" t="s">
        <v>80</v>
      </c>
      <c r="AY348" s="19" t="s">
        <v>188</v>
      </c>
      <c r="BE348" s="227">
        <f>IF(N348="základní",J348,0)</f>
        <v>0</v>
      </c>
      <c r="BF348" s="227">
        <f>IF(N348="snížená",J348,0)</f>
        <v>0</v>
      </c>
      <c r="BG348" s="227">
        <f>IF(N348="zákl. přenesená",J348,0)</f>
        <v>0</v>
      </c>
      <c r="BH348" s="227">
        <f>IF(N348="sníž. přenesená",J348,0)</f>
        <v>0</v>
      </c>
      <c r="BI348" s="227">
        <f>IF(N348="nulová",J348,0)</f>
        <v>0</v>
      </c>
      <c r="BJ348" s="19" t="s">
        <v>80</v>
      </c>
      <c r="BK348" s="227">
        <f>ROUND(I348*H348,2)</f>
        <v>0</v>
      </c>
      <c r="BL348" s="19" t="s">
        <v>135</v>
      </c>
      <c r="BM348" s="226" t="s">
        <v>5093</v>
      </c>
    </row>
    <row r="349" s="2" customFormat="1" ht="16.5" customHeight="1">
      <c r="A349" s="40"/>
      <c r="B349" s="41"/>
      <c r="C349" s="215" t="s">
        <v>3947</v>
      </c>
      <c r="D349" s="215" t="s">
        <v>190</v>
      </c>
      <c r="E349" s="216" t="s">
        <v>5042</v>
      </c>
      <c r="F349" s="217" t="s">
        <v>5043</v>
      </c>
      <c r="G349" s="218" t="s">
        <v>501</v>
      </c>
      <c r="H349" s="219">
        <v>1.5</v>
      </c>
      <c r="I349" s="220"/>
      <c r="J349" s="221">
        <f>ROUND(I349*H349,2)</f>
        <v>0</v>
      </c>
      <c r="K349" s="217" t="s">
        <v>19</v>
      </c>
      <c r="L349" s="46"/>
      <c r="M349" s="222" t="s">
        <v>19</v>
      </c>
      <c r="N349" s="223" t="s">
        <v>44</v>
      </c>
      <c r="O349" s="86"/>
      <c r="P349" s="224">
        <f>O349*H349</f>
        <v>0</v>
      </c>
      <c r="Q349" s="224">
        <v>0</v>
      </c>
      <c r="R349" s="224">
        <f>Q349*H349</f>
        <v>0</v>
      </c>
      <c r="S349" s="224">
        <v>0</v>
      </c>
      <c r="T349" s="225">
        <f>S349*H349</f>
        <v>0</v>
      </c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R349" s="226" t="s">
        <v>135</v>
      </c>
      <c r="AT349" s="226" t="s">
        <v>190</v>
      </c>
      <c r="AU349" s="226" t="s">
        <v>80</v>
      </c>
      <c r="AY349" s="19" t="s">
        <v>188</v>
      </c>
      <c r="BE349" s="227">
        <f>IF(N349="základní",J349,0)</f>
        <v>0</v>
      </c>
      <c r="BF349" s="227">
        <f>IF(N349="snížená",J349,0)</f>
        <v>0</v>
      </c>
      <c r="BG349" s="227">
        <f>IF(N349="zákl. přenesená",J349,0)</f>
        <v>0</v>
      </c>
      <c r="BH349" s="227">
        <f>IF(N349="sníž. přenesená",J349,0)</f>
        <v>0</v>
      </c>
      <c r="BI349" s="227">
        <f>IF(N349="nulová",J349,0)</f>
        <v>0</v>
      </c>
      <c r="BJ349" s="19" t="s">
        <v>80</v>
      </c>
      <c r="BK349" s="227">
        <f>ROUND(I349*H349,2)</f>
        <v>0</v>
      </c>
      <c r="BL349" s="19" t="s">
        <v>135</v>
      </c>
      <c r="BM349" s="226" t="s">
        <v>5094</v>
      </c>
    </row>
    <row r="350" s="2" customFormat="1" ht="16.5" customHeight="1">
      <c r="A350" s="40"/>
      <c r="B350" s="41"/>
      <c r="C350" s="215" t="s">
        <v>5095</v>
      </c>
      <c r="D350" s="215" t="s">
        <v>190</v>
      </c>
      <c r="E350" s="216" t="s">
        <v>4462</v>
      </c>
      <c r="F350" s="217" t="s">
        <v>4463</v>
      </c>
      <c r="G350" s="218" t="s">
        <v>1352</v>
      </c>
      <c r="H350" s="219">
        <v>6</v>
      </c>
      <c r="I350" s="220"/>
      <c r="J350" s="221">
        <f>ROUND(I350*H350,2)</f>
        <v>0</v>
      </c>
      <c r="K350" s="217" t="s">
        <v>19</v>
      </c>
      <c r="L350" s="46"/>
      <c r="M350" s="222" t="s">
        <v>19</v>
      </c>
      <c r="N350" s="223" t="s">
        <v>44</v>
      </c>
      <c r="O350" s="86"/>
      <c r="P350" s="224">
        <f>O350*H350</f>
        <v>0</v>
      </c>
      <c r="Q350" s="224">
        <v>0</v>
      </c>
      <c r="R350" s="224">
        <f>Q350*H350</f>
        <v>0</v>
      </c>
      <c r="S350" s="224">
        <v>0</v>
      </c>
      <c r="T350" s="225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26" t="s">
        <v>135</v>
      </c>
      <c r="AT350" s="226" t="s">
        <v>190</v>
      </c>
      <c r="AU350" s="226" t="s">
        <v>80</v>
      </c>
      <c r="AY350" s="19" t="s">
        <v>188</v>
      </c>
      <c r="BE350" s="227">
        <f>IF(N350="základní",J350,0)</f>
        <v>0</v>
      </c>
      <c r="BF350" s="227">
        <f>IF(N350="snížená",J350,0)</f>
        <v>0</v>
      </c>
      <c r="BG350" s="227">
        <f>IF(N350="zákl. přenesená",J350,0)</f>
        <v>0</v>
      </c>
      <c r="BH350" s="227">
        <f>IF(N350="sníž. přenesená",J350,0)</f>
        <v>0</v>
      </c>
      <c r="BI350" s="227">
        <f>IF(N350="nulová",J350,0)</f>
        <v>0</v>
      </c>
      <c r="BJ350" s="19" t="s">
        <v>80</v>
      </c>
      <c r="BK350" s="227">
        <f>ROUND(I350*H350,2)</f>
        <v>0</v>
      </c>
      <c r="BL350" s="19" t="s">
        <v>135</v>
      </c>
      <c r="BM350" s="226" t="s">
        <v>5096</v>
      </c>
    </row>
    <row r="351" s="2" customFormat="1" ht="16.5" customHeight="1">
      <c r="A351" s="40"/>
      <c r="B351" s="41"/>
      <c r="C351" s="215" t="s">
        <v>3950</v>
      </c>
      <c r="D351" s="215" t="s">
        <v>190</v>
      </c>
      <c r="E351" s="216" t="s">
        <v>4465</v>
      </c>
      <c r="F351" s="217" t="s">
        <v>4466</v>
      </c>
      <c r="G351" s="218" t="s">
        <v>1352</v>
      </c>
      <c r="H351" s="219">
        <v>6</v>
      </c>
      <c r="I351" s="220"/>
      <c r="J351" s="221">
        <f>ROUND(I351*H351,2)</f>
        <v>0</v>
      </c>
      <c r="K351" s="217" t="s">
        <v>19</v>
      </c>
      <c r="L351" s="46"/>
      <c r="M351" s="222" t="s">
        <v>19</v>
      </c>
      <c r="N351" s="223" t="s">
        <v>44</v>
      </c>
      <c r="O351" s="86"/>
      <c r="P351" s="224">
        <f>O351*H351</f>
        <v>0</v>
      </c>
      <c r="Q351" s="224">
        <v>0</v>
      </c>
      <c r="R351" s="224">
        <f>Q351*H351</f>
        <v>0</v>
      </c>
      <c r="S351" s="224">
        <v>0</v>
      </c>
      <c r="T351" s="225">
        <f>S351*H351</f>
        <v>0</v>
      </c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R351" s="226" t="s">
        <v>135</v>
      </c>
      <c r="AT351" s="226" t="s">
        <v>190</v>
      </c>
      <c r="AU351" s="226" t="s">
        <v>80</v>
      </c>
      <c r="AY351" s="19" t="s">
        <v>188</v>
      </c>
      <c r="BE351" s="227">
        <f>IF(N351="základní",J351,0)</f>
        <v>0</v>
      </c>
      <c r="BF351" s="227">
        <f>IF(N351="snížená",J351,0)</f>
        <v>0</v>
      </c>
      <c r="BG351" s="227">
        <f>IF(N351="zákl. přenesená",J351,0)</f>
        <v>0</v>
      </c>
      <c r="BH351" s="227">
        <f>IF(N351="sníž. přenesená",J351,0)</f>
        <v>0</v>
      </c>
      <c r="BI351" s="227">
        <f>IF(N351="nulová",J351,0)</f>
        <v>0</v>
      </c>
      <c r="BJ351" s="19" t="s">
        <v>80</v>
      </c>
      <c r="BK351" s="227">
        <f>ROUND(I351*H351,2)</f>
        <v>0</v>
      </c>
      <c r="BL351" s="19" t="s">
        <v>135</v>
      </c>
      <c r="BM351" s="226" t="s">
        <v>5097</v>
      </c>
    </row>
    <row r="352" s="2" customFormat="1" ht="16.5" customHeight="1">
      <c r="A352" s="40"/>
      <c r="B352" s="41"/>
      <c r="C352" s="215" t="s">
        <v>5098</v>
      </c>
      <c r="D352" s="215" t="s">
        <v>190</v>
      </c>
      <c r="E352" s="216" t="s">
        <v>4468</v>
      </c>
      <c r="F352" s="217" t="s">
        <v>4469</v>
      </c>
      <c r="G352" s="218" t="s">
        <v>1352</v>
      </c>
      <c r="H352" s="219">
        <v>1</v>
      </c>
      <c r="I352" s="220"/>
      <c r="J352" s="221">
        <f>ROUND(I352*H352,2)</f>
        <v>0</v>
      </c>
      <c r="K352" s="217" t="s">
        <v>19</v>
      </c>
      <c r="L352" s="46"/>
      <c r="M352" s="222" t="s">
        <v>19</v>
      </c>
      <c r="N352" s="223" t="s">
        <v>44</v>
      </c>
      <c r="O352" s="86"/>
      <c r="P352" s="224">
        <f>O352*H352</f>
        <v>0</v>
      </c>
      <c r="Q352" s="224">
        <v>0</v>
      </c>
      <c r="R352" s="224">
        <f>Q352*H352</f>
        <v>0</v>
      </c>
      <c r="S352" s="224">
        <v>0</v>
      </c>
      <c r="T352" s="225">
        <f>S352*H352</f>
        <v>0</v>
      </c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R352" s="226" t="s">
        <v>135</v>
      </c>
      <c r="AT352" s="226" t="s">
        <v>190</v>
      </c>
      <c r="AU352" s="226" t="s">
        <v>80</v>
      </c>
      <c r="AY352" s="19" t="s">
        <v>188</v>
      </c>
      <c r="BE352" s="227">
        <f>IF(N352="základní",J352,0)</f>
        <v>0</v>
      </c>
      <c r="BF352" s="227">
        <f>IF(N352="snížená",J352,0)</f>
        <v>0</v>
      </c>
      <c r="BG352" s="227">
        <f>IF(N352="zákl. přenesená",J352,0)</f>
        <v>0</v>
      </c>
      <c r="BH352" s="227">
        <f>IF(N352="sníž. přenesená",J352,0)</f>
        <v>0</v>
      </c>
      <c r="BI352" s="227">
        <f>IF(N352="nulová",J352,0)</f>
        <v>0</v>
      </c>
      <c r="BJ352" s="19" t="s">
        <v>80</v>
      </c>
      <c r="BK352" s="227">
        <f>ROUND(I352*H352,2)</f>
        <v>0</v>
      </c>
      <c r="BL352" s="19" t="s">
        <v>135</v>
      </c>
      <c r="BM352" s="226" t="s">
        <v>5099</v>
      </c>
    </row>
    <row r="353" s="2" customFormat="1" ht="16.5" customHeight="1">
      <c r="A353" s="40"/>
      <c r="B353" s="41"/>
      <c r="C353" s="215" t="s">
        <v>3953</v>
      </c>
      <c r="D353" s="215" t="s">
        <v>190</v>
      </c>
      <c r="E353" s="216" t="s">
        <v>4471</v>
      </c>
      <c r="F353" s="217" t="s">
        <v>4472</v>
      </c>
      <c r="G353" s="218" t="s">
        <v>1352</v>
      </c>
      <c r="H353" s="219">
        <v>1</v>
      </c>
      <c r="I353" s="220"/>
      <c r="J353" s="221">
        <f>ROUND(I353*H353,2)</f>
        <v>0</v>
      </c>
      <c r="K353" s="217" t="s">
        <v>19</v>
      </c>
      <c r="L353" s="46"/>
      <c r="M353" s="222" t="s">
        <v>19</v>
      </c>
      <c r="N353" s="223" t="s">
        <v>44</v>
      </c>
      <c r="O353" s="86"/>
      <c r="P353" s="224">
        <f>O353*H353</f>
        <v>0</v>
      </c>
      <c r="Q353" s="224">
        <v>0</v>
      </c>
      <c r="R353" s="224">
        <f>Q353*H353</f>
        <v>0</v>
      </c>
      <c r="S353" s="224">
        <v>0</v>
      </c>
      <c r="T353" s="225">
        <f>S353*H353</f>
        <v>0</v>
      </c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R353" s="226" t="s">
        <v>135</v>
      </c>
      <c r="AT353" s="226" t="s">
        <v>190</v>
      </c>
      <c r="AU353" s="226" t="s">
        <v>80</v>
      </c>
      <c r="AY353" s="19" t="s">
        <v>188</v>
      </c>
      <c r="BE353" s="227">
        <f>IF(N353="základní",J353,0)</f>
        <v>0</v>
      </c>
      <c r="BF353" s="227">
        <f>IF(N353="snížená",J353,0)</f>
        <v>0</v>
      </c>
      <c r="BG353" s="227">
        <f>IF(N353="zákl. přenesená",J353,0)</f>
        <v>0</v>
      </c>
      <c r="BH353" s="227">
        <f>IF(N353="sníž. přenesená",J353,0)</f>
        <v>0</v>
      </c>
      <c r="BI353" s="227">
        <f>IF(N353="nulová",J353,0)</f>
        <v>0</v>
      </c>
      <c r="BJ353" s="19" t="s">
        <v>80</v>
      </c>
      <c r="BK353" s="227">
        <f>ROUND(I353*H353,2)</f>
        <v>0</v>
      </c>
      <c r="BL353" s="19" t="s">
        <v>135</v>
      </c>
      <c r="BM353" s="226" t="s">
        <v>5100</v>
      </c>
    </row>
    <row r="354" s="2" customFormat="1" ht="16.5" customHeight="1">
      <c r="A354" s="40"/>
      <c r="B354" s="41"/>
      <c r="C354" s="215" t="s">
        <v>5101</v>
      </c>
      <c r="D354" s="215" t="s">
        <v>190</v>
      </c>
      <c r="E354" s="216" t="s">
        <v>4474</v>
      </c>
      <c r="F354" s="217" t="s">
        <v>4475</v>
      </c>
      <c r="G354" s="218" t="s">
        <v>1352</v>
      </c>
      <c r="H354" s="219">
        <v>3</v>
      </c>
      <c r="I354" s="220"/>
      <c r="J354" s="221">
        <f>ROUND(I354*H354,2)</f>
        <v>0</v>
      </c>
      <c r="K354" s="217" t="s">
        <v>19</v>
      </c>
      <c r="L354" s="46"/>
      <c r="M354" s="222" t="s">
        <v>19</v>
      </c>
      <c r="N354" s="223" t="s">
        <v>44</v>
      </c>
      <c r="O354" s="86"/>
      <c r="P354" s="224">
        <f>O354*H354</f>
        <v>0</v>
      </c>
      <c r="Q354" s="224">
        <v>0</v>
      </c>
      <c r="R354" s="224">
        <f>Q354*H354</f>
        <v>0</v>
      </c>
      <c r="S354" s="224">
        <v>0</v>
      </c>
      <c r="T354" s="225">
        <f>S354*H354</f>
        <v>0</v>
      </c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R354" s="226" t="s">
        <v>135</v>
      </c>
      <c r="AT354" s="226" t="s">
        <v>190</v>
      </c>
      <c r="AU354" s="226" t="s">
        <v>80</v>
      </c>
      <c r="AY354" s="19" t="s">
        <v>188</v>
      </c>
      <c r="BE354" s="227">
        <f>IF(N354="základní",J354,0)</f>
        <v>0</v>
      </c>
      <c r="BF354" s="227">
        <f>IF(N354="snížená",J354,0)</f>
        <v>0</v>
      </c>
      <c r="BG354" s="227">
        <f>IF(N354="zákl. přenesená",J354,0)</f>
        <v>0</v>
      </c>
      <c r="BH354" s="227">
        <f>IF(N354="sníž. přenesená",J354,0)</f>
        <v>0</v>
      </c>
      <c r="BI354" s="227">
        <f>IF(N354="nulová",J354,0)</f>
        <v>0</v>
      </c>
      <c r="BJ354" s="19" t="s">
        <v>80</v>
      </c>
      <c r="BK354" s="227">
        <f>ROUND(I354*H354,2)</f>
        <v>0</v>
      </c>
      <c r="BL354" s="19" t="s">
        <v>135</v>
      </c>
      <c r="BM354" s="226" t="s">
        <v>5102</v>
      </c>
    </row>
    <row r="355" s="2" customFormat="1" ht="16.5" customHeight="1">
      <c r="A355" s="40"/>
      <c r="B355" s="41"/>
      <c r="C355" s="215" t="s">
        <v>3956</v>
      </c>
      <c r="D355" s="215" t="s">
        <v>190</v>
      </c>
      <c r="E355" s="216" t="s">
        <v>5103</v>
      </c>
      <c r="F355" s="217" t="s">
        <v>5055</v>
      </c>
      <c r="G355" s="218" t="s">
        <v>1352</v>
      </c>
      <c r="H355" s="219">
        <v>6</v>
      </c>
      <c r="I355" s="220"/>
      <c r="J355" s="221">
        <f>ROUND(I355*H355,2)</f>
        <v>0</v>
      </c>
      <c r="K355" s="217" t="s">
        <v>19</v>
      </c>
      <c r="L355" s="46"/>
      <c r="M355" s="222" t="s">
        <v>19</v>
      </c>
      <c r="N355" s="223" t="s">
        <v>44</v>
      </c>
      <c r="O355" s="86"/>
      <c r="P355" s="224">
        <f>O355*H355</f>
        <v>0</v>
      </c>
      <c r="Q355" s="224">
        <v>0</v>
      </c>
      <c r="R355" s="224">
        <f>Q355*H355</f>
        <v>0</v>
      </c>
      <c r="S355" s="224">
        <v>0</v>
      </c>
      <c r="T355" s="225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26" t="s">
        <v>135</v>
      </c>
      <c r="AT355" s="226" t="s">
        <v>190</v>
      </c>
      <c r="AU355" s="226" t="s">
        <v>80</v>
      </c>
      <c r="AY355" s="19" t="s">
        <v>188</v>
      </c>
      <c r="BE355" s="227">
        <f>IF(N355="základní",J355,0)</f>
        <v>0</v>
      </c>
      <c r="BF355" s="227">
        <f>IF(N355="snížená",J355,0)</f>
        <v>0</v>
      </c>
      <c r="BG355" s="227">
        <f>IF(N355="zákl. přenesená",J355,0)</f>
        <v>0</v>
      </c>
      <c r="BH355" s="227">
        <f>IF(N355="sníž. přenesená",J355,0)</f>
        <v>0</v>
      </c>
      <c r="BI355" s="227">
        <f>IF(N355="nulová",J355,0)</f>
        <v>0</v>
      </c>
      <c r="BJ355" s="19" t="s">
        <v>80</v>
      </c>
      <c r="BK355" s="227">
        <f>ROUND(I355*H355,2)</f>
        <v>0</v>
      </c>
      <c r="BL355" s="19" t="s">
        <v>135</v>
      </c>
      <c r="BM355" s="226" t="s">
        <v>5104</v>
      </c>
    </row>
    <row r="356" s="2" customFormat="1" ht="16.5" customHeight="1">
      <c r="A356" s="40"/>
      <c r="B356" s="41"/>
      <c r="C356" s="215" t="s">
        <v>5105</v>
      </c>
      <c r="D356" s="215" t="s">
        <v>190</v>
      </c>
      <c r="E356" s="216" t="s">
        <v>5106</v>
      </c>
      <c r="F356" s="217" t="s">
        <v>5025</v>
      </c>
      <c r="G356" s="218" t="s">
        <v>1352</v>
      </c>
      <c r="H356" s="219">
        <v>10</v>
      </c>
      <c r="I356" s="220"/>
      <c r="J356" s="221">
        <f>ROUND(I356*H356,2)</f>
        <v>0</v>
      </c>
      <c r="K356" s="217" t="s">
        <v>19</v>
      </c>
      <c r="L356" s="46"/>
      <c r="M356" s="222" t="s">
        <v>19</v>
      </c>
      <c r="N356" s="223" t="s">
        <v>44</v>
      </c>
      <c r="O356" s="86"/>
      <c r="P356" s="224">
        <f>O356*H356</f>
        <v>0</v>
      </c>
      <c r="Q356" s="224">
        <v>0</v>
      </c>
      <c r="R356" s="224">
        <f>Q356*H356</f>
        <v>0</v>
      </c>
      <c r="S356" s="224">
        <v>0</v>
      </c>
      <c r="T356" s="225">
        <f>S356*H356</f>
        <v>0</v>
      </c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R356" s="226" t="s">
        <v>135</v>
      </c>
      <c r="AT356" s="226" t="s">
        <v>190</v>
      </c>
      <c r="AU356" s="226" t="s">
        <v>80</v>
      </c>
      <c r="AY356" s="19" t="s">
        <v>188</v>
      </c>
      <c r="BE356" s="227">
        <f>IF(N356="základní",J356,0)</f>
        <v>0</v>
      </c>
      <c r="BF356" s="227">
        <f>IF(N356="snížená",J356,0)</f>
        <v>0</v>
      </c>
      <c r="BG356" s="227">
        <f>IF(N356="zákl. přenesená",J356,0)</f>
        <v>0</v>
      </c>
      <c r="BH356" s="227">
        <f>IF(N356="sníž. přenesená",J356,0)</f>
        <v>0</v>
      </c>
      <c r="BI356" s="227">
        <f>IF(N356="nulová",J356,0)</f>
        <v>0</v>
      </c>
      <c r="BJ356" s="19" t="s">
        <v>80</v>
      </c>
      <c r="BK356" s="227">
        <f>ROUND(I356*H356,2)</f>
        <v>0</v>
      </c>
      <c r="BL356" s="19" t="s">
        <v>135</v>
      </c>
      <c r="BM356" s="226" t="s">
        <v>5107</v>
      </c>
    </row>
    <row r="357" s="12" customFormat="1" ht="25.92" customHeight="1">
      <c r="A357" s="12"/>
      <c r="B357" s="199"/>
      <c r="C357" s="200"/>
      <c r="D357" s="201" t="s">
        <v>72</v>
      </c>
      <c r="E357" s="202" t="s">
        <v>5108</v>
      </c>
      <c r="F357" s="202" t="s">
        <v>5109</v>
      </c>
      <c r="G357" s="200"/>
      <c r="H357" s="200"/>
      <c r="I357" s="203"/>
      <c r="J357" s="204">
        <f>BK357</f>
        <v>0</v>
      </c>
      <c r="K357" s="200"/>
      <c r="L357" s="205"/>
      <c r="M357" s="206"/>
      <c r="N357" s="207"/>
      <c r="O357" s="207"/>
      <c r="P357" s="208">
        <f>SUM(P358:P367)</f>
        <v>0</v>
      </c>
      <c r="Q357" s="207"/>
      <c r="R357" s="208">
        <f>SUM(R358:R367)</f>
        <v>0</v>
      </c>
      <c r="S357" s="207"/>
      <c r="T357" s="209">
        <f>SUM(T358:T367)</f>
        <v>0</v>
      </c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R357" s="210" t="s">
        <v>80</v>
      </c>
      <c r="AT357" s="211" t="s">
        <v>72</v>
      </c>
      <c r="AU357" s="211" t="s">
        <v>73</v>
      </c>
      <c r="AY357" s="210" t="s">
        <v>188</v>
      </c>
      <c r="BK357" s="212">
        <f>SUM(BK358:BK367)</f>
        <v>0</v>
      </c>
    </row>
    <row r="358" s="2" customFormat="1" ht="24.15" customHeight="1">
      <c r="A358" s="40"/>
      <c r="B358" s="41"/>
      <c r="C358" s="215" t="s">
        <v>3959</v>
      </c>
      <c r="D358" s="215" t="s">
        <v>190</v>
      </c>
      <c r="E358" s="216" t="s">
        <v>5110</v>
      </c>
      <c r="F358" s="217" t="s">
        <v>5111</v>
      </c>
      <c r="G358" s="218" t="s">
        <v>1352</v>
      </c>
      <c r="H358" s="219">
        <v>1</v>
      </c>
      <c r="I358" s="220"/>
      <c r="J358" s="221">
        <f>ROUND(I358*H358,2)</f>
        <v>0</v>
      </c>
      <c r="K358" s="217" t="s">
        <v>19</v>
      </c>
      <c r="L358" s="46"/>
      <c r="M358" s="222" t="s">
        <v>19</v>
      </c>
      <c r="N358" s="223" t="s">
        <v>44</v>
      </c>
      <c r="O358" s="86"/>
      <c r="P358" s="224">
        <f>O358*H358</f>
        <v>0</v>
      </c>
      <c r="Q358" s="224">
        <v>0</v>
      </c>
      <c r="R358" s="224">
        <f>Q358*H358</f>
        <v>0</v>
      </c>
      <c r="S358" s="224">
        <v>0</v>
      </c>
      <c r="T358" s="225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26" t="s">
        <v>135</v>
      </c>
      <c r="AT358" s="226" t="s">
        <v>190</v>
      </c>
      <c r="AU358" s="226" t="s">
        <v>80</v>
      </c>
      <c r="AY358" s="19" t="s">
        <v>188</v>
      </c>
      <c r="BE358" s="227">
        <f>IF(N358="základní",J358,0)</f>
        <v>0</v>
      </c>
      <c r="BF358" s="227">
        <f>IF(N358="snížená",J358,0)</f>
        <v>0</v>
      </c>
      <c r="BG358" s="227">
        <f>IF(N358="zákl. přenesená",J358,0)</f>
        <v>0</v>
      </c>
      <c r="BH358" s="227">
        <f>IF(N358="sníž. přenesená",J358,0)</f>
        <v>0</v>
      </c>
      <c r="BI358" s="227">
        <f>IF(N358="nulová",J358,0)</f>
        <v>0</v>
      </c>
      <c r="BJ358" s="19" t="s">
        <v>80</v>
      </c>
      <c r="BK358" s="227">
        <f>ROUND(I358*H358,2)</f>
        <v>0</v>
      </c>
      <c r="BL358" s="19" t="s">
        <v>135</v>
      </c>
      <c r="BM358" s="226" t="s">
        <v>5112</v>
      </c>
    </row>
    <row r="359" s="2" customFormat="1" ht="16.5" customHeight="1">
      <c r="A359" s="40"/>
      <c r="B359" s="41"/>
      <c r="C359" s="215" t="s">
        <v>5113</v>
      </c>
      <c r="D359" s="215" t="s">
        <v>190</v>
      </c>
      <c r="E359" s="216" t="s">
        <v>5087</v>
      </c>
      <c r="F359" s="217" t="s">
        <v>5031</v>
      </c>
      <c r="G359" s="218" t="s">
        <v>1352</v>
      </c>
      <c r="H359" s="219">
        <v>1</v>
      </c>
      <c r="I359" s="220"/>
      <c r="J359" s="221">
        <f>ROUND(I359*H359,2)</f>
        <v>0</v>
      </c>
      <c r="K359" s="217" t="s">
        <v>19</v>
      </c>
      <c r="L359" s="46"/>
      <c r="M359" s="222" t="s">
        <v>19</v>
      </c>
      <c r="N359" s="223" t="s">
        <v>44</v>
      </c>
      <c r="O359" s="86"/>
      <c r="P359" s="224">
        <f>O359*H359</f>
        <v>0</v>
      </c>
      <c r="Q359" s="224">
        <v>0</v>
      </c>
      <c r="R359" s="224">
        <f>Q359*H359</f>
        <v>0</v>
      </c>
      <c r="S359" s="224">
        <v>0</v>
      </c>
      <c r="T359" s="225">
        <f>S359*H359</f>
        <v>0</v>
      </c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R359" s="226" t="s">
        <v>135</v>
      </c>
      <c r="AT359" s="226" t="s">
        <v>190</v>
      </c>
      <c r="AU359" s="226" t="s">
        <v>80</v>
      </c>
      <c r="AY359" s="19" t="s">
        <v>188</v>
      </c>
      <c r="BE359" s="227">
        <f>IF(N359="základní",J359,0)</f>
        <v>0</v>
      </c>
      <c r="BF359" s="227">
        <f>IF(N359="snížená",J359,0)</f>
        <v>0</v>
      </c>
      <c r="BG359" s="227">
        <f>IF(N359="zákl. přenesená",J359,0)</f>
        <v>0</v>
      </c>
      <c r="BH359" s="227">
        <f>IF(N359="sníž. přenesená",J359,0)</f>
        <v>0</v>
      </c>
      <c r="BI359" s="227">
        <f>IF(N359="nulová",J359,0)</f>
        <v>0</v>
      </c>
      <c r="BJ359" s="19" t="s">
        <v>80</v>
      </c>
      <c r="BK359" s="227">
        <f>ROUND(I359*H359,2)</f>
        <v>0</v>
      </c>
      <c r="BL359" s="19" t="s">
        <v>135</v>
      </c>
      <c r="BM359" s="226" t="s">
        <v>5114</v>
      </c>
    </row>
    <row r="360" s="2" customFormat="1" ht="16.5" customHeight="1">
      <c r="A360" s="40"/>
      <c r="B360" s="41"/>
      <c r="C360" s="215" t="s">
        <v>3962</v>
      </c>
      <c r="D360" s="215" t="s">
        <v>190</v>
      </c>
      <c r="E360" s="216" t="s">
        <v>5042</v>
      </c>
      <c r="F360" s="217" t="s">
        <v>5043</v>
      </c>
      <c r="G360" s="218" t="s">
        <v>501</v>
      </c>
      <c r="H360" s="219">
        <v>1.5</v>
      </c>
      <c r="I360" s="220"/>
      <c r="J360" s="221">
        <f>ROUND(I360*H360,2)</f>
        <v>0</v>
      </c>
      <c r="K360" s="217" t="s">
        <v>19</v>
      </c>
      <c r="L360" s="46"/>
      <c r="M360" s="222" t="s">
        <v>19</v>
      </c>
      <c r="N360" s="223" t="s">
        <v>44</v>
      </c>
      <c r="O360" s="86"/>
      <c r="P360" s="224">
        <f>O360*H360</f>
        <v>0</v>
      </c>
      <c r="Q360" s="224">
        <v>0</v>
      </c>
      <c r="R360" s="224">
        <f>Q360*H360</f>
        <v>0</v>
      </c>
      <c r="S360" s="224">
        <v>0</v>
      </c>
      <c r="T360" s="225">
        <f>S360*H360</f>
        <v>0</v>
      </c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R360" s="226" t="s">
        <v>135</v>
      </c>
      <c r="AT360" s="226" t="s">
        <v>190</v>
      </c>
      <c r="AU360" s="226" t="s">
        <v>80</v>
      </c>
      <c r="AY360" s="19" t="s">
        <v>188</v>
      </c>
      <c r="BE360" s="227">
        <f>IF(N360="základní",J360,0)</f>
        <v>0</v>
      </c>
      <c r="BF360" s="227">
        <f>IF(N360="snížená",J360,0)</f>
        <v>0</v>
      </c>
      <c r="BG360" s="227">
        <f>IF(N360="zákl. přenesená",J360,0)</f>
        <v>0</v>
      </c>
      <c r="BH360" s="227">
        <f>IF(N360="sníž. přenesená",J360,0)</f>
        <v>0</v>
      </c>
      <c r="BI360" s="227">
        <f>IF(N360="nulová",J360,0)</f>
        <v>0</v>
      </c>
      <c r="BJ360" s="19" t="s">
        <v>80</v>
      </c>
      <c r="BK360" s="227">
        <f>ROUND(I360*H360,2)</f>
        <v>0</v>
      </c>
      <c r="BL360" s="19" t="s">
        <v>135</v>
      </c>
      <c r="BM360" s="226" t="s">
        <v>5115</v>
      </c>
    </row>
    <row r="361" s="2" customFormat="1" ht="16.5" customHeight="1">
      <c r="A361" s="40"/>
      <c r="B361" s="41"/>
      <c r="C361" s="215" t="s">
        <v>5116</v>
      </c>
      <c r="D361" s="215" t="s">
        <v>190</v>
      </c>
      <c r="E361" s="216" t="s">
        <v>4462</v>
      </c>
      <c r="F361" s="217" t="s">
        <v>4463</v>
      </c>
      <c r="G361" s="218" t="s">
        <v>1352</v>
      </c>
      <c r="H361" s="219">
        <v>3</v>
      </c>
      <c r="I361" s="220"/>
      <c r="J361" s="221">
        <f>ROUND(I361*H361,2)</f>
        <v>0</v>
      </c>
      <c r="K361" s="217" t="s">
        <v>19</v>
      </c>
      <c r="L361" s="46"/>
      <c r="M361" s="222" t="s">
        <v>19</v>
      </c>
      <c r="N361" s="223" t="s">
        <v>44</v>
      </c>
      <c r="O361" s="86"/>
      <c r="P361" s="224">
        <f>O361*H361</f>
        <v>0</v>
      </c>
      <c r="Q361" s="224">
        <v>0</v>
      </c>
      <c r="R361" s="224">
        <f>Q361*H361</f>
        <v>0</v>
      </c>
      <c r="S361" s="224">
        <v>0</v>
      </c>
      <c r="T361" s="225">
        <f>S361*H361</f>
        <v>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26" t="s">
        <v>135</v>
      </c>
      <c r="AT361" s="226" t="s">
        <v>190</v>
      </c>
      <c r="AU361" s="226" t="s">
        <v>80</v>
      </c>
      <c r="AY361" s="19" t="s">
        <v>188</v>
      </c>
      <c r="BE361" s="227">
        <f>IF(N361="základní",J361,0)</f>
        <v>0</v>
      </c>
      <c r="BF361" s="227">
        <f>IF(N361="snížená",J361,0)</f>
        <v>0</v>
      </c>
      <c r="BG361" s="227">
        <f>IF(N361="zákl. přenesená",J361,0)</f>
        <v>0</v>
      </c>
      <c r="BH361" s="227">
        <f>IF(N361="sníž. přenesená",J361,0)</f>
        <v>0</v>
      </c>
      <c r="BI361" s="227">
        <f>IF(N361="nulová",J361,0)</f>
        <v>0</v>
      </c>
      <c r="BJ361" s="19" t="s">
        <v>80</v>
      </c>
      <c r="BK361" s="227">
        <f>ROUND(I361*H361,2)</f>
        <v>0</v>
      </c>
      <c r="BL361" s="19" t="s">
        <v>135</v>
      </c>
      <c r="BM361" s="226" t="s">
        <v>5117</v>
      </c>
    </row>
    <row r="362" s="2" customFormat="1" ht="16.5" customHeight="1">
      <c r="A362" s="40"/>
      <c r="B362" s="41"/>
      <c r="C362" s="215" t="s">
        <v>3965</v>
      </c>
      <c r="D362" s="215" t="s">
        <v>190</v>
      </c>
      <c r="E362" s="216" t="s">
        <v>4465</v>
      </c>
      <c r="F362" s="217" t="s">
        <v>4466</v>
      </c>
      <c r="G362" s="218" t="s">
        <v>1352</v>
      </c>
      <c r="H362" s="219">
        <v>3</v>
      </c>
      <c r="I362" s="220"/>
      <c r="J362" s="221">
        <f>ROUND(I362*H362,2)</f>
        <v>0</v>
      </c>
      <c r="K362" s="217" t="s">
        <v>19</v>
      </c>
      <c r="L362" s="46"/>
      <c r="M362" s="222" t="s">
        <v>19</v>
      </c>
      <c r="N362" s="223" t="s">
        <v>44</v>
      </c>
      <c r="O362" s="86"/>
      <c r="P362" s="224">
        <f>O362*H362</f>
        <v>0</v>
      </c>
      <c r="Q362" s="224">
        <v>0</v>
      </c>
      <c r="R362" s="224">
        <f>Q362*H362</f>
        <v>0</v>
      </c>
      <c r="S362" s="224">
        <v>0</v>
      </c>
      <c r="T362" s="225">
        <f>S362*H362</f>
        <v>0</v>
      </c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R362" s="226" t="s">
        <v>135</v>
      </c>
      <c r="AT362" s="226" t="s">
        <v>190</v>
      </c>
      <c r="AU362" s="226" t="s">
        <v>80</v>
      </c>
      <c r="AY362" s="19" t="s">
        <v>188</v>
      </c>
      <c r="BE362" s="227">
        <f>IF(N362="základní",J362,0)</f>
        <v>0</v>
      </c>
      <c r="BF362" s="227">
        <f>IF(N362="snížená",J362,0)</f>
        <v>0</v>
      </c>
      <c r="BG362" s="227">
        <f>IF(N362="zákl. přenesená",J362,0)</f>
        <v>0</v>
      </c>
      <c r="BH362" s="227">
        <f>IF(N362="sníž. přenesená",J362,0)</f>
        <v>0</v>
      </c>
      <c r="BI362" s="227">
        <f>IF(N362="nulová",J362,0)</f>
        <v>0</v>
      </c>
      <c r="BJ362" s="19" t="s">
        <v>80</v>
      </c>
      <c r="BK362" s="227">
        <f>ROUND(I362*H362,2)</f>
        <v>0</v>
      </c>
      <c r="BL362" s="19" t="s">
        <v>135</v>
      </c>
      <c r="BM362" s="226" t="s">
        <v>5118</v>
      </c>
    </row>
    <row r="363" s="2" customFormat="1" ht="16.5" customHeight="1">
      <c r="A363" s="40"/>
      <c r="B363" s="41"/>
      <c r="C363" s="215" t="s">
        <v>5119</v>
      </c>
      <c r="D363" s="215" t="s">
        <v>190</v>
      </c>
      <c r="E363" s="216" t="s">
        <v>4468</v>
      </c>
      <c r="F363" s="217" t="s">
        <v>4469</v>
      </c>
      <c r="G363" s="218" t="s">
        <v>1352</v>
      </c>
      <c r="H363" s="219">
        <v>1</v>
      </c>
      <c r="I363" s="220"/>
      <c r="J363" s="221">
        <f>ROUND(I363*H363,2)</f>
        <v>0</v>
      </c>
      <c r="K363" s="217" t="s">
        <v>19</v>
      </c>
      <c r="L363" s="46"/>
      <c r="M363" s="222" t="s">
        <v>19</v>
      </c>
      <c r="N363" s="223" t="s">
        <v>44</v>
      </c>
      <c r="O363" s="86"/>
      <c r="P363" s="224">
        <f>O363*H363</f>
        <v>0</v>
      </c>
      <c r="Q363" s="224">
        <v>0</v>
      </c>
      <c r="R363" s="224">
        <f>Q363*H363</f>
        <v>0</v>
      </c>
      <c r="S363" s="224">
        <v>0</v>
      </c>
      <c r="T363" s="225">
        <f>S363*H363</f>
        <v>0</v>
      </c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R363" s="226" t="s">
        <v>135</v>
      </c>
      <c r="AT363" s="226" t="s">
        <v>190</v>
      </c>
      <c r="AU363" s="226" t="s">
        <v>80</v>
      </c>
      <c r="AY363" s="19" t="s">
        <v>188</v>
      </c>
      <c r="BE363" s="227">
        <f>IF(N363="základní",J363,0)</f>
        <v>0</v>
      </c>
      <c r="BF363" s="227">
        <f>IF(N363="snížená",J363,0)</f>
        <v>0</v>
      </c>
      <c r="BG363" s="227">
        <f>IF(N363="zákl. přenesená",J363,0)</f>
        <v>0</v>
      </c>
      <c r="BH363" s="227">
        <f>IF(N363="sníž. přenesená",J363,0)</f>
        <v>0</v>
      </c>
      <c r="BI363" s="227">
        <f>IF(N363="nulová",J363,0)</f>
        <v>0</v>
      </c>
      <c r="BJ363" s="19" t="s">
        <v>80</v>
      </c>
      <c r="BK363" s="227">
        <f>ROUND(I363*H363,2)</f>
        <v>0</v>
      </c>
      <c r="BL363" s="19" t="s">
        <v>135</v>
      </c>
      <c r="BM363" s="226" t="s">
        <v>5120</v>
      </c>
    </row>
    <row r="364" s="2" customFormat="1" ht="16.5" customHeight="1">
      <c r="A364" s="40"/>
      <c r="B364" s="41"/>
      <c r="C364" s="215" t="s">
        <v>3968</v>
      </c>
      <c r="D364" s="215" t="s">
        <v>190</v>
      </c>
      <c r="E364" s="216" t="s">
        <v>4471</v>
      </c>
      <c r="F364" s="217" t="s">
        <v>4472</v>
      </c>
      <c r="G364" s="218" t="s">
        <v>1352</v>
      </c>
      <c r="H364" s="219">
        <v>1</v>
      </c>
      <c r="I364" s="220"/>
      <c r="J364" s="221">
        <f>ROUND(I364*H364,2)</f>
        <v>0</v>
      </c>
      <c r="K364" s="217" t="s">
        <v>19</v>
      </c>
      <c r="L364" s="46"/>
      <c r="M364" s="222" t="s">
        <v>19</v>
      </c>
      <c r="N364" s="223" t="s">
        <v>44</v>
      </c>
      <c r="O364" s="86"/>
      <c r="P364" s="224">
        <f>O364*H364</f>
        <v>0</v>
      </c>
      <c r="Q364" s="224">
        <v>0</v>
      </c>
      <c r="R364" s="224">
        <f>Q364*H364</f>
        <v>0</v>
      </c>
      <c r="S364" s="224">
        <v>0</v>
      </c>
      <c r="T364" s="225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26" t="s">
        <v>135</v>
      </c>
      <c r="AT364" s="226" t="s">
        <v>190</v>
      </c>
      <c r="AU364" s="226" t="s">
        <v>80</v>
      </c>
      <c r="AY364" s="19" t="s">
        <v>188</v>
      </c>
      <c r="BE364" s="227">
        <f>IF(N364="základní",J364,0)</f>
        <v>0</v>
      </c>
      <c r="BF364" s="227">
        <f>IF(N364="snížená",J364,0)</f>
        <v>0</v>
      </c>
      <c r="BG364" s="227">
        <f>IF(N364="zákl. přenesená",J364,0)</f>
        <v>0</v>
      </c>
      <c r="BH364" s="227">
        <f>IF(N364="sníž. přenesená",J364,0)</f>
        <v>0</v>
      </c>
      <c r="BI364" s="227">
        <f>IF(N364="nulová",J364,0)</f>
        <v>0</v>
      </c>
      <c r="BJ364" s="19" t="s">
        <v>80</v>
      </c>
      <c r="BK364" s="227">
        <f>ROUND(I364*H364,2)</f>
        <v>0</v>
      </c>
      <c r="BL364" s="19" t="s">
        <v>135</v>
      </c>
      <c r="BM364" s="226" t="s">
        <v>5121</v>
      </c>
    </row>
    <row r="365" s="2" customFormat="1" ht="16.5" customHeight="1">
      <c r="A365" s="40"/>
      <c r="B365" s="41"/>
      <c r="C365" s="215" t="s">
        <v>5122</v>
      </c>
      <c r="D365" s="215" t="s">
        <v>190</v>
      </c>
      <c r="E365" s="216" t="s">
        <v>4474</v>
      </c>
      <c r="F365" s="217" t="s">
        <v>4475</v>
      </c>
      <c r="G365" s="218" t="s">
        <v>1352</v>
      </c>
      <c r="H365" s="219">
        <v>1</v>
      </c>
      <c r="I365" s="220"/>
      <c r="J365" s="221">
        <f>ROUND(I365*H365,2)</f>
        <v>0</v>
      </c>
      <c r="K365" s="217" t="s">
        <v>19</v>
      </c>
      <c r="L365" s="46"/>
      <c r="M365" s="222" t="s">
        <v>19</v>
      </c>
      <c r="N365" s="223" t="s">
        <v>44</v>
      </c>
      <c r="O365" s="86"/>
      <c r="P365" s="224">
        <f>O365*H365</f>
        <v>0</v>
      </c>
      <c r="Q365" s="224">
        <v>0</v>
      </c>
      <c r="R365" s="224">
        <f>Q365*H365</f>
        <v>0</v>
      </c>
      <c r="S365" s="224">
        <v>0</v>
      </c>
      <c r="T365" s="225">
        <f>S365*H365</f>
        <v>0</v>
      </c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26" t="s">
        <v>135</v>
      </c>
      <c r="AT365" s="226" t="s">
        <v>190</v>
      </c>
      <c r="AU365" s="226" t="s">
        <v>80</v>
      </c>
      <c r="AY365" s="19" t="s">
        <v>188</v>
      </c>
      <c r="BE365" s="227">
        <f>IF(N365="základní",J365,0)</f>
        <v>0</v>
      </c>
      <c r="BF365" s="227">
        <f>IF(N365="snížená",J365,0)</f>
        <v>0</v>
      </c>
      <c r="BG365" s="227">
        <f>IF(N365="zákl. přenesená",J365,0)</f>
        <v>0</v>
      </c>
      <c r="BH365" s="227">
        <f>IF(N365="sníž. přenesená",J365,0)</f>
        <v>0</v>
      </c>
      <c r="BI365" s="227">
        <f>IF(N365="nulová",J365,0)</f>
        <v>0</v>
      </c>
      <c r="BJ365" s="19" t="s">
        <v>80</v>
      </c>
      <c r="BK365" s="227">
        <f>ROUND(I365*H365,2)</f>
        <v>0</v>
      </c>
      <c r="BL365" s="19" t="s">
        <v>135</v>
      </c>
      <c r="BM365" s="226" t="s">
        <v>5123</v>
      </c>
    </row>
    <row r="366" s="2" customFormat="1" ht="16.5" customHeight="1">
      <c r="A366" s="40"/>
      <c r="B366" s="41"/>
      <c r="C366" s="215" t="s">
        <v>3971</v>
      </c>
      <c r="D366" s="215" t="s">
        <v>190</v>
      </c>
      <c r="E366" s="216" t="s">
        <v>5124</v>
      </c>
      <c r="F366" s="217" t="s">
        <v>5025</v>
      </c>
      <c r="G366" s="218" t="s">
        <v>1352</v>
      </c>
      <c r="H366" s="219">
        <v>6</v>
      </c>
      <c r="I366" s="220"/>
      <c r="J366" s="221">
        <f>ROUND(I366*H366,2)</f>
        <v>0</v>
      </c>
      <c r="K366" s="217" t="s">
        <v>19</v>
      </c>
      <c r="L366" s="46"/>
      <c r="M366" s="222" t="s">
        <v>19</v>
      </c>
      <c r="N366" s="223" t="s">
        <v>44</v>
      </c>
      <c r="O366" s="86"/>
      <c r="P366" s="224">
        <f>O366*H366</f>
        <v>0</v>
      </c>
      <c r="Q366" s="224">
        <v>0</v>
      </c>
      <c r="R366" s="224">
        <f>Q366*H366</f>
        <v>0</v>
      </c>
      <c r="S366" s="224">
        <v>0</v>
      </c>
      <c r="T366" s="225">
        <f>S366*H366</f>
        <v>0</v>
      </c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R366" s="226" t="s">
        <v>135</v>
      </c>
      <c r="AT366" s="226" t="s">
        <v>190</v>
      </c>
      <c r="AU366" s="226" t="s">
        <v>80</v>
      </c>
      <c r="AY366" s="19" t="s">
        <v>188</v>
      </c>
      <c r="BE366" s="227">
        <f>IF(N366="základní",J366,0)</f>
        <v>0</v>
      </c>
      <c r="BF366" s="227">
        <f>IF(N366="snížená",J366,0)</f>
        <v>0</v>
      </c>
      <c r="BG366" s="227">
        <f>IF(N366="zákl. přenesená",J366,0)</f>
        <v>0</v>
      </c>
      <c r="BH366" s="227">
        <f>IF(N366="sníž. přenesená",J366,0)</f>
        <v>0</v>
      </c>
      <c r="BI366" s="227">
        <f>IF(N366="nulová",J366,0)</f>
        <v>0</v>
      </c>
      <c r="BJ366" s="19" t="s">
        <v>80</v>
      </c>
      <c r="BK366" s="227">
        <f>ROUND(I366*H366,2)</f>
        <v>0</v>
      </c>
      <c r="BL366" s="19" t="s">
        <v>135</v>
      </c>
      <c r="BM366" s="226" t="s">
        <v>5125</v>
      </c>
    </row>
    <row r="367" s="2" customFormat="1" ht="16.5" customHeight="1">
      <c r="A367" s="40"/>
      <c r="B367" s="41"/>
      <c r="C367" s="215" t="s">
        <v>5126</v>
      </c>
      <c r="D367" s="215" t="s">
        <v>190</v>
      </c>
      <c r="E367" s="216" t="s">
        <v>5127</v>
      </c>
      <c r="F367" s="217" t="s">
        <v>5128</v>
      </c>
      <c r="G367" s="218" t="s">
        <v>1352</v>
      </c>
      <c r="H367" s="219">
        <v>2</v>
      </c>
      <c r="I367" s="220"/>
      <c r="J367" s="221">
        <f>ROUND(I367*H367,2)</f>
        <v>0</v>
      </c>
      <c r="K367" s="217" t="s">
        <v>19</v>
      </c>
      <c r="L367" s="46"/>
      <c r="M367" s="222" t="s">
        <v>19</v>
      </c>
      <c r="N367" s="223" t="s">
        <v>44</v>
      </c>
      <c r="O367" s="86"/>
      <c r="P367" s="224">
        <f>O367*H367</f>
        <v>0</v>
      </c>
      <c r="Q367" s="224">
        <v>0</v>
      </c>
      <c r="R367" s="224">
        <f>Q367*H367</f>
        <v>0</v>
      </c>
      <c r="S367" s="224">
        <v>0</v>
      </c>
      <c r="T367" s="225">
        <f>S367*H367</f>
        <v>0</v>
      </c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R367" s="226" t="s">
        <v>135</v>
      </c>
      <c r="AT367" s="226" t="s">
        <v>190</v>
      </c>
      <c r="AU367" s="226" t="s">
        <v>80</v>
      </c>
      <c r="AY367" s="19" t="s">
        <v>188</v>
      </c>
      <c r="BE367" s="227">
        <f>IF(N367="základní",J367,0)</f>
        <v>0</v>
      </c>
      <c r="BF367" s="227">
        <f>IF(N367="snížená",J367,0)</f>
        <v>0</v>
      </c>
      <c r="BG367" s="227">
        <f>IF(N367="zákl. přenesená",J367,0)</f>
        <v>0</v>
      </c>
      <c r="BH367" s="227">
        <f>IF(N367="sníž. přenesená",J367,0)</f>
        <v>0</v>
      </c>
      <c r="BI367" s="227">
        <f>IF(N367="nulová",J367,0)</f>
        <v>0</v>
      </c>
      <c r="BJ367" s="19" t="s">
        <v>80</v>
      </c>
      <c r="BK367" s="227">
        <f>ROUND(I367*H367,2)</f>
        <v>0</v>
      </c>
      <c r="BL367" s="19" t="s">
        <v>135</v>
      </c>
      <c r="BM367" s="226" t="s">
        <v>5129</v>
      </c>
    </row>
    <row r="368" s="12" customFormat="1" ht="25.92" customHeight="1">
      <c r="A368" s="12"/>
      <c r="B368" s="199"/>
      <c r="C368" s="200"/>
      <c r="D368" s="201" t="s">
        <v>72</v>
      </c>
      <c r="E368" s="202" t="s">
        <v>5130</v>
      </c>
      <c r="F368" s="202" t="s">
        <v>5131</v>
      </c>
      <c r="G368" s="200"/>
      <c r="H368" s="200"/>
      <c r="I368" s="203"/>
      <c r="J368" s="204">
        <f>BK368</f>
        <v>0</v>
      </c>
      <c r="K368" s="200"/>
      <c r="L368" s="205"/>
      <c r="M368" s="206"/>
      <c r="N368" s="207"/>
      <c r="O368" s="207"/>
      <c r="P368" s="208">
        <f>SUM(P369:P384)</f>
        <v>0</v>
      </c>
      <c r="Q368" s="207"/>
      <c r="R368" s="208">
        <f>SUM(R369:R384)</f>
        <v>0</v>
      </c>
      <c r="S368" s="207"/>
      <c r="T368" s="209">
        <f>SUM(T369:T384)</f>
        <v>0</v>
      </c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R368" s="210" t="s">
        <v>80</v>
      </c>
      <c r="AT368" s="211" t="s">
        <v>72</v>
      </c>
      <c r="AU368" s="211" t="s">
        <v>73</v>
      </c>
      <c r="AY368" s="210" t="s">
        <v>188</v>
      </c>
      <c r="BK368" s="212">
        <f>SUM(BK369:BK384)</f>
        <v>0</v>
      </c>
    </row>
    <row r="369" s="2" customFormat="1" ht="24.15" customHeight="1">
      <c r="A369" s="40"/>
      <c r="B369" s="41"/>
      <c r="C369" s="215" t="s">
        <v>3974</v>
      </c>
      <c r="D369" s="215" t="s">
        <v>190</v>
      </c>
      <c r="E369" s="216" t="s">
        <v>5132</v>
      </c>
      <c r="F369" s="217" t="s">
        <v>5020</v>
      </c>
      <c r="G369" s="218" t="s">
        <v>1352</v>
      </c>
      <c r="H369" s="219">
        <v>1</v>
      </c>
      <c r="I369" s="220"/>
      <c r="J369" s="221">
        <f>ROUND(I369*H369,2)</f>
        <v>0</v>
      </c>
      <c r="K369" s="217" t="s">
        <v>19</v>
      </c>
      <c r="L369" s="46"/>
      <c r="M369" s="222" t="s">
        <v>19</v>
      </c>
      <c r="N369" s="223" t="s">
        <v>44</v>
      </c>
      <c r="O369" s="86"/>
      <c r="P369" s="224">
        <f>O369*H369</f>
        <v>0</v>
      </c>
      <c r="Q369" s="224">
        <v>0</v>
      </c>
      <c r="R369" s="224">
        <f>Q369*H369</f>
        <v>0</v>
      </c>
      <c r="S369" s="224">
        <v>0</v>
      </c>
      <c r="T369" s="225">
        <f>S369*H369</f>
        <v>0</v>
      </c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R369" s="226" t="s">
        <v>135</v>
      </c>
      <c r="AT369" s="226" t="s">
        <v>190</v>
      </c>
      <c r="AU369" s="226" t="s">
        <v>80</v>
      </c>
      <c r="AY369" s="19" t="s">
        <v>188</v>
      </c>
      <c r="BE369" s="227">
        <f>IF(N369="základní",J369,0)</f>
        <v>0</v>
      </c>
      <c r="BF369" s="227">
        <f>IF(N369="snížená",J369,0)</f>
        <v>0</v>
      </c>
      <c r="BG369" s="227">
        <f>IF(N369="zákl. přenesená",J369,0)</f>
        <v>0</v>
      </c>
      <c r="BH369" s="227">
        <f>IF(N369="sníž. přenesená",J369,0)</f>
        <v>0</v>
      </c>
      <c r="BI369" s="227">
        <f>IF(N369="nulová",J369,0)</f>
        <v>0</v>
      </c>
      <c r="BJ369" s="19" t="s">
        <v>80</v>
      </c>
      <c r="BK369" s="227">
        <f>ROUND(I369*H369,2)</f>
        <v>0</v>
      </c>
      <c r="BL369" s="19" t="s">
        <v>135</v>
      </c>
      <c r="BM369" s="226" t="s">
        <v>5133</v>
      </c>
    </row>
    <row r="370" s="2" customFormat="1" ht="16.5" customHeight="1">
      <c r="A370" s="40"/>
      <c r="B370" s="41"/>
      <c r="C370" s="215" t="s">
        <v>5134</v>
      </c>
      <c r="D370" s="215" t="s">
        <v>190</v>
      </c>
      <c r="E370" s="216" t="s">
        <v>5022</v>
      </c>
      <c r="F370" s="217" t="s">
        <v>4478</v>
      </c>
      <c r="G370" s="218" t="s">
        <v>1352</v>
      </c>
      <c r="H370" s="219">
        <v>3</v>
      </c>
      <c r="I370" s="220"/>
      <c r="J370" s="221">
        <f>ROUND(I370*H370,2)</f>
        <v>0</v>
      </c>
      <c r="K370" s="217" t="s">
        <v>19</v>
      </c>
      <c r="L370" s="46"/>
      <c r="M370" s="222" t="s">
        <v>19</v>
      </c>
      <c r="N370" s="223" t="s">
        <v>44</v>
      </c>
      <c r="O370" s="86"/>
      <c r="P370" s="224">
        <f>O370*H370</f>
        <v>0</v>
      </c>
      <c r="Q370" s="224">
        <v>0</v>
      </c>
      <c r="R370" s="224">
        <f>Q370*H370</f>
        <v>0</v>
      </c>
      <c r="S370" s="224">
        <v>0</v>
      </c>
      <c r="T370" s="225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26" t="s">
        <v>135</v>
      </c>
      <c r="AT370" s="226" t="s">
        <v>190</v>
      </c>
      <c r="AU370" s="226" t="s">
        <v>80</v>
      </c>
      <c r="AY370" s="19" t="s">
        <v>188</v>
      </c>
      <c r="BE370" s="227">
        <f>IF(N370="základní",J370,0)</f>
        <v>0</v>
      </c>
      <c r="BF370" s="227">
        <f>IF(N370="snížená",J370,0)</f>
        <v>0</v>
      </c>
      <c r="BG370" s="227">
        <f>IF(N370="zákl. přenesená",J370,0)</f>
        <v>0</v>
      </c>
      <c r="BH370" s="227">
        <f>IF(N370="sníž. přenesená",J370,0)</f>
        <v>0</v>
      </c>
      <c r="BI370" s="227">
        <f>IF(N370="nulová",J370,0)</f>
        <v>0</v>
      </c>
      <c r="BJ370" s="19" t="s">
        <v>80</v>
      </c>
      <c r="BK370" s="227">
        <f>ROUND(I370*H370,2)</f>
        <v>0</v>
      </c>
      <c r="BL370" s="19" t="s">
        <v>135</v>
      </c>
      <c r="BM370" s="226" t="s">
        <v>5135</v>
      </c>
    </row>
    <row r="371" s="2" customFormat="1" ht="16.5" customHeight="1">
      <c r="A371" s="40"/>
      <c r="B371" s="41"/>
      <c r="C371" s="215" t="s">
        <v>3977</v>
      </c>
      <c r="D371" s="215" t="s">
        <v>190</v>
      </c>
      <c r="E371" s="216" t="s">
        <v>5024</v>
      </c>
      <c r="F371" s="217" t="s">
        <v>5025</v>
      </c>
      <c r="G371" s="218" t="s">
        <v>1352</v>
      </c>
      <c r="H371" s="219">
        <v>40</v>
      </c>
      <c r="I371" s="220"/>
      <c r="J371" s="221">
        <f>ROUND(I371*H371,2)</f>
        <v>0</v>
      </c>
      <c r="K371" s="217" t="s">
        <v>19</v>
      </c>
      <c r="L371" s="46"/>
      <c r="M371" s="222" t="s">
        <v>19</v>
      </c>
      <c r="N371" s="223" t="s">
        <v>44</v>
      </c>
      <c r="O371" s="86"/>
      <c r="P371" s="224">
        <f>O371*H371</f>
        <v>0</v>
      </c>
      <c r="Q371" s="224">
        <v>0</v>
      </c>
      <c r="R371" s="224">
        <f>Q371*H371</f>
        <v>0</v>
      </c>
      <c r="S371" s="224">
        <v>0</v>
      </c>
      <c r="T371" s="225">
        <f>S371*H371</f>
        <v>0</v>
      </c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R371" s="226" t="s">
        <v>135</v>
      </c>
      <c r="AT371" s="226" t="s">
        <v>190</v>
      </c>
      <c r="AU371" s="226" t="s">
        <v>80</v>
      </c>
      <c r="AY371" s="19" t="s">
        <v>188</v>
      </c>
      <c r="BE371" s="227">
        <f>IF(N371="základní",J371,0)</f>
        <v>0</v>
      </c>
      <c r="BF371" s="227">
        <f>IF(N371="snížená",J371,0)</f>
        <v>0</v>
      </c>
      <c r="BG371" s="227">
        <f>IF(N371="zákl. přenesená",J371,0)</f>
        <v>0</v>
      </c>
      <c r="BH371" s="227">
        <f>IF(N371="sníž. přenesená",J371,0)</f>
        <v>0</v>
      </c>
      <c r="BI371" s="227">
        <f>IF(N371="nulová",J371,0)</f>
        <v>0</v>
      </c>
      <c r="BJ371" s="19" t="s">
        <v>80</v>
      </c>
      <c r="BK371" s="227">
        <f>ROUND(I371*H371,2)</f>
        <v>0</v>
      </c>
      <c r="BL371" s="19" t="s">
        <v>135</v>
      </c>
      <c r="BM371" s="226" t="s">
        <v>5136</v>
      </c>
    </row>
    <row r="372" s="2" customFormat="1" ht="16.5" customHeight="1">
      <c r="A372" s="40"/>
      <c r="B372" s="41"/>
      <c r="C372" s="215" t="s">
        <v>5137</v>
      </c>
      <c r="D372" s="215" t="s">
        <v>190</v>
      </c>
      <c r="E372" s="216" t="s">
        <v>5027</v>
      </c>
      <c r="F372" s="217" t="s">
        <v>5028</v>
      </c>
      <c r="G372" s="218" t="s">
        <v>1352</v>
      </c>
      <c r="H372" s="219">
        <v>1</v>
      </c>
      <c r="I372" s="220"/>
      <c r="J372" s="221">
        <f>ROUND(I372*H372,2)</f>
        <v>0</v>
      </c>
      <c r="K372" s="217" t="s">
        <v>19</v>
      </c>
      <c r="L372" s="46"/>
      <c r="M372" s="222" t="s">
        <v>19</v>
      </c>
      <c r="N372" s="223" t="s">
        <v>44</v>
      </c>
      <c r="O372" s="86"/>
      <c r="P372" s="224">
        <f>O372*H372</f>
        <v>0</v>
      </c>
      <c r="Q372" s="224">
        <v>0</v>
      </c>
      <c r="R372" s="224">
        <f>Q372*H372</f>
        <v>0</v>
      </c>
      <c r="S372" s="224">
        <v>0</v>
      </c>
      <c r="T372" s="225">
        <f>S372*H372</f>
        <v>0</v>
      </c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R372" s="226" t="s">
        <v>135</v>
      </c>
      <c r="AT372" s="226" t="s">
        <v>190</v>
      </c>
      <c r="AU372" s="226" t="s">
        <v>80</v>
      </c>
      <c r="AY372" s="19" t="s">
        <v>188</v>
      </c>
      <c r="BE372" s="227">
        <f>IF(N372="základní",J372,0)</f>
        <v>0</v>
      </c>
      <c r="BF372" s="227">
        <f>IF(N372="snížená",J372,0)</f>
        <v>0</v>
      </c>
      <c r="BG372" s="227">
        <f>IF(N372="zákl. přenesená",J372,0)</f>
        <v>0</v>
      </c>
      <c r="BH372" s="227">
        <f>IF(N372="sníž. přenesená",J372,0)</f>
        <v>0</v>
      </c>
      <c r="BI372" s="227">
        <f>IF(N372="nulová",J372,0)</f>
        <v>0</v>
      </c>
      <c r="BJ372" s="19" t="s">
        <v>80</v>
      </c>
      <c r="BK372" s="227">
        <f>ROUND(I372*H372,2)</f>
        <v>0</v>
      </c>
      <c r="BL372" s="19" t="s">
        <v>135</v>
      </c>
      <c r="BM372" s="226" t="s">
        <v>5138</v>
      </c>
    </row>
    <row r="373" s="2" customFormat="1" ht="16.5" customHeight="1">
      <c r="A373" s="40"/>
      <c r="B373" s="41"/>
      <c r="C373" s="215" t="s">
        <v>3978</v>
      </c>
      <c r="D373" s="215" t="s">
        <v>190</v>
      </c>
      <c r="E373" s="216" t="s">
        <v>5030</v>
      </c>
      <c r="F373" s="217" t="s">
        <v>5031</v>
      </c>
      <c r="G373" s="218" t="s">
        <v>1352</v>
      </c>
      <c r="H373" s="219">
        <v>3</v>
      </c>
      <c r="I373" s="220"/>
      <c r="J373" s="221">
        <f>ROUND(I373*H373,2)</f>
        <v>0</v>
      </c>
      <c r="K373" s="217" t="s">
        <v>19</v>
      </c>
      <c r="L373" s="46"/>
      <c r="M373" s="222" t="s">
        <v>19</v>
      </c>
      <c r="N373" s="223" t="s">
        <v>44</v>
      </c>
      <c r="O373" s="86"/>
      <c r="P373" s="224">
        <f>O373*H373</f>
        <v>0</v>
      </c>
      <c r="Q373" s="224">
        <v>0</v>
      </c>
      <c r="R373" s="224">
        <f>Q373*H373</f>
        <v>0</v>
      </c>
      <c r="S373" s="224">
        <v>0</v>
      </c>
      <c r="T373" s="225">
        <f>S373*H373</f>
        <v>0</v>
      </c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R373" s="226" t="s">
        <v>135</v>
      </c>
      <c r="AT373" s="226" t="s">
        <v>190</v>
      </c>
      <c r="AU373" s="226" t="s">
        <v>80</v>
      </c>
      <c r="AY373" s="19" t="s">
        <v>188</v>
      </c>
      <c r="BE373" s="227">
        <f>IF(N373="základní",J373,0)</f>
        <v>0</v>
      </c>
      <c r="BF373" s="227">
        <f>IF(N373="snížená",J373,0)</f>
        <v>0</v>
      </c>
      <c r="BG373" s="227">
        <f>IF(N373="zákl. přenesená",J373,0)</f>
        <v>0</v>
      </c>
      <c r="BH373" s="227">
        <f>IF(N373="sníž. přenesená",J373,0)</f>
        <v>0</v>
      </c>
      <c r="BI373" s="227">
        <f>IF(N373="nulová",J373,0)</f>
        <v>0</v>
      </c>
      <c r="BJ373" s="19" t="s">
        <v>80</v>
      </c>
      <c r="BK373" s="227">
        <f>ROUND(I373*H373,2)</f>
        <v>0</v>
      </c>
      <c r="BL373" s="19" t="s">
        <v>135</v>
      </c>
      <c r="BM373" s="226" t="s">
        <v>5139</v>
      </c>
    </row>
    <row r="374" s="2" customFormat="1" ht="16.5" customHeight="1">
      <c r="A374" s="40"/>
      <c r="B374" s="41"/>
      <c r="C374" s="215" t="s">
        <v>5140</v>
      </c>
      <c r="D374" s="215" t="s">
        <v>190</v>
      </c>
      <c r="E374" s="216" t="s">
        <v>5033</v>
      </c>
      <c r="F374" s="217" t="s">
        <v>5034</v>
      </c>
      <c r="G374" s="218" t="s">
        <v>1352</v>
      </c>
      <c r="H374" s="219">
        <v>2</v>
      </c>
      <c r="I374" s="220"/>
      <c r="J374" s="221">
        <f>ROUND(I374*H374,2)</f>
        <v>0</v>
      </c>
      <c r="K374" s="217" t="s">
        <v>19</v>
      </c>
      <c r="L374" s="46"/>
      <c r="M374" s="222" t="s">
        <v>19</v>
      </c>
      <c r="N374" s="223" t="s">
        <v>44</v>
      </c>
      <c r="O374" s="86"/>
      <c r="P374" s="224">
        <f>O374*H374</f>
        <v>0</v>
      </c>
      <c r="Q374" s="224">
        <v>0</v>
      </c>
      <c r="R374" s="224">
        <f>Q374*H374</f>
        <v>0</v>
      </c>
      <c r="S374" s="224">
        <v>0</v>
      </c>
      <c r="T374" s="225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26" t="s">
        <v>135</v>
      </c>
      <c r="AT374" s="226" t="s">
        <v>190</v>
      </c>
      <c r="AU374" s="226" t="s">
        <v>80</v>
      </c>
      <c r="AY374" s="19" t="s">
        <v>188</v>
      </c>
      <c r="BE374" s="227">
        <f>IF(N374="základní",J374,0)</f>
        <v>0</v>
      </c>
      <c r="BF374" s="227">
        <f>IF(N374="snížená",J374,0)</f>
        <v>0</v>
      </c>
      <c r="BG374" s="227">
        <f>IF(N374="zákl. přenesená",J374,0)</f>
        <v>0</v>
      </c>
      <c r="BH374" s="227">
        <f>IF(N374="sníž. přenesená",J374,0)</f>
        <v>0</v>
      </c>
      <c r="BI374" s="227">
        <f>IF(N374="nulová",J374,0)</f>
        <v>0</v>
      </c>
      <c r="BJ374" s="19" t="s">
        <v>80</v>
      </c>
      <c r="BK374" s="227">
        <f>ROUND(I374*H374,2)</f>
        <v>0</v>
      </c>
      <c r="BL374" s="19" t="s">
        <v>135</v>
      </c>
      <c r="BM374" s="226" t="s">
        <v>5141</v>
      </c>
    </row>
    <row r="375" s="2" customFormat="1" ht="16.5" customHeight="1">
      <c r="A375" s="40"/>
      <c r="B375" s="41"/>
      <c r="C375" s="215" t="s">
        <v>3981</v>
      </c>
      <c r="D375" s="215" t="s">
        <v>190</v>
      </c>
      <c r="E375" s="216" t="s">
        <v>5036</v>
      </c>
      <c r="F375" s="217" t="s">
        <v>5037</v>
      </c>
      <c r="G375" s="218" t="s">
        <v>1352</v>
      </c>
      <c r="H375" s="219">
        <v>1</v>
      </c>
      <c r="I375" s="220"/>
      <c r="J375" s="221">
        <f>ROUND(I375*H375,2)</f>
        <v>0</v>
      </c>
      <c r="K375" s="217" t="s">
        <v>19</v>
      </c>
      <c r="L375" s="46"/>
      <c r="M375" s="222" t="s">
        <v>19</v>
      </c>
      <c r="N375" s="223" t="s">
        <v>44</v>
      </c>
      <c r="O375" s="86"/>
      <c r="P375" s="224">
        <f>O375*H375</f>
        <v>0</v>
      </c>
      <c r="Q375" s="224">
        <v>0</v>
      </c>
      <c r="R375" s="224">
        <f>Q375*H375</f>
        <v>0</v>
      </c>
      <c r="S375" s="224">
        <v>0</v>
      </c>
      <c r="T375" s="225">
        <f>S375*H375</f>
        <v>0</v>
      </c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R375" s="226" t="s">
        <v>135</v>
      </c>
      <c r="AT375" s="226" t="s">
        <v>190</v>
      </c>
      <c r="AU375" s="226" t="s">
        <v>80</v>
      </c>
      <c r="AY375" s="19" t="s">
        <v>188</v>
      </c>
      <c r="BE375" s="227">
        <f>IF(N375="základní",J375,0)</f>
        <v>0</v>
      </c>
      <c r="BF375" s="227">
        <f>IF(N375="snížená",J375,0)</f>
        <v>0</v>
      </c>
      <c r="BG375" s="227">
        <f>IF(N375="zákl. přenesená",J375,0)</f>
        <v>0</v>
      </c>
      <c r="BH375" s="227">
        <f>IF(N375="sníž. přenesená",J375,0)</f>
        <v>0</v>
      </c>
      <c r="BI375" s="227">
        <f>IF(N375="nulová",J375,0)</f>
        <v>0</v>
      </c>
      <c r="BJ375" s="19" t="s">
        <v>80</v>
      </c>
      <c r="BK375" s="227">
        <f>ROUND(I375*H375,2)</f>
        <v>0</v>
      </c>
      <c r="BL375" s="19" t="s">
        <v>135</v>
      </c>
      <c r="BM375" s="226" t="s">
        <v>5142</v>
      </c>
    </row>
    <row r="376" s="2" customFormat="1" ht="16.5" customHeight="1">
      <c r="A376" s="40"/>
      <c r="B376" s="41"/>
      <c r="C376" s="215" t="s">
        <v>5143</v>
      </c>
      <c r="D376" s="215" t="s">
        <v>190</v>
      </c>
      <c r="E376" s="216" t="s">
        <v>5039</v>
      </c>
      <c r="F376" s="217" t="s">
        <v>5040</v>
      </c>
      <c r="G376" s="218" t="s">
        <v>1352</v>
      </c>
      <c r="H376" s="219">
        <v>1</v>
      </c>
      <c r="I376" s="220"/>
      <c r="J376" s="221">
        <f>ROUND(I376*H376,2)</f>
        <v>0</v>
      </c>
      <c r="K376" s="217" t="s">
        <v>19</v>
      </c>
      <c r="L376" s="46"/>
      <c r="M376" s="222" t="s">
        <v>19</v>
      </c>
      <c r="N376" s="223" t="s">
        <v>44</v>
      </c>
      <c r="O376" s="86"/>
      <c r="P376" s="224">
        <f>O376*H376</f>
        <v>0</v>
      </c>
      <c r="Q376" s="224">
        <v>0</v>
      </c>
      <c r="R376" s="224">
        <f>Q376*H376</f>
        <v>0</v>
      </c>
      <c r="S376" s="224">
        <v>0</v>
      </c>
      <c r="T376" s="225">
        <f>S376*H376</f>
        <v>0</v>
      </c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R376" s="226" t="s">
        <v>135</v>
      </c>
      <c r="AT376" s="226" t="s">
        <v>190</v>
      </c>
      <c r="AU376" s="226" t="s">
        <v>80</v>
      </c>
      <c r="AY376" s="19" t="s">
        <v>188</v>
      </c>
      <c r="BE376" s="227">
        <f>IF(N376="základní",J376,0)</f>
        <v>0</v>
      </c>
      <c r="BF376" s="227">
        <f>IF(N376="snížená",J376,0)</f>
        <v>0</v>
      </c>
      <c r="BG376" s="227">
        <f>IF(N376="zákl. přenesená",J376,0)</f>
        <v>0</v>
      </c>
      <c r="BH376" s="227">
        <f>IF(N376="sníž. přenesená",J376,0)</f>
        <v>0</v>
      </c>
      <c r="BI376" s="227">
        <f>IF(N376="nulová",J376,0)</f>
        <v>0</v>
      </c>
      <c r="BJ376" s="19" t="s">
        <v>80</v>
      </c>
      <c r="BK376" s="227">
        <f>ROUND(I376*H376,2)</f>
        <v>0</v>
      </c>
      <c r="BL376" s="19" t="s">
        <v>135</v>
      </c>
      <c r="BM376" s="226" t="s">
        <v>5144</v>
      </c>
    </row>
    <row r="377" s="2" customFormat="1" ht="16.5" customHeight="1">
      <c r="A377" s="40"/>
      <c r="B377" s="41"/>
      <c r="C377" s="215" t="s">
        <v>3984</v>
      </c>
      <c r="D377" s="215" t="s">
        <v>190</v>
      </c>
      <c r="E377" s="216" t="s">
        <v>5042</v>
      </c>
      <c r="F377" s="217" t="s">
        <v>5043</v>
      </c>
      <c r="G377" s="218" t="s">
        <v>501</v>
      </c>
      <c r="H377" s="219">
        <v>1.5</v>
      </c>
      <c r="I377" s="220"/>
      <c r="J377" s="221">
        <f>ROUND(I377*H377,2)</f>
        <v>0</v>
      </c>
      <c r="K377" s="217" t="s">
        <v>19</v>
      </c>
      <c r="L377" s="46"/>
      <c r="M377" s="222" t="s">
        <v>19</v>
      </c>
      <c r="N377" s="223" t="s">
        <v>44</v>
      </c>
      <c r="O377" s="86"/>
      <c r="P377" s="224">
        <f>O377*H377</f>
        <v>0</v>
      </c>
      <c r="Q377" s="224">
        <v>0</v>
      </c>
      <c r="R377" s="224">
        <f>Q377*H377</f>
        <v>0</v>
      </c>
      <c r="S377" s="224">
        <v>0</v>
      </c>
      <c r="T377" s="225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26" t="s">
        <v>135</v>
      </c>
      <c r="AT377" s="226" t="s">
        <v>190</v>
      </c>
      <c r="AU377" s="226" t="s">
        <v>80</v>
      </c>
      <c r="AY377" s="19" t="s">
        <v>188</v>
      </c>
      <c r="BE377" s="227">
        <f>IF(N377="základní",J377,0)</f>
        <v>0</v>
      </c>
      <c r="BF377" s="227">
        <f>IF(N377="snížená",J377,0)</f>
        <v>0</v>
      </c>
      <c r="BG377" s="227">
        <f>IF(N377="zákl. přenesená",J377,0)</f>
        <v>0</v>
      </c>
      <c r="BH377" s="227">
        <f>IF(N377="sníž. přenesená",J377,0)</f>
        <v>0</v>
      </c>
      <c r="BI377" s="227">
        <f>IF(N377="nulová",J377,0)</f>
        <v>0</v>
      </c>
      <c r="BJ377" s="19" t="s">
        <v>80</v>
      </c>
      <c r="BK377" s="227">
        <f>ROUND(I377*H377,2)</f>
        <v>0</v>
      </c>
      <c r="BL377" s="19" t="s">
        <v>135</v>
      </c>
      <c r="BM377" s="226" t="s">
        <v>5145</v>
      </c>
    </row>
    <row r="378" s="2" customFormat="1" ht="16.5" customHeight="1">
      <c r="A378" s="40"/>
      <c r="B378" s="41"/>
      <c r="C378" s="215" t="s">
        <v>5146</v>
      </c>
      <c r="D378" s="215" t="s">
        <v>190</v>
      </c>
      <c r="E378" s="216" t="s">
        <v>4462</v>
      </c>
      <c r="F378" s="217" t="s">
        <v>4463</v>
      </c>
      <c r="G378" s="218" t="s">
        <v>1352</v>
      </c>
      <c r="H378" s="219">
        <v>8</v>
      </c>
      <c r="I378" s="220"/>
      <c r="J378" s="221">
        <f>ROUND(I378*H378,2)</f>
        <v>0</v>
      </c>
      <c r="K378" s="217" t="s">
        <v>19</v>
      </c>
      <c r="L378" s="46"/>
      <c r="M378" s="222" t="s">
        <v>19</v>
      </c>
      <c r="N378" s="223" t="s">
        <v>44</v>
      </c>
      <c r="O378" s="86"/>
      <c r="P378" s="224">
        <f>O378*H378</f>
        <v>0</v>
      </c>
      <c r="Q378" s="224">
        <v>0</v>
      </c>
      <c r="R378" s="224">
        <f>Q378*H378</f>
        <v>0</v>
      </c>
      <c r="S378" s="224">
        <v>0</v>
      </c>
      <c r="T378" s="225">
        <f>S378*H378</f>
        <v>0</v>
      </c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R378" s="226" t="s">
        <v>135</v>
      </c>
      <c r="AT378" s="226" t="s">
        <v>190</v>
      </c>
      <c r="AU378" s="226" t="s">
        <v>80</v>
      </c>
      <c r="AY378" s="19" t="s">
        <v>188</v>
      </c>
      <c r="BE378" s="227">
        <f>IF(N378="základní",J378,0)</f>
        <v>0</v>
      </c>
      <c r="BF378" s="227">
        <f>IF(N378="snížená",J378,0)</f>
        <v>0</v>
      </c>
      <c r="BG378" s="227">
        <f>IF(N378="zákl. přenesená",J378,0)</f>
        <v>0</v>
      </c>
      <c r="BH378" s="227">
        <f>IF(N378="sníž. přenesená",J378,0)</f>
        <v>0</v>
      </c>
      <c r="BI378" s="227">
        <f>IF(N378="nulová",J378,0)</f>
        <v>0</v>
      </c>
      <c r="BJ378" s="19" t="s">
        <v>80</v>
      </c>
      <c r="BK378" s="227">
        <f>ROUND(I378*H378,2)</f>
        <v>0</v>
      </c>
      <c r="BL378" s="19" t="s">
        <v>135</v>
      </c>
      <c r="BM378" s="226" t="s">
        <v>5147</v>
      </c>
    </row>
    <row r="379" s="2" customFormat="1" ht="16.5" customHeight="1">
      <c r="A379" s="40"/>
      <c r="B379" s="41"/>
      <c r="C379" s="215" t="s">
        <v>3987</v>
      </c>
      <c r="D379" s="215" t="s">
        <v>190</v>
      </c>
      <c r="E379" s="216" t="s">
        <v>4465</v>
      </c>
      <c r="F379" s="217" t="s">
        <v>4466</v>
      </c>
      <c r="G379" s="218" t="s">
        <v>1352</v>
      </c>
      <c r="H379" s="219">
        <v>8</v>
      </c>
      <c r="I379" s="220"/>
      <c r="J379" s="221">
        <f>ROUND(I379*H379,2)</f>
        <v>0</v>
      </c>
      <c r="K379" s="217" t="s">
        <v>19</v>
      </c>
      <c r="L379" s="46"/>
      <c r="M379" s="222" t="s">
        <v>19</v>
      </c>
      <c r="N379" s="223" t="s">
        <v>44</v>
      </c>
      <c r="O379" s="86"/>
      <c r="P379" s="224">
        <f>O379*H379</f>
        <v>0</v>
      </c>
      <c r="Q379" s="224">
        <v>0</v>
      </c>
      <c r="R379" s="224">
        <f>Q379*H379</f>
        <v>0</v>
      </c>
      <c r="S379" s="224">
        <v>0</v>
      </c>
      <c r="T379" s="225">
        <f>S379*H379</f>
        <v>0</v>
      </c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R379" s="226" t="s">
        <v>135</v>
      </c>
      <c r="AT379" s="226" t="s">
        <v>190</v>
      </c>
      <c r="AU379" s="226" t="s">
        <v>80</v>
      </c>
      <c r="AY379" s="19" t="s">
        <v>188</v>
      </c>
      <c r="BE379" s="227">
        <f>IF(N379="základní",J379,0)</f>
        <v>0</v>
      </c>
      <c r="BF379" s="227">
        <f>IF(N379="snížená",J379,0)</f>
        <v>0</v>
      </c>
      <c r="BG379" s="227">
        <f>IF(N379="zákl. přenesená",J379,0)</f>
        <v>0</v>
      </c>
      <c r="BH379" s="227">
        <f>IF(N379="sníž. přenesená",J379,0)</f>
        <v>0</v>
      </c>
      <c r="BI379" s="227">
        <f>IF(N379="nulová",J379,0)</f>
        <v>0</v>
      </c>
      <c r="BJ379" s="19" t="s">
        <v>80</v>
      </c>
      <c r="BK379" s="227">
        <f>ROUND(I379*H379,2)</f>
        <v>0</v>
      </c>
      <c r="BL379" s="19" t="s">
        <v>135</v>
      </c>
      <c r="BM379" s="226" t="s">
        <v>5148</v>
      </c>
    </row>
    <row r="380" s="2" customFormat="1" ht="16.5" customHeight="1">
      <c r="A380" s="40"/>
      <c r="B380" s="41"/>
      <c r="C380" s="215" t="s">
        <v>5149</v>
      </c>
      <c r="D380" s="215" t="s">
        <v>190</v>
      </c>
      <c r="E380" s="216" t="s">
        <v>4468</v>
      </c>
      <c r="F380" s="217" t="s">
        <v>4469</v>
      </c>
      <c r="G380" s="218" t="s">
        <v>1352</v>
      </c>
      <c r="H380" s="219">
        <v>1</v>
      </c>
      <c r="I380" s="220"/>
      <c r="J380" s="221">
        <f>ROUND(I380*H380,2)</f>
        <v>0</v>
      </c>
      <c r="K380" s="217" t="s">
        <v>19</v>
      </c>
      <c r="L380" s="46"/>
      <c r="M380" s="222" t="s">
        <v>19</v>
      </c>
      <c r="N380" s="223" t="s">
        <v>44</v>
      </c>
      <c r="O380" s="86"/>
      <c r="P380" s="224">
        <f>O380*H380</f>
        <v>0</v>
      </c>
      <c r="Q380" s="224">
        <v>0</v>
      </c>
      <c r="R380" s="224">
        <f>Q380*H380</f>
        <v>0</v>
      </c>
      <c r="S380" s="224">
        <v>0</v>
      </c>
      <c r="T380" s="225">
        <f>S380*H380</f>
        <v>0</v>
      </c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R380" s="226" t="s">
        <v>135</v>
      </c>
      <c r="AT380" s="226" t="s">
        <v>190</v>
      </c>
      <c r="AU380" s="226" t="s">
        <v>80</v>
      </c>
      <c r="AY380" s="19" t="s">
        <v>188</v>
      </c>
      <c r="BE380" s="227">
        <f>IF(N380="základní",J380,0)</f>
        <v>0</v>
      </c>
      <c r="BF380" s="227">
        <f>IF(N380="snížená",J380,0)</f>
        <v>0</v>
      </c>
      <c r="BG380" s="227">
        <f>IF(N380="zákl. přenesená",J380,0)</f>
        <v>0</v>
      </c>
      <c r="BH380" s="227">
        <f>IF(N380="sníž. přenesená",J380,0)</f>
        <v>0</v>
      </c>
      <c r="BI380" s="227">
        <f>IF(N380="nulová",J380,0)</f>
        <v>0</v>
      </c>
      <c r="BJ380" s="19" t="s">
        <v>80</v>
      </c>
      <c r="BK380" s="227">
        <f>ROUND(I380*H380,2)</f>
        <v>0</v>
      </c>
      <c r="BL380" s="19" t="s">
        <v>135</v>
      </c>
      <c r="BM380" s="226" t="s">
        <v>5150</v>
      </c>
    </row>
    <row r="381" s="2" customFormat="1" ht="16.5" customHeight="1">
      <c r="A381" s="40"/>
      <c r="B381" s="41"/>
      <c r="C381" s="215" t="s">
        <v>3988</v>
      </c>
      <c r="D381" s="215" t="s">
        <v>190</v>
      </c>
      <c r="E381" s="216" t="s">
        <v>4471</v>
      </c>
      <c r="F381" s="217" t="s">
        <v>4472</v>
      </c>
      <c r="G381" s="218" t="s">
        <v>1352</v>
      </c>
      <c r="H381" s="219">
        <v>1</v>
      </c>
      <c r="I381" s="220"/>
      <c r="J381" s="221">
        <f>ROUND(I381*H381,2)</f>
        <v>0</v>
      </c>
      <c r="K381" s="217" t="s">
        <v>19</v>
      </c>
      <c r="L381" s="46"/>
      <c r="M381" s="222" t="s">
        <v>19</v>
      </c>
      <c r="N381" s="223" t="s">
        <v>44</v>
      </c>
      <c r="O381" s="86"/>
      <c r="P381" s="224">
        <f>O381*H381</f>
        <v>0</v>
      </c>
      <c r="Q381" s="224">
        <v>0</v>
      </c>
      <c r="R381" s="224">
        <f>Q381*H381</f>
        <v>0</v>
      </c>
      <c r="S381" s="224">
        <v>0</v>
      </c>
      <c r="T381" s="225">
        <f>S381*H381</f>
        <v>0</v>
      </c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R381" s="226" t="s">
        <v>135</v>
      </c>
      <c r="AT381" s="226" t="s">
        <v>190</v>
      </c>
      <c r="AU381" s="226" t="s">
        <v>80</v>
      </c>
      <c r="AY381" s="19" t="s">
        <v>188</v>
      </c>
      <c r="BE381" s="227">
        <f>IF(N381="základní",J381,0)</f>
        <v>0</v>
      </c>
      <c r="BF381" s="227">
        <f>IF(N381="snížená",J381,0)</f>
        <v>0</v>
      </c>
      <c r="BG381" s="227">
        <f>IF(N381="zákl. přenesená",J381,0)</f>
        <v>0</v>
      </c>
      <c r="BH381" s="227">
        <f>IF(N381="sníž. přenesená",J381,0)</f>
        <v>0</v>
      </c>
      <c r="BI381" s="227">
        <f>IF(N381="nulová",J381,0)</f>
        <v>0</v>
      </c>
      <c r="BJ381" s="19" t="s">
        <v>80</v>
      </c>
      <c r="BK381" s="227">
        <f>ROUND(I381*H381,2)</f>
        <v>0</v>
      </c>
      <c r="BL381" s="19" t="s">
        <v>135</v>
      </c>
      <c r="BM381" s="226" t="s">
        <v>5151</v>
      </c>
    </row>
    <row r="382" s="2" customFormat="1" ht="16.5" customHeight="1">
      <c r="A382" s="40"/>
      <c r="B382" s="41"/>
      <c r="C382" s="215" t="s">
        <v>5152</v>
      </c>
      <c r="D382" s="215" t="s">
        <v>190</v>
      </c>
      <c r="E382" s="216" t="s">
        <v>5049</v>
      </c>
      <c r="F382" s="217" t="s">
        <v>5050</v>
      </c>
      <c r="G382" s="218" t="s">
        <v>1352</v>
      </c>
      <c r="H382" s="219">
        <v>1</v>
      </c>
      <c r="I382" s="220"/>
      <c r="J382" s="221">
        <f>ROUND(I382*H382,2)</f>
        <v>0</v>
      </c>
      <c r="K382" s="217" t="s">
        <v>19</v>
      </c>
      <c r="L382" s="46"/>
      <c r="M382" s="222" t="s">
        <v>19</v>
      </c>
      <c r="N382" s="223" t="s">
        <v>44</v>
      </c>
      <c r="O382" s="86"/>
      <c r="P382" s="224">
        <f>O382*H382</f>
        <v>0</v>
      </c>
      <c r="Q382" s="224">
        <v>0</v>
      </c>
      <c r="R382" s="224">
        <f>Q382*H382</f>
        <v>0</v>
      </c>
      <c r="S382" s="224">
        <v>0</v>
      </c>
      <c r="T382" s="225">
        <f>S382*H382</f>
        <v>0</v>
      </c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R382" s="226" t="s">
        <v>135</v>
      </c>
      <c r="AT382" s="226" t="s">
        <v>190</v>
      </c>
      <c r="AU382" s="226" t="s">
        <v>80</v>
      </c>
      <c r="AY382" s="19" t="s">
        <v>188</v>
      </c>
      <c r="BE382" s="227">
        <f>IF(N382="základní",J382,0)</f>
        <v>0</v>
      </c>
      <c r="BF382" s="227">
        <f>IF(N382="snížená",J382,0)</f>
        <v>0</v>
      </c>
      <c r="BG382" s="227">
        <f>IF(N382="zákl. přenesená",J382,0)</f>
        <v>0</v>
      </c>
      <c r="BH382" s="227">
        <f>IF(N382="sníž. přenesená",J382,0)</f>
        <v>0</v>
      </c>
      <c r="BI382" s="227">
        <f>IF(N382="nulová",J382,0)</f>
        <v>0</v>
      </c>
      <c r="BJ382" s="19" t="s">
        <v>80</v>
      </c>
      <c r="BK382" s="227">
        <f>ROUND(I382*H382,2)</f>
        <v>0</v>
      </c>
      <c r="BL382" s="19" t="s">
        <v>135</v>
      </c>
      <c r="BM382" s="226" t="s">
        <v>5153</v>
      </c>
    </row>
    <row r="383" s="2" customFormat="1" ht="16.5" customHeight="1">
      <c r="A383" s="40"/>
      <c r="B383" s="41"/>
      <c r="C383" s="215" t="s">
        <v>3989</v>
      </c>
      <c r="D383" s="215" t="s">
        <v>190</v>
      </c>
      <c r="E383" s="216" t="s">
        <v>5052</v>
      </c>
      <c r="F383" s="217" t="s">
        <v>4475</v>
      </c>
      <c r="G383" s="218" t="s">
        <v>1352</v>
      </c>
      <c r="H383" s="219">
        <v>2</v>
      </c>
      <c r="I383" s="220"/>
      <c r="J383" s="221">
        <f>ROUND(I383*H383,2)</f>
        <v>0</v>
      </c>
      <c r="K383" s="217" t="s">
        <v>19</v>
      </c>
      <c r="L383" s="46"/>
      <c r="M383" s="222" t="s">
        <v>19</v>
      </c>
      <c r="N383" s="223" t="s">
        <v>44</v>
      </c>
      <c r="O383" s="86"/>
      <c r="P383" s="224">
        <f>O383*H383</f>
        <v>0</v>
      </c>
      <c r="Q383" s="224">
        <v>0</v>
      </c>
      <c r="R383" s="224">
        <f>Q383*H383</f>
        <v>0</v>
      </c>
      <c r="S383" s="224">
        <v>0</v>
      </c>
      <c r="T383" s="225">
        <f>S383*H383</f>
        <v>0</v>
      </c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R383" s="226" t="s">
        <v>135</v>
      </c>
      <c r="AT383" s="226" t="s">
        <v>190</v>
      </c>
      <c r="AU383" s="226" t="s">
        <v>80</v>
      </c>
      <c r="AY383" s="19" t="s">
        <v>188</v>
      </c>
      <c r="BE383" s="227">
        <f>IF(N383="základní",J383,0)</f>
        <v>0</v>
      </c>
      <c r="BF383" s="227">
        <f>IF(N383="snížená",J383,0)</f>
        <v>0</v>
      </c>
      <c r="BG383" s="227">
        <f>IF(N383="zákl. přenesená",J383,0)</f>
        <v>0</v>
      </c>
      <c r="BH383" s="227">
        <f>IF(N383="sníž. přenesená",J383,0)</f>
        <v>0</v>
      </c>
      <c r="BI383" s="227">
        <f>IF(N383="nulová",J383,0)</f>
        <v>0</v>
      </c>
      <c r="BJ383" s="19" t="s">
        <v>80</v>
      </c>
      <c r="BK383" s="227">
        <f>ROUND(I383*H383,2)</f>
        <v>0</v>
      </c>
      <c r="BL383" s="19" t="s">
        <v>135</v>
      </c>
      <c r="BM383" s="226" t="s">
        <v>5154</v>
      </c>
    </row>
    <row r="384" s="2" customFormat="1" ht="16.5" customHeight="1">
      <c r="A384" s="40"/>
      <c r="B384" s="41"/>
      <c r="C384" s="215" t="s">
        <v>5155</v>
      </c>
      <c r="D384" s="215" t="s">
        <v>190</v>
      </c>
      <c r="E384" s="216" t="s">
        <v>5054</v>
      </c>
      <c r="F384" s="217" t="s">
        <v>5055</v>
      </c>
      <c r="G384" s="218" t="s">
        <v>1352</v>
      </c>
      <c r="H384" s="219">
        <v>12</v>
      </c>
      <c r="I384" s="220"/>
      <c r="J384" s="221">
        <f>ROUND(I384*H384,2)</f>
        <v>0</v>
      </c>
      <c r="K384" s="217" t="s">
        <v>19</v>
      </c>
      <c r="L384" s="46"/>
      <c r="M384" s="222" t="s">
        <v>19</v>
      </c>
      <c r="N384" s="223" t="s">
        <v>44</v>
      </c>
      <c r="O384" s="86"/>
      <c r="P384" s="224">
        <f>O384*H384</f>
        <v>0</v>
      </c>
      <c r="Q384" s="224">
        <v>0</v>
      </c>
      <c r="R384" s="224">
        <f>Q384*H384</f>
        <v>0</v>
      </c>
      <c r="S384" s="224">
        <v>0</v>
      </c>
      <c r="T384" s="225">
        <f>S384*H384</f>
        <v>0</v>
      </c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R384" s="226" t="s">
        <v>135</v>
      </c>
      <c r="AT384" s="226" t="s">
        <v>190</v>
      </c>
      <c r="AU384" s="226" t="s">
        <v>80</v>
      </c>
      <c r="AY384" s="19" t="s">
        <v>188</v>
      </c>
      <c r="BE384" s="227">
        <f>IF(N384="základní",J384,0)</f>
        <v>0</v>
      </c>
      <c r="BF384" s="227">
        <f>IF(N384="snížená",J384,0)</f>
        <v>0</v>
      </c>
      <c r="BG384" s="227">
        <f>IF(N384="zákl. přenesená",J384,0)</f>
        <v>0</v>
      </c>
      <c r="BH384" s="227">
        <f>IF(N384="sníž. přenesená",J384,0)</f>
        <v>0</v>
      </c>
      <c r="BI384" s="227">
        <f>IF(N384="nulová",J384,0)</f>
        <v>0</v>
      </c>
      <c r="BJ384" s="19" t="s">
        <v>80</v>
      </c>
      <c r="BK384" s="227">
        <f>ROUND(I384*H384,2)</f>
        <v>0</v>
      </c>
      <c r="BL384" s="19" t="s">
        <v>135</v>
      </c>
      <c r="BM384" s="226" t="s">
        <v>5156</v>
      </c>
    </row>
    <row r="385" s="12" customFormat="1" ht="25.92" customHeight="1">
      <c r="A385" s="12"/>
      <c r="B385" s="199"/>
      <c r="C385" s="200"/>
      <c r="D385" s="201" t="s">
        <v>72</v>
      </c>
      <c r="E385" s="202" t="s">
        <v>5157</v>
      </c>
      <c r="F385" s="202" t="s">
        <v>5158</v>
      </c>
      <c r="G385" s="200"/>
      <c r="H385" s="200"/>
      <c r="I385" s="203"/>
      <c r="J385" s="204">
        <f>BK385</f>
        <v>0</v>
      </c>
      <c r="K385" s="200"/>
      <c r="L385" s="205"/>
      <c r="M385" s="206"/>
      <c r="N385" s="207"/>
      <c r="O385" s="207"/>
      <c r="P385" s="208">
        <f>SUM(P386:P401)</f>
        <v>0</v>
      </c>
      <c r="Q385" s="207"/>
      <c r="R385" s="208">
        <f>SUM(R386:R401)</f>
        <v>0</v>
      </c>
      <c r="S385" s="207"/>
      <c r="T385" s="209">
        <f>SUM(T386:T401)</f>
        <v>0</v>
      </c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R385" s="210" t="s">
        <v>80</v>
      </c>
      <c r="AT385" s="211" t="s">
        <v>72</v>
      </c>
      <c r="AU385" s="211" t="s">
        <v>73</v>
      </c>
      <c r="AY385" s="210" t="s">
        <v>188</v>
      </c>
      <c r="BK385" s="212">
        <f>SUM(BK386:BK401)</f>
        <v>0</v>
      </c>
    </row>
    <row r="386" s="2" customFormat="1" ht="24.15" customHeight="1">
      <c r="A386" s="40"/>
      <c r="B386" s="41"/>
      <c r="C386" s="215" t="s">
        <v>3992</v>
      </c>
      <c r="D386" s="215" t="s">
        <v>190</v>
      </c>
      <c r="E386" s="216" t="s">
        <v>5159</v>
      </c>
      <c r="F386" s="217" t="s">
        <v>5020</v>
      </c>
      <c r="G386" s="218" t="s">
        <v>1352</v>
      </c>
      <c r="H386" s="219">
        <v>1</v>
      </c>
      <c r="I386" s="220"/>
      <c r="J386" s="221">
        <f>ROUND(I386*H386,2)</f>
        <v>0</v>
      </c>
      <c r="K386" s="217" t="s">
        <v>19</v>
      </c>
      <c r="L386" s="46"/>
      <c r="M386" s="222" t="s">
        <v>19</v>
      </c>
      <c r="N386" s="223" t="s">
        <v>44</v>
      </c>
      <c r="O386" s="86"/>
      <c r="P386" s="224">
        <f>O386*H386</f>
        <v>0</v>
      </c>
      <c r="Q386" s="224">
        <v>0</v>
      </c>
      <c r="R386" s="224">
        <f>Q386*H386</f>
        <v>0</v>
      </c>
      <c r="S386" s="224">
        <v>0</v>
      </c>
      <c r="T386" s="225">
        <f>S386*H386</f>
        <v>0</v>
      </c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R386" s="226" t="s">
        <v>135</v>
      </c>
      <c r="AT386" s="226" t="s">
        <v>190</v>
      </c>
      <c r="AU386" s="226" t="s">
        <v>80</v>
      </c>
      <c r="AY386" s="19" t="s">
        <v>188</v>
      </c>
      <c r="BE386" s="227">
        <f>IF(N386="základní",J386,0)</f>
        <v>0</v>
      </c>
      <c r="BF386" s="227">
        <f>IF(N386="snížená",J386,0)</f>
        <v>0</v>
      </c>
      <c r="BG386" s="227">
        <f>IF(N386="zákl. přenesená",J386,0)</f>
        <v>0</v>
      </c>
      <c r="BH386" s="227">
        <f>IF(N386="sníž. přenesená",J386,0)</f>
        <v>0</v>
      </c>
      <c r="BI386" s="227">
        <f>IF(N386="nulová",J386,0)</f>
        <v>0</v>
      </c>
      <c r="BJ386" s="19" t="s">
        <v>80</v>
      </c>
      <c r="BK386" s="227">
        <f>ROUND(I386*H386,2)</f>
        <v>0</v>
      </c>
      <c r="BL386" s="19" t="s">
        <v>135</v>
      </c>
      <c r="BM386" s="226" t="s">
        <v>5160</v>
      </c>
    </row>
    <row r="387" s="2" customFormat="1" ht="16.5" customHeight="1">
      <c r="A387" s="40"/>
      <c r="B387" s="41"/>
      <c r="C387" s="215" t="s">
        <v>5161</v>
      </c>
      <c r="D387" s="215" t="s">
        <v>190</v>
      </c>
      <c r="E387" s="216" t="s">
        <v>5022</v>
      </c>
      <c r="F387" s="217" t="s">
        <v>4478</v>
      </c>
      <c r="G387" s="218" t="s">
        <v>1352</v>
      </c>
      <c r="H387" s="219">
        <v>3</v>
      </c>
      <c r="I387" s="220"/>
      <c r="J387" s="221">
        <f>ROUND(I387*H387,2)</f>
        <v>0</v>
      </c>
      <c r="K387" s="217" t="s">
        <v>19</v>
      </c>
      <c r="L387" s="46"/>
      <c r="M387" s="222" t="s">
        <v>19</v>
      </c>
      <c r="N387" s="223" t="s">
        <v>44</v>
      </c>
      <c r="O387" s="86"/>
      <c r="P387" s="224">
        <f>O387*H387</f>
        <v>0</v>
      </c>
      <c r="Q387" s="224">
        <v>0</v>
      </c>
      <c r="R387" s="224">
        <f>Q387*H387</f>
        <v>0</v>
      </c>
      <c r="S387" s="224">
        <v>0</v>
      </c>
      <c r="T387" s="225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26" t="s">
        <v>135</v>
      </c>
      <c r="AT387" s="226" t="s">
        <v>190</v>
      </c>
      <c r="AU387" s="226" t="s">
        <v>80</v>
      </c>
      <c r="AY387" s="19" t="s">
        <v>188</v>
      </c>
      <c r="BE387" s="227">
        <f>IF(N387="základní",J387,0)</f>
        <v>0</v>
      </c>
      <c r="BF387" s="227">
        <f>IF(N387="snížená",J387,0)</f>
        <v>0</v>
      </c>
      <c r="BG387" s="227">
        <f>IF(N387="zákl. přenesená",J387,0)</f>
        <v>0</v>
      </c>
      <c r="BH387" s="227">
        <f>IF(N387="sníž. přenesená",J387,0)</f>
        <v>0</v>
      </c>
      <c r="BI387" s="227">
        <f>IF(N387="nulová",J387,0)</f>
        <v>0</v>
      </c>
      <c r="BJ387" s="19" t="s">
        <v>80</v>
      </c>
      <c r="BK387" s="227">
        <f>ROUND(I387*H387,2)</f>
        <v>0</v>
      </c>
      <c r="BL387" s="19" t="s">
        <v>135</v>
      </c>
      <c r="BM387" s="226" t="s">
        <v>5162</v>
      </c>
    </row>
    <row r="388" s="2" customFormat="1" ht="16.5" customHeight="1">
      <c r="A388" s="40"/>
      <c r="B388" s="41"/>
      <c r="C388" s="215" t="s">
        <v>3994</v>
      </c>
      <c r="D388" s="215" t="s">
        <v>190</v>
      </c>
      <c r="E388" s="216" t="s">
        <v>5024</v>
      </c>
      <c r="F388" s="217" t="s">
        <v>5025</v>
      </c>
      <c r="G388" s="218" t="s">
        <v>1352</v>
      </c>
      <c r="H388" s="219">
        <v>40</v>
      </c>
      <c r="I388" s="220"/>
      <c r="J388" s="221">
        <f>ROUND(I388*H388,2)</f>
        <v>0</v>
      </c>
      <c r="K388" s="217" t="s">
        <v>19</v>
      </c>
      <c r="L388" s="46"/>
      <c r="M388" s="222" t="s">
        <v>19</v>
      </c>
      <c r="N388" s="223" t="s">
        <v>44</v>
      </c>
      <c r="O388" s="86"/>
      <c r="P388" s="224">
        <f>O388*H388</f>
        <v>0</v>
      </c>
      <c r="Q388" s="224">
        <v>0</v>
      </c>
      <c r="R388" s="224">
        <f>Q388*H388</f>
        <v>0</v>
      </c>
      <c r="S388" s="224">
        <v>0</v>
      </c>
      <c r="T388" s="225">
        <f>S388*H388</f>
        <v>0</v>
      </c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R388" s="226" t="s">
        <v>135</v>
      </c>
      <c r="AT388" s="226" t="s">
        <v>190</v>
      </c>
      <c r="AU388" s="226" t="s">
        <v>80</v>
      </c>
      <c r="AY388" s="19" t="s">
        <v>188</v>
      </c>
      <c r="BE388" s="227">
        <f>IF(N388="základní",J388,0)</f>
        <v>0</v>
      </c>
      <c r="BF388" s="227">
        <f>IF(N388="snížená",J388,0)</f>
        <v>0</v>
      </c>
      <c r="BG388" s="227">
        <f>IF(N388="zákl. přenesená",J388,0)</f>
        <v>0</v>
      </c>
      <c r="BH388" s="227">
        <f>IF(N388="sníž. přenesená",J388,0)</f>
        <v>0</v>
      </c>
      <c r="BI388" s="227">
        <f>IF(N388="nulová",J388,0)</f>
        <v>0</v>
      </c>
      <c r="BJ388" s="19" t="s">
        <v>80</v>
      </c>
      <c r="BK388" s="227">
        <f>ROUND(I388*H388,2)</f>
        <v>0</v>
      </c>
      <c r="BL388" s="19" t="s">
        <v>135</v>
      </c>
      <c r="BM388" s="226" t="s">
        <v>5163</v>
      </c>
    </row>
    <row r="389" s="2" customFormat="1" ht="16.5" customHeight="1">
      <c r="A389" s="40"/>
      <c r="B389" s="41"/>
      <c r="C389" s="215" t="s">
        <v>5164</v>
      </c>
      <c r="D389" s="215" t="s">
        <v>190</v>
      </c>
      <c r="E389" s="216" t="s">
        <v>5027</v>
      </c>
      <c r="F389" s="217" t="s">
        <v>5028</v>
      </c>
      <c r="G389" s="218" t="s">
        <v>1352</v>
      </c>
      <c r="H389" s="219">
        <v>1</v>
      </c>
      <c r="I389" s="220"/>
      <c r="J389" s="221">
        <f>ROUND(I389*H389,2)</f>
        <v>0</v>
      </c>
      <c r="K389" s="217" t="s">
        <v>19</v>
      </c>
      <c r="L389" s="46"/>
      <c r="M389" s="222" t="s">
        <v>19</v>
      </c>
      <c r="N389" s="223" t="s">
        <v>44</v>
      </c>
      <c r="O389" s="86"/>
      <c r="P389" s="224">
        <f>O389*H389</f>
        <v>0</v>
      </c>
      <c r="Q389" s="224">
        <v>0</v>
      </c>
      <c r="R389" s="224">
        <f>Q389*H389</f>
        <v>0</v>
      </c>
      <c r="S389" s="224">
        <v>0</v>
      </c>
      <c r="T389" s="225">
        <f>S389*H389</f>
        <v>0</v>
      </c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R389" s="226" t="s">
        <v>135</v>
      </c>
      <c r="AT389" s="226" t="s">
        <v>190</v>
      </c>
      <c r="AU389" s="226" t="s">
        <v>80</v>
      </c>
      <c r="AY389" s="19" t="s">
        <v>188</v>
      </c>
      <c r="BE389" s="227">
        <f>IF(N389="základní",J389,0)</f>
        <v>0</v>
      </c>
      <c r="BF389" s="227">
        <f>IF(N389="snížená",J389,0)</f>
        <v>0</v>
      </c>
      <c r="BG389" s="227">
        <f>IF(N389="zákl. přenesená",J389,0)</f>
        <v>0</v>
      </c>
      <c r="BH389" s="227">
        <f>IF(N389="sníž. přenesená",J389,0)</f>
        <v>0</v>
      </c>
      <c r="BI389" s="227">
        <f>IF(N389="nulová",J389,0)</f>
        <v>0</v>
      </c>
      <c r="BJ389" s="19" t="s">
        <v>80</v>
      </c>
      <c r="BK389" s="227">
        <f>ROUND(I389*H389,2)</f>
        <v>0</v>
      </c>
      <c r="BL389" s="19" t="s">
        <v>135</v>
      </c>
      <c r="BM389" s="226" t="s">
        <v>5165</v>
      </c>
    </row>
    <row r="390" s="2" customFormat="1" ht="16.5" customHeight="1">
      <c r="A390" s="40"/>
      <c r="B390" s="41"/>
      <c r="C390" s="215" t="s">
        <v>3998</v>
      </c>
      <c r="D390" s="215" t="s">
        <v>190</v>
      </c>
      <c r="E390" s="216" t="s">
        <v>5030</v>
      </c>
      <c r="F390" s="217" t="s">
        <v>5031</v>
      </c>
      <c r="G390" s="218" t="s">
        <v>1352</v>
      </c>
      <c r="H390" s="219">
        <v>3</v>
      </c>
      <c r="I390" s="220"/>
      <c r="J390" s="221">
        <f>ROUND(I390*H390,2)</f>
        <v>0</v>
      </c>
      <c r="K390" s="217" t="s">
        <v>19</v>
      </c>
      <c r="L390" s="46"/>
      <c r="M390" s="222" t="s">
        <v>19</v>
      </c>
      <c r="N390" s="223" t="s">
        <v>44</v>
      </c>
      <c r="O390" s="86"/>
      <c r="P390" s="224">
        <f>O390*H390</f>
        <v>0</v>
      </c>
      <c r="Q390" s="224">
        <v>0</v>
      </c>
      <c r="R390" s="224">
        <f>Q390*H390</f>
        <v>0</v>
      </c>
      <c r="S390" s="224">
        <v>0</v>
      </c>
      <c r="T390" s="225">
        <f>S390*H390</f>
        <v>0</v>
      </c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R390" s="226" t="s">
        <v>135</v>
      </c>
      <c r="AT390" s="226" t="s">
        <v>190</v>
      </c>
      <c r="AU390" s="226" t="s">
        <v>80</v>
      </c>
      <c r="AY390" s="19" t="s">
        <v>188</v>
      </c>
      <c r="BE390" s="227">
        <f>IF(N390="základní",J390,0)</f>
        <v>0</v>
      </c>
      <c r="BF390" s="227">
        <f>IF(N390="snížená",J390,0)</f>
        <v>0</v>
      </c>
      <c r="BG390" s="227">
        <f>IF(N390="zákl. přenesená",J390,0)</f>
        <v>0</v>
      </c>
      <c r="BH390" s="227">
        <f>IF(N390="sníž. přenesená",J390,0)</f>
        <v>0</v>
      </c>
      <c r="BI390" s="227">
        <f>IF(N390="nulová",J390,0)</f>
        <v>0</v>
      </c>
      <c r="BJ390" s="19" t="s">
        <v>80</v>
      </c>
      <c r="BK390" s="227">
        <f>ROUND(I390*H390,2)</f>
        <v>0</v>
      </c>
      <c r="BL390" s="19" t="s">
        <v>135</v>
      </c>
      <c r="BM390" s="226" t="s">
        <v>5166</v>
      </c>
    </row>
    <row r="391" s="2" customFormat="1" ht="16.5" customHeight="1">
      <c r="A391" s="40"/>
      <c r="B391" s="41"/>
      <c r="C391" s="215" t="s">
        <v>5167</v>
      </c>
      <c r="D391" s="215" t="s">
        <v>190</v>
      </c>
      <c r="E391" s="216" t="s">
        <v>5033</v>
      </c>
      <c r="F391" s="217" t="s">
        <v>5034</v>
      </c>
      <c r="G391" s="218" t="s">
        <v>1352</v>
      </c>
      <c r="H391" s="219">
        <v>2</v>
      </c>
      <c r="I391" s="220"/>
      <c r="J391" s="221">
        <f>ROUND(I391*H391,2)</f>
        <v>0</v>
      </c>
      <c r="K391" s="217" t="s">
        <v>19</v>
      </c>
      <c r="L391" s="46"/>
      <c r="M391" s="222" t="s">
        <v>19</v>
      </c>
      <c r="N391" s="223" t="s">
        <v>44</v>
      </c>
      <c r="O391" s="86"/>
      <c r="P391" s="224">
        <f>O391*H391</f>
        <v>0</v>
      </c>
      <c r="Q391" s="224">
        <v>0</v>
      </c>
      <c r="R391" s="224">
        <f>Q391*H391</f>
        <v>0</v>
      </c>
      <c r="S391" s="224">
        <v>0</v>
      </c>
      <c r="T391" s="225">
        <f>S391*H391</f>
        <v>0</v>
      </c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R391" s="226" t="s">
        <v>135</v>
      </c>
      <c r="AT391" s="226" t="s">
        <v>190</v>
      </c>
      <c r="AU391" s="226" t="s">
        <v>80</v>
      </c>
      <c r="AY391" s="19" t="s">
        <v>188</v>
      </c>
      <c r="BE391" s="227">
        <f>IF(N391="základní",J391,0)</f>
        <v>0</v>
      </c>
      <c r="BF391" s="227">
        <f>IF(N391="snížená",J391,0)</f>
        <v>0</v>
      </c>
      <c r="BG391" s="227">
        <f>IF(N391="zákl. přenesená",J391,0)</f>
        <v>0</v>
      </c>
      <c r="BH391" s="227">
        <f>IF(N391="sníž. přenesená",J391,0)</f>
        <v>0</v>
      </c>
      <c r="BI391" s="227">
        <f>IF(N391="nulová",J391,0)</f>
        <v>0</v>
      </c>
      <c r="BJ391" s="19" t="s">
        <v>80</v>
      </c>
      <c r="BK391" s="227">
        <f>ROUND(I391*H391,2)</f>
        <v>0</v>
      </c>
      <c r="BL391" s="19" t="s">
        <v>135</v>
      </c>
      <c r="BM391" s="226" t="s">
        <v>5168</v>
      </c>
    </row>
    <row r="392" s="2" customFormat="1" ht="16.5" customHeight="1">
      <c r="A392" s="40"/>
      <c r="B392" s="41"/>
      <c r="C392" s="215" t="s">
        <v>4001</v>
      </c>
      <c r="D392" s="215" t="s">
        <v>190</v>
      </c>
      <c r="E392" s="216" t="s">
        <v>5036</v>
      </c>
      <c r="F392" s="217" t="s">
        <v>5037</v>
      </c>
      <c r="G392" s="218" t="s">
        <v>1352</v>
      </c>
      <c r="H392" s="219">
        <v>1</v>
      </c>
      <c r="I392" s="220"/>
      <c r="J392" s="221">
        <f>ROUND(I392*H392,2)</f>
        <v>0</v>
      </c>
      <c r="K392" s="217" t="s">
        <v>19</v>
      </c>
      <c r="L392" s="46"/>
      <c r="M392" s="222" t="s">
        <v>19</v>
      </c>
      <c r="N392" s="223" t="s">
        <v>44</v>
      </c>
      <c r="O392" s="86"/>
      <c r="P392" s="224">
        <f>O392*H392</f>
        <v>0</v>
      </c>
      <c r="Q392" s="224">
        <v>0</v>
      </c>
      <c r="R392" s="224">
        <f>Q392*H392</f>
        <v>0</v>
      </c>
      <c r="S392" s="224">
        <v>0</v>
      </c>
      <c r="T392" s="225">
        <f>S392*H392</f>
        <v>0</v>
      </c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R392" s="226" t="s">
        <v>135</v>
      </c>
      <c r="AT392" s="226" t="s">
        <v>190</v>
      </c>
      <c r="AU392" s="226" t="s">
        <v>80</v>
      </c>
      <c r="AY392" s="19" t="s">
        <v>188</v>
      </c>
      <c r="BE392" s="227">
        <f>IF(N392="základní",J392,0)</f>
        <v>0</v>
      </c>
      <c r="BF392" s="227">
        <f>IF(N392="snížená",J392,0)</f>
        <v>0</v>
      </c>
      <c r="BG392" s="227">
        <f>IF(N392="zákl. přenesená",J392,0)</f>
        <v>0</v>
      </c>
      <c r="BH392" s="227">
        <f>IF(N392="sníž. přenesená",J392,0)</f>
        <v>0</v>
      </c>
      <c r="BI392" s="227">
        <f>IF(N392="nulová",J392,0)</f>
        <v>0</v>
      </c>
      <c r="BJ392" s="19" t="s">
        <v>80</v>
      </c>
      <c r="BK392" s="227">
        <f>ROUND(I392*H392,2)</f>
        <v>0</v>
      </c>
      <c r="BL392" s="19" t="s">
        <v>135</v>
      </c>
      <c r="BM392" s="226" t="s">
        <v>5169</v>
      </c>
    </row>
    <row r="393" s="2" customFormat="1" ht="16.5" customHeight="1">
      <c r="A393" s="40"/>
      <c r="B393" s="41"/>
      <c r="C393" s="215" t="s">
        <v>5170</v>
      </c>
      <c r="D393" s="215" t="s">
        <v>190</v>
      </c>
      <c r="E393" s="216" t="s">
        <v>5039</v>
      </c>
      <c r="F393" s="217" t="s">
        <v>5040</v>
      </c>
      <c r="G393" s="218" t="s">
        <v>1352</v>
      </c>
      <c r="H393" s="219">
        <v>1</v>
      </c>
      <c r="I393" s="220"/>
      <c r="J393" s="221">
        <f>ROUND(I393*H393,2)</f>
        <v>0</v>
      </c>
      <c r="K393" s="217" t="s">
        <v>19</v>
      </c>
      <c r="L393" s="46"/>
      <c r="M393" s="222" t="s">
        <v>19</v>
      </c>
      <c r="N393" s="223" t="s">
        <v>44</v>
      </c>
      <c r="O393" s="86"/>
      <c r="P393" s="224">
        <f>O393*H393</f>
        <v>0</v>
      </c>
      <c r="Q393" s="224">
        <v>0</v>
      </c>
      <c r="R393" s="224">
        <f>Q393*H393</f>
        <v>0</v>
      </c>
      <c r="S393" s="224">
        <v>0</v>
      </c>
      <c r="T393" s="225">
        <f>S393*H393</f>
        <v>0</v>
      </c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R393" s="226" t="s">
        <v>135</v>
      </c>
      <c r="AT393" s="226" t="s">
        <v>190</v>
      </c>
      <c r="AU393" s="226" t="s">
        <v>80</v>
      </c>
      <c r="AY393" s="19" t="s">
        <v>188</v>
      </c>
      <c r="BE393" s="227">
        <f>IF(N393="základní",J393,0)</f>
        <v>0</v>
      </c>
      <c r="BF393" s="227">
        <f>IF(N393="snížená",J393,0)</f>
        <v>0</v>
      </c>
      <c r="BG393" s="227">
        <f>IF(N393="zákl. přenesená",J393,0)</f>
        <v>0</v>
      </c>
      <c r="BH393" s="227">
        <f>IF(N393="sníž. přenesená",J393,0)</f>
        <v>0</v>
      </c>
      <c r="BI393" s="227">
        <f>IF(N393="nulová",J393,0)</f>
        <v>0</v>
      </c>
      <c r="BJ393" s="19" t="s">
        <v>80</v>
      </c>
      <c r="BK393" s="227">
        <f>ROUND(I393*H393,2)</f>
        <v>0</v>
      </c>
      <c r="BL393" s="19" t="s">
        <v>135</v>
      </c>
      <c r="BM393" s="226" t="s">
        <v>5171</v>
      </c>
    </row>
    <row r="394" s="2" customFormat="1" ht="16.5" customHeight="1">
      <c r="A394" s="40"/>
      <c r="B394" s="41"/>
      <c r="C394" s="215" t="s">
        <v>4004</v>
      </c>
      <c r="D394" s="215" t="s">
        <v>190</v>
      </c>
      <c r="E394" s="216" t="s">
        <v>5042</v>
      </c>
      <c r="F394" s="217" t="s">
        <v>5043</v>
      </c>
      <c r="G394" s="218" t="s">
        <v>501</v>
      </c>
      <c r="H394" s="219">
        <v>1.5</v>
      </c>
      <c r="I394" s="220"/>
      <c r="J394" s="221">
        <f>ROUND(I394*H394,2)</f>
        <v>0</v>
      </c>
      <c r="K394" s="217" t="s">
        <v>19</v>
      </c>
      <c r="L394" s="46"/>
      <c r="M394" s="222" t="s">
        <v>19</v>
      </c>
      <c r="N394" s="223" t="s">
        <v>44</v>
      </c>
      <c r="O394" s="86"/>
      <c r="P394" s="224">
        <f>O394*H394</f>
        <v>0</v>
      </c>
      <c r="Q394" s="224">
        <v>0</v>
      </c>
      <c r="R394" s="224">
        <f>Q394*H394</f>
        <v>0</v>
      </c>
      <c r="S394" s="224">
        <v>0</v>
      </c>
      <c r="T394" s="225">
        <f>S394*H394</f>
        <v>0</v>
      </c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R394" s="226" t="s">
        <v>135</v>
      </c>
      <c r="AT394" s="226" t="s">
        <v>190</v>
      </c>
      <c r="AU394" s="226" t="s">
        <v>80</v>
      </c>
      <c r="AY394" s="19" t="s">
        <v>188</v>
      </c>
      <c r="BE394" s="227">
        <f>IF(N394="základní",J394,0)</f>
        <v>0</v>
      </c>
      <c r="BF394" s="227">
        <f>IF(N394="snížená",J394,0)</f>
        <v>0</v>
      </c>
      <c r="BG394" s="227">
        <f>IF(N394="zákl. přenesená",J394,0)</f>
        <v>0</v>
      </c>
      <c r="BH394" s="227">
        <f>IF(N394="sníž. přenesená",J394,0)</f>
        <v>0</v>
      </c>
      <c r="BI394" s="227">
        <f>IF(N394="nulová",J394,0)</f>
        <v>0</v>
      </c>
      <c r="BJ394" s="19" t="s">
        <v>80</v>
      </c>
      <c r="BK394" s="227">
        <f>ROUND(I394*H394,2)</f>
        <v>0</v>
      </c>
      <c r="BL394" s="19" t="s">
        <v>135</v>
      </c>
      <c r="BM394" s="226" t="s">
        <v>5172</v>
      </c>
    </row>
    <row r="395" s="2" customFormat="1" ht="16.5" customHeight="1">
      <c r="A395" s="40"/>
      <c r="B395" s="41"/>
      <c r="C395" s="215" t="s">
        <v>5173</v>
      </c>
      <c r="D395" s="215" t="s">
        <v>190</v>
      </c>
      <c r="E395" s="216" t="s">
        <v>4462</v>
      </c>
      <c r="F395" s="217" t="s">
        <v>4463</v>
      </c>
      <c r="G395" s="218" t="s">
        <v>1352</v>
      </c>
      <c r="H395" s="219">
        <v>6</v>
      </c>
      <c r="I395" s="220"/>
      <c r="J395" s="221">
        <f>ROUND(I395*H395,2)</f>
        <v>0</v>
      </c>
      <c r="K395" s="217" t="s">
        <v>19</v>
      </c>
      <c r="L395" s="46"/>
      <c r="M395" s="222" t="s">
        <v>19</v>
      </c>
      <c r="N395" s="223" t="s">
        <v>44</v>
      </c>
      <c r="O395" s="86"/>
      <c r="P395" s="224">
        <f>O395*H395</f>
        <v>0</v>
      </c>
      <c r="Q395" s="224">
        <v>0</v>
      </c>
      <c r="R395" s="224">
        <f>Q395*H395</f>
        <v>0</v>
      </c>
      <c r="S395" s="224">
        <v>0</v>
      </c>
      <c r="T395" s="225">
        <f>S395*H395</f>
        <v>0</v>
      </c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26" t="s">
        <v>135</v>
      </c>
      <c r="AT395" s="226" t="s">
        <v>190</v>
      </c>
      <c r="AU395" s="226" t="s">
        <v>80</v>
      </c>
      <c r="AY395" s="19" t="s">
        <v>188</v>
      </c>
      <c r="BE395" s="227">
        <f>IF(N395="základní",J395,0)</f>
        <v>0</v>
      </c>
      <c r="BF395" s="227">
        <f>IF(N395="snížená",J395,0)</f>
        <v>0</v>
      </c>
      <c r="BG395" s="227">
        <f>IF(N395="zákl. přenesená",J395,0)</f>
        <v>0</v>
      </c>
      <c r="BH395" s="227">
        <f>IF(N395="sníž. přenesená",J395,0)</f>
        <v>0</v>
      </c>
      <c r="BI395" s="227">
        <f>IF(N395="nulová",J395,0)</f>
        <v>0</v>
      </c>
      <c r="BJ395" s="19" t="s">
        <v>80</v>
      </c>
      <c r="BK395" s="227">
        <f>ROUND(I395*H395,2)</f>
        <v>0</v>
      </c>
      <c r="BL395" s="19" t="s">
        <v>135</v>
      </c>
      <c r="BM395" s="226" t="s">
        <v>5174</v>
      </c>
    </row>
    <row r="396" s="2" customFormat="1" ht="16.5" customHeight="1">
      <c r="A396" s="40"/>
      <c r="B396" s="41"/>
      <c r="C396" s="215" t="s">
        <v>4007</v>
      </c>
      <c r="D396" s="215" t="s">
        <v>190</v>
      </c>
      <c r="E396" s="216" t="s">
        <v>4465</v>
      </c>
      <c r="F396" s="217" t="s">
        <v>4466</v>
      </c>
      <c r="G396" s="218" t="s">
        <v>1352</v>
      </c>
      <c r="H396" s="219">
        <v>6</v>
      </c>
      <c r="I396" s="220"/>
      <c r="J396" s="221">
        <f>ROUND(I396*H396,2)</f>
        <v>0</v>
      </c>
      <c r="K396" s="217" t="s">
        <v>19</v>
      </c>
      <c r="L396" s="46"/>
      <c r="M396" s="222" t="s">
        <v>19</v>
      </c>
      <c r="N396" s="223" t="s">
        <v>44</v>
      </c>
      <c r="O396" s="86"/>
      <c r="P396" s="224">
        <f>O396*H396</f>
        <v>0</v>
      </c>
      <c r="Q396" s="224">
        <v>0</v>
      </c>
      <c r="R396" s="224">
        <f>Q396*H396</f>
        <v>0</v>
      </c>
      <c r="S396" s="224">
        <v>0</v>
      </c>
      <c r="T396" s="225">
        <f>S396*H396</f>
        <v>0</v>
      </c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R396" s="226" t="s">
        <v>135</v>
      </c>
      <c r="AT396" s="226" t="s">
        <v>190</v>
      </c>
      <c r="AU396" s="226" t="s">
        <v>80</v>
      </c>
      <c r="AY396" s="19" t="s">
        <v>188</v>
      </c>
      <c r="BE396" s="227">
        <f>IF(N396="základní",J396,0)</f>
        <v>0</v>
      </c>
      <c r="BF396" s="227">
        <f>IF(N396="snížená",J396,0)</f>
        <v>0</v>
      </c>
      <c r="BG396" s="227">
        <f>IF(N396="zákl. přenesená",J396,0)</f>
        <v>0</v>
      </c>
      <c r="BH396" s="227">
        <f>IF(N396="sníž. přenesená",J396,0)</f>
        <v>0</v>
      </c>
      <c r="BI396" s="227">
        <f>IF(N396="nulová",J396,0)</f>
        <v>0</v>
      </c>
      <c r="BJ396" s="19" t="s">
        <v>80</v>
      </c>
      <c r="BK396" s="227">
        <f>ROUND(I396*H396,2)</f>
        <v>0</v>
      </c>
      <c r="BL396" s="19" t="s">
        <v>135</v>
      </c>
      <c r="BM396" s="226" t="s">
        <v>5175</v>
      </c>
    </row>
    <row r="397" s="2" customFormat="1" ht="16.5" customHeight="1">
      <c r="A397" s="40"/>
      <c r="B397" s="41"/>
      <c r="C397" s="215" t="s">
        <v>5176</v>
      </c>
      <c r="D397" s="215" t="s">
        <v>190</v>
      </c>
      <c r="E397" s="216" t="s">
        <v>4468</v>
      </c>
      <c r="F397" s="217" t="s">
        <v>4469</v>
      </c>
      <c r="G397" s="218" t="s">
        <v>1352</v>
      </c>
      <c r="H397" s="219">
        <v>1</v>
      </c>
      <c r="I397" s="220"/>
      <c r="J397" s="221">
        <f>ROUND(I397*H397,2)</f>
        <v>0</v>
      </c>
      <c r="K397" s="217" t="s">
        <v>19</v>
      </c>
      <c r="L397" s="46"/>
      <c r="M397" s="222" t="s">
        <v>19</v>
      </c>
      <c r="N397" s="223" t="s">
        <v>44</v>
      </c>
      <c r="O397" s="86"/>
      <c r="P397" s="224">
        <f>O397*H397</f>
        <v>0</v>
      </c>
      <c r="Q397" s="224">
        <v>0</v>
      </c>
      <c r="R397" s="224">
        <f>Q397*H397</f>
        <v>0</v>
      </c>
      <c r="S397" s="224">
        <v>0</v>
      </c>
      <c r="T397" s="225">
        <f>S397*H397</f>
        <v>0</v>
      </c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R397" s="226" t="s">
        <v>135</v>
      </c>
      <c r="AT397" s="226" t="s">
        <v>190</v>
      </c>
      <c r="AU397" s="226" t="s">
        <v>80</v>
      </c>
      <c r="AY397" s="19" t="s">
        <v>188</v>
      </c>
      <c r="BE397" s="227">
        <f>IF(N397="základní",J397,0)</f>
        <v>0</v>
      </c>
      <c r="BF397" s="227">
        <f>IF(N397="snížená",J397,0)</f>
        <v>0</v>
      </c>
      <c r="BG397" s="227">
        <f>IF(N397="zákl. přenesená",J397,0)</f>
        <v>0</v>
      </c>
      <c r="BH397" s="227">
        <f>IF(N397="sníž. přenesená",J397,0)</f>
        <v>0</v>
      </c>
      <c r="BI397" s="227">
        <f>IF(N397="nulová",J397,0)</f>
        <v>0</v>
      </c>
      <c r="BJ397" s="19" t="s">
        <v>80</v>
      </c>
      <c r="BK397" s="227">
        <f>ROUND(I397*H397,2)</f>
        <v>0</v>
      </c>
      <c r="BL397" s="19" t="s">
        <v>135</v>
      </c>
      <c r="BM397" s="226" t="s">
        <v>5177</v>
      </c>
    </row>
    <row r="398" s="2" customFormat="1" ht="16.5" customHeight="1">
      <c r="A398" s="40"/>
      <c r="B398" s="41"/>
      <c r="C398" s="215" t="s">
        <v>4010</v>
      </c>
      <c r="D398" s="215" t="s">
        <v>190</v>
      </c>
      <c r="E398" s="216" t="s">
        <v>4471</v>
      </c>
      <c r="F398" s="217" t="s">
        <v>4472</v>
      </c>
      <c r="G398" s="218" t="s">
        <v>1352</v>
      </c>
      <c r="H398" s="219">
        <v>1</v>
      </c>
      <c r="I398" s="220"/>
      <c r="J398" s="221">
        <f>ROUND(I398*H398,2)</f>
        <v>0</v>
      </c>
      <c r="K398" s="217" t="s">
        <v>19</v>
      </c>
      <c r="L398" s="46"/>
      <c r="M398" s="222" t="s">
        <v>19</v>
      </c>
      <c r="N398" s="223" t="s">
        <v>44</v>
      </c>
      <c r="O398" s="86"/>
      <c r="P398" s="224">
        <f>O398*H398</f>
        <v>0</v>
      </c>
      <c r="Q398" s="224">
        <v>0</v>
      </c>
      <c r="R398" s="224">
        <f>Q398*H398</f>
        <v>0</v>
      </c>
      <c r="S398" s="224">
        <v>0</v>
      </c>
      <c r="T398" s="225">
        <f>S398*H398</f>
        <v>0</v>
      </c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R398" s="226" t="s">
        <v>135</v>
      </c>
      <c r="AT398" s="226" t="s">
        <v>190</v>
      </c>
      <c r="AU398" s="226" t="s">
        <v>80</v>
      </c>
      <c r="AY398" s="19" t="s">
        <v>188</v>
      </c>
      <c r="BE398" s="227">
        <f>IF(N398="základní",J398,0)</f>
        <v>0</v>
      </c>
      <c r="BF398" s="227">
        <f>IF(N398="snížená",J398,0)</f>
        <v>0</v>
      </c>
      <c r="BG398" s="227">
        <f>IF(N398="zákl. přenesená",J398,0)</f>
        <v>0</v>
      </c>
      <c r="BH398" s="227">
        <f>IF(N398="sníž. přenesená",J398,0)</f>
        <v>0</v>
      </c>
      <c r="BI398" s="227">
        <f>IF(N398="nulová",J398,0)</f>
        <v>0</v>
      </c>
      <c r="BJ398" s="19" t="s">
        <v>80</v>
      </c>
      <c r="BK398" s="227">
        <f>ROUND(I398*H398,2)</f>
        <v>0</v>
      </c>
      <c r="BL398" s="19" t="s">
        <v>135</v>
      </c>
      <c r="BM398" s="226" t="s">
        <v>5178</v>
      </c>
    </row>
    <row r="399" s="2" customFormat="1" ht="16.5" customHeight="1">
      <c r="A399" s="40"/>
      <c r="B399" s="41"/>
      <c r="C399" s="215" t="s">
        <v>5179</v>
      </c>
      <c r="D399" s="215" t="s">
        <v>190</v>
      </c>
      <c r="E399" s="216" t="s">
        <v>5049</v>
      </c>
      <c r="F399" s="217" t="s">
        <v>5050</v>
      </c>
      <c r="G399" s="218" t="s">
        <v>1352</v>
      </c>
      <c r="H399" s="219">
        <v>1</v>
      </c>
      <c r="I399" s="220"/>
      <c r="J399" s="221">
        <f>ROUND(I399*H399,2)</f>
        <v>0</v>
      </c>
      <c r="K399" s="217" t="s">
        <v>19</v>
      </c>
      <c r="L399" s="46"/>
      <c r="M399" s="222" t="s">
        <v>19</v>
      </c>
      <c r="N399" s="223" t="s">
        <v>44</v>
      </c>
      <c r="O399" s="86"/>
      <c r="P399" s="224">
        <f>O399*H399</f>
        <v>0</v>
      </c>
      <c r="Q399" s="224">
        <v>0</v>
      </c>
      <c r="R399" s="224">
        <f>Q399*H399</f>
        <v>0</v>
      </c>
      <c r="S399" s="224">
        <v>0</v>
      </c>
      <c r="T399" s="225">
        <f>S399*H399</f>
        <v>0</v>
      </c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26" t="s">
        <v>135</v>
      </c>
      <c r="AT399" s="226" t="s">
        <v>190</v>
      </c>
      <c r="AU399" s="226" t="s">
        <v>80</v>
      </c>
      <c r="AY399" s="19" t="s">
        <v>188</v>
      </c>
      <c r="BE399" s="227">
        <f>IF(N399="základní",J399,0)</f>
        <v>0</v>
      </c>
      <c r="BF399" s="227">
        <f>IF(N399="snížená",J399,0)</f>
        <v>0</v>
      </c>
      <c r="BG399" s="227">
        <f>IF(N399="zákl. přenesená",J399,0)</f>
        <v>0</v>
      </c>
      <c r="BH399" s="227">
        <f>IF(N399="sníž. přenesená",J399,0)</f>
        <v>0</v>
      </c>
      <c r="BI399" s="227">
        <f>IF(N399="nulová",J399,0)</f>
        <v>0</v>
      </c>
      <c r="BJ399" s="19" t="s">
        <v>80</v>
      </c>
      <c r="BK399" s="227">
        <f>ROUND(I399*H399,2)</f>
        <v>0</v>
      </c>
      <c r="BL399" s="19" t="s">
        <v>135</v>
      </c>
      <c r="BM399" s="226" t="s">
        <v>5180</v>
      </c>
    </row>
    <row r="400" s="2" customFormat="1" ht="16.5" customHeight="1">
      <c r="A400" s="40"/>
      <c r="B400" s="41"/>
      <c r="C400" s="215" t="s">
        <v>4013</v>
      </c>
      <c r="D400" s="215" t="s">
        <v>190</v>
      </c>
      <c r="E400" s="216" t="s">
        <v>5052</v>
      </c>
      <c r="F400" s="217" t="s">
        <v>4475</v>
      </c>
      <c r="G400" s="218" t="s">
        <v>1352</v>
      </c>
      <c r="H400" s="219">
        <v>2</v>
      </c>
      <c r="I400" s="220"/>
      <c r="J400" s="221">
        <f>ROUND(I400*H400,2)</f>
        <v>0</v>
      </c>
      <c r="K400" s="217" t="s">
        <v>19</v>
      </c>
      <c r="L400" s="46"/>
      <c r="M400" s="222" t="s">
        <v>19</v>
      </c>
      <c r="N400" s="223" t="s">
        <v>44</v>
      </c>
      <c r="O400" s="86"/>
      <c r="P400" s="224">
        <f>O400*H400</f>
        <v>0</v>
      </c>
      <c r="Q400" s="224">
        <v>0</v>
      </c>
      <c r="R400" s="224">
        <f>Q400*H400</f>
        <v>0</v>
      </c>
      <c r="S400" s="224">
        <v>0</v>
      </c>
      <c r="T400" s="225">
        <f>S400*H400</f>
        <v>0</v>
      </c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26" t="s">
        <v>135</v>
      </c>
      <c r="AT400" s="226" t="s">
        <v>190</v>
      </c>
      <c r="AU400" s="226" t="s">
        <v>80</v>
      </c>
      <c r="AY400" s="19" t="s">
        <v>188</v>
      </c>
      <c r="BE400" s="227">
        <f>IF(N400="základní",J400,0)</f>
        <v>0</v>
      </c>
      <c r="BF400" s="227">
        <f>IF(N400="snížená",J400,0)</f>
        <v>0</v>
      </c>
      <c r="BG400" s="227">
        <f>IF(N400="zákl. přenesená",J400,0)</f>
        <v>0</v>
      </c>
      <c r="BH400" s="227">
        <f>IF(N400="sníž. přenesená",J400,0)</f>
        <v>0</v>
      </c>
      <c r="BI400" s="227">
        <f>IF(N400="nulová",J400,0)</f>
        <v>0</v>
      </c>
      <c r="BJ400" s="19" t="s">
        <v>80</v>
      </c>
      <c r="BK400" s="227">
        <f>ROUND(I400*H400,2)</f>
        <v>0</v>
      </c>
      <c r="BL400" s="19" t="s">
        <v>135</v>
      </c>
      <c r="BM400" s="226" t="s">
        <v>5181</v>
      </c>
    </row>
    <row r="401" s="2" customFormat="1" ht="16.5" customHeight="1">
      <c r="A401" s="40"/>
      <c r="B401" s="41"/>
      <c r="C401" s="215" t="s">
        <v>5182</v>
      </c>
      <c r="D401" s="215" t="s">
        <v>190</v>
      </c>
      <c r="E401" s="216" t="s">
        <v>5054</v>
      </c>
      <c r="F401" s="217" t="s">
        <v>5055</v>
      </c>
      <c r="G401" s="218" t="s">
        <v>1352</v>
      </c>
      <c r="H401" s="219">
        <v>12</v>
      </c>
      <c r="I401" s="220"/>
      <c r="J401" s="221">
        <f>ROUND(I401*H401,2)</f>
        <v>0</v>
      </c>
      <c r="K401" s="217" t="s">
        <v>19</v>
      </c>
      <c r="L401" s="46"/>
      <c r="M401" s="222" t="s">
        <v>19</v>
      </c>
      <c r="N401" s="223" t="s">
        <v>44</v>
      </c>
      <c r="O401" s="86"/>
      <c r="P401" s="224">
        <f>O401*H401</f>
        <v>0</v>
      </c>
      <c r="Q401" s="224">
        <v>0</v>
      </c>
      <c r="R401" s="224">
        <f>Q401*H401</f>
        <v>0</v>
      </c>
      <c r="S401" s="224">
        <v>0</v>
      </c>
      <c r="T401" s="225">
        <f>S401*H401</f>
        <v>0</v>
      </c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R401" s="226" t="s">
        <v>135</v>
      </c>
      <c r="AT401" s="226" t="s">
        <v>190</v>
      </c>
      <c r="AU401" s="226" t="s">
        <v>80</v>
      </c>
      <c r="AY401" s="19" t="s">
        <v>188</v>
      </c>
      <c r="BE401" s="227">
        <f>IF(N401="základní",J401,0)</f>
        <v>0</v>
      </c>
      <c r="BF401" s="227">
        <f>IF(N401="snížená",J401,0)</f>
        <v>0</v>
      </c>
      <c r="BG401" s="227">
        <f>IF(N401="zákl. přenesená",J401,0)</f>
        <v>0</v>
      </c>
      <c r="BH401" s="227">
        <f>IF(N401="sníž. přenesená",J401,0)</f>
        <v>0</v>
      </c>
      <c r="BI401" s="227">
        <f>IF(N401="nulová",J401,0)</f>
        <v>0</v>
      </c>
      <c r="BJ401" s="19" t="s">
        <v>80</v>
      </c>
      <c r="BK401" s="227">
        <f>ROUND(I401*H401,2)</f>
        <v>0</v>
      </c>
      <c r="BL401" s="19" t="s">
        <v>135</v>
      </c>
      <c r="BM401" s="226" t="s">
        <v>5183</v>
      </c>
    </row>
    <row r="402" s="12" customFormat="1" ht="25.92" customHeight="1">
      <c r="A402" s="12"/>
      <c r="B402" s="199"/>
      <c r="C402" s="200"/>
      <c r="D402" s="201" t="s">
        <v>72</v>
      </c>
      <c r="E402" s="202" t="s">
        <v>5184</v>
      </c>
      <c r="F402" s="202" t="s">
        <v>5185</v>
      </c>
      <c r="G402" s="200"/>
      <c r="H402" s="200"/>
      <c r="I402" s="203"/>
      <c r="J402" s="204">
        <f>BK402</f>
        <v>0</v>
      </c>
      <c r="K402" s="200"/>
      <c r="L402" s="205"/>
      <c r="M402" s="206"/>
      <c r="N402" s="207"/>
      <c r="O402" s="207"/>
      <c r="P402" s="208">
        <f>SUM(P403:P416)</f>
        <v>0</v>
      </c>
      <c r="Q402" s="207"/>
      <c r="R402" s="208">
        <f>SUM(R403:R416)</f>
        <v>0</v>
      </c>
      <c r="S402" s="207"/>
      <c r="T402" s="209">
        <f>SUM(T403:T416)</f>
        <v>0</v>
      </c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R402" s="210" t="s">
        <v>80</v>
      </c>
      <c r="AT402" s="211" t="s">
        <v>72</v>
      </c>
      <c r="AU402" s="211" t="s">
        <v>73</v>
      </c>
      <c r="AY402" s="210" t="s">
        <v>188</v>
      </c>
      <c r="BK402" s="212">
        <f>SUM(BK403:BK416)</f>
        <v>0</v>
      </c>
    </row>
    <row r="403" s="2" customFormat="1" ht="24.15" customHeight="1">
      <c r="A403" s="40"/>
      <c r="B403" s="41"/>
      <c r="C403" s="215" t="s">
        <v>4016</v>
      </c>
      <c r="D403" s="215" t="s">
        <v>190</v>
      </c>
      <c r="E403" s="216" t="s">
        <v>5186</v>
      </c>
      <c r="F403" s="217" t="s">
        <v>5187</v>
      </c>
      <c r="G403" s="218" t="s">
        <v>1352</v>
      </c>
      <c r="H403" s="219">
        <v>1</v>
      </c>
      <c r="I403" s="220"/>
      <c r="J403" s="221">
        <f>ROUND(I403*H403,2)</f>
        <v>0</v>
      </c>
      <c r="K403" s="217" t="s">
        <v>19</v>
      </c>
      <c r="L403" s="46"/>
      <c r="M403" s="222" t="s">
        <v>19</v>
      </c>
      <c r="N403" s="223" t="s">
        <v>44</v>
      </c>
      <c r="O403" s="86"/>
      <c r="P403" s="224">
        <f>O403*H403</f>
        <v>0</v>
      </c>
      <c r="Q403" s="224">
        <v>0</v>
      </c>
      <c r="R403" s="224">
        <f>Q403*H403</f>
        <v>0</v>
      </c>
      <c r="S403" s="224">
        <v>0</v>
      </c>
      <c r="T403" s="225">
        <f>S403*H403</f>
        <v>0</v>
      </c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R403" s="226" t="s">
        <v>135</v>
      </c>
      <c r="AT403" s="226" t="s">
        <v>190</v>
      </c>
      <c r="AU403" s="226" t="s">
        <v>80</v>
      </c>
      <c r="AY403" s="19" t="s">
        <v>188</v>
      </c>
      <c r="BE403" s="227">
        <f>IF(N403="základní",J403,0)</f>
        <v>0</v>
      </c>
      <c r="BF403" s="227">
        <f>IF(N403="snížená",J403,0)</f>
        <v>0</v>
      </c>
      <c r="BG403" s="227">
        <f>IF(N403="zákl. přenesená",J403,0)</f>
        <v>0</v>
      </c>
      <c r="BH403" s="227">
        <f>IF(N403="sníž. přenesená",J403,0)</f>
        <v>0</v>
      </c>
      <c r="BI403" s="227">
        <f>IF(N403="nulová",J403,0)</f>
        <v>0</v>
      </c>
      <c r="BJ403" s="19" t="s">
        <v>80</v>
      </c>
      <c r="BK403" s="227">
        <f>ROUND(I403*H403,2)</f>
        <v>0</v>
      </c>
      <c r="BL403" s="19" t="s">
        <v>135</v>
      </c>
      <c r="BM403" s="226" t="s">
        <v>5188</v>
      </c>
    </row>
    <row r="404" s="2" customFormat="1" ht="16.5" customHeight="1">
      <c r="A404" s="40"/>
      <c r="B404" s="41"/>
      <c r="C404" s="215" t="s">
        <v>5189</v>
      </c>
      <c r="D404" s="215" t="s">
        <v>190</v>
      </c>
      <c r="E404" s="216" t="s">
        <v>5190</v>
      </c>
      <c r="F404" s="217" t="s">
        <v>5191</v>
      </c>
      <c r="G404" s="218" t="s">
        <v>1352</v>
      </c>
      <c r="H404" s="219">
        <v>1</v>
      </c>
      <c r="I404" s="220"/>
      <c r="J404" s="221">
        <f>ROUND(I404*H404,2)</f>
        <v>0</v>
      </c>
      <c r="K404" s="217" t="s">
        <v>19</v>
      </c>
      <c r="L404" s="46"/>
      <c r="M404" s="222" t="s">
        <v>19</v>
      </c>
      <c r="N404" s="223" t="s">
        <v>44</v>
      </c>
      <c r="O404" s="86"/>
      <c r="P404" s="224">
        <f>O404*H404</f>
        <v>0</v>
      </c>
      <c r="Q404" s="224">
        <v>0</v>
      </c>
      <c r="R404" s="224">
        <f>Q404*H404</f>
        <v>0</v>
      </c>
      <c r="S404" s="224">
        <v>0</v>
      </c>
      <c r="T404" s="225">
        <f>S404*H404</f>
        <v>0</v>
      </c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R404" s="226" t="s">
        <v>135</v>
      </c>
      <c r="AT404" s="226" t="s">
        <v>190</v>
      </c>
      <c r="AU404" s="226" t="s">
        <v>80</v>
      </c>
      <c r="AY404" s="19" t="s">
        <v>188</v>
      </c>
      <c r="BE404" s="227">
        <f>IF(N404="základní",J404,0)</f>
        <v>0</v>
      </c>
      <c r="BF404" s="227">
        <f>IF(N404="snížená",J404,0)</f>
        <v>0</v>
      </c>
      <c r="BG404" s="227">
        <f>IF(N404="zákl. přenesená",J404,0)</f>
        <v>0</v>
      </c>
      <c r="BH404" s="227">
        <f>IF(N404="sníž. přenesená",J404,0)</f>
        <v>0</v>
      </c>
      <c r="BI404" s="227">
        <f>IF(N404="nulová",J404,0)</f>
        <v>0</v>
      </c>
      <c r="BJ404" s="19" t="s">
        <v>80</v>
      </c>
      <c r="BK404" s="227">
        <f>ROUND(I404*H404,2)</f>
        <v>0</v>
      </c>
      <c r="BL404" s="19" t="s">
        <v>135</v>
      </c>
      <c r="BM404" s="226" t="s">
        <v>5192</v>
      </c>
    </row>
    <row r="405" s="2" customFormat="1" ht="16.5" customHeight="1">
      <c r="A405" s="40"/>
      <c r="B405" s="41"/>
      <c r="C405" s="215" t="s">
        <v>4019</v>
      </c>
      <c r="D405" s="215" t="s">
        <v>190</v>
      </c>
      <c r="E405" s="216" t="s">
        <v>5193</v>
      </c>
      <c r="F405" s="217" t="s">
        <v>5194</v>
      </c>
      <c r="G405" s="218" t="s">
        <v>1352</v>
      </c>
      <c r="H405" s="219">
        <v>2</v>
      </c>
      <c r="I405" s="220"/>
      <c r="J405" s="221">
        <f>ROUND(I405*H405,2)</f>
        <v>0</v>
      </c>
      <c r="K405" s="217" t="s">
        <v>19</v>
      </c>
      <c r="L405" s="46"/>
      <c r="M405" s="222" t="s">
        <v>19</v>
      </c>
      <c r="N405" s="223" t="s">
        <v>44</v>
      </c>
      <c r="O405" s="86"/>
      <c r="P405" s="224">
        <f>O405*H405</f>
        <v>0</v>
      </c>
      <c r="Q405" s="224">
        <v>0</v>
      </c>
      <c r="R405" s="224">
        <f>Q405*H405</f>
        <v>0</v>
      </c>
      <c r="S405" s="224">
        <v>0</v>
      </c>
      <c r="T405" s="225">
        <f>S405*H405</f>
        <v>0</v>
      </c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R405" s="226" t="s">
        <v>135</v>
      </c>
      <c r="AT405" s="226" t="s">
        <v>190</v>
      </c>
      <c r="AU405" s="226" t="s">
        <v>80</v>
      </c>
      <c r="AY405" s="19" t="s">
        <v>188</v>
      </c>
      <c r="BE405" s="227">
        <f>IF(N405="základní",J405,0)</f>
        <v>0</v>
      </c>
      <c r="BF405" s="227">
        <f>IF(N405="snížená",J405,0)</f>
        <v>0</v>
      </c>
      <c r="BG405" s="227">
        <f>IF(N405="zákl. přenesená",J405,0)</f>
        <v>0</v>
      </c>
      <c r="BH405" s="227">
        <f>IF(N405="sníž. přenesená",J405,0)</f>
        <v>0</v>
      </c>
      <c r="BI405" s="227">
        <f>IF(N405="nulová",J405,0)</f>
        <v>0</v>
      </c>
      <c r="BJ405" s="19" t="s">
        <v>80</v>
      </c>
      <c r="BK405" s="227">
        <f>ROUND(I405*H405,2)</f>
        <v>0</v>
      </c>
      <c r="BL405" s="19" t="s">
        <v>135</v>
      </c>
      <c r="BM405" s="226" t="s">
        <v>5195</v>
      </c>
    </row>
    <row r="406" s="2" customFormat="1" ht="16.5" customHeight="1">
      <c r="A406" s="40"/>
      <c r="B406" s="41"/>
      <c r="C406" s="215" t="s">
        <v>5196</v>
      </c>
      <c r="D406" s="215" t="s">
        <v>190</v>
      </c>
      <c r="E406" s="216" t="s">
        <v>5197</v>
      </c>
      <c r="F406" s="217" t="s">
        <v>5198</v>
      </c>
      <c r="G406" s="218" t="s">
        <v>1352</v>
      </c>
      <c r="H406" s="219">
        <v>1</v>
      </c>
      <c r="I406" s="220"/>
      <c r="J406" s="221">
        <f>ROUND(I406*H406,2)</f>
        <v>0</v>
      </c>
      <c r="K406" s="217" t="s">
        <v>19</v>
      </c>
      <c r="L406" s="46"/>
      <c r="M406" s="222" t="s">
        <v>19</v>
      </c>
      <c r="N406" s="223" t="s">
        <v>44</v>
      </c>
      <c r="O406" s="86"/>
      <c r="P406" s="224">
        <f>O406*H406</f>
        <v>0</v>
      </c>
      <c r="Q406" s="224">
        <v>0</v>
      </c>
      <c r="R406" s="224">
        <f>Q406*H406</f>
        <v>0</v>
      </c>
      <c r="S406" s="224">
        <v>0</v>
      </c>
      <c r="T406" s="225">
        <f>S406*H406</f>
        <v>0</v>
      </c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R406" s="226" t="s">
        <v>135</v>
      </c>
      <c r="AT406" s="226" t="s">
        <v>190</v>
      </c>
      <c r="AU406" s="226" t="s">
        <v>80</v>
      </c>
      <c r="AY406" s="19" t="s">
        <v>188</v>
      </c>
      <c r="BE406" s="227">
        <f>IF(N406="základní",J406,0)</f>
        <v>0</v>
      </c>
      <c r="BF406" s="227">
        <f>IF(N406="snížená",J406,0)</f>
        <v>0</v>
      </c>
      <c r="BG406" s="227">
        <f>IF(N406="zákl. přenesená",J406,0)</f>
        <v>0</v>
      </c>
      <c r="BH406" s="227">
        <f>IF(N406="sníž. přenesená",J406,0)</f>
        <v>0</v>
      </c>
      <c r="BI406" s="227">
        <f>IF(N406="nulová",J406,0)</f>
        <v>0</v>
      </c>
      <c r="BJ406" s="19" t="s">
        <v>80</v>
      </c>
      <c r="BK406" s="227">
        <f>ROUND(I406*H406,2)</f>
        <v>0</v>
      </c>
      <c r="BL406" s="19" t="s">
        <v>135</v>
      </c>
      <c r="BM406" s="226" t="s">
        <v>5199</v>
      </c>
    </row>
    <row r="407" s="2" customFormat="1" ht="16.5" customHeight="1">
      <c r="A407" s="40"/>
      <c r="B407" s="41"/>
      <c r="C407" s="215" t="s">
        <v>4022</v>
      </c>
      <c r="D407" s="215" t="s">
        <v>190</v>
      </c>
      <c r="E407" s="216" t="s">
        <v>5030</v>
      </c>
      <c r="F407" s="217" t="s">
        <v>5031</v>
      </c>
      <c r="G407" s="218" t="s">
        <v>1352</v>
      </c>
      <c r="H407" s="219">
        <v>1</v>
      </c>
      <c r="I407" s="220"/>
      <c r="J407" s="221">
        <f>ROUND(I407*H407,2)</f>
        <v>0</v>
      </c>
      <c r="K407" s="217" t="s">
        <v>19</v>
      </c>
      <c r="L407" s="46"/>
      <c r="M407" s="222" t="s">
        <v>19</v>
      </c>
      <c r="N407" s="223" t="s">
        <v>44</v>
      </c>
      <c r="O407" s="86"/>
      <c r="P407" s="224">
        <f>O407*H407</f>
        <v>0</v>
      </c>
      <c r="Q407" s="224">
        <v>0</v>
      </c>
      <c r="R407" s="224">
        <f>Q407*H407</f>
        <v>0</v>
      </c>
      <c r="S407" s="224">
        <v>0</v>
      </c>
      <c r="T407" s="225">
        <f>S407*H407</f>
        <v>0</v>
      </c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26" t="s">
        <v>135</v>
      </c>
      <c r="AT407" s="226" t="s">
        <v>190</v>
      </c>
      <c r="AU407" s="226" t="s">
        <v>80</v>
      </c>
      <c r="AY407" s="19" t="s">
        <v>188</v>
      </c>
      <c r="BE407" s="227">
        <f>IF(N407="základní",J407,0)</f>
        <v>0</v>
      </c>
      <c r="BF407" s="227">
        <f>IF(N407="snížená",J407,0)</f>
        <v>0</v>
      </c>
      <c r="BG407" s="227">
        <f>IF(N407="zákl. přenesená",J407,0)</f>
        <v>0</v>
      </c>
      <c r="BH407" s="227">
        <f>IF(N407="sníž. přenesená",J407,0)</f>
        <v>0</v>
      </c>
      <c r="BI407" s="227">
        <f>IF(N407="nulová",J407,0)</f>
        <v>0</v>
      </c>
      <c r="BJ407" s="19" t="s">
        <v>80</v>
      </c>
      <c r="BK407" s="227">
        <f>ROUND(I407*H407,2)</f>
        <v>0</v>
      </c>
      <c r="BL407" s="19" t="s">
        <v>135</v>
      </c>
      <c r="BM407" s="226" t="s">
        <v>5200</v>
      </c>
    </row>
    <row r="408" s="2" customFormat="1" ht="16.5" customHeight="1">
      <c r="A408" s="40"/>
      <c r="B408" s="41"/>
      <c r="C408" s="215" t="s">
        <v>5201</v>
      </c>
      <c r="D408" s="215" t="s">
        <v>190</v>
      </c>
      <c r="E408" s="216" t="s">
        <v>5202</v>
      </c>
      <c r="F408" s="217" t="s">
        <v>5037</v>
      </c>
      <c r="G408" s="218" t="s">
        <v>1352</v>
      </c>
      <c r="H408" s="219">
        <v>1</v>
      </c>
      <c r="I408" s="220"/>
      <c r="J408" s="221">
        <f>ROUND(I408*H408,2)</f>
        <v>0</v>
      </c>
      <c r="K408" s="217" t="s">
        <v>19</v>
      </c>
      <c r="L408" s="46"/>
      <c r="M408" s="222" t="s">
        <v>19</v>
      </c>
      <c r="N408" s="223" t="s">
        <v>44</v>
      </c>
      <c r="O408" s="86"/>
      <c r="P408" s="224">
        <f>O408*H408</f>
        <v>0</v>
      </c>
      <c r="Q408" s="224">
        <v>0</v>
      </c>
      <c r="R408" s="224">
        <f>Q408*H408</f>
        <v>0</v>
      </c>
      <c r="S408" s="224">
        <v>0</v>
      </c>
      <c r="T408" s="225">
        <f>S408*H408</f>
        <v>0</v>
      </c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R408" s="226" t="s">
        <v>135</v>
      </c>
      <c r="AT408" s="226" t="s">
        <v>190</v>
      </c>
      <c r="AU408" s="226" t="s">
        <v>80</v>
      </c>
      <c r="AY408" s="19" t="s">
        <v>188</v>
      </c>
      <c r="BE408" s="227">
        <f>IF(N408="základní",J408,0)</f>
        <v>0</v>
      </c>
      <c r="BF408" s="227">
        <f>IF(N408="snížená",J408,0)</f>
        <v>0</v>
      </c>
      <c r="BG408" s="227">
        <f>IF(N408="zákl. přenesená",J408,0)</f>
        <v>0</v>
      </c>
      <c r="BH408" s="227">
        <f>IF(N408="sníž. přenesená",J408,0)</f>
        <v>0</v>
      </c>
      <c r="BI408" s="227">
        <f>IF(N408="nulová",J408,0)</f>
        <v>0</v>
      </c>
      <c r="BJ408" s="19" t="s">
        <v>80</v>
      </c>
      <c r="BK408" s="227">
        <f>ROUND(I408*H408,2)</f>
        <v>0</v>
      </c>
      <c r="BL408" s="19" t="s">
        <v>135</v>
      </c>
      <c r="BM408" s="226" t="s">
        <v>5203</v>
      </c>
    </row>
    <row r="409" s="2" customFormat="1" ht="16.5" customHeight="1">
      <c r="A409" s="40"/>
      <c r="B409" s="41"/>
      <c r="C409" s="215" t="s">
        <v>4025</v>
      </c>
      <c r="D409" s="215" t="s">
        <v>190</v>
      </c>
      <c r="E409" s="216" t="s">
        <v>5204</v>
      </c>
      <c r="F409" s="217" t="s">
        <v>5040</v>
      </c>
      <c r="G409" s="218" t="s">
        <v>1352</v>
      </c>
      <c r="H409" s="219">
        <v>1</v>
      </c>
      <c r="I409" s="220"/>
      <c r="J409" s="221">
        <f>ROUND(I409*H409,2)</f>
        <v>0</v>
      </c>
      <c r="K409" s="217" t="s">
        <v>19</v>
      </c>
      <c r="L409" s="46"/>
      <c r="M409" s="222" t="s">
        <v>19</v>
      </c>
      <c r="N409" s="223" t="s">
        <v>44</v>
      </c>
      <c r="O409" s="86"/>
      <c r="P409" s="224">
        <f>O409*H409</f>
        <v>0</v>
      </c>
      <c r="Q409" s="224">
        <v>0</v>
      </c>
      <c r="R409" s="224">
        <f>Q409*H409</f>
        <v>0</v>
      </c>
      <c r="S409" s="224">
        <v>0</v>
      </c>
      <c r="T409" s="225">
        <f>S409*H409</f>
        <v>0</v>
      </c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R409" s="226" t="s">
        <v>135</v>
      </c>
      <c r="AT409" s="226" t="s">
        <v>190</v>
      </c>
      <c r="AU409" s="226" t="s">
        <v>80</v>
      </c>
      <c r="AY409" s="19" t="s">
        <v>188</v>
      </c>
      <c r="BE409" s="227">
        <f>IF(N409="základní",J409,0)</f>
        <v>0</v>
      </c>
      <c r="BF409" s="227">
        <f>IF(N409="snížená",J409,0)</f>
        <v>0</v>
      </c>
      <c r="BG409" s="227">
        <f>IF(N409="zákl. přenesená",J409,0)</f>
        <v>0</v>
      </c>
      <c r="BH409" s="227">
        <f>IF(N409="sníž. přenesená",J409,0)</f>
        <v>0</v>
      </c>
      <c r="BI409" s="227">
        <f>IF(N409="nulová",J409,0)</f>
        <v>0</v>
      </c>
      <c r="BJ409" s="19" t="s">
        <v>80</v>
      </c>
      <c r="BK409" s="227">
        <f>ROUND(I409*H409,2)</f>
        <v>0</v>
      </c>
      <c r="BL409" s="19" t="s">
        <v>135</v>
      </c>
      <c r="BM409" s="226" t="s">
        <v>5205</v>
      </c>
    </row>
    <row r="410" s="2" customFormat="1" ht="16.5" customHeight="1">
      <c r="A410" s="40"/>
      <c r="B410" s="41"/>
      <c r="C410" s="215" t="s">
        <v>5206</v>
      </c>
      <c r="D410" s="215" t="s">
        <v>190</v>
      </c>
      <c r="E410" s="216" t="s">
        <v>4462</v>
      </c>
      <c r="F410" s="217" t="s">
        <v>4463</v>
      </c>
      <c r="G410" s="218" t="s">
        <v>1352</v>
      </c>
      <c r="H410" s="219">
        <v>3</v>
      </c>
      <c r="I410" s="220"/>
      <c r="J410" s="221">
        <f>ROUND(I410*H410,2)</f>
        <v>0</v>
      </c>
      <c r="K410" s="217" t="s">
        <v>19</v>
      </c>
      <c r="L410" s="46"/>
      <c r="M410" s="222" t="s">
        <v>19</v>
      </c>
      <c r="N410" s="223" t="s">
        <v>44</v>
      </c>
      <c r="O410" s="86"/>
      <c r="P410" s="224">
        <f>O410*H410</f>
        <v>0</v>
      </c>
      <c r="Q410" s="224">
        <v>0</v>
      </c>
      <c r="R410" s="224">
        <f>Q410*H410</f>
        <v>0</v>
      </c>
      <c r="S410" s="224">
        <v>0</v>
      </c>
      <c r="T410" s="225">
        <f>S410*H410</f>
        <v>0</v>
      </c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R410" s="226" t="s">
        <v>135</v>
      </c>
      <c r="AT410" s="226" t="s">
        <v>190</v>
      </c>
      <c r="AU410" s="226" t="s">
        <v>80</v>
      </c>
      <c r="AY410" s="19" t="s">
        <v>188</v>
      </c>
      <c r="BE410" s="227">
        <f>IF(N410="základní",J410,0)</f>
        <v>0</v>
      </c>
      <c r="BF410" s="227">
        <f>IF(N410="snížená",J410,0)</f>
        <v>0</v>
      </c>
      <c r="BG410" s="227">
        <f>IF(N410="zákl. přenesená",J410,0)</f>
        <v>0</v>
      </c>
      <c r="BH410" s="227">
        <f>IF(N410="sníž. přenesená",J410,0)</f>
        <v>0</v>
      </c>
      <c r="BI410" s="227">
        <f>IF(N410="nulová",J410,0)</f>
        <v>0</v>
      </c>
      <c r="BJ410" s="19" t="s">
        <v>80</v>
      </c>
      <c r="BK410" s="227">
        <f>ROUND(I410*H410,2)</f>
        <v>0</v>
      </c>
      <c r="BL410" s="19" t="s">
        <v>135</v>
      </c>
      <c r="BM410" s="226" t="s">
        <v>5207</v>
      </c>
    </row>
    <row r="411" s="2" customFormat="1" ht="16.5" customHeight="1">
      <c r="A411" s="40"/>
      <c r="B411" s="41"/>
      <c r="C411" s="215" t="s">
        <v>4028</v>
      </c>
      <c r="D411" s="215" t="s">
        <v>190</v>
      </c>
      <c r="E411" s="216" t="s">
        <v>4465</v>
      </c>
      <c r="F411" s="217" t="s">
        <v>4466</v>
      </c>
      <c r="G411" s="218" t="s">
        <v>1352</v>
      </c>
      <c r="H411" s="219">
        <v>3</v>
      </c>
      <c r="I411" s="220"/>
      <c r="J411" s="221">
        <f>ROUND(I411*H411,2)</f>
        <v>0</v>
      </c>
      <c r="K411" s="217" t="s">
        <v>19</v>
      </c>
      <c r="L411" s="46"/>
      <c r="M411" s="222" t="s">
        <v>19</v>
      </c>
      <c r="N411" s="223" t="s">
        <v>44</v>
      </c>
      <c r="O411" s="86"/>
      <c r="P411" s="224">
        <f>O411*H411</f>
        <v>0</v>
      </c>
      <c r="Q411" s="224">
        <v>0</v>
      </c>
      <c r="R411" s="224">
        <f>Q411*H411</f>
        <v>0</v>
      </c>
      <c r="S411" s="224">
        <v>0</v>
      </c>
      <c r="T411" s="225">
        <f>S411*H411</f>
        <v>0</v>
      </c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R411" s="226" t="s">
        <v>135</v>
      </c>
      <c r="AT411" s="226" t="s">
        <v>190</v>
      </c>
      <c r="AU411" s="226" t="s">
        <v>80</v>
      </c>
      <c r="AY411" s="19" t="s">
        <v>188</v>
      </c>
      <c r="BE411" s="227">
        <f>IF(N411="základní",J411,0)</f>
        <v>0</v>
      </c>
      <c r="BF411" s="227">
        <f>IF(N411="snížená",J411,0)</f>
        <v>0</v>
      </c>
      <c r="BG411" s="227">
        <f>IF(N411="zákl. přenesená",J411,0)</f>
        <v>0</v>
      </c>
      <c r="BH411" s="227">
        <f>IF(N411="sníž. přenesená",J411,0)</f>
        <v>0</v>
      </c>
      <c r="BI411" s="227">
        <f>IF(N411="nulová",J411,0)</f>
        <v>0</v>
      </c>
      <c r="BJ411" s="19" t="s">
        <v>80</v>
      </c>
      <c r="BK411" s="227">
        <f>ROUND(I411*H411,2)</f>
        <v>0</v>
      </c>
      <c r="BL411" s="19" t="s">
        <v>135</v>
      </c>
      <c r="BM411" s="226" t="s">
        <v>5208</v>
      </c>
    </row>
    <row r="412" s="2" customFormat="1" ht="16.5" customHeight="1">
      <c r="A412" s="40"/>
      <c r="B412" s="41"/>
      <c r="C412" s="215" t="s">
        <v>5209</v>
      </c>
      <c r="D412" s="215" t="s">
        <v>190</v>
      </c>
      <c r="E412" s="216" t="s">
        <v>4468</v>
      </c>
      <c r="F412" s="217" t="s">
        <v>4469</v>
      </c>
      <c r="G412" s="218" t="s">
        <v>1352</v>
      </c>
      <c r="H412" s="219">
        <v>1</v>
      </c>
      <c r="I412" s="220"/>
      <c r="J412" s="221">
        <f>ROUND(I412*H412,2)</f>
        <v>0</v>
      </c>
      <c r="K412" s="217" t="s">
        <v>19</v>
      </c>
      <c r="L412" s="46"/>
      <c r="M412" s="222" t="s">
        <v>19</v>
      </c>
      <c r="N412" s="223" t="s">
        <v>44</v>
      </c>
      <c r="O412" s="86"/>
      <c r="P412" s="224">
        <f>O412*H412</f>
        <v>0</v>
      </c>
      <c r="Q412" s="224">
        <v>0</v>
      </c>
      <c r="R412" s="224">
        <f>Q412*H412</f>
        <v>0</v>
      </c>
      <c r="S412" s="224">
        <v>0</v>
      </c>
      <c r="T412" s="225">
        <f>S412*H412</f>
        <v>0</v>
      </c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R412" s="226" t="s">
        <v>135</v>
      </c>
      <c r="AT412" s="226" t="s">
        <v>190</v>
      </c>
      <c r="AU412" s="226" t="s">
        <v>80</v>
      </c>
      <c r="AY412" s="19" t="s">
        <v>188</v>
      </c>
      <c r="BE412" s="227">
        <f>IF(N412="základní",J412,0)</f>
        <v>0</v>
      </c>
      <c r="BF412" s="227">
        <f>IF(N412="snížená",J412,0)</f>
        <v>0</v>
      </c>
      <c r="BG412" s="227">
        <f>IF(N412="zákl. přenesená",J412,0)</f>
        <v>0</v>
      </c>
      <c r="BH412" s="227">
        <f>IF(N412="sníž. přenesená",J412,0)</f>
        <v>0</v>
      </c>
      <c r="BI412" s="227">
        <f>IF(N412="nulová",J412,0)</f>
        <v>0</v>
      </c>
      <c r="BJ412" s="19" t="s">
        <v>80</v>
      </c>
      <c r="BK412" s="227">
        <f>ROUND(I412*H412,2)</f>
        <v>0</v>
      </c>
      <c r="BL412" s="19" t="s">
        <v>135</v>
      </c>
      <c r="BM412" s="226" t="s">
        <v>5210</v>
      </c>
    </row>
    <row r="413" s="2" customFormat="1" ht="16.5" customHeight="1">
      <c r="A413" s="40"/>
      <c r="B413" s="41"/>
      <c r="C413" s="215" t="s">
        <v>4031</v>
      </c>
      <c r="D413" s="215" t="s">
        <v>190</v>
      </c>
      <c r="E413" s="216" t="s">
        <v>4471</v>
      </c>
      <c r="F413" s="217" t="s">
        <v>4472</v>
      </c>
      <c r="G413" s="218" t="s">
        <v>1352</v>
      </c>
      <c r="H413" s="219">
        <v>1</v>
      </c>
      <c r="I413" s="220"/>
      <c r="J413" s="221">
        <f>ROUND(I413*H413,2)</f>
        <v>0</v>
      </c>
      <c r="K413" s="217" t="s">
        <v>19</v>
      </c>
      <c r="L413" s="46"/>
      <c r="M413" s="222" t="s">
        <v>19</v>
      </c>
      <c r="N413" s="223" t="s">
        <v>44</v>
      </c>
      <c r="O413" s="86"/>
      <c r="P413" s="224">
        <f>O413*H413</f>
        <v>0</v>
      </c>
      <c r="Q413" s="224">
        <v>0</v>
      </c>
      <c r="R413" s="224">
        <f>Q413*H413</f>
        <v>0</v>
      </c>
      <c r="S413" s="224">
        <v>0</v>
      </c>
      <c r="T413" s="225">
        <f>S413*H413</f>
        <v>0</v>
      </c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R413" s="226" t="s">
        <v>135</v>
      </c>
      <c r="AT413" s="226" t="s">
        <v>190</v>
      </c>
      <c r="AU413" s="226" t="s">
        <v>80</v>
      </c>
      <c r="AY413" s="19" t="s">
        <v>188</v>
      </c>
      <c r="BE413" s="227">
        <f>IF(N413="základní",J413,0)</f>
        <v>0</v>
      </c>
      <c r="BF413" s="227">
        <f>IF(N413="snížená",J413,0)</f>
        <v>0</v>
      </c>
      <c r="BG413" s="227">
        <f>IF(N413="zákl. přenesená",J413,0)</f>
        <v>0</v>
      </c>
      <c r="BH413" s="227">
        <f>IF(N413="sníž. přenesená",J413,0)</f>
        <v>0</v>
      </c>
      <c r="BI413" s="227">
        <f>IF(N413="nulová",J413,0)</f>
        <v>0</v>
      </c>
      <c r="BJ413" s="19" t="s">
        <v>80</v>
      </c>
      <c r="BK413" s="227">
        <f>ROUND(I413*H413,2)</f>
        <v>0</v>
      </c>
      <c r="BL413" s="19" t="s">
        <v>135</v>
      </c>
      <c r="BM413" s="226" t="s">
        <v>5211</v>
      </c>
    </row>
    <row r="414" s="2" customFormat="1" ht="16.5" customHeight="1">
      <c r="A414" s="40"/>
      <c r="B414" s="41"/>
      <c r="C414" s="215" t="s">
        <v>5212</v>
      </c>
      <c r="D414" s="215" t="s">
        <v>190</v>
      </c>
      <c r="E414" s="216" t="s">
        <v>4474</v>
      </c>
      <c r="F414" s="217" t="s">
        <v>4475</v>
      </c>
      <c r="G414" s="218" t="s">
        <v>1352</v>
      </c>
      <c r="H414" s="219">
        <v>1</v>
      </c>
      <c r="I414" s="220"/>
      <c r="J414" s="221">
        <f>ROUND(I414*H414,2)</f>
        <v>0</v>
      </c>
      <c r="K414" s="217" t="s">
        <v>19</v>
      </c>
      <c r="L414" s="46"/>
      <c r="M414" s="222" t="s">
        <v>19</v>
      </c>
      <c r="N414" s="223" t="s">
        <v>44</v>
      </c>
      <c r="O414" s="86"/>
      <c r="P414" s="224">
        <f>O414*H414</f>
        <v>0</v>
      </c>
      <c r="Q414" s="224">
        <v>0</v>
      </c>
      <c r="R414" s="224">
        <f>Q414*H414</f>
        <v>0</v>
      </c>
      <c r="S414" s="224">
        <v>0</v>
      </c>
      <c r="T414" s="225">
        <f>S414*H414</f>
        <v>0</v>
      </c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R414" s="226" t="s">
        <v>135</v>
      </c>
      <c r="AT414" s="226" t="s">
        <v>190</v>
      </c>
      <c r="AU414" s="226" t="s">
        <v>80</v>
      </c>
      <c r="AY414" s="19" t="s">
        <v>188</v>
      </c>
      <c r="BE414" s="227">
        <f>IF(N414="základní",J414,0)</f>
        <v>0</v>
      </c>
      <c r="BF414" s="227">
        <f>IF(N414="snížená",J414,0)</f>
        <v>0</v>
      </c>
      <c r="BG414" s="227">
        <f>IF(N414="zákl. přenesená",J414,0)</f>
        <v>0</v>
      </c>
      <c r="BH414" s="227">
        <f>IF(N414="sníž. přenesená",J414,0)</f>
        <v>0</v>
      </c>
      <c r="BI414" s="227">
        <f>IF(N414="nulová",J414,0)</f>
        <v>0</v>
      </c>
      <c r="BJ414" s="19" t="s">
        <v>80</v>
      </c>
      <c r="BK414" s="227">
        <f>ROUND(I414*H414,2)</f>
        <v>0</v>
      </c>
      <c r="BL414" s="19" t="s">
        <v>135</v>
      </c>
      <c r="BM414" s="226" t="s">
        <v>5213</v>
      </c>
    </row>
    <row r="415" s="2" customFormat="1" ht="16.5" customHeight="1">
      <c r="A415" s="40"/>
      <c r="B415" s="41"/>
      <c r="C415" s="215" t="s">
        <v>4034</v>
      </c>
      <c r="D415" s="215" t="s">
        <v>190</v>
      </c>
      <c r="E415" s="216" t="s">
        <v>5103</v>
      </c>
      <c r="F415" s="217" t="s">
        <v>5055</v>
      </c>
      <c r="G415" s="218" t="s">
        <v>1352</v>
      </c>
      <c r="H415" s="219">
        <v>1</v>
      </c>
      <c r="I415" s="220"/>
      <c r="J415" s="221">
        <f>ROUND(I415*H415,2)</f>
        <v>0</v>
      </c>
      <c r="K415" s="217" t="s">
        <v>19</v>
      </c>
      <c r="L415" s="46"/>
      <c r="M415" s="222" t="s">
        <v>19</v>
      </c>
      <c r="N415" s="223" t="s">
        <v>44</v>
      </c>
      <c r="O415" s="86"/>
      <c r="P415" s="224">
        <f>O415*H415</f>
        <v>0</v>
      </c>
      <c r="Q415" s="224">
        <v>0</v>
      </c>
      <c r="R415" s="224">
        <f>Q415*H415</f>
        <v>0</v>
      </c>
      <c r="S415" s="224">
        <v>0</v>
      </c>
      <c r="T415" s="225">
        <f>S415*H415</f>
        <v>0</v>
      </c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R415" s="226" t="s">
        <v>135</v>
      </c>
      <c r="AT415" s="226" t="s">
        <v>190</v>
      </c>
      <c r="AU415" s="226" t="s">
        <v>80</v>
      </c>
      <c r="AY415" s="19" t="s">
        <v>188</v>
      </c>
      <c r="BE415" s="227">
        <f>IF(N415="základní",J415,0)</f>
        <v>0</v>
      </c>
      <c r="BF415" s="227">
        <f>IF(N415="snížená",J415,0)</f>
        <v>0</v>
      </c>
      <c r="BG415" s="227">
        <f>IF(N415="zákl. přenesená",J415,0)</f>
        <v>0</v>
      </c>
      <c r="BH415" s="227">
        <f>IF(N415="sníž. přenesená",J415,0)</f>
        <v>0</v>
      </c>
      <c r="BI415" s="227">
        <f>IF(N415="nulová",J415,0)</f>
        <v>0</v>
      </c>
      <c r="BJ415" s="19" t="s">
        <v>80</v>
      </c>
      <c r="BK415" s="227">
        <f>ROUND(I415*H415,2)</f>
        <v>0</v>
      </c>
      <c r="BL415" s="19" t="s">
        <v>135</v>
      </c>
      <c r="BM415" s="226" t="s">
        <v>5214</v>
      </c>
    </row>
    <row r="416" s="2" customFormat="1" ht="16.5" customHeight="1">
      <c r="A416" s="40"/>
      <c r="B416" s="41"/>
      <c r="C416" s="215" t="s">
        <v>5215</v>
      </c>
      <c r="D416" s="215" t="s">
        <v>190</v>
      </c>
      <c r="E416" s="216" t="s">
        <v>5106</v>
      </c>
      <c r="F416" s="217" t="s">
        <v>5025</v>
      </c>
      <c r="G416" s="218" t="s">
        <v>1352</v>
      </c>
      <c r="H416" s="219">
        <v>2</v>
      </c>
      <c r="I416" s="220"/>
      <c r="J416" s="221">
        <f>ROUND(I416*H416,2)</f>
        <v>0</v>
      </c>
      <c r="K416" s="217" t="s">
        <v>19</v>
      </c>
      <c r="L416" s="46"/>
      <c r="M416" s="222" t="s">
        <v>19</v>
      </c>
      <c r="N416" s="223" t="s">
        <v>44</v>
      </c>
      <c r="O416" s="86"/>
      <c r="P416" s="224">
        <f>O416*H416</f>
        <v>0</v>
      </c>
      <c r="Q416" s="224">
        <v>0</v>
      </c>
      <c r="R416" s="224">
        <f>Q416*H416</f>
        <v>0</v>
      </c>
      <c r="S416" s="224">
        <v>0</v>
      </c>
      <c r="T416" s="225">
        <f>S416*H416</f>
        <v>0</v>
      </c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R416" s="226" t="s">
        <v>135</v>
      </c>
      <c r="AT416" s="226" t="s">
        <v>190</v>
      </c>
      <c r="AU416" s="226" t="s">
        <v>80</v>
      </c>
      <c r="AY416" s="19" t="s">
        <v>188</v>
      </c>
      <c r="BE416" s="227">
        <f>IF(N416="základní",J416,0)</f>
        <v>0</v>
      </c>
      <c r="BF416" s="227">
        <f>IF(N416="snížená",J416,0)</f>
        <v>0</v>
      </c>
      <c r="BG416" s="227">
        <f>IF(N416="zákl. přenesená",J416,0)</f>
        <v>0</v>
      </c>
      <c r="BH416" s="227">
        <f>IF(N416="sníž. přenesená",J416,0)</f>
        <v>0</v>
      </c>
      <c r="BI416" s="227">
        <f>IF(N416="nulová",J416,0)</f>
        <v>0</v>
      </c>
      <c r="BJ416" s="19" t="s">
        <v>80</v>
      </c>
      <c r="BK416" s="227">
        <f>ROUND(I416*H416,2)</f>
        <v>0</v>
      </c>
      <c r="BL416" s="19" t="s">
        <v>135</v>
      </c>
      <c r="BM416" s="226" t="s">
        <v>5216</v>
      </c>
    </row>
    <row r="417" s="12" customFormat="1" ht="25.92" customHeight="1">
      <c r="A417" s="12"/>
      <c r="B417" s="199"/>
      <c r="C417" s="200"/>
      <c r="D417" s="201" t="s">
        <v>72</v>
      </c>
      <c r="E417" s="202" t="s">
        <v>5217</v>
      </c>
      <c r="F417" s="202" t="s">
        <v>5218</v>
      </c>
      <c r="G417" s="200"/>
      <c r="H417" s="200"/>
      <c r="I417" s="203"/>
      <c r="J417" s="204">
        <f>BK417</f>
        <v>0</v>
      </c>
      <c r="K417" s="200"/>
      <c r="L417" s="205"/>
      <c r="M417" s="206"/>
      <c r="N417" s="207"/>
      <c r="O417" s="207"/>
      <c r="P417" s="208">
        <f>SUM(P418:P432)</f>
        <v>0</v>
      </c>
      <c r="Q417" s="207"/>
      <c r="R417" s="208">
        <f>SUM(R418:R432)</f>
        <v>0</v>
      </c>
      <c r="S417" s="207"/>
      <c r="T417" s="209">
        <f>SUM(T418:T432)</f>
        <v>0</v>
      </c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R417" s="210" t="s">
        <v>80</v>
      </c>
      <c r="AT417" s="211" t="s">
        <v>72</v>
      </c>
      <c r="AU417" s="211" t="s">
        <v>73</v>
      </c>
      <c r="AY417" s="210" t="s">
        <v>188</v>
      </c>
      <c r="BK417" s="212">
        <f>SUM(BK418:BK432)</f>
        <v>0</v>
      </c>
    </row>
    <row r="418" s="2" customFormat="1" ht="24.15" customHeight="1">
      <c r="A418" s="40"/>
      <c r="B418" s="41"/>
      <c r="C418" s="215" t="s">
        <v>4037</v>
      </c>
      <c r="D418" s="215" t="s">
        <v>190</v>
      </c>
      <c r="E418" s="216" t="s">
        <v>5219</v>
      </c>
      <c r="F418" s="217" t="s">
        <v>5220</v>
      </c>
      <c r="G418" s="218" t="s">
        <v>1352</v>
      </c>
      <c r="H418" s="219">
        <v>1</v>
      </c>
      <c r="I418" s="220"/>
      <c r="J418" s="221">
        <f>ROUND(I418*H418,2)</f>
        <v>0</v>
      </c>
      <c r="K418" s="217" t="s">
        <v>19</v>
      </c>
      <c r="L418" s="46"/>
      <c r="M418" s="222" t="s">
        <v>19</v>
      </c>
      <c r="N418" s="223" t="s">
        <v>44</v>
      </c>
      <c r="O418" s="86"/>
      <c r="P418" s="224">
        <f>O418*H418</f>
        <v>0</v>
      </c>
      <c r="Q418" s="224">
        <v>0</v>
      </c>
      <c r="R418" s="224">
        <f>Q418*H418</f>
        <v>0</v>
      </c>
      <c r="S418" s="224">
        <v>0</v>
      </c>
      <c r="T418" s="225">
        <f>S418*H418</f>
        <v>0</v>
      </c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R418" s="226" t="s">
        <v>135</v>
      </c>
      <c r="AT418" s="226" t="s">
        <v>190</v>
      </c>
      <c r="AU418" s="226" t="s">
        <v>80</v>
      </c>
      <c r="AY418" s="19" t="s">
        <v>188</v>
      </c>
      <c r="BE418" s="227">
        <f>IF(N418="základní",J418,0)</f>
        <v>0</v>
      </c>
      <c r="BF418" s="227">
        <f>IF(N418="snížená",J418,0)</f>
        <v>0</v>
      </c>
      <c r="BG418" s="227">
        <f>IF(N418="zákl. přenesená",J418,0)</f>
        <v>0</v>
      </c>
      <c r="BH418" s="227">
        <f>IF(N418="sníž. přenesená",J418,0)</f>
        <v>0</v>
      </c>
      <c r="BI418" s="227">
        <f>IF(N418="nulová",J418,0)</f>
        <v>0</v>
      </c>
      <c r="BJ418" s="19" t="s">
        <v>80</v>
      </c>
      <c r="BK418" s="227">
        <f>ROUND(I418*H418,2)</f>
        <v>0</v>
      </c>
      <c r="BL418" s="19" t="s">
        <v>135</v>
      </c>
      <c r="BM418" s="226" t="s">
        <v>5221</v>
      </c>
    </row>
    <row r="419" s="2" customFormat="1" ht="16.5" customHeight="1">
      <c r="A419" s="40"/>
      <c r="B419" s="41"/>
      <c r="C419" s="215" t="s">
        <v>5222</v>
      </c>
      <c r="D419" s="215" t="s">
        <v>190</v>
      </c>
      <c r="E419" s="216" t="s">
        <v>5223</v>
      </c>
      <c r="F419" s="217" t="s">
        <v>5224</v>
      </c>
      <c r="G419" s="218" t="s">
        <v>1352</v>
      </c>
      <c r="H419" s="219">
        <v>1</v>
      </c>
      <c r="I419" s="220"/>
      <c r="J419" s="221">
        <f>ROUND(I419*H419,2)</f>
        <v>0</v>
      </c>
      <c r="K419" s="217" t="s">
        <v>19</v>
      </c>
      <c r="L419" s="46"/>
      <c r="M419" s="222" t="s">
        <v>19</v>
      </c>
      <c r="N419" s="223" t="s">
        <v>44</v>
      </c>
      <c r="O419" s="86"/>
      <c r="P419" s="224">
        <f>O419*H419</f>
        <v>0</v>
      </c>
      <c r="Q419" s="224">
        <v>0</v>
      </c>
      <c r="R419" s="224">
        <f>Q419*H419</f>
        <v>0</v>
      </c>
      <c r="S419" s="224">
        <v>0</v>
      </c>
      <c r="T419" s="225">
        <f>S419*H419</f>
        <v>0</v>
      </c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R419" s="226" t="s">
        <v>135</v>
      </c>
      <c r="AT419" s="226" t="s">
        <v>190</v>
      </c>
      <c r="AU419" s="226" t="s">
        <v>80</v>
      </c>
      <c r="AY419" s="19" t="s">
        <v>188</v>
      </c>
      <c r="BE419" s="227">
        <f>IF(N419="základní",J419,0)</f>
        <v>0</v>
      </c>
      <c r="BF419" s="227">
        <f>IF(N419="snížená",J419,0)</f>
        <v>0</v>
      </c>
      <c r="BG419" s="227">
        <f>IF(N419="zákl. přenesená",J419,0)</f>
        <v>0</v>
      </c>
      <c r="BH419" s="227">
        <f>IF(N419="sníž. přenesená",J419,0)</f>
        <v>0</v>
      </c>
      <c r="BI419" s="227">
        <f>IF(N419="nulová",J419,0)</f>
        <v>0</v>
      </c>
      <c r="BJ419" s="19" t="s">
        <v>80</v>
      </c>
      <c r="BK419" s="227">
        <f>ROUND(I419*H419,2)</f>
        <v>0</v>
      </c>
      <c r="BL419" s="19" t="s">
        <v>135</v>
      </c>
      <c r="BM419" s="226" t="s">
        <v>5225</v>
      </c>
    </row>
    <row r="420" s="2" customFormat="1" ht="16.5" customHeight="1">
      <c r="A420" s="40"/>
      <c r="B420" s="41"/>
      <c r="C420" s="215" t="s">
        <v>4040</v>
      </c>
      <c r="D420" s="215" t="s">
        <v>190</v>
      </c>
      <c r="E420" s="216" t="s">
        <v>5226</v>
      </c>
      <c r="F420" s="217" t="s">
        <v>5227</v>
      </c>
      <c r="G420" s="218" t="s">
        <v>1352</v>
      </c>
      <c r="H420" s="219">
        <v>1</v>
      </c>
      <c r="I420" s="220"/>
      <c r="J420" s="221">
        <f>ROUND(I420*H420,2)</f>
        <v>0</v>
      </c>
      <c r="K420" s="217" t="s">
        <v>19</v>
      </c>
      <c r="L420" s="46"/>
      <c r="M420" s="222" t="s">
        <v>19</v>
      </c>
      <c r="N420" s="223" t="s">
        <v>44</v>
      </c>
      <c r="O420" s="86"/>
      <c r="P420" s="224">
        <f>O420*H420</f>
        <v>0</v>
      </c>
      <c r="Q420" s="224">
        <v>0</v>
      </c>
      <c r="R420" s="224">
        <f>Q420*H420</f>
        <v>0</v>
      </c>
      <c r="S420" s="224">
        <v>0</v>
      </c>
      <c r="T420" s="225">
        <f>S420*H420</f>
        <v>0</v>
      </c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R420" s="226" t="s">
        <v>135</v>
      </c>
      <c r="AT420" s="226" t="s">
        <v>190</v>
      </c>
      <c r="AU420" s="226" t="s">
        <v>80</v>
      </c>
      <c r="AY420" s="19" t="s">
        <v>188</v>
      </c>
      <c r="BE420" s="227">
        <f>IF(N420="základní",J420,0)</f>
        <v>0</v>
      </c>
      <c r="BF420" s="227">
        <f>IF(N420="snížená",J420,0)</f>
        <v>0</v>
      </c>
      <c r="BG420" s="227">
        <f>IF(N420="zákl. přenesená",J420,0)</f>
        <v>0</v>
      </c>
      <c r="BH420" s="227">
        <f>IF(N420="sníž. přenesená",J420,0)</f>
        <v>0</v>
      </c>
      <c r="BI420" s="227">
        <f>IF(N420="nulová",J420,0)</f>
        <v>0</v>
      </c>
      <c r="BJ420" s="19" t="s">
        <v>80</v>
      </c>
      <c r="BK420" s="227">
        <f>ROUND(I420*H420,2)</f>
        <v>0</v>
      </c>
      <c r="BL420" s="19" t="s">
        <v>135</v>
      </c>
      <c r="BM420" s="226" t="s">
        <v>5228</v>
      </c>
    </row>
    <row r="421" s="2" customFormat="1" ht="16.5" customHeight="1">
      <c r="A421" s="40"/>
      <c r="B421" s="41"/>
      <c r="C421" s="215" t="s">
        <v>5229</v>
      </c>
      <c r="D421" s="215" t="s">
        <v>190</v>
      </c>
      <c r="E421" s="216" t="s">
        <v>5230</v>
      </c>
      <c r="F421" s="217" t="s">
        <v>4481</v>
      </c>
      <c r="G421" s="218" t="s">
        <v>1352</v>
      </c>
      <c r="H421" s="219">
        <v>2</v>
      </c>
      <c r="I421" s="220"/>
      <c r="J421" s="221">
        <f>ROUND(I421*H421,2)</f>
        <v>0</v>
      </c>
      <c r="K421" s="217" t="s">
        <v>19</v>
      </c>
      <c r="L421" s="46"/>
      <c r="M421" s="222" t="s">
        <v>19</v>
      </c>
      <c r="N421" s="223" t="s">
        <v>44</v>
      </c>
      <c r="O421" s="86"/>
      <c r="P421" s="224">
        <f>O421*H421</f>
        <v>0</v>
      </c>
      <c r="Q421" s="224">
        <v>0</v>
      </c>
      <c r="R421" s="224">
        <f>Q421*H421</f>
        <v>0</v>
      </c>
      <c r="S421" s="224">
        <v>0</v>
      </c>
      <c r="T421" s="225">
        <f>S421*H421</f>
        <v>0</v>
      </c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R421" s="226" t="s">
        <v>135</v>
      </c>
      <c r="AT421" s="226" t="s">
        <v>190</v>
      </c>
      <c r="AU421" s="226" t="s">
        <v>80</v>
      </c>
      <c r="AY421" s="19" t="s">
        <v>188</v>
      </c>
      <c r="BE421" s="227">
        <f>IF(N421="základní",J421,0)</f>
        <v>0</v>
      </c>
      <c r="BF421" s="227">
        <f>IF(N421="snížená",J421,0)</f>
        <v>0</v>
      </c>
      <c r="BG421" s="227">
        <f>IF(N421="zákl. přenesená",J421,0)</f>
        <v>0</v>
      </c>
      <c r="BH421" s="227">
        <f>IF(N421="sníž. přenesená",J421,0)</f>
        <v>0</v>
      </c>
      <c r="BI421" s="227">
        <f>IF(N421="nulová",J421,0)</f>
        <v>0</v>
      </c>
      <c r="BJ421" s="19" t="s">
        <v>80</v>
      </c>
      <c r="BK421" s="227">
        <f>ROUND(I421*H421,2)</f>
        <v>0</v>
      </c>
      <c r="BL421" s="19" t="s">
        <v>135</v>
      </c>
      <c r="BM421" s="226" t="s">
        <v>5231</v>
      </c>
    </row>
    <row r="422" s="2" customFormat="1" ht="16.5" customHeight="1">
      <c r="A422" s="40"/>
      <c r="B422" s="41"/>
      <c r="C422" s="215" t="s">
        <v>4043</v>
      </c>
      <c r="D422" s="215" t="s">
        <v>190</v>
      </c>
      <c r="E422" s="216" t="s">
        <v>5232</v>
      </c>
      <c r="F422" s="217" t="s">
        <v>5233</v>
      </c>
      <c r="G422" s="218" t="s">
        <v>1352</v>
      </c>
      <c r="H422" s="219">
        <v>1</v>
      </c>
      <c r="I422" s="220"/>
      <c r="J422" s="221">
        <f>ROUND(I422*H422,2)</f>
        <v>0</v>
      </c>
      <c r="K422" s="217" t="s">
        <v>19</v>
      </c>
      <c r="L422" s="46"/>
      <c r="M422" s="222" t="s">
        <v>19</v>
      </c>
      <c r="N422" s="223" t="s">
        <v>44</v>
      </c>
      <c r="O422" s="86"/>
      <c r="P422" s="224">
        <f>O422*H422</f>
        <v>0</v>
      </c>
      <c r="Q422" s="224">
        <v>0</v>
      </c>
      <c r="R422" s="224">
        <f>Q422*H422</f>
        <v>0</v>
      </c>
      <c r="S422" s="224">
        <v>0</v>
      </c>
      <c r="T422" s="225">
        <f>S422*H422</f>
        <v>0</v>
      </c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R422" s="226" t="s">
        <v>135</v>
      </c>
      <c r="AT422" s="226" t="s">
        <v>190</v>
      </c>
      <c r="AU422" s="226" t="s">
        <v>80</v>
      </c>
      <c r="AY422" s="19" t="s">
        <v>188</v>
      </c>
      <c r="BE422" s="227">
        <f>IF(N422="základní",J422,0)</f>
        <v>0</v>
      </c>
      <c r="BF422" s="227">
        <f>IF(N422="snížená",J422,0)</f>
        <v>0</v>
      </c>
      <c r="BG422" s="227">
        <f>IF(N422="zákl. přenesená",J422,0)</f>
        <v>0</v>
      </c>
      <c r="BH422" s="227">
        <f>IF(N422="sníž. přenesená",J422,0)</f>
        <v>0</v>
      </c>
      <c r="BI422" s="227">
        <f>IF(N422="nulová",J422,0)</f>
        <v>0</v>
      </c>
      <c r="BJ422" s="19" t="s">
        <v>80</v>
      </c>
      <c r="BK422" s="227">
        <f>ROUND(I422*H422,2)</f>
        <v>0</v>
      </c>
      <c r="BL422" s="19" t="s">
        <v>135</v>
      </c>
      <c r="BM422" s="226" t="s">
        <v>5234</v>
      </c>
    </row>
    <row r="423" s="2" customFormat="1" ht="16.5" customHeight="1">
      <c r="A423" s="40"/>
      <c r="B423" s="41"/>
      <c r="C423" s="215" t="s">
        <v>5235</v>
      </c>
      <c r="D423" s="215" t="s">
        <v>190</v>
      </c>
      <c r="E423" s="216" t="s">
        <v>5236</v>
      </c>
      <c r="F423" s="217" t="s">
        <v>5237</v>
      </c>
      <c r="G423" s="218" t="s">
        <v>1352</v>
      </c>
      <c r="H423" s="219">
        <v>1</v>
      </c>
      <c r="I423" s="220"/>
      <c r="J423" s="221">
        <f>ROUND(I423*H423,2)</f>
        <v>0</v>
      </c>
      <c r="K423" s="217" t="s">
        <v>19</v>
      </c>
      <c r="L423" s="46"/>
      <c r="M423" s="222" t="s">
        <v>19</v>
      </c>
      <c r="N423" s="223" t="s">
        <v>44</v>
      </c>
      <c r="O423" s="86"/>
      <c r="P423" s="224">
        <f>O423*H423</f>
        <v>0</v>
      </c>
      <c r="Q423" s="224">
        <v>0</v>
      </c>
      <c r="R423" s="224">
        <f>Q423*H423</f>
        <v>0</v>
      </c>
      <c r="S423" s="224">
        <v>0</v>
      </c>
      <c r="T423" s="225">
        <f>S423*H423</f>
        <v>0</v>
      </c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R423" s="226" t="s">
        <v>135</v>
      </c>
      <c r="AT423" s="226" t="s">
        <v>190</v>
      </c>
      <c r="AU423" s="226" t="s">
        <v>80</v>
      </c>
      <c r="AY423" s="19" t="s">
        <v>188</v>
      </c>
      <c r="BE423" s="227">
        <f>IF(N423="základní",J423,0)</f>
        <v>0</v>
      </c>
      <c r="BF423" s="227">
        <f>IF(N423="snížená",J423,0)</f>
        <v>0</v>
      </c>
      <c r="BG423" s="227">
        <f>IF(N423="zákl. přenesená",J423,0)</f>
        <v>0</v>
      </c>
      <c r="BH423" s="227">
        <f>IF(N423="sníž. přenesená",J423,0)</f>
        <v>0</v>
      </c>
      <c r="BI423" s="227">
        <f>IF(N423="nulová",J423,0)</f>
        <v>0</v>
      </c>
      <c r="BJ423" s="19" t="s">
        <v>80</v>
      </c>
      <c r="BK423" s="227">
        <f>ROUND(I423*H423,2)</f>
        <v>0</v>
      </c>
      <c r="BL423" s="19" t="s">
        <v>135</v>
      </c>
      <c r="BM423" s="226" t="s">
        <v>5238</v>
      </c>
    </row>
    <row r="424" s="2" customFormat="1" ht="16.5" customHeight="1">
      <c r="A424" s="40"/>
      <c r="B424" s="41"/>
      <c r="C424" s="215" t="s">
        <v>4046</v>
      </c>
      <c r="D424" s="215" t="s">
        <v>190</v>
      </c>
      <c r="E424" s="216" t="s">
        <v>5239</v>
      </c>
      <c r="F424" s="217" t="s">
        <v>5031</v>
      </c>
      <c r="G424" s="218" t="s">
        <v>1352</v>
      </c>
      <c r="H424" s="219">
        <v>1</v>
      </c>
      <c r="I424" s="220"/>
      <c r="J424" s="221">
        <f>ROUND(I424*H424,2)</f>
        <v>0</v>
      </c>
      <c r="K424" s="217" t="s">
        <v>19</v>
      </c>
      <c r="L424" s="46"/>
      <c r="M424" s="222" t="s">
        <v>19</v>
      </c>
      <c r="N424" s="223" t="s">
        <v>44</v>
      </c>
      <c r="O424" s="86"/>
      <c r="P424" s="224">
        <f>O424*H424</f>
        <v>0</v>
      </c>
      <c r="Q424" s="224">
        <v>0</v>
      </c>
      <c r="R424" s="224">
        <f>Q424*H424</f>
        <v>0</v>
      </c>
      <c r="S424" s="224">
        <v>0</v>
      </c>
      <c r="T424" s="225">
        <f>S424*H424</f>
        <v>0</v>
      </c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26" t="s">
        <v>135</v>
      </c>
      <c r="AT424" s="226" t="s">
        <v>190</v>
      </c>
      <c r="AU424" s="226" t="s">
        <v>80</v>
      </c>
      <c r="AY424" s="19" t="s">
        <v>188</v>
      </c>
      <c r="BE424" s="227">
        <f>IF(N424="základní",J424,0)</f>
        <v>0</v>
      </c>
      <c r="BF424" s="227">
        <f>IF(N424="snížená",J424,0)</f>
        <v>0</v>
      </c>
      <c r="BG424" s="227">
        <f>IF(N424="zákl. přenesená",J424,0)</f>
        <v>0</v>
      </c>
      <c r="BH424" s="227">
        <f>IF(N424="sníž. přenesená",J424,0)</f>
        <v>0</v>
      </c>
      <c r="BI424" s="227">
        <f>IF(N424="nulová",J424,0)</f>
        <v>0</v>
      </c>
      <c r="BJ424" s="19" t="s">
        <v>80</v>
      </c>
      <c r="BK424" s="227">
        <f>ROUND(I424*H424,2)</f>
        <v>0</v>
      </c>
      <c r="BL424" s="19" t="s">
        <v>135</v>
      </c>
      <c r="BM424" s="226" t="s">
        <v>5240</v>
      </c>
    </row>
    <row r="425" s="2" customFormat="1" ht="16.5" customHeight="1">
      <c r="A425" s="40"/>
      <c r="B425" s="41"/>
      <c r="C425" s="215" t="s">
        <v>5241</v>
      </c>
      <c r="D425" s="215" t="s">
        <v>190</v>
      </c>
      <c r="E425" s="216" t="s">
        <v>5242</v>
      </c>
      <c r="F425" s="217" t="s">
        <v>5243</v>
      </c>
      <c r="G425" s="218" t="s">
        <v>1352</v>
      </c>
      <c r="H425" s="219">
        <v>1</v>
      </c>
      <c r="I425" s="220"/>
      <c r="J425" s="221">
        <f>ROUND(I425*H425,2)</f>
        <v>0</v>
      </c>
      <c r="K425" s="217" t="s">
        <v>19</v>
      </c>
      <c r="L425" s="46"/>
      <c r="M425" s="222" t="s">
        <v>19</v>
      </c>
      <c r="N425" s="223" t="s">
        <v>44</v>
      </c>
      <c r="O425" s="86"/>
      <c r="P425" s="224">
        <f>O425*H425</f>
        <v>0</v>
      </c>
      <c r="Q425" s="224">
        <v>0</v>
      </c>
      <c r="R425" s="224">
        <f>Q425*H425</f>
        <v>0</v>
      </c>
      <c r="S425" s="224">
        <v>0</v>
      </c>
      <c r="T425" s="225">
        <f>S425*H425</f>
        <v>0</v>
      </c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R425" s="226" t="s">
        <v>135</v>
      </c>
      <c r="AT425" s="226" t="s">
        <v>190</v>
      </c>
      <c r="AU425" s="226" t="s">
        <v>80</v>
      </c>
      <c r="AY425" s="19" t="s">
        <v>188</v>
      </c>
      <c r="BE425" s="227">
        <f>IF(N425="základní",J425,0)</f>
        <v>0</v>
      </c>
      <c r="BF425" s="227">
        <f>IF(N425="snížená",J425,0)</f>
        <v>0</v>
      </c>
      <c r="BG425" s="227">
        <f>IF(N425="zákl. přenesená",J425,0)</f>
        <v>0</v>
      </c>
      <c r="BH425" s="227">
        <f>IF(N425="sníž. přenesená",J425,0)</f>
        <v>0</v>
      </c>
      <c r="BI425" s="227">
        <f>IF(N425="nulová",J425,0)</f>
        <v>0</v>
      </c>
      <c r="BJ425" s="19" t="s">
        <v>80</v>
      </c>
      <c r="BK425" s="227">
        <f>ROUND(I425*H425,2)</f>
        <v>0</v>
      </c>
      <c r="BL425" s="19" t="s">
        <v>135</v>
      </c>
      <c r="BM425" s="226" t="s">
        <v>5244</v>
      </c>
    </row>
    <row r="426" s="2" customFormat="1" ht="16.5" customHeight="1">
      <c r="A426" s="40"/>
      <c r="B426" s="41"/>
      <c r="C426" s="215" t="s">
        <v>4049</v>
      </c>
      <c r="D426" s="215" t="s">
        <v>190</v>
      </c>
      <c r="E426" s="216" t="s">
        <v>4462</v>
      </c>
      <c r="F426" s="217" t="s">
        <v>4463</v>
      </c>
      <c r="G426" s="218" t="s">
        <v>1352</v>
      </c>
      <c r="H426" s="219">
        <v>4</v>
      </c>
      <c r="I426" s="220"/>
      <c r="J426" s="221">
        <f>ROUND(I426*H426,2)</f>
        <v>0</v>
      </c>
      <c r="K426" s="217" t="s">
        <v>19</v>
      </c>
      <c r="L426" s="46"/>
      <c r="M426" s="222" t="s">
        <v>19</v>
      </c>
      <c r="N426" s="223" t="s">
        <v>44</v>
      </c>
      <c r="O426" s="86"/>
      <c r="P426" s="224">
        <f>O426*H426</f>
        <v>0</v>
      </c>
      <c r="Q426" s="224">
        <v>0</v>
      </c>
      <c r="R426" s="224">
        <f>Q426*H426</f>
        <v>0</v>
      </c>
      <c r="S426" s="224">
        <v>0</v>
      </c>
      <c r="T426" s="225">
        <f>S426*H426</f>
        <v>0</v>
      </c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R426" s="226" t="s">
        <v>135</v>
      </c>
      <c r="AT426" s="226" t="s">
        <v>190</v>
      </c>
      <c r="AU426" s="226" t="s">
        <v>80</v>
      </c>
      <c r="AY426" s="19" t="s">
        <v>188</v>
      </c>
      <c r="BE426" s="227">
        <f>IF(N426="základní",J426,0)</f>
        <v>0</v>
      </c>
      <c r="BF426" s="227">
        <f>IF(N426="snížená",J426,0)</f>
        <v>0</v>
      </c>
      <c r="BG426" s="227">
        <f>IF(N426="zákl. přenesená",J426,0)</f>
        <v>0</v>
      </c>
      <c r="BH426" s="227">
        <f>IF(N426="sníž. přenesená",J426,0)</f>
        <v>0</v>
      </c>
      <c r="BI426" s="227">
        <f>IF(N426="nulová",J426,0)</f>
        <v>0</v>
      </c>
      <c r="BJ426" s="19" t="s">
        <v>80</v>
      </c>
      <c r="BK426" s="227">
        <f>ROUND(I426*H426,2)</f>
        <v>0</v>
      </c>
      <c r="BL426" s="19" t="s">
        <v>135</v>
      </c>
      <c r="BM426" s="226" t="s">
        <v>5245</v>
      </c>
    </row>
    <row r="427" s="2" customFormat="1" ht="16.5" customHeight="1">
      <c r="A427" s="40"/>
      <c r="B427" s="41"/>
      <c r="C427" s="215" t="s">
        <v>5246</v>
      </c>
      <c r="D427" s="215" t="s">
        <v>190</v>
      </c>
      <c r="E427" s="216" t="s">
        <v>4465</v>
      </c>
      <c r="F427" s="217" t="s">
        <v>4466</v>
      </c>
      <c r="G427" s="218" t="s">
        <v>1352</v>
      </c>
      <c r="H427" s="219">
        <v>4</v>
      </c>
      <c r="I427" s="220"/>
      <c r="J427" s="221">
        <f>ROUND(I427*H427,2)</f>
        <v>0</v>
      </c>
      <c r="K427" s="217" t="s">
        <v>19</v>
      </c>
      <c r="L427" s="46"/>
      <c r="M427" s="222" t="s">
        <v>19</v>
      </c>
      <c r="N427" s="223" t="s">
        <v>44</v>
      </c>
      <c r="O427" s="86"/>
      <c r="P427" s="224">
        <f>O427*H427</f>
        <v>0</v>
      </c>
      <c r="Q427" s="224">
        <v>0</v>
      </c>
      <c r="R427" s="224">
        <f>Q427*H427</f>
        <v>0</v>
      </c>
      <c r="S427" s="224">
        <v>0</v>
      </c>
      <c r="T427" s="225">
        <f>S427*H427</f>
        <v>0</v>
      </c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R427" s="226" t="s">
        <v>135</v>
      </c>
      <c r="AT427" s="226" t="s">
        <v>190</v>
      </c>
      <c r="AU427" s="226" t="s">
        <v>80</v>
      </c>
      <c r="AY427" s="19" t="s">
        <v>188</v>
      </c>
      <c r="BE427" s="227">
        <f>IF(N427="základní",J427,0)</f>
        <v>0</v>
      </c>
      <c r="BF427" s="227">
        <f>IF(N427="snížená",J427,0)</f>
        <v>0</v>
      </c>
      <c r="BG427" s="227">
        <f>IF(N427="zákl. přenesená",J427,0)</f>
        <v>0</v>
      </c>
      <c r="BH427" s="227">
        <f>IF(N427="sníž. přenesená",J427,0)</f>
        <v>0</v>
      </c>
      <c r="BI427" s="227">
        <f>IF(N427="nulová",J427,0)</f>
        <v>0</v>
      </c>
      <c r="BJ427" s="19" t="s">
        <v>80</v>
      </c>
      <c r="BK427" s="227">
        <f>ROUND(I427*H427,2)</f>
        <v>0</v>
      </c>
      <c r="BL427" s="19" t="s">
        <v>135</v>
      </c>
      <c r="BM427" s="226" t="s">
        <v>5247</v>
      </c>
    </row>
    <row r="428" s="2" customFormat="1" ht="16.5" customHeight="1">
      <c r="A428" s="40"/>
      <c r="B428" s="41"/>
      <c r="C428" s="215" t="s">
        <v>4052</v>
      </c>
      <c r="D428" s="215" t="s">
        <v>190</v>
      </c>
      <c r="E428" s="216" t="s">
        <v>5248</v>
      </c>
      <c r="F428" s="217" t="s">
        <v>5249</v>
      </c>
      <c r="G428" s="218" t="s">
        <v>1352</v>
      </c>
      <c r="H428" s="219">
        <v>1</v>
      </c>
      <c r="I428" s="220"/>
      <c r="J428" s="221">
        <f>ROUND(I428*H428,2)</f>
        <v>0</v>
      </c>
      <c r="K428" s="217" t="s">
        <v>19</v>
      </c>
      <c r="L428" s="46"/>
      <c r="M428" s="222" t="s">
        <v>19</v>
      </c>
      <c r="N428" s="223" t="s">
        <v>44</v>
      </c>
      <c r="O428" s="86"/>
      <c r="P428" s="224">
        <f>O428*H428</f>
        <v>0</v>
      </c>
      <c r="Q428" s="224">
        <v>0</v>
      </c>
      <c r="R428" s="224">
        <f>Q428*H428</f>
        <v>0</v>
      </c>
      <c r="S428" s="224">
        <v>0</v>
      </c>
      <c r="T428" s="225">
        <f>S428*H428</f>
        <v>0</v>
      </c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R428" s="226" t="s">
        <v>135</v>
      </c>
      <c r="AT428" s="226" t="s">
        <v>190</v>
      </c>
      <c r="AU428" s="226" t="s">
        <v>80</v>
      </c>
      <c r="AY428" s="19" t="s">
        <v>188</v>
      </c>
      <c r="BE428" s="227">
        <f>IF(N428="základní",J428,0)</f>
        <v>0</v>
      </c>
      <c r="BF428" s="227">
        <f>IF(N428="snížená",J428,0)</f>
        <v>0</v>
      </c>
      <c r="BG428" s="227">
        <f>IF(N428="zákl. přenesená",J428,0)</f>
        <v>0</v>
      </c>
      <c r="BH428" s="227">
        <f>IF(N428="sníž. přenesená",J428,0)</f>
        <v>0</v>
      </c>
      <c r="BI428" s="227">
        <f>IF(N428="nulová",J428,0)</f>
        <v>0</v>
      </c>
      <c r="BJ428" s="19" t="s">
        <v>80</v>
      </c>
      <c r="BK428" s="227">
        <f>ROUND(I428*H428,2)</f>
        <v>0</v>
      </c>
      <c r="BL428" s="19" t="s">
        <v>135</v>
      </c>
      <c r="BM428" s="226" t="s">
        <v>5250</v>
      </c>
    </row>
    <row r="429" s="2" customFormat="1" ht="16.5" customHeight="1">
      <c r="A429" s="40"/>
      <c r="B429" s="41"/>
      <c r="C429" s="215" t="s">
        <v>5251</v>
      </c>
      <c r="D429" s="215" t="s">
        <v>190</v>
      </c>
      <c r="E429" s="216" t="s">
        <v>4471</v>
      </c>
      <c r="F429" s="217" t="s">
        <v>4472</v>
      </c>
      <c r="G429" s="218" t="s">
        <v>1352</v>
      </c>
      <c r="H429" s="219">
        <v>1</v>
      </c>
      <c r="I429" s="220"/>
      <c r="J429" s="221">
        <f>ROUND(I429*H429,2)</f>
        <v>0</v>
      </c>
      <c r="K429" s="217" t="s">
        <v>19</v>
      </c>
      <c r="L429" s="46"/>
      <c r="M429" s="222" t="s">
        <v>19</v>
      </c>
      <c r="N429" s="223" t="s">
        <v>44</v>
      </c>
      <c r="O429" s="86"/>
      <c r="P429" s="224">
        <f>O429*H429</f>
        <v>0</v>
      </c>
      <c r="Q429" s="224">
        <v>0</v>
      </c>
      <c r="R429" s="224">
        <f>Q429*H429</f>
        <v>0</v>
      </c>
      <c r="S429" s="224">
        <v>0</v>
      </c>
      <c r="T429" s="225">
        <f>S429*H429</f>
        <v>0</v>
      </c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R429" s="226" t="s">
        <v>135</v>
      </c>
      <c r="AT429" s="226" t="s">
        <v>190</v>
      </c>
      <c r="AU429" s="226" t="s">
        <v>80</v>
      </c>
      <c r="AY429" s="19" t="s">
        <v>188</v>
      </c>
      <c r="BE429" s="227">
        <f>IF(N429="základní",J429,0)</f>
        <v>0</v>
      </c>
      <c r="BF429" s="227">
        <f>IF(N429="snížená",J429,0)</f>
        <v>0</v>
      </c>
      <c r="BG429" s="227">
        <f>IF(N429="zákl. přenesená",J429,0)</f>
        <v>0</v>
      </c>
      <c r="BH429" s="227">
        <f>IF(N429="sníž. přenesená",J429,0)</f>
        <v>0</v>
      </c>
      <c r="BI429" s="227">
        <f>IF(N429="nulová",J429,0)</f>
        <v>0</v>
      </c>
      <c r="BJ429" s="19" t="s">
        <v>80</v>
      </c>
      <c r="BK429" s="227">
        <f>ROUND(I429*H429,2)</f>
        <v>0</v>
      </c>
      <c r="BL429" s="19" t="s">
        <v>135</v>
      </c>
      <c r="BM429" s="226" t="s">
        <v>5252</v>
      </c>
    </row>
    <row r="430" s="2" customFormat="1" ht="16.5" customHeight="1">
      <c r="A430" s="40"/>
      <c r="B430" s="41"/>
      <c r="C430" s="215" t="s">
        <v>4055</v>
      </c>
      <c r="D430" s="215" t="s">
        <v>190</v>
      </c>
      <c r="E430" s="216" t="s">
        <v>4474</v>
      </c>
      <c r="F430" s="217" t="s">
        <v>4475</v>
      </c>
      <c r="G430" s="218" t="s">
        <v>1352</v>
      </c>
      <c r="H430" s="219">
        <v>2</v>
      </c>
      <c r="I430" s="220"/>
      <c r="J430" s="221">
        <f>ROUND(I430*H430,2)</f>
        <v>0</v>
      </c>
      <c r="K430" s="217" t="s">
        <v>19</v>
      </c>
      <c r="L430" s="46"/>
      <c r="M430" s="222" t="s">
        <v>19</v>
      </c>
      <c r="N430" s="223" t="s">
        <v>44</v>
      </c>
      <c r="O430" s="86"/>
      <c r="P430" s="224">
        <f>O430*H430</f>
        <v>0</v>
      </c>
      <c r="Q430" s="224">
        <v>0</v>
      </c>
      <c r="R430" s="224">
        <f>Q430*H430</f>
        <v>0</v>
      </c>
      <c r="S430" s="224">
        <v>0</v>
      </c>
      <c r="T430" s="225">
        <f>S430*H430</f>
        <v>0</v>
      </c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R430" s="226" t="s">
        <v>135</v>
      </c>
      <c r="AT430" s="226" t="s">
        <v>190</v>
      </c>
      <c r="AU430" s="226" t="s">
        <v>80</v>
      </c>
      <c r="AY430" s="19" t="s">
        <v>188</v>
      </c>
      <c r="BE430" s="227">
        <f>IF(N430="základní",J430,0)</f>
        <v>0</v>
      </c>
      <c r="BF430" s="227">
        <f>IF(N430="snížená",J430,0)</f>
        <v>0</v>
      </c>
      <c r="BG430" s="227">
        <f>IF(N430="zákl. přenesená",J430,0)</f>
        <v>0</v>
      </c>
      <c r="BH430" s="227">
        <f>IF(N430="sníž. přenesená",J430,0)</f>
        <v>0</v>
      </c>
      <c r="BI430" s="227">
        <f>IF(N430="nulová",J430,0)</f>
        <v>0</v>
      </c>
      <c r="BJ430" s="19" t="s">
        <v>80</v>
      </c>
      <c r="BK430" s="227">
        <f>ROUND(I430*H430,2)</f>
        <v>0</v>
      </c>
      <c r="BL430" s="19" t="s">
        <v>135</v>
      </c>
      <c r="BM430" s="226" t="s">
        <v>5253</v>
      </c>
    </row>
    <row r="431" s="2" customFormat="1" ht="16.5" customHeight="1">
      <c r="A431" s="40"/>
      <c r="B431" s="41"/>
      <c r="C431" s="215" t="s">
        <v>5254</v>
      </c>
      <c r="D431" s="215" t="s">
        <v>190</v>
      </c>
      <c r="E431" s="216" t="s">
        <v>5103</v>
      </c>
      <c r="F431" s="217" t="s">
        <v>5055</v>
      </c>
      <c r="G431" s="218" t="s">
        <v>1352</v>
      </c>
      <c r="H431" s="219">
        <v>2</v>
      </c>
      <c r="I431" s="220"/>
      <c r="J431" s="221">
        <f>ROUND(I431*H431,2)</f>
        <v>0</v>
      </c>
      <c r="K431" s="217" t="s">
        <v>19</v>
      </c>
      <c r="L431" s="46"/>
      <c r="M431" s="222" t="s">
        <v>19</v>
      </c>
      <c r="N431" s="223" t="s">
        <v>44</v>
      </c>
      <c r="O431" s="86"/>
      <c r="P431" s="224">
        <f>O431*H431</f>
        <v>0</v>
      </c>
      <c r="Q431" s="224">
        <v>0</v>
      </c>
      <c r="R431" s="224">
        <f>Q431*H431</f>
        <v>0</v>
      </c>
      <c r="S431" s="224">
        <v>0</v>
      </c>
      <c r="T431" s="225">
        <f>S431*H431</f>
        <v>0</v>
      </c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R431" s="226" t="s">
        <v>135</v>
      </c>
      <c r="AT431" s="226" t="s">
        <v>190</v>
      </c>
      <c r="AU431" s="226" t="s">
        <v>80</v>
      </c>
      <c r="AY431" s="19" t="s">
        <v>188</v>
      </c>
      <c r="BE431" s="227">
        <f>IF(N431="základní",J431,0)</f>
        <v>0</v>
      </c>
      <c r="BF431" s="227">
        <f>IF(N431="snížená",J431,0)</f>
        <v>0</v>
      </c>
      <c r="BG431" s="227">
        <f>IF(N431="zákl. přenesená",J431,0)</f>
        <v>0</v>
      </c>
      <c r="BH431" s="227">
        <f>IF(N431="sníž. přenesená",J431,0)</f>
        <v>0</v>
      </c>
      <c r="BI431" s="227">
        <f>IF(N431="nulová",J431,0)</f>
        <v>0</v>
      </c>
      <c r="BJ431" s="19" t="s">
        <v>80</v>
      </c>
      <c r="BK431" s="227">
        <f>ROUND(I431*H431,2)</f>
        <v>0</v>
      </c>
      <c r="BL431" s="19" t="s">
        <v>135</v>
      </c>
      <c r="BM431" s="226" t="s">
        <v>5255</v>
      </c>
    </row>
    <row r="432" s="2" customFormat="1" ht="16.5" customHeight="1">
      <c r="A432" s="40"/>
      <c r="B432" s="41"/>
      <c r="C432" s="215" t="s">
        <v>4058</v>
      </c>
      <c r="D432" s="215" t="s">
        <v>190</v>
      </c>
      <c r="E432" s="216" t="s">
        <v>5106</v>
      </c>
      <c r="F432" s="217" t="s">
        <v>5025</v>
      </c>
      <c r="G432" s="218" t="s">
        <v>1352</v>
      </c>
      <c r="H432" s="219">
        <v>1</v>
      </c>
      <c r="I432" s="220"/>
      <c r="J432" s="221">
        <f>ROUND(I432*H432,2)</f>
        <v>0</v>
      </c>
      <c r="K432" s="217" t="s">
        <v>19</v>
      </c>
      <c r="L432" s="46"/>
      <c r="M432" s="222" t="s">
        <v>19</v>
      </c>
      <c r="N432" s="223" t="s">
        <v>44</v>
      </c>
      <c r="O432" s="86"/>
      <c r="P432" s="224">
        <f>O432*H432</f>
        <v>0</v>
      </c>
      <c r="Q432" s="224">
        <v>0</v>
      </c>
      <c r="R432" s="224">
        <f>Q432*H432</f>
        <v>0</v>
      </c>
      <c r="S432" s="224">
        <v>0</v>
      </c>
      <c r="T432" s="225">
        <f>S432*H432</f>
        <v>0</v>
      </c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R432" s="226" t="s">
        <v>135</v>
      </c>
      <c r="AT432" s="226" t="s">
        <v>190</v>
      </c>
      <c r="AU432" s="226" t="s">
        <v>80</v>
      </c>
      <c r="AY432" s="19" t="s">
        <v>188</v>
      </c>
      <c r="BE432" s="227">
        <f>IF(N432="základní",J432,0)</f>
        <v>0</v>
      </c>
      <c r="BF432" s="227">
        <f>IF(N432="snížená",J432,0)</f>
        <v>0</v>
      </c>
      <c r="BG432" s="227">
        <f>IF(N432="zákl. přenesená",J432,0)</f>
        <v>0</v>
      </c>
      <c r="BH432" s="227">
        <f>IF(N432="sníž. přenesená",J432,0)</f>
        <v>0</v>
      </c>
      <c r="BI432" s="227">
        <f>IF(N432="nulová",J432,0)</f>
        <v>0</v>
      </c>
      <c r="BJ432" s="19" t="s">
        <v>80</v>
      </c>
      <c r="BK432" s="227">
        <f>ROUND(I432*H432,2)</f>
        <v>0</v>
      </c>
      <c r="BL432" s="19" t="s">
        <v>135</v>
      </c>
      <c r="BM432" s="226" t="s">
        <v>5256</v>
      </c>
    </row>
    <row r="433" s="12" customFormat="1" ht="25.92" customHeight="1">
      <c r="A433" s="12"/>
      <c r="B433" s="199"/>
      <c r="C433" s="200"/>
      <c r="D433" s="201" t="s">
        <v>72</v>
      </c>
      <c r="E433" s="202" t="s">
        <v>5257</v>
      </c>
      <c r="F433" s="202" t="s">
        <v>5258</v>
      </c>
      <c r="G433" s="200"/>
      <c r="H433" s="200"/>
      <c r="I433" s="203"/>
      <c r="J433" s="204">
        <f>BK433</f>
        <v>0</v>
      </c>
      <c r="K433" s="200"/>
      <c r="L433" s="205"/>
      <c r="M433" s="206"/>
      <c r="N433" s="207"/>
      <c r="O433" s="207"/>
      <c r="P433" s="208">
        <f>SUM(P434:P463)</f>
        <v>0</v>
      </c>
      <c r="Q433" s="207"/>
      <c r="R433" s="208">
        <f>SUM(R434:R463)</f>
        <v>0</v>
      </c>
      <c r="S433" s="207"/>
      <c r="T433" s="209">
        <f>SUM(T434:T463)</f>
        <v>0</v>
      </c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R433" s="210" t="s">
        <v>80</v>
      </c>
      <c r="AT433" s="211" t="s">
        <v>72</v>
      </c>
      <c r="AU433" s="211" t="s">
        <v>73</v>
      </c>
      <c r="AY433" s="210" t="s">
        <v>188</v>
      </c>
      <c r="BK433" s="212">
        <f>SUM(BK434:BK463)</f>
        <v>0</v>
      </c>
    </row>
    <row r="434" s="2" customFormat="1" ht="24.15" customHeight="1">
      <c r="A434" s="40"/>
      <c r="B434" s="41"/>
      <c r="C434" s="215" t="s">
        <v>5259</v>
      </c>
      <c r="D434" s="215" t="s">
        <v>190</v>
      </c>
      <c r="E434" s="216" t="s">
        <v>5260</v>
      </c>
      <c r="F434" s="217" t="s">
        <v>5261</v>
      </c>
      <c r="G434" s="218" t="s">
        <v>1352</v>
      </c>
      <c r="H434" s="219">
        <v>1</v>
      </c>
      <c r="I434" s="220"/>
      <c r="J434" s="221">
        <f>ROUND(I434*H434,2)</f>
        <v>0</v>
      </c>
      <c r="K434" s="217" t="s">
        <v>19</v>
      </c>
      <c r="L434" s="46"/>
      <c r="M434" s="222" t="s">
        <v>19</v>
      </c>
      <c r="N434" s="223" t="s">
        <v>44</v>
      </c>
      <c r="O434" s="86"/>
      <c r="P434" s="224">
        <f>O434*H434</f>
        <v>0</v>
      </c>
      <c r="Q434" s="224">
        <v>0</v>
      </c>
      <c r="R434" s="224">
        <f>Q434*H434</f>
        <v>0</v>
      </c>
      <c r="S434" s="224">
        <v>0</v>
      </c>
      <c r="T434" s="225">
        <f>S434*H434</f>
        <v>0</v>
      </c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R434" s="226" t="s">
        <v>135</v>
      </c>
      <c r="AT434" s="226" t="s">
        <v>190</v>
      </c>
      <c r="AU434" s="226" t="s">
        <v>80</v>
      </c>
      <c r="AY434" s="19" t="s">
        <v>188</v>
      </c>
      <c r="BE434" s="227">
        <f>IF(N434="základní",J434,0)</f>
        <v>0</v>
      </c>
      <c r="BF434" s="227">
        <f>IF(N434="snížená",J434,0)</f>
        <v>0</v>
      </c>
      <c r="BG434" s="227">
        <f>IF(N434="zákl. přenesená",J434,0)</f>
        <v>0</v>
      </c>
      <c r="BH434" s="227">
        <f>IF(N434="sníž. přenesená",J434,0)</f>
        <v>0</v>
      </c>
      <c r="BI434" s="227">
        <f>IF(N434="nulová",J434,0)</f>
        <v>0</v>
      </c>
      <c r="BJ434" s="19" t="s">
        <v>80</v>
      </c>
      <c r="BK434" s="227">
        <f>ROUND(I434*H434,2)</f>
        <v>0</v>
      </c>
      <c r="BL434" s="19" t="s">
        <v>135</v>
      </c>
      <c r="BM434" s="226" t="s">
        <v>5262</v>
      </c>
    </row>
    <row r="435" s="2" customFormat="1" ht="16.5" customHeight="1">
      <c r="A435" s="40"/>
      <c r="B435" s="41"/>
      <c r="C435" s="215" t="s">
        <v>4061</v>
      </c>
      <c r="D435" s="215" t="s">
        <v>190</v>
      </c>
      <c r="E435" s="216" t="s">
        <v>4430</v>
      </c>
      <c r="F435" s="217" t="s">
        <v>5263</v>
      </c>
      <c r="G435" s="218" t="s">
        <v>1352</v>
      </c>
      <c r="H435" s="219">
        <v>1</v>
      </c>
      <c r="I435" s="220"/>
      <c r="J435" s="221">
        <f>ROUND(I435*H435,2)</f>
        <v>0</v>
      </c>
      <c r="K435" s="217" t="s">
        <v>19</v>
      </c>
      <c r="L435" s="46"/>
      <c r="M435" s="222" t="s">
        <v>19</v>
      </c>
      <c r="N435" s="223" t="s">
        <v>44</v>
      </c>
      <c r="O435" s="86"/>
      <c r="P435" s="224">
        <f>O435*H435</f>
        <v>0</v>
      </c>
      <c r="Q435" s="224">
        <v>0</v>
      </c>
      <c r="R435" s="224">
        <f>Q435*H435</f>
        <v>0</v>
      </c>
      <c r="S435" s="224">
        <v>0</v>
      </c>
      <c r="T435" s="225">
        <f>S435*H435</f>
        <v>0</v>
      </c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R435" s="226" t="s">
        <v>135</v>
      </c>
      <c r="AT435" s="226" t="s">
        <v>190</v>
      </c>
      <c r="AU435" s="226" t="s">
        <v>80</v>
      </c>
      <c r="AY435" s="19" t="s">
        <v>188</v>
      </c>
      <c r="BE435" s="227">
        <f>IF(N435="základní",J435,0)</f>
        <v>0</v>
      </c>
      <c r="BF435" s="227">
        <f>IF(N435="snížená",J435,0)</f>
        <v>0</v>
      </c>
      <c r="BG435" s="227">
        <f>IF(N435="zákl. přenesená",J435,0)</f>
        <v>0</v>
      </c>
      <c r="BH435" s="227">
        <f>IF(N435="sníž. přenesená",J435,0)</f>
        <v>0</v>
      </c>
      <c r="BI435" s="227">
        <f>IF(N435="nulová",J435,0)</f>
        <v>0</v>
      </c>
      <c r="BJ435" s="19" t="s">
        <v>80</v>
      </c>
      <c r="BK435" s="227">
        <f>ROUND(I435*H435,2)</f>
        <v>0</v>
      </c>
      <c r="BL435" s="19" t="s">
        <v>135</v>
      </c>
      <c r="BM435" s="226" t="s">
        <v>5264</v>
      </c>
    </row>
    <row r="436" s="2" customFormat="1" ht="16.5" customHeight="1">
      <c r="A436" s="40"/>
      <c r="B436" s="41"/>
      <c r="C436" s="215" t="s">
        <v>5265</v>
      </c>
      <c r="D436" s="215" t="s">
        <v>190</v>
      </c>
      <c r="E436" s="216" t="s">
        <v>4483</v>
      </c>
      <c r="F436" s="217" t="s">
        <v>4460</v>
      </c>
      <c r="G436" s="218" t="s">
        <v>1352</v>
      </c>
      <c r="H436" s="219">
        <v>1</v>
      </c>
      <c r="I436" s="220"/>
      <c r="J436" s="221">
        <f>ROUND(I436*H436,2)</f>
        <v>0</v>
      </c>
      <c r="K436" s="217" t="s">
        <v>19</v>
      </c>
      <c r="L436" s="46"/>
      <c r="M436" s="222" t="s">
        <v>19</v>
      </c>
      <c r="N436" s="223" t="s">
        <v>44</v>
      </c>
      <c r="O436" s="86"/>
      <c r="P436" s="224">
        <f>O436*H436</f>
        <v>0</v>
      </c>
      <c r="Q436" s="224">
        <v>0</v>
      </c>
      <c r="R436" s="224">
        <f>Q436*H436</f>
        <v>0</v>
      </c>
      <c r="S436" s="224">
        <v>0</v>
      </c>
      <c r="T436" s="225">
        <f>S436*H436</f>
        <v>0</v>
      </c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R436" s="226" t="s">
        <v>135</v>
      </c>
      <c r="AT436" s="226" t="s">
        <v>190</v>
      </c>
      <c r="AU436" s="226" t="s">
        <v>80</v>
      </c>
      <c r="AY436" s="19" t="s">
        <v>188</v>
      </c>
      <c r="BE436" s="227">
        <f>IF(N436="základní",J436,0)</f>
        <v>0</v>
      </c>
      <c r="BF436" s="227">
        <f>IF(N436="snížená",J436,0)</f>
        <v>0</v>
      </c>
      <c r="BG436" s="227">
        <f>IF(N436="zákl. přenesená",J436,0)</f>
        <v>0</v>
      </c>
      <c r="BH436" s="227">
        <f>IF(N436="sníž. přenesená",J436,0)</f>
        <v>0</v>
      </c>
      <c r="BI436" s="227">
        <f>IF(N436="nulová",J436,0)</f>
        <v>0</v>
      </c>
      <c r="BJ436" s="19" t="s">
        <v>80</v>
      </c>
      <c r="BK436" s="227">
        <f>ROUND(I436*H436,2)</f>
        <v>0</v>
      </c>
      <c r="BL436" s="19" t="s">
        <v>135</v>
      </c>
      <c r="BM436" s="226" t="s">
        <v>5266</v>
      </c>
    </row>
    <row r="437" s="2" customFormat="1" ht="16.5" customHeight="1">
      <c r="A437" s="40"/>
      <c r="B437" s="41"/>
      <c r="C437" s="215" t="s">
        <v>4064</v>
      </c>
      <c r="D437" s="215" t="s">
        <v>190</v>
      </c>
      <c r="E437" s="216" t="s">
        <v>4530</v>
      </c>
      <c r="F437" s="217" t="s">
        <v>5267</v>
      </c>
      <c r="G437" s="218" t="s">
        <v>4425</v>
      </c>
      <c r="H437" s="219">
        <v>1</v>
      </c>
      <c r="I437" s="220"/>
      <c r="J437" s="221">
        <f>ROUND(I437*H437,2)</f>
        <v>0</v>
      </c>
      <c r="K437" s="217" t="s">
        <v>19</v>
      </c>
      <c r="L437" s="46"/>
      <c r="M437" s="222" t="s">
        <v>19</v>
      </c>
      <c r="N437" s="223" t="s">
        <v>44</v>
      </c>
      <c r="O437" s="86"/>
      <c r="P437" s="224">
        <f>O437*H437</f>
        <v>0</v>
      </c>
      <c r="Q437" s="224">
        <v>0</v>
      </c>
      <c r="R437" s="224">
        <f>Q437*H437</f>
        <v>0</v>
      </c>
      <c r="S437" s="224">
        <v>0</v>
      </c>
      <c r="T437" s="225">
        <f>S437*H437</f>
        <v>0</v>
      </c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R437" s="226" t="s">
        <v>135</v>
      </c>
      <c r="AT437" s="226" t="s">
        <v>190</v>
      </c>
      <c r="AU437" s="226" t="s">
        <v>80</v>
      </c>
      <c r="AY437" s="19" t="s">
        <v>188</v>
      </c>
      <c r="BE437" s="227">
        <f>IF(N437="základní",J437,0)</f>
        <v>0</v>
      </c>
      <c r="BF437" s="227">
        <f>IF(N437="snížená",J437,0)</f>
        <v>0</v>
      </c>
      <c r="BG437" s="227">
        <f>IF(N437="zákl. přenesená",J437,0)</f>
        <v>0</v>
      </c>
      <c r="BH437" s="227">
        <f>IF(N437="sníž. přenesená",J437,0)</f>
        <v>0</v>
      </c>
      <c r="BI437" s="227">
        <f>IF(N437="nulová",J437,0)</f>
        <v>0</v>
      </c>
      <c r="BJ437" s="19" t="s">
        <v>80</v>
      </c>
      <c r="BK437" s="227">
        <f>ROUND(I437*H437,2)</f>
        <v>0</v>
      </c>
      <c r="BL437" s="19" t="s">
        <v>135</v>
      </c>
      <c r="BM437" s="226" t="s">
        <v>5268</v>
      </c>
    </row>
    <row r="438" s="2" customFormat="1" ht="16.5" customHeight="1">
      <c r="A438" s="40"/>
      <c r="B438" s="41"/>
      <c r="C438" s="215" t="s">
        <v>5269</v>
      </c>
      <c r="D438" s="215" t="s">
        <v>190</v>
      </c>
      <c r="E438" s="216" t="s">
        <v>4619</v>
      </c>
      <c r="F438" s="217" t="s">
        <v>5270</v>
      </c>
      <c r="G438" s="218" t="s">
        <v>1352</v>
      </c>
      <c r="H438" s="219">
        <v>2</v>
      </c>
      <c r="I438" s="220"/>
      <c r="J438" s="221">
        <f>ROUND(I438*H438,2)</f>
        <v>0</v>
      </c>
      <c r="K438" s="217" t="s">
        <v>19</v>
      </c>
      <c r="L438" s="46"/>
      <c r="M438" s="222" t="s">
        <v>19</v>
      </c>
      <c r="N438" s="223" t="s">
        <v>44</v>
      </c>
      <c r="O438" s="86"/>
      <c r="P438" s="224">
        <f>O438*H438</f>
        <v>0</v>
      </c>
      <c r="Q438" s="224">
        <v>0</v>
      </c>
      <c r="R438" s="224">
        <f>Q438*H438</f>
        <v>0</v>
      </c>
      <c r="S438" s="224">
        <v>0</v>
      </c>
      <c r="T438" s="225">
        <f>S438*H438</f>
        <v>0</v>
      </c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R438" s="226" t="s">
        <v>135</v>
      </c>
      <c r="AT438" s="226" t="s">
        <v>190</v>
      </c>
      <c r="AU438" s="226" t="s">
        <v>80</v>
      </c>
      <c r="AY438" s="19" t="s">
        <v>188</v>
      </c>
      <c r="BE438" s="227">
        <f>IF(N438="základní",J438,0)</f>
        <v>0</v>
      </c>
      <c r="BF438" s="227">
        <f>IF(N438="snížená",J438,0)</f>
        <v>0</v>
      </c>
      <c r="BG438" s="227">
        <f>IF(N438="zákl. přenesená",J438,0)</f>
        <v>0</v>
      </c>
      <c r="BH438" s="227">
        <f>IF(N438="sníž. přenesená",J438,0)</f>
        <v>0</v>
      </c>
      <c r="BI438" s="227">
        <f>IF(N438="nulová",J438,0)</f>
        <v>0</v>
      </c>
      <c r="BJ438" s="19" t="s">
        <v>80</v>
      </c>
      <c r="BK438" s="227">
        <f>ROUND(I438*H438,2)</f>
        <v>0</v>
      </c>
      <c r="BL438" s="19" t="s">
        <v>135</v>
      </c>
      <c r="BM438" s="226" t="s">
        <v>5271</v>
      </c>
    </row>
    <row r="439" s="2" customFormat="1" ht="16.5" customHeight="1">
      <c r="A439" s="40"/>
      <c r="B439" s="41"/>
      <c r="C439" s="215" t="s">
        <v>4067</v>
      </c>
      <c r="D439" s="215" t="s">
        <v>190</v>
      </c>
      <c r="E439" s="216" t="s">
        <v>4699</v>
      </c>
      <c r="F439" s="217" t="s">
        <v>5272</v>
      </c>
      <c r="G439" s="218" t="s">
        <v>1352</v>
      </c>
      <c r="H439" s="219">
        <v>1</v>
      </c>
      <c r="I439" s="220"/>
      <c r="J439" s="221">
        <f>ROUND(I439*H439,2)</f>
        <v>0</v>
      </c>
      <c r="K439" s="217" t="s">
        <v>19</v>
      </c>
      <c r="L439" s="46"/>
      <c r="M439" s="222" t="s">
        <v>19</v>
      </c>
      <c r="N439" s="223" t="s">
        <v>44</v>
      </c>
      <c r="O439" s="86"/>
      <c r="P439" s="224">
        <f>O439*H439</f>
        <v>0</v>
      </c>
      <c r="Q439" s="224">
        <v>0</v>
      </c>
      <c r="R439" s="224">
        <f>Q439*H439</f>
        <v>0</v>
      </c>
      <c r="S439" s="224">
        <v>0</v>
      </c>
      <c r="T439" s="225">
        <f>S439*H439</f>
        <v>0</v>
      </c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R439" s="226" t="s">
        <v>135</v>
      </c>
      <c r="AT439" s="226" t="s">
        <v>190</v>
      </c>
      <c r="AU439" s="226" t="s">
        <v>80</v>
      </c>
      <c r="AY439" s="19" t="s">
        <v>188</v>
      </c>
      <c r="BE439" s="227">
        <f>IF(N439="základní",J439,0)</f>
        <v>0</v>
      </c>
      <c r="BF439" s="227">
        <f>IF(N439="snížená",J439,0)</f>
        <v>0</v>
      </c>
      <c r="BG439" s="227">
        <f>IF(N439="zákl. přenesená",J439,0)</f>
        <v>0</v>
      </c>
      <c r="BH439" s="227">
        <f>IF(N439="sníž. přenesená",J439,0)</f>
        <v>0</v>
      </c>
      <c r="BI439" s="227">
        <f>IF(N439="nulová",J439,0)</f>
        <v>0</v>
      </c>
      <c r="BJ439" s="19" t="s">
        <v>80</v>
      </c>
      <c r="BK439" s="227">
        <f>ROUND(I439*H439,2)</f>
        <v>0</v>
      </c>
      <c r="BL439" s="19" t="s">
        <v>135</v>
      </c>
      <c r="BM439" s="226" t="s">
        <v>5273</v>
      </c>
    </row>
    <row r="440" s="2" customFormat="1" ht="16.5" customHeight="1">
      <c r="A440" s="40"/>
      <c r="B440" s="41"/>
      <c r="C440" s="215" t="s">
        <v>5274</v>
      </c>
      <c r="D440" s="215" t="s">
        <v>190</v>
      </c>
      <c r="E440" s="216" t="s">
        <v>4748</v>
      </c>
      <c r="F440" s="217" t="s">
        <v>5275</v>
      </c>
      <c r="G440" s="218" t="s">
        <v>1352</v>
      </c>
      <c r="H440" s="219">
        <v>10</v>
      </c>
      <c r="I440" s="220"/>
      <c r="J440" s="221">
        <f>ROUND(I440*H440,2)</f>
        <v>0</v>
      </c>
      <c r="K440" s="217" t="s">
        <v>19</v>
      </c>
      <c r="L440" s="46"/>
      <c r="M440" s="222" t="s">
        <v>19</v>
      </c>
      <c r="N440" s="223" t="s">
        <v>44</v>
      </c>
      <c r="O440" s="86"/>
      <c r="P440" s="224">
        <f>O440*H440</f>
        <v>0</v>
      </c>
      <c r="Q440" s="224">
        <v>0</v>
      </c>
      <c r="R440" s="224">
        <f>Q440*H440</f>
        <v>0</v>
      </c>
      <c r="S440" s="224">
        <v>0</v>
      </c>
      <c r="T440" s="225">
        <f>S440*H440</f>
        <v>0</v>
      </c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R440" s="226" t="s">
        <v>135</v>
      </c>
      <c r="AT440" s="226" t="s">
        <v>190</v>
      </c>
      <c r="AU440" s="226" t="s">
        <v>80</v>
      </c>
      <c r="AY440" s="19" t="s">
        <v>188</v>
      </c>
      <c r="BE440" s="227">
        <f>IF(N440="základní",J440,0)</f>
        <v>0</v>
      </c>
      <c r="BF440" s="227">
        <f>IF(N440="snížená",J440,0)</f>
        <v>0</v>
      </c>
      <c r="BG440" s="227">
        <f>IF(N440="zákl. přenesená",J440,0)</f>
        <v>0</v>
      </c>
      <c r="BH440" s="227">
        <f>IF(N440="sníž. přenesená",J440,0)</f>
        <v>0</v>
      </c>
      <c r="BI440" s="227">
        <f>IF(N440="nulová",J440,0)</f>
        <v>0</v>
      </c>
      <c r="BJ440" s="19" t="s">
        <v>80</v>
      </c>
      <c r="BK440" s="227">
        <f>ROUND(I440*H440,2)</f>
        <v>0</v>
      </c>
      <c r="BL440" s="19" t="s">
        <v>135</v>
      </c>
      <c r="BM440" s="226" t="s">
        <v>5276</v>
      </c>
    </row>
    <row r="441" s="2" customFormat="1" ht="16.5" customHeight="1">
      <c r="A441" s="40"/>
      <c r="B441" s="41"/>
      <c r="C441" s="215" t="s">
        <v>4070</v>
      </c>
      <c r="D441" s="215" t="s">
        <v>190</v>
      </c>
      <c r="E441" s="216" t="s">
        <v>4759</v>
      </c>
      <c r="F441" s="217" t="s">
        <v>5277</v>
      </c>
      <c r="G441" s="218" t="s">
        <v>1352</v>
      </c>
      <c r="H441" s="219">
        <v>3</v>
      </c>
      <c r="I441" s="220"/>
      <c r="J441" s="221">
        <f>ROUND(I441*H441,2)</f>
        <v>0</v>
      </c>
      <c r="K441" s="217" t="s">
        <v>19</v>
      </c>
      <c r="L441" s="46"/>
      <c r="M441" s="222" t="s">
        <v>19</v>
      </c>
      <c r="N441" s="223" t="s">
        <v>44</v>
      </c>
      <c r="O441" s="86"/>
      <c r="P441" s="224">
        <f>O441*H441</f>
        <v>0</v>
      </c>
      <c r="Q441" s="224">
        <v>0</v>
      </c>
      <c r="R441" s="224">
        <f>Q441*H441</f>
        <v>0</v>
      </c>
      <c r="S441" s="224">
        <v>0</v>
      </c>
      <c r="T441" s="225">
        <f>S441*H441</f>
        <v>0</v>
      </c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R441" s="226" t="s">
        <v>135</v>
      </c>
      <c r="AT441" s="226" t="s">
        <v>190</v>
      </c>
      <c r="AU441" s="226" t="s">
        <v>80</v>
      </c>
      <c r="AY441" s="19" t="s">
        <v>188</v>
      </c>
      <c r="BE441" s="227">
        <f>IF(N441="základní",J441,0)</f>
        <v>0</v>
      </c>
      <c r="BF441" s="227">
        <f>IF(N441="snížená",J441,0)</f>
        <v>0</v>
      </c>
      <c r="BG441" s="227">
        <f>IF(N441="zákl. přenesená",J441,0)</f>
        <v>0</v>
      </c>
      <c r="BH441" s="227">
        <f>IF(N441="sníž. přenesená",J441,0)</f>
        <v>0</v>
      </c>
      <c r="BI441" s="227">
        <f>IF(N441="nulová",J441,0)</f>
        <v>0</v>
      </c>
      <c r="BJ441" s="19" t="s">
        <v>80</v>
      </c>
      <c r="BK441" s="227">
        <f>ROUND(I441*H441,2)</f>
        <v>0</v>
      </c>
      <c r="BL441" s="19" t="s">
        <v>135</v>
      </c>
      <c r="BM441" s="226" t="s">
        <v>5278</v>
      </c>
    </row>
    <row r="442" s="2" customFormat="1" ht="16.5" customHeight="1">
      <c r="A442" s="40"/>
      <c r="B442" s="41"/>
      <c r="C442" s="215" t="s">
        <v>5279</v>
      </c>
      <c r="D442" s="215" t="s">
        <v>190</v>
      </c>
      <c r="E442" s="216" t="s">
        <v>4898</v>
      </c>
      <c r="F442" s="217" t="s">
        <v>5280</v>
      </c>
      <c r="G442" s="218" t="s">
        <v>1352</v>
      </c>
      <c r="H442" s="219">
        <v>2</v>
      </c>
      <c r="I442" s="220"/>
      <c r="J442" s="221">
        <f>ROUND(I442*H442,2)</f>
        <v>0</v>
      </c>
      <c r="K442" s="217" t="s">
        <v>19</v>
      </c>
      <c r="L442" s="46"/>
      <c r="M442" s="222" t="s">
        <v>19</v>
      </c>
      <c r="N442" s="223" t="s">
        <v>44</v>
      </c>
      <c r="O442" s="86"/>
      <c r="P442" s="224">
        <f>O442*H442</f>
        <v>0</v>
      </c>
      <c r="Q442" s="224">
        <v>0</v>
      </c>
      <c r="R442" s="224">
        <f>Q442*H442</f>
        <v>0</v>
      </c>
      <c r="S442" s="224">
        <v>0</v>
      </c>
      <c r="T442" s="225">
        <f>S442*H442</f>
        <v>0</v>
      </c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R442" s="226" t="s">
        <v>135</v>
      </c>
      <c r="AT442" s="226" t="s">
        <v>190</v>
      </c>
      <c r="AU442" s="226" t="s">
        <v>80</v>
      </c>
      <c r="AY442" s="19" t="s">
        <v>188</v>
      </c>
      <c r="BE442" s="227">
        <f>IF(N442="základní",J442,0)</f>
        <v>0</v>
      </c>
      <c r="BF442" s="227">
        <f>IF(N442="snížená",J442,0)</f>
        <v>0</v>
      </c>
      <c r="BG442" s="227">
        <f>IF(N442="zákl. přenesená",J442,0)</f>
        <v>0</v>
      </c>
      <c r="BH442" s="227">
        <f>IF(N442="sníž. přenesená",J442,0)</f>
        <v>0</v>
      </c>
      <c r="BI442" s="227">
        <f>IF(N442="nulová",J442,0)</f>
        <v>0</v>
      </c>
      <c r="BJ442" s="19" t="s">
        <v>80</v>
      </c>
      <c r="BK442" s="227">
        <f>ROUND(I442*H442,2)</f>
        <v>0</v>
      </c>
      <c r="BL442" s="19" t="s">
        <v>135</v>
      </c>
      <c r="BM442" s="226" t="s">
        <v>5281</v>
      </c>
    </row>
    <row r="443" s="2" customFormat="1" ht="16.5" customHeight="1">
      <c r="A443" s="40"/>
      <c r="B443" s="41"/>
      <c r="C443" s="215" t="s">
        <v>4073</v>
      </c>
      <c r="D443" s="215" t="s">
        <v>190</v>
      </c>
      <c r="E443" s="216" t="s">
        <v>4954</v>
      </c>
      <c r="F443" s="217" t="s">
        <v>5282</v>
      </c>
      <c r="G443" s="218" t="s">
        <v>1352</v>
      </c>
      <c r="H443" s="219">
        <v>6</v>
      </c>
      <c r="I443" s="220"/>
      <c r="J443" s="221">
        <f>ROUND(I443*H443,2)</f>
        <v>0</v>
      </c>
      <c r="K443" s="217" t="s">
        <v>19</v>
      </c>
      <c r="L443" s="46"/>
      <c r="M443" s="222" t="s">
        <v>19</v>
      </c>
      <c r="N443" s="223" t="s">
        <v>44</v>
      </c>
      <c r="O443" s="86"/>
      <c r="P443" s="224">
        <f>O443*H443</f>
        <v>0</v>
      </c>
      <c r="Q443" s="224">
        <v>0</v>
      </c>
      <c r="R443" s="224">
        <f>Q443*H443</f>
        <v>0</v>
      </c>
      <c r="S443" s="224">
        <v>0</v>
      </c>
      <c r="T443" s="225">
        <f>S443*H443</f>
        <v>0</v>
      </c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R443" s="226" t="s">
        <v>135</v>
      </c>
      <c r="AT443" s="226" t="s">
        <v>190</v>
      </c>
      <c r="AU443" s="226" t="s">
        <v>80</v>
      </c>
      <c r="AY443" s="19" t="s">
        <v>188</v>
      </c>
      <c r="BE443" s="227">
        <f>IF(N443="základní",J443,0)</f>
        <v>0</v>
      </c>
      <c r="BF443" s="227">
        <f>IF(N443="snížená",J443,0)</f>
        <v>0</v>
      </c>
      <c r="BG443" s="227">
        <f>IF(N443="zákl. přenesená",J443,0)</f>
        <v>0</v>
      </c>
      <c r="BH443" s="227">
        <f>IF(N443="sníž. přenesená",J443,0)</f>
        <v>0</v>
      </c>
      <c r="BI443" s="227">
        <f>IF(N443="nulová",J443,0)</f>
        <v>0</v>
      </c>
      <c r="BJ443" s="19" t="s">
        <v>80</v>
      </c>
      <c r="BK443" s="227">
        <f>ROUND(I443*H443,2)</f>
        <v>0</v>
      </c>
      <c r="BL443" s="19" t="s">
        <v>135</v>
      </c>
      <c r="BM443" s="226" t="s">
        <v>5283</v>
      </c>
    </row>
    <row r="444" s="2" customFormat="1" ht="16.5" customHeight="1">
      <c r="A444" s="40"/>
      <c r="B444" s="41"/>
      <c r="C444" s="215" t="s">
        <v>5284</v>
      </c>
      <c r="D444" s="215" t="s">
        <v>190</v>
      </c>
      <c r="E444" s="216" t="s">
        <v>5004</v>
      </c>
      <c r="F444" s="217" t="s">
        <v>5285</v>
      </c>
      <c r="G444" s="218" t="s">
        <v>1352</v>
      </c>
      <c r="H444" s="219">
        <v>3</v>
      </c>
      <c r="I444" s="220"/>
      <c r="J444" s="221">
        <f>ROUND(I444*H444,2)</f>
        <v>0</v>
      </c>
      <c r="K444" s="217" t="s">
        <v>19</v>
      </c>
      <c r="L444" s="46"/>
      <c r="M444" s="222" t="s">
        <v>19</v>
      </c>
      <c r="N444" s="223" t="s">
        <v>44</v>
      </c>
      <c r="O444" s="86"/>
      <c r="P444" s="224">
        <f>O444*H444</f>
        <v>0</v>
      </c>
      <c r="Q444" s="224">
        <v>0</v>
      </c>
      <c r="R444" s="224">
        <f>Q444*H444</f>
        <v>0</v>
      </c>
      <c r="S444" s="224">
        <v>0</v>
      </c>
      <c r="T444" s="225">
        <f>S444*H444</f>
        <v>0</v>
      </c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R444" s="226" t="s">
        <v>135</v>
      </c>
      <c r="AT444" s="226" t="s">
        <v>190</v>
      </c>
      <c r="AU444" s="226" t="s">
        <v>80</v>
      </c>
      <c r="AY444" s="19" t="s">
        <v>188</v>
      </c>
      <c r="BE444" s="227">
        <f>IF(N444="základní",J444,0)</f>
        <v>0</v>
      </c>
      <c r="BF444" s="227">
        <f>IF(N444="snížená",J444,0)</f>
        <v>0</v>
      </c>
      <c r="BG444" s="227">
        <f>IF(N444="zákl. přenesená",J444,0)</f>
        <v>0</v>
      </c>
      <c r="BH444" s="227">
        <f>IF(N444="sníž. přenesená",J444,0)</f>
        <v>0</v>
      </c>
      <c r="BI444" s="227">
        <f>IF(N444="nulová",J444,0)</f>
        <v>0</v>
      </c>
      <c r="BJ444" s="19" t="s">
        <v>80</v>
      </c>
      <c r="BK444" s="227">
        <f>ROUND(I444*H444,2)</f>
        <v>0</v>
      </c>
      <c r="BL444" s="19" t="s">
        <v>135</v>
      </c>
      <c r="BM444" s="226" t="s">
        <v>5286</v>
      </c>
    </row>
    <row r="445" s="2" customFormat="1" ht="16.5" customHeight="1">
      <c r="A445" s="40"/>
      <c r="B445" s="41"/>
      <c r="C445" s="215" t="s">
        <v>4076</v>
      </c>
      <c r="D445" s="215" t="s">
        <v>190</v>
      </c>
      <c r="E445" s="216" t="s">
        <v>5287</v>
      </c>
      <c r="F445" s="217" t="s">
        <v>5288</v>
      </c>
      <c r="G445" s="218" t="s">
        <v>1352</v>
      </c>
      <c r="H445" s="219">
        <v>2</v>
      </c>
      <c r="I445" s="220"/>
      <c r="J445" s="221">
        <f>ROUND(I445*H445,2)</f>
        <v>0</v>
      </c>
      <c r="K445" s="217" t="s">
        <v>19</v>
      </c>
      <c r="L445" s="46"/>
      <c r="M445" s="222" t="s">
        <v>19</v>
      </c>
      <c r="N445" s="223" t="s">
        <v>44</v>
      </c>
      <c r="O445" s="86"/>
      <c r="P445" s="224">
        <f>O445*H445</f>
        <v>0</v>
      </c>
      <c r="Q445" s="224">
        <v>0</v>
      </c>
      <c r="R445" s="224">
        <f>Q445*H445</f>
        <v>0</v>
      </c>
      <c r="S445" s="224">
        <v>0</v>
      </c>
      <c r="T445" s="225">
        <f>S445*H445</f>
        <v>0</v>
      </c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R445" s="226" t="s">
        <v>135</v>
      </c>
      <c r="AT445" s="226" t="s">
        <v>190</v>
      </c>
      <c r="AU445" s="226" t="s">
        <v>80</v>
      </c>
      <c r="AY445" s="19" t="s">
        <v>188</v>
      </c>
      <c r="BE445" s="227">
        <f>IF(N445="základní",J445,0)</f>
        <v>0</v>
      </c>
      <c r="BF445" s="227">
        <f>IF(N445="snížená",J445,0)</f>
        <v>0</v>
      </c>
      <c r="BG445" s="227">
        <f>IF(N445="zákl. přenesená",J445,0)</f>
        <v>0</v>
      </c>
      <c r="BH445" s="227">
        <f>IF(N445="sníž. přenesená",J445,0)</f>
        <v>0</v>
      </c>
      <c r="BI445" s="227">
        <f>IF(N445="nulová",J445,0)</f>
        <v>0</v>
      </c>
      <c r="BJ445" s="19" t="s">
        <v>80</v>
      </c>
      <c r="BK445" s="227">
        <f>ROUND(I445*H445,2)</f>
        <v>0</v>
      </c>
      <c r="BL445" s="19" t="s">
        <v>135</v>
      </c>
      <c r="BM445" s="226" t="s">
        <v>5289</v>
      </c>
    </row>
    <row r="446" s="2" customFormat="1" ht="16.5" customHeight="1">
      <c r="A446" s="40"/>
      <c r="B446" s="41"/>
      <c r="C446" s="215" t="s">
        <v>5290</v>
      </c>
      <c r="D446" s="215" t="s">
        <v>190</v>
      </c>
      <c r="E446" s="216" t="s">
        <v>5291</v>
      </c>
      <c r="F446" s="217" t="s">
        <v>5292</v>
      </c>
      <c r="G446" s="218" t="s">
        <v>1352</v>
      </c>
      <c r="H446" s="219">
        <v>6</v>
      </c>
      <c r="I446" s="220"/>
      <c r="J446" s="221">
        <f>ROUND(I446*H446,2)</f>
        <v>0</v>
      </c>
      <c r="K446" s="217" t="s">
        <v>19</v>
      </c>
      <c r="L446" s="46"/>
      <c r="M446" s="222" t="s">
        <v>19</v>
      </c>
      <c r="N446" s="223" t="s">
        <v>44</v>
      </c>
      <c r="O446" s="86"/>
      <c r="P446" s="224">
        <f>O446*H446</f>
        <v>0</v>
      </c>
      <c r="Q446" s="224">
        <v>0</v>
      </c>
      <c r="R446" s="224">
        <f>Q446*H446</f>
        <v>0</v>
      </c>
      <c r="S446" s="224">
        <v>0</v>
      </c>
      <c r="T446" s="225">
        <f>S446*H446</f>
        <v>0</v>
      </c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R446" s="226" t="s">
        <v>135</v>
      </c>
      <c r="AT446" s="226" t="s">
        <v>190</v>
      </c>
      <c r="AU446" s="226" t="s">
        <v>80</v>
      </c>
      <c r="AY446" s="19" t="s">
        <v>188</v>
      </c>
      <c r="BE446" s="227">
        <f>IF(N446="základní",J446,0)</f>
        <v>0</v>
      </c>
      <c r="BF446" s="227">
        <f>IF(N446="snížená",J446,0)</f>
        <v>0</v>
      </c>
      <c r="BG446" s="227">
        <f>IF(N446="zákl. přenesená",J446,0)</f>
        <v>0</v>
      </c>
      <c r="BH446" s="227">
        <f>IF(N446="sníž. přenesená",J446,0)</f>
        <v>0</v>
      </c>
      <c r="BI446" s="227">
        <f>IF(N446="nulová",J446,0)</f>
        <v>0</v>
      </c>
      <c r="BJ446" s="19" t="s">
        <v>80</v>
      </c>
      <c r="BK446" s="227">
        <f>ROUND(I446*H446,2)</f>
        <v>0</v>
      </c>
      <c r="BL446" s="19" t="s">
        <v>135</v>
      </c>
      <c r="BM446" s="226" t="s">
        <v>5293</v>
      </c>
    </row>
    <row r="447" s="2" customFormat="1" ht="16.5" customHeight="1">
      <c r="A447" s="40"/>
      <c r="B447" s="41"/>
      <c r="C447" s="215" t="s">
        <v>4079</v>
      </c>
      <c r="D447" s="215" t="s">
        <v>190</v>
      </c>
      <c r="E447" s="216" t="s">
        <v>5294</v>
      </c>
      <c r="F447" s="217" t="s">
        <v>5295</v>
      </c>
      <c r="G447" s="218" t="s">
        <v>1352</v>
      </c>
      <c r="H447" s="219">
        <v>6</v>
      </c>
      <c r="I447" s="220"/>
      <c r="J447" s="221">
        <f>ROUND(I447*H447,2)</f>
        <v>0</v>
      </c>
      <c r="K447" s="217" t="s">
        <v>19</v>
      </c>
      <c r="L447" s="46"/>
      <c r="M447" s="222" t="s">
        <v>19</v>
      </c>
      <c r="N447" s="223" t="s">
        <v>44</v>
      </c>
      <c r="O447" s="86"/>
      <c r="P447" s="224">
        <f>O447*H447</f>
        <v>0</v>
      </c>
      <c r="Q447" s="224">
        <v>0</v>
      </c>
      <c r="R447" s="224">
        <f>Q447*H447</f>
        <v>0</v>
      </c>
      <c r="S447" s="224">
        <v>0</v>
      </c>
      <c r="T447" s="225">
        <f>S447*H447</f>
        <v>0</v>
      </c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R447" s="226" t="s">
        <v>135</v>
      </c>
      <c r="AT447" s="226" t="s">
        <v>190</v>
      </c>
      <c r="AU447" s="226" t="s">
        <v>80</v>
      </c>
      <c r="AY447" s="19" t="s">
        <v>188</v>
      </c>
      <c r="BE447" s="227">
        <f>IF(N447="základní",J447,0)</f>
        <v>0</v>
      </c>
      <c r="BF447" s="227">
        <f>IF(N447="snížená",J447,0)</f>
        <v>0</v>
      </c>
      <c r="BG447" s="227">
        <f>IF(N447="zákl. přenesená",J447,0)</f>
        <v>0</v>
      </c>
      <c r="BH447" s="227">
        <f>IF(N447="sníž. přenesená",J447,0)</f>
        <v>0</v>
      </c>
      <c r="BI447" s="227">
        <f>IF(N447="nulová",J447,0)</f>
        <v>0</v>
      </c>
      <c r="BJ447" s="19" t="s">
        <v>80</v>
      </c>
      <c r="BK447" s="227">
        <f>ROUND(I447*H447,2)</f>
        <v>0</v>
      </c>
      <c r="BL447" s="19" t="s">
        <v>135</v>
      </c>
      <c r="BM447" s="226" t="s">
        <v>5296</v>
      </c>
    </row>
    <row r="448" s="2" customFormat="1" ht="16.5" customHeight="1">
      <c r="A448" s="40"/>
      <c r="B448" s="41"/>
      <c r="C448" s="215" t="s">
        <v>5297</v>
      </c>
      <c r="D448" s="215" t="s">
        <v>190</v>
      </c>
      <c r="E448" s="216" t="s">
        <v>5298</v>
      </c>
      <c r="F448" s="217" t="s">
        <v>5299</v>
      </c>
      <c r="G448" s="218" t="s">
        <v>1352</v>
      </c>
      <c r="H448" s="219">
        <v>3</v>
      </c>
      <c r="I448" s="220"/>
      <c r="J448" s="221">
        <f>ROUND(I448*H448,2)</f>
        <v>0</v>
      </c>
      <c r="K448" s="217" t="s">
        <v>19</v>
      </c>
      <c r="L448" s="46"/>
      <c r="M448" s="222" t="s">
        <v>19</v>
      </c>
      <c r="N448" s="223" t="s">
        <v>44</v>
      </c>
      <c r="O448" s="86"/>
      <c r="P448" s="224">
        <f>O448*H448</f>
        <v>0</v>
      </c>
      <c r="Q448" s="224">
        <v>0</v>
      </c>
      <c r="R448" s="224">
        <f>Q448*H448</f>
        <v>0</v>
      </c>
      <c r="S448" s="224">
        <v>0</v>
      </c>
      <c r="T448" s="225">
        <f>S448*H448</f>
        <v>0</v>
      </c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R448" s="226" t="s">
        <v>135</v>
      </c>
      <c r="AT448" s="226" t="s">
        <v>190</v>
      </c>
      <c r="AU448" s="226" t="s">
        <v>80</v>
      </c>
      <c r="AY448" s="19" t="s">
        <v>188</v>
      </c>
      <c r="BE448" s="227">
        <f>IF(N448="základní",J448,0)</f>
        <v>0</v>
      </c>
      <c r="BF448" s="227">
        <f>IF(N448="snížená",J448,0)</f>
        <v>0</v>
      </c>
      <c r="BG448" s="227">
        <f>IF(N448="zákl. přenesená",J448,0)</f>
        <v>0</v>
      </c>
      <c r="BH448" s="227">
        <f>IF(N448="sníž. přenesená",J448,0)</f>
        <v>0</v>
      </c>
      <c r="BI448" s="227">
        <f>IF(N448="nulová",J448,0)</f>
        <v>0</v>
      </c>
      <c r="BJ448" s="19" t="s">
        <v>80</v>
      </c>
      <c r="BK448" s="227">
        <f>ROUND(I448*H448,2)</f>
        <v>0</v>
      </c>
      <c r="BL448" s="19" t="s">
        <v>135</v>
      </c>
      <c r="BM448" s="226" t="s">
        <v>5300</v>
      </c>
    </row>
    <row r="449" s="2" customFormat="1" ht="16.5" customHeight="1">
      <c r="A449" s="40"/>
      <c r="B449" s="41"/>
      <c r="C449" s="215" t="s">
        <v>4082</v>
      </c>
      <c r="D449" s="215" t="s">
        <v>190</v>
      </c>
      <c r="E449" s="216" t="s">
        <v>5301</v>
      </c>
      <c r="F449" s="217" t="s">
        <v>5302</v>
      </c>
      <c r="G449" s="218" t="s">
        <v>1352</v>
      </c>
      <c r="H449" s="219">
        <v>3</v>
      </c>
      <c r="I449" s="220"/>
      <c r="J449" s="221">
        <f>ROUND(I449*H449,2)</f>
        <v>0</v>
      </c>
      <c r="K449" s="217" t="s">
        <v>19</v>
      </c>
      <c r="L449" s="46"/>
      <c r="M449" s="222" t="s">
        <v>19</v>
      </c>
      <c r="N449" s="223" t="s">
        <v>44</v>
      </c>
      <c r="O449" s="86"/>
      <c r="P449" s="224">
        <f>O449*H449</f>
        <v>0</v>
      </c>
      <c r="Q449" s="224">
        <v>0</v>
      </c>
      <c r="R449" s="224">
        <f>Q449*H449</f>
        <v>0</v>
      </c>
      <c r="S449" s="224">
        <v>0</v>
      </c>
      <c r="T449" s="225">
        <f>S449*H449</f>
        <v>0</v>
      </c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R449" s="226" t="s">
        <v>135</v>
      </c>
      <c r="AT449" s="226" t="s">
        <v>190</v>
      </c>
      <c r="AU449" s="226" t="s">
        <v>80</v>
      </c>
      <c r="AY449" s="19" t="s">
        <v>188</v>
      </c>
      <c r="BE449" s="227">
        <f>IF(N449="základní",J449,0)</f>
        <v>0</v>
      </c>
      <c r="BF449" s="227">
        <f>IF(N449="snížená",J449,0)</f>
        <v>0</v>
      </c>
      <c r="BG449" s="227">
        <f>IF(N449="zákl. přenesená",J449,0)</f>
        <v>0</v>
      </c>
      <c r="BH449" s="227">
        <f>IF(N449="sníž. přenesená",J449,0)</f>
        <v>0</v>
      </c>
      <c r="BI449" s="227">
        <f>IF(N449="nulová",J449,0)</f>
        <v>0</v>
      </c>
      <c r="BJ449" s="19" t="s">
        <v>80</v>
      </c>
      <c r="BK449" s="227">
        <f>ROUND(I449*H449,2)</f>
        <v>0</v>
      </c>
      <c r="BL449" s="19" t="s">
        <v>135</v>
      </c>
      <c r="BM449" s="226" t="s">
        <v>5303</v>
      </c>
    </row>
    <row r="450" s="2" customFormat="1" ht="16.5" customHeight="1">
      <c r="A450" s="40"/>
      <c r="B450" s="41"/>
      <c r="C450" s="215" t="s">
        <v>5304</v>
      </c>
      <c r="D450" s="215" t="s">
        <v>190</v>
      </c>
      <c r="E450" s="216" t="s">
        <v>5305</v>
      </c>
      <c r="F450" s="217" t="s">
        <v>5306</v>
      </c>
      <c r="G450" s="218" t="s">
        <v>1352</v>
      </c>
      <c r="H450" s="219">
        <v>2</v>
      </c>
      <c r="I450" s="220"/>
      <c r="J450" s="221">
        <f>ROUND(I450*H450,2)</f>
        <v>0</v>
      </c>
      <c r="K450" s="217" t="s">
        <v>19</v>
      </c>
      <c r="L450" s="46"/>
      <c r="M450" s="222" t="s">
        <v>19</v>
      </c>
      <c r="N450" s="223" t="s">
        <v>44</v>
      </c>
      <c r="O450" s="86"/>
      <c r="P450" s="224">
        <f>O450*H450</f>
        <v>0</v>
      </c>
      <c r="Q450" s="224">
        <v>0</v>
      </c>
      <c r="R450" s="224">
        <f>Q450*H450</f>
        <v>0</v>
      </c>
      <c r="S450" s="224">
        <v>0</v>
      </c>
      <c r="T450" s="225">
        <f>S450*H450</f>
        <v>0</v>
      </c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R450" s="226" t="s">
        <v>135</v>
      </c>
      <c r="AT450" s="226" t="s">
        <v>190</v>
      </c>
      <c r="AU450" s="226" t="s">
        <v>80</v>
      </c>
      <c r="AY450" s="19" t="s">
        <v>188</v>
      </c>
      <c r="BE450" s="227">
        <f>IF(N450="základní",J450,0)</f>
        <v>0</v>
      </c>
      <c r="BF450" s="227">
        <f>IF(N450="snížená",J450,0)</f>
        <v>0</v>
      </c>
      <c r="BG450" s="227">
        <f>IF(N450="zákl. přenesená",J450,0)</f>
        <v>0</v>
      </c>
      <c r="BH450" s="227">
        <f>IF(N450="sníž. přenesená",J450,0)</f>
        <v>0</v>
      </c>
      <c r="BI450" s="227">
        <f>IF(N450="nulová",J450,0)</f>
        <v>0</v>
      </c>
      <c r="BJ450" s="19" t="s">
        <v>80</v>
      </c>
      <c r="BK450" s="227">
        <f>ROUND(I450*H450,2)</f>
        <v>0</v>
      </c>
      <c r="BL450" s="19" t="s">
        <v>135</v>
      </c>
      <c r="BM450" s="226" t="s">
        <v>5307</v>
      </c>
    </row>
    <row r="451" s="2" customFormat="1" ht="16.5" customHeight="1">
      <c r="A451" s="40"/>
      <c r="B451" s="41"/>
      <c r="C451" s="215" t="s">
        <v>4085</v>
      </c>
      <c r="D451" s="215" t="s">
        <v>190</v>
      </c>
      <c r="E451" s="216" t="s">
        <v>5308</v>
      </c>
      <c r="F451" s="217" t="s">
        <v>5309</v>
      </c>
      <c r="G451" s="218" t="s">
        <v>1352</v>
      </c>
      <c r="H451" s="219">
        <v>15</v>
      </c>
      <c r="I451" s="220"/>
      <c r="J451" s="221">
        <f>ROUND(I451*H451,2)</f>
        <v>0</v>
      </c>
      <c r="K451" s="217" t="s">
        <v>19</v>
      </c>
      <c r="L451" s="46"/>
      <c r="M451" s="222" t="s">
        <v>19</v>
      </c>
      <c r="N451" s="223" t="s">
        <v>44</v>
      </c>
      <c r="O451" s="86"/>
      <c r="P451" s="224">
        <f>O451*H451</f>
        <v>0</v>
      </c>
      <c r="Q451" s="224">
        <v>0</v>
      </c>
      <c r="R451" s="224">
        <f>Q451*H451</f>
        <v>0</v>
      </c>
      <c r="S451" s="224">
        <v>0</v>
      </c>
      <c r="T451" s="225">
        <f>S451*H451</f>
        <v>0</v>
      </c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R451" s="226" t="s">
        <v>135</v>
      </c>
      <c r="AT451" s="226" t="s">
        <v>190</v>
      </c>
      <c r="AU451" s="226" t="s">
        <v>80</v>
      </c>
      <c r="AY451" s="19" t="s">
        <v>188</v>
      </c>
      <c r="BE451" s="227">
        <f>IF(N451="základní",J451,0)</f>
        <v>0</v>
      </c>
      <c r="BF451" s="227">
        <f>IF(N451="snížená",J451,0)</f>
        <v>0</v>
      </c>
      <c r="BG451" s="227">
        <f>IF(N451="zákl. přenesená",J451,0)</f>
        <v>0</v>
      </c>
      <c r="BH451" s="227">
        <f>IF(N451="sníž. přenesená",J451,0)</f>
        <v>0</v>
      </c>
      <c r="BI451" s="227">
        <f>IF(N451="nulová",J451,0)</f>
        <v>0</v>
      </c>
      <c r="BJ451" s="19" t="s">
        <v>80</v>
      </c>
      <c r="BK451" s="227">
        <f>ROUND(I451*H451,2)</f>
        <v>0</v>
      </c>
      <c r="BL451" s="19" t="s">
        <v>135</v>
      </c>
      <c r="BM451" s="226" t="s">
        <v>5310</v>
      </c>
    </row>
    <row r="452" s="2" customFormat="1" ht="16.5" customHeight="1">
      <c r="A452" s="40"/>
      <c r="B452" s="41"/>
      <c r="C452" s="215" t="s">
        <v>5311</v>
      </c>
      <c r="D452" s="215" t="s">
        <v>190</v>
      </c>
      <c r="E452" s="216" t="s">
        <v>5312</v>
      </c>
      <c r="F452" s="217" t="s">
        <v>5313</v>
      </c>
      <c r="G452" s="218" t="s">
        <v>1352</v>
      </c>
      <c r="H452" s="219">
        <v>4</v>
      </c>
      <c r="I452" s="220"/>
      <c r="J452" s="221">
        <f>ROUND(I452*H452,2)</f>
        <v>0</v>
      </c>
      <c r="K452" s="217" t="s">
        <v>19</v>
      </c>
      <c r="L452" s="46"/>
      <c r="M452" s="222" t="s">
        <v>19</v>
      </c>
      <c r="N452" s="223" t="s">
        <v>44</v>
      </c>
      <c r="O452" s="86"/>
      <c r="P452" s="224">
        <f>O452*H452</f>
        <v>0</v>
      </c>
      <c r="Q452" s="224">
        <v>0</v>
      </c>
      <c r="R452" s="224">
        <f>Q452*H452</f>
        <v>0</v>
      </c>
      <c r="S452" s="224">
        <v>0</v>
      </c>
      <c r="T452" s="225">
        <f>S452*H452</f>
        <v>0</v>
      </c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R452" s="226" t="s">
        <v>135</v>
      </c>
      <c r="AT452" s="226" t="s">
        <v>190</v>
      </c>
      <c r="AU452" s="226" t="s">
        <v>80</v>
      </c>
      <c r="AY452" s="19" t="s">
        <v>188</v>
      </c>
      <c r="BE452" s="227">
        <f>IF(N452="základní",J452,0)</f>
        <v>0</v>
      </c>
      <c r="BF452" s="227">
        <f>IF(N452="snížená",J452,0)</f>
        <v>0</v>
      </c>
      <c r="BG452" s="227">
        <f>IF(N452="zákl. přenesená",J452,0)</f>
        <v>0</v>
      </c>
      <c r="BH452" s="227">
        <f>IF(N452="sníž. přenesená",J452,0)</f>
        <v>0</v>
      </c>
      <c r="BI452" s="227">
        <f>IF(N452="nulová",J452,0)</f>
        <v>0</v>
      </c>
      <c r="BJ452" s="19" t="s">
        <v>80</v>
      </c>
      <c r="BK452" s="227">
        <f>ROUND(I452*H452,2)</f>
        <v>0</v>
      </c>
      <c r="BL452" s="19" t="s">
        <v>135</v>
      </c>
      <c r="BM452" s="226" t="s">
        <v>5314</v>
      </c>
    </row>
    <row r="453" s="2" customFormat="1" ht="16.5" customHeight="1">
      <c r="A453" s="40"/>
      <c r="B453" s="41"/>
      <c r="C453" s="215" t="s">
        <v>4088</v>
      </c>
      <c r="D453" s="215" t="s">
        <v>190</v>
      </c>
      <c r="E453" s="216" t="s">
        <v>5315</v>
      </c>
      <c r="F453" s="217" t="s">
        <v>5316</v>
      </c>
      <c r="G453" s="218" t="s">
        <v>501</v>
      </c>
      <c r="H453" s="219">
        <v>25</v>
      </c>
      <c r="I453" s="220"/>
      <c r="J453" s="221">
        <f>ROUND(I453*H453,2)</f>
        <v>0</v>
      </c>
      <c r="K453" s="217" t="s">
        <v>19</v>
      </c>
      <c r="L453" s="46"/>
      <c r="M453" s="222" t="s">
        <v>19</v>
      </c>
      <c r="N453" s="223" t="s">
        <v>44</v>
      </c>
      <c r="O453" s="86"/>
      <c r="P453" s="224">
        <f>O453*H453</f>
        <v>0</v>
      </c>
      <c r="Q453" s="224">
        <v>0</v>
      </c>
      <c r="R453" s="224">
        <f>Q453*H453</f>
        <v>0</v>
      </c>
      <c r="S453" s="224">
        <v>0</v>
      </c>
      <c r="T453" s="225">
        <f>S453*H453</f>
        <v>0</v>
      </c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R453" s="226" t="s">
        <v>135</v>
      </c>
      <c r="AT453" s="226" t="s">
        <v>190</v>
      </c>
      <c r="AU453" s="226" t="s">
        <v>80</v>
      </c>
      <c r="AY453" s="19" t="s">
        <v>188</v>
      </c>
      <c r="BE453" s="227">
        <f>IF(N453="základní",J453,0)</f>
        <v>0</v>
      </c>
      <c r="BF453" s="227">
        <f>IF(N453="snížená",J453,0)</f>
        <v>0</v>
      </c>
      <c r="BG453" s="227">
        <f>IF(N453="zákl. přenesená",J453,0)</f>
        <v>0</v>
      </c>
      <c r="BH453" s="227">
        <f>IF(N453="sníž. přenesená",J453,0)</f>
        <v>0</v>
      </c>
      <c r="BI453" s="227">
        <f>IF(N453="nulová",J453,0)</f>
        <v>0</v>
      </c>
      <c r="BJ453" s="19" t="s">
        <v>80</v>
      </c>
      <c r="BK453" s="227">
        <f>ROUND(I453*H453,2)</f>
        <v>0</v>
      </c>
      <c r="BL453" s="19" t="s">
        <v>135</v>
      </c>
      <c r="BM453" s="226" t="s">
        <v>5317</v>
      </c>
    </row>
    <row r="454" s="2" customFormat="1" ht="16.5" customHeight="1">
      <c r="A454" s="40"/>
      <c r="B454" s="41"/>
      <c r="C454" s="215" t="s">
        <v>5318</v>
      </c>
      <c r="D454" s="215" t="s">
        <v>190</v>
      </c>
      <c r="E454" s="216" t="s">
        <v>5319</v>
      </c>
      <c r="F454" s="217" t="s">
        <v>5320</v>
      </c>
      <c r="G454" s="218" t="s">
        <v>1352</v>
      </c>
      <c r="H454" s="219">
        <v>30</v>
      </c>
      <c r="I454" s="220"/>
      <c r="J454" s="221">
        <f>ROUND(I454*H454,2)</f>
        <v>0</v>
      </c>
      <c r="K454" s="217" t="s">
        <v>19</v>
      </c>
      <c r="L454" s="46"/>
      <c r="M454" s="222" t="s">
        <v>19</v>
      </c>
      <c r="N454" s="223" t="s">
        <v>44</v>
      </c>
      <c r="O454" s="86"/>
      <c r="P454" s="224">
        <f>O454*H454</f>
        <v>0</v>
      </c>
      <c r="Q454" s="224">
        <v>0</v>
      </c>
      <c r="R454" s="224">
        <f>Q454*H454</f>
        <v>0</v>
      </c>
      <c r="S454" s="224">
        <v>0</v>
      </c>
      <c r="T454" s="225">
        <f>S454*H454</f>
        <v>0</v>
      </c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R454" s="226" t="s">
        <v>135</v>
      </c>
      <c r="AT454" s="226" t="s">
        <v>190</v>
      </c>
      <c r="AU454" s="226" t="s">
        <v>80</v>
      </c>
      <c r="AY454" s="19" t="s">
        <v>188</v>
      </c>
      <c r="BE454" s="227">
        <f>IF(N454="základní",J454,0)</f>
        <v>0</v>
      </c>
      <c r="BF454" s="227">
        <f>IF(N454="snížená",J454,0)</f>
        <v>0</v>
      </c>
      <c r="BG454" s="227">
        <f>IF(N454="zákl. přenesená",J454,0)</f>
        <v>0</v>
      </c>
      <c r="BH454" s="227">
        <f>IF(N454="sníž. přenesená",J454,0)</f>
        <v>0</v>
      </c>
      <c r="BI454" s="227">
        <f>IF(N454="nulová",J454,0)</f>
        <v>0</v>
      </c>
      <c r="BJ454" s="19" t="s">
        <v>80</v>
      </c>
      <c r="BK454" s="227">
        <f>ROUND(I454*H454,2)</f>
        <v>0</v>
      </c>
      <c r="BL454" s="19" t="s">
        <v>135</v>
      </c>
      <c r="BM454" s="226" t="s">
        <v>5321</v>
      </c>
    </row>
    <row r="455" s="2" customFormat="1" ht="16.5" customHeight="1">
      <c r="A455" s="40"/>
      <c r="B455" s="41"/>
      <c r="C455" s="215" t="s">
        <v>4091</v>
      </c>
      <c r="D455" s="215" t="s">
        <v>190</v>
      </c>
      <c r="E455" s="216" t="s">
        <v>5322</v>
      </c>
      <c r="F455" s="217" t="s">
        <v>5037</v>
      </c>
      <c r="G455" s="218" t="s">
        <v>1352</v>
      </c>
      <c r="H455" s="219">
        <v>1</v>
      </c>
      <c r="I455" s="220"/>
      <c r="J455" s="221">
        <f>ROUND(I455*H455,2)</f>
        <v>0</v>
      </c>
      <c r="K455" s="217" t="s">
        <v>19</v>
      </c>
      <c r="L455" s="46"/>
      <c r="M455" s="222" t="s">
        <v>19</v>
      </c>
      <c r="N455" s="223" t="s">
        <v>44</v>
      </c>
      <c r="O455" s="86"/>
      <c r="P455" s="224">
        <f>O455*H455</f>
        <v>0</v>
      </c>
      <c r="Q455" s="224">
        <v>0</v>
      </c>
      <c r="R455" s="224">
        <f>Q455*H455</f>
        <v>0</v>
      </c>
      <c r="S455" s="224">
        <v>0</v>
      </c>
      <c r="T455" s="225">
        <f>S455*H455</f>
        <v>0</v>
      </c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R455" s="226" t="s">
        <v>135</v>
      </c>
      <c r="AT455" s="226" t="s">
        <v>190</v>
      </c>
      <c r="AU455" s="226" t="s">
        <v>80</v>
      </c>
      <c r="AY455" s="19" t="s">
        <v>188</v>
      </c>
      <c r="BE455" s="227">
        <f>IF(N455="základní",J455,0)</f>
        <v>0</v>
      </c>
      <c r="BF455" s="227">
        <f>IF(N455="snížená",J455,0)</f>
        <v>0</v>
      </c>
      <c r="BG455" s="227">
        <f>IF(N455="zákl. přenesená",J455,0)</f>
        <v>0</v>
      </c>
      <c r="BH455" s="227">
        <f>IF(N455="sníž. přenesená",J455,0)</f>
        <v>0</v>
      </c>
      <c r="BI455" s="227">
        <f>IF(N455="nulová",J455,0)</f>
        <v>0</v>
      </c>
      <c r="BJ455" s="19" t="s">
        <v>80</v>
      </c>
      <c r="BK455" s="227">
        <f>ROUND(I455*H455,2)</f>
        <v>0</v>
      </c>
      <c r="BL455" s="19" t="s">
        <v>135</v>
      </c>
      <c r="BM455" s="226" t="s">
        <v>5323</v>
      </c>
    </row>
    <row r="456" s="2" customFormat="1" ht="16.5" customHeight="1">
      <c r="A456" s="40"/>
      <c r="B456" s="41"/>
      <c r="C456" s="215" t="s">
        <v>5324</v>
      </c>
      <c r="D456" s="215" t="s">
        <v>190</v>
      </c>
      <c r="E456" s="216" t="s">
        <v>5057</v>
      </c>
      <c r="F456" s="217" t="s">
        <v>5325</v>
      </c>
      <c r="G456" s="218" t="s">
        <v>1352</v>
      </c>
      <c r="H456" s="219">
        <v>2</v>
      </c>
      <c r="I456" s="220"/>
      <c r="J456" s="221">
        <f>ROUND(I456*H456,2)</f>
        <v>0</v>
      </c>
      <c r="K456" s="217" t="s">
        <v>19</v>
      </c>
      <c r="L456" s="46"/>
      <c r="M456" s="222" t="s">
        <v>19</v>
      </c>
      <c r="N456" s="223" t="s">
        <v>44</v>
      </c>
      <c r="O456" s="86"/>
      <c r="P456" s="224">
        <f>O456*H456</f>
        <v>0</v>
      </c>
      <c r="Q456" s="224">
        <v>0</v>
      </c>
      <c r="R456" s="224">
        <f>Q456*H456</f>
        <v>0</v>
      </c>
      <c r="S456" s="224">
        <v>0</v>
      </c>
      <c r="T456" s="225">
        <f>S456*H456</f>
        <v>0</v>
      </c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R456" s="226" t="s">
        <v>135</v>
      </c>
      <c r="AT456" s="226" t="s">
        <v>190</v>
      </c>
      <c r="AU456" s="226" t="s">
        <v>80</v>
      </c>
      <c r="AY456" s="19" t="s">
        <v>188</v>
      </c>
      <c r="BE456" s="227">
        <f>IF(N456="základní",J456,0)</f>
        <v>0</v>
      </c>
      <c r="BF456" s="227">
        <f>IF(N456="snížená",J456,0)</f>
        <v>0</v>
      </c>
      <c r="BG456" s="227">
        <f>IF(N456="zákl. přenesená",J456,0)</f>
        <v>0</v>
      </c>
      <c r="BH456" s="227">
        <f>IF(N456="sníž. přenesená",J456,0)</f>
        <v>0</v>
      </c>
      <c r="BI456" s="227">
        <f>IF(N456="nulová",J456,0)</f>
        <v>0</v>
      </c>
      <c r="BJ456" s="19" t="s">
        <v>80</v>
      </c>
      <c r="BK456" s="227">
        <f>ROUND(I456*H456,2)</f>
        <v>0</v>
      </c>
      <c r="BL456" s="19" t="s">
        <v>135</v>
      </c>
      <c r="BM456" s="226" t="s">
        <v>5326</v>
      </c>
    </row>
    <row r="457" s="2" customFormat="1" ht="16.5" customHeight="1">
      <c r="A457" s="40"/>
      <c r="B457" s="41"/>
      <c r="C457" s="215" t="s">
        <v>4094</v>
      </c>
      <c r="D457" s="215" t="s">
        <v>190</v>
      </c>
      <c r="E457" s="216" t="s">
        <v>5327</v>
      </c>
      <c r="F457" s="217" t="s">
        <v>5040</v>
      </c>
      <c r="G457" s="218" t="s">
        <v>1352</v>
      </c>
      <c r="H457" s="219">
        <v>1</v>
      </c>
      <c r="I457" s="220"/>
      <c r="J457" s="221">
        <f>ROUND(I457*H457,2)</f>
        <v>0</v>
      </c>
      <c r="K457" s="217" t="s">
        <v>19</v>
      </c>
      <c r="L457" s="46"/>
      <c r="M457" s="222" t="s">
        <v>19</v>
      </c>
      <c r="N457" s="223" t="s">
        <v>44</v>
      </c>
      <c r="O457" s="86"/>
      <c r="P457" s="224">
        <f>O457*H457</f>
        <v>0</v>
      </c>
      <c r="Q457" s="224">
        <v>0</v>
      </c>
      <c r="R457" s="224">
        <f>Q457*H457</f>
        <v>0</v>
      </c>
      <c r="S457" s="224">
        <v>0</v>
      </c>
      <c r="T457" s="225">
        <f>S457*H457</f>
        <v>0</v>
      </c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R457" s="226" t="s">
        <v>135</v>
      </c>
      <c r="AT457" s="226" t="s">
        <v>190</v>
      </c>
      <c r="AU457" s="226" t="s">
        <v>80</v>
      </c>
      <c r="AY457" s="19" t="s">
        <v>188</v>
      </c>
      <c r="BE457" s="227">
        <f>IF(N457="základní",J457,0)</f>
        <v>0</v>
      </c>
      <c r="BF457" s="227">
        <f>IF(N457="snížená",J457,0)</f>
        <v>0</v>
      </c>
      <c r="BG457" s="227">
        <f>IF(N457="zákl. přenesená",J457,0)</f>
        <v>0</v>
      </c>
      <c r="BH457" s="227">
        <f>IF(N457="sníž. přenesená",J457,0)</f>
        <v>0</v>
      </c>
      <c r="BI457" s="227">
        <f>IF(N457="nulová",J457,0)</f>
        <v>0</v>
      </c>
      <c r="BJ457" s="19" t="s">
        <v>80</v>
      </c>
      <c r="BK457" s="227">
        <f>ROUND(I457*H457,2)</f>
        <v>0</v>
      </c>
      <c r="BL457" s="19" t="s">
        <v>135</v>
      </c>
      <c r="BM457" s="226" t="s">
        <v>5328</v>
      </c>
    </row>
    <row r="458" s="2" customFormat="1" ht="16.5" customHeight="1">
      <c r="A458" s="40"/>
      <c r="B458" s="41"/>
      <c r="C458" s="215" t="s">
        <v>5329</v>
      </c>
      <c r="D458" s="215" t="s">
        <v>190</v>
      </c>
      <c r="E458" s="216" t="s">
        <v>5081</v>
      </c>
      <c r="F458" s="217" t="s">
        <v>5330</v>
      </c>
      <c r="G458" s="218" t="s">
        <v>1352</v>
      </c>
      <c r="H458" s="219">
        <v>1</v>
      </c>
      <c r="I458" s="220"/>
      <c r="J458" s="221">
        <f>ROUND(I458*H458,2)</f>
        <v>0</v>
      </c>
      <c r="K458" s="217" t="s">
        <v>19</v>
      </c>
      <c r="L458" s="46"/>
      <c r="M458" s="222" t="s">
        <v>19</v>
      </c>
      <c r="N458" s="223" t="s">
        <v>44</v>
      </c>
      <c r="O458" s="86"/>
      <c r="P458" s="224">
        <f>O458*H458</f>
        <v>0</v>
      </c>
      <c r="Q458" s="224">
        <v>0</v>
      </c>
      <c r="R458" s="224">
        <f>Q458*H458</f>
        <v>0</v>
      </c>
      <c r="S458" s="224">
        <v>0</v>
      </c>
      <c r="T458" s="225">
        <f>S458*H458</f>
        <v>0</v>
      </c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R458" s="226" t="s">
        <v>135</v>
      </c>
      <c r="AT458" s="226" t="s">
        <v>190</v>
      </c>
      <c r="AU458" s="226" t="s">
        <v>80</v>
      </c>
      <c r="AY458" s="19" t="s">
        <v>188</v>
      </c>
      <c r="BE458" s="227">
        <f>IF(N458="základní",J458,0)</f>
        <v>0</v>
      </c>
      <c r="BF458" s="227">
        <f>IF(N458="snížená",J458,0)</f>
        <v>0</v>
      </c>
      <c r="BG458" s="227">
        <f>IF(N458="zákl. přenesená",J458,0)</f>
        <v>0</v>
      </c>
      <c r="BH458" s="227">
        <f>IF(N458="sníž. přenesená",J458,0)</f>
        <v>0</v>
      </c>
      <c r="BI458" s="227">
        <f>IF(N458="nulová",J458,0)</f>
        <v>0</v>
      </c>
      <c r="BJ458" s="19" t="s">
        <v>80</v>
      </c>
      <c r="BK458" s="227">
        <f>ROUND(I458*H458,2)</f>
        <v>0</v>
      </c>
      <c r="BL458" s="19" t="s">
        <v>135</v>
      </c>
      <c r="BM458" s="226" t="s">
        <v>5331</v>
      </c>
    </row>
    <row r="459" s="2" customFormat="1" ht="16.5" customHeight="1">
      <c r="A459" s="40"/>
      <c r="B459" s="41"/>
      <c r="C459" s="215" t="s">
        <v>4097</v>
      </c>
      <c r="D459" s="215" t="s">
        <v>190</v>
      </c>
      <c r="E459" s="216" t="s">
        <v>5108</v>
      </c>
      <c r="F459" s="217" t="s">
        <v>5332</v>
      </c>
      <c r="G459" s="218" t="s">
        <v>1352</v>
      </c>
      <c r="H459" s="219">
        <v>1</v>
      </c>
      <c r="I459" s="220"/>
      <c r="J459" s="221">
        <f>ROUND(I459*H459,2)</f>
        <v>0</v>
      </c>
      <c r="K459" s="217" t="s">
        <v>19</v>
      </c>
      <c r="L459" s="46"/>
      <c r="M459" s="222" t="s">
        <v>19</v>
      </c>
      <c r="N459" s="223" t="s">
        <v>44</v>
      </c>
      <c r="O459" s="86"/>
      <c r="P459" s="224">
        <f>O459*H459</f>
        <v>0</v>
      </c>
      <c r="Q459" s="224">
        <v>0</v>
      </c>
      <c r="R459" s="224">
        <f>Q459*H459</f>
        <v>0</v>
      </c>
      <c r="S459" s="224">
        <v>0</v>
      </c>
      <c r="T459" s="225">
        <f>S459*H459</f>
        <v>0</v>
      </c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R459" s="226" t="s">
        <v>135</v>
      </c>
      <c r="AT459" s="226" t="s">
        <v>190</v>
      </c>
      <c r="AU459" s="226" t="s">
        <v>80</v>
      </c>
      <c r="AY459" s="19" t="s">
        <v>188</v>
      </c>
      <c r="BE459" s="227">
        <f>IF(N459="základní",J459,0)</f>
        <v>0</v>
      </c>
      <c r="BF459" s="227">
        <f>IF(N459="snížená",J459,0)</f>
        <v>0</v>
      </c>
      <c r="BG459" s="227">
        <f>IF(N459="zákl. přenesená",J459,0)</f>
        <v>0</v>
      </c>
      <c r="BH459" s="227">
        <f>IF(N459="sníž. přenesená",J459,0)</f>
        <v>0</v>
      </c>
      <c r="BI459" s="227">
        <f>IF(N459="nulová",J459,0)</f>
        <v>0</v>
      </c>
      <c r="BJ459" s="19" t="s">
        <v>80</v>
      </c>
      <c r="BK459" s="227">
        <f>ROUND(I459*H459,2)</f>
        <v>0</v>
      </c>
      <c r="BL459" s="19" t="s">
        <v>135</v>
      </c>
      <c r="BM459" s="226" t="s">
        <v>5333</v>
      </c>
    </row>
    <row r="460" s="2" customFormat="1" ht="16.5" customHeight="1">
      <c r="A460" s="40"/>
      <c r="B460" s="41"/>
      <c r="C460" s="215" t="s">
        <v>5334</v>
      </c>
      <c r="D460" s="215" t="s">
        <v>190</v>
      </c>
      <c r="E460" s="216" t="s">
        <v>5130</v>
      </c>
      <c r="F460" s="217" t="s">
        <v>5335</v>
      </c>
      <c r="G460" s="218" t="s">
        <v>3776</v>
      </c>
      <c r="H460" s="219">
        <v>3</v>
      </c>
      <c r="I460" s="220"/>
      <c r="J460" s="221">
        <f>ROUND(I460*H460,2)</f>
        <v>0</v>
      </c>
      <c r="K460" s="217" t="s">
        <v>19</v>
      </c>
      <c r="L460" s="46"/>
      <c r="M460" s="222" t="s">
        <v>19</v>
      </c>
      <c r="N460" s="223" t="s">
        <v>44</v>
      </c>
      <c r="O460" s="86"/>
      <c r="P460" s="224">
        <f>O460*H460</f>
        <v>0</v>
      </c>
      <c r="Q460" s="224">
        <v>0</v>
      </c>
      <c r="R460" s="224">
        <f>Q460*H460</f>
        <v>0</v>
      </c>
      <c r="S460" s="224">
        <v>0</v>
      </c>
      <c r="T460" s="225">
        <f>S460*H460</f>
        <v>0</v>
      </c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R460" s="226" t="s">
        <v>135</v>
      </c>
      <c r="AT460" s="226" t="s">
        <v>190</v>
      </c>
      <c r="AU460" s="226" t="s">
        <v>80</v>
      </c>
      <c r="AY460" s="19" t="s">
        <v>188</v>
      </c>
      <c r="BE460" s="227">
        <f>IF(N460="základní",J460,0)</f>
        <v>0</v>
      </c>
      <c r="BF460" s="227">
        <f>IF(N460="snížená",J460,0)</f>
        <v>0</v>
      </c>
      <c r="BG460" s="227">
        <f>IF(N460="zákl. přenesená",J460,0)</f>
        <v>0</v>
      </c>
      <c r="BH460" s="227">
        <f>IF(N460="sníž. přenesená",J460,0)</f>
        <v>0</v>
      </c>
      <c r="BI460" s="227">
        <f>IF(N460="nulová",J460,0)</f>
        <v>0</v>
      </c>
      <c r="BJ460" s="19" t="s">
        <v>80</v>
      </c>
      <c r="BK460" s="227">
        <f>ROUND(I460*H460,2)</f>
        <v>0</v>
      </c>
      <c r="BL460" s="19" t="s">
        <v>135</v>
      </c>
      <c r="BM460" s="226" t="s">
        <v>5336</v>
      </c>
    </row>
    <row r="461" s="2" customFormat="1" ht="16.5" customHeight="1">
      <c r="A461" s="40"/>
      <c r="B461" s="41"/>
      <c r="C461" s="215" t="s">
        <v>4100</v>
      </c>
      <c r="D461" s="215" t="s">
        <v>190</v>
      </c>
      <c r="E461" s="216" t="s">
        <v>5157</v>
      </c>
      <c r="F461" s="217" t="s">
        <v>5337</v>
      </c>
      <c r="G461" s="218" t="s">
        <v>3776</v>
      </c>
      <c r="H461" s="219">
        <v>3</v>
      </c>
      <c r="I461" s="220"/>
      <c r="J461" s="221">
        <f>ROUND(I461*H461,2)</f>
        <v>0</v>
      </c>
      <c r="K461" s="217" t="s">
        <v>19</v>
      </c>
      <c r="L461" s="46"/>
      <c r="M461" s="222" t="s">
        <v>19</v>
      </c>
      <c r="N461" s="223" t="s">
        <v>44</v>
      </c>
      <c r="O461" s="86"/>
      <c r="P461" s="224">
        <f>O461*H461</f>
        <v>0</v>
      </c>
      <c r="Q461" s="224">
        <v>0</v>
      </c>
      <c r="R461" s="224">
        <f>Q461*H461</f>
        <v>0</v>
      </c>
      <c r="S461" s="224">
        <v>0</v>
      </c>
      <c r="T461" s="225">
        <f>S461*H461</f>
        <v>0</v>
      </c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R461" s="226" t="s">
        <v>135</v>
      </c>
      <c r="AT461" s="226" t="s">
        <v>190</v>
      </c>
      <c r="AU461" s="226" t="s">
        <v>80</v>
      </c>
      <c r="AY461" s="19" t="s">
        <v>188</v>
      </c>
      <c r="BE461" s="227">
        <f>IF(N461="základní",J461,0)</f>
        <v>0</v>
      </c>
      <c r="BF461" s="227">
        <f>IF(N461="snížená",J461,0)</f>
        <v>0</v>
      </c>
      <c r="BG461" s="227">
        <f>IF(N461="zákl. přenesená",J461,0)</f>
        <v>0</v>
      </c>
      <c r="BH461" s="227">
        <f>IF(N461="sníž. přenesená",J461,0)</f>
        <v>0</v>
      </c>
      <c r="BI461" s="227">
        <f>IF(N461="nulová",J461,0)</f>
        <v>0</v>
      </c>
      <c r="BJ461" s="19" t="s">
        <v>80</v>
      </c>
      <c r="BK461" s="227">
        <f>ROUND(I461*H461,2)</f>
        <v>0</v>
      </c>
      <c r="BL461" s="19" t="s">
        <v>135</v>
      </c>
      <c r="BM461" s="226" t="s">
        <v>5338</v>
      </c>
    </row>
    <row r="462" s="2" customFormat="1" ht="16.5" customHeight="1">
      <c r="A462" s="40"/>
      <c r="B462" s="41"/>
      <c r="C462" s="215" t="s">
        <v>5339</v>
      </c>
      <c r="D462" s="215" t="s">
        <v>190</v>
      </c>
      <c r="E462" s="216" t="s">
        <v>5184</v>
      </c>
      <c r="F462" s="217" t="s">
        <v>5340</v>
      </c>
      <c r="G462" s="218" t="s">
        <v>1352</v>
      </c>
      <c r="H462" s="219">
        <v>1</v>
      </c>
      <c r="I462" s="220"/>
      <c r="J462" s="221">
        <f>ROUND(I462*H462,2)</f>
        <v>0</v>
      </c>
      <c r="K462" s="217" t="s">
        <v>19</v>
      </c>
      <c r="L462" s="46"/>
      <c r="M462" s="222" t="s">
        <v>19</v>
      </c>
      <c r="N462" s="223" t="s">
        <v>44</v>
      </c>
      <c r="O462" s="86"/>
      <c r="P462" s="224">
        <f>O462*H462</f>
        <v>0</v>
      </c>
      <c r="Q462" s="224">
        <v>0</v>
      </c>
      <c r="R462" s="224">
        <f>Q462*H462</f>
        <v>0</v>
      </c>
      <c r="S462" s="224">
        <v>0</v>
      </c>
      <c r="T462" s="225">
        <f>S462*H462</f>
        <v>0</v>
      </c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R462" s="226" t="s">
        <v>135</v>
      </c>
      <c r="AT462" s="226" t="s">
        <v>190</v>
      </c>
      <c r="AU462" s="226" t="s">
        <v>80</v>
      </c>
      <c r="AY462" s="19" t="s">
        <v>188</v>
      </c>
      <c r="BE462" s="227">
        <f>IF(N462="základní",J462,0)</f>
        <v>0</v>
      </c>
      <c r="BF462" s="227">
        <f>IF(N462="snížená",J462,0)</f>
        <v>0</v>
      </c>
      <c r="BG462" s="227">
        <f>IF(N462="zákl. přenesená",J462,0)</f>
        <v>0</v>
      </c>
      <c r="BH462" s="227">
        <f>IF(N462="sníž. přenesená",J462,0)</f>
        <v>0</v>
      </c>
      <c r="BI462" s="227">
        <f>IF(N462="nulová",J462,0)</f>
        <v>0</v>
      </c>
      <c r="BJ462" s="19" t="s">
        <v>80</v>
      </c>
      <c r="BK462" s="227">
        <f>ROUND(I462*H462,2)</f>
        <v>0</v>
      </c>
      <c r="BL462" s="19" t="s">
        <v>135</v>
      </c>
      <c r="BM462" s="226" t="s">
        <v>5341</v>
      </c>
    </row>
    <row r="463" s="2" customFormat="1" ht="16.5" customHeight="1">
      <c r="A463" s="40"/>
      <c r="B463" s="41"/>
      <c r="C463" s="215" t="s">
        <v>4103</v>
      </c>
      <c r="D463" s="215" t="s">
        <v>190</v>
      </c>
      <c r="E463" s="216" t="s">
        <v>5217</v>
      </c>
      <c r="F463" s="217" t="s">
        <v>5342</v>
      </c>
      <c r="G463" s="218" t="s">
        <v>1352</v>
      </c>
      <c r="H463" s="219">
        <v>3</v>
      </c>
      <c r="I463" s="220"/>
      <c r="J463" s="221">
        <f>ROUND(I463*H463,2)</f>
        <v>0</v>
      </c>
      <c r="K463" s="217" t="s">
        <v>19</v>
      </c>
      <c r="L463" s="46"/>
      <c r="M463" s="222" t="s">
        <v>19</v>
      </c>
      <c r="N463" s="223" t="s">
        <v>44</v>
      </c>
      <c r="O463" s="86"/>
      <c r="P463" s="224">
        <f>O463*H463</f>
        <v>0</v>
      </c>
      <c r="Q463" s="224">
        <v>0</v>
      </c>
      <c r="R463" s="224">
        <f>Q463*H463</f>
        <v>0</v>
      </c>
      <c r="S463" s="224">
        <v>0</v>
      </c>
      <c r="T463" s="225">
        <f>S463*H463</f>
        <v>0</v>
      </c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R463" s="226" t="s">
        <v>135</v>
      </c>
      <c r="AT463" s="226" t="s">
        <v>190</v>
      </c>
      <c r="AU463" s="226" t="s">
        <v>80</v>
      </c>
      <c r="AY463" s="19" t="s">
        <v>188</v>
      </c>
      <c r="BE463" s="227">
        <f>IF(N463="základní",J463,0)</f>
        <v>0</v>
      </c>
      <c r="BF463" s="227">
        <f>IF(N463="snížená",J463,0)</f>
        <v>0</v>
      </c>
      <c r="BG463" s="227">
        <f>IF(N463="zákl. přenesená",J463,0)</f>
        <v>0</v>
      </c>
      <c r="BH463" s="227">
        <f>IF(N463="sníž. přenesená",J463,0)</f>
        <v>0</v>
      </c>
      <c r="BI463" s="227">
        <f>IF(N463="nulová",J463,0)</f>
        <v>0</v>
      </c>
      <c r="BJ463" s="19" t="s">
        <v>80</v>
      </c>
      <c r="BK463" s="227">
        <f>ROUND(I463*H463,2)</f>
        <v>0</v>
      </c>
      <c r="BL463" s="19" t="s">
        <v>135</v>
      </c>
      <c r="BM463" s="226" t="s">
        <v>5343</v>
      </c>
    </row>
    <row r="464" s="12" customFormat="1" ht="25.92" customHeight="1">
      <c r="A464" s="12"/>
      <c r="B464" s="199"/>
      <c r="C464" s="200"/>
      <c r="D464" s="201" t="s">
        <v>72</v>
      </c>
      <c r="E464" s="202" t="s">
        <v>5344</v>
      </c>
      <c r="F464" s="202" t="s">
        <v>5345</v>
      </c>
      <c r="G464" s="200"/>
      <c r="H464" s="200"/>
      <c r="I464" s="203"/>
      <c r="J464" s="204">
        <f>BK464</f>
        <v>0</v>
      </c>
      <c r="K464" s="200"/>
      <c r="L464" s="205"/>
      <c r="M464" s="206"/>
      <c r="N464" s="207"/>
      <c r="O464" s="207"/>
      <c r="P464" s="208">
        <f>SUM(P465:P485)</f>
        <v>0</v>
      </c>
      <c r="Q464" s="207"/>
      <c r="R464" s="208">
        <f>SUM(R465:R485)</f>
        <v>0</v>
      </c>
      <c r="S464" s="207"/>
      <c r="T464" s="209">
        <f>SUM(T465:T485)</f>
        <v>0</v>
      </c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R464" s="210" t="s">
        <v>80</v>
      </c>
      <c r="AT464" s="211" t="s">
        <v>72</v>
      </c>
      <c r="AU464" s="211" t="s">
        <v>73</v>
      </c>
      <c r="AY464" s="210" t="s">
        <v>188</v>
      </c>
      <c r="BK464" s="212">
        <f>SUM(BK465:BK485)</f>
        <v>0</v>
      </c>
    </row>
    <row r="465" s="2" customFormat="1" ht="16.5" customHeight="1">
      <c r="A465" s="40"/>
      <c r="B465" s="41"/>
      <c r="C465" s="215" t="s">
        <v>5346</v>
      </c>
      <c r="D465" s="215" t="s">
        <v>190</v>
      </c>
      <c r="E465" s="216" t="s">
        <v>80</v>
      </c>
      <c r="F465" s="217" t="s">
        <v>4536</v>
      </c>
      <c r="G465" s="218" t="s">
        <v>1352</v>
      </c>
      <c r="H465" s="219">
        <v>170</v>
      </c>
      <c r="I465" s="220"/>
      <c r="J465" s="221">
        <f>ROUND(I465*H465,2)</f>
        <v>0</v>
      </c>
      <c r="K465" s="217" t="s">
        <v>19</v>
      </c>
      <c r="L465" s="46"/>
      <c r="M465" s="222" t="s">
        <v>19</v>
      </c>
      <c r="N465" s="223" t="s">
        <v>44</v>
      </c>
      <c r="O465" s="86"/>
      <c r="P465" s="224">
        <f>O465*H465</f>
        <v>0</v>
      </c>
      <c r="Q465" s="224">
        <v>0</v>
      </c>
      <c r="R465" s="224">
        <f>Q465*H465</f>
        <v>0</v>
      </c>
      <c r="S465" s="224">
        <v>0</v>
      </c>
      <c r="T465" s="225">
        <f>S465*H465</f>
        <v>0</v>
      </c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R465" s="226" t="s">
        <v>135</v>
      </c>
      <c r="AT465" s="226" t="s">
        <v>190</v>
      </c>
      <c r="AU465" s="226" t="s">
        <v>80</v>
      </c>
      <c r="AY465" s="19" t="s">
        <v>188</v>
      </c>
      <c r="BE465" s="227">
        <f>IF(N465="základní",J465,0)</f>
        <v>0</v>
      </c>
      <c r="BF465" s="227">
        <f>IF(N465="snížená",J465,0)</f>
        <v>0</v>
      </c>
      <c r="BG465" s="227">
        <f>IF(N465="zákl. přenesená",J465,0)</f>
        <v>0</v>
      </c>
      <c r="BH465" s="227">
        <f>IF(N465="sníž. přenesená",J465,0)</f>
        <v>0</v>
      </c>
      <c r="BI465" s="227">
        <f>IF(N465="nulová",J465,0)</f>
        <v>0</v>
      </c>
      <c r="BJ465" s="19" t="s">
        <v>80</v>
      </c>
      <c r="BK465" s="227">
        <f>ROUND(I465*H465,2)</f>
        <v>0</v>
      </c>
      <c r="BL465" s="19" t="s">
        <v>135</v>
      </c>
      <c r="BM465" s="226" t="s">
        <v>5347</v>
      </c>
    </row>
    <row r="466" s="2" customFormat="1" ht="16.5" customHeight="1">
      <c r="A466" s="40"/>
      <c r="B466" s="41"/>
      <c r="C466" s="215" t="s">
        <v>4106</v>
      </c>
      <c r="D466" s="215" t="s">
        <v>190</v>
      </c>
      <c r="E466" s="216" t="s">
        <v>82</v>
      </c>
      <c r="F466" s="217" t="s">
        <v>4563</v>
      </c>
      <c r="G466" s="218" t="s">
        <v>1352</v>
      </c>
      <c r="H466" s="219">
        <v>170</v>
      </c>
      <c r="I466" s="220"/>
      <c r="J466" s="221">
        <f>ROUND(I466*H466,2)</f>
        <v>0</v>
      </c>
      <c r="K466" s="217" t="s">
        <v>19</v>
      </c>
      <c r="L466" s="46"/>
      <c r="M466" s="222" t="s">
        <v>19</v>
      </c>
      <c r="N466" s="223" t="s">
        <v>44</v>
      </c>
      <c r="O466" s="86"/>
      <c r="P466" s="224">
        <f>O466*H466</f>
        <v>0</v>
      </c>
      <c r="Q466" s="224">
        <v>0</v>
      </c>
      <c r="R466" s="224">
        <f>Q466*H466</f>
        <v>0</v>
      </c>
      <c r="S466" s="224">
        <v>0</v>
      </c>
      <c r="T466" s="225">
        <f>S466*H466</f>
        <v>0</v>
      </c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R466" s="226" t="s">
        <v>135</v>
      </c>
      <c r="AT466" s="226" t="s">
        <v>190</v>
      </c>
      <c r="AU466" s="226" t="s">
        <v>80</v>
      </c>
      <c r="AY466" s="19" t="s">
        <v>188</v>
      </c>
      <c r="BE466" s="227">
        <f>IF(N466="základní",J466,0)</f>
        <v>0</v>
      </c>
      <c r="BF466" s="227">
        <f>IF(N466="snížená",J466,0)</f>
        <v>0</v>
      </c>
      <c r="BG466" s="227">
        <f>IF(N466="zákl. přenesená",J466,0)</f>
        <v>0</v>
      </c>
      <c r="BH466" s="227">
        <f>IF(N466="sníž. přenesená",J466,0)</f>
        <v>0</v>
      </c>
      <c r="BI466" s="227">
        <f>IF(N466="nulová",J466,0)</f>
        <v>0</v>
      </c>
      <c r="BJ466" s="19" t="s">
        <v>80</v>
      </c>
      <c r="BK466" s="227">
        <f>ROUND(I466*H466,2)</f>
        <v>0</v>
      </c>
      <c r="BL466" s="19" t="s">
        <v>135</v>
      </c>
      <c r="BM466" s="226" t="s">
        <v>5348</v>
      </c>
    </row>
    <row r="467" s="2" customFormat="1" ht="16.5" customHeight="1">
      <c r="A467" s="40"/>
      <c r="B467" s="41"/>
      <c r="C467" s="215" t="s">
        <v>5349</v>
      </c>
      <c r="D467" s="215" t="s">
        <v>190</v>
      </c>
      <c r="E467" s="216" t="s">
        <v>129</v>
      </c>
      <c r="F467" s="217" t="s">
        <v>5350</v>
      </c>
      <c r="G467" s="218" t="s">
        <v>1352</v>
      </c>
      <c r="H467" s="219">
        <v>48</v>
      </c>
      <c r="I467" s="220"/>
      <c r="J467" s="221">
        <f>ROUND(I467*H467,2)</f>
        <v>0</v>
      </c>
      <c r="K467" s="217" t="s">
        <v>19</v>
      </c>
      <c r="L467" s="46"/>
      <c r="M467" s="222" t="s">
        <v>19</v>
      </c>
      <c r="N467" s="223" t="s">
        <v>44</v>
      </c>
      <c r="O467" s="86"/>
      <c r="P467" s="224">
        <f>O467*H467</f>
        <v>0</v>
      </c>
      <c r="Q467" s="224">
        <v>0</v>
      </c>
      <c r="R467" s="224">
        <f>Q467*H467</f>
        <v>0</v>
      </c>
      <c r="S467" s="224">
        <v>0</v>
      </c>
      <c r="T467" s="225">
        <f>S467*H467</f>
        <v>0</v>
      </c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R467" s="226" t="s">
        <v>135</v>
      </c>
      <c r="AT467" s="226" t="s">
        <v>190</v>
      </c>
      <c r="AU467" s="226" t="s">
        <v>80</v>
      </c>
      <c r="AY467" s="19" t="s">
        <v>188</v>
      </c>
      <c r="BE467" s="227">
        <f>IF(N467="základní",J467,0)</f>
        <v>0</v>
      </c>
      <c r="BF467" s="227">
        <f>IF(N467="snížená",J467,0)</f>
        <v>0</v>
      </c>
      <c r="BG467" s="227">
        <f>IF(N467="zákl. přenesená",J467,0)</f>
        <v>0</v>
      </c>
      <c r="BH467" s="227">
        <f>IF(N467="sníž. přenesená",J467,0)</f>
        <v>0</v>
      </c>
      <c r="BI467" s="227">
        <f>IF(N467="nulová",J467,0)</f>
        <v>0</v>
      </c>
      <c r="BJ467" s="19" t="s">
        <v>80</v>
      </c>
      <c r="BK467" s="227">
        <f>ROUND(I467*H467,2)</f>
        <v>0</v>
      </c>
      <c r="BL467" s="19" t="s">
        <v>135</v>
      </c>
      <c r="BM467" s="226" t="s">
        <v>5351</v>
      </c>
    </row>
    <row r="468" s="2" customFormat="1" ht="16.5" customHeight="1">
      <c r="A468" s="40"/>
      <c r="B468" s="41"/>
      <c r="C468" s="215" t="s">
        <v>4109</v>
      </c>
      <c r="D468" s="215" t="s">
        <v>190</v>
      </c>
      <c r="E468" s="216" t="s">
        <v>135</v>
      </c>
      <c r="F468" s="217" t="s">
        <v>5352</v>
      </c>
      <c r="G468" s="218" t="s">
        <v>1352</v>
      </c>
      <c r="H468" s="219">
        <v>48</v>
      </c>
      <c r="I468" s="220"/>
      <c r="J468" s="221">
        <f>ROUND(I468*H468,2)</f>
        <v>0</v>
      </c>
      <c r="K468" s="217" t="s">
        <v>19</v>
      </c>
      <c r="L468" s="46"/>
      <c r="M468" s="222" t="s">
        <v>19</v>
      </c>
      <c r="N468" s="223" t="s">
        <v>44</v>
      </c>
      <c r="O468" s="86"/>
      <c r="P468" s="224">
        <f>O468*H468</f>
        <v>0</v>
      </c>
      <c r="Q468" s="224">
        <v>0</v>
      </c>
      <c r="R468" s="224">
        <f>Q468*H468</f>
        <v>0</v>
      </c>
      <c r="S468" s="224">
        <v>0</v>
      </c>
      <c r="T468" s="225">
        <f>S468*H468</f>
        <v>0</v>
      </c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R468" s="226" t="s">
        <v>135</v>
      </c>
      <c r="AT468" s="226" t="s">
        <v>190</v>
      </c>
      <c r="AU468" s="226" t="s">
        <v>80</v>
      </c>
      <c r="AY468" s="19" t="s">
        <v>188</v>
      </c>
      <c r="BE468" s="227">
        <f>IF(N468="základní",J468,0)</f>
        <v>0</v>
      </c>
      <c r="BF468" s="227">
        <f>IF(N468="snížená",J468,0)</f>
        <v>0</v>
      </c>
      <c r="BG468" s="227">
        <f>IF(N468="zákl. přenesená",J468,0)</f>
        <v>0</v>
      </c>
      <c r="BH468" s="227">
        <f>IF(N468="sníž. přenesená",J468,0)</f>
        <v>0</v>
      </c>
      <c r="BI468" s="227">
        <f>IF(N468="nulová",J468,0)</f>
        <v>0</v>
      </c>
      <c r="BJ468" s="19" t="s">
        <v>80</v>
      </c>
      <c r="BK468" s="227">
        <f>ROUND(I468*H468,2)</f>
        <v>0</v>
      </c>
      <c r="BL468" s="19" t="s">
        <v>135</v>
      </c>
      <c r="BM468" s="226" t="s">
        <v>5353</v>
      </c>
    </row>
    <row r="469" s="2" customFormat="1" ht="16.5" customHeight="1">
      <c r="A469" s="40"/>
      <c r="B469" s="41"/>
      <c r="C469" s="215" t="s">
        <v>5354</v>
      </c>
      <c r="D469" s="215" t="s">
        <v>190</v>
      </c>
      <c r="E469" s="216" t="s">
        <v>253</v>
      </c>
      <c r="F469" s="217" t="s">
        <v>5355</v>
      </c>
      <c r="G469" s="218" t="s">
        <v>1352</v>
      </c>
      <c r="H469" s="219">
        <v>48</v>
      </c>
      <c r="I469" s="220"/>
      <c r="J469" s="221">
        <f>ROUND(I469*H469,2)</f>
        <v>0</v>
      </c>
      <c r="K469" s="217" t="s">
        <v>19</v>
      </c>
      <c r="L469" s="46"/>
      <c r="M469" s="222" t="s">
        <v>19</v>
      </c>
      <c r="N469" s="223" t="s">
        <v>44</v>
      </c>
      <c r="O469" s="86"/>
      <c r="P469" s="224">
        <f>O469*H469</f>
        <v>0</v>
      </c>
      <c r="Q469" s="224">
        <v>0</v>
      </c>
      <c r="R469" s="224">
        <f>Q469*H469</f>
        <v>0</v>
      </c>
      <c r="S469" s="224">
        <v>0</v>
      </c>
      <c r="T469" s="225">
        <f>S469*H469</f>
        <v>0</v>
      </c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R469" s="226" t="s">
        <v>135</v>
      </c>
      <c r="AT469" s="226" t="s">
        <v>190</v>
      </c>
      <c r="AU469" s="226" t="s">
        <v>80</v>
      </c>
      <c r="AY469" s="19" t="s">
        <v>188</v>
      </c>
      <c r="BE469" s="227">
        <f>IF(N469="základní",J469,0)</f>
        <v>0</v>
      </c>
      <c r="BF469" s="227">
        <f>IF(N469="snížená",J469,0)</f>
        <v>0</v>
      </c>
      <c r="BG469" s="227">
        <f>IF(N469="zákl. přenesená",J469,0)</f>
        <v>0</v>
      </c>
      <c r="BH469" s="227">
        <f>IF(N469="sníž. přenesená",J469,0)</f>
        <v>0</v>
      </c>
      <c r="BI469" s="227">
        <f>IF(N469="nulová",J469,0)</f>
        <v>0</v>
      </c>
      <c r="BJ469" s="19" t="s">
        <v>80</v>
      </c>
      <c r="BK469" s="227">
        <f>ROUND(I469*H469,2)</f>
        <v>0</v>
      </c>
      <c r="BL469" s="19" t="s">
        <v>135</v>
      </c>
      <c r="BM469" s="226" t="s">
        <v>5356</v>
      </c>
    </row>
    <row r="470" s="2" customFormat="1" ht="16.5" customHeight="1">
      <c r="A470" s="40"/>
      <c r="B470" s="41"/>
      <c r="C470" s="215" t="s">
        <v>4112</v>
      </c>
      <c r="D470" s="215" t="s">
        <v>190</v>
      </c>
      <c r="E470" s="216" t="s">
        <v>258</v>
      </c>
      <c r="F470" s="217" t="s">
        <v>5357</v>
      </c>
      <c r="G470" s="218" t="s">
        <v>1352</v>
      </c>
      <c r="H470" s="219">
        <v>48</v>
      </c>
      <c r="I470" s="220"/>
      <c r="J470" s="221">
        <f>ROUND(I470*H470,2)</f>
        <v>0</v>
      </c>
      <c r="K470" s="217" t="s">
        <v>19</v>
      </c>
      <c r="L470" s="46"/>
      <c r="M470" s="222" t="s">
        <v>19</v>
      </c>
      <c r="N470" s="223" t="s">
        <v>44</v>
      </c>
      <c r="O470" s="86"/>
      <c r="P470" s="224">
        <f>O470*H470</f>
        <v>0</v>
      </c>
      <c r="Q470" s="224">
        <v>0</v>
      </c>
      <c r="R470" s="224">
        <f>Q470*H470</f>
        <v>0</v>
      </c>
      <c r="S470" s="224">
        <v>0</v>
      </c>
      <c r="T470" s="225">
        <f>S470*H470</f>
        <v>0</v>
      </c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R470" s="226" t="s">
        <v>135</v>
      </c>
      <c r="AT470" s="226" t="s">
        <v>190</v>
      </c>
      <c r="AU470" s="226" t="s">
        <v>80</v>
      </c>
      <c r="AY470" s="19" t="s">
        <v>188</v>
      </c>
      <c r="BE470" s="227">
        <f>IF(N470="základní",J470,0)</f>
        <v>0</v>
      </c>
      <c r="BF470" s="227">
        <f>IF(N470="snížená",J470,0)</f>
        <v>0</v>
      </c>
      <c r="BG470" s="227">
        <f>IF(N470="zákl. přenesená",J470,0)</f>
        <v>0</v>
      </c>
      <c r="BH470" s="227">
        <f>IF(N470="sníž. přenesená",J470,0)</f>
        <v>0</v>
      </c>
      <c r="BI470" s="227">
        <f>IF(N470="nulová",J470,0)</f>
        <v>0</v>
      </c>
      <c r="BJ470" s="19" t="s">
        <v>80</v>
      </c>
      <c r="BK470" s="227">
        <f>ROUND(I470*H470,2)</f>
        <v>0</v>
      </c>
      <c r="BL470" s="19" t="s">
        <v>135</v>
      </c>
      <c r="BM470" s="226" t="s">
        <v>5358</v>
      </c>
    </row>
    <row r="471" s="2" customFormat="1" ht="16.5" customHeight="1">
      <c r="A471" s="40"/>
      <c r="B471" s="41"/>
      <c r="C471" s="215" t="s">
        <v>5359</v>
      </c>
      <c r="D471" s="215" t="s">
        <v>190</v>
      </c>
      <c r="E471" s="216" t="s">
        <v>263</v>
      </c>
      <c r="F471" s="217" t="s">
        <v>5360</v>
      </c>
      <c r="G471" s="218" t="s">
        <v>1352</v>
      </c>
      <c r="H471" s="219">
        <v>48</v>
      </c>
      <c r="I471" s="220"/>
      <c r="J471" s="221">
        <f>ROUND(I471*H471,2)</f>
        <v>0</v>
      </c>
      <c r="K471" s="217" t="s">
        <v>19</v>
      </c>
      <c r="L471" s="46"/>
      <c r="M471" s="222" t="s">
        <v>19</v>
      </c>
      <c r="N471" s="223" t="s">
        <v>44</v>
      </c>
      <c r="O471" s="86"/>
      <c r="P471" s="224">
        <f>O471*H471</f>
        <v>0</v>
      </c>
      <c r="Q471" s="224">
        <v>0</v>
      </c>
      <c r="R471" s="224">
        <f>Q471*H471</f>
        <v>0</v>
      </c>
      <c r="S471" s="224">
        <v>0</v>
      </c>
      <c r="T471" s="225">
        <f>S471*H471</f>
        <v>0</v>
      </c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R471" s="226" t="s">
        <v>135</v>
      </c>
      <c r="AT471" s="226" t="s">
        <v>190</v>
      </c>
      <c r="AU471" s="226" t="s">
        <v>80</v>
      </c>
      <c r="AY471" s="19" t="s">
        <v>188</v>
      </c>
      <c r="BE471" s="227">
        <f>IF(N471="základní",J471,0)</f>
        <v>0</v>
      </c>
      <c r="BF471" s="227">
        <f>IF(N471="snížená",J471,0)</f>
        <v>0</v>
      </c>
      <c r="BG471" s="227">
        <f>IF(N471="zákl. přenesená",J471,0)</f>
        <v>0</v>
      </c>
      <c r="BH471" s="227">
        <f>IF(N471="sníž. přenesená",J471,0)</f>
        <v>0</v>
      </c>
      <c r="BI471" s="227">
        <f>IF(N471="nulová",J471,0)</f>
        <v>0</v>
      </c>
      <c r="BJ471" s="19" t="s">
        <v>80</v>
      </c>
      <c r="BK471" s="227">
        <f>ROUND(I471*H471,2)</f>
        <v>0</v>
      </c>
      <c r="BL471" s="19" t="s">
        <v>135</v>
      </c>
      <c r="BM471" s="226" t="s">
        <v>5361</v>
      </c>
    </row>
    <row r="472" s="2" customFormat="1" ht="16.5" customHeight="1">
      <c r="A472" s="40"/>
      <c r="B472" s="41"/>
      <c r="C472" s="215" t="s">
        <v>4115</v>
      </c>
      <c r="D472" s="215" t="s">
        <v>190</v>
      </c>
      <c r="E472" s="216" t="s">
        <v>268</v>
      </c>
      <c r="F472" s="217" t="s">
        <v>5362</v>
      </c>
      <c r="G472" s="218" t="s">
        <v>1352</v>
      </c>
      <c r="H472" s="219">
        <v>1</v>
      </c>
      <c r="I472" s="220"/>
      <c r="J472" s="221">
        <f>ROUND(I472*H472,2)</f>
        <v>0</v>
      </c>
      <c r="K472" s="217" t="s">
        <v>19</v>
      </c>
      <c r="L472" s="46"/>
      <c r="M472" s="222" t="s">
        <v>19</v>
      </c>
      <c r="N472" s="223" t="s">
        <v>44</v>
      </c>
      <c r="O472" s="86"/>
      <c r="P472" s="224">
        <f>O472*H472</f>
        <v>0</v>
      </c>
      <c r="Q472" s="224">
        <v>0</v>
      </c>
      <c r="R472" s="224">
        <f>Q472*H472</f>
        <v>0</v>
      </c>
      <c r="S472" s="224">
        <v>0</v>
      </c>
      <c r="T472" s="225">
        <f>S472*H472</f>
        <v>0</v>
      </c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R472" s="226" t="s">
        <v>135</v>
      </c>
      <c r="AT472" s="226" t="s">
        <v>190</v>
      </c>
      <c r="AU472" s="226" t="s">
        <v>80</v>
      </c>
      <c r="AY472" s="19" t="s">
        <v>188</v>
      </c>
      <c r="BE472" s="227">
        <f>IF(N472="základní",J472,0)</f>
        <v>0</v>
      </c>
      <c r="BF472" s="227">
        <f>IF(N472="snížená",J472,0)</f>
        <v>0</v>
      </c>
      <c r="BG472" s="227">
        <f>IF(N472="zákl. přenesená",J472,0)</f>
        <v>0</v>
      </c>
      <c r="BH472" s="227">
        <f>IF(N472="sníž. přenesená",J472,0)</f>
        <v>0</v>
      </c>
      <c r="BI472" s="227">
        <f>IF(N472="nulová",J472,0)</f>
        <v>0</v>
      </c>
      <c r="BJ472" s="19" t="s">
        <v>80</v>
      </c>
      <c r="BK472" s="227">
        <f>ROUND(I472*H472,2)</f>
        <v>0</v>
      </c>
      <c r="BL472" s="19" t="s">
        <v>135</v>
      </c>
      <c r="BM472" s="226" t="s">
        <v>5363</v>
      </c>
    </row>
    <row r="473" s="2" customFormat="1" ht="16.5" customHeight="1">
      <c r="A473" s="40"/>
      <c r="B473" s="41"/>
      <c r="C473" s="215" t="s">
        <v>5364</v>
      </c>
      <c r="D473" s="215" t="s">
        <v>190</v>
      </c>
      <c r="E473" s="216" t="s">
        <v>286</v>
      </c>
      <c r="F473" s="217" t="s">
        <v>5365</v>
      </c>
      <c r="G473" s="218" t="s">
        <v>1352</v>
      </c>
      <c r="H473" s="219">
        <v>1</v>
      </c>
      <c r="I473" s="220"/>
      <c r="J473" s="221">
        <f>ROUND(I473*H473,2)</f>
        <v>0</v>
      </c>
      <c r="K473" s="217" t="s">
        <v>19</v>
      </c>
      <c r="L473" s="46"/>
      <c r="M473" s="222" t="s">
        <v>19</v>
      </c>
      <c r="N473" s="223" t="s">
        <v>44</v>
      </c>
      <c r="O473" s="86"/>
      <c r="P473" s="224">
        <f>O473*H473</f>
        <v>0</v>
      </c>
      <c r="Q473" s="224">
        <v>0</v>
      </c>
      <c r="R473" s="224">
        <f>Q473*H473</f>
        <v>0</v>
      </c>
      <c r="S473" s="224">
        <v>0</v>
      </c>
      <c r="T473" s="225">
        <f>S473*H473</f>
        <v>0</v>
      </c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R473" s="226" t="s">
        <v>135</v>
      </c>
      <c r="AT473" s="226" t="s">
        <v>190</v>
      </c>
      <c r="AU473" s="226" t="s">
        <v>80</v>
      </c>
      <c r="AY473" s="19" t="s">
        <v>188</v>
      </c>
      <c r="BE473" s="227">
        <f>IF(N473="základní",J473,0)</f>
        <v>0</v>
      </c>
      <c r="BF473" s="227">
        <f>IF(N473="snížená",J473,0)</f>
        <v>0</v>
      </c>
      <c r="BG473" s="227">
        <f>IF(N473="zákl. přenesená",J473,0)</f>
        <v>0</v>
      </c>
      <c r="BH473" s="227">
        <f>IF(N473="sníž. přenesená",J473,0)</f>
        <v>0</v>
      </c>
      <c r="BI473" s="227">
        <f>IF(N473="nulová",J473,0)</f>
        <v>0</v>
      </c>
      <c r="BJ473" s="19" t="s">
        <v>80</v>
      </c>
      <c r="BK473" s="227">
        <f>ROUND(I473*H473,2)</f>
        <v>0</v>
      </c>
      <c r="BL473" s="19" t="s">
        <v>135</v>
      </c>
      <c r="BM473" s="226" t="s">
        <v>5366</v>
      </c>
    </row>
    <row r="474" s="2" customFormat="1" ht="16.5" customHeight="1">
      <c r="A474" s="40"/>
      <c r="B474" s="41"/>
      <c r="C474" s="215" t="s">
        <v>4118</v>
      </c>
      <c r="D474" s="215" t="s">
        <v>190</v>
      </c>
      <c r="E474" s="216" t="s">
        <v>296</v>
      </c>
      <c r="F474" s="217" t="s">
        <v>5367</v>
      </c>
      <c r="G474" s="218" t="s">
        <v>1352</v>
      </c>
      <c r="H474" s="219">
        <v>16</v>
      </c>
      <c r="I474" s="220"/>
      <c r="J474" s="221">
        <f>ROUND(I474*H474,2)</f>
        <v>0</v>
      </c>
      <c r="K474" s="217" t="s">
        <v>19</v>
      </c>
      <c r="L474" s="46"/>
      <c r="M474" s="222" t="s">
        <v>19</v>
      </c>
      <c r="N474" s="223" t="s">
        <v>44</v>
      </c>
      <c r="O474" s="86"/>
      <c r="P474" s="224">
        <f>O474*H474</f>
        <v>0</v>
      </c>
      <c r="Q474" s="224">
        <v>0</v>
      </c>
      <c r="R474" s="224">
        <f>Q474*H474</f>
        <v>0</v>
      </c>
      <c r="S474" s="224">
        <v>0</v>
      </c>
      <c r="T474" s="225">
        <f>S474*H474</f>
        <v>0</v>
      </c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R474" s="226" t="s">
        <v>135</v>
      </c>
      <c r="AT474" s="226" t="s">
        <v>190</v>
      </c>
      <c r="AU474" s="226" t="s">
        <v>80</v>
      </c>
      <c r="AY474" s="19" t="s">
        <v>188</v>
      </c>
      <c r="BE474" s="227">
        <f>IF(N474="základní",J474,0)</f>
        <v>0</v>
      </c>
      <c r="BF474" s="227">
        <f>IF(N474="snížená",J474,0)</f>
        <v>0</v>
      </c>
      <c r="BG474" s="227">
        <f>IF(N474="zákl. přenesená",J474,0)</f>
        <v>0</v>
      </c>
      <c r="BH474" s="227">
        <f>IF(N474="sníž. přenesená",J474,0)</f>
        <v>0</v>
      </c>
      <c r="BI474" s="227">
        <f>IF(N474="nulová",J474,0)</f>
        <v>0</v>
      </c>
      <c r="BJ474" s="19" t="s">
        <v>80</v>
      </c>
      <c r="BK474" s="227">
        <f>ROUND(I474*H474,2)</f>
        <v>0</v>
      </c>
      <c r="BL474" s="19" t="s">
        <v>135</v>
      </c>
      <c r="BM474" s="226" t="s">
        <v>5368</v>
      </c>
    </row>
    <row r="475" s="2" customFormat="1" ht="16.5" customHeight="1">
      <c r="A475" s="40"/>
      <c r="B475" s="41"/>
      <c r="C475" s="215" t="s">
        <v>5369</v>
      </c>
      <c r="D475" s="215" t="s">
        <v>190</v>
      </c>
      <c r="E475" s="216" t="s">
        <v>305</v>
      </c>
      <c r="F475" s="217" t="s">
        <v>5370</v>
      </c>
      <c r="G475" s="218" t="s">
        <v>1352</v>
      </c>
      <c r="H475" s="219">
        <v>11</v>
      </c>
      <c r="I475" s="220"/>
      <c r="J475" s="221">
        <f>ROUND(I475*H475,2)</f>
        <v>0</v>
      </c>
      <c r="K475" s="217" t="s">
        <v>19</v>
      </c>
      <c r="L475" s="46"/>
      <c r="M475" s="222" t="s">
        <v>19</v>
      </c>
      <c r="N475" s="223" t="s">
        <v>44</v>
      </c>
      <c r="O475" s="86"/>
      <c r="P475" s="224">
        <f>O475*H475</f>
        <v>0</v>
      </c>
      <c r="Q475" s="224">
        <v>0</v>
      </c>
      <c r="R475" s="224">
        <f>Q475*H475</f>
        <v>0</v>
      </c>
      <c r="S475" s="224">
        <v>0</v>
      </c>
      <c r="T475" s="225">
        <f>S475*H475</f>
        <v>0</v>
      </c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R475" s="226" t="s">
        <v>135</v>
      </c>
      <c r="AT475" s="226" t="s">
        <v>190</v>
      </c>
      <c r="AU475" s="226" t="s">
        <v>80</v>
      </c>
      <c r="AY475" s="19" t="s">
        <v>188</v>
      </c>
      <c r="BE475" s="227">
        <f>IF(N475="základní",J475,0)</f>
        <v>0</v>
      </c>
      <c r="BF475" s="227">
        <f>IF(N475="snížená",J475,0)</f>
        <v>0</v>
      </c>
      <c r="BG475" s="227">
        <f>IF(N475="zákl. přenesená",J475,0)</f>
        <v>0</v>
      </c>
      <c r="BH475" s="227">
        <f>IF(N475="sníž. přenesená",J475,0)</f>
        <v>0</v>
      </c>
      <c r="BI475" s="227">
        <f>IF(N475="nulová",J475,0)</f>
        <v>0</v>
      </c>
      <c r="BJ475" s="19" t="s">
        <v>80</v>
      </c>
      <c r="BK475" s="227">
        <f>ROUND(I475*H475,2)</f>
        <v>0</v>
      </c>
      <c r="BL475" s="19" t="s">
        <v>135</v>
      </c>
      <c r="BM475" s="226" t="s">
        <v>5371</v>
      </c>
    </row>
    <row r="476" s="2" customFormat="1" ht="16.5" customHeight="1">
      <c r="A476" s="40"/>
      <c r="B476" s="41"/>
      <c r="C476" s="215" t="s">
        <v>4119</v>
      </c>
      <c r="D476" s="215" t="s">
        <v>190</v>
      </c>
      <c r="E476" s="216" t="s">
        <v>312</v>
      </c>
      <c r="F476" s="217" t="s">
        <v>5372</v>
      </c>
      <c r="G476" s="218" t="s">
        <v>1352</v>
      </c>
      <c r="H476" s="219">
        <v>6</v>
      </c>
      <c r="I476" s="220"/>
      <c r="J476" s="221">
        <f>ROUND(I476*H476,2)</f>
        <v>0</v>
      </c>
      <c r="K476" s="217" t="s">
        <v>19</v>
      </c>
      <c r="L476" s="46"/>
      <c r="M476" s="222" t="s">
        <v>19</v>
      </c>
      <c r="N476" s="223" t="s">
        <v>44</v>
      </c>
      <c r="O476" s="86"/>
      <c r="P476" s="224">
        <f>O476*H476</f>
        <v>0</v>
      </c>
      <c r="Q476" s="224">
        <v>0</v>
      </c>
      <c r="R476" s="224">
        <f>Q476*H476</f>
        <v>0</v>
      </c>
      <c r="S476" s="224">
        <v>0</v>
      </c>
      <c r="T476" s="225">
        <f>S476*H476</f>
        <v>0</v>
      </c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R476" s="226" t="s">
        <v>135</v>
      </c>
      <c r="AT476" s="226" t="s">
        <v>190</v>
      </c>
      <c r="AU476" s="226" t="s">
        <v>80</v>
      </c>
      <c r="AY476" s="19" t="s">
        <v>188</v>
      </c>
      <c r="BE476" s="227">
        <f>IF(N476="základní",J476,0)</f>
        <v>0</v>
      </c>
      <c r="BF476" s="227">
        <f>IF(N476="snížená",J476,0)</f>
        <v>0</v>
      </c>
      <c r="BG476" s="227">
        <f>IF(N476="zákl. přenesená",J476,0)</f>
        <v>0</v>
      </c>
      <c r="BH476" s="227">
        <f>IF(N476="sníž. přenesená",J476,0)</f>
        <v>0</v>
      </c>
      <c r="BI476" s="227">
        <f>IF(N476="nulová",J476,0)</f>
        <v>0</v>
      </c>
      <c r="BJ476" s="19" t="s">
        <v>80</v>
      </c>
      <c r="BK476" s="227">
        <f>ROUND(I476*H476,2)</f>
        <v>0</v>
      </c>
      <c r="BL476" s="19" t="s">
        <v>135</v>
      </c>
      <c r="BM476" s="226" t="s">
        <v>5373</v>
      </c>
    </row>
    <row r="477" s="2" customFormat="1" ht="16.5" customHeight="1">
      <c r="A477" s="40"/>
      <c r="B477" s="41"/>
      <c r="C477" s="215" t="s">
        <v>5374</v>
      </c>
      <c r="D477" s="215" t="s">
        <v>190</v>
      </c>
      <c r="E477" s="216" t="s">
        <v>321</v>
      </c>
      <c r="F477" s="217" t="s">
        <v>5375</v>
      </c>
      <c r="G477" s="218" t="s">
        <v>1352</v>
      </c>
      <c r="H477" s="219">
        <v>4</v>
      </c>
      <c r="I477" s="220"/>
      <c r="J477" s="221">
        <f>ROUND(I477*H477,2)</f>
        <v>0</v>
      </c>
      <c r="K477" s="217" t="s">
        <v>19</v>
      </c>
      <c r="L477" s="46"/>
      <c r="M477" s="222" t="s">
        <v>19</v>
      </c>
      <c r="N477" s="223" t="s">
        <v>44</v>
      </c>
      <c r="O477" s="86"/>
      <c r="P477" s="224">
        <f>O477*H477</f>
        <v>0</v>
      </c>
      <c r="Q477" s="224">
        <v>0</v>
      </c>
      <c r="R477" s="224">
        <f>Q477*H477</f>
        <v>0</v>
      </c>
      <c r="S477" s="224">
        <v>0</v>
      </c>
      <c r="T477" s="225">
        <f>S477*H477</f>
        <v>0</v>
      </c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R477" s="226" t="s">
        <v>135</v>
      </c>
      <c r="AT477" s="226" t="s">
        <v>190</v>
      </c>
      <c r="AU477" s="226" t="s">
        <v>80</v>
      </c>
      <c r="AY477" s="19" t="s">
        <v>188</v>
      </c>
      <c r="BE477" s="227">
        <f>IF(N477="základní",J477,0)</f>
        <v>0</v>
      </c>
      <c r="BF477" s="227">
        <f>IF(N477="snížená",J477,0)</f>
        <v>0</v>
      </c>
      <c r="BG477" s="227">
        <f>IF(N477="zákl. přenesená",J477,0)</f>
        <v>0</v>
      </c>
      <c r="BH477" s="227">
        <f>IF(N477="sníž. přenesená",J477,0)</f>
        <v>0</v>
      </c>
      <c r="BI477" s="227">
        <f>IF(N477="nulová",J477,0)</f>
        <v>0</v>
      </c>
      <c r="BJ477" s="19" t="s">
        <v>80</v>
      </c>
      <c r="BK477" s="227">
        <f>ROUND(I477*H477,2)</f>
        <v>0</v>
      </c>
      <c r="BL477" s="19" t="s">
        <v>135</v>
      </c>
      <c r="BM477" s="226" t="s">
        <v>5376</v>
      </c>
    </row>
    <row r="478" s="2" customFormat="1" ht="16.5" customHeight="1">
      <c r="A478" s="40"/>
      <c r="B478" s="41"/>
      <c r="C478" s="215" t="s">
        <v>4122</v>
      </c>
      <c r="D478" s="215" t="s">
        <v>190</v>
      </c>
      <c r="E478" s="216" t="s">
        <v>8</v>
      </c>
      <c r="F478" s="217" t="s">
        <v>5377</v>
      </c>
      <c r="G478" s="218" t="s">
        <v>1352</v>
      </c>
      <c r="H478" s="219">
        <v>10</v>
      </c>
      <c r="I478" s="220"/>
      <c r="J478" s="221">
        <f>ROUND(I478*H478,2)</f>
        <v>0</v>
      </c>
      <c r="K478" s="217" t="s">
        <v>19</v>
      </c>
      <c r="L478" s="46"/>
      <c r="M478" s="222" t="s">
        <v>19</v>
      </c>
      <c r="N478" s="223" t="s">
        <v>44</v>
      </c>
      <c r="O478" s="86"/>
      <c r="P478" s="224">
        <f>O478*H478</f>
        <v>0</v>
      </c>
      <c r="Q478" s="224">
        <v>0</v>
      </c>
      <c r="R478" s="224">
        <f>Q478*H478</f>
        <v>0</v>
      </c>
      <c r="S478" s="224">
        <v>0</v>
      </c>
      <c r="T478" s="225">
        <f>S478*H478</f>
        <v>0</v>
      </c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R478" s="226" t="s">
        <v>135</v>
      </c>
      <c r="AT478" s="226" t="s">
        <v>190</v>
      </c>
      <c r="AU478" s="226" t="s">
        <v>80</v>
      </c>
      <c r="AY478" s="19" t="s">
        <v>188</v>
      </c>
      <c r="BE478" s="227">
        <f>IF(N478="základní",J478,0)</f>
        <v>0</v>
      </c>
      <c r="BF478" s="227">
        <f>IF(N478="snížená",J478,0)</f>
        <v>0</v>
      </c>
      <c r="BG478" s="227">
        <f>IF(N478="zákl. přenesená",J478,0)</f>
        <v>0</v>
      </c>
      <c r="BH478" s="227">
        <f>IF(N478="sníž. přenesená",J478,0)</f>
        <v>0</v>
      </c>
      <c r="BI478" s="227">
        <f>IF(N478="nulová",J478,0)</f>
        <v>0</v>
      </c>
      <c r="BJ478" s="19" t="s">
        <v>80</v>
      </c>
      <c r="BK478" s="227">
        <f>ROUND(I478*H478,2)</f>
        <v>0</v>
      </c>
      <c r="BL478" s="19" t="s">
        <v>135</v>
      </c>
      <c r="BM478" s="226" t="s">
        <v>5378</v>
      </c>
    </row>
    <row r="479" s="2" customFormat="1" ht="16.5" customHeight="1">
      <c r="A479" s="40"/>
      <c r="B479" s="41"/>
      <c r="C479" s="215" t="s">
        <v>5379</v>
      </c>
      <c r="D479" s="215" t="s">
        <v>190</v>
      </c>
      <c r="E479" s="216" t="s">
        <v>342</v>
      </c>
      <c r="F479" s="217" t="s">
        <v>5380</v>
      </c>
      <c r="G479" s="218" t="s">
        <v>1352</v>
      </c>
      <c r="H479" s="219">
        <v>2</v>
      </c>
      <c r="I479" s="220"/>
      <c r="J479" s="221">
        <f>ROUND(I479*H479,2)</f>
        <v>0</v>
      </c>
      <c r="K479" s="217" t="s">
        <v>19</v>
      </c>
      <c r="L479" s="46"/>
      <c r="M479" s="222" t="s">
        <v>19</v>
      </c>
      <c r="N479" s="223" t="s">
        <v>44</v>
      </c>
      <c r="O479" s="86"/>
      <c r="P479" s="224">
        <f>O479*H479</f>
        <v>0</v>
      </c>
      <c r="Q479" s="224">
        <v>0</v>
      </c>
      <c r="R479" s="224">
        <f>Q479*H479</f>
        <v>0</v>
      </c>
      <c r="S479" s="224">
        <v>0</v>
      </c>
      <c r="T479" s="225">
        <f>S479*H479</f>
        <v>0</v>
      </c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R479" s="226" t="s">
        <v>135</v>
      </c>
      <c r="AT479" s="226" t="s">
        <v>190</v>
      </c>
      <c r="AU479" s="226" t="s">
        <v>80</v>
      </c>
      <c r="AY479" s="19" t="s">
        <v>188</v>
      </c>
      <c r="BE479" s="227">
        <f>IF(N479="základní",J479,0)</f>
        <v>0</v>
      </c>
      <c r="BF479" s="227">
        <f>IF(N479="snížená",J479,0)</f>
        <v>0</v>
      </c>
      <c r="BG479" s="227">
        <f>IF(N479="zákl. přenesená",J479,0)</f>
        <v>0</v>
      </c>
      <c r="BH479" s="227">
        <f>IF(N479="sníž. přenesená",J479,0)</f>
        <v>0</v>
      </c>
      <c r="BI479" s="227">
        <f>IF(N479="nulová",J479,0)</f>
        <v>0</v>
      </c>
      <c r="BJ479" s="19" t="s">
        <v>80</v>
      </c>
      <c r="BK479" s="227">
        <f>ROUND(I479*H479,2)</f>
        <v>0</v>
      </c>
      <c r="BL479" s="19" t="s">
        <v>135</v>
      </c>
      <c r="BM479" s="226" t="s">
        <v>5381</v>
      </c>
    </row>
    <row r="480" s="2" customFormat="1" ht="16.5" customHeight="1">
      <c r="A480" s="40"/>
      <c r="B480" s="41"/>
      <c r="C480" s="215" t="s">
        <v>4125</v>
      </c>
      <c r="D480" s="215" t="s">
        <v>190</v>
      </c>
      <c r="E480" s="216" t="s">
        <v>348</v>
      </c>
      <c r="F480" s="217" t="s">
        <v>5382</v>
      </c>
      <c r="G480" s="218" t="s">
        <v>1352</v>
      </c>
      <c r="H480" s="219">
        <v>2</v>
      </c>
      <c r="I480" s="220"/>
      <c r="J480" s="221">
        <f>ROUND(I480*H480,2)</f>
        <v>0</v>
      </c>
      <c r="K480" s="217" t="s">
        <v>19</v>
      </c>
      <c r="L480" s="46"/>
      <c r="M480" s="222" t="s">
        <v>19</v>
      </c>
      <c r="N480" s="223" t="s">
        <v>44</v>
      </c>
      <c r="O480" s="86"/>
      <c r="P480" s="224">
        <f>O480*H480</f>
        <v>0</v>
      </c>
      <c r="Q480" s="224">
        <v>0</v>
      </c>
      <c r="R480" s="224">
        <f>Q480*H480</f>
        <v>0</v>
      </c>
      <c r="S480" s="224">
        <v>0</v>
      </c>
      <c r="T480" s="225">
        <f>S480*H480</f>
        <v>0</v>
      </c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R480" s="226" t="s">
        <v>135</v>
      </c>
      <c r="AT480" s="226" t="s">
        <v>190</v>
      </c>
      <c r="AU480" s="226" t="s">
        <v>80</v>
      </c>
      <c r="AY480" s="19" t="s">
        <v>188</v>
      </c>
      <c r="BE480" s="227">
        <f>IF(N480="základní",J480,0)</f>
        <v>0</v>
      </c>
      <c r="BF480" s="227">
        <f>IF(N480="snížená",J480,0)</f>
        <v>0</v>
      </c>
      <c r="BG480" s="227">
        <f>IF(N480="zákl. přenesená",J480,0)</f>
        <v>0</v>
      </c>
      <c r="BH480" s="227">
        <f>IF(N480="sníž. přenesená",J480,0)</f>
        <v>0</v>
      </c>
      <c r="BI480" s="227">
        <f>IF(N480="nulová",J480,0)</f>
        <v>0</v>
      </c>
      <c r="BJ480" s="19" t="s">
        <v>80</v>
      </c>
      <c r="BK480" s="227">
        <f>ROUND(I480*H480,2)</f>
        <v>0</v>
      </c>
      <c r="BL480" s="19" t="s">
        <v>135</v>
      </c>
      <c r="BM480" s="226" t="s">
        <v>5383</v>
      </c>
    </row>
    <row r="481" s="2" customFormat="1" ht="16.5" customHeight="1">
      <c r="A481" s="40"/>
      <c r="B481" s="41"/>
      <c r="C481" s="215" t="s">
        <v>5384</v>
      </c>
      <c r="D481" s="215" t="s">
        <v>190</v>
      </c>
      <c r="E481" s="216" t="s">
        <v>355</v>
      </c>
      <c r="F481" s="217" t="s">
        <v>5385</v>
      </c>
      <c r="G481" s="218" t="s">
        <v>1352</v>
      </c>
      <c r="H481" s="219">
        <v>1</v>
      </c>
      <c r="I481" s="220"/>
      <c r="J481" s="221">
        <f>ROUND(I481*H481,2)</f>
        <v>0</v>
      </c>
      <c r="K481" s="217" t="s">
        <v>19</v>
      </c>
      <c r="L481" s="46"/>
      <c r="M481" s="222" t="s">
        <v>19</v>
      </c>
      <c r="N481" s="223" t="s">
        <v>44</v>
      </c>
      <c r="O481" s="86"/>
      <c r="P481" s="224">
        <f>O481*H481</f>
        <v>0</v>
      </c>
      <c r="Q481" s="224">
        <v>0</v>
      </c>
      <c r="R481" s="224">
        <f>Q481*H481</f>
        <v>0</v>
      </c>
      <c r="S481" s="224">
        <v>0</v>
      </c>
      <c r="T481" s="225">
        <f>S481*H481</f>
        <v>0</v>
      </c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R481" s="226" t="s">
        <v>135</v>
      </c>
      <c r="AT481" s="226" t="s">
        <v>190</v>
      </c>
      <c r="AU481" s="226" t="s">
        <v>80</v>
      </c>
      <c r="AY481" s="19" t="s">
        <v>188</v>
      </c>
      <c r="BE481" s="227">
        <f>IF(N481="základní",J481,0)</f>
        <v>0</v>
      </c>
      <c r="BF481" s="227">
        <f>IF(N481="snížená",J481,0)</f>
        <v>0</v>
      </c>
      <c r="BG481" s="227">
        <f>IF(N481="zákl. přenesená",J481,0)</f>
        <v>0</v>
      </c>
      <c r="BH481" s="227">
        <f>IF(N481="sníž. přenesená",J481,0)</f>
        <v>0</v>
      </c>
      <c r="BI481" s="227">
        <f>IF(N481="nulová",J481,0)</f>
        <v>0</v>
      </c>
      <c r="BJ481" s="19" t="s">
        <v>80</v>
      </c>
      <c r="BK481" s="227">
        <f>ROUND(I481*H481,2)</f>
        <v>0</v>
      </c>
      <c r="BL481" s="19" t="s">
        <v>135</v>
      </c>
      <c r="BM481" s="226" t="s">
        <v>5386</v>
      </c>
    </row>
    <row r="482" s="2" customFormat="1" ht="16.5" customHeight="1">
      <c r="A482" s="40"/>
      <c r="B482" s="41"/>
      <c r="C482" s="215" t="s">
        <v>4128</v>
      </c>
      <c r="D482" s="215" t="s">
        <v>190</v>
      </c>
      <c r="E482" s="216" t="s">
        <v>361</v>
      </c>
      <c r="F482" s="217" t="s">
        <v>5387</v>
      </c>
      <c r="G482" s="218" t="s">
        <v>1352</v>
      </c>
      <c r="H482" s="219">
        <v>10</v>
      </c>
      <c r="I482" s="220"/>
      <c r="J482" s="221">
        <f>ROUND(I482*H482,2)</f>
        <v>0</v>
      </c>
      <c r="K482" s="217" t="s">
        <v>19</v>
      </c>
      <c r="L482" s="46"/>
      <c r="M482" s="222" t="s">
        <v>19</v>
      </c>
      <c r="N482" s="223" t="s">
        <v>44</v>
      </c>
      <c r="O482" s="86"/>
      <c r="P482" s="224">
        <f>O482*H482</f>
        <v>0</v>
      </c>
      <c r="Q482" s="224">
        <v>0</v>
      </c>
      <c r="R482" s="224">
        <f>Q482*H482</f>
        <v>0</v>
      </c>
      <c r="S482" s="224">
        <v>0</v>
      </c>
      <c r="T482" s="225">
        <f>S482*H482</f>
        <v>0</v>
      </c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R482" s="226" t="s">
        <v>135</v>
      </c>
      <c r="AT482" s="226" t="s">
        <v>190</v>
      </c>
      <c r="AU482" s="226" t="s">
        <v>80</v>
      </c>
      <c r="AY482" s="19" t="s">
        <v>188</v>
      </c>
      <c r="BE482" s="227">
        <f>IF(N482="základní",J482,0)</f>
        <v>0</v>
      </c>
      <c r="BF482" s="227">
        <f>IF(N482="snížená",J482,0)</f>
        <v>0</v>
      </c>
      <c r="BG482" s="227">
        <f>IF(N482="zákl. přenesená",J482,0)</f>
        <v>0</v>
      </c>
      <c r="BH482" s="227">
        <f>IF(N482="sníž. přenesená",J482,0)</f>
        <v>0</v>
      </c>
      <c r="BI482" s="227">
        <f>IF(N482="nulová",J482,0)</f>
        <v>0</v>
      </c>
      <c r="BJ482" s="19" t="s">
        <v>80</v>
      </c>
      <c r="BK482" s="227">
        <f>ROUND(I482*H482,2)</f>
        <v>0</v>
      </c>
      <c r="BL482" s="19" t="s">
        <v>135</v>
      </c>
      <c r="BM482" s="226" t="s">
        <v>5388</v>
      </c>
    </row>
    <row r="483" s="2" customFormat="1" ht="16.5" customHeight="1">
      <c r="A483" s="40"/>
      <c r="B483" s="41"/>
      <c r="C483" s="215" t="s">
        <v>5389</v>
      </c>
      <c r="D483" s="215" t="s">
        <v>190</v>
      </c>
      <c r="E483" s="216" t="s">
        <v>375</v>
      </c>
      <c r="F483" s="217" t="s">
        <v>5390</v>
      </c>
      <c r="G483" s="218" t="s">
        <v>501</v>
      </c>
      <c r="H483" s="219">
        <v>100</v>
      </c>
      <c r="I483" s="220"/>
      <c r="J483" s="221">
        <f>ROUND(I483*H483,2)</f>
        <v>0</v>
      </c>
      <c r="K483" s="217" t="s">
        <v>19</v>
      </c>
      <c r="L483" s="46"/>
      <c r="M483" s="222" t="s">
        <v>19</v>
      </c>
      <c r="N483" s="223" t="s">
        <v>44</v>
      </c>
      <c r="O483" s="86"/>
      <c r="P483" s="224">
        <f>O483*H483</f>
        <v>0</v>
      </c>
      <c r="Q483" s="224">
        <v>0</v>
      </c>
      <c r="R483" s="224">
        <f>Q483*H483</f>
        <v>0</v>
      </c>
      <c r="S483" s="224">
        <v>0</v>
      </c>
      <c r="T483" s="225">
        <f>S483*H483</f>
        <v>0</v>
      </c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R483" s="226" t="s">
        <v>135</v>
      </c>
      <c r="AT483" s="226" t="s">
        <v>190</v>
      </c>
      <c r="AU483" s="226" t="s">
        <v>80</v>
      </c>
      <c r="AY483" s="19" t="s">
        <v>188</v>
      </c>
      <c r="BE483" s="227">
        <f>IF(N483="základní",J483,0)</f>
        <v>0</v>
      </c>
      <c r="BF483" s="227">
        <f>IF(N483="snížená",J483,0)</f>
        <v>0</v>
      </c>
      <c r="BG483" s="227">
        <f>IF(N483="zákl. přenesená",J483,0)</f>
        <v>0</v>
      </c>
      <c r="BH483" s="227">
        <f>IF(N483="sníž. přenesená",J483,0)</f>
        <v>0</v>
      </c>
      <c r="BI483" s="227">
        <f>IF(N483="nulová",J483,0)</f>
        <v>0</v>
      </c>
      <c r="BJ483" s="19" t="s">
        <v>80</v>
      </c>
      <c r="BK483" s="227">
        <f>ROUND(I483*H483,2)</f>
        <v>0</v>
      </c>
      <c r="BL483" s="19" t="s">
        <v>135</v>
      </c>
      <c r="BM483" s="226" t="s">
        <v>5391</v>
      </c>
    </row>
    <row r="484" s="14" customFormat="1">
      <c r="A484" s="14"/>
      <c r="B484" s="244"/>
      <c r="C484" s="245"/>
      <c r="D484" s="235" t="s">
        <v>198</v>
      </c>
      <c r="E484" s="246" t="s">
        <v>19</v>
      </c>
      <c r="F484" s="247" t="s">
        <v>1955</v>
      </c>
      <c r="G484" s="245"/>
      <c r="H484" s="248">
        <v>100</v>
      </c>
      <c r="I484" s="249"/>
      <c r="J484" s="245"/>
      <c r="K484" s="245"/>
      <c r="L484" s="250"/>
      <c r="M484" s="251"/>
      <c r="N484" s="252"/>
      <c r="O484" s="252"/>
      <c r="P484" s="252"/>
      <c r="Q484" s="252"/>
      <c r="R484" s="252"/>
      <c r="S484" s="252"/>
      <c r="T484" s="253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4" t="s">
        <v>198</v>
      </c>
      <c r="AU484" s="254" t="s">
        <v>80</v>
      </c>
      <c r="AV484" s="14" t="s">
        <v>82</v>
      </c>
      <c r="AW484" s="14" t="s">
        <v>35</v>
      </c>
      <c r="AX484" s="14" t="s">
        <v>73</v>
      </c>
      <c r="AY484" s="254" t="s">
        <v>188</v>
      </c>
    </row>
    <row r="485" s="15" customFormat="1">
      <c r="A485" s="15"/>
      <c r="B485" s="255"/>
      <c r="C485" s="256"/>
      <c r="D485" s="235" t="s">
        <v>198</v>
      </c>
      <c r="E485" s="257" t="s">
        <v>19</v>
      </c>
      <c r="F485" s="258" t="s">
        <v>229</v>
      </c>
      <c r="G485" s="256"/>
      <c r="H485" s="259">
        <v>100</v>
      </c>
      <c r="I485" s="260"/>
      <c r="J485" s="256"/>
      <c r="K485" s="256"/>
      <c r="L485" s="261"/>
      <c r="M485" s="262"/>
      <c r="N485" s="263"/>
      <c r="O485" s="263"/>
      <c r="P485" s="263"/>
      <c r="Q485" s="263"/>
      <c r="R485" s="263"/>
      <c r="S485" s="263"/>
      <c r="T485" s="264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T485" s="265" t="s">
        <v>198</v>
      </c>
      <c r="AU485" s="265" t="s">
        <v>80</v>
      </c>
      <c r="AV485" s="15" t="s">
        <v>135</v>
      </c>
      <c r="AW485" s="15" t="s">
        <v>35</v>
      </c>
      <c r="AX485" s="15" t="s">
        <v>80</v>
      </c>
      <c r="AY485" s="265" t="s">
        <v>188</v>
      </c>
    </row>
    <row r="486" s="12" customFormat="1" ht="25.92" customHeight="1">
      <c r="A486" s="12"/>
      <c r="B486" s="199"/>
      <c r="C486" s="200"/>
      <c r="D486" s="201" t="s">
        <v>72</v>
      </c>
      <c r="E486" s="202" t="s">
        <v>5392</v>
      </c>
      <c r="F486" s="202" t="s">
        <v>5393</v>
      </c>
      <c r="G486" s="200"/>
      <c r="H486" s="200"/>
      <c r="I486" s="203"/>
      <c r="J486" s="204">
        <f>BK486</f>
        <v>0</v>
      </c>
      <c r="K486" s="200"/>
      <c r="L486" s="205"/>
      <c r="M486" s="206"/>
      <c r="N486" s="207"/>
      <c r="O486" s="207"/>
      <c r="P486" s="208">
        <f>SUM(P487:P488)</f>
        <v>0</v>
      </c>
      <c r="Q486" s="207"/>
      <c r="R486" s="208">
        <f>SUM(R487:R488)</f>
        <v>0</v>
      </c>
      <c r="S486" s="207"/>
      <c r="T486" s="209">
        <f>SUM(T487:T488)</f>
        <v>0</v>
      </c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R486" s="210" t="s">
        <v>80</v>
      </c>
      <c r="AT486" s="211" t="s">
        <v>72</v>
      </c>
      <c r="AU486" s="211" t="s">
        <v>73</v>
      </c>
      <c r="AY486" s="210" t="s">
        <v>188</v>
      </c>
      <c r="BK486" s="212">
        <f>SUM(BK487:BK488)</f>
        <v>0</v>
      </c>
    </row>
    <row r="487" s="2" customFormat="1" ht="16.5" customHeight="1">
      <c r="A487" s="40"/>
      <c r="B487" s="41"/>
      <c r="C487" s="215" t="s">
        <v>4131</v>
      </c>
      <c r="D487" s="215" t="s">
        <v>190</v>
      </c>
      <c r="E487" s="216" t="s">
        <v>5394</v>
      </c>
      <c r="F487" s="217" t="s">
        <v>5395</v>
      </c>
      <c r="G487" s="218" t="s">
        <v>1352</v>
      </c>
      <c r="H487" s="219">
        <v>1</v>
      </c>
      <c r="I487" s="220"/>
      <c r="J487" s="221">
        <f>ROUND(I487*H487,2)</f>
        <v>0</v>
      </c>
      <c r="K487" s="217" t="s">
        <v>19</v>
      </c>
      <c r="L487" s="46"/>
      <c r="M487" s="222" t="s">
        <v>19</v>
      </c>
      <c r="N487" s="223" t="s">
        <v>44</v>
      </c>
      <c r="O487" s="86"/>
      <c r="P487" s="224">
        <f>O487*H487</f>
        <v>0</v>
      </c>
      <c r="Q487" s="224">
        <v>0</v>
      </c>
      <c r="R487" s="224">
        <f>Q487*H487</f>
        <v>0</v>
      </c>
      <c r="S487" s="224">
        <v>0</v>
      </c>
      <c r="T487" s="225">
        <f>S487*H487</f>
        <v>0</v>
      </c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R487" s="226" t="s">
        <v>135</v>
      </c>
      <c r="AT487" s="226" t="s">
        <v>190</v>
      </c>
      <c r="AU487" s="226" t="s">
        <v>80</v>
      </c>
      <c r="AY487" s="19" t="s">
        <v>188</v>
      </c>
      <c r="BE487" s="227">
        <f>IF(N487="základní",J487,0)</f>
        <v>0</v>
      </c>
      <c r="BF487" s="227">
        <f>IF(N487="snížená",J487,0)</f>
        <v>0</v>
      </c>
      <c r="BG487" s="227">
        <f>IF(N487="zákl. přenesená",J487,0)</f>
        <v>0</v>
      </c>
      <c r="BH487" s="227">
        <f>IF(N487="sníž. přenesená",J487,0)</f>
        <v>0</v>
      </c>
      <c r="BI487" s="227">
        <f>IF(N487="nulová",J487,0)</f>
        <v>0</v>
      </c>
      <c r="BJ487" s="19" t="s">
        <v>80</v>
      </c>
      <c r="BK487" s="227">
        <f>ROUND(I487*H487,2)</f>
        <v>0</v>
      </c>
      <c r="BL487" s="19" t="s">
        <v>135</v>
      </c>
      <c r="BM487" s="226" t="s">
        <v>5396</v>
      </c>
    </row>
    <row r="488" s="2" customFormat="1" ht="16.5" customHeight="1">
      <c r="A488" s="40"/>
      <c r="B488" s="41"/>
      <c r="C488" s="215" t="s">
        <v>5397</v>
      </c>
      <c r="D488" s="215" t="s">
        <v>190</v>
      </c>
      <c r="E488" s="216" t="s">
        <v>5398</v>
      </c>
      <c r="F488" s="217" t="s">
        <v>5399</v>
      </c>
      <c r="G488" s="218" t="s">
        <v>1352</v>
      </c>
      <c r="H488" s="219">
        <v>1</v>
      </c>
      <c r="I488" s="220"/>
      <c r="J488" s="221">
        <f>ROUND(I488*H488,2)</f>
        <v>0</v>
      </c>
      <c r="K488" s="217" t="s">
        <v>19</v>
      </c>
      <c r="L488" s="46"/>
      <c r="M488" s="222" t="s">
        <v>19</v>
      </c>
      <c r="N488" s="223" t="s">
        <v>44</v>
      </c>
      <c r="O488" s="86"/>
      <c r="P488" s="224">
        <f>O488*H488</f>
        <v>0</v>
      </c>
      <c r="Q488" s="224">
        <v>0</v>
      </c>
      <c r="R488" s="224">
        <f>Q488*H488</f>
        <v>0</v>
      </c>
      <c r="S488" s="224">
        <v>0</v>
      </c>
      <c r="T488" s="225">
        <f>S488*H488</f>
        <v>0</v>
      </c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R488" s="226" t="s">
        <v>135</v>
      </c>
      <c r="AT488" s="226" t="s">
        <v>190</v>
      </c>
      <c r="AU488" s="226" t="s">
        <v>80</v>
      </c>
      <c r="AY488" s="19" t="s">
        <v>188</v>
      </c>
      <c r="BE488" s="227">
        <f>IF(N488="základní",J488,0)</f>
        <v>0</v>
      </c>
      <c r="BF488" s="227">
        <f>IF(N488="snížená",J488,0)</f>
        <v>0</v>
      </c>
      <c r="BG488" s="227">
        <f>IF(N488="zákl. přenesená",J488,0)</f>
        <v>0</v>
      </c>
      <c r="BH488" s="227">
        <f>IF(N488="sníž. přenesená",J488,0)</f>
        <v>0</v>
      </c>
      <c r="BI488" s="227">
        <f>IF(N488="nulová",J488,0)</f>
        <v>0</v>
      </c>
      <c r="BJ488" s="19" t="s">
        <v>80</v>
      </c>
      <c r="BK488" s="227">
        <f>ROUND(I488*H488,2)</f>
        <v>0</v>
      </c>
      <c r="BL488" s="19" t="s">
        <v>135</v>
      </c>
      <c r="BM488" s="226" t="s">
        <v>5400</v>
      </c>
    </row>
    <row r="489" s="12" customFormat="1" ht="25.92" customHeight="1">
      <c r="A489" s="12"/>
      <c r="B489" s="199"/>
      <c r="C489" s="200"/>
      <c r="D489" s="201" t="s">
        <v>72</v>
      </c>
      <c r="E489" s="202" t="s">
        <v>446</v>
      </c>
      <c r="F489" s="202" t="s">
        <v>447</v>
      </c>
      <c r="G489" s="200"/>
      <c r="H489" s="200"/>
      <c r="I489" s="203"/>
      <c r="J489" s="204">
        <f>BK489</f>
        <v>0</v>
      </c>
      <c r="K489" s="200"/>
      <c r="L489" s="205"/>
      <c r="M489" s="206"/>
      <c r="N489" s="207"/>
      <c r="O489" s="207"/>
      <c r="P489" s="208">
        <f>SUM(P490:P491)</f>
        <v>0</v>
      </c>
      <c r="Q489" s="207"/>
      <c r="R489" s="208">
        <f>SUM(R490:R491)</f>
        <v>0</v>
      </c>
      <c r="S489" s="207"/>
      <c r="T489" s="209">
        <f>SUM(T490:T491)</f>
        <v>0</v>
      </c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R489" s="210" t="s">
        <v>135</v>
      </c>
      <c r="AT489" s="211" t="s">
        <v>72</v>
      </c>
      <c r="AU489" s="211" t="s">
        <v>73</v>
      </c>
      <c r="AY489" s="210" t="s">
        <v>188</v>
      </c>
      <c r="BK489" s="212">
        <f>SUM(BK490:BK491)</f>
        <v>0</v>
      </c>
    </row>
    <row r="490" s="2" customFormat="1" ht="16.5" customHeight="1">
      <c r="A490" s="40"/>
      <c r="B490" s="41"/>
      <c r="C490" s="215" t="s">
        <v>4133</v>
      </c>
      <c r="D490" s="215" t="s">
        <v>190</v>
      </c>
      <c r="E490" s="216" t="s">
        <v>3707</v>
      </c>
      <c r="F490" s="217" t="s">
        <v>5401</v>
      </c>
      <c r="G490" s="218" t="s">
        <v>3827</v>
      </c>
      <c r="H490" s="219">
        <v>1</v>
      </c>
      <c r="I490" s="220"/>
      <c r="J490" s="221">
        <f>ROUND(I490*H490,2)</f>
        <v>0</v>
      </c>
      <c r="K490" s="217" t="s">
        <v>19</v>
      </c>
      <c r="L490" s="46"/>
      <c r="M490" s="222" t="s">
        <v>19</v>
      </c>
      <c r="N490" s="223" t="s">
        <v>44</v>
      </c>
      <c r="O490" s="86"/>
      <c r="P490" s="224">
        <f>O490*H490</f>
        <v>0</v>
      </c>
      <c r="Q490" s="224">
        <v>0</v>
      </c>
      <c r="R490" s="224">
        <f>Q490*H490</f>
        <v>0</v>
      </c>
      <c r="S490" s="224">
        <v>0</v>
      </c>
      <c r="T490" s="225">
        <f>S490*H490</f>
        <v>0</v>
      </c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R490" s="226" t="s">
        <v>453</v>
      </c>
      <c r="AT490" s="226" t="s">
        <v>190</v>
      </c>
      <c r="AU490" s="226" t="s">
        <v>80</v>
      </c>
      <c r="AY490" s="19" t="s">
        <v>188</v>
      </c>
      <c r="BE490" s="227">
        <f>IF(N490="základní",J490,0)</f>
        <v>0</v>
      </c>
      <c r="BF490" s="227">
        <f>IF(N490="snížená",J490,0)</f>
        <v>0</v>
      </c>
      <c r="BG490" s="227">
        <f>IF(N490="zákl. přenesená",J490,0)</f>
        <v>0</v>
      </c>
      <c r="BH490" s="227">
        <f>IF(N490="sníž. přenesená",J490,0)</f>
        <v>0</v>
      </c>
      <c r="BI490" s="227">
        <f>IF(N490="nulová",J490,0)</f>
        <v>0</v>
      </c>
      <c r="BJ490" s="19" t="s">
        <v>80</v>
      </c>
      <c r="BK490" s="227">
        <f>ROUND(I490*H490,2)</f>
        <v>0</v>
      </c>
      <c r="BL490" s="19" t="s">
        <v>453</v>
      </c>
      <c r="BM490" s="226" t="s">
        <v>5402</v>
      </c>
    </row>
    <row r="491" s="2" customFormat="1" ht="16.5" customHeight="1">
      <c r="A491" s="40"/>
      <c r="B491" s="41"/>
      <c r="C491" s="215" t="s">
        <v>5403</v>
      </c>
      <c r="D491" s="215" t="s">
        <v>190</v>
      </c>
      <c r="E491" s="216" t="s">
        <v>5404</v>
      </c>
      <c r="F491" s="217" t="s">
        <v>5405</v>
      </c>
      <c r="G491" s="218" t="s">
        <v>3827</v>
      </c>
      <c r="H491" s="219">
        <v>1</v>
      </c>
      <c r="I491" s="220"/>
      <c r="J491" s="221">
        <f>ROUND(I491*H491,2)</f>
        <v>0</v>
      </c>
      <c r="K491" s="217" t="s">
        <v>19</v>
      </c>
      <c r="L491" s="46"/>
      <c r="M491" s="267" t="s">
        <v>19</v>
      </c>
      <c r="N491" s="268" t="s">
        <v>44</v>
      </c>
      <c r="O491" s="269"/>
      <c r="P491" s="270">
        <f>O491*H491</f>
        <v>0</v>
      </c>
      <c r="Q491" s="270">
        <v>0</v>
      </c>
      <c r="R491" s="270">
        <f>Q491*H491</f>
        <v>0</v>
      </c>
      <c r="S491" s="270">
        <v>0</v>
      </c>
      <c r="T491" s="271">
        <f>S491*H491</f>
        <v>0</v>
      </c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R491" s="226" t="s">
        <v>453</v>
      </c>
      <c r="AT491" s="226" t="s">
        <v>190</v>
      </c>
      <c r="AU491" s="226" t="s">
        <v>80</v>
      </c>
      <c r="AY491" s="19" t="s">
        <v>188</v>
      </c>
      <c r="BE491" s="227">
        <f>IF(N491="základní",J491,0)</f>
        <v>0</v>
      </c>
      <c r="BF491" s="227">
        <f>IF(N491="snížená",J491,0)</f>
        <v>0</v>
      </c>
      <c r="BG491" s="227">
        <f>IF(N491="zákl. přenesená",J491,0)</f>
        <v>0</v>
      </c>
      <c r="BH491" s="227">
        <f>IF(N491="sníž. přenesená",J491,0)</f>
        <v>0</v>
      </c>
      <c r="BI491" s="227">
        <f>IF(N491="nulová",J491,0)</f>
        <v>0</v>
      </c>
      <c r="BJ491" s="19" t="s">
        <v>80</v>
      </c>
      <c r="BK491" s="227">
        <f>ROUND(I491*H491,2)</f>
        <v>0</v>
      </c>
      <c r="BL491" s="19" t="s">
        <v>453</v>
      </c>
      <c r="BM491" s="226" t="s">
        <v>5406</v>
      </c>
    </row>
    <row r="492" s="2" customFormat="1" ht="6.96" customHeight="1">
      <c r="A492" s="40"/>
      <c r="B492" s="61"/>
      <c r="C492" s="62"/>
      <c r="D492" s="62"/>
      <c r="E492" s="62"/>
      <c r="F492" s="62"/>
      <c r="G492" s="62"/>
      <c r="H492" s="62"/>
      <c r="I492" s="62"/>
      <c r="J492" s="62"/>
      <c r="K492" s="62"/>
      <c r="L492" s="46"/>
      <c r="M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</sheetData>
  <sheetProtection sheet="1" autoFilter="0" formatColumns="0" formatRows="0" objects="1" scenarios="1" spinCount="100000" saltValue="VASp2oT36nNpLQjhQNej13ZOUhKdGBQnEEAu37G0rKxoI8pOYO+mf8KDmVMvojG1YTtXy+MegnRajumQ0DosJQ==" hashValue="cG9eslhjtzauu2R1lez+FU5fePmWVvHEbiScaHWysJhnRWKaBRVBhEH+GJSmHQYxezkmfkTNE0b1Z1B5HTo5Bw==" algorithmName="SHA-512" password="CC35"/>
  <autoFilter ref="C107:K49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6:H96"/>
    <mergeCell ref="E98:H98"/>
    <mergeCell ref="E100:H100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123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5407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tr">
        <f>IF('Rekapitulace stavby'!AN10="","",'Rekapitulace stavby'!AN10)</f>
        <v>61988987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tr">
        <f>IF('Rekapitulace stavby'!E11="","",'Rekapitulace stavby'!E11)</f>
        <v>Ostravská univerzita, Dvořákova 138/7, Ostrava</v>
      </c>
      <c r="F17" s="40"/>
      <c r="G17" s="40"/>
      <c r="H17" s="40"/>
      <c r="I17" s="145" t="s">
        <v>29</v>
      </c>
      <c r="J17" s="135" t="str">
        <f>IF('Rekapitulace stavby'!AN11="","",'Rekapitulace stavby'!AN11)</f>
        <v/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tr">
        <f>IF('Rekapitulace stavby'!AN16="","",'Rekapitulace stavby'!AN16)</f>
        <v>60766859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tr">
        <f>IF('Rekapitulace stavby'!E17="","",'Rekapitulace stavby'!E17)</f>
        <v>Ing.arch.Martin Janda,Lomná 1895, Frenštát p.R.</v>
      </c>
      <c r="F23" s="40"/>
      <c r="G23" s="40"/>
      <c r="H23" s="40"/>
      <c r="I23" s="145" t="s">
        <v>29</v>
      </c>
      <c r="J23" s="135" t="str">
        <f>IF('Rekapitulace stavby'!AN17="","",'Rekapitulace stavby'!AN17)</f>
        <v/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ROUND(J93,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ROUND((SUM(BE93:BE791)),  2)</f>
        <v>0</v>
      </c>
      <c r="G35" s="40"/>
      <c r="H35" s="40"/>
      <c r="I35" s="160">
        <v>0.20999999999999999</v>
      </c>
      <c r="J35" s="159">
        <f>ROUND(((SUM(BE93:BE791))*I35),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ROUND((SUM(BF93:BF791)),  2)</f>
        <v>0</v>
      </c>
      <c r="G36" s="40"/>
      <c r="H36" s="40"/>
      <c r="I36" s="160">
        <v>0.14999999999999999</v>
      </c>
      <c r="J36" s="159">
        <f>ROUND(((SUM(BF93:BF791))*I36),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ROUND((SUM(BG93:BG791)),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ROUND((SUM(BH93:BH791)),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ROUND((SUM(BI93:BI791)),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014 - Vzduchotechnika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J93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5408</v>
      </c>
      <c r="E64" s="180"/>
      <c r="F64" s="180"/>
      <c r="G64" s="180"/>
      <c r="H64" s="180"/>
      <c r="I64" s="180"/>
      <c r="J64" s="181">
        <f>J94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7"/>
      <c r="C65" s="178"/>
      <c r="D65" s="179" t="s">
        <v>5409</v>
      </c>
      <c r="E65" s="180"/>
      <c r="F65" s="180"/>
      <c r="G65" s="180"/>
      <c r="H65" s="180"/>
      <c r="I65" s="180"/>
      <c r="J65" s="181">
        <f>J192</f>
        <v>0</v>
      </c>
      <c r="K65" s="178"/>
      <c r="L65" s="18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7"/>
      <c r="C66" s="178"/>
      <c r="D66" s="179" t="s">
        <v>5410</v>
      </c>
      <c r="E66" s="180"/>
      <c r="F66" s="180"/>
      <c r="G66" s="180"/>
      <c r="H66" s="180"/>
      <c r="I66" s="180"/>
      <c r="J66" s="181">
        <f>J438</f>
        <v>0</v>
      </c>
      <c r="K66" s="178"/>
      <c r="L66" s="18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7"/>
      <c r="C67" s="178"/>
      <c r="D67" s="179" t="s">
        <v>5411</v>
      </c>
      <c r="E67" s="180"/>
      <c r="F67" s="180"/>
      <c r="G67" s="180"/>
      <c r="H67" s="180"/>
      <c r="I67" s="180"/>
      <c r="J67" s="181">
        <f>J509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7"/>
      <c r="C68" s="178"/>
      <c r="D68" s="179" t="s">
        <v>5412</v>
      </c>
      <c r="E68" s="180"/>
      <c r="F68" s="180"/>
      <c r="G68" s="180"/>
      <c r="H68" s="180"/>
      <c r="I68" s="180"/>
      <c r="J68" s="181">
        <f>J565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7"/>
      <c r="C69" s="178"/>
      <c r="D69" s="179" t="s">
        <v>5413</v>
      </c>
      <c r="E69" s="180"/>
      <c r="F69" s="180"/>
      <c r="G69" s="180"/>
      <c r="H69" s="180"/>
      <c r="I69" s="180"/>
      <c r="J69" s="181">
        <f>J707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7"/>
      <c r="C70" s="178"/>
      <c r="D70" s="179" t="s">
        <v>5414</v>
      </c>
      <c r="E70" s="180"/>
      <c r="F70" s="180"/>
      <c r="G70" s="180"/>
      <c r="H70" s="180"/>
      <c r="I70" s="180"/>
      <c r="J70" s="181">
        <f>J746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7"/>
      <c r="C71" s="178"/>
      <c r="D71" s="179" t="s">
        <v>5415</v>
      </c>
      <c r="E71" s="180"/>
      <c r="F71" s="180"/>
      <c r="G71" s="180"/>
      <c r="H71" s="180"/>
      <c r="I71" s="180"/>
      <c r="J71" s="181">
        <f>J782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2" customFormat="1" ht="21.84" customHeight="1">
      <c r="A72" s="40"/>
      <c r="B72" s="41"/>
      <c r="C72" s="42"/>
      <c r="D72" s="42"/>
      <c r="E72" s="42"/>
      <c r="F72" s="42"/>
      <c r="G72" s="42"/>
      <c r="H72" s="42"/>
      <c r="I72" s="42"/>
      <c r="J72" s="42"/>
      <c r="K72" s="4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61"/>
      <c r="C73" s="62"/>
      <c r="D73" s="62"/>
      <c r="E73" s="62"/>
      <c r="F73" s="62"/>
      <c r="G73" s="62"/>
      <c r="H73" s="62"/>
      <c r="I73" s="62"/>
      <c r="J73" s="62"/>
      <c r="K73" s="6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7" s="2" customFormat="1" ht="6.96" customHeight="1">
      <c r="A77" s="40"/>
      <c r="B77" s="63"/>
      <c r="C77" s="64"/>
      <c r="D77" s="64"/>
      <c r="E77" s="64"/>
      <c r="F77" s="64"/>
      <c r="G77" s="64"/>
      <c r="H77" s="64"/>
      <c r="I77" s="64"/>
      <c r="J77" s="64"/>
      <c r="K77" s="64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24.96" customHeight="1">
      <c r="A78" s="40"/>
      <c r="B78" s="41"/>
      <c r="C78" s="25" t="s">
        <v>173</v>
      </c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16</v>
      </c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6.5" customHeight="1">
      <c r="A81" s="40"/>
      <c r="B81" s="41"/>
      <c r="C81" s="42"/>
      <c r="D81" s="42"/>
      <c r="E81" s="172" t="str">
        <f>E7</f>
        <v>OU - stavební úpravy objektu ZW - děkanát Lékařské fakulty</v>
      </c>
      <c r="F81" s="34"/>
      <c r="G81" s="34"/>
      <c r="H81" s="34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1" customFormat="1" ht="12" customHeight="1">
      <c r="B82" s="23"/>
      <c r="C82" s="34" t="s">
        <v>153</v>
      </c>
      <c r="D82" s="24"/>
      <c r="E82" s="24"/>
      <c r="F82" s="24"/>
      <c r="G82" s="24"/>
      <c r="H82" s="24"/>
      <c r="I82" s="24"/>
      <c r="J82" s="24"/>
      <c r="K82" s="24"/>
      <c r="L82" s="22"/>
    </row>
    <row r="83" s="2" customFormat="1" ht="16.5" customHeight="1">
      <c r="A83" s="40"/>
      <c r="B83" s="41"/>
      <c r="C83" s="42"/>
      <c r="D83" s="42"/>
      <c r="E83" s="172" t="s">
        <v>154</v>
      </c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155</v>
      </c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71" t="str">
        <f>E11</f>
        <v>014 - Vzduchotechnika</v>
      </c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21</v>
      </c>
      <c r="D87" s="42"/>
      <c r="E87" s="42"/>
      <c r="F87" s="29" t="str">
        <f>F14</f>
        <v xml:space="preserve"> </v>
      </c>
      <c r="G87" s="42"/>
      <c r="H87" s="42"/>
      <c r="I87" s="34" t="s">
        <v>23</v>
      </c>
      <c r="J87" s="74" t="str">
        <f>IF(J14="","",J14)</f>
        <v>16. 9. 2021</v>
      </c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40.05" customHeight="1">
      <c r="A89" s="40"/>
      <c r="B89" s="41"/>
      <c r="C89" s="34" t="s">
        <v>25</v>
      </c>
      <c r="D89" s="42"/>
      <c r="E89" s="42"/>
      <c r="F89" s="29" t="str">
        <f>E17</f>
        <v>Ostravská univerzita, Dvořákova 138/7, Ostrava</v>
      </c>
      <c r="G89" s="42"/>
      <c r="H89" s="42"/>
      <c r="I89" s="34" t="s">
        <v>32</v>
      </c>
      <c r="J89" s="38" t="str">
        <f>E23</f>
        <v>Ing.arch.Martin Janda,Lomná 1895, Frenštát p.R.</v>
      </c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5.15" customHeight="1">
      <c r="A90" s="40"/>
      <c r="B90" s="41"/>
      <c r="C90" s="34" t="s">
        <v>30</v>
      </c>
      <c r="D90" s="42"/>
      <c r="E90" s="42"/>
      <c r="F90" s="29" t="str">
        <f>IF(E20="","",E20)</f>
        <v>Vyplň údaj</v>
      </c>
      <c r="G90" s="42"/>
      <c r="H90" s="42"/>
      <c r="I90" s="34" t="s">
        <v>36</v>
      </c>
      <c r="J90" s="38" t="str">
        <f>E26</f>
        <v xml:space="preserve"> 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0.32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1" customFormat="1" ht="29.28" customHeight="1">
      <c r="A92" s="188"/>
      <c r="B92" s="189"/>
      <c r="C92" s="190" t="s">
        <v>174</v>
      </c>
      <c r="D92" s="191" t="s">
        <v>58</v>
      </c>
      <c r="E92" s="191" t="s">
        <v>54</v>
      </c>
      <c r="F92" s="191" t="s">
        <v>55</v>
      </c>
      <c r="G92" s="191" t="s">
        <v>175</v>
      </c>
      <c r="H92" s="191" t="s">
        <v>176</v>
      </c>
      <c r="I92" s="191" t="s">
        <v>177</v>
      </c>
      <c r="J92" s="191" t="s">
        <v>159</v>
      </c>
      <c r="K92" s="192" t="s">
        <v>178</v>
      </c>
      <c r="L92" s="193"/>
      <c r="M92" s="94" t="s">
        <v>19</v>
      </c>
      <c r="N92" s="95" t="s">
        <v>43</v>
      </c>
      <c r="O92" s="95" t="s">
        <v>179</v>
      </c>
      <c r="P92" s="95" t="s">
        <v>180</v>
      </c>
      <c r="Q92" s="95" t="s">
        <v>181</v>
      </c>
      <c r="R92" s="95" t="s">
        <v>182</v>
      </c>
      <c r="S92" s="95" t="s">
        <v>183</v>
      </c>
      <c r="T92" s="96" t="s">
        <v>184</v>
      </c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</row>
    <row r="93" s="2" customFormat="1" ht="22.8" customHeight="1">
      <c r="A93" s="40"/>
      <c r="B93" s="41"/>
      <c r="C93" s="101" t="s">
        <v>185</v>
      </c>
      <c r="D93" s="42"/>
      <c r="E93" s="42"/>
      <c r="F93" s="42"/>
      <c r="G93" s="42"/>
      <c r="H93" s="42"/>
      <c r="I93" s="42"/>
      <c r="J93" s="194">
        <f>BK93</f>
        <v>0</v>
      </c>
      <c r="K93" s="42"/>
      <c r="L93" s="46"/>
      <c r="M93" s="97"/>
      <c r="N93" s="195"/>
      <c r="O93" s="98"/>
      <c r="P93" s="196">
        <f>P94+P192+P438+P509+P565+P707+P746+P782</f>
        <v>0</v>
      </c>
      <c r="Q93" s="98"/>
      <c r="R93" s="196">
        <f>R94+R192+R438+R509+R565+R707+R746+R782</f>
        <v>0</v>
      </c>
      <c r="S93" s="98"/>
      <c r="T93" s="197">
        <f>T94+T192+T438+T509+T565+T707+T746+T782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72</v>
      </c>
      <c r="AU93" s="19" t="s">
        <v>160</v>
      </c>
      <c r="BK93" s="198">
        <f>BK94+BK192+BK438+BK509+BK565+BK707+BK746+BK782</f>
        <v>0</v>
      </c>
    </row>
    <row r="94" s="12" customFormat="1" ht="25.92" customHeight="1">
      <c r="A94" s="12"/>
      <c r="B94" s="199"/>
      <c r="C94" s="200"/>
      <c r="D94" s="201" t="s">
        <v>72</v>
      </c>
      <c r="E94" s="202" t="s">
        <v>80</v>
      </c>
      <c r="F94" s="202" t="s">
        <v>5416</v>
      </c>
      <c r="G94" s="200"/>
      <c r="H94" s="200"/>
      <c r="I94" s="203"/>
      <c r="J94" s="204">
        <f>BK94</f>
        <v>0</v>
      </c>
      <c r="K94" s="200"/>
      <c r="L94" s="205"/>
      <c r="M94" s="206"/>
      <c r="N94" s="207"/>
      <c r="O94" s="207"/>
      <c r="P94" s="208">
        <f>SUM(P95:P191)</f>
        <v>0</v>
      </c>
      <c r="Q94" s="207"/>
      <c r="R94" s="208">
        <f>SUM(R95:R191)</f>
        <v>0</v>
      </c>
      <c r="S94" s="207"/>
      <c r="T94" s="209">
        <f>SUM(T95:T191)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0" t="s">
        <v>80</v>
      </c>
      <c r="AT94" s="211" t="s">
        <v>72</v>
      </c>
      <c r="AU94" s="211" t="s">
        <v>73</v>
      </c>
      <c r="AY94" s="210" t="s">
        <v>188</v>
      </c>
      <c r="BK94" s="212">
        <f>SUM(BK95:BK191)</f>
        <v>0</v>
      </c>
    </row>
    <row r="95" s="2" customFormat="1" ht="76.35" customHeight="1">
      <c r="A95" s="40"/>
      <c r="B95" s="41"/>
      <c r="C95" s="215" t="s">
        <v>80</v>
      </c>
      <c r="D95" s="215" t="s">
        <v>190</v>
      </c>
      <c r="E95" s="216" t="s">
        <v>5417</v>
      </c>
      <c r="F95" s="217" t="s">
        <v>5418</v>
      </c>
      <c r="G95" s="218" t="s">
        <v>3827</v>
      </c>
      <c r="H95" s="219">
        <v>1</v>
      </c>
      <c r="I95" s="220"/>
      <c r="J95" s="221">
        <f>ROUND(I95*H95,2)</f>
        <v>0</v>
      </c>
      <c r="K95" s="217" t="s">
        <v>19</v>
      </c>
      <c r="L95" s="46"/>
      <c r="M95" s="222" t="s">
        <v>19</v>
      </c>
      <c r="N95" s="223" t="s">
        <v>44</v>
      </c>
      <c r="O95" s="86"/>
      <c r="P95" s="224">
        <f>O95*H95</f>
        <v>0</v>
      </c>
      <c r="Q95" s="224">
        <v>0</v>
      </c>
      <c r="R95" s="224">
        <f>Q95*H95</f>
        <v>0</v>
      </c>
      <c r="S95" s="224">
        <v>0</v>
      </c>
      <c r="T95" s="225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6" t="s">
        <v>135</v>
      </c>
      <c r="AT95" s="226" t="s">
        <v>190</v>
      </c>
      <c r="AU95" s="226" t="s">
        <v>80</v>
      </c>
      <c r="AY95" s="19" t="s">
        <v>188</v>
      </c>
      <c r="BE95" s="227">
        <f>IF(N95="základní",J95,0)</f>
        <v>0</v>
      </c>
      <c r="BF95" s="227">
        <f>IF(N95="snížená",J95,0)</f>
        <v>0</v>
      </c>
      <c r="BG95" s="227">
        <f>IF(N95="zákl. přenesená",J95,0)</f>
        <v>0</v>
      </c>
      <c r="BH95" s="227">
        <f>IF(N95="sníž. přenesená",J95,0)</f>
        <v>0</v>
      </c>
      <c r="BI95" s="227">
        <f>IF(N95="nulová",J95,0)</f>
        <v>0</v>
      </c>
      <c r="BJ95" s="19" t="s">
        <v>80</v>
      </c>
      <c r="BK95" s="227">
        <f>ROUND(I95*H95,2)</f>
        <v>0</v>
      </c>
      <c r="BL95" s="19" t="s">
        <v>135</v>
      </c>
      <c r="BM95" s="226" t="s">
        <v>82</v>
      </c>
    </row>
    <row r="96" s="2" customFormat="1" ht="16.5" customHeight="1">
      <c r="A96" s="40"/>
      <c r="B96" s="41"/>
      <c r="C96" s="215" t="s">
        <v>82</v>
      </c>
      <c r="D96" s="215" t="s">
        <v>190</v>
      </c>
      <c r="E96" s="216" t="s">
        <v>5419</v>
      </c>
      <c r="F96" s="217" t="s">
        <v>5420</v>
      </c>
      <c r="G96" s="218" t="s">
        <v>1352</v>
      </c>
      <c r="H96" s="219">
        <v>1</v>
      </c>
      <c r="I96" s="220"/>
      <c r="J96" s="221">
        <f>ROUND(I96*H96,2)</f>
        <v>0</v>
      </c>
      <c r="K96" s="217" t="s">
        <v>19</v>
      </c>
      <c r="L96" s="46"/>
      <c r="M96" s="222" t="s">
        <v>19</v>
      </c>
      <c r="N96" s="223" t="s">
        <v>44</v>
      </c>
      <c r="O96" s="86"/>
      <c r="P96" s="224">
        <f>O96*H96</f>
        <v>0</v>
      </c>
      <c r="Q96" s="224">
        <v>0</v>
      </c>
      <c r="R96" s="224">
        <f>Q96*H96</f>
        <v>0</v>
      </c>
      <c r="S96" s="224">
        <v>0</v>
      </c>
      <c r="T96" s="225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6" t="s">
        <v>135</v>
      </c>
      <c r="AT96" s="226" t="s">
        <v>190</v>
      </c>
      <c r="AU96" s="226" t="s">
        <v>80</v>
      </c>
      <c r="AY96" s="19" t="s">
        <v>188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19" t="s">
        <v>80</v>
      </c>
      <c r="BK96" s="227">
        <f>ROUND(I96*H96,2)</f>
        <v>0</v>
      </c>
      <c r="BL96" s="19" t="s">
        <v>135</v>
      </c>
      <c r="BM96" s="226" t="s">
        <v>135</v>
      </c>
    </row>
    <row r="97" s="2" customFormat="1" ht="16.5" customHeight="1">
      <c r="A97" s="40"/>
      <c r="B97" s="41"/>
      <c r="C97" s="215" t="s">
        <v>129</v>
      </c>
      <c r="D97" s="215" t="s">
        <v>190</v>
      </c>
      <c r="E97" s="216" t="s">
        <v>5421</v>
      </c>
      <c r="F97" s="217" t="s">
        <v>5422</v>
      </c>
      <c r="G97" s="218" t="s">
        <v>451</v>
      </c>
      <c r="H97" s="219">
        <v>4</v>
      </c>
      <c r="I97" s="220"/>
      <c r="J97" s="221">
        <f>ROUND(I97*H97,2)</f>
        <v>0</v>
      </c>
      <c r="K97" s="217" t="s">
        <v>19</v>
      </c>
      <c r="L97" s="46"/>
      <c r="M97" s="222" t="s">
        <v>19</v>
      </c>
      <c r="N97" s="223" t="s">
        <v>44</v>
      </c>
      <c r="O97" s="86"/>
      <c r="P97" s="224">
        <f>O97*H97</f>
        <v>0</v>
      </c>
      <c r="Q97" s="224">
        <v>0</v>
      </c>
      <c r="R97" s="224">
        <f>Q97*H97</f>
        <v>0</v>
      </c>
      <c r="S97" s="224">
        <v>0</v>
      </c>
      <c r="T97" s="225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6" t="s">
        <v>135</v>
      </c>
      <c r="AT97" s="226" t="s">
        <v>190</v>
      </c>
      <c r="AU97" s="226" t="s">
        <v>80</v>
      </c>
      <c r="AY97" s="19" t="s">
        <v>188</v>
      </c>
      <c r="BE97" s="227">
        <f>IF(N97="základní",J97,0)</f>
        <v>0</v>
      </c>
      <c r="BF97" s="227">
        <f>IF(N97="snížená",J97,0)</f>
        <v>0</v>
      </c>
      <c r="BG97" s="227">
        <f>IF(N97="zákl. přenesená",J97,0)</f>
        <v>0</v>
      </c>
      <c r="BH97" s="227">
        <f>IF(N97="sníž. přenesená",J97,0)</f>
        <v>0</v>
      </c>
      <c r="BI97" s="227">
        <f>IF(N97="nulová",J97,0)</f>
        <v>0</v>
      </c>
      <c r="BJ97" s="19" t="s">
        <v>80</v>
      </c>
      <c r="BK97" s="227">
        <f>ROUND(I97*H97,2)</f>
        <v>0</v>
      </c>
      <c r="BL97" s="19" t="s">
        <v>135</v>
      </c>
      <c r="BM97" s="226" t="s">
        <v>258</v>
      </c>
    </row>
    <row r="98" s="2" customFormat="1" ht="16.5" customHeight="1">
      <c r="A98" s="40"/>
      <c r="B98" s="41"/>
      <c r="C98" s="215" t="s">
        <v>135</v>
      </c>
      <c r="D98" s="215" t="s">
        <v>190</v>
      </c>
      <c r="E98" s="216" t="s">
        <v>5423</v>
      </c>
      <c r="F98" s="217" t="s">
        <v>5424</v>
      </c>
      <c r="G98" s="218" t="s">
        <v>5425</v>
      </c>
      <c r="H98" s="219">
        <v>1.5</v>
      </c>
      <c r="I98" s="220"/>
      <c r="J98" s="221">
        <f>ROUND(I98*H98,2)</f>
        <v>0</v>
      </c>
      <c r="K98" s="217" t="s">
        <v>19</v>
      </c>
      <c r="L98" s="46"/>
      <c r="M98" s="222" t="s">
        <v>19</v>
      </c>
      <c r="N98" s="223" t="s">
        <v>44</v>
      </c>
      <c r="O98" s="86"/>
      <c r="P98" s="224">
        <f>O98*H98</f>
        <v>0</v>
      </c>
      <c r="Q98" s="224">
        <v>0</v>
      </c>
      <c r="R98" s="224">
        <f>Q98*H98</f>
        <v>0</v>
      </c>
      <c r="S98" s="224">
        <v>0</v>
      </c>
      <c r="T98" s="225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6" t="s">
        <v>135</v>
      </c>
      <c r="AT98" s="226" t="s">
        <v>190</v>
      </c>
      <c r="AU98" s="226" t="s">
        <v>80</v>
      </c>
      <c r="AY98" s="19" t="s">
        <v>188</v>
      </c>
      <c r="BE98" s="227">
        <f>IF(N98="základní",J98,0)</f>
        <v>0</v>
      </c>
      <c r="BF98" s="227">
        <f>IF(N98="snížená",J98,0)</f>
        <v>0</v>
      </c>
      <c r="BG98" s="227">
        <f>IF(N98="zákl. přenesená",J98,0)</f>
        <v>0</v>
      </c>
      <c r="BH98" s="227">
        <f>IF(N98="sníž. přenesená",J98,0)</f>
        <v>0</v>
      </c>
      <c r="BI98" s="227">
        <f>IF(N98="nulová",J98,0)</f>
        <v>0</v>
      </c>
      <c r="BJ98" s="19" t="s">
        <v>80</v>
      </c>
      <c r="BK98" s="227">
        <f>ROUND(I98*H98,2)</f>
        <v>0</v>
      </c>
      <c r="BL98" s="19" t="s">
        <v>135</v>
      </c>
      <c r="BM98" s="226" t="s">
        <v>268</v>
      </c>
    </row>
    <row r="99" s="2" customFormat="1" ht="24.15" customHeight="1">
      <c r="A99" s="40"/>
      <c r="B99" s="41"/>
      <c r="C99" s="215" t="s">
        <v>253</v>
      </c>
      <c r="D99" s="215" t="s">
        <v>190</v>
      </c>
      <c r="E99" s="216" t="s">
        <v>5426</v>
      </c>
      <c r="F99" s="217" t="s">
        <v>5427</v>
      </c>
      <c r="G99" s="218" t="s">
        <v>3827</v>
      </c>
      <c r="H99" s="219">
        <v>1</v>
      </c>
      <c r="I99" s="220"/>
      <c r="J99" s="221">
        <f>ROUND(I99*H99,2)</f>
        <v>0</v>
      </c>
      <c r="K99" s="217" t="s">
        <v>19</v>
      </c>
      <c r="L99" s="46"/>
      <c r="M99" s="222" t="s">
        <v>19</v>
      </c>
      <c r="N99" s="223" t="s">
        <v>44</v>
      </c>
      <c r="O99" s="86"/>
      <c r="P99" s="224">
        <f>O99*H99</f>
        <v>0</v>
      </c>
      <c r="Q99" s="224">
        <v>0</v>
      </c>
      <c r="R99" s="224">
        <f>Q99*H99</f>
        <v>0</v>
      </c>
      <c r="S99" s="224">
        <v>0</v>
      </c>
      <c r="T99" s="225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6" t="s">
        <v>135</v>
      </c>
      <c r="AT99" s="226" t="s">
        <v>190</v>
      </c>
      <c r="AU99" s="226" t="s">
        <v>80</v>
      </c>
      <c r="AY99" s="19" t="s">
        <v>188</v>
      </c>
      <c r="BE99" s="227">
        <f>IF(N99="základní",J99,0)</f>
        <v>0</v>
      </c>
      <c r="BF99" s="227">
        <f>IF(N99="snížená",J99,0)</f>
        <v>0</v>
      </c>
      <c r="BG99" s="227">
        <f>IF(N99="zákl. přenesená",J99,0)</f>
        <v>0</v>
      </c>
      <c r="BH99" s="227">
        <f>IF(N99="sníž. přenesená",J99,0)</f>
        <v>0</v>
      </c>
      <c r="BI99" s="227">
        <f>IF(N99="nulová",J99,0)</f>
        <v>0</v>
      </c>
      <c r="BJ99" s="19" t="s">
        <v>80</v>
      </c>
      <c r="BK99" s="227">
        <f>ROUND(I99*H99,2)</f>
        <v>0</v>
      </c>
      <c r="BL99" s="19" t="s">
        <v>135</v>
      </c>
      <c r="BM99" s="226" t="s">
        <v>286</v>
      </c>
    </row>
    <row r="100" s="2" customFormat="1" ht="76.35" customHeight="1">
      <c r="A100" s="40"/>
      <c r="B100" s="41"/>
      <c r="C100" s="215" t="s">
        <v>258</v>
      </c>
      <c r="D100" s="215" t="s">
        <v>190</v>
      </c>
      <c r="E100" s="216" t="s">
        <v>5428</v>
      </c>
      <c r="F100" s="217" t="s">
        <v>5429</v>
      </c>
      <c r="G100" s="218" t="s">
        <v>1352</v>
      </c>
      <c r="H100" s="219">
        <v>1</v>
      </c>
      <c r="I100" s="220"/>
      <c r="J100" s="221">
        <f>ROUND(I100*H100,2)</f>
        <v>0</v>
      </c>
      <c r="K100" s="217" t="s">
        <v>19</v>
      </c>
      <c r="L100" s="46"/>
      <c r="M100" s="222" t="s">
        <v>19</v>
      </c>
      <c r="N100" s="223" t="s">
        <v>44</v>
      </c>
      <c r="O100" s="86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135</v>
      </c>
      <c r="AT100" s="226" t="s">
        <v>190</v>
      </c>
      <c r="AU100" s="226" t="s">
        <v>80</v>
      </c>
      <c r="AY100" s="19" t="s">
        <v>188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135</v>
      </c>
      <c r="BM100" s="226" t="s">
        <v>305</v>
      </c>
    </row>
    <row r="101" s="2" customFormat="1" ht="76.35" customHeight="1">
      <c r="A101" s="40"/>
      <c r="B101" s="41"/>
      <c r="C101" s="215" t="s">
        <v>263</v>
      </c>
      <c r="D101" s="215" t="s">
        <v>190</v>
      </c>
      <c r="E101" s="216" t="s">
        <v>5430</v>
      </c>
      <c r="F101" s="217" t="s">
        <v>5431</v>
      </c>
      <c r="G101" s="218" t="s">
        <v>1352</v>
      </c>
      <c r="H101" s="219">
        <v>1</v>
      </c>
      <c r="I101" s="220"/>
      <c r="J101" s="221">
        <f>ROUND(I101*H101,2)</f>
        <v>0</v>
      </c>
      <c r="K101" s="217" t="s">
        <v>19</v>
      </c>
      <c r="L101" s="46"/>
      <c r="M101" s="222" t="s">
        <v>19</v>
      </c>
      <c r="N101" s="223" t="s">
        <v>44</v>
      </c>
      <c r="O101" s="86"/>
      <c r="P101" s="224">
        <f>O101*H101</f>
        <v>0</v>
      </c>
      <c r="Q101" s="224">
        <v>0</v>
      </c>
      <c r="R101" s="224">
        <f>Q101*H101</f>
        <v>0</v>
      </c>
      <c r="S101" s="224">
        <v>0</v>
      </c>
      <c r="T101" s="225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6" t="s">
        <v>135</v>
      </c>
      <c r="AT101" s="226" t="s">
        <v>190</v>
      </c>
      <c r="AU101" s="226" t="s">
        <v>80</v>
      </c>
      <c r="AY101" s="19" t="s">
        <v>188</v>
      </c>
      <c r="BE101" s="227">
        <f>IF(N101="základní",J101,0)</f>
        <v>0</v>
      </c>
      <c r="BF101" s="227">
        <f>IF(N101="snížená",J101,0)</f>
        <v>0</v>
      </c>
      <c r="BG101" s="227">
        <f>IF(N101="zákl. přenesená",J101,0)</f>
        <v>0</v>
      </c>
      <c r="BH101" s="227">
        <f>IF(N101="sníž. přenesená",J101,0)</f>
        <v>0</v>
      </c>
      <c r="BI101" s="227">
        <f>IF(N101="nulová",J101,0)</f>
        <v>0</v>
      </c>
      <c r="BJ101" s="19" t="s">
        <v>80</v>
      </c>
      <c r="BK101" s="227">
        <f>ROUND(I101*H101,2)</f>
        <v>0</v>
      </c>
      <c r="BL101" s="19" t="s">
        <v>135</v>
      </c>
      <c r="BM101" s="226" t="s">
        <v>321</v>
      </c>
    </row>
    <row r="102" s="2" customFormat="1" ht="16.5" customHeight="1">
      <c r="A102" s="40"/>
      <c r="B102" s="41"/>
      <c r="C102" s="215" t="s">
        <v>268</v>
      </c>
      <c r="D102" s="215" t="s">
        <v>190</v>
      </c>
      <c r="E102" s="216" t="s">
        <v>5432</v>
      </c>
      <c r="F102" s="217" t="s">
        <v>5433</v>
      </c>
      <c r="G102" s="218" t="s">
        <v>1352</v>
      </c>
      <c r="H102" s="219">
        <v>2</v>
      </c>
      <c r="I102" s="220"/>
      <c r="J102" s="221">
        <f>ROUND(I102*H102,2)</f>
        <v>0</v>
      </c>
      <c r="K102" s="217" t="s">
        <v>19</v>
      </c>
      <c r="L102" s="46"/>
      <c r="M102" s="222" t="s">
        <v>19</v>
      </c>
      <c r="N102" s="223" t="s">
        <v>44</v>
      </c>
      <c r="O102" s="86"/>
      <c r="P102" s="224">
        <f>O102*H102</f>
        <v>0</v>
      </c>
      <c r="Q102" s="224">
        <v>0</v>
      </c>
      <c r="R102" s="224">
        <f>Q102*H102</f>
        <v>0</v>
      </c>
      <c r="S102" s="224">
        <v>0</v>
      </c>
      <c r="T102" s="225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6" t="s">
        <v>135</v>
      </c>
      <c r="AT102" s="226" t="s">
        <v>190</v>
      </c>
      <c r="AU102" s="226" t="s">
        <v>80</v>
      </c>
      <c r="AY102" s="19" t="s">
        <v>188</v>
      </c>
      <c r="BE102" s="227">
        <f>IF(N102="základní",J102,0)</f>
        <v>0</v>
      </c>
      <c r="BF102" s="227">
        <f>IF(N102="snížená",J102,0)</f>
        <v>0</v>
      </c>
      <c r="BG102" s="227">
        <f>IF(N102="zákl. přenesená",J102,0)</f>
        <v>0</v>
      </c>
      <c r="BH102" s="227">
        <f>IF(N102="sníž. přenesená",J102,0)</f>
        <v>0</v>
      </c>
      <c r="BI102" s="227">
        <f>IF(N102="nulová",J102,0)</f>
        <v>0</v>
      </c>
      <c r="BJ102" s="19" t="s">
        <v>80</v>
      </c>
      <c r="BK102" s="227">
        <f>ROUND(I102*H102,2)</f>
        <v>0</v>
      </c>
      <c r="BL102" s="19" t="s">
        <v>135</v>
      </c>
      <c r="BM102" s="226" t="s">
        <v>342</v>
      </c>
    </row>
    <row r="103" s="2" customFormat="1" ht="24.15" customHeight="1">
      <c r="A103" s="40"/>
      <c r="B103" s="41"/>
      <c r="C103" s="215" t="s">
        <v>239</v>
      </c>
      <c r="D103" s="215" t="s">
        <v>190</v>
      </c>
      <c r="E103" s="216" t="s">
        <v>5434</v>
      </c>
      <c r="F103" s="217" t="s">
        <v>5435</v>
      </c>
      <c r="G103" s="218" t="s">
        <v>3827</v>
      </c>
      <c r="H103" s="219">
        <v>2</v>
      </c>
      <c r="I103" s="220"/>
      <c r="J103" s="221">
        <f>ROUND(I103*H103,2)</f>
        <v>0</v>
      </c>
      <c r="K103" s="217" t="s">
        <v>19</v>
      </c>
      <c r="L103" s="46"/>
      <c r="M103" s="222" t="s">
        <v>19</v>
      </c>
      <c r="N103" s="223" t="s">
        <v>44</v>
      </c>
      <c r="O103" s="86"/>
      <c r="P103" s="224">
        <f>O103*H103</f>
        <v>0</v>
      </c>
      <c r="Q103" s="224">
        <v>0</v>
      </c>
      <c r="R103" s="224">
        <f>Q103*H103</f>
        <v>0</v>
      </c>
      <c r="S103" s="224">
        <v>0</v>
      </c>
      <c r="T103" s="225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6" t="s">
        <v>135</v>
      </c>
      <c r="AT103" s="226" t="s">
        <v>190</v>
      </c>
      <c r="AU103" s="226" t="s">
        <v>80</v>
      </c>
      <c r="AY103" s="19" t="s">
        <v>188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19" t="s">
        <v>80</v>
      </c>
      <c r="BK103" s="227">
        <f>ROUND(I103*H103,2)</f>
        <v>0</v>
      </c>
      <c r="BL103" s="19" t="s">
        <v>135</v>
      </c>
      <c r="BM103" s="226" t="s">
        <v>355</v>
      </c>
    </row>
    <row r="104" s="2" customFormat="1" ht="24.15" customHeight="1">
      <c r="A104" s="40"/>
      <c r="B104" s="41"/>
      <c r="C104" s="215" t="s">
        <v>286</v>
      </c>
      <c r="D104" s="215" t="s">
        <v>190</v>
      </c>
      <c r="E104" s="216" t="s">
        <v>5436</v>
      </c>
      <c r="F104" s="217" t="s">
        <v>5437</v>
      </c>
      <c r="G104" s="218" t="s">
        <v>501</v>
      </c>
      <c r="H104" s="219">
        <v>2</v>
      </c>
      <c r="I104" s="220"/>
      <c r="J104" s="221">
        <f>ROUND(I104*H104,2)</f>
        <v>0</v>
      </c>
      <c r="K104" s="217" t="s">
        <v>19</v>
      </c>
      <c r="L104" s="46"/>
      <c r="M104" s="222" t="s">
        <v>19</v>
      </c>
      <c r="N104" s="223" t="s">
        <v>44</v>
      </c>
      <c r="O104" s="86"/>
      <c r="P104" s="224">
        <f>O104*H104</f>
        <v>0</v>
      </c>
      <c r="Q104" s="224">
        <v>0</v>
      </c>
      <c r="R104" s="224">
        <f>Q104*H104</f>
        <v>0</v>
      </c>
      <c r="S104" s="224">
        <v>0</v>
      </c>
      <c r="T104" s="225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6" t="s">
        <v>135</v>
      </c>
      <c r="AT104" s="226" t="s">
        <v>190</v>
      </c>
      <c r="AU104" s="226" t="s">
        <v>80</v>
      </c>
      <c r="AY104" s="19" t="s">
        <v>188</v>
      </c>
      <c r="BE104" s="227">
        <f>IF(N104="základní",J104,0)</f>
        <v>0</v>
      </c>
      <c r="BF104" s="227">
        <f>IF(N104="snížená",J104,0)</f>
        <v>0</v>
      </c>
      <c r="BG104" s="227">
        <f>IF(N104="zákl. přenesená",J104,0)</f>
        <v>0</v>
      </c>
      <c r="BH104" s="227">
        <f>IF(N104="sníž. přenesená",J104,0)</f>
        <v>0</v>
      </c>
      <c r="BI104" s="227">
        <f>IF(N104="nulová",J104,0)</f>
        <v>0</v>
      </c>
      <c r="BJ104" s="19" t="s">
        <v>80</v>
      </c>
      <c r="BK104" s="227">
        <f>ROUND(I104*H104,2)</f>
        <v>0</v>
      </c>
      <c r="BL104" s="19" t="s">
        <v>135</v>
      </c>
      <c r="BM104" s="226" t="s">
        <v>375</v>
      </c>
    </row>
    <row r="105" s="2" customFormat="1" ht="16.5" customHeight="1">
      <c r="A105" s="40"/>
      <c r="B105" s="41"/>
      <c r="C105" s="215" t="s">
        <v>296</v>
      </c>
      <c r="D105" s="215" t="s">
        <v>190</v>
      </c>
      <c r="E105" s="216" t="s">
        <v>5438</v>
      </c>
      <c r="F105" s="217" t="s">
        <v>5439</v>
      </c>
      <c r="G105" s="218" t="s">
        <v>1352</v>
      </c>
      <c r="H105" s="219">
        <v>2</v>
      </c>
      <c r="I105" s="220"/>
      <c r="J105" s="221">
        <f>ROUND(I105*H105,2)</f>
        <v>0</v>
      </c>
      <c r="K105" s="217" t="s">
        <v>19</v>
      </c>
      <c r="L105" s="46"/>
      <c r="M105" s="222" t="s">
        <v>19</v>
      </c>
      <c r="N105" s="223" t="s">
        <v>44</v>
      </c>
      <c r="O105" s="86"/>
      <c r="P105" s="224">
        <f>O105*H105</f>
        <v>0</v>
      </c>
      <c r="Q105" s="224">
        <v>0</v>
      </c>
      <c r="R105" s="224">
        <f>Q105*H105</f>
        <v>0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135</v>
      </c>
      <c r="AT105" s="226" t="s">
        <v>190</v>
      </c>
      <c r="AU105" s="226" t="s">
        <v>80</v>
      </c>
      <c r="AY105" s="19" t="s">
        <v>188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135</v>
      </c>
      <c r="BM105" s="226" t="s">
        <v>389</v>
      </c>
    </row>
    <row r="106" s="2" customFormat="1" ht="16.5" customHeight="1">
      <c r="A106" s="40"/>
      <c r="B106" s="41"/>
      <c r="C106" s="215" t="s">
        <v>305</v>
      </c>
      <c r="D106" s="215" t="s">
        <v>190</v>
      </c>
      <c r="E106" s="216" t="s">
        <v>5440</v>
      </c>
      <c r="F106" s="217" t="s">
        <v>5441</v>
      </c>
      <c r="G106" s="218" t="s">
        <v>501</v>
      </c>
      <c r="H106" s="219">
        <v>2</v>
      </c>
      <c r="I106" s="220"/>
      <c r="J106" s="221">
        <f>ROUND(I106*H106,2)</f>
        <v>0</v>
      </c>
      <c r="K106" s="217" t="s">
        <v>19</v>
      </c>
      <c r="L106" s="46"/>
      <c r="M106" s="222" t="s">
        <v>19</v>
      </c>
      <c r="N106" s="223" t="s">
        <v>44</v>
      </c>
      <c r="O106" s="86"/>
      <c r="P106" s="224">
        <f>O106*H106</f>
        <v>0</v>
      </c>
      <c r="Q106" s="224">
        <v>0</v>
      </c>
      <c r="R106" s="224">
        <f>Q106*H106</f>
        <v>0</v>
      </c>
      <c r="S106" s="224">
        <v>0</v>
      </c>
      <c r="T106" s="225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6" t="s">
        <v>135</v>
      </c>
      <c r="AT106" s="226" t="s">
        <v>190</v>
      </c>
      <c r="AU106" s="226" t="s">
        <v>80</v>
      </c>
      <c r="AY106" s="19" t="s">
        <v>188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19" t="s">
        <v>80</v>
      </c>
      <c r="BK106" s="227">
        <f>ROUND(I106*H106,2)</f>
        <v>0</v>
      </c>
      <c r="BL106" s="19" t="s">
        <v>135</v>
      </c>
      <c r="BM106" s="226" t="s">
        <v>403</v>
      </c>
    </row>
    <row r="107" s="2" customFormat="1" ht="16.5" customHeight="1">
      <c r="A107" s="40"/>
      <c r="B107" s="41"/>
      <c r="C107" s="215" t="s">
        <v>312</v>
      </c>
      <c r="D107" s="215" t="s">
        <v>190</v>
      </c>
      <c r="E107" s="216" t="s">
        <v>5442</v>
      </c>
      <c r="F107" s="217" t="s">
        <v>5443</v>
      </c>
      <c r="G107" s="218" t="s">
        <v>1352</v>
      </c>
      <c r="H107" s="219">
        <v>4</v>
      </c>
      <c r="I107" s="220"/>
      <c r="J107" s="221">
        <f>ROUND(I107*H107,2)</f>
        <v>0</v>
      </c>
      <c r="K107" s="217" t="s">
        <v>19</v>
      </c>
      <c r="L107" s="46"/>
      <c r="M107" s="222" t="s">
        <v>19</v>
      </c>
      <c r="N107" s="223" t="s">
        <v>44</v>
      </c>
      <c r="O107" s="86"/>
      <c r="P107" s="224">
        <f>O107*H107</f>
        <v>0</v>
      </c>
      <c r="Q107" s="224">
        <v>0</v>
      </c>
      <c r="R107" s="224">
        <f>Q107*H107</f>
        <v>0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135</v>
      </c>
      <c r="AT107" s="226" t="s">
        <v>190</v>
      </c>
      <c r="AU107" s="226" t="s">
        <v>80</v>
      </c>
      <c r="AY107" s="19" t="s">
        <v>188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135</v>
      </c>
      <c r="BM107" s="226" t="s">
        <v>420</v>
      </c>
    </row>
    <row r="108" s="2" customFormat="1" ht="24.15" customHeight="1">
      <c r="A108" s="40"/>
      <c r="B108" s="41"/>
      <c r="C108" s="215" t="s">
        <v>321</v>
      </c>
      <c r="D108" s="215" t="s">
        <v>190</v>
      </c>
      <c r="E108" s="216" t="s">
        <v>5444</v>
      </c>
      <c r="F108" s="217" t="s">
        <v>5445</v>
      </c>
      <c r="G108" s="218" t="s">
        <v>3827</v>
      </c>
      <c r="H108" s="219">
        <v>7</v>
      </c>
      <c r="I108" s="220"/>
      <c r="J108" s="221">
        <f>ROUND(I108*H108,2)</f>
        <v>0</v>
      </c>
      <c r="K108" s="217" t="s">
        <v>19</v>
      </c>
      <c r="L108" s="46"/>
      <c r="M108" s="222" t="s">
        <v>19</v>
      </c>
      <c r="N108" s="223" t="s">
        <v>44</v>
      </c>
      <c r="O108" s="86"/>
      <c r="P108" s="224">
        <f>O108*H108</f>
        <v>0</v>
      </c>
      <c r="Q108" s="224">
        <v>0</v>
      </c>
      <c r="R108" s="224">
        <f>Q108*H108</f>
        <v>0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135</v>
      </c>
      <c r="AT108" s="226" t="s">
        <v>190</v>
      </c>
      <c r="AU108" s="226" t="s">
        <v>80</v>
      </c>
      <c r="AY108" s="19" t="s">
        <v>188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135</v>
      </c>
      <c r="BM108" s="226" t="s">
        <v>448</v>
      </c>
    </row>
    <row r="109" s="2" customFormat="1" ht="24.15" customHeight="1">
      <c r="A109" s="40"/>
      <c r="B109" s="41"/>
      <c r="C109" s="215" t="s">
        <v>8</v>
      </c>
      <c r="D109" s="215" t="s">
        <v>190</v>
      </c>
      <c r="E109" s="216" t="s">
        <v>5446</v>
      </c>
      <c r="F109" s="217" t="s">
        <v>5447</v>
      </c>
      <c r="G109" s="218" t="s">
        <v>501</v>
      </c>
      <c r="H109" s="219">
        <v>7</v>
      </c>
      <c r="I109" s="220"/>
      <c r="J109" s="221">
        <f>ROUND(I109*H109,2)</f>
        <v>0</v>
      </c>
      <c r="K109" s="217" t="s">
        <v>19</v>
      </c>
      <c r="L109" s="46"/>
      <c r="M109" s="222" t="s">
        <v>19</v>
      </c>
      <c r="N109" s="223" t="s">
        <v>44</v>
      </c>
      <c r="O109" s="86"/>
      <c r="P109" s="224">
        <f>O109*H109</f>
        <v>0</v>
      </c>
      <c r="Q109" s="224">
        <v>0</v>
      </c>
      <c r="R109" s="224">
        <f>Q109*H109</f>
        <v>0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135</v>
      </c>
      <c r="AT109" s="226" t="s">
        <v>190</v>
      </c>
      <c r="AU109" s="226" t="s">
        <v>80</v>
      </c>
      <c r="AY109" s="19" t="s">
        <v>188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135</v>
      </c>
      <c r="BM109" s="226" t="s">
        <v>633</v>
      </c>
    </row>
    <row r="110" s="2" customFormat="1" ht="16.5" customHeight="1">
      <c r="A110" s="40"/>
      <c r="B110" s="41"/>
      <c r="C110" s="215" t="s">
        <v>342</v>
      </c>
      <c r="D110" s="215" t="s">
        <v>190</v>
      </c>
      <c r="E110" s="216" t="s">
        <v>5438</v>
      </c>
      <c r="F110" s="217" t="s">
        <v>5439</v>
      </c>
      <c r="G110" s="218" t="s">
        <v>1352</v>
      </c>
      <c r="H110" s="219">
        <v>7</v>
      </c>
      <c r="I110" s="220"/>
      <c r="J110" s="221">
        <f>ROUND(I110*H110,2)</f>
        <v>0</v>
      </c>
      <c r="K110" s="217" t="s">
        <v>19</v>
      </c>
      <c r="L110" s="46"/>
      <c r="M110" s="222" t="s">
        <v>19</v>
      </c>
      <c r="N110" s="223" t="s">
        <v>44</v>
      </c>
      <c r="O110" s="86"/>
      <c r="P110" s="224">
        <f>O110*H110</f>
        <v>0</v>
      </c>
      <c r="Q110" s="224">
        <v>0</v>
      </c>
      <c r="R110" s="224">
        <f>Q110*H110</f>
        <v>0</v>
      </c>
      <c r="S110" s="224">
        <v>0</v>
      </c>
      <c r="T110" s="225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6" t="s">
        <v>135</v>
      </c>
      <c r="AT110" s="226" t="s">
        <v>190</v>
      </c>
      <c r="AU110" s="226" t="s">
        <v>80</v>
      </c>
      <c r="AY110" s="19" t="s">
        <v>188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19" t="s">
        <v>80</v>
      </c>
      <c r="BK110" s="227">
        <f>ROUND(I110*H110,2)</f>
        <v>0</v>
      </c>
      <c r="BL110" s="19" t="s">
        <v>135</v>
      </c>
      <c r="BM110" s="226" t="s">
        <v>630</v>
      </c>
    </row>
    <row r="111" s="2" customFormat="1" ht="16.5" customHeight="1">
      <c r="A111" s="40"/>
      <c r="B111" s="41"/>
      <c r="C111" s="215" t="s">
        <v>348</v>
      </c>
      <c r="D111" s="215" t="s">
        <v>190</v>
      </c>
      <c r="E111" s="216" t="s">
        <v>5440</v>
      </c>
      <c r="F111" s="217" t="s">
        <v>5441</v>
      </c>
      <c r="G111" s="218" t="s">
        <v>501</v>
      </c>
      <c r="H111" s="219">
        <v>7</v>
      </c>
      <c r="I111" s="220"/>
      <c r="J111" s="221">
        <f>ROUND(I111*H111,2)</f>
        <v>0</v>
      </c>
      <c r="K111" s="217" t="s">
        <v>19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135</v>
      </c>
      <c r="AT111" s="226" t="s">
        <v>190</v>
      </c>
      <c r="AU111" s="226" t="s">
        <v>80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135</v>
      </c>
      <c r="BM111" s="226" t="s">
        <v>891</v>
      </c>
    </row>
    <row r="112" s="2" customFormat="1" ht="16.5" customHeight="1">
      <c r="A112" s="40"/>
      <c r="B112" s="41"/>
      <c r="C112" s="215" t="s">
        <v>355</v>
      </c>
      <c r="D112" s="215" t="s">
        <v>190</v>
      </c>
      <c r="E112" s="216" t="s">
        <v>5448</v>
      </c>
      <c r="F112" s="217" t="s">
        <v>5449</v>
      </c>
      <c r="G112" s="218" t="s">
        <v>1352</v>
      </c>
      <c r="H112" s="219">
        <v>14</v>
      </c>
      <c r="I112" s="220"/>
      <c r="J112" s="221">
        <f>ROUND(I112*H112,2)</f>
        <v>0</v>
      </c>
      <c r="K112" s="217" t="s">
        <v>19</v>
      </c>
      <c r="L112" s="46"/>
      <c r="M112" s="222" t="s">
        <v>19</v>
      </c>
      <c r="N112" s="223" t="s">
        <v>44</v>
      </c>
      <c r="O112" s="86"/>
      <c r="P112" s="224">
        <f>O112*H112</f>
        <v>0</v>
      </c>
      <c r="Q112" s="224">
        <v>0</v>
      </c>
      <c r="R112" s="224">
        <f>Q112*H112</f>
        <v>0</v>
      </c>
      <c r="S112" s="224">
        <v>0</v>
      </c>
      <c r="T112" s="225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6" t="s">
        <v>135</v>
      </c>
      <c r="AT112" s="226" t="s">
        <v>190</v>
      </c>
      <c r="AU112" s="226" t="s">
        <v>80</v>
      </c>
      <c r="AY112" s="19" t="s">
        <v>188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19" t="s">
        <v>80</v>
      </c>
      <c r="BK112" s="227">
        <f>ROUND(I112*H112,2)</f>
        <v>0</v>
      </c>
      <c r="BL112" s="19" t="s">
        <v>135</v>
      </c>
      <c r="BM112" s="226" t="s">
        <v>901</v>
      </c>
    </row>
    <row r="113" s="2" customFormat="1" ht="33" customHeight="1">
      <c r="A113" s="40"/>
      <c r="B113" s="41"/>
      <c r="C113" s="215" t="s">
        <v>361</v>
      </c>
      <c r="D113" s="215" t="s">
        <v>190</v>
      </c>
      <c r="E113" s="216" t="s">
        <v>5450</v>
      </c>
      <c r="F113" s="217" t="s">
        <v>5451</v>
      </c>
      <c r="G113" s="218" t="s">
        <v>1352</v>
      </c>
      <c r="H113" s="219">
        <v>5</v>
      </c>
      <c r="I113" s="220"/>
      <c r="J113" s="221">
        <f>ROUND(I113*H113,2)</f>
        <v>0</v>
      </c>
      <c r="K113" s="217" t="s">
        <v>19</v>
      </c>
      <c r="L113" s="46"/>
      <c r="M113" s="222" t="s">
        <v>19</v>
      </c>
      <c r="N113" s="223" t="s">
        <v>44</v>
      </c>
      <c r="O113" s="86"/>
      <c r="P113" s="224">
        <f>O113*H113</f>
        <v>0</v>
      </c>
      <c r="Q113" s="224">
        <v>0</v>
      </c>
      <c r="R113" s="224">
        <f>Q113*H113</f>
        <v>0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135</v>
      </c>
      <c r="AT113" s="226" t="s">
        <v>190</v>
      </c>
      <c r="AU113" s="226" t="s">
        <v>80</v>
      </c>
      <c r="AY113" s="19" t="s">
        <v>188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135</v>
      </c>
      <c r="BM113" s="226" t="s">
        <v>916</v>
      </c>
    </row>
    <row r="114" s="2" customFormat="1" ht="16.5" customHeight="1">
      <c r="A114" s="40"/>
      <c r="B114" s="41"/>
      <c r="C114" s="215" t="s">
        <v>375</v>
      </c>
      <c r="D114" s="215" t="s">
        <v>190</v>
      </c>
      <c r="E114" s="216" t="s">
        <v>5452</v>
      </c>
      <c r="F114" s="217" t="s">
        <v>5453</v>
      </c>
      <c r="G114" s="218" t="s">
        <v>1352</v>
      </c>
      <c r="H114" s="219">
        <v>2</v>
      </c>
      <c r="I114" s="220"/>
      <c r="J114" s="221">
        <f>ROUND(I114*H114,2)</f>
        <v>0</v>
      </c>
      <c r="K114" s="217" t="s">
        <v>19</v>
      </c>
      <c r="L114" s="46"/>
      <c r="M114" s="222" t="s">
        <v>19</v>
      </c>
      <c r="N114" s="223" t="s">
        <v>44</v>
      </c>
      <c r="O114" s="86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135</v>
      </c>
      <c r="AT114" s="226" t="s">
        <v>190</v>
      </c>
      <c r="AU114" s="226" t="s">
        <v>80</v>
      </c>
      <c r="AY114" s="19" t="s">
        <v>188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135</v>
      </c>
      <c r="BM114" s="226" t="s">
        <v>939</v>
      </c>
    </row>
    <row r="115" s="2" customFormat="1" ht="16.5" customHeight="1">
      <c r="A115" s="40"/>
      <c r="B115" s="41"/>
      <c r="C115" s="215" t="s">
        <v>7</v>
      </c>
      <c r="D115" s="215" t="s">
        <v>190</v>
      </c>
      <c r="E115" s="216" t="s">
        <v>5454</v>
      </c>
      <c r="F115" s="217" t="s">
        <v>5455</v>
      </c>
      <c r="G115" s="218" t="s">
        <v>1352</v>
      </c>
      <c r="H115" s="219">
        <v>3</v>
      </c>
      <c r="I115" s="220"/>
      <c r="J115" s="221">
        <f>ROUND(I115*H115,2)</f>
        <v>0</v>
      </c>
      <c r="K115" s="217" t="s">
        <v>19</v>
      </c>
      <c r="L115" s="46"/>
      <c r="M115" s="222" t="s">
        <v>19</v>
      </c>
      <c r="N115" s="223" t="s">
        <v>44</v>
      </c>
      <c r="O115" s="86"/>
      <c r="P115" s="224">
        <f>O115*H115</f>
        <v>0</v>
      </c>
      <c r="Q115" s="224">
        <v>0</v>
      </c>
      <c r="R115" s="224">
        <f>Q115*H115</f>
        <v>0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135</v>
      </c>
      <c r="AT115" s="226" t="s">
        <v>190</v>
      </c>
      <c r="AU115" s="226" t="s">
        <v>80</v>
      </c>
      <c r="AY115" s="19" t="s">
        <v>188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135</v>
      </c>
      <c r="BM115" s="226" t="s">
        <v>953</v>
      </c>
    </row>
    <row r="116" s="2" customFormat="1" ht="16.5" customHeight="1">
      <c r="A116" s="40"/>
      <c r="B116" s="41"/>
      <c r="C116" s="215" t="s">
        <v>389</v>
      </c>
      <c r="D116" s="215" t="s">
        <v>190</v>
      </c>
      <c r="E116" s="216" t="s">
        <v>5456</v>
      </c>
      <c r="F116" s="217" t="s">
        <v>5457</v>
      </c>
      <c r="G116" s="218" t="s">
        <v>1352</v>
      </c>
      <c r="H116" s="219">
        <v>1</v>
      </c>
      <c r="I116" s="220"/>
      <c r="J116" s="221">
        <f>ROUND(I116*H116,2)</f>
        <v>0</v>
      </c>
      <c r="K116" s="217" t="s">
        <v>19</v>
      </c>
      <c r="L116" s="46"/>
      <c r="M116" s="222" t="s">
        <v>19</v>
      </c>
      <c r="N116" s="223" t="s">
        <v>44</v>
      </c>
      <c r="O116" s="86"/>
      <c r="P116" s="224">
        <f>O116*H116</f>
        <v>0</v>
      </c>
      <c r="Q116" s="224">
        <v>0</v>
      </c>
      <c r="R116" s="224">
        <f>Q116*H116</f>
        <v>0</v>
      </c>
      <c r="S116" s="224">
        <v>0</v>
      </c>
      <c r="T116" s="225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6" t="s">
        <v>135</v>
      </c>
      <c r="AT116" s="226" t="s">
        <v>190</v>
      </c>
      <c r="AU116" s="226" t="s">
        <v>80</v>
      </c>
      <c r="AY116" s="19" t="s">
        <v>188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19" t="s">
        <v>80</v>
      </c>
      <c r="BK116" s="227">
        <f>ROUND(I116*H116,2)</f>
        <v>0</v>
      </c>
      <c r="BL116" s="19" t="s">
        <v>135</v>
      </c>
      <c r="BM116" s="226" t="s">
        <v>972</v>
      </c>
    </row>
    <row r="117" s="2" customFormat="1" ht="16.5" customHeight="1">
      <c r="A117" s="40"/>
      <c r="B117" s="41"/>
      <c r="C117" s="215" t="s">
        <v>396</v>
      </c>
      <c r="D117" s="215" t="s">
        <v>190</v>
      </c>
      <c r="E117" s="216" t="s">
        <v>5458</v>
      </c>
      <c r="F117" s="217" t="s">
        <v>5459</v>
      </c>
      <c r="G117" s="218" t="s">
        <v>1352</v>
      </c>
      <c r="H117" s="219">
        <v>3</v>
      </c>
      <c r="I117" s="220"/>
      <c r="J117" s="221">
        <f>ROUND(I117*H117,2)</f>
        <v>0</v>
      </c>
      <c r="K117" s="217" t="s">
        <v>19</v>
      </c>
      <c r="L117" s="46"/>
      <c r="M117" s="222" t="s">
        <v>19</v>
      </c>
      <c r="N117" s="223" t="s">
        <v>44</v>
      </c>
      <c r="O117" s="86"/>
      <c r="P117" s="224">
        <f>O117*H117</f>
        <v>0</v>
      </c>
      <c r="Q117" s="224">
        <v>0</v>
      </c>
      <c r="R117" s="224">
        <f>Q117*H117</f>
        <v>0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135</v>
      </c>
      <c r="AT117" s="226" t="s">
        <v>190</v>
      </c>
      <c r="AU117" s="226" t="s">
        <v>80</v>
      </c>
      <c r="AY117" s="19" t="s">
        <v>188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135</v>
      </c>
      <c r="BM117" s="226" t="s">
        <v>984</v>
      </c>
    </row>
    <row r="118" s="2" customFormat="1" ht="16.5" customHeight="1">
      <c r="A118" s="40"/>
      <c r="B118" s="41"/>
      <c r="C118" s="215" t="s">
        <v>403</v>
      </c>
      <c r="D118" s="215" t="s">
        <v>190</v>
      </c>
      <c r="E118" s="216" t="s">
        <v>5460</v>
      </c>
      <c r="F118" s="217" t="s">
        <v>5461</v>
      </c>
      <c r="G118" s="218" t="s">
        <v>1352</v>
      </c>
      <c r="H118" s="219">
        <v>1</v>
      </c>
      <c r="I118" s="220"/>
      <c r="J118" s="221">
        <f>ROUND(I118*H118,2)</f>
        <v>0</v>
      </c>
      <c r="K118" s="217" t="s">
        <v>19</v>
      </c>
      <c r="L118" s="46"/>
      <c r="M118" s="222" t="s">
        <v>19</v>
      </c>
      <c r="N118" s="223" t="s">
        <v>44</v>
      </c>
      <c r="O118" s="86"/>
      <c r="P118" s="224">
        <f>O118*H118</f>
        <v>0</v>
      </c>
      <c r="Q118" s="224">
        <v>0</v>
      </c>
      <c r="R118" s="224">
        <f>Q118*H118</f>
        <v>0</v>
      </c>
      <c r="S118" s="224">
        <v>0</v>
      </c>
      <c r="T118" s="225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6" t="s">
        <v>135</v>
      </c>
      <c r="AT118" s="226" t="s">
        <v>190</v>
      </c>
      <c r="AU118" s="226" t="s">
        <v>80</v>
      </c>
      <c r="AY118" s="19" t="s">
        <v>188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19" t="s">
        <v>80</v>
      </c>
      <c r="BK118" s="227">
        <f>ROUND(I118*H118,2)</f>
        <v>0</v>
      </c>
      <c r="BL118" s="19" t="s">
        <v>135</v>
      </c>
      <c r="BM118" s="226" t="s">
        <v>991</v>
      </c>
    </row>
    <row r="119" s="2" customFormat="1" ht="16.5" customHeight="1">
      <c r="A119" s="40"/>
      <c r="B119" s="41"/>
      <c r="C119" s="215" t="s">
        <v>412</v>
      </c>
      <c r="D119" s="215" t="s">
        <v>190</v>
      </c>
      <c r="E119" s="216" t="s">
        <v>5462</v>
      </c>
      <c r="F119" s="217" t="s">
        <v>5463</v>
      </c>
      <c r="G119" s="218" t="s">
        <v>1352</v>
      </c>
      <c r="H119" s="219">
        <v>1</v>
      </c>
      <c r="I119" s="220"/>
      <c r="J119" s="221">
        <f>ROUND(I119*H119,2)</f>
        <v>0</v>
      </c>
      <c r="K119" s="217" t="s">
        <v>19</v>
      </c>
      <c r="L119" s="46"/>
      <c r="M119" s="222" t="s">
        <v>19</v>
      </c>
      <c r="N119" s="223" t="s">
        <v>44</v>
      </c>
      <c r="O119" s="86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135</v>
      </c>
      <c r="AT119" s="226" t="s">
        <v>190</v>
      </c>
      <c r="AU119" s="226" t="s">
        <v>80</v>
      </c>
      <c r="AY119" s="19" t="s">
        <v>188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135</v>
      </c>
      <c r="BM119" s="226" t="s">
        <v>1000</v>
      </c>
    </row>
    <row r="120" s="2" customFormat="1" ht="16.5" customHeight="1">
      <c r="A120" s="40"/>
      <c r="B120" s="41"/>
      <c r="C120" s="215" t="s">
        <v>420</v>
      </c>
      <c r="D120" s="215" t="s">
        <v>190</v>
      </c>
      <c r="E120" s="216" t="s">
        <v>5464</v>
      </c>
      <c r="F120" s="217" t="s">
        <v>5465</v>
      </c>
      <c r="G120" s="218" t="s">
        <v>1352</v>
      </c>
      <c r="H120" s="219">
        <v>1</v>
      </c>
      <c r="I120" s="220"/>
      <c r="J120" s="221">
        <f>ROUND(I120*H120,2)</f>
        <v>0</v>
      </c>
      <c r="K120" s="217" t="s">
        <v>19</v>
      </c>
      <c r="L120" s="46"/>
      <c r="M120" s="222" t="s">
        <v>19</v>
      </c>
      <c r="N120" s="223" t="s">
        <v>44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135</v>
      </c>
      <c r="AT120" s="226" t="s">
        <v>190</v>
      </c>
      <c r="AU120" s="226" t="s">
        <v>80</v>
      </c>
      <c r="AY120" s="19" t="s">
        <v>188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135</v>
      </c>
      <c r="BM120" s="226" t="s">
        <v>1011</v>
      </c>
    </row>
    <row r="121" s="2" customFormat="1" ht="16.5" customHeight="1">
      <c r="A121" s="40"/>
      <c r="B121" s="41"/>
      <c r="C121" s="215" t="s">
        <v>439</v>
      </c>
      <c r="D121" s="215" t="s">
        <v>190</v>
      </c>
      <c r="E121" s="216" t="s">
        <v>5466</v>
      </c>
      <c r="F121" s="217" t="s">
        <v>5467</v>
      </c>
      <c r="G121" s="218" t="s">
        <v>1352</v>
      </c>
      <c r="H121" s="219">
        <v>2</v>
      </c>
      <c r="I121" s="220"/>
      <c r="J121" s="221">
        <f>ROUND(I121*H121,2)</f>
        <v>0</v>
      </c>
      <c r="K121" s="217" t="s">
        <v>19</v>
      </c>
      <c r="L121" s="46"/>
      <c r="M121" s="222" t="s">
        <v>19</v>
      </c>
      <c r="N121" s="223" t="s">
        <v>44</v>
      </c>
      <c r="O121" s="86"/>
      <c r="P121" s="224">
        <f>O121*H121</f>
        <v>0</v>
      </c>
      <c r="Q121" s="224">
        <v>0</v>
      </c>
      <c r="R121" s="224">
        <f>Q121*H121</f>
        <v>0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135</v>
      </c>
      <c r="AT121" s="226" t="s">
        <v>190</v>
      </c>
      <c r="AU121" s="226" t="s">
        <v>80</v>
      </c>
      <c r="AY121" s="19" t="s">
        <v>188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135</v>
      </c>
      <c r="BM121" s="226" t="s">
        <v>1016</v>
      </c>
    </row>
    <row r="122" s="2" customFormat="1" ht="16.5" customHeight="1">
      <c r="A122" s="40"/>
      <c r="B122" s="41"/>
      <c r="C122" s="215" t="s">
        <v>448</v>
      </c>
      <c r="D122" s="215" t="s">
        <v>190</v>
      </c>
      <c r="E122" s="216" t="s">
        <v>5468</v>
      </c>
      <c r="F122" s="217" t="s">
        <v>5469</v>
      </c>
      <c r="G122" s="218" t="s">
        <v>1352</v>
      </c>
      <c r="H122" s="219">
        <v>1</v>
      </c>
      <c r="I122" s="220"/>
      <c r="J122" s="221">
        <f>ROUND(I122*H122,2)</f>
        <v>0</v>
      </c>
      <c r="K122" s="217" t="s">
        <v>19</v>
      </c>
      <c r="L122" s="46"/>
      <c r="M122" s="222" t="s">
        <v>19</v>
      </c>
      <c r="N122" s="223" t="s">
        <v>44</v>
      </c>
      <c r="O122" s="86"/>
      <c r="P122" s="224">
        <f>O122*H122</f>
        <v>0</v>
      </c>
      <c r="Q122" s="224">
        <v>0</v>
      </c>
      <c r="R122" s="224">
        <f>Q122*H122</f>
        <v>0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135</v>
      </c>
      <c r="AT122" s="226" t="s">
        <v>190</v>
      </c>
      <c r="AU122" s="226" t="s">
        <v>80</v>
      </c>
      <c r="AY122" s="19" t="s">
        <v>188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135</v>
      </c>
      <c r="BM122" s="226" t="s">
        <v>1024</v>
      </c>
    </row>
    <row r="123" s="2" customFormat="1" ht="16.5" customHeight="1">
      <c r="A123" s="40"/>
      <c r="B123" s="41"/>
      <c r="C123" s="215" t="s">
        <v>457</v>
      </c>
      <c r="D123" s="215" t="s">
        <v>190</v>
      </c>
      <c r="E123" s="216" t="s">
        <v>5470</v>
      </c>
      <c r="F123" s="217" t="s">
        <v>5471</v>
      </c>
      <c r="G123" s="218" t="s">
        <v>1352</v>
      </c>
      <c r="H123" s="219">
        <v>2</v>
      </c>
      <c r="I123" s="220"/>
      <c r="J123" s="221">
        <f>ROUND(I123*H123,2)</f>
        <v>0</v>
      </c>
      <c r="K123" s="217" t="s">
        <v>19</v>
      </c>
      <c r="L123" s="46"/>
      <c r="M123" s="222" t="s">
        <v>19</v>
      </c>
      <c r="N123" s="223" t="s">
        <v>44</v>
      </c>
      <c r="O123" s="86"/>
      <c r="P123" s="224">
        <f>O123*H123</f>
        <v>0</v>
      </c>
      <c r="Q123" s="224">
        <v>0</v>
      </c>
      <c r="R123" s="224">
        <f>Q123*H123</f>
        <v>0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135</v>
      </c>
      <c r="AT123" s="226" t="s">
        <v>190</v>
      </c>
      <c r="AU123" s="226" t="s">
        <v>80</v>
      </c>
      <c r="AY123" s="19" t="s">
        <v>188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135</v>
      </c>
      <c r="BM123" s="226" t="s">
        <v>1034</v>
      </c>
    </row>
    <row r="124" s="2" customFormat="1" ht="16.5" customHeight="1">
      <c r="A124" s="40"/>
      <c r="B124" s="41"/>
      <c r="C124" s="215" t="s">
        <v>633</v>
      </c>
      <c r="D124" s="215" t="s">
        <v>190</v>
      </c>
      <c r="E124" s="216" t="s">
        <v>5472</v>
      </c>
      <c r="F124" s="217" t="s">
        <v>5473</v>
      </c>
      <c r="G124" s="218" t="s">
        <v>501</v>
      </c>
      <c r="H124" s="219">
        <v>30</v>
      </c>
      <c r="I124" s="220"/>
      <c r="J124" s="221">
        <f>ROUND(I124*H124,2)</f>
        <v>0</v>
      </c>
      <c r="K124" s="217" t="s">
        <v>19</v>
      </c>
      <c r="L124" s="46"/>
      <c r="M124" s="222" t="s">
        <v>19</v>
      </c>
      <c r="N124" s="223" t="s">
        <v>44</v>
      </c>
      <c r="O124" s="86"/>
      <c r="P124" s="224">
        <f>O124*H124</f>
        <v>0</v>
      </c>
      <c r="Q124" s="224">
        <v>0</v>
      </c>
      <c r="R124" s="224">
        <f>Q124*H124</f>
        <v>0</v>
      </c>
      <c r="S124" s="224">
        <v>0</v>
      </c>
      <c r="T124" s="225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6" t="s">
        <v>135</v>
      </c>
      <c r="AT124" s="226" t="s">
        <v>190</v>
      </c>
      <c r="AU124" s="226" t="s">
        <v>80</v>
      </c>
      <c r="AY124" s="19" t="s">
        <v>188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19" t="s">
        <v>80</v>
      </c>
      <c r="BK124" s="227">
        <f>ROUND(I124*H124,2)</f>
        <v>0</v>
      </c>
      <c r="BL124" s="19" t="s">
        <v>135</v>
      </c>
      <c r="BM124" s="226" t="s">
        <v>1280</v>
      </c>
    </row>
    <row r="125" s="2" customFormat="1" ht="16.5" customHeight="1">
      <c r="A125" s="40"/>
      <c r="B125" s="41"/>
      <c r="C125" s="215" t="s">
        <v>638</v>
      </c>
      <c r="D125" s="215" t="s">
        <v>190</v>
      </c>
      <c r="E125" s="216" t="s">
        <v>5474</v>
      </c>
      <c r="F125" s="217" t="s">
        <v>5475</v>
      </c>
      <c r="G125" s="218" t="s">
        <v>1352</v>
      </c>
      <c r="H125" s="219">
        <v>45</v>
      </c>
      <c r="I125" s="220"/>
      <c r="J125" s="221">
        <f>ROUND(I125*H125,2)</f>
        <v>0</v>
      </c>
      <c r="K125" s="217" t="s">
        <v>19</v>
      </c>
      <c r="L125" s="46"/>
      <c r="M125" s="222" t="s">
        <v>19</v>
      </c>
      <c r="N125" s="223" t="s">
        <v>44</v>
      </c>
      <c r="O125" s="86"/>
      <c r="P125" s="224">
        <f>O125*H125</f>
        <v>0</v>
      </c>
      <c r="Q125" s="224">
        <v>0</v>
      </c>
      <c r="R125" s="224">
        <f>Q125*H125</f>
        <v>0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135</v>
      </c>
      <c r="AT125" s="226" t="s">
        <v>190</v>
      </c>
      <c r="AU125" s="226" t="s">
        <v>80</v>
      </c>
      <c r="AY125" s="19" t="s">
        <v>188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135</v>
      </c>
      <c r="BM125" s="226" t="s">
        <v>1291</v>
      </c>
    </row>
    <row r="126" s="2" customFormat="1" ht="16.5" customHeight="1">
      <c r="A126" s="40"/>
      <c r="B126" s="41"/>
      <c r="C126" s="215" t="s">
        <v>630</v>
      </c>
      <c r="D126" s="215" t="s">
        <v>190</v>
      </c>
      <c r="E126" s="216" t="s">
        <v>5476</v>
      </c>
      <c r="F126" s="217" t="s">
        <v>5477</v>
      </c>
      <c r="G126" s="218" t="s">
        <v>1352</v>
      </c>
      <c r="H126" s="219">
        <v>1</v>
      </c>
      <c r="I126" s="220"/>
      <c r="J126" s="221">
        <f>ROUND(I126*H126,2)</f>
        <v>0</v>
      </c>
      <c r="K126" s="217" t="s">
        <v>19</v>
      </c>
      <c r="L126" s="46"/>
      <c r="M126" s="222" t="s">
        <v>19</v>
      </c>
      <c r="N126" s="223" t="s">
        <v>44</v>
      </c>
      <c r="O126" s="86"/>
      <c r="P126" s="224">
        <f>O126*H126</f>
        <v>0</v>
      </c>
      <c r="Q126" s="224">
        <v>0</v>
      </c>
      <c r="R126" s="224">
        <f>Q126*H126</f>
        <v>0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135</v>
      </c>
      <c r="AT126" s="226" t="s">
        <v>190</v>
      </c>
      <c r="AU126" s="226" t="s">
        <v>80</v>
      </c>
      <c r="AY126" s="19" t="s">
        <v>188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135</v>
      </c>
      <c r="BM126" s="226" t="s">
        <v>1311</v>
      </c>
    </row>
    <row r="127" s="2" customFormat="1" ht="16.5" customHeight="1">
      <c r="A127" s="40"/>
      <c r="B127" s="41"/>
      <c r="C127" s="215" t="s">
        <v>647</v>
      </c>
      <c r="D127" s="215" t="s">
        <v>190</v>
      </c>
      <c r="E127" s="216" t="s">
        <v>5478</v>
      </c>
      <c r="F127" s="217" t="s">
        <v>5479</v>
      </c>
      <c r="G127" s="218" t="s">
        <v>1352</v>
      </c>
      <c r="H127" s="219">
        <v>1</v>
      </c>
      <c r="I127" s="220"/>
      <c r="J127" s="221">
        <f>ROUND(I127*H127,2)</f>
        <v>0</v>
      </c>
      <c r="K127" s="217" t="s">
        <v>19</v>
      </c>
      <c r="L127" s="46"/>
      <c r="M127" s="222" t="s">
        <v>19</v>
      </c>
      <c r="N127" s="223" t="s">
        <v>44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135</v>
      </c>
      <c r="AT127" s="226" t="s">
        <v>190</v>
      </c>
      <c r="AU127" s="226" t="s">
        <v>80</v>
      </c>
      <c r="AY127" s="19" t="s">
        <v>188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135</v>
      </c>
      <c r="BM127" s="226" t="s">
        <v>1327</v>
      </c>
    </row>
    <row r="128" s="2" customFormat="1" ht="16.5" customHeight="1">
      <c r="A128" s="40"/>
      <c r="B128" s="41"/>
      <c r="C128" s="215" t="s">
        <v>891</v>
      </c>
      <c r="D128" s="215" t="s">
        <v>190</v>
      </c>
      <c r="E128" s="216" t="s">
        <v>5480</v>
      </c>
      <c r="F128" s="217" t="s">
        <v>5481</v>
      </c>
      <c r="G128" s="218" t="s">
        <v>1352</v>
      </c>
      <c r="H128" s="219">
        <v>1</v>
      </c>
      <c r="I128" s="220"/>
      <c r="J128" s="221">
        <f>ROUND(I128*H128,2)</f>
        <v>0</v>
      </c>
      <c r="K128" s="217" t="s">
        <v>19</v>
      </c>
      <c r="L128" s="46"/>
      <c r="M128" s="222" t="s">
        <v>19</v>
      </c>
      <c r="N128" s="223" t="s">
        <v>44</v>
      </c>
      <c r="O128" s="86"/>
      <c r="P128" s="224">
        <f>O128*H128</f>
        <v>0</v>
      </c>
      <c r="Q128" s="224">
        <v>0</v>
      </c>
      <c r="R128" s="224">
        <f>Q128*H128</f>
        <v>0</v>
      </c>
      <c r="S128" s="224">
        <v>0</v>
      </c>
      <c r="T128" s="225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6" t="s">
        <v>135</v>
      </c>
      <c r="AT128" s="226" t="s">
        <v>190</v>
      </c>
      <c r="AU128" s="226" t="s">
        <v>80</v>
      </c>
      <c r="AY128" s="19" t="s">
        <v>188</v>
      </c>
      <c r="BE128" s="227">
        <f>IF(N128="základní",J128,0)</f>
        <v>0</v>
      </c>
      <c r="BF128" s="227">
        <f>IF(N128="snížená",J128,0)</f>
        <v>0</v>
      </c>
      <c r="BG128" s="227">
        <f>IF(N128="zákl. přenesená",J128,0)</f>
        <v>0</v>
      </c>
      <c r="BH128" s="227">
        <f>IF(N128="sníž. přenesená",J128,0)</f>
        <v>0</v>
      </c>
      <c r="BI128" s="227">
        <f>IF(N128="nulová",J128,0)</f>
        <v>0</v>
      </c>
      <c r="BJ128" s="19" t="s">
        <v>80</v>
      </c>
      <c r="BK128" s="227">
        <f>ROUND(I128*H128,2)</f>
        <v>0</v>
      </c>
      <c r="BL128" s="19" t="s">
        <v>135</v>
      </c>
      <c r="BM128" s="226" t="s">
        <v>1337</v>
      </c>
    </row>
    <row r="129" s="2" customFormat="1" ht="16.5" customHeight="1">
      <c r="A129" s="40"/>
      <c r="B129" s="41"/>
      <c r="C129" s="215" t="s">
        <v>896</v>
      </c>
      <c r="D129" s="215" t="s">
        <v>190</v>
      </c>
      <c r="E129" s="216" t="s">
        <v>5482</v>
      </c>
      <c r="F129" s="217" t="s">
        <v>5483</v>
      </c>
      <c r="G129" s="218" t="s">
        <v>1352</v>
      </c>
      <c r="H129" s="219">
        <v>2</v>
      </c>
      <c r="I129" s="220"/>
      <c r="J129" s="221">
        <f>ROUND(I129*H129,2)</f>
        <v>0</v>
      </c>
      <c r="K129" s="217" t="s">
        <v>19</v>
      </c>
      <c r="L129" s="46"/>
      <c r="M129" s="222" t="s">
        <v>19</v>
      </c>
      <c r="N129" s="223" t="s">
        <v>44</v>
      </c>
      <c r="O129" s="86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6" t="s">
        <v>135</v>
      </c>
      <c r="AT129" s="226" t="s">
        <v>190</v>
      </c>
      <c r="AU129" s="226" t="s">
        <v>80</v>
      </c>
      <c r="AY129" s="19" t="s">
        <v>188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19" t="s">
        <v>80</v>
      </c>
      <c r="BK129" s="227">
        <f>ROUND(I129*H129,2)</f>
        <v>0</v>
      </c>
      <c r="BL129" s="19" t="s">
        <v>135</v>
      </c>
      <c r="BM129" s="226" t="s">
        <v>1349</v>
      </c>
    </row>
    <row r="130" s="2" customFormat="1" ht="16.5" customHeight="1">
      <c r="A130" s="40"/>
      <c r="B130" s="41"/>
      <c r="C130" s="215" t="s">
        <v>901</v>
      </c>
      <c r="D130" s="215" t="s">
        <v>190</v>
      </c>
      <c r="E130" s="216" t="s">
        <v>5484</v>
      </c>
      <c r="F130" s="217" t="s">
        <v>5485</v>
      </c>
      <c r="G130" s="218" t="s">
        <v>1352</v>
      </c>
      <c r="H130" s="219">
        <v>1</v>
      </c>
      <c r="I130" s="220"/>
      <c r="J130" s="221">
        <f>ROUND(I130*H130,2)</f>
        <v>0</v>
      </c>
      <c r="K130" s="217" t="s">
        <v>19</v>
      </c>
      <c r="L130" s="46"/>
      <c r="M130" s="222" t="s">
        <v>19</v>
      </c>
      <c r="N130" s="223" t="s">
        <v>44</v>
      </c>
      <c r="O130" s="86"/>
      <c r="P130" s="224">
        <f>O130*H130</f>
        <v>0</v>
      </c>
      <c r="Q130" s="224">
        <v>0</v>
      </c>
      <c r="R130" s="224">
        <f>Q130*H130</f>
        <v>0</v>
      </c>
      <c r="S130" s="224">
        <v>0</v>
      </c>
      <c r="T130" s="225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6" t="s">
        <v>135</v>
      </c>
      <c r="AT130" s="226" t="s">
        <v>190</v>
      </c>
      <c r="AU130" s="226" t="s">
        <v>80</v>
      </c>
      <c r="AY130" s="19" t="s">
        <v>188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19" t="s">
        <v>80</v>
      </c>
      <c r="BK130" s="227">
        <f>ROUND(I130*H130,2)</f>
        <v>0</v>
      </c>
      <c r="BL130" s="19" t="s">
        <v>135</v>
      </c>
      <c r="BM130" s="226" t="s">
        <v>1360</v>
      </c>
    </row>
    <row r="131" s="2" customFormat="1" ht="16.5" customHeight="1">
      <c r="A131" s="40"/>
      <c r="B131" s="41"/>
      <c r="C131" s="215" t="s">
        <v>907</v>
      </c>
      <c r="D131" s="215" t="s">
        <v>190</v>
      </c>
      <c r="E131" s="216" t="s">
        <v>5486</v>
      </c>
      <c r="F131" s="217" t="s">
        <v>5487</v>
      </c>
      <c r="G131" s="218" t="s">
        <v>1352</v>
      </c>
      <c r="H131" s="219">
        <v>1</v>
      </c>
      <c r="I131" s="220"/>
      <c r="J131" s="221">
        <f>ROUND(I131*H131,2)</f>
        <v>0</v>
      </c>
      <c r="K131" s="217" t="s">
        <v>19</v>
      </c>
      <c r="L131" s="46"/>
      <c r="M131" s="222" t="s">
        <v>19</v>
      </c>
      <c r="N131" s="223" t="s">
        <v>44</v>
      </c>
      <c r="O131" s="86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6" t="s">
        <v>135</v>
      </c>
      <c r="AT131" s="226" t="s">
        <v>190</v>
      </c>
      <c r="AU131" s="226" t="s">
        <v>80</v>
      </c>
      <c r="AY131" s="19" t="s">
        <v>188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19" t="s">
        <v>80</v>
      </c>
      <c r="BK131" s="227">
        <f>ROUND(I131*H131,2)</f>
        <v>0</v>
      </c>
      <c r="BL131" s="19" t="s">
        <v>135</v>
      </c>
      <c r="BM131" s="226" t="s">
        <v>1370</v>
      </c>
    </row>
    <row r="132" s="2" customFormat="1" ht="16.5" customHeight="1">
      <c r="A132" s="40"/>
      <c r="B132" s="41"/>
      <c r="C132" s="215" t="s">
        <v>916</v>
      </c>
      <c r="D132" s="215" t="s">
        <v>190</v>
      </c>
      <c r="E132" s="216" t="s">
        <v>5488</v>
      </c>
      <c r="F132" s="217" t="s">
        <v>5489</v>
      </c>
      <c r="G132" s="218" t="s">
        <v>1352</v>
      </c>
      <c r="H132" s="219">
        <v>1</v>
      </c>
      <c r="I132" s="220"/>
      <c r="J132" s="221">
        <f>ROUND(I132*H132,2)</f>
        <v>0</v>
      </c>
      <c r="K132" s="217" t="s">
        <v>19</v>
      </c>
      <c r="L132" s="46"/>
      <c r="M132" s="222" t="s">
        <v>19</v>
      </c>
      <c r="N132" s="223" t="s">
        <v>44</v>
      </c>
      <c r="O132" s="86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135</v>
      </c>
      <c r="AT132" s="226" t="s">
        <v>190</v>
      </c>
      <c r="AU132" s="226" t="s">
        <v>80</v>
      </c>
      <c r="AY132" s="19" t="s">
        <v>188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135</v>
      </c>
      <c r="BM132" s="226" t="s">
        <v>1381</v>
      </c>
    </row>
    <row r="133" s="2" customFormat="1" ht="16.5" customHeight="1">
      <c r="A133" s="40"/>
      <c r="B133" s="41"/>
      <c r="C133" s="215" t="s">
        <v>932</v>
      </c>
      <c r="D133" s="215" t="s">
        <v>190</v>
      </c>
      <c r="E133" s="216" t="s">
        <v>5490</v>
      </c>
      <c r="F133" s="217" t="s">
        <v>5491</v>
      </c>
      <c r="G133" s="218" t="s">
        <v>501</v>
      </c>
      <c r="H133" s="219">
        <v>0.90000000000000002</v>
      </c>
      <c r="I133" s="220"/>
      <c r="J133" s="221">
        <f>ROUND(I133*H133,2)</f>
        <v>0</v>
      </c>
      <c r="K133" s="217" t="s">
        <v>19</v>
      </c>
      <c r="L133" s="46"/>
      <c r="M133" s="222" t="s">
        <v>19</v>
      </c>
      <c r="N133" s="223" t="s">
        <v>44</v>
      </c>
      <c r="O133" s="86"/>
      <c r="P133" s="224">
        <f>O133*H133</f>
        <v>0</v>
      </c>
      <c r="Q133" s="224">
        <v>0</v>
      </c>
      <c r="R133" s="224">
        <f>Q133*H133</f>
        <v>0</v>
      </c>
      <c r="S133" s="224">
        <v>0</v>
      </c>
      <c r="T133" s="225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6" t="s">
        <v>135</v>
      </c>
      <c r="AT133" s="226" t="s">
        <v>190</v>
      </c>
      <c r="AU133" s="226" t="s">
        <v>80</v>
      </c>
      <c r="AY133" s="19" t="s">
        <v>188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19" t="s">
        <v>80</v>
      </c>
      <c r="BK133" s="227">
        <f>ROUND(I133*H133,2)</f>
        <v>0</v>
      </c>
      <c r="BL133" s="19" t="s">
        <v>135</v>
      </c>
      <c r="BM133" s="226" t="s">
        <v>1394</v>
      </c>
    </row>
    <row r="134" s="2" customFormat="1" ht="16.5" customHeight="1">
      <c r="A134" s="40"/>
      <c r="B134" s="41"/>
      <c r="C134" s="215" t="s">
        <v>939</v>
      </c>
      <c r="D134" s="215" t="s">
        <v>190</v>
      </c>
      <c r="E134" s="216" t="s">
        <v>5492</v>
      </c>
      <c r="F134" s="217" t="s">
        <v>5493</v>
      </c>
      <c r="G134" s="218" t="s">
        <v>1352</v>
      </c>
      <c r="H134" s="219">
        <v>5</v>
      </c>
      <c r="I134" s="220"/>
      <c r="J134" s="221">
        <f>ROUND(I134*H134,2)</f>
        <v>0</v>
      </c>
      <c r="K134" s="217" t="s">
        <v>19</v>
      </c>
      <c r="L134" s="46"/>
      <c r="M134" s="222" t="s">
        <v>19</v>
      </c>
      <c r="N134" s="223" t="s">
        <v>44</v>
      </c>
      <c r="O134" s="86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6" t="s">
        <v>135</v>
      </c>
      <c r="AT134" s="226" t="s">
        <v>190</v>
      </c>
      <c r="AU134" s="226" t="s">
        <v>80</v>
      </c>
      <c r="AY134" s="19" t="s">
        <v>188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19" t="s">
        <v>80</v>
      </c>
      <c r="BK134" s="227">
        <f>ROUND(I134*H134,2)</f>
        <v>0</v>
      </c>
      <c r="BL134" s="19" t="s">
        <v>135</v>
      </c>
      <c r="BM134" s="226" t="s">
        <v>1413</v>
      </c>
    </row>
    <row r="135" s="2" customFormat="1" ht="24.15" customHeight="1">
      <c r="A135" s="40"/>
      <c r="B135" s="41"/>
      <c r="C135" s="215" t="s">
        <v>948</v>
      </c>
      <c r="D135" s="215" t="s">
        <v>190</v>
      </c>
      <c r="E135" s="216" t="s">
        <v>5494</v>
      </c>
      <c r="F135" s="217" t="s">
        <v>5495</v>
      </c>
      <c r="G135" s="218" t="s">
        <v>3827</v>
      </c>
      <c r="H135" s="219">
        <v>1</v>
      </c>
      <c r="I135" s="220"/>
      <c r="J135" s="221">
        <f>ROUND(I135*H135,2)</f>
        <v>0</v>
      </c>
      <c r="K135" s="217" t="s">
        <v>19</v>
      </c>
      <c r="L135" s="46"/>
      <c r="M135" s="222" t="s">
        <v>19</v>
      </c>
      <c r="N135" s="223" t="s">
        <v>44</v>
      </c>
      <c r="O135" s="86"/>
      <c r="P135" s="224">
        <f>O135*H135</f>
        <v>0</v>
      </c>
      <c r="Q135" s="224">
        <v>0</v>
      </c>
      <c r="R135" s="224">
        <f>Q135*H135</f>
        <v>0</v>
      </c>
      <c r="S135" s="224">
        <v>0</v>
      </c>
      <c r="T135" s="225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6" t="s">
        <v>135</v>
      </c>
      <c r="AT135" s="226" t="s">
        <v>190</v>
      </c>
      <c r="AU135" s="226" t="s">
        <v>80</v>
      </c>
      <c r="AY135" s="19" t="s">
        <v>188</v>
      </c>
      <c r="BE135" s="227">
        <f>IF(N135="základní",J135,0)</f>
        <v>0</v>
      </c>
      <c r="BF135" s="227">
        <f>IF(N135="snížená",J135,0)</f>
        <v>0</v>
      </c>
      <c r="BG135" s="227">
        <f>IF(N135="zákl. přenesená",J135,0)</f>
        <v>0</v>
      </c>
      <c r="BH135" s="227">
        <f>IF(N135="sníž. přenesená",J135,0)</f>
        <v>0</v>
      </c>
      <c r="BI135" s="227">
        <f>IF(N135="nulová",J135,0)</f>
        <v>0</v>
      </c>
      <c r="BJ135" s="19" t="s">
        <v>80</v>
      </c>
      <c r="BK135" s="227">
        <f>ROUND(I135*H135,2)</f>
        <v>0</v>
      </c>
      <c r="BL135" s="19" t="s">
        <v>135</v>
      </c>
      <c r="BM135" s="226" t="s">
        <v>1423</v>
      </c>
    </row>
    <row r="136" s="2" customFormat="1" ht="16.5" customHeight="1">
      <c r="A136" s="40"/>
      <c r="B136" s="41"/>
      <c r="C136" s="215" t="s">
        <v>953</v>
      </c>
      <c r="D136" s="215" t="s">
        <v>190</v>
      </c>
      <c r="E136" s="216" t="s">
        <v>5496</v>
      </c>
      <c r="F136" s="217" t="s">
        <v>5497</v>
      </c>
      <c r="G136" s="218" t="s">
        <v>501</v>
      </c>
      <c r="H136" s="219">
        <v>8</v>
      </c>
      <c r="I136" s="220"/>
      <c r="J136" s="221">
        <f>ROUND(I136*H136,2)</f>
        <v>0</v>
      </c>
      <c r="K136" s="217" t="s">
        <v>19</v>
      </c>
      <c r="L136" s="46"/>
      <c r="M136" s="222" t="s">
        <v>19</v>
      </c>
      <c r="N136" s="223" t="s">
        <v>44</v>
      </c>
      <c r="O136" s="86"/>
      <c r="P136" s="224">
        <f>O136*H136</f>
        <v>0</v>
      </c>
      <c r="Q136" s="224">
        <v>0</v>
      </c>
      <c r="R136" s="224">
        <f>Q136*H136</f>
        <v>0</v>
      </c>
      <c r="S136" s="224">
        <v>0</v>
      </c>
      <c r="T136" s="225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6" t="s">
        <v>135</v>
      </c>
      <c r="AT136" s="226" t="s">
        <v>190</v>
      </c>
      <c r="AU136" s="226" t="s">
        <v>80</v>
      </c>
      <c r="AY136" s="19" t="s">
        <v>188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19" t="s">
        <v>80</v>
      </c>
      <c r="BK136" s="227">
        <f>ROUND(I136*H136,2)</f>
        <v>0</v>
      </c>
      <c r="BL136" s="19" t="s">
        <v>135</v>
      </c>
      <c r="BM136" s="226" t="s">
        <v>1435</v>
      </c>
    </row>
    <row r="137" s="2" customFormat="1" ht="16.5" customHeight="1">
      <c r="A137" s="40"/>
      <c r="B137" s="41"/>
      <c r="C137" s="215" t="s">
        <v>967</v>
      </c>
      <c r="D137" s="215" t="s">
        <v>190</v>
      </c>
      <c r="E137" s="216" t="s">
        <v>5498</v>
      </c>
      <c r="F137" s="217" t="s">
        <v>5499</v>
      </c>
      <c r="G137" s="218" t="s">
        <v>501</v>
      </c>
      <c r="H137" s="219">
        <v>8</v>
      </c>
      <c r="I137" s="220"/>
      <c r="J137" s="221">
        <f>ROUND(I137*H137,2)</f>
        <v>0</v>
      </c>
      <c r="K137" s="217" t="s">
        <v>19</v>
      </c>
      <c r="L137" s="46"/>
      <c r="M137" s="222" t="s">
        <v>19</v>
      </c>
      <c r="N137" s="223" t="s">
        <v>44</v>
      </c>
      <c r="O137" s="86"/>
      <c r="P137" s="224">
        <f>O137*H137</f>
        <v>0</v>
      </c>
      <c r="Q137" s="224">
        <v>0</v>
      </c>
      <c r="R137" s="224">
        <f>Q137*H137</f>
        <v>0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135</v>
      </c>
      <c r="AT137" s="226" t="s">
        <v>190</v>
      </c>
      <c r="AU137" s="226" t="s">
        <v>80</v>
      </c>
      <c r="AY137" s="19" t="s">
        <v>188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135</v>
      </c>
      <c r="BM137" s="226" t="s">
        <v>1449</v>
      </c>
    </row>
    <row r="138" s="2" customFormat="1" ht="16.5" customHeight="1">
      <c r="A138" s="40"/>
      <c r="B138" s="41"/>
      <c r="C138" s="215" t="s">
        <v>972</v>
      </c>
      <c r="D138" s="215" t="s">
        <v>190</v>
      </c>
      <c r="E138" s="216" t="s">
        <v>5500</v>
      </c>
      <c r="F138" s="217" t="s">
        <v>5501</v>
      </c>
      <c r="G138" s="218" t="s">
        <v>501</v>
      </c>
      <c r="H138" s="219">
        <v>8</v>
      </c>
      <c r="I138" s="220"/>
      <c r="J138" s="221">
        <f>ROUND(I138*H138,2)</f>
        <v>0</v>
      </c>
      <c r="K138" s="217" t="s">
        <v>19</v>
      </c>
      <c r="L138" s="46"/>
      <c r="M138" s="222" t="s">
        <v>19</v>
      </c>
      <c r="N138" s="223" t="s">
        <v>44</v>
      </c>
      <c r="O138" s="86"/>
      <c r="P138" s="224">
        <f>O138*H138</f>
        <v>0</v>
      </c>
      <c r="Q138" s="224">
        <v>0</v>
      </c>
      <c r="R138" s="224">
        <f>Q138*H138</f>
        <v>0</v>
      </c>
      <c r="S138" s="224">
        <v>0</v>
      </c>
      <c r="T138" s="225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6" t="s">
        <v>135</v>
      </c>
      <c r="AT138" s="226" t="s">
        <v>190</v>
      </c>
      <c r="AU138" s="226" t="s">
        <v>80</v>
      </c>
      <c r="AY138" s="19" t="s">
        <v>188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19" t="s">
        <v>80</v>
      </c>
      <c r="BK138" s="227">
        <f>ROUND(I138*H138,2)</f>
        <v>0</v>
      </c>
      <c r="BL138" s="19" t="s">
        <v>135</v>
      </c>
      <c r="BM138" s="226" t="s">
        <v>1458</v>
      </c>
    </row>
    <row r="139" s="2" customFormat="1" ht="16.5" customHeight="1">
      <c r="A139" s="40"/>
      <c r="B139" s="41"/>
      <c r="C139" s="215" t="s">
        <v>979</v>
      </c>
      <c r="D139" s="215" t="s">
        <v>190</v>
      </c>
      <c r="E139" s="216" t="s">
        <v>5502</v>
      </c>
      <c r="F139" s="217" t="s">
        <v>5503</v>
      </c>
      <c r="G139" s="218" t="s">
        <v>1352</v>
      </c>
      <c r="H139" s="219">
        <v>1</v>
      </c>
      <c r="I139" s="220"/>
      <c r="J139" s="221">
        <f>ROUND(I139*H139,2)</f>
        <v>0</v>
      </c>
      <c r="K139" s="217" t="s">
        <v>19</v>
      </c>
      <c r="L139" s="46"/>
      <c r="M139" s="222" t="s">
        <v>19</v>
      </c>
      <c r="N139" s="223" t="s">
        <v>44</v>
      </c>
      <c r="O139" s="86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6" t="s">
        <v>135</v>
      </c>
      <c r="AT139" s="226" t="s">
        <v>190</v>
      </c>
      <c r="AU139" s="226" t="s">
        <v>80</v>
      </c>
      <c r="AY139" s="19" t="s">
        <v>188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19" t="s">
        <v>80</v>
      </c>
      <c r="BK139" s="227">
        <f>ROUND(I139*H139,2)</f>
        <v>0</v>
      </c>
      <c r="BL139" s="19" t="s">
        <v>135</v>
      </c>
      <c r="BM139" s="226" t="s">
        <v>1466</v>
      </c>
    </row>
    <row r="140" s="2" customFormat="1" ht="16.5" customHeight="1">
      <c r="A140" s="40"/>
      <c r="B140" s="41"/>
      <c r="C140" s="215" t="s">
        <v>984</v>
      </c>
      <c r="D140" s="215" t="s">
        <v>190</v>
      </c>
      <c r="E140" s="216" t="s">
        <v>3892</v>
      </c>
      <c r="F140" s="217" t="s">
        <v>5504</v>
      </c>
      <c r="G140" s="218" t="s">
        <v>501</v>
      </c>
      <c r="H140" s="219">
        <v>8</v>
      </c>
      <c r="I140" s="220"/>
      <c r="J140" s="221">
        <f>ROUND(I140*H140,2)</f>
        <v>0</v>
      </c>
      <c r="K140" s="217" t="s">
        <v>19</v>
      </c>
      <c r="L140" s="46"/>
      <c r="M140" s="222" t="s">
        <v>19</v>
      </c>
      <c r="N140" s="223" t="s">
        <v>44</v>
      </c>
      <c r="O140" s="86"/>
      <c r="P140" s="224">
        <f>O140*H140</f>
        <v>0</v>
      </c>
      <c r="Q140" s="224">
        <v>0</v>
      </c>
      <c r="R140" s="224">
        <f>Q140*H140</f>
        <v>0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135</v>
      </c>
      <c r="AT140" s="226" t="s">
        <v>190</v>
      </c>
      <c r="AU140" s="226" t="s">
        <v>80</v>
      </c>
      <c r="AY140" s="19" t="s">
        <v>188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135</v>
      </c>
      <c r="BM140" s="226" t="s">
        <v>1476</v>
      </c>
    </row>
    <row r="141" s="2" customFormat="1" ht="24.15" customHeight="1">
      <c r="A141" s="40"/>
      <c r="B141" s="41"/>
      <c r="C141" s="215" t="s">
        <v>988</v>
      </c>
      <c r="D141" s="215" t="s">
        <v>190</v>
      </c>
      <c r="E141" s="216" t="s">
        <v>5505</v>
      </c>
      <c r="F141" s="217" t="s">
        <v>5506</v>
      </c>
      <c r="G141" s="218" t="s">
        <v>3827</v>
      </c>
      <c r="H141" s="219">
        <v>1</v>
      </c>
      <c r="I141" s="220"/>
      <c r="J141" s="221">
        <f>ROUND(I141*H141,2)</f>
        <v>0</v>
      </c>
      <c r="K141" s="217" t="s">
        <v>19</v>
      </c>
      <c r="L141" s="46"/>
      <c r="M141" s="222" t="s">
        <v>19</v>
      </c>
      <c r="N141" s="223" t="s">
        <v>44</v>
      </c>
      <c r="O141" s="86"/>
      <c r="P141" s="224">
        <f>O141*H141</f>
        <v>0</v>
      </c>
      <c r="Q141" s="224">
        <v>0</v>
      </c>
      <c r="R141" s="224">
        <f>Q141*H141</f>
        <v>0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135</v>
      </c>
      <c r="AT141" s="226" t="s">
        <v>190</v>
      </c>
      <c r="AU141" s="226" t="s">
        <v>80</v>
      </c>
      <c r="AY141" s="19" t="s">
        <v>188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135</v>
      </c>
      <c r="BM141" s="226" t="s">
        <v>1487</v>
      </c>
    </row>
    <row r="142" s="2" customFormat="1" ht="16.5" customHeight="1">
      <c r="A142" s="40"/>
      <c r="B142" s="41"/>
      <c r="C142" s="215" t="s">
        <v>991</v>
      </c>
      <c r="D142" s="215" t="s">
        <v>190</v>
      </c>
      <c r="E142" s="216" t="s">
        <v>4029</v>
      </c>
      <c r="F142" s="217" t="s">
        <v>5507</v>
      </c>
      <c r="G142" s="218" t="s">
        <v>1866</v>
      </c>
      <c r="H142" s="219">
        <v>1</v>
      </c>
      <c r="I142" s="220"/>
      <c r="J142" s="221">
        <f>ROUND(I142*H142,2)</f>
        <v>0</v>
      </c>
      <c r="K142" s="217" t="s">
        <v>19</v>
      </c>
      <c r="L142" s="46"/>
      <c r="M142" s="222" t="s">
        <v>19</v>
      </c>
      <c r="N142" s="223" t="s">
        <v>44</v>
      </c>
      <c r="O142" s="86"/>
      <c r="P142" s="224">
        <f>O142*H142</f>
        <v>0</v>
      </c>
      <c r="Q142" s="224">
        <v>0</v>
      </c>
      <c r="R142" s="224">
        <f>Q142*H142</f>
        <v>0</v>
      </c>
      <c r="S142" s="224">
        <v>0</v>
      </c>
      <c r="T142" s="225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6" t="s">
        <v>135</v>
      </c>
      <c r="AT142" s="226" t="s">
        <v>190</v>
      </c>
      <c r="AU142" s="226" t="s">
        <v>80</v>
      </c>
      <c r="AY142" s="19" t="s">
        <v>188</v>
      </c>
      <c r="BE142" s="227">
        <f>IF(N142="základní",J142,0)</f>
        <v>0</v>
      </c>
      <c r="BF142" s="227">
        <f>IF(N142="snížená",J142,0)</f>
        <v>0</v>
      </c>
      <c r="BG142" s="227">
        <f>IF(N142="zákl. přenesená",J142,0)</f>
        <v>0</v>
      </c>
      <c r="BH142" s="227">
        <f>IF(N142="sníž. přenesená",J142,0)</f>
        <v>0</v>
      </c>
      <c r="BI142" s="227">
        <f>IF(N142="nulová",J142,0)</f>
        <v>0</v>
      </c>
      <c r="BJ142" s="19" t="s">
        <v>80</v>
      </c>
      <c r="BK142" s="227">
        <f>ROUND(I142*H142,2)</f>
        <v>0</v>
      </c>
      <c r="BL142" s="19" t="s">
        <v>135</v>
      </c>
      <c r="BM142" s="226" t="s">
        <v>1511</v>
      </c>
    </row>
    <row r="143" s="2" customFormat="1" ht="24.15" customHeight="1">
      <c r="A143" s="40"/>
      <c r="B143" s="41"/>
      <c r="C143" s="215" t="s">
        <v>993</v>
      </c>
      <c r="D143" s="215" t="s">
        <v>190</v>
      </c>
      <c r="E143" s="216" t="s">
        <v>5508</v>
      </c>
      <c r="F143" s="217" t="s">
        <v>5509</v>
      </c>
      <c r="G143" s="218" t="s">
        <v>5425</v>
      </c>
      <c r="H143" s="219">
        <v>11</v>
      </c>
      <c r="I143" s="220"/>
      <c r="J143" s="221">
        <f>ROUND(I143*H143,2)</f>
        <v>0</v>
      </c>
      <c r="K143" s="217" t="s">
        <v>19</v>
      </c>
      <c r="L143" s="46"/>
      <c r="M143" s="222" t="s">
        <v>19</v>
      </c>
      <c r="N143" s="223" t="s">
        <v>44</v>
      </c>
      <c r="O143" s="86"/>
      <c r="P143" s="224">
        <f>O143*H143</f>
        <v>0</v>
      </c>
      <c r="Q143" s="224">
        <v>0</v>
      </c>
      <c r="R143" s="224">
        <f>Q143*H143</f>
        <v>0</v>
      </c>
      <c r="S143" s="224">
        <v>0</v>
      </c>
      <c r="T143" s="225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6" t="s">
        <v>135</v>
      </c>
      <c r="AT143" s="226" t="s">
        <v>190</v>
      </c>
      <c r="AU143" s="226" t="s">
        <v>80</v>
      </c>
      <c r="AY143" s="19" t="s">
        <v>188</v>
      </c>
      <c r="BE143" s="227">
        <f>IF(N143="základní",J143,0)</f>
        <v>0</v>
      </c>
      <c r="BF143" s="227">
        <f>IF(N143="snížená",J143,0)</f>
        <v>0</v>
      </c>
      <c r="BG143" s="227">
        <f>IF(N143="zákl. přenesená",J143,0)</f>
        <v>0</v>
      </c>
      <c r="BH143" s="227">
        <f>IF(N143="sníž. přenesená",J143,0)</f>
        <v>0</v>
      </c>
      <c r="BI143" s="227">
        <f>IF(N143="nulová",J143,0)</f>
        <v>0</v>
      </c>
      <c r="BJ143" s="19" t="s">
        <v>80</v>
      </c>
      <c r="BK143" s="227">
        <f>ROUND(I143*H143,2)</f>
        <v>0</v>
      </c>
      <c r="BL143" s="19" t="s">
        <v>135</v>
      </c>
      <c r="BM143" s="226" t="s">
        <v>1938</v>
      </c>
    </row>
    <row r="144" s="2" customFormat="1" ht="24.15" customHeight="1">
      <c r="A144" s="40"/>
      <c r="B144" s="41"/>
      <c r="C144" s="215" t="s">
        <v>1000</v>
      </c>
      <c r="D144" s="215" t="s">
        <v>190</v>
      </c>
      <c r="E144" s="216" t="s">
        <v>5510</v>
      </c>
      <c r="F144" s="217" t="s">
        <v>5511</v>
      </c>
      <c r="G144" s="218" t="s">
        <v>5425</v>
      </c>
      <c r="H144" s="219">
        <v>11</v>
      </c>
      <c r="I144" s="220"/>
      <c r="J144" s="221">
        <f>ROUND(I144*H144,2)</f>
        <v>0</v>
      </c>
      <c r="K144" s="217" t="s">
        <v>19</v>
      </c>
      <c r="L144" s="46"/>
      <c r="M144" s="222" t="s">
        <v>19</v>
      </c>
      <c r="N144" s="223" t="s">
        <v>44</v>
      </c>
      <c r="O144" s="86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6" t="s">
        <v>135</v>
      </c>
      <c r="AT144" s="226" t="s">
        <v>190</v>
      </c>
      <c r="AU144" s="226" t="s">
        <v>80</v>
      </c>
      <c r="AY144" s="19" t="s">
        <v>188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19" t="s">
        <v>80</v>
      </c>
      <c r="BK144" s="227">
        <f>ROUND(I144*H144,2)</f>
        <v>0</v>
      </c>
      <c r="BL144" s="19" t="s">
        <v>135</v>
      </c>
      <c r="BM144" s="226" t="s">
        <v>1955</v>
      </c>
    </row>
    <row r="145" s="2" customFormat="1" ht="16.5" customHeight="1">
      <c r="A145" s="40"/>
      <c r="B145" s="41"/>
      <c r="C145" s="215" t="s">
        <v>1006</v>
      </c>
      <c r="D145" s="215" t="s">
        <v>190</v>
      </c>
      <c r="E145" s="216" t="s">
        <v>5512</v>
      </c>
      <c r="F145" s="217" t="s">
        <v>5513</v>
      </c>
      <c r="G145" s="218" t="s">
        <v>5425</v>
      </c>
      <c r="H145" s="219">
        <v>11</v>
      </c>
      <c r="I145" s="220"/>
      <c r="J145" s="221">
        <f>ROUND(I145*H145,2)</f>
        <v>0</v>
      </c>
      <c r="K145" s="217" t="s">
        <v>19</v>
      </c>
      <c r="L145" s="46"/>
      <c r="M145" s="222" t="s">
        <v>19</v>
      </c>
      <c r="N145" s="223" t="s">
        <v>44</v>
      </c>
      <c r="O145" s="86"/>
      <c r="P145" s="224">
        <f>O145*H145</f>
        <v>0</v>
      </c>
      <c r="Q145" s="224">
        <v>0</v>
      </c>
      <c r="R145" s="224">
        <f>Q145*H145</f>
        <v>0</v>
      </c>
      <c r="S145" s="224">
        <v>0</v>
      </c>
      <c r="T145" s="225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6" t="s">
        <v>135</v>
      </c>
      <c r="AT145" s="226" t="s">
        <v>190</v>
      </c>
      <c r="AU145" s="226" t="s">
        <v>80</v>
      </c>
      <c r="AY145" s="19" t="s">
        <v>188</v>
      </c>
      <c r="BE145" s="227">
        <f>IF(N145="základní",J145,0)</f>
        <v>0</v>
      </c>
      <c r="BF145" s="227">
        <f>IF(N145="snížená",J145,0)</f>
        <v>0</v>
      </c>
      <c r="BG145" s="227">
        <f>IF(N145="zákl. přenesená",J145,0)</f>
        <v>0</v>
      </c>
      <c r="BH145" s="227">
        <f>IF(N145="sníž. přenesená",J145,0)</f>
        <v>0</v>
      </c>
      <c r="BI145" s="227">
        <f>IF(N145="nulová",J145,0)</f>
        <v>0</v>
      </c>
      <c r="BJ145" s="19" t="s">
        <v>80</v>
      </c>
      <c r="BK145" s="227">
        <f>ROUND(I145*H145,2)</f>
        <v>0</v>
      </c>
      <c r="BL145" s="19" t="s">
        <v>135</v>
      </c>
      <c r="BM145" s="226" t="s">
        <v>1966</v>
      </c>
    </row>
    <row r="146" s="2" customFormat="1" ht="16.5" customHeight="1">
      <c r="A146" s="40"/>
      <c r="B146" s="41"/>
      <c r="C146" s="215" t="s">
        <v>1011</v>
      </c>
      <c r="D146" s="215" t="s">
        <v>190</v>
      </c>
      <c r="E146" s="216" t="s">
        <v>5514</v>
      </c>
      <c r="F146" s="217" t="s">
        <v>5515</v>
      </c>
      <c r="G146" s="218" t="s">
        <v>5425</v>
      </c>
      <c r="H146" s="219">
        <v>11</v>
      </c>
      <c r="I146" s="220"/>
      <c r="J146" s="221">
        <f>ROUND(I146*H146,2)</f>
        <v>0</v>
      </c>
      <c r="K146" s="217" t="s">
        <v>19</v>
      </c>
      <c r="L146" s="46"/>
      <c r="M146" s="222" t="s">
        <v>19</v>
      </c>
      <c r="N146" s="223" t="s">
        <v>44</v>
      </c>
      <c r="O146" s="86"/>
      <c r="P146" s="224">
        <f>O146*H146</f>
        <v>0</v>
      </c>
      <c r="Q146" s="224">
        <v>0</v>
      </c>
      <c r="R146" s="224">
        <f>Q146*H146</f>
        <v>0</v>
      </c>
      <c r="S146" s="224">
        <v>0</v>
      </c>
      <c r="T146" s="225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6" t="s">
        <v>135</v>
      </c>
      <c r="AT146" s="226" t="s">
        <v>190</v>
      </c>
      <c r="AU146" s="226" t="s">
        <v>80</v>
      </c>
      <c r="AY146" s="19" t="s">
        <v>188</v>
      </c>
      <c r="BE146" s="227">
        <f>IF(N146="základní",J146,0)</f>
        <v>0</v>
      </c>
      <c r="BF146" s="227">
        <f>IF(N146="snížená",J146,0)</f>
        <v>0</v>
      </c>
      <c r="BG146" s="227">
        <f>IF(N146="zákl. přenesená",J146,0)</f>
        <v>0</v>
      </c>
      <c r="BH146" s="227">
        <f>IF(N146="sníž. přenesená",J146,0)</f>
        <v>0</v>
      </c>
      <c r="BI146" s="227">
        <f>IF(N146="nulová",J146,0)</f>
        <v>0</v>
      </c>
      <c r="BJ146" s="19" t="s">
        <v>80</v>
      </c>
      <c r="BK146" s="227">
        <f>ROUND(I146*H146,2)</f>
        <v>0</v>
      </c>
      <c r="BL146" s="19" t="s">
        <v>135</v>
      </c>
      <c r="BM146" s="226" t="s">
        <v>1973</v>
      </c>
    </row>
    <row r="147" s="2" customFormat="1" ht="16.5" customHeight="1">
      <c r="A147" s="40"/>
      <c r="B147" s="41"/>
      <c r="C147" s="215" t="s">
        <v>1013</v>
      </c>
      <c r="D147" s="215" t="s">
        <v>190</v>
      </c>
      <c r="E147" s="216" t="s">
        <v>5516</v>
      </c>
      <c r="F147" s="217" t="s">
        <v>5517</v>
      </c>
      <c r="G147" s="218" t="s">
        <v>1352</v>
      </c>
      <c r="H147" s="219">
        <v>1</v>
      </c>
      <c r="I147" s="220"/>
      <c r="J147" s="221">
        <f>ROUND(I147*H147,2)</f>
        <v>0</v>
      </c>
      <c r="K147" s="217" t="s">
        <v>19</v>
      </c>
      <c r="L147" s="46"/>
      <c r="M147" s="222" t="s">
        <v>19</v>
      </c>
      <c r="N147" s="223" t="s">
        <v>44</v>
      </c>
      <c r="O147" s="86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135</v>
      </c>
      <c r="AT147" s="226" t="s">
        <v>190</v>
      </c>
      <c r="AU147" s="226" t="s">
        <v>80</v>
      </c>
      <c r="AY147" s="19" t="s">
        <v>188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135</v>
      </c>
      <c r="BM147" s="226" t="s">
        <v>1981</v>
      </c>
    </row>
    <row r="148" s="2" customFormat="1" ht="16.5" customHeight="1">
      <c r="A148" s="40"/>
      <c r="B148" s="41"/>
      <c r="C148" s="215" t="s">
        <v>1016</v>
      </c>
      <c r="D148" s="215" t="s">
        <v>190</v>
      </c>
      <c r="E148" s="216" t="s">
        <v>5518</v>
      </c>
      <c r="F148" s="217" t="s">
        <v>5519</v>
      </c>
      <c r="G148" s="218" t="s">
        <v>1352</v>
      </c>
      <c r="H148" s="219">
        <v>1</v>
      </c>
      <c r="I148" s="220"/>
      <c r="J148" s="221">
        <f>ROUND(I148*H148,2)</f>
        <v>0</v>
      </c>
      <c r="K148" s="217" t="s">
        <v>19</v>
      </c>
      <c r="L148" s="46"/>
      <c r="M148" s="222" t="s">
        <v>19</v>
      </c>
      <c r="N148" s="223" t="s">
        <v>44</v>
      </c>
      <c r="O148" s="86"/>
      <c r="P148" s="224">
        <f>O148*H148</f>
        <v>0</v>
      </c>
      <c r="Q148" s="224">
        <v>0</v>
      </c>
      <c r="R148" s="224">
        <f>Q148*H148</f>
        <v>0</v>
      </c>
      <c r="S148" s="224">
        <v>0</v>
      </c>
      <c r="T148" s="225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6" t="s">
        <v>135</v>
      </c>
      <c r="AT148" s="226" t="s">
        <v>190</v>
      </c>
      <c r="AU148" s="226" t="s">
        <v>80</v>
      </c>
      <c r="AY148" s="19" t="s">
        <v>188</v>
      </c>
      <c r="BE148" s="227">
        <f>IF(N148="základní",J148,0)</f>
        <v>0</v>
      </c>
      <c r="BF148" s="227">
        <f>IF(N148="snížená",J148,0)</f>
        <v>0</v>
      </c>
      <c r="BG148" s="227">
        <f>IF(N148="zákl. přenesená",J148,0)</f>
        <v>0</v>
      </c>
      <c r="BH148" s="227">
        <f>IF(N148="sníž. přenesená",J148,0)</f>
        <v>0</v>
      </c>
      <c r="BI148" s="227">
        <f>IF(N148="nulová",J148,0)</f>
        <v>0</v>
      </c>
      <c r="BJ148" s="19" t="s">
        <v>80</v>
      </c>
      <c r="BK148" s="227">
        <f>ROUND(I148*H148,2)</f>
        <v>0</v>
      </c>
      <c r="BL148" s="19" t="s">
        <v>135</v>
      </c>
      <c r="BM148" s="226" t="s">
        <v>1991</v>
      </c>
    </row>
    <row r="149" s="2" customFormat="1" ht="16.5" customHeight="1">
      <c r="A149" s="40"/>
      <c r="B149" s="41"/>
      <c r="C149" s="215" t="s">
        <v>1018</v>
      </c>
      <c r="D149" s="215" t="s">
        <v>190</v>
      </c>
      <c r="E149" s="216" t="s">
        <v>5520</v>
      </c>
      <c r="F149" s="217" t="s">
        <v>5521</v>
      </c>
      <c r="G149" s="218" t="s">
        <v>1352</v>
      </c>
      <c r="H149" s="219">
        <v>1</v>
      </c>
      <c r="I149" s="220"/>
      <c r="J149" s="221">
        <f>ROUND(I149*H149,2)</f>
        <v>0</v>
      </c>
      <c r="K149" s="217" t="s">
        <v>19</v>
      </c>
      <c r="L149" s="46"/>
      <c r="M149" s="222" t="s">
        <v>19</v>
      </c>
      <c r="N149" s="223" t="s">
        <v>44</v>
      </c>
      <c r="O149" s="86"/>
      <c r="P149" s="224">
        <f>O149*H149</f>
        <v>0</v>
      </c>
      <c r="Q149" s="224">
        <v>0</v>
      </c>
      <c r="R149" s="224">
        <f>Q149*H149</f>
        <v>0</v>
      </c>
      <c r="S149" s="224">
        <v>0</v>
      </c>
      <c r="T149" s="225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6" t="s">
        <v>135</v>
      </c>
      <c r="AT149" s="226" t="s">
        <v>190</v>
      </c>
      <c r="AU149" s="226" t="s">
        <v>80</v>
      </c>
      <c r="AY149" s="19" t="s">
        <v>188</v>
      </c>
      <c r="BE149" s="227">
        <f>IF(N149="základní",J149,0)</f>
        <v>0</v>
      </c>
      <c r="BF149" s="227">
        <f>IF(N149="snížená",J149,0)</f>
        <v>0</v>
      </c>
      <c r="BG149" s="227">
        <f>IF(N149="zákl. přenesená",J149,0)</f>
        <v>0</v>
      </c>
      <c r="BH149" s="227">
        <f>IF(N149="sníž. přenesená",J149,0)</f>
        <v>0</v>
      </c>
      <c r="BI149" s="227">
        <f>IF(N149="nulová",J149,0)</f>
        <v>0</v>
      </c>
      <c r="BJ149" s="19" t="s">
        <v>80</v>
      </c>
      <c r="BK149" s="227">
        <f>ROUND(I149*H149,2)</f>
        <v>0</v>
      </c>
      <c r="BL149" s="19" t="s">
        <v>135</v>
      </c>
      <c r="BM149" s="226" t="s">
        <v>1999</v>
      </c>
    </row>
    <row r="150" s="2" customFormat="1" ht="16.5" customHeight="1">
      <c r="A150" s="40"/>
      <c r="B150" s="41"/>
      <c r="C150" s="215" t="s">
        <v>1024</v>
      </c>
      <c r="D150" s="215" t="s">
        <v>190</v>
      </c>
      <c r="E150" s="216" t="s">
        <v>5522</v>
      </c>
      <c r="F150" s="217" t="s">
        <v>5523</v>
      </c>
      <c r="G150" s="218" t="s">
        <v>1352</v>
      </c>
      <c r="H150" s="219">
        <v>1</v>
      </c>
      <c r="I150" s="220"/>
      <c r="J150" s="221">
        <f>ROUND(I150*H150,2)</f>
        <v>0</v>
      </c>
      <c r="K150" s="217" t="s">
        <v>19</v>
      </c>
      <c r="L150" s="46"/>
      <c r="M150" s="222" t="s">
        <v>19</v>
      </c>
      <c r="N150" s="223" t="s">
        <v>44</v>
      </c>
      <c r="O150" s="86"/>
      <c r="P150" s="224">
        <f>O150*H150</f>
        <v>0</v>
      </c>
      <c r="Q150" s="224">
        <v>0</v>
      </c>
      <c r="R150" s="224">
        <f>Q150*H150</f>
        <v>0</v>
      </c>
      <c r="S150" s="224">
        <v>0</v>
      </c>
      <c r="T150" s="225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6" t="s">
        <v>135</v>
      </c>
      <c r="AT150" s="226" t="s">
        <v>190</v>
      </c>
      <c r="AU150" s="226" t="s">
        <v>80</v>
      </c>
      <c r="AY150" s="19" t="s">
        <v>188</v>
      </c>
      <c r="BE150" s="227">
        <f>IF(N150="základní",J150,0)</f>
        <v>0</v>
      </c>
      <c r="BF150" s="227">
        <f>IF(N150="snížená",J150,0)</f>
        <v>0</v>
      </c>
      <c r="BG150" s="227">
        <f>IF(N150="zákl. přenesená",J150,0)</f>
        <v>0</v>
      </c>
      <c r="BH150" s="227">
        <f>IF(N150="sníž. přenesená",J150,0)</f>
        <v>0</v>
      </c>
      <c r="BI150" s="227">
        <f>IF(N150="nulová",J150,0)</f>
        <v>0</v>
      </c>
      <c r="BJ150" s="19" t="s">
        <v>80</v>
      </c>
      <c r="BK150" s="227">
        <f>ROUND(I150*H150,2)</f>
        <v>0</v>
      </c>
      <c r="BL150" s="19" t="s">
        <v>135</v>
      </c>
      <c r="BM150" s="226" t="s">
        <v>2007</v>
      </c>
    </row>
    <row r="151" s="2" customFormat="1" ht="16.5" customHeight="1">
      <c r="A151" s="40"/>
      <c r="B151" s="41"/>
      <c r="C151" s="215" t="s">
        <v>1030</v>
      </c>
      <c r="D151" s="215" t="s">
        <v>190</v>
      </c>
      <c r="E151" s="216" t="s">
        <v>5524</v>
      </c>
      <c r="F151" s="217" t="s">
        <v>5525</v>
      </c>
      <c r="G151" s="218" t="s">
        <v>1352</v>
      </c>
      <c r="H151" s="219">
        <v>1</v>
      </c>
      <c r="I151" s="220"/>
      <c r="J151" s="221">
        <f>ROUND(I151*H151,2)</f>
        <v>0</v>
      </c>
      <c r="K151" s="217" t="s">
        <v>19</v>
      </c>
      <c r="L151" s="46"/>
      <c r="M151" s="222" t="s">
        <v>19</v>
      </c>
      <c r="N151" s="223" t="s">
        <v>44</v>
      </c>
      <c r="O151" s="86"/>
      <c r="P151" s="224">
        <f>O151*H151</f>
        <v>0</v>
      </c>
      <c r="Q151" s="224">
        <v>0</v>
      </c>
      <c r="R151" s="224">
        <f>Q151*H151</f>
        <v>0</v>
      </c>
      <c r="S151" s="224">
        <v>0</v>
      </c>
      <c r="T151" s="225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6" t="s">
        <v>135</v>
      </c>
      <c r="AT151" s="226" t="s">
        <v>190</v>
      </c>
      <c r="AU151" s="226" t="s">
        <v>80</v>
      </c>
      <c r="AY151" s="19" t="s">
        <v>188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19" t="s">
        <v>80</v>
      </c>
      <c r="BK151" s="227">
        <f>ROUND(I151*H151,2)</f>
        <v>0</v>
      </c>
      <c r="BL151" s="19" t="s">
        <v>135</v>
      </c>
      <c r="BM151" s="226" t="s">
        <v>2011</v>
      </c>
    </row>
    <row r="152" s="2" customFormat="1" ht="16.5" customHeight="1">
      <c r="A152" s="40"/>
      <c r="B152" s="41"/>
      <c r="C152" s="215" t="s">
        <v>1034</v>
      </c>
      <c r="D152" s="215" t="s">
        <v>190</v>
      </c>
      <c r="E152" s="216" t="s">
        <v>5526</v>
      </c>
      <c r="F152" s="217" t="s">
        <v>5527</v>
      </c>
      <c r="G152" s="218" t="s">
        <v>1352</v>
      </c>
      <c r="H152" s="219">
        <v>1</v>
      </c>
      <c r="I152" s="220"/>
      <c r="J152" s="221">
        <f>ROUND(I152*H152,2)</f>
        <v>0</v>
      </c>
      <c r="K152" s="217" t="s">
        <v>19</v>
      </c>
      <c r="L152" s="46"/>
      <c r="M152" s="222" t="s">
        <v>19</v>
      </c>
      <c r="N152" s="223" t="s">
        <v>44</v>
      </c>
      <c r="O152" s="86"/>
      <c r="P152" s="224">
        <f>O152*H152</f>
        <v>0</v>
      </c>
      <c r="Q152" s="224">
        <v>0</v>
      </c>
      <c r="R152" s="224">
        <f>Q152*H152</f>
        <v>0</v>
      </c>
      <c r="S152" s="224">
        <v>0</v>
      </c>
      <c r="T152" s="225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6" t="s">
        <v>135</v>
      </c>
      <c r="AT152" s="226" t="s">
        <v>190</v>
      </c>
      <c r="AU152" s="226" t="s">
        <v>80</v>
      </c>
      <c r="AY152" s="19" t="s">
        <v>188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19" t="s">
        <v>80</v>
      </c>
      <c r="BK152" s="227">
        <f>ROUND(I152*H152,2)</f>
        <v>0</v>
      </c>
      <c r="BL152" s="19" t="s">
        <v>135</v>
      </c>
      <c r="BM152" s="226" t="s">
        <v>2020</v>
      </c>
    </row>
    <row r="153" s="2" customFormat="1" ht="16.5" customHeight="1">
      <c r="A153" s="40"/>
      <c r="B153" s="41"/>
      <c r="C153" s="215" t="s">
        <v>1036</v>
      </c>
      <c r="D153" s="215" t="s">
        <v>190</v>
      </c>
      <c r="E153" s="216" t="s">
        <v>5528</v>
      </c>
      <c r="F153" s="217" t="s">
        <v>5529</v>
      </c>
      <c r="G153" s="218" t="s">
        <v>1352</v>
      </c>
      <c r="H153" s="219">
        <v>3</v>
      </c>
      <c r="I153" s="220"/>
      <c r="J153" s="221">
        <f>ROUND(I153*H153,2)</f>
        <v>0</v>
      </c>
      <c r="K153" s="217" t="s">
        <v>19</v>
      </c>
      <c r="L153" s="46"/>
      <c r="M153" s="222" t="s">
        <v>19</v>
      </c>
      <c r="N153" s="223" t="s">
        <v>44</v>
      </c>
      <c r="O153" s="86"/>
      <c r="P153" s="224">
        <f>O153*H153</f>
        <v>0</v>
      </c>
      <c r="Q153" s="224">
        <v>0</v>
      </c>
      <c r="R153" s="224">
        <f>Q153*H153</f>
        <v>0</v>
      </c>
      <c r="S153" s="224">
        <v>0</v>
      </c>
      <c r="T153" s="225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6" t="s">
        <v>135</v>
      </c>
      <c r="AT153" s="226" t="s">
        <v>190</v>
      </c>
      <c r="AU153" s="226" t="s">
        <v>80</v>
      </c>
      <c r="AY153" s="19" t="s">
        <v>188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19" t="s">
        <v>80</v>
      </c>
      <c r="BK153" s="227">
        <f>ROUND(I153*H153,2)</f>
        <v>0</v>
      </c>
      <c r="BL153" s="19" t="s">
        <v>135</v>
      </c>
      <c r="BM153" s="226" t="s">
        <v>2030</v>
      </c>
    </row>
    <row r="154" s="2" customFormat="1" ht="16.5" customHeight="1">
      <c r="A154" s="40"/>
      <c r="B154" s="41"/>
      <c r="C154" s="215" t="s">
        <v>1280</v>
      </c>
      <c r="D154" s="215" t="s">
        <v>190</v>
      </c>
      <c r="E154" s="216" t="s">
        <v>5530</v>
      </c>
      <c r="F154" s="217" t="s">
        <v>5531</v>
      </c>
      <c r="G154" s="218" t="s">
        <v>1352</v>
      </c>
      <c r="H154" s="219">
        <v>2</v>
      </c>
      <c r="I154" s="220"/>
      <c r="J154" s="221">
        <f>ROUND(I154*H154,2)</f>
        <v>0</v>
      </c>
      <c r="K154" s="217" t="s">
        <v>19</v>
      </c>
      <c r="L154" s="46"/>
      <c r="M154" s="222" t="s">
        <v>19</v>
      </c>
      <c r="N154" s="223" t="s">
        <v>44</v>
      </c>
      <c r="O154" s="86"/>
      <c r="P154" s="224">
        <f>O154*H154</f>
        <v>0</v>
      </c>
      <c r="Q154" s="224">
        <v>0</v>
      </c>
      <c r="R154" s="224">
        <f>Q154*H154</f>
        <v>0</v>
      </c>
      <c r="S154" s="224">
        <v>0</v>
      </c>
      <c r="T154" s="225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6" t="s">
        <v>135</v>
      </c>
      <c r="AT154" s="226" t="s">
        <v>190</v>
      </c>
      <c r="AU154" s="226" t="s">
        <v>80</v>
      </c>
      <c r="AY154" s="19" t="s">
        <v>188</v>
      </c>
      <c r="BE154" s="227">
        <f>IF(N154="základní",J154,0)</f>
        <v>0</v>
      </c>
      <c r="BF154" s="227">
        <f>IF(N154="snížená",J154,0)</f>
        <v>0</v>
      </c>
      <c r="BG154" s="227">
        <f>IF(N154="zákl. přenesená",J154,0)</f>
        <v>0</v>
      </c>
      <c r="BH154" s="227">
        <f>IF(N154="sníž. přenesená",J154,0)</f>
        <v>0</v>
      </c>
      <c r="BI154" s="227">
        <f>IF(N154="nulová",J154,0)</f>
        <v>0</v>
      </c>
      <c r="BJ154" s="19" t="s">
        <v>80</v>
      </c>
      <c r="BK154" s="227">
        <f>ROUND(I154*H154,2)</f>
        <v>0</v>
      </c>
      <c r="BL154" s="19" t="s">
        <v>135</v>
      </c>
      <c r="BM154" s="226" t="s">
        <v>2037</v>
      </c>
    </row>
    <row r="155" s="2" customFormat="1" ht="16.5" customHeight="1">
      <c r="A155" s="40"/>
      <c r="B155" s="41"/>
      <c r="C155" s="215" t="s">
        <v>1286</v>
      </c>
      <c r="D155" s="215" t="s">
        <v>190</v>
      </c>
      <c r="E155" s="216" t="s">
        <v>5532</v>
      </c>
      <c r="F155" s="217" t="s">
        <v>5533</v>
      </c>
      <c r="G155" s="218" t="s">
        <v>1352</v>
      </c>
      <c r="H155" s="219">
        <v>2</v>
      </c>
      <c r="I155" s="220"/>
      <c r="J155" s="221">
        <f>ROUND(I155*H155,2)</f>
        <v>0</v>
      </c>
      <c r="K155" s="217" t="s">
        <v>19</v>
      </c>
      <c r="L155" s="46"/>
      <c r="M155" s="222" t="s">
        <v>19</v>
      </c>
      <c r="N155" s="223" t="s">
        <v>44</v>
      </c>
      <c r="O155" s="86"/>
      <c r="P155" s="224">
        <f>O155*H155</f>
        <v>0</v>
      </c>
      <c r="Q155" s="224">
        <v>0</v>
      </c>
      <c r="R155" s="224">
        <f>Q155*H155</f>
        <v>0</v>
      </c>
      <c r="S155" s="224">
        <v>0</v>
      </c>
      <c r="T155" s="225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6" t="s">
        <v>135</v>
      </c>
      <c r="AT155" s="226" t="s">
        <v>190</v>
      </c>
      <c r="AU155" s="226" t="s">
        <v>80</v>
      </c>
      <c r="AY155" s="19" t="s">
        <v>188</v>
      </c>
      <c r="BE155" s="227">
        <f>IF(N155="základní",J155,0)</f>
        <v>0</v>
      </c>
      <c r="BF155" s="227">
        <f>IF(N155="snížená",J155,0)</f>
        <v>0</v>
      </c>
      <c r="BG155" s="227">
        <f>IF(N155="zákl. přenesená",J155,0)</f>
        <v>0</v>
      </c>
      <c r="BH155" s="227">
        <f>IF(N155="sníž. přenesená",J155,0)</f>
        <v>0</v>
      </c>
      <c r="BI155" s="227">
        <f>IF(N155="nulová",J155,0)</f>
        <v>0</v>
      </c>
      <c r="BJ155" s="19" t="s">
        <v>80</v>
      </c>
      <c r="BK155" s="227">
        <f>ROUND(I155*H155,2)</f>
        <v>0</v>
      </c>
      <c r="BL155" s="19" t="s">
        <v>135</v>
      </c>
      <c r="BM155" s="226" t="s">
        <v>2049</v>
      </c>
    </row>
    <row r="156" s="2" customFormat="1" ht="16.5" customHeight="1">
      <c r="A156" s="40"/>
      <c r="B156" s="41"/>
      <c r="C156" s="215" t="s">
        <v>1291</v>
      </c>
      <c r="D156" s="215" t="s">
        <v>190</v>
      </c>
      <c r="E156" s="216" t="s">
        <v>5534</v>
      </c>
      <c r="F156" s="217" t="s">
        <v>5535</v>
      </c>
      <c r="G156" s="218" t="s">
        <v>1352</v>
      </c>
      <c r="H156" s="219">
        <v>1</v>
      </c>
      <c r="I156" s="220"/>
      <c r="J156" s="221">
        <f>ROUND(I156*H156,2)</f>
        <v>0</v>
      </c>
      <c r="K156" s="217" t="s">
        <v>19</v>
      </c>
      <c r="L156" s="46"/>
      <c r="M156" s="222" t="s">
        <v>19</v>
      </c>
      <c r="N156" s="223" t="s">
        <v>44</v>
      </c>
      <c r="O156" s="86"/>
      <c r="P156" s="224">
        <f>O156*H156</f>
        <v>0</v>
      </c>
      <c r="Q156" s="224">
        <v>0</v>
      </c>
      <c r="R156" s="224">
        <f>Q156*H156</f>
        <v>0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135</v>
      </c>
      <c r="AT156" s="226" t="s">
        <v>190</v>
      </c>
      <c r="AU156" s="226" t="s">
        <v>80</v>
      </c>
      <c r="AY156" s="19" t="s">
        <v>188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135</v>
      </c>
      <c r="BM156" s="226" t="s">
        <v>2057</v>
      </c>
    </row>
    <row r="157" s="2" customFormat="1" ht="16.5" customHeight="1">
      <c r="A157" s="40"/>
      <c r="B157" s="41"/>
      <c r="C157" s="215" t="s">
        <v>1298</v>
      </c>
      <c r="D157" s="215" t="s">
        <v>190</v>
      </c>
      <c r="E157" s="216" t="s">
        <v>5536</v>
      </c>
      <c r="F157" s="217" t="s">
        <v>5537</v>
      </c>
      <c r="G157" s="218" t="s">
        <v>1352</v>
      </c>
      <c r="H157" s="219">
        <v>3</v>
      </c>
      <c r="I157" s="220"/>
      <c r="J157" s="221">
        <f>ROUND(I157*H157,2)</f>
        <v>0</v>
      </c>
      <c r="K157" s="217" t="s">
        <v>19</v>
      </c>
      <c r="L157" s="46"/>
      <c r="M157" s="222" t="s">
        <v>19</v>
      </c>
      <c r="N157" s="223" t="s">
        <v>44</v>
      </c>
      <c r="O157" s="86"/>
      <c r="P157" s="224">
        <f>O157*H157</f>
        <v>0</v>
      </c>
      <c r="Q157" s="224">
        <v>0</v>
      </c>
      <c r="R157" s="224">
        <f>Q157*H157</f>
        <v>0</v>
      </c>
      <c r="S157" s="224">
        <v>0</v>
      </c>
      <c r="T157" s="225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6" t="s">
        <v>135</v>
      </c>
      <c r="AT157" s="226" t="s">
        <v>190</v>
      </c>
      <c r="AU157" s="226" t="s">
        <v>80</v>
      </c>
      <c r="AY157" s="19" t="s">
        <v>188</v>
      </c>
      <c r="BE157" s="227">
        <f>IF(N157="základní",J157,0)</f>
        <v>0</v>
      </c>
      <c r="BF157" s="227">
        <f>IF(N157="snížená",J157,0)</f>
        <v>0</v>
      </c>
      <c r="BG157" s="227">
        <f>IF(N157="zákl. přenesená",J157,0)</f>
        <v>0</v>
      </c>
      <c r="BH157" s="227">
        <f>IF(N157="sníž. přenesená",J157,0)</f>
        <v>0</v>
      </c>
      <c r="BI157" s="227">
        <f>IF(N157="nulová",J157,0)</f>
        <v>0</v>
      </c>
      <c r="BJ157" s="19" t="s">
        <v>80</v>
      </c>
      <c r="BK157" s="227">
        <f>ROUND(I157*H157,2)</f>
        <v>0</v>
      </c>
      <c r="BL157" s="19" t="s">
        <v>135</v>
      </c>
      <c r="BM157" s="226" t="s">
        <v>2069</v>
      </c>
    </row>
    <row r="158" s="2" customFormat="1" ht="16.5" customHeight="1">
      <c r="A158" s="40"/>
      <c r="B158" s="41"/>
      <c r="C158" s="215" t="s">
        <v>1311</v>
      </c>
      <c r="D158" s="215" t="s">
        <v>190</v>
      </c>
      <c r="E158" s="216" t="s">
        <v>5538</v>
      </c>
      <c r="F158" s="217" t="s">
        <v>5539</v>
      </c>
      <c r="G158" s="218" t="s">
        <v>1352</v>
      </c>
      <c r="H158" s="219">
        <v>4</v>
      </c>
      <c r="I158" s="220"/>
      <c r="J158" s="221">
        <f>ROUND(I158*H158,2)</f>
        <v>0</v>
      </c>
      <c r="K158" s="217" t="s">
        <v>19</v>
      </c>
      <c r="L158" s="46"/>
      <c r="M158" s="222" t="s">
        <v>19</v>
      </c>
      <c r="N158" s="223" t="s">
        <v>44</v>
      </c>
      <c r="O158" s="86"/>
      <c r="P158" s="224">
        <f>O158*H158</f>
        <v>0</v>
      </c>
      <c r="Q158" s="224">
        <v>0</v>
      </c>
      <c r="R158" s="224">
        <f>Q158*H158</f>
        <v>0</v>
      </c>
      <c r="S158" s="224">
        <v>0</v>
      </c>
      <c r="T158" s="225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6" t="s">
        <v>135</v>
      </c>
      <c r="AT158" s="226" t="s">
        <v>190</v>
      </c>
      <c r="AU158" s="226" t="s">
        <v>80</v>
      </c>
      <c r="AY158" s="19" t="s">
        <v>188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19" t="s">
        <v>80</v>
      </c>
      <c r="BK158" s="227">
        <f>ROUND(I158*H158,2)</f>
        <v>0</v>
      </c>
      <c r="BL158" s="19" t="s">
        <v>135</v>
      </c>
      <c r="BM158" s="226" t="s">
        <v>2079</v>
      </c>
    </row>
    <row r="159" s="2" customFormat="1" ht="16.5" customHeight="1">
      <c r="A159" s="40"/>
      <c r="B159" s="41"/>
      <c r="C159" s="215" t="s">
        <v>1317</v>
      </c>
      <c r="D159" s="215" t="s">
        <v>190</v>
      </c>
      <c r="E159" s="216" t="s">
        <v>5540</v>
      </c>
      <c r="F159" s="217" t="s">
        <v>5541</v>
      </c>
      <c r="G159" s="218" t="s">
        <v>1352</v>
      </c>
      <c r="H159" s="219">
        <v>1</v>
      </c>
      <c r="I159" s="220"/>
      <c r="J159" s="221">
        <f>ROUND(I159*H159,2)</f>
        <v>0</v>
      </c>
      <c r="K159" s="217" t="s">
        <v>19</v>
      </c>
      <c r="L159" s="46"/>
      <c r="M159" s="222" t="s">
        <v>19</v>
      </c>
      <c r="N159" s="223" t="s">
        <v>44</v>
      </c>
      <c r="O159" s="86"/>
      <c r="P159" s="224">
        <f>O159*H159</f>
        <v>0</v>
      </c>
      <c r="Q159" s="224">
        <v>0</v>
      </c>
      <c r="R159" s="224">
        <f>Q159*H159</f>
        <v>0</v>
      </c>
      <c r="S159" s="224">
        <v>0</v>
      </c>
      <c r="T159" s="225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6" t="s">
        <v>135</v>
      </c>
      <c r="AT159" s="226" t="s">
        <v>190</v>
      </c>
      <c r="AU159" s="226" t="s">
        <v>80</v>
      </c>
      <c r="AY159" s="19" t="s">
        <v>188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19" t="s">
        <v>80</v>
      </c>
      <c r="BK159" s="227">
        <f>ROUND(I159*H159,2)</f>
        <v>0</v>
      </c>
      <c r="BL159" s="19" t="s">
        <v>135</v>
      </c>
      <c r="BM159" s="226" t="s">
        <v>2090</v>
      </c>
    </row>
    <row r="160" s="2" customFormat="1" ht="16.5" customHeight="1">
      <c r="A160" s="40"/>
      <c r="B160" s="41"/>
      <c r="C160" s="215" t="s">
        <v>1327</v>
      </c>
      <c r="D160" s="215" t="s">
        <v>190</v>
      </c>
      <c r="E160" s="216" t="s">
        <v>5542</v>
      </c>
      <c r="F160" s="217" t="s">
        <v>5543</v>
      </c>
      <c r="G160" s="218" t="s">
        <v>1352</v>
      </c>
      <c r="H160" s="219">
        <v>1</v>
      </c>
      <c r="I160" s="220"/>
      <c r="J160" s="221">
        <f>ROUND(I160*H160,2)</f>
        <v>0</v>
      </c>
      <c r="K160" s="217" t="s">
        <v>19</v>
      </c>
      <c r="L160" s="46"/>
      <c r="M160" s="222" t="s">
        <v>19</v>
      </c>
      <c r="N160" s="223" t="s">
        <v>44</v>
      </c>
      <c r="O160" s="86"/>
      <c r="P160" s="224">
        <f>O160*H160</f>
        <v>0</v>
      </c>
      <c r="Q160" s="224">
        <v>0</v>
      </c>
      <c r="R160" s="224">
        <f>Q160*H160</f>
        <v>0</v>
      </c>
      <c r="S160" s="224">
        <v>0</v>
      </c>
      <c r="T160" s="225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6" t="s">
        <v>135</v>
      </c>
      <c r="AT160" s="226" t="s">
        <v>190</v>
      </c>
      <c r="AU160" s="226" t="s">
        <v>80</v>
      </c>
      <c r="AY160" s="19" t="s">
        <v>188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19" t="s">
        <v>80</v>
      </c>
      <c r="BK160" s="227">
        <f>ROUND(I160*H160,2)</f>
        <v>0</v>
      </c>
      <c r="BL160" s="19" t="s">
        <v>135</v>
      </c>
      <c r="BM160" s="226" t="s">
        <v>2096</v>
      </c>
    </row>
    <row r="161" s="2" customFormat="1" ht="16.5" customHeight="1">
      <c r="A161" s="40"/>
      <c r="B161" s="41"/>
      <c r="C161" s="215" t="s">
        <v>1332</v>
      </c>
      <c r="D161" s="215" t="s">
        <v>190</v>
      </c>
      <c r="E161" s="216" t="s">
        <v>5544</v>
      </c>
      <c r="F161" s="217" t="s">
        <v>5545</v>
      </c>
      <c r="G161" s="218" t="s">
        <v>1352</v>
      </c>
      <c r="H161" s="219">
        <v>2</v>
      </c>
      <c r="I161" s="220"/>
      <c r="J161" s="221">
        <f>ROUND(I161*H161,2)</f>
        <v>0</v>
      </c>
      <c r="K161" s="217" t="s">
        <v>19</v>
      </c>
      <c r="L161" s="46"/>
      <c r="M161" s="222" t="s">
        <v>19</v>
      </c>
      <c r="N161" s="223" t="s">
        <v>44</v>
      </c>
      <c r="O161" s="86"/>
      <c r="P161" s="224">
        <f>O161*H161</f>
        <v>0</v>
      </c>
      <c r="Q161" s="224">
        <v>0</v>
      </c>
      <c r="R161" s="224">
        <f>Q161*H161</f>
        <v>0</v>
      </c>
      <c r="S161" s="224">
        <v>0</v>
      </c>
      <c r="T161" s="225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6" t="s">
        <v>135</v>
      </c>
      <c r="AT161" s="226" t="s">
        <v>190</v>
      </c>
      <c r="AU161" s="226" t="s">
        <v>80</v>
      </c>
      <c r="AY161" s="19" t="s">
        <v>188</v>
      </c>
      <c r="BE161" s="227">
        <f>IF(N161="základní",J161,0)</f>
        <v>0</v>
      </c>
      <c r="BF161" s="227">
        <f>IF(N161="snížená",J161,0)</f>
        <v>0</v>
      </c>
      <c r="BG161" s="227">
        <f>IF(N161="zákl. přenesená",J161,0)</f>
        <v>0</v>
      </c>
      <c r="BH161" s="227">
        <f>IF(N161="sníž. přenesená",J161,0)</f>
        <v>0</v>
      </c>
      <c r="BI161" s="227">
        <f>IF(N161="nulová",J161,0)</f>
        <v>0</v>
      </c>
      <c r="BJ161" s="19" t="s">
        <v>80</v>
      </c>
      <c r="BK161" s="227">
        <f>ROUND(I161*H161,2)</f>
        <v>0</v>
      </c>
      <c r="BL161" s="19" t="s">
        <v>135</v>
      </c>
      <c r="BM161" s="226" t="s">
        <v>2103</v>
      </c>
    </row>
    <row r="162" s="2" customFormat="1" ht="16.5" customHeight="1">
      <c r="A162" s="40"/>
      <c r="B162" s="41"/>
      <c r="C162" s="215" t="s">
        <v>1337</v>
      </c>
      <c r="D162" s="215" t="s">
        <v>190</v>
      </c>
      <c r="E162" s="216" t="s">
        <v>5546</v>
      </c>
      <c r="F162" s="217" t="s">
        <v>5547</v>
      </c>
      <c r="G162" s="218" t="s">
        <v>1352</v>
      </c>
      <c r="H162" s="219">
        <v>4</v>
      </c>
      <c r="I162" s="220"/>
      <c r="J162" s="221">
        <f>ROUND(I162*H162,2)</f>
        <v>0</v>
      </c>
      <c r="K162" s="217" t="s">
        <v>19</v>
      </c>
      <c r="L162" s="46"/>
      <c r="M162" s="222" t="s">
        <v>19</v>
      </c>
      <c r="N162" s="223" t="s">
        <v>44</v>
      </c>
      <c r="O162" s="86"/>
      <c r="P162" s="224">
        <f>O162*H162</f>
        <v>0</v>
      </c>
      <c r="Q162" s="224">
        <v>0</v>
      </c>
      <c r="R162" s="224">
        <f>Q162*H162</f>
        <v>0</v>
      </c>
      <c r="S162" s="224">
        <v>0</v>
      </c>
      <c r="T162" s="225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6" t="s">
        <v>135</v>
      </c>
      <c r="AT162" s="226" t="s">
        <v>190</v>
      </c>
      <c r="AU162" s="226" t="s">
        <v>80</v>
      </c>
      <c r="AY162" s="19" t="s">
        <v>188</v>
      </c>
      <c r="BE162" s="227">
        <f>IF(N162="základní",J162,0)</f>
        <v>0</v>
      </c>
      <c r="BF162" s="227">
        <f>IF(N162="snížená",J162,0)</f>
        <v>0</v>
      </c>
      <c r="BG162" s="227">
        <f>IF(N162="zákl. přenesená",J162,0)</f>
        <v>0</v>
      </c>
      <c r="BH162" s="227">
        <f>IF(N162="sníž. přenesená",J162,0)</f>
        <v>0</v>
      </c>
      <c r="BI162" s="227">
        <f>IF(N162="nulová",J162,0)</f>
        <v>0</v>
      </c>
      <c r="BJ162" s="19" t="s">
        <v>80</v>
      </c>
      <c r="BK162" s="227">
        <f>ROUND(I162*H162,2)</f>
        <v>0</v>
      </c>
      <c r="BL162" s="19" t="s">
        <v>135</v>
      </c>
      <c r="BM162" s="226" t="s">
        <v>2107</v>
      </c>
    </row>
    <row r="163" s="2" customFormat="1" ht="16.5" customHeight="1">
      <c r="A163" s="40"/>
      <c r="B163" s="41"/>
      <c r="C163" s="215" t="s">
        <v>1345</v>
      </c>
      <c r="D163" s="215" t="s">
        <v>190</v>
      </c>
      <c r="E163" s="216" t="s">
        <v>5548</v>
      </c>
      <c r="F163" s="217" t="s">
        <v>5549</v>
      </c>
      <c r="G163" s="218" t="s">
        <v>1352</v>
      </c>
      <c r="H163" s="219">
        <v>2</v>
      </c>
      <c r="I163" s="220"/>
      <c r="J163" s="221">
        <f>ROUND(I163*H163,2)</f>
        <v>0</v>
      </c>
      <c r="K163" s="217" t="s">
        <v>19</v>
      </c>
      <c r="L163" s="46"/>
      <c r="M163" s="222" t="s">
        <v>19</v>
      </c>
      <c r="N163" s="223" t="s">
        <v>44</v>
      </c>
      <c r="O163" s="86"/>
      <c r="P163" s="224">
        <f>O163*H163</f>
        <v>0</v>
      </c>
      <c r="Q163" s="224">
        <v>0</v>
      </c>
      <c r="R163" s="224">
        <f>Q163*H163</f>
        <v>0</v>
      </c>
      <c r="S163" s="224">
        <v>0</v>
      </c>
      <c r="T163" s="225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6" t="s">
        <v>135</v>
      </c>
      <c r="AT163" s="226" t="s">
        <v>190</v>
      </c>
      <c r="AU163" s="226" t="s">
        <v>80</v>
      </c>
      <c r="AY163" s="19" t="s">
        <v>188</v>
      </c>
      <c r="BE163" s="227">
        <f>IF(N163="základní",J163,0)</f>
        <v>0</v>
      </c>
      <c r="BF163" s="227">
        <f>IF(N163="snížená",J163,0)</f>
        <v>0</v>
      </c>
      <c r="BG163" s="227">
        <f>IF(N163="zákl. přenesená",J163,0)</f>
        <v>0</v>
      </c>
      <c r="BH163" s="227">
        <f>IF(N163="sníž. přenesená",J163,0)</f>
        <v>0</v>
      </c>
      <c r="BI163" s="227">
        <f>IF(N163="nulová",J163,0)</f>
        <v>0</v>
      </c>
      <c r="BJ163" s="19" t="s">
        <v>80</v>
      </c>
      <c r="BK163" s="227">
        <f>ROUND(I163*H163,2)</f>
        <v>0</v>
      </c>
      <c r="BL163" s="19" t="s">
        <v>135</v>
      </c>
      <c r="BM163" s="226" t="s">
        <v>2111</v>
      </c>
    </row>
    <row r="164" s="2" customFormat="1" ht="16.5" customHeight="1">
      <c r="A164" s="40"/>
      <c r="B164" s="41"/>
      <c r="C164" s="215" t="s">
        <v>1349</v>
      </c>
      <c r="D164" s="215" t="s">
        <v>190</v>
      </c>
      <c r="E164" s="216" t="s">
        <v>5550</v>
      </c>
      <c r="F164" s="217" t="s">
        <v>5551</v>
      </c>
      <c r="G164" s="218" t="s">
        <v>1352</v>
      </c>
      <c r="H164" s="219">
        <v>1</v>
      </c>
      <c r="I164" s="220"/>
      <c r="J164" s="221">
        <f>ROUND(I164*H164,2)</f>
        <v>0</v>
      </c>
      <c r="K164" s="217" t="s">
        <v>19</v>
      </c>
      <c r="L164" s="46"/>
      <c r="M164" s="222" t="s">
        <v>19</v>
      </c>
      <c r="N164" s="223" t="s">
        <v>44</v>
      </c>
      <c r="O164" s="86"/>
      <c r="P164" s="224">
        <f>O164*H164</f>
        <v>0</v>
      </c>
      <c r="Q164" s="224">
        <v>0</v>
      </c>
      <c r="R164" s="224">
        <f>Q164*H164</f>
        <v>0</v>
      </c>
      <c r="S164" s="224">
        <v>0</v>
      </c>
      <c r="T164" s="225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6" t="s">
        <v>135</v>
      </c>
      <c r="AT164" s="226" t="s">
        <v>190</v>
      </c>
      <c r="AU164" s="226" t="s">
        <v>80</v>
      </c>
      <c r="AY164" s="19" t="s">
        <v>188</v>
      </c>
      <c r="BE164" s="227">
        <f>IF(N164="základní",J164,0)</f>
        <v>0</v>
      </c>
      <c r="BF164" s="227">
        <f>IF(N164="snížená",J164,0)</f>
        <v>0</v>
      </c>
      <c r="BG164" s="227">
        <f>IF(N164="zákl. přenesená",J164,0)</f>
        <v>0</v>
      </c>
      <c r="BH164" s="227">
        <f>IF(N164="sníž. přenesená",J164,0)</f>
        <v>0</v>
      </c>
      <c r="BI164" s="227">
        <f>IF(N164="nulová",J164,0)</f>
        <v>0</v>
      </c>
      <c r="BJ164" s="19" t="s">
        <v>80</v>
      </c>
      <c r="BK164" s="227">
        <f>ROUND(I164*H164,2)</f>
        <v>0</v>
      </c>
      <c r="BL164" s="19" t="s">
        <v>135</v>
      </c>
      <c r="BM164" s="226" t="s">
        <v>2119</v>
      </c>
    </row>
    <row r="165" s="2" customFormat="1" ht="16.5" customHeight="1">
      <c r="A165" s="40"/>
      <c r="B165" s="41"/>
      <c r="C165" s="215" t="s">
        <v>1355</v>
      </c>
      <c r="D165" s="215" t="s">
        <v>190</v>
      </c>
      <c r="E165" s="216" t="s">
        <v>5552</v>
      </c>
      <c r="F165" s="217" t="s">
        <v>5553</v>
      </c>
      <c r="G165" s="218" t="s">
        <v>1352</v>
      </c>
      <c r="H165" s="219">
        <v>2</v>
      </c>
      <c r="I165" s="220"/>
      <c r="J165" s="221">
        <f>ROUND(I165*H165,2)</f>
        <v>0</v>
      </c>
      <c r="K165" s="217" t="s">
        <v>19</v>
      </c>
      <c r="L165" s="46"/>
      <c r="M165" s="222" t="s">
        <v>19</v>
      </c>
      <c r="N165" s="223" t="s">
        <v>44</v>
      </c>
      <c r="O165" s="86"/>
      <c r="P165" s="224">
        <f>O165*H165</f>
        <v>0</v>
      </c>
      <c r="Q165" s="224">
        <v>0</v>
      </c>
      <c r="R165" s="224">
        <f>Q165*H165</f>
        <v>0</v>
      </c>
      <c r="S165" s="224">
        <v>0</v>
      </c>
      <c r="T165" s="225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6" t="s">
        <v>135</v>
      </c>
      <c r="AT165" s="226" t="s">
        <v>190</v>
      </c>
      <c r="AU165" s="226" t="s">
        <v>80</v>
      </c>
      <c r="AY165" s="19" t="s">
        <v>188</v>
      </c>
      <c r="BE165" s="227">
        <f>IF(N165="základní",J165,0)</f>
        <v>0</v>
      </c>
      <c r="BF165" s="227">
        <f>IF(N165="snížená",J165,0)</f>
        <v>0</v>
      </c>
      <c r="BG165" s="227">
        <f>IF(N165="zákl. přenesená",J165,0)</f>
        <v>0</v>
      </c>
      <c r="BH165" s="227">
        <f>IF(N165="sníž. přenesená",J165,0)</f>
        <v>0</v>
      </c>
      <c r="BI165" s="227">
        <f>IF(N165="nulová",J165,0)</f>
        <v>0</v>
      </c>
      <c r="BJ165" s="19" t="s">
        <v>80</v>
      </c>
      <c r="BK165" s="227">
        <f>ROUND(I165*H165,2)</f>
        <v>0</v>
      </c>
      <c r="BL165" s="19" t="s">
        <v>135</v>
      </c>
      <c r="BM165" s="226" t="s">
        <v>2128</v>
      </c>
    </row>
    <row r="166" s="2" customFormat="1" ht="16.5" customHeight="1">
      <c r="A166" s="40"/>
      <c r="B166" s="41"/>
      <c r="C166" s="215" t="s">
        <v>1360</v>
      </c>
      <c r="D166" s="215" t="s">
        <v>190</v>
      </c>
      <c r="E166" s="216" t="s">
        <v>5554</v>
      </c>
      <c r="F166" s="217" t="s">
        <v>5555</v>
      </c>
      <c r="G166" s="218" t="s">
        <v>1352</v>
      </c>
      <c r="H166" s="219">
        <v>1</v>
      </c>
      <c r="I166" s="220"/>
      <c r="J166" s="221">
        <f>ROUND(I166*H166,2)</f>
        <v>0</v>
      </c>
      <c r="K166" s="217" t="s">
        <v>19</v>
      </c>
      <c r="L166" s="46"/>
      <c r="M166" s="222" t="s">
        <v>19</v>
      </c>
      <c r="N166" s="223" t="s">
        <v>44</v>
      </c>
      <c r="O166" s="86"/>
      <c r="P166" s="224">
        <f>O166*H166</f>
        <v>0</v>
      </c>
      <c r="Q166" s="224">
        <v>0</v>
      </c>
      <c r="R166" s="224">
        <f>Q166*H166</f>
        <v>0</v>
      </c>
      <c r="S166" s="224">
        <v>0</v>
      </c>
      <c r="T166" s="225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6" t="s">
        <v>135</v>
      </c>
      <c r="AT166" s="226" t="s">
        <v>190</v>
      </c>
      <c r="AU166" s="226" t="s">
        <v>80</v>
      </c>
      <c r="AY166" s="19" t="s">
        <v>188</v>
      </c>
      <c r="BE166" s="227">
        <f>IF(N166="základní",J166,0)</f>
        <v>0</v>
      </c>
      <c r="BF166" s="227">
        <f>IF(N166="snížená",J166,0)</f>
        <v>0</v>
      </c>
      <c r="BG166" s="227">
        <f>IF(N166="zákl. přenesená",J166,0)</f>
        <v>0</v>
      </c>
      <c r="BH166" s="227">
        <f>IF(N166="sníž. přenesená",J166,0)</f>
        <v>0</v>
      </c>
      <c r="BI166" s="227">
        <f>IF(N166="nulová",J166,0)</f>
        <v>0</v>
      </c>
      <c r="BJ166" s="19" t="s">
        <v>80</v>
      </c>
      <c r="BK166" s="227">
        <f>ROUND(I166*H166,2)</f>
        <v>0</v>
      </c>
      <c r="BL166" s="19" t="s">
        <v>135</v>
      </c>
      <c r="BM166" s="226" t="s">
        <v>2138</v>
      </c>
    </row>
    <row r="167" s="2" customFormat="1" ht="16.5" customHeight="1">
      <c r="A167" s="40"/>
      <c r="B167" s="41"/>
      <c r="C167" s="215" t="s">
        <v>1365</v>
      </c>
      <c r="D167" s="215" t="s">
        <v>190</v>
      </c>
      <c r="E167" s="216" t="s">
        <v>5556</v>
      </c>
      <c r="F167" s="217" t="s">
        <v>5557</v>
      </c>
      <c r="G167" s="218" t="s">
        <v>1352</v>
      </c>
      <c r="H167" s="219">
        <v>2</v>
      </c>
      <c r="I167" s="220"/>
      <c r="J167" s="221">
        <f>ROUND(I167*H167,2)</f>
        <v>0</v>
      </c>
      <c r="K167" s="217" t="s">
        <v>19</v>
      </c>
      <c r="L167" s="46"/>
      <c r="M167" s="222" t="s">
        <v>19</v>
      </c>
      <c r="N167" s="223" t="s">
        <v>44</v>
      </c>
      <c r="O167" s="86"/>
      <c r="P167" s="224">
        <f>O167*H167</f>
        <v>0</v>
      </c>
      <c r="Q167" s="224">
        <v>0</v>
      </c>
      <c r="R167" s="224">
        <f>Q167*H167</f>
        <v>0</v>
      </c>
      <c r="S167" s="224">
        <v>0</v>
      </c>
      <c r="T167" s="225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6" t="s">
        <v>135</v>
      </c>
      <c r="AT167" s="226" t="s">
        <v>190</v>
      </c>
      <c r="AU167" s="226" t="s">
        <v>80</v>
      </c>
      <c r="AY167" s="19" t="s">
        <v>188</v>
      </c>
      <c r="BE167" s="227">
        <f>IF(N167="základní",J167,0)</f>
        <v>0</v>
      </c>
      <c r="BF167" s="227">
        <f>IF(N167="snížená",J167,0)</f>
        <v>0</v>
      </c>
      <c r="BG167" s="227">
        <f>IF(N167="zákl. přenesená",J167,0)</f>
        <v>0</v>
      </c>
      <c r="BH167" s="227">
        <f>IF(N167="sníž. přenesená",J167,0)</f>
        <v>0</v>
      </c>
      <c r="BI167" s="227">
        <f>IF(N167="nulová",J167,0)</f>
        <v>0</v>
      </c>
      <c r="BJ167" s="19" t="s">
        <v>80</v>
      </c>
      <c r="BK167" s="227">
        <f>ROUND(I167*H167,2)</f>
        <v>0</v>
      </c>
      <c r="BL167" s="19" t="s">
        <v>135</v>
      </c>
      <c r="BM167" s="226" t="s">
        <v>2148</v>
      </c>
    </row>
    <row r="168" s="2" customFormat="1" ht="16.5" customHeight="1">
      <c r="A168" s="40"/>
      <c r="B168" s="41"/>
      <c r="C168" s="215" t="s">
        <v>1370</v>
      </c>
      <c r="D168" s="215" t="s">
        <v>190</v>
      </c>
      <c r="E168" s="216" t="s">
        <v>5558</v>
      </c>
      <c r="F168" s="217" t="s">
        <v>5559</v>
      </c>
      <c r="G168" s="218" t="s">
        <v>1352</v>
      </c>
      <c r="H168" s="219">
        <v>1</v>
      </c>
      <c r="I168" s="220"/>
      <c r="J168" s="221">
        <f>ROUND(I168*H168,2)</f>
        <v>0</v>
      </c>
      <c r="K168" s="217" t="s">
        <v>19</v>
      </c>
      <c r="L168" s="46"/>
      <c r="M168" s="222" t="s">
        <v>19</v>
      </c>
      <c r="N168" s="223" t="s">
        <v>44</v>
      </c>
      <c r="O168" s="86"/>
      <c r="P168" s="224">
        <f>O168*H168</f>
        <v>0</v>
      </c>
      <c r="Q168" s="224">
        <v>0</v>
      </c>
      <c r="R168" s="224">
        <f>Q168*H168</f>
        <v>0</v>
      </c>
      <c r="S168" s="224">
        <v>0</v>
      </c>
      <c r="T168" s="225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6" t="s">
        <v>135</v>
      </c>
      <c r="AT168" s="226" t="s">
        <v>190</v>
      </c>
      <c r="AU168" s="226" t="s">
        <v>80</v>
      </c>
      <c r="AY168" s="19" t="s">
        <v>188</v>
      </c>
      <c r="BE168" s="227">
        <f>IF(N168="základní",J168,0)</f>
        <v>0</v>
      </c>
      <c r="BF168" s="227">
        <f>IF(N168="snížená",J168,0)</f>
        <v>0</v>
      </c>
      <c r="BG168" s="227">
        <f>IF(N168="zákl. přenesená",J168,0)</f>
        <v>0</v>
      </c>
      <c r="BH168" s="227">
        <f>IF(N168="sníž. přenesená",J168,0)</f>
        <v>0</v>
      </c>
      <c r="BI168" s="227">
        <f>IF(N168="nulová",J168,0)</f>
        <v>0</v>
      </c>
      <c r="BJ168" s="19" t="s">
        <v>80</v>
      </c>
      <c r="BK168" s="227">
        <f>ROUND(I168*H168,2)</f>
        <v>0</v>
      </c>
      <c r="BL168" s="19" t="s">
        <v>135</v>
      </c>
      <c r="BM168" s="226" t="s">
        <v>2158</v>
      </c>
    </row>
    <row r="169" s="2" customFormat="1" ht="16.5" customHeight="1">
      <c r="A169" s="40"/>
      <c r="B169" s="41"/>
      <c r="C169" s="215" t="s">
        <v>1374</v>
      </c>
      <c r="D169" s="215" t="s">
        <v>190</v>
      </c>
      <c r="E169" s="216" t="s">
        <v>5560</v>
      </c>
      <c r="F169" s="217" t="s">
        <v>5465</v>
      </c>
      <c r="G169" s="218" t="s">
        <v>1352</v>
      </c>
      <c r="H169" s="219">
        <v>1</v>
      </c>
      <c r="I169" s="220"/>
      <c r="J169" s="221">
        <f>ROUND(I169*H169,2)</f>
        <v>0</v>
      </c>
      <c r="K169" s="217" t="s">
        <v>19</v>
      </c>
      <c r="L169" s="46"/>
      <c r="M169" s="222" t="s">
        <v>19</v>
      </c>
      <c r="N169" s="223" t="s">
        <v>44</v>
      </c>
      <c r="O169" s="86"/>
      <c r="P169" s="224">
        <f>O169*H169</f>
        <v>0</v>
      </c>
      <c r="Q169" s="224">
        <v>0</v>
      </c>
      <c r="R169" s="224">
        <f>Q169*H169</f>
        <v>0</v>
      </c>
      <c r="S169" s="224">
        <v>0</v>
      </c>
      <c r="T169" s="225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6" t="s">
        <v>135</v>
      </c>
      <c r="AT169" s="226" t="s">
        <v>190</v>
      </c>
      <c r="AU169" s="226" t="s">
        <v>80</v>
      </c>
      <c r="AY169" s="19" t="s">
        <v>188</v>
      </c>
      <c r="BE169" s="227">
        <f>IF(N169="základní",J169,0)</f>
        <v>0</v>
      </c>
      <c r="BF169" s="227">
        <f>IF(N169="snížená",J169,0)</f>
        <v>0</v>
      </c>
      <c r="BG169" s="227">
        <f>IF(N169="zákl. přenesená",J169,0)</f>
        <v>0</v>
      </c>
      <c r="BH169" s="227">
        <f>IF(N169="sníž. přenesená",J169,0)</f>
        <v>0</v>
      </c>
      <c r="BI169" s="227">
        <f>IF(N169="nulová",J169,0)</f>
        <v>0</v>
      </c>
      <c r="BJ169" s="19" t="s">
        <v>80</v>
      </c>
      <c r="BK169" s="227">
        <f>ROUND(I169*H169,2)</f>
        <v>0</v>
      </c>
      <c r="BL169" s="19" t="s">
        <v>135</v>
      </c>
      <c r="BM169" s="226" t="s">
        <v>2168</v>
      </c>
    </row>
    <row r="170" s="2" customFormat="1" ht="16.5" customHeight="1">
      <c r="A170" s="40"/>
      <c r="B170" s="41"/>
      <c r="C170" s="215" t="s">
        <v>1381</v>
      </c>
      <c r="D170" s="215" t="s">
        <v>190</v>
      </c>
      <c r="E170" s="216" t="s">
        <v>5472</v>
      </c>
      <c r="F170" s="217" t="s">
        <v>5473</v>
      </c>
      <c r="G170" s="218" t="s">
        <v>501</v>
      </c>
      <c r="H170" s="219">
        <v>15</v>
      </c>
      <c r="I170" s="220"/>
      <c r="J170" s="221">
        <f>ROUND(I170*H170,2)</f>
        <v>0</v>
      </c>
      <c r="K170" s="217" t="s">
        <v>19</v>
      </c>
      <c r="L170" s="46"/>
      <c r="M170" s="222" t="s">
        <v>19</v>
      </c>
      <c r="N170" s="223" t="s">
        <v>44</v>
      </c>
      <c r="O170" s="86"/>
      <c r="P170" s="224">
        <f>O170*H170</f>
        <v>0</v>
      </c>
      <c r="Q170" s="224">
        <v>0</v>
      </c>
      <c r="R170" s="224">
        <f>Q170*H170</f>
        <v>0</v>
      </c>
      <c r="S170" s="224">
        <v>0</v>
      </c>
      <c r="T170" s="225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6" t="s">
        <v>135</v>
      </c>
      <c r="AT170" s="226" t="s">
        <v>190</v>
      </c>
      <c r="AU170" s="226" t="s">
        <v>80</v>
      </c>
      <c r="AY170" s="19" t="s">
        <v>188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19" t="s">
        <v>80</v>
      </c>
      <c r="BK170" s="227">
        <f>ROUND(I170*H170,2)</f>
        <v>0</v>
      </c>
      <c r="BL170" s="19" t="s">
        <v>135</v>
      </c>
      <c r="BM170" s="226" t="s">
        <v>2187</v>
      </c>
    </row>
    <row r="171" s="2" customFormat="1" ht="16.5" customHeight="1">
      <c r="A171" s="40"/>
      <c r="B171" s="41"/>
      <c r="C171" s="215" t="s">
        <v>1390</v>
      </c>
      <c r="D171" s="215" t="s">
        <v>190</v>
      </c>
      <c r="E171" s="216" t="s">
        <v>5474</v>
      </c>
      <c r="F171" s="217" t="s">
        <v>5475</v>
      </c>
      <c r="G171" s="218" t="s">
        <v>1352</v>
      </c>
      <c r="H171" s="219">
        <v>25</v>
      </c>
      <c r="I171" s="220"/>
      <c r="J171" s="221">
        <f>ROUND(I171*H171,2)</f>
        <v>0</v>
      </c>
      <c r="K171" s="217" t="s">
        <v>19</v>
      </c>
      <c r="L171" s="46"/>
      <c r="M171" s="222" t="s">
        <v>19</v>
      </c>
      <c r="N171" s="223" t="s">
        <v>44</v>
      </c>
      <c r="O171" s="86"/>
      <c r="P171" s="224">
        <f>O171*H171</f>
        <v>0</v>
      </c>
      <c r="Q171" s="224">
        <v>0</v>
      </c>
      <c r="R171" s="224">
        <f>Q171*H171</f>
        <v>0</v>
      </c>
      <c r="S171" s="224">
        <v>0</v>
      </c>
      <c r="T171" s="225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6" t="s">
        <v>135</v>
      </c>
      <c r="AT171" s="226" t="s">
        <v>190</v>
      </c>
      <c r="AU171" s="226" t="s">
        <v>80</v>
      </c>
      <c r="AY171" s="19" t="s">
        <v>188</v>
      </c>
      <c r="BE171" s="227">
        <f>IF(N171="základní",J171,0)</f>
        <v>0</v>
      </c>
      <c r="BF171" s="227">
        <f>IF(N171="snížená",J171,0)</f>
        <v>0</v>
      </c>
      <c r="BG171" s="227">
        <f>IF(N171="zákl. přenesená",J171,0)</f>
        <v>0</v>
      </c>
      <c r="BH171" s="227">
        <f>IF(N171="sníž. přenesená",J171,0)</f>
        <v>0</v>
      </c>
      <c r="BI171" s="227">
        <f>IF(N171="nulová",J171,0)</f>
        <v>0</v>
      </c>
      <c r="BJ171" s="19" t="s">
        <v>80</v>
      </c>
      <c r="BK171" s="227">
        <f>ROUND(I171*H171,2)</f>
        <v>0</v>
      </c>
      <c r="BL171" s="19" t="s">
        <v>135</v>
      </c>
      <c r="BM171" s="226" t="s">
        <v>2197</v>
      </c>
    </row>
    <row r="172" s="2" customFormat="1" ht="16.5" customHeight="1">
      <c r="A172" s="40"/>
      <c r="B172" s="41"/>
      <c r="C172" s="215" t="s">
        <v>1394</v>
      </c>
      <c r="D172" s="215" t="s">
        <v>190</v>
      </c>
      <c r="E172" s="216" t="s">
        <v>5561</v>
      </c>
      <c r="F172" s="217" t="s">
        <v>5562</v>
      </c>
      <c r="G172" s="218" t="s">
        <v>1352</v>
      </c>
      <c r="H172" s="219">
        <v>2</v>
      </c>
      <c r="I172" s="220"/>
      <c r="J172" s="221">
        <f>ROUND(I172*H172,2)</f>
        <v>0</v>
      </c>
      <c r="K172" s="217" t="s">
        <v>19</v>
      </c>
      <c r="L172" s="46"/>
      <c r="M172" s="222" t="s">
        <v>19</v>
      </c>
      <c r="N172" s="223" t="s">
        <v>44</v>
      </c>
      <c r="O172" s="86"/>
      <c r="P172" s="224">
        <f>O172*H172</f>
        <v>0</v>
      </c>
      <c r="Q172" s="224">
        <v>0</v>
      </c>
      <c r="R172" s="224">
        <f>Q172*H172</f>
        <v>0</v>
      </c>
      <c r="S172" s="224">
        <v>0</v>
      </c>
      <c r="T172" s="225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6" t="s">
        <v>135</v>
      </c>
      <c r="AT172" s="226" t="s">
        <v>190</v>
      </c>
      <c r="AU172" s="226" t="s">
        <v>80</v>
      </c>
      <c r="AY172" s="19" t="s">
        <v>188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19" t="s">
        <v>80</v>
      </c>
      <c r="BK172" s="227">
        <f>ROUND(I172*H172,2)</f>
        <v>0</v>
      </c>
      <c r="BL172" s="19" t="s">
        <v>135</v>
      </c>
      <c r="BM172" s="226" t="s">
        <v>2207</v>
      </c>
    </row>
    <row r="173" s="2" customFormat="1" ht="16.5" customHeight="1">
      <c r="A173" s="40"/>
      <c r="B173" s="41"/>
      <c r="C173" s="215" t="s">
        <v>1408</v>
      </c>
      <c r="D173" s="215" t="s">
        <v>190</v>
      </c>
      <c r="E173" s="216" t="s">
        <v>5563</v>
      </c>
      <c r="F173" s="217" t="s">
        <v>5564</v>
      </c>
      <c r="G173" s="218" t="s">
        <v>1352</v>
      </c>
      <c r="H173" s="219">
        <v>2</v>
      </c>
      <c r="I173" s="220"/>
      <c r="J173" s="221">
        <f>ROUND(I173*H173,2)</f>
        <v>0</v>
      </c>
      <c r="K173" s="217" t="s">
        <v>19</v>
      </c>
      <c r="L173" s="46"/>
      <c r="M173" s="222" t="s">
        <v>19</v>
      </c>
      <c r="N173" s="223" t="s">
        <v>44</v>
      </c>
      <c r="O173" s="86"/>
      <c r="P173" s="224">
        <f>O173*H173</f>
        <v>0</v>
      </c>
      <c r="Q173" s="224">
        <v>0</v>
      </c>
      <c r="R173" s="224">
        <f>Q173*H173</f>
        <v>0</v>
      </c>
      <c r="S173" s="224">
        <v>0</v>
      </c>
      <c r="T173" s="225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6" t="s">
        <v>135</v>
      </c>
      <c r="AT173" s="226" t="s">
        <v>190</v>
      </c>
      <c r="AU173" s="226" t="s">
        <v>80</v>
      </c>
      <c r="AY173" s="19" t="s">
        <v>188</v>
      </c>
      <c r="BE173" s="227">
        <f>IF(N173="základní",J173,0)</f>
        <v>0</v>
      </c>
      <c r="BF173" s="227">
        <f>IF(N173="snížená",J173,0)</f>
        <v>0</v>
      </c>
      <c r="BG173" s="227">
        <f>IF(N173="zákl. přenesená",J173,0)</f>
        <v>0</v>
      </c>
      <c r="BH173" s="227">
        <f>IF(N173="sníž. přenesená",J173,0)</f>
        <v>0</v>
      </c>
      <c r="BI173" s="227">
        <f>IF(N173="nulová",J173,0)</f>
        <v>0</v>
      </c>
      <c r="BJ173" s="19" t="s">
        <v>80</v>
      </c>
      <c r="BK173" s="227">
        <f>ROUND(I173*H173,2)</f>
        <v>0</v>
      </c>
      <c r="BL173" s="19" t="s">
        <v>135</v>
      </c>
      <c r="BM173" s="226" t="s">
        <v>2217</v>
      </c>
    </row>
    <row r="174" s="2" customFormat="1" ht="16.5" customHeight="1">
      <c r="A174" s="40"/>
      <c r="B174" s="41"/>
      <c r="C174" s="215" t="s">
        <v>1413</v>
      </c>
      <c r="D174" s="215" t="s">
        <v>190</v>
      </c>
      <c r="E174" s="216" t="s">
        <v>5565</v>
      </c>
      <c r="F174" s="217" t="s">
        <v>5566</v>
      </c>
      <c r="G174" s="218" t="s">
        <v>1352</v>
      </c>
      <c r="H174" s="219">
        <v>4</v>
      </c>
      <c r="I174" s="220"/>
      <c r="J174" s="221">
        <f>ROUND(I174*H174,2)</f>
        <v>0</v>
      </c>
      <c r="K174" s="217" t="s">
        <v>19</v>
      </c>
      <c r="L174" s="46"/>
      <c r="M174" s="222" t="s">
        <v>19</v>
      </c>
      <c r="N174" s="223" t="s">
        <v>44</v>
      </c>
      <c r="O174" s="86"/>
      <c r="P174" s="224">
        <f>O174*H174</f>
        <v>0</v>
      </c>
      <c r="Q174" s="224">
        <v>0</v>
      </c>
      <c r="R174" s="224">
        <f>Q174*H174</f>
        <v>0</v>
      </c>
      <c r="S174" s="224">
        <v>0</v>
      </c>
      <c r="T174" s="225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6" t="s">
        <v>135</v>
      </c>
      <c r="AT174" s="226" t="s">
        <v>190</v>
      </c>
      <c r="AU174" s="226" t="s">
        <v>80</v>
      </c>
      <c r="AY174" s="19" t="s">
        <v>188</v>
      </c>
      <c r="BE174" s="227">
        <f>IF(N174="základní",J174,0)</f>
        <v>0</v>
      </c>
      <c r="BF174" s="227">
        <f>IF(N174="snížená",J174,0)</f>
        <v>0</v>
      </c>
      <c r="BG174" s="227">
        <f>IF(N174="zákl. přenesená",J174,0)</f>
        <v>0</v>
      </c>
      <c r="BH174" s="227">
        <f>IF(N174="sníž. přenesená",J174,0)</f>
        <v>0</v>
      </c>
      <c r="BI174" s="227">
        <f>IF(N174="nulová",J174,0)</f>
        <v>0</v>
      </c>
      <c r="BJ174" s="19" t="s">
        <v>80</v>
      </c>
      <c r="BK174" s="227">
        <f>ROUND(I174*H174,2)</f>
        <v>0</v>
      </c>
      <c r="BL174" s="19" t="s">
        <v>135</v>
      </c>
      <c r="BM174" s="226" t="s">
        <v>2228</v>
      </c>
    </row>
    <row r="175" s="2" customFormat="1" ht="24.15" customHeight="1">
      <c r="A175" s="40"/>
      <c r="B175" s="41"/>
      <c r="C175" s="215" t="s">
        <v>1418</v>
      </c>
      <c r="D175" s="215" t="s">
        <v>190</v>
      </c>
      <c r="E175" s="216" t="s">
        <v>5567</v>
      </c>
      <c r="F175" s="217" t="s">
        <v>5568</v>
      </c>
      <c r="G175" s="218" t="s">
        <v>1352</v>
      </c>
      <c r="H175" s="219">
        <v>1</v>
      </c>
      <c r="I175" s="220"/>
      <c r="J175" s="221">
        <f>ROUND(I175*H175,2)</f>
        <v>0</v>
      </c>
      <c r="K175" s="217" t="s">
        <v>19</v>
      </c>
      <c r="L175" s="46"/>
      <c r="M175" s="222" t="s">
        <v>19</v>
      </c>
      <c r="N175" s="223" t="s">
        <v>44</v>
      </c>
      <c r="O175" s="86"/>
      <c r="P175" s="224">
        <f>O175*H175</f>
        <v>0</v>
      </c>
      <c r="Q175" s="224">
        <v>0</v>
      </c>
      <c r="R175" s="224">
        <f>Q175*H175</f>
        <v>0</v>
      </c>
      <c r="S175" s="224">
        <v>0</v>
      </c>
      <c r="T175" s="225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6" t="s">
        <v>135</v>
      </c>
      <c r="AT175" s="226" t="s">
        <v>190</v>
      </c>
      <c r="AU175" s="226" t="s">
        <v>80</v>
      </c>
      <c r="AY175" s="19" t="s">
        <v>188</v>
      </c>
      <c r="BE175" s="227">
        <f>IF(N175="základní",J175,0)</f>
        <v>0</v>
      </c>
      <c r="BF175" s="227">
        <f>IF(N175="snížená",J175,0)</f>
        <v>0</v>
      </c>
      <c r="BG175" s="227">
        <f>IF(N175="zákl. přenesená",J175,0)</f>
        <v>0</v>
      </c>
      <c r="BH175" s="227">
        <f>IF(N175="sníž. přenesená",J175,0)</f>
        <v>0</v>
      </c>
      <c r="BI175" s="227">
        <f>IF(N175="nulová",J175,0)</f>
        <v>0</v>
      </c>
      <c r="BJ175" s="19" t="s">
        <v>80</v>
      </c>
      <c r="BK175" s="227">
        <f>ROUND(I175*H175,2)</f>
        <v>0</v>
      </c>
      <c r="BL175" s="19" t="s">
        <v>135</v>
      </c>
      <c r="BM175" s="226" t="s">
        <v>2243</v>
      </c>
    </row>
    <row r="176" s="2" customFormat="1" ht="24.15" customHeight="1">
      <c r="A176" s="40"/>
      <c r="B176" s="41"/>
      <c r="C176" s="215" t="s">
        <v>1423</v>
      </c>
      <c r="D176" s="215" t="s">
        <v>190</v>
      </c>
      <c r="E176" s="216" t="s">
        <v>5569</v>
      </c>
      <c r="F176" s="217" t="s">
        <v>5570</v>
      </c>
      <c r="G176" s="218" t="s">
        <v>1352</v>
      </c>
      <c r="H176" s="219">
        <v>1</v>
      </c>
      <c r="I176" s="220"/>
      <c r="J176" s="221">
        <f>ROUND(I176*H176,2)</f>
        <v>0</v>
      </c>
      <c r="K176" s="217" t="s">
        <v>19</v>
      </c>
      <c r="L176" s="46"/>
      <c r="M176" s="222" t="s">
        <v>19</v>
      </c>
      <c r="N176" s="223" t="s">
        <v>44</v>
      </c>
      <c r="O176" s="86"/>
      <c r="P176" s="224">
        <f>O176*H176</f>
        <v>0</v>
      </c>
      <c r="Q176" s="224">
        <v>0</v>
      </c>
      <c r="R176" s="224">
        <f>Q176*H176</f>
        <v>0</v>
      </c>
      <c r="S176" s="224">
        <v>0</v>
      </c>
      <c r="T176" s="225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6" t="s">
        <v>135</v>
      </c>
      <c r="AT176" s="226" t="s">
        <v>190</v>
      </c>
      <c r="AU176" s="226" t="s">
        <v>80</v>
      </c>
      <c r="AY176" s="19" t="s">
        <v>188</v>
      </c>
      <c r="BE176" s="227">
        <f>IF(N176="základní",J176,0)</f>
        <v>0</v>
      </c>
      <c r="BF176" s="227">
        <f>IF(N176="snížená",J176,0)</f>
        <v>0</v>
      </c>
      <c r="BG176" s="227">
        <f>IF(N176="zákl. přenesená",J176,0)</f>
        <v>0</v>
      </c>
      <c r="BH176" s="227">
        <f>IF(N176="sníž. přenesená",J176,0)</f>
        <v>0</v>
      </c>
      <c r="BI176" s="227">
        <f>IF(N176="nulová",J176,0)</f>
        <v>0</v>
      </c>
      <c r="BJ176" s="19" t="s">
        <v>80</v>
      </c>
      <c r="BK176" s="227">
        <f>ROUND(I176*H176,2)</f>
        <v>0</v>
      </c>
      <c r="BL176" s="19" t="s">
        <v>135</v>
      </c>
      <c r="BM176" s="226" t="s">
        <v>2299</v>
      </c>
    </row>
    <row r="177" s="2" customFormat="1" ht="16.5" customHeight="1">
      <c r="A177" s="40"/>
      <c r="B177" s="41"/>
      <c r="C177" s="215" t="s">
        <v>1430</v>
      </c>
      <c r="D177" s="215" t="s">
        <v>190</v>
      </c>
      <c r="E177" s="216" t="s">
        <v>5571</v>
      </c>
      <c r="F177" s="217" t="s">
        <v>5572</v>
      </c>
      <c r="G177" s="218" t="s">
        <v>501</v>
      </c>
      <c r="H177" s="219">
        <v>10</v>
      </c>
      <c r="I177" s="220"/>
      <c r="J177" s="221">
        <f>ROUND(I177*H177,2)</f>
        <v>0</v>
      </c>
      <c r="K177" s="217" t="s">
        <v>19</v>
      </c>
      <c r="L177" s="46"/>
      <c r="M177" s="222" t="s">
        <v>19</v>
      </c>
      <c r="N177" s="223" t="s">
        <v>44</v>
      </c>
      <c r="O177" s="86"/>
      <c r="P177" s="224">
        <f>O177*H177</f>
        <v>0</v>
      </c>
      <c r="Q177" s="224">
        <v>0</v>
      </c>
      <c r="R177" s="224">
        <f>Q177*H177</f>
        <v>0</v>
      </c>
      <c r="S177" s="224">
        <v>0</v>
      </c>
      <c r="T177" s="225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6" t="s">
        <v>135</v>
      </c>
      <c r="AT177" s="226" t="s">
        <v>190</v>
      </c>
      <c r="AU177" s="226" t="s">
        <v>80</v>
      </c>
      <c r="AY177" s="19" t="s">
        <v>188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19" t="s">
        <v>80</v>
      </c>
      <c r="BK177" s="227">
        <f>ROUND(I177*H177,2)</f>
        <v>0</v>
      </c>
      <c r="BL177" s="19" t="s">
        <v>135</v>
      </c>
      <c r="BM177" s="226" t="s">
        <v>2312</v>
      </c>
    </row>
    <row r="178" s="2" customFormat="1" ht="16.5" customHeight="1">
      <c r="A178" s="40"/>
      <c r="B178" s="41"/>
      <c r="C178" s="215" t="s">
        <v>1435</v>
      </c>
      <c r="D178" s="215" t="s">
        <v>190</v>
      </c>
      <c r="E178" s="216" t="s">
        <v>5573</v>
      </c>
      <c r="F178" s="217" t="s">
        <v>5574</v>
      </c>
      <c r="G178" s="218" t="s">
        <v>1352</v>
      </c>
      <c r="H178" s="219">
        <v>10</v>
      </c>
      <c r="I178" s="220"/>
      <c r="J178" s="221">
        <f>ROUND(I178*H178,2)</f>
        <v>0</v>
      </c>
      <c r="K178" s="217" t="s">
        <v>19</v>
      </c>
      <c r="L178" s="46"/>
      <c r="M178" s="222" t="s">
        <v>19</v>
      </c>
      <c r="N178" s="223" t="s">
        <v>44</v>
      </c>
      <c r="O178" s="86"/>
      <c r="P178" s="224">
        <f>O178*H178</f>
        <v>0</v>
      </c>
      <c r="Q178" s="224">
        <v>0</v>
      </c>
      <c r="R178" s="224">
        <f>Q178*H178</f>
        <v>0</v>
      </c>
      <c r="S178" s="224">
        <v>0</v>
      </c>
      <c r="T178" s="225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6" t="s">
        <v>135</v>
      </c>
      <c r="AT178" s="226" t="s">
        <v>190</v>
      </c>
      <c r="AU178" s="226" t="s">
        <v>80</v>
      </c>
      <c r="AY178" s="19" t="s">
        <v>188</v>
      </c>
      <c r="BE178" s="227">
        <f>IF(N178="základní",J178,0)</f>
        <v>0</v>
      </c>
      <c r="BF178" s="227">
        <f>IF(N178="snížená",J178,0)</f>
        <v>0</v>
      </c>
      <c r="BG178" s="227">
        <f>IF(N178="zákl. přenesená",J178,0)</f>
        <v>0</v>
      </c>
      <c r="BH178" s="227">
        <f>IF(N178="sníž. přenesená",J178,0)</f>
        <v>0</v>
      </c>
      <c r="BI178" s="227">
        <f>IF(N178="nulová",J178,0)</f>
        <v>0</v>
      </c>
      <c r="BJ178" s="19" t="s">
        <v>80</v>
      </c>
      <c r="BK178" s="227">
        <f>ROUND(I178*H178,2)</f>
        <v>0</v>
      </c>
      <c r="BL178" s="19" t="s">
        <v>135</v>
      </c>
      <c r="BM178" s="226" t="s">
        <v>2322</v>
      </c>
    </row>
    <row r="179" s="2" customFormat="1" ht="16.5" customHeight="1">
      <c r="A179" s="40"/>
      <c r="B179" s="41"/>
      <c r="C179" s="215" t="s">
        <v>1442</v>
      </c>
      <c r="D179" s="215" t="s">
        <v>190</v>
      </c>
      <c r="E179" s="216" t="s">
        <v>5575</v>
      </c>
      <c r="F179" s="217" t="s">
        <v>5576</v>
      </c>
      <c r="G179" s="218" t="s">
        <v>1397</v>
      </c>
      <c r="H179" s="219">
        <v>50</v>
      </c>
      <c r="I179" s="220"/>
      <c r="J179" s="221">
        <f>ROUND(I179*H179,2)</f>
        <v>0</v>
      </c>
      <c r="K179" s="217" t="s">
        <v>19</v>
      </c>
      <c r="L179" s="46"/>
      <c r="M179" s="222" t="s">
        <v>19</v>
      </c>
      <c r="N179" s="223" t="s">
        <v>44</v>
      </c>
      <c r="O179" s="86"/>
      <c r="P179" s="224">
        <f>O179*H179</f>
        <v>0</v>
      </c>
      <c r="Q179" s="224">
        <v>0</v>
      </c>
      <c r="R179" s="224">
        <f>Q179*H179</f>
        <v>0</v>
      </c>
      <c r="S179" s="224">
        <v>0</v>
      </c>
      <c r="T179" s="225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6" t="s">
        <v>135</v>
      </c>
      <c r="AT179" s="226" t="s">
        <v>190</v>
      </c>
      <c r="AU179" s="226" t="s">
        <v>80</v>
      </c>
      <c r="AY179" s="19" t="s">
        <v>188</v>
      </c>
      <c r="BE179" s="227">
        <f>IF(N179="základní",J179,0)</f>
        <v>0</v>
      </c>
      <c r="BF179" s="227">
        <f>IF(N179="snížená",J179,0)</f>
        <v>0</v>
      </c>
      <c r="BG179" s="227">
        <f>IF(N179="zákl. přenesená",J179,0)</f>
        <v>0</v>
      </c>
      <c r="BH179" s="227">
        <f>IF(N179="sníž. přenesená",J179,0)</f>
        <v>0</v>
      </c>
      <c r="BI179" s="227">
        <f>IF(N179="nulová",J179,0)</f>
        <v>0</v>
      </c>
      <c r="BJ179" s="19" t="s">
        <v>80</v>
      </c>
      <c r="BK179" s="227">
        <f>ROUND(I179*H179,2)</f>
        <v>0</v>
      </c>
      <c r="BL179" s="19" t="s">
        <v>135</v>
      </c>
      <c r="BM179" s="226" t="s">
        <v>2333</v>
      </c>
    </row>
    <row r="180" s="2" customFormat="1" ht="16.5" customHeight="1">
      <c r="A180" s="40"/>
      <c r="B180" s="41"/>
      <c r="C180" s="215" t="s">
        <v>1449</v>
      </c>
      <c r="D180" s="215" t="s">
        <v>190</v>
      </c>
      <c r="E180" s="216" t="s">
        <v>5577</v>
      </c>
      <c r="F180" s="217" t="s">
        <v>3798</v>
      </c>
      <c r="G180" s="218" t="s">
        <v>1397</v>
      </c>
      <c r="H180" s="219">
        <v>50</v>
      </c>
      <c r="I180" s="220"/>
      <c r="J180" s="221">
        <f>ROUND(I180*H180,2)</f>
        <v>0</v>
      </c>
      <c r="K180" s="217" t="s">
        <v>19</v>
      </c>
      <c r="L180" s="46"/>
      <c r="M180" s="222" t="s">
        <v>19</v>
      </c>
      <c r="N180" s="223" t="s">
        <v>44</v>
      </c>
      <c r="O180" s="86"/>
      <c r="P180" s="224">
        <f>O180*H180</f>
        <v>0</v>
      </c>
      <c r="Q180" s="224">
        <v>0</v>
      </c>
      <c r="R180" s="224">
        <f>Q180*H180</f>
        <v>0</v>
      </c>
      <c r="S180" s="224">
        <v>0</v>
      </c>
      <c r="T180" s="225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6" t="s">
        <v>135</v>
      </c>
      <c r="AT180" s="226" t="s">
        <v>190</v>
      </c>
      <c r="AU180" s="226" t="s">
        <v>80</v>
      </c>
      <c r="AY180" s="19" t="s">
        <v>188</v>
      </c>
      <c r="BE180" s="227">
        <f>IF(N180="základní",J180,0)</f>
        <v>0</v>
      </c>
      <c r="BF180" s="227">
        <f>IF(N180="snížená",J180,0)</f>
        <v>0</v>
      </c>
      <c r="BG180" s="227">
        <f>IF(N180="zákl. přenesená",J180,0)</f>
        <v>0</v>
      </c>
      <c r="BH180" s="227">
        <f>IF(N180="sníž. přenesená",J180,0)</f>
        <v>0</v>
      </c>
      <c r="BI180" s="227">
        <f>IF(N180="nulová",J180,0)</f>
        <v>0</v>
      </c>
      <c r="BJ180" s="19" t="s">
        <v>80</v>
      </c>
      <c r="BK180" s="227">
        <f>ROUND(I180*H180,2)</f>
        <v>0</v>
      </c>
      <c r="BL180" s="19" t="s">
        <v>135</v>
      </c>
      <c r="BM180" s="226" t="s">
        <v>2887</v>
      </c>
    </row>
    <row r="181" s="2" customFormat="1" ht="16.5" customHeight="1">
      <c r="A181" s="40"/>
      <c r="B181" s="41"/>
      <c r="C181" s="215" t="s">
        <v>1454</v>
      </c>
      <c r="D181" s="215" t="s">
        <v>190</v>
      </c>
      <c r="E181" s="216" t="s">
        <v>5578</v>
      </c>
      <c r="F181" s="217" t="s">
        <v>5579</v>
      </c>
      <c r="G181" s="218" t="s">
        <v>5425</v>
      </c>
      <c r="H181" s="219">
        <v>1</v>
      </c>
      <c r="I181" s="220"/>
      <c r="J181" s="221">
        <f>ROUND(I181*H181,2)</f>
        <v>0</v>
      </c>
      <c r="K181" s="217" t="s">
        <v>19</v>
      </c>
      <c r="L181" s="46"/>
      <c r="M181" s="222" t="s">
        <v>19</v>
      </c>
      <c r="N181" s="223" t="s">
        <v>44</v>
      </c>
      <c r="O181" s="86"/>
      <c r="P181" s="224">
        <f>O181*H181</f>
        <v>0</v>
      </c>
      <c r="Q181" s="224">
        <v>0</v>
      </c>
      <c r="R181" s="224">
        <f>Q181*H181</f>
        <v>0</v>
      </c>
      <c r="S181" s="224">
        <v>0</v>
      </c>
      <c r="T181" s="225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6" t="s">
        <v>135</v>
      </c>
      <c r="AT181" s="226" t="s">
        <v>190</v>
      </c>
      <c r="AU181" s="226" t="s">
        <v>80</v>
      </c>
      <c r="AY181" s="19" t="s">
        <v>188</v>
      </c>
      <c r="BE181" s="227">
        <f>IF(N181="základní",J181,0)</f>
        <v>0</v>
      </c>
      <c r="BF181" s="227">
        <f>IF(N181="snížená",J181,0)</f>
        <v>0</v>
      </c>
      <c r="BG181" s="227">
        <f>IF(N181="zákl. přenesená",J181,0)</f>
        <v>0</v>
      </c>
      <c r="BH181" s="227">
        <f>IF(N181="sníž. přenesená",J181,0)</f>
        <v>0</v>
      </c>
      <c r="BI181" s="227">
        <f>IF(N181="nulová",J181,0)</f>
        <v>0</v>
      </c>
      <c r="BJ181" s="19" t="s">
        <v>80</v>
      </c>
      <c r="BK181" s="227">
        <f>ROUND(I181*H181,2)</f>
        <v>0</v>
      </c>
      <c r="BL181" s="19" t="s">
        <v>135</v>
      </c>
      <c r="BM181" s="226" t="s">
        <v>2896</v>
      </c>
    </row>
    <row r="182" s="2" customFormat="1" ht="16.5" customHeight="1">
      <c r="A182" s="40"/>
      <c r="B182" s="41"/>
      <c r="C182" s="215" t="s">
        <v>1458</v>
      </c>
      <c r="D182" s="215" t="s">
        <v>190</v>
      </c>
      <c r="E182" s="216" t="s">
        <v>5580</v>
      </c>
      <c r="F182" s="217" t="s">
        <v>5581</v>
      </c>
      <c r="G182" s="218" t="s">
        <v>1352</v>
      </c>
      <c r="H182" s="219">
        <v>1</v>
      </c>
      <c r="I182" s="220"/>
      <c r="J182" s="221">
        <f>ROUND(I182*H182,2)</f>
        <v>0</v>
      </c>
      <c r="K182" s="217" t="s">
        <v>19</v>
      </c>
      <c r="L182" s="46"/>
      <c r="M182" s="222" t="s">
        <v>19</v>
      </c>
      <c r="N182" s="223" t="s">
        <v>44</v>
      </c>
      <c r="O182" s="86"/>
      <c r="P182" s="224">
        <f>O182*H182</f>
        <v>0</v>
      </c>
      <c r="Q182" s="224">
        <v>0</v>
      </c>
      <c r="R182" s="224">
        <f>Q182*H182</f>
        <v>0</v>
      </c>
      <c r="S182" s="224">
        <v>0</v>
      </c>
      <c r="T182" s="225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6" t="s">
        <v>135</v>
      </c>
      <c r="AT182" s="226" t="s">
        <v>190</v>
      </c>
      <c r="AU182" s="226" t="s">
        <v>80</v>
      </c>
      <c r="AY182" s="19" t="s">
        <v>188</v>
      </c>
      <c r="BE182" s="227">
        <f>IF(N182="základní",J182,0)</f>
        <v>0</v>
      </c>
      <c r="BF182" s="227">
        <f>IF(N182="snížená",J182,0)</f>
        <v>0</v>
      </c>
      <c r="BG182" s="227">
        <f>IF(N182="zákl. přenesená",J182,0)</f>
        <v>0</v>
      </c>
      <c r="BH182" s="227">
        <f>IF(N182="sníž. přenesená",J182,0)</f>
        <v>0</v>
      </c>
      <c r="BI182" s="227">
        <f>IF(N182="nulová",J182,0)</f>
        <v>0</v>
      </c>
      <c r="BJ182" s="19" t="s">
        <v>80</v>
      </c>
      <c r="BK182" s="227">
        <f>ROUND(I182*H182,2)</f>
        <v>0</v>
      </c>
      <c r="BL182" s="19" t="s">
        <v>135</v>
      </c>
      <c r="BM182" s="226" t="s">
        <v>2906</v>
      </c>
    </row>
    <row r="183" s="2" customFormat="1" ht="16.5" customHeight="1">
      <c r="A183" s="40"/>
      <c r="B183" s="41"/>
      <c r="C183" s="215" t="s">
        <v>1462</v>
      </c>
      <c r="D183" s="215" t="s">
        <v>190</v>
      </c>
      <c r="E183" s="216" t="s">
        <v>5582</v>
      </c>
      <c r="F183" s="217" t="s">
        <v>5583</v>
      </c>
      <c r="G183" s="218" t="s">
        <v>5584</v>
      </c>
      <c r="H183" s="219">
        <v>30</v>
      </c>
      <c r="I183" s="220"/>
      <c r="J183" s="221">
        <f>ROUND(I183*H183,2)</f>
        <v>0</v>
      </c>
      <c r="K183" s="217" t="s">
        <v>19</v>
      </c>
      <c r="L183" s="46"/>
      <c r="M183" s="222" t="s">
        <v>19</v>
      </c>
      <c r="N183" s="223" t="s">
        <v>44</v>
      </c>
      <c r="O183" s="86"/>
      <c r="P183" s="224">
        <f>O183*H183</f>
        <v>0</v>
      </c>
      <c r="Q183" s="224">
        <v>0</v>
      </c>
      <c r="R183" s="224">
        <f>Q183*H183</f>
        <v>0</v>
      </c>
      <c r="S183" s="224">
        <v>0</v>
      </c>
      <c r="T183" s="225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6" t="s">
        <v>135</v>
      </c>
      <c r="AT183" s="226" t="s">
        <v>190</v>
      </c>
      <c r="AU183" s="226" t="s">
        <v>80</v>
      </c>
      <c r="AY183" s="19" t="s">
        <v>188</v>
      </c>
      <c r="BE183" s="227">
        <f>IF(N183="základní",J183,0)</f>
        <v>0</v>
      </c>
      <c r="BF183" s="227">
        <f>IF(N183="snížená",J183,0)</f>
        <v>0</v>
      </c>
      <c r="BG183" s="227">
        <f>IF(N183="zákl. přenesená",J183,0)</f>
        <v>0</v>
      </c>
      <c r="BH183" s="227">
        <f>IF(N183="sníž. přenesená",J183,0)</f>
        <v>0</v>
      </c>
      <c r="BI183" s="227">
        <f>IF(N183="nulová",J183,0)</f>
        <v>0</v>
      </c>
      <c r="BJ183" s="19" t="s">
        <v>80</v>
      </c>
      <c r="BK183" s="227">
        <f>ROUND(I183*H183,2)</f>
        <v>0</v>
      </c>
      <c r="BL183" s="19" t="s">
        <v>135</v>
      </c>
      <c r="BM183" s="226" t="s">
        <v>2919</v>
      </c>
    </row>
    <row r="184" s="2" customFormat="1" ht="16.5" customHeight="1">
      <c r="A184" s="40"/>
      <c r="B184" s="41"/>
      <c r="C184" s="215" t="s">
        <v>1466</v>
      </c>
      <c r="D184" s="215" t="s">
        <v>190</v>
      </c>
      <c r="E184" s="216" t="s">
        <v>5585</v>
      </c>
      <c r="F184" s="217" t="s">
        <v>5586</v>
      </c>
      <c r="G184" s="218" t="s">
        <v>1352</v>
      </c>
      <c r="H184" s="219">
        <v>1</v>
      </c>
      <c r="I184" s="220"/>
      <c r="J184" s="221">
        <f>ROUND(I184*H184,2)</f>
        <v>0</v>
      </c>
      <c r="K184" s="217" t="s">
        <v>19</v>
      </c>
      <c r="L184" s="46"/>
      <c r="M184" s="222" t="s">
        <v>19</v>
      </c>
      <c r="N184" s="223" t="s">
        <v>44</v>
      </c>
      <c r="O184" s="86"/>
      <c r="P184" s="224">
        <f>O184*H184</f>
        <v>0</v>
      </c>
      <c r="Q184" s="224">
        <v>0</v>
      </c>
      <c r="R184" s="224">
        <f>Q184*H184</f>
        <v>0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135</v>
      </c>
      <c r="AT184" s="226" t="s">
        <v>190</v>
      </c>
      <c r="AU184" s="226" t="s">
        <v>80</v>
      </c>
      <c r="AY184" s="19" t="s">
        <v>188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135</v>
      </c>
      <c r="BM184" s="226" t="s">
        <v>2927</v>
      </c>
    </row>
    <row r="185" s="2" customFormat="1" ht="16.5" customHeight="1">
      <c r="A185" s="40"/>
      <c r="B185" s="41"/>
      <c r="C185" s="215" t="s">
        <v>1471</v>
      </c>
      <c r="D185" s="215" t="s">
        <v>190</v>
      </c>
      <c r="E185" s="216" t="s">
        <v>5587</v>
      </c>
      <c r="F185" s="217" t="s">
        <v>5588</v>
      </c>
      <c r="G185" s="218" t="s">
        <v>3827</v>
      </c>
      <c r="H185" s="219">
        <v>1</v>
      </c>
      <c r="I185" s="220"/>
      <c r="J185" s="221">
        <f>ROUND(I185*H185,2)</f>
        <v>0</v>
      </c>
      <c r="K185" s="217" t="s">
        <v>19</v>
      </c>
      <c r="L185" s="46"/>
      <c r="M185" s="222" t="s">
        <v>19</v>
      </c>
      <c r="N185" s="223" t="s">
        <v>44</v>
      </c>
      <c r="O185" s="86"/>
      <c r="P185" s="224">
        <f>O185*H185</f>
        <v>0</v>
      </c>
      <c r="Q185" s="224">
        <v>0</v>
      </c>
      <c r="R185" s="224">
        <f>Q185*H185</f>
        <v>0</v>
      </c>
      <c r="S185" s="224">
        <v>0</v>
      </c>
      <c r="T185" s="225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6" t="s">
        <v>135</v>
      </c>
      <c r="AT185" s="226" t="s">
        <v>190</v>
      </c>
      <c r="AU185" s="226" t="s">
        <v>80</v>
      </c>
      <c r="AY185" s="19" t="s">
        <v>188</v>
      </c>
      <c r="BE185" s="227">
        <f>IF(N185="základní",J185,0)</f>
        <v>0</v>
      </c>
      <c r="BF185" s="227">
        <f>IF(N185="snížená",J185,0)</f>
        <v>0</v>
      </c>
      <c r="BG185" s="227">
        <f>IF(N185="zákl. přenesená",J185,0)</f>
        <v>0</v>
      </c>
      <c r="BH185" s="227">
        <f>IF(N185="sníž. přenesená",J185,0)</f>
        <v>0</v>
      </c>
      <c r="BI185" s="227">
        <f>IF(N185="nulová",J185,0)</f>
        <v>0</v>
      </c>
      <c r="BJ185" s="19" t="s">
        <v>80</v>
      </c>
      <c r="BK185" s="227">
        <f>ROUND(I185*H185,2)</f>
        <v>0</v>
      </c>
      <c r="BL185" s="19" t="s">
        <v>135</v>
      </c>
      <c r="BM185" s="226" t="s">
        <v>2935</v>
      </c>
    </row>
    <row r="186" s="2" customFormat="1" ht="16.5" customHeight="1">
      <c r="A186" s="40"/>
      <c r="B186" s="41"/>
      <c r="C186" s="215" t="s">
        <v>1476</v>
      </c>
      <c r="D186" s="215" t="s">
        <v>190</v>
      </c>
      <c r="E186" s="216" t="s">
        <v>5589</v>
      </c>
      <c r="F186" s="217" t="s">
        <v>4152</v>
      </c>
      <c r="G186" s="218" t="s">
        <v>451</v>
      </c>
      <c r="H186" s="219">
        <v>72</v>
      </c>
      <c r="I186" s="220"/>
      <c r="J186" s="221">
        <f>ROUND(I186*H186,2)</f>
        <v>0</v>
      </c>
      <c r="K186" s="217" t="s">
        <v>19</v>
      </c>
      <c r="L186" s="46"/>
      <c r="M186" s="222" t="s">
        <v>19</v>
      </c>
      <c r="N186" s="223" t="s">
        <v>44</v>
      </c>
      <c r="O186" s="86"/>
      <c r="P186" s="224">
        <f>O186*H186</f>
        <v>0</v>
      </c>
      <c r="Q186" s="224">
        <v>0</v>
      </c>
      <c r="R186" s="224">
        <f>Q186*H186</f>
        <v>0</v>
      </c>
      <c r="S186" s="224">
        <v>0</v>
      </c>
      <c r="T186" s="225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6" t="s">
        <v>135</v>
      </c>
      <c r="AT186" s="226" t="s">
        <v>190</v>
      </c>
      <c r="AU186" s="226" t="s">
        <v>80</v>
      </c>
      <c r="AY186" s="19" t="s">
        <v>188</v>
      </c>
      <c r="BE186" s="227">
        <f>IF(N186="základní",J186,0)</f>
        <v>0</v>
      </c>
      <c r="BF186" s="227">
        <f>IF(N186="snížená",J186,0)</f>
        <v>0</v>
      </c>
      <c r="BG186" s="227">
        <f>IF(N186="zákl. přenesená",J186,0)</f>
        <v>0</v>
      </c>
      <c r="BH186" s="227">
        <f>IF(N186="sníž. přenesená",J186,0)</f>
        <v>0</v>
      </c>
      <c r="BI186" s="227">
        <f>IF(N186="nulová",J186,0)</f>
        <v>0</v>
      </c>
      <c r="BJ186" s="19" t="s">
        <v>80</v>
      </c>
      <c r="BK186" s="227">
        <f>ROUND(I186*H186,2)</f>
        <v>0</v>
      </c>
      <c r="BL186" s="19" t="s">
        <v>135</v>
      </c>
      <c r="BM186" s="226" t="s">
        <v>2941</v>
      </c>
    </row>
    <row r="187" s="2" customFormat="1" ht="16.5" customHeight="1">
      <c r="A187" s="40"/>
      <c r="B187" s="41"/>
      <c r="C187" s="215" t="s">
        <v>1481</v>
      </c>
      <c r="D187" s="215" t="s">
        <v>190</v>
      </c>
      <c r="E187" s="216" t="s">
        <v>3925</v>
      </c>
      <c r="F187" s="217" t="s">
        <v>5590</v>
      </c>
      <c r="G187" s="218" t="s">
        <v>345</v>
      </c>
      <c r="H187" s="219">
        <v>0.050000000000000003</v>
      </c>
      <c r="I187" s="220"/>
      <c r="J187" s="221">
        <f>ROUND(I187*H187,2)</f>
        <v>0</v>
      </c>
      <c r="K187" s="217" t="s">
        <v>19</v>
      </c>
      <c r="L187" s="46"/>
      <c r="M187" s="222" t="s">
        <v>19</v>
      </c>
      <c r="N187" s="223" t="s">
        <v>44</v>
      </c>
      <c r="O187" s="86"/>
      <c r="P187" s="224">
        <f>O187*H187</f>
        <v>0</v>
      </c>
      <c r="Q187" s="224">
        <v>0</v>
      </c>
      <c r="R187" s="224">
        <f>Q187*H187</f>
        <v>0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135</v>
      </c>
      <c r="AT187" s="226" t="s">
        <v>190</v>
      </c>
      <c r="AU187" s="226" t="s">
        <v>80</v>
      </c>
      <c r="AY187" s="19" t="s">
        <v>188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135</v>
      </c>
      <c r="BM187" s="226" t="s">
        <v>2947</v>
      </c>
    </row>
    <row r="188" s="2" customFormat="1" ht="16.5" customHeight="1">
      <c r="A188" s="40"/>
      <c r="B188" s="41"/>
      <c r="C188" s="215" t="s">
        <v>1487</v>
      </c>
      <c r="D188" s="215" t="s">
        <v>190</v>
      </c>
      <c r="E188" s="216" t="s">
        <v>3927</v>
      </c>
      <c r="F188" s="217" t="s">
        <v>3767</v>
      </c>
      <c r="G188" s="218" t="s">
        <v>345</v>
      </c>
      <c r="H188" s="219">
        <v>0.050000000000000003</v>
      </c>
      <c r="I188" s="220"/>
      <c r="J188" s="221">
        <f>ROUND(I188*H188,2)</f>
        <v>0</v>
      </c>
      <c r="K188" s="217" t="s">
        <v>19</v>
      </c>
      <c r="L188" s="46"/>
      <c r="M188" s="222" t="s">
        <v>19</v>
      </c>
      <c r="N188" s="223" t="s">
        <v>44</v>
      </c>
      <c r="O188" s="86"/>
      <c r="P188" s="224">
        <f>O188*H188</f>
        <v>0</v>
      </c>
      <c r="Q188" s="224">
        <v>0</v>
      </c>
      <c r="R188" s="224">
        <f>Q188*H188</f>
        <v>0</v>
      </c>
      <c r="S188" s="224">
        <v>0</v>
      </c>
      <c r="T188" s="225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6" t="s">
        <v>135</v>
      </c>
      <c r="AT188" s="226" t="s">
        <v>190</v>
      </c>
      <c r="AU188" s="226" t="s">
        <v>80</v>
      </c>
      <c r="AY188" s="19" t="s">
        <v>188</v>
      </c>
      <c r="BE188" s="227">
        <f>IF(N188="základní",J188,0)</f>
        <v>0</v>
      </c>
      <c r="BF188" s="227">
        <f>IF(N188="snížená",J188,0)</f>
        <v>0</v>
      </c>
      <c r="BG188" s="227">
        <f>IF(N188="zákl. přenesená",J188,0)</f>
        <v>0</v>
      </c>
      <c r="BH188" s="227">
        <f>IF(N188="sníž. přenesená",J188,0)</f>
        <v>0</v>
      </c>
      <c r="BI188" s="227">
        <f>IF(N188="nulová",J188,0)</f>
        <v>0</v>
      </c>
      <c r="BJ188" s="19" t="s">
        <v>80</v>
      </c>
      <c r="BK188" s="227">
        <f>ROUND(I188*H188,2)</f>
        <v>0</v>
      </c>
      <c r="BL188" s="19" t="s">
        <v>135</v>
      </c>
      <c r="BM188" s="226" t="s">
        <v>2953</v>
      </c>
    </row>
    <row r="189" s="2" customFormat="1" ht="16.5" customHeight="1">
      <c r="A189" s="40"/>
      <c r="B189" s="41"/>
      <c r="C189" s="215" t="s">
        <v>1506</v>
      </c>
      <c r="D189" s="215" t="s">
        <v>190</v>
      </c>
      <c r="E189" s="216" t="s">
        <v>5591</v>
      </c>
      <c r="F189" s="217" t="s">
        <v>5592</v>
      </c>
      <c r="G189" s="218" t="s">
        <v>345</v>
      </c>
      <c r="H189" s="219">
        <v>1.3999999999999999</v>
      </c>
      <c r="I189" s="220"/>
      <c r="J189" s="221">
        <f>ROUND(I189*H189,2)</f>
        <v>0</v>
      </c>
      <c r="K189" s="217" t="s">
        <v>19</v>
      </c>
      <c r="L189" s="46"/>
      <c r="M189" s="222" t="s">
        <v>19</v>
      </c>
      <c r="N189" s="223" t="s">
        <v>44</v>
      </c>
      <c r="O189" s="86"/>
      <c r="P189" s="224">
        <f>O189*H189</f>
        <v>0</v>
      </c>
      <c r="Q189" s="224">
        <v>0</v>
      </c>
      <c r="R189" s="224">
        <f>Q189*H189</f>
        <v>0</v>
      </c>
      <c r="S189" s="224">
        <v>0</v>
      </c>
      <c r="T189" s="225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6" t="s">
        <v>135</v>
      </c>
      <c r="AT189" s="226" t="s">
        <v>190</v>
      </c>
      <c r="AU189" s="226" t="s">
        <v>80</v>
      </c>
      <c r="AY189" s="19" t="s">
        <v>188</v>
      </c>
      <c r="BE189" s="227">
        <f>IF(N189="základní",J189,0)</f>
        <v>0</v>
      </c>
      <c r="BF189" s="227">
        <f>IF(N189="snížená",J189,0)</f>
        <v>0</v>
      </c>
      <c r="BG189" s="227">
        <f>IF(N189="zákl. přenesená",J189,0)</f>
        <v>0</v>
      </c>
      <c r="BH189" s="227">
        <f>IF(N189="sníž. přenesená",J189,0)</f>
        <v>0</v>
      </c>
      <c r="BI189" s="227">
        <f>IF(N189="nulová",J189,0)</f>
        <v>0</v>
      </c>
      <c r="BJ189" s="19" t="s">
        <v>80</v>
      </c>
      <c r="BK189" s="227">
        <f>ROUND(I189*H189,2)</f>
        <v>0</v>
      </c>
      <c r="BL189" s="19" t="s">
        <v>135</v>
      </c>
      <c r="BM189" s="226" t="s">
        <v>2957</v>
      </c>
    </row>
    <row r="190" s="2" customFormat="1" ht="16.5" customHeight="1">
      <c r="A190" s="40"/>
      <c r="B190" s="41"/>
      <c r="C190" s="215" t="s">
        <v>1511</v>
      </c>
      <c r="D190" s="215" t="s">
        <v>190</v>
      </c>
      <c r="E190" s="216" t="s">
        <v>5593</v>
      </c>
      <c r="F190" s="217" t="s">
        <v>3767</v>
      </c>
      <c r="G190" s="218" t="s">
        <v>345</v>
      </c>
      <c r="H190" s="219">
        <v>1.3999999999999999</v>
      </c>
      <c r="I190" s="220"/>
      <c r="J190" s="221">
        <f>ROUND(I190*H190,2)</f>
        <v>0</v>
      </c>
      <c r="K190" s="217" t="s">
        <v>19</v>
      </c>
      <c r="L190" s="46"/>
      <c r="M190" s="222" t="s">
        <v>19</v>
      </c>
      <c r="N190" s="223" t="s">
        <v>44</v>
      </c>
      <c r="O190" s="86"/>
      <c r="P190" s="224">
        <f>O190*H190</f>
        <v>0</v>
      </c>
      <c r="Q190" s="224">
        <v>0</v>
      </c>
      <c r="R190" s="224">
        <f>Q190*H190</f>
        <v>0</v>
      </c>
      <c r="S190" s="224">
        <v>0</v>
      </c>
      <c r="T190" s="225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135</v>
      </c>
      <c r="AT190" s="226" t="s">
        <v>190</v>
      </c>
      <c r="AU190" s="226" t="s">
        <v>80</v>
      </c>
      <c r="AY190" s="19" t="s">
        <v>188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135</v>
      </c>
      <c r="BM190" s="226" t="s">
        <v>2962</v>
      </c>
    </row>
    <row r="191" s="2" customFormat="1" ht="16.5" customHeight="1">
      <c r="A191" s="40"/>
      <c r="B191" s="41"/>
      <c r="C191" s="215" t="s">
        <v>1934</v>
      </c>
      <c r="D191" s="215" t="s">
        <v>190</v>
      </c>
      <c r="E191" s="216" t="s">
        <v>5594</v>
      </c>
      <c r="F191" s="217" t="s">
        <v>5595</v>
      </c>
      <c r="G191" s="218" t="s">
        <v>1352</v>
      </c>
      <c r="H191" s="219">
        <v>1</v>
      </c>
      <c r="I191" s="220"/>
      <c r="J191" s="221">
        <f>ROUND(I191*H191,2)</f>
        <v>0</v>
      </c>
      <c r="K191" s="217" t="s">
        <v>19</v>
      </c>
      <c r="L191" s="46"/>
      <c r="M191" s="222" t="s">
        <v>19</v>
      </c>
      <c r="N191" s="223" t="s">
        <v>44</v>
      </c>
      <c r="O191" s="86"/>
      <c r="P191" s="224">
        <f>O191*H191</f>
        <v>0</v>
      </c>
      <c r="Q191" s="224">
        <v>0</v>
      </c>
      <c r="R191" s="224">
        <f>Q191*H191</f>
        <v>0</v>
      </c>
      <c r="S191" s="224">
        <v>0</v>
      </c>
      <c r="T191" s="225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6" t="s">
        <v>135</v>
      </c>
      <c r="AT191" s="226" t="s">
        <v>190</v>
      </c>
      <c r="AU191" s="226" t="s">
        <v>80</v>
      </c>
      <c r="AY191" s="19" t="s">
        <v>188</v>
      </c>
      <c r="BE191" s="227">
        <f>IF(N191="základní",J191,0)</f>
        <v>0</v>
      </c>
      <c r="BF191" s="227">
        <f>IF(N191="snížená",J191,0)</f>
        <v>0</v>
      </c>
      <c r="BG191" s="227">
        <f>IF(N191="zákl. přenesená",J191,0)</f>
        <v>0</v>
      </c>
      <c r="BH191" s="227">
        <f>IF(N191="sníž. přenesená",J191,0)</f>
        <v>0</v>
      </c>
      <c r="BI191" s="227">
        <f>IF(N191="nulová",J191,0)</f>
        <v>0</v>
      </c>
      <c r="BJ191" s="19" t="s">
        <v>80</v>
      </c>
      <c r="BK191" s="227">
        <f>ROUND(I191*H191,2)</f>
        <v>0</v>
      </c>
      <c r="BL191" s="19" t="s">
        <v>135</v>
      </c>
      <c r="BM191" s="226" t="s">
        <v>1441</v>
      </c>
    </row>
    <row r="192" s="12" customFormat="1" ht="25.92" customHeight="1">
      <c r="A192" s="12"/>
      <c r="B192" s="199"/>
      <c r="C192" s="200"/>
      <c r="D192" s="201" t="s">
        <v>72</v>
      </c>
      <c r="E192" s="202" t="s">
        <v>82</v>
      </c>
      <c r="F192" s="202" t="s">
        <v>5596</v>
      </c>
      <c r="G192" s="200"/>
      <c r="H192" s="200"/>
      <c r="I192" s="203"/>
      <c r="J192" s="204">
        <f>BK192</f>
        <v>0</v>
      </c>
      <c r="K192" s="200"/>
      <c r="L192" s="205"/>
      <c r="M192" s="206"/>
      <c r="N192" s="207"/>
      <c r="O192" s="207"/>
      <c r="P192" s="208">
        <f>SUM(P193:P437)</f>
        <v>0</v>
      </c>
      <c r="Q192" s="207"/>
      <c r="R192" s="208">
        <f>SUM(R193:R437)</f>
        <v>0</v>
      </c>
      <c r="S192" s="207"/>
      <c r="T192" s="209">
        <f>SUM(T193:T437)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10" t="s">
        <v>80</v>
      </c>
      <c r="AT192" s="211" t="s">
        <v>72</v>
      </c>
      <c r="AU192" s="211" t="s">
        <v>73</v>
      </c>
      <c r="AY192" s="210" t="s">
        <v>188</v>
      </c>
      <c r="BK192" s="212">
        <f>SUM(BK193:BK437)</f>
        <v>0</v>
      </c>
    </row>
    <row r="193" s="2" customFormat="1" ht="66.75" customHeight="1">
      <c r="A193" s="40"/>
      <c r="B193" s="41"/>
      <c r="C193" s="215" t="s">
        <v>1938</v>
      </c>
      <c r="D193" s="215" t="s">
        <v>190</v>
      </c>
      <c r="E193" s="216" t="s">
        <v>5597</v>
      </c>
      <c r="F193" s="217" t="s">
        <v>5598</v>
      </c>
      <c r="G193" s="218" t="s">
        <v>3827</v>
      </c>
      <c r="H193" s="219">
        <v>1</v>
      </c>
      <c r="I193" s="220"/>
      <c r="J193" s="221">
        <f>ROUND(I193*H193,2)</f>
        <v>0</v>
      </c>
      <c r="K193" s="217" t="s">
        <v>19</v>
      </c>
      <c r="L193" s="46"/>
      <c r="M193" s="222" t="s">
        <v>19</v>
      </c>
      <c r="N193" s="223" t="s">
        <v>44</v>
      </c>
      <c r="O193" s="86"/>
      <c r="P193" s="224">
        <f>O193*H193</f>
        <v>0</v>
      </c>
      <c r="Q193" s="224">
        <v>0</v>
      </c>
      <c r="R193" s="224">
        <f>Q193*H193</f>
        <v>0</v>
      </c>
      <c r="S193" s="224">
        <v>0</v>
      </c>
      <c r="T193" s="225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6" t="s">
        <v>135</v>
      </c>
      <c r="AT193" s="226" t="s">
        <v>190</v>
      </c>
      <c r="AU193" s="226" t="s">
        <v>80</v>
      </c>
      <c r="AY193" s="19" t="s">
        <v>188</v>
      </c>
      <c r="BE193" s="227">
        <f>IF(N193="základní",J193,0)</f>
        <v>0</v>
      </c>
      <c r="BF193" s="227">
        <f>IF(N193="snížená",J193,0)</f>
        <v>0</v>
      </c>
      <c r="BG193" s="227">
        <f>IF(N193="zákl. přenesená",J193,0)</f>
        <v>0</v>
      </c>
      <c r="BH193" s="227">
        <f>IF(N193="sníž. přenesená",J193,0)</f>
        <v>0</v>
      </c>
      <c r="BI193" s="227">
        <f>IF(N193="nulová",J193,0)</f>
        <v>0</v>
      </c>
      <c r="BJ193" s="19" t="s">
        <v>80</v>
      </c>
      <c r="BK193" s="227">
        <f>ROUND(I193*H193,2)</f>
        <v>0</v>
      </c>
      <c r="BL193" s="19" t="s">
        <v>135</v>
      </c>
      <c r="BM193" s="226" t="s">
        <v>2970</v>
      </c>
    </row>
    <row r="194" s="2" customFormat="1" ht="24.15" customHeight="1">
      <c r="A194" s="40"/>
      <c r="B194" s="41"/>
      <c r="C194" s="215" t="s">
        <v>1950</v>
      </c>
      <c r="D194" s="215" t="s">
        <v>190</v>
      </c>
      <c r="E194" s="216" t="s">
        <v>5599</v>
      </c>
      <c r="F194" s="217" t="s">
        <v>5600</v>
      </c>
      <c r="G194" s="218" t="s">
        <v>1352</v>
      </c>
      <c r="H194" s="219">
        <v>3</v>
      </c>
      <c r="I194" s="220"/>
      <c r="J194" s="221">
        <f>ROUND(I194*H194,2)</f>
        <v>0</v>
      </c>
      <c r="K194" s="217" t="s">
        <v>19</v>
      </c>
      <c r="L194" s="46"/>
      <c r="M194" s="222" t="s">
        <v>19</v>
      </c>
      <c r="N194" s="223" t="s">
        <v>44</v>
      </c>
      <c r="O194" s="86"/>
      <c r="P194" s="224">
        <f>O194*H194</f>
        <v>0</v>
      </c>
      <c r="Q194" s="224">
        <v>0</v>
      </c>
      <c r="R194" s="224">
        <f>Q194*H194</f>
        <v>0</v>
      </c>
      <c r="S194" s="224">
        <v>0</v>
      </c>
      <c r="T194" s="225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6" t="s">
        <v>135</v>
      </c>
      <c r="AT194" s="226" t="s">
        <v>190</v>
      </c>
      <c r="AU194" s="226" t="s">
        <v>80</v>
      </c>
      <c r="AY194" s="19" t="s">
        <v>188</v>
      </c>
      <c r="BE194" s="227">
        <f>IF(N194="základní",J194,0)</f>
        <v>0</v>
      </c>
      <c r="BF194" s="227">
        <f>IF(N194="snížená",J194,0)</f>
        <v>0</v>
      </c>
      <c r="BG194" s="227">
        <f>IF(N194="zákl. přenesená",J194,0)</f>
        <v>0</v>
      </c>
      <c r="BH194" s="227">
        <f>IF(N194="sníž. přenesená",J194,0)</f>
        <v>0</v>
      </c>
      <c r="BI194" s="227">
        <f>IF(N194="nulová",J194,0)</f>
        <v>0</v>
      </c>
      <c r="BJ194" s="19" t="s">
        <v>80</v>
      </c>
      <c r="BK194" s="227">
        <f>ROUND(I194*H194,2)</f>
        <v>0</v>
      </c>
      <c r="BL194" s="19" t="s">
        <v>135</v>
      </c>
      <c r="BM194" s="226" t="s">
        <v>2978</v>
      </c>
    </row>
    <row r="195" s="2" customFormat="1" ht="16.5" customHeight="1">
      <c r="A195" s="40"/>
      <c r="B195" s="41"/>
      <c r="C195" s="215" t="s">
        <v>1955</v>
      </c>
      <c r="D195" s="215" t="s">
        <v>190</v>
      </c>
      <c r="E195" s="216" t="s">
        <v>5601</v>
      </c>
      <c r="F195" s="217" t="s">
        <v>5602</v>
      </c>
      <c r="G195" s="218" t="s">
        <v>1352</v>
      </c>
      <c r="H195" s="219">
        <v>3</v>
      </c>
      <c r="I195" s="220"/>
      <c r="J195" s="221">
        <f>ROUND(I195*H195,2)</f>
        <v>0</v>
      </c>
      <c r="K195" s="217" t="s">
        <v>19</v>
      </c>
      <c r="L195" s="46"/>
      <c r="M195" s="222" t="s">
        <v>19</v>
      </c>
      <c r="N195" s="223" t="s">
        <v>44</v>
      </c>
      <c r="O195" s="86"/>
      <c r="P195" s="224">
        <f>O195*H195</f>
        <v>0</v>
      </c>
      <c r="Q195" s="224">
        <v>0</v>
      </c>
      <c r="R195" s="224">
        <f>Q195*H195</f>
        <v>0</v>
      </c>
      <c r="S195" s="224">
        <v>0</v>
      </c>
      <c r="T195" s="225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6" t="s">
        <v>135</v>
      </c>
      <c r="AT195" s="226" t="s">
        <v>190</v>
      </c>
      <c r="AU195" s="226" t="s">
        <v>80</v>
      </c>
      <c r="AY195" s="19" t="s">
        <v>188</v>
      </c>
      <c r="BE195" s="227">
        <f>IF(N195="základní",J195,0)</f>
        <v>0</v>
      </c>
      <c r="BF195" s="227">
        <f>IF(N195="snížená",J195,0)</f>
        <v>0</v>
      </c>
      <c r="BG195" s="227">
        <f>IF(N195="zákl. přenesená",J195,0)</f>
        <v>0</v>
      </c>
      <c r="BH195" s="227">
        <f>IF(N195="sníž. přenesená",J195,0)</f>
        <v>0</v>
      </c>
      <c r="BI195" s="227">
        <f>IF(N195="nulová",J195,0)</f>
        <v>0</v>
      </c>
      <c r="BJ195" s="19" t="s">
        <v>80</v>
      </c>
      <c r="BK195" s="227">
        <f>ROUND(I195*H195,2)</f>
        <v>0</v>
      </c>
      <c r="BL195" s="19" t="s">
        <v>135</v>
      </c>
      <c r="BM195" s="226" t="s">
        <v>2950</v>
      </c>
    </row>
    <row r="196" s="2" customFormat="1" ht="16.5" customHeight="1">
      <c r="A196" s="40"/>
      <c r="B196" s="41"/>
      <c r="C196" s="215" t="s">
        <v>1961</v>
      </c>
      <c r="D196" s="215" t="s">
        <v>190</v>
      </c>
      <c r="E196" s="216" t="s">
        <v>5603</v>
      </c>
      <c r="F196" s="217" t="s">
        <v>5604</v>
      </c>
      <c r="G196" s="218" t="s">
        <v>1352</v>
      </c>
      <c r="H196" s="219">
        <v>1</v>
      </c>
      <c r="I196" s="220"/>
      <c r="J196" s="221">
        <f>ROUND(I196*H196,2)</f>
        <v>0</v>
      </c>
      <c r="K196" s="217" t="s">
        <v>19</v>
      </c>
      <c r="L196" s="46"/>
      <c r="M196" s="222" t="s">
        <v>19</v>
      </c>
      <c r="N196" s="223" t="s">
        <v>44</v>
      </c>
      <c r="O196" s="86"/>
      <c r="P196" s="224">
        <f>O196*H196</f>
        <v>0</v>
      </c>
      <c r="Q196" s="224">
        <v>0</v>
      </c>
      <c r="R196" s="224">
        <f>Q196*H196</f>
        <v>0</v>
      </c>
      <c r="S196" s="224">
        <v>0</v>
      </c>
      <c r="T196" s="225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6" t="s">
        <v>135</v>
      </c>
      <c r="AT196" s="226" t="s">
        <v>190</v>
      </c>
      <c r="AU196" s="226" t="s">
        <v>80</v>
      </c>
      <c r="AY196" s="19" t="s">
        <v>188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19" t="s">
        <v>80</v>
      </c>
      <c r="BK196" s="227">
        <f>ROUND(I196*H196,2)</f>
        <v>0</v>
      </c>
      <c r="BL196" s="19" t="s">
        <v>135</v>
      </c>
      <c r="BM196" s="226" t="s">
        <v>2997</v>
      </c>
    </row>
    <row r="197" s="2" customFormat="1" ht="16.5" customHeight="1">
      <c r="A197" s="40"/>
      <c r="B197" s="41"/>
      <c r="C197" s="215" t="s">
        <v>1966</v>
      </c>
      <c r="D197" s="215" t="s">
        <v>190</v>
      </c>
      <c r="E197" s="216" t="s">
        <v>5605</v>
      </c>
      <c r="F197" s="217" t="s">
        <v>5606</v>
      </c>
      <c r="G197" s="218" t="s">
        <v>3827</v>
      </c>
      <c r="H197" s="219">
        <v>1</v>
      </c>
      <c r="I197" s="220"/>
      <c r="J197" s="221">
        <f>ROUND(I197*H197,2)</f>
        <v>0</v>
      </c>
      <c r="K197" s="217" t="s">
        <v>19</v>
      </c>
      <c r="L197" s="46"/>
      <c r="M197" s="222" t="s">
        <v>19</v>
      </c>
      <c r="N197" s="223" t="s">
        <v>44</v>
      </c>
      <c r="O197" s="86"/>
      <c r="P197" s="224">
        <f>O197*H197</f>
        <v>0</v>
      </c>
      <c r="Q197" s="224">
        <v>0</v>
      </c>
      <c r="R197" s="224">
        <f>Q197*H197</f>
        <v>0</v>
      </c>
      <c r="S197" s="224">
        <v>0</v>
      </c>
      <c r="T197" s="225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6" t="s">
        <v>135</v>
      </c>
      <c r="AT197" s="226" t="s">
        <v>190</v>
      </c>
      <c r="AU197" s="226" t="s">
        <v>80</v>
      </c>
      <c r="AY197" s="19" t="s">
        <v>188</v>
      </c>
      <c r="BE197" s="227">
        <f>IF(N197="základní",J197,0)</f>
        <v>0</v>
      </c>
      <c r="BF197" s="227">
        <f>IF(N197="snížená",J197,0)</f>
        <v>0</v>
      </c>
      <c r="BG197" s="227">
        <f>IF(N197="zákl. přenesená",J197,0)</f>
        <v>0</v>
      </c>
      <c r="BH197" s="227">
        <f>IF(N197="sníž. přenesená",J197,0)</f>
        <v>0</v>
      </c>
      <c r="BI197" s="227">
        <f>IF(N197="nulová",J197,0)</f>
        <v>0</v>
      </c>
      <c r="BJ197" s="19" t="s">
        <v>80</v>
      </c>
      <c r="BK197" s="227">
        <f>ROUND(I197*H197,2)</f>
        <v>0</v>
      </c>
      <c r="BL197" s="19" t="s">
        <v>135</v>
      </c>
      <c r="BM197" s="226" t="s">
        <v>3001</v>
      </c>
    </row>
    <row r="198" s="2" customFormat="1" ht="16.5" customHeight="1">
      <c r="A198" s="40"/>
      <c r="B198" s="41"/>
      <c r="C198" s="215" t="s">
        <v>1968</v>
      </c>
      <c r="D198" s="215" t="s">
        <v>190</v>
      </c>
      <c r="E198" s="216" t="s">
        <v>5421</v>
      </c>
      <c r="F198" s="217" t="s">
        <v>5422</v>
      </c>
      <c r="G198" s="218" t="s">
        <v>451</v>
      </c>
      <c r="H198" s="219">
        <v>3</v>
      </c>
      <c r="I198" s="220"/>
      <c r="J198" s="221">
        <f>ROUND(I198*H198,2)</f>
        <v>0</v>
      </c>
      <c r="K198" s="217" t="s">
        <v>19</v>
      </c>
      <c r="L198" s="46"/>
      <c r="M198" s="222" t="s">
        <v>19</v>
      </c>
      <c r="N198" s="223" t="s">
        <v>44</v>
      </c>
      <c r="O198" s="86"/>
      <c r="P198" s="224">
        <f>O198*H198</f>
        <v>0</v>
      </c>
      <c r="Q198" s="224">
        <v>0</v>
      </c>
      <c r="R198" s="224">
        <f>Q198*H198</f>
        <v>0</v>
      </c>
      <c r="S198" s="224">
        <v>0</v>
      </c>
      <c r="T198" s="225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6" t="s">
        <v>135</v>
      </c>
      <c r="AT198" s="226" t="s">
        <v>190</v>
      </c>
      <c r="AU198" s="226" t="s">
        <v>80</v>
      </c>
      <c r="AY198" s="19" t="s">
        <v>188</v>
      </c>
      <c r="BE198" s="227">
        <f>IF(N198="základní",J198,0)</f>
        <v>0</v>
      </c>
      <c r="BF198" s="227">
        <f>IF(N198="snížená",J198,0)</f>
        <v>0</v>
      </c>
      <c r="BG198" s="227">
        <f>IF(N198="zákl. přenesená",J198,0)</f>
        <v>0</v>
      </c>
      <c r="BH198" s="227">
        <f>IF(N198="sníž. přenesená",J198,0)</f>
        <v>0</v>
      </c>
      <c r="BI198" s="227">
        <f>IF(N198="nulová",J198,0)</f>
        <v>0</v>
      </c>
      <c r="BJ198" s="19" t="s">
        <v>80</v>
      </c>
      <c r="BK198" s="227">
        <f>ROUND(I198*H198,2)</f>
        <v>0</v>
      </c>
      <c r="BL198" s="19" t="s">
        <v>135</v>
      </c>
      <c r="BM198" s="226" t="s">
        <v>3006</v>
      </c>
    </row>
    <row r="199" s="2" customFormat="1" ht="16.5" customHeight="1">
      <c r="A199" s="40"/>
      <c r="B199" s="41"/>
      <c r="C199" s="215" t="s">
        <v>1973</v>
      </c>
      <c r="D199" s="215" t="s">
        <v>190</v>
      </c>
      <c r="E199" s="216" t="s">
        <v>5423</v>
      </c>
      <c r="F199" s="217" t="s">
        <v>5424</v>
      </c>
      <c r="G199" s="218" t="s">
        <v>5425</v>
      </c>
      <c r="H199" s="219">
        <v>1.5</v>
      </c>
      <c r="I199" s="220"/>
      <c r="J199" s="221">
        <f>ROUND(I199*H199,2)</f>
        <v>0</v>
      </c>
      <c r="K199" s="217" t="s">
        <v>19</v>
      </c>
      <c r="L199" s="46"/>
      <c r="M199" s="222" t="s">
        <v>19</v>
      </c>
      <c r="N199" s="223" t="s">
        <v>44</v>
      </c>
      <c r="O199" s="86"/>
      <c r="P199" s="224">
        <f>O199*H199</f>
        <v>0</v>
      </c>
      <c r="Q199" s="224">
        <v>0</v>
      </c>
      <c r="R199" s="224">
        <f>Q199*H199</f>
        <v>0</v>
      </c>
      <c r="S199" s="224">
        <v>0</v>
      </c>
      <c r="T199" s="225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6" t="s">
        <v>135</v>
      </c>
      <c r="AT199" s="226" t="s">
        <v>190</v>
      </c>
      <c r="AU199" s="226" t="s">
        <v>80</v>
      </c>
      <c r="AY199" s="19" t="s">
        <v>188</v>
      </c>
      <c r="BE199" s="227">
        <f>IF(N199="základní",J199,0)</f>
        <v>0</v>
      </c>
      <c r="BF199" s="227">
        <f>IF(N199="snížená",J199,0)</f>
        <v>0</v>
      </c>
      <c r="BG199" s="227">
        <f>IF(N199="zákl. přenesená",J199,0)</f>
        <v>0</v>
      </c>
      <c r="BH199" s="227">
        <f>IF(N199="sníž. přenesená",J199,0)</f>
        <v>0</v>
      </c>
      <c r="BI199" s="227">
        <f>IF(N199="nulová",J199,0)</f>
        <v>0</v>
      </c>
      <c r="BJ199" s="19" t="s">
        <v>80</v>
      </c>
      <c r="BK199" s="227">
        <f>ROUND(I199*H199,2)</f>
        <v>0</v>
      </c>
      <c r="BL199" s="19" t="s">
        <v>135</v>
      </c>
      <c r="BM199" s="226" t="s">
        <v>3014</v>
      </c>
    </row>
    <row r="200" s="2" customFormat="1" ht="66.75" customHeight="1">
      <c r="A200" s="40"/>
      <c r="B200" s="41"/>
      <c r="C200" s="215" t="s">
        <v>1978</v>
      </c>
      <c r="D200" s="215" t="s">
        <v>190</v>
      </c>
      <c r="E200" s="216" t="s">
        <v>5607</v>
      </c>
      <c r="F200" s="217" t="s">
        <v>5608</v>
      </c>
      <c r="G200" s="218" t="s">
        <v>1352</v>
      </c>
      <c r="H200" s="219">
        <v>1</v>
      </c>
      <c r="I200" s="220"/>
      <c r="J200" s="221">
        <f>ROUND(I200*H200,2)</f>
        <v>0</v>
      </c>
      <c r="K200" s="217" t="s">
        <v>19</v>
      </c>
      <c r="L200" s="46"/>
      <c r="M200" s="222" t="s">
        <v>19</v>
      </c>
      <c r="N200" s="223" t="s">
        <v>44</v>
      </c>
      <c r="O200" s="86"/>
      <c r="P200" s="224">
        <f>O200*H200</f>
        <v>0</v>
      </c>
      <c r="Q200" s="224">
        <v>0</v>
      </c>
      <c r="R200" s="224">
        <f>Q200*H200</f>
        <v>0</v>
      </c>
      <c r="S200" s="224">
        <v>0</v>
      </c>
      <c r="T200" s="225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6" t="s">
        <v>135</v>
      </c>
      <c r="AT200" s="226" t="s">
        <v>190</v>
      </c>
      <c r="AU200" s="226" t="s">
        <v>80</v>
      </c>
      <c r="AY200" s="19" t="s">
        <v>188</v>
      </c>
      <c r="BE200" s="227">
        <f>IF(N200="základní",J200,0)</f>
        <v>0</v>
      </c>
      <c r="BF200" s="227">
        <f>IF(N200="snížená",J200,0)</f>
        <v>0</v>
      </c>
      <c r="BG200" s="227">
        <f>IF(N200="zákl. přenesená",J200,0)</f>
        <v>0</v>
      </c>
      <c r="BH200" s="227">
        <f>IF(N200="sníž. přenesená",J200,0)</f>
        <v>0</v>
      </c>
      <c r="BI200" s="227">
        <f>IF(N200="nulová",J200,0)</f>
        <v>0</v>
      </c>
      <c r="BJ200" s="19" t="s">
        <v>80</v>
      </c>
      <c r="BK200" s="227">
        <f>ROUND(I200*H200,2)</f>
        <v>0</v>
      </c>
      <c r="BL200" s="19" t="s">
        <v>135</v>
      </c>
      <c r="BM200" s="226" t="s">
        <v>3022</v>
      </c>
    </row>
    <row r="201" s="2" customFormat="1" ht="66.75" customHeight="1">
      <c r="A201" s="40"/>
      <c r="B201" s="41"/>
      <c r="C201" s="215" t="s">
        <v>1981</v>
      </c>
      <c r="D201" s="215" t="s">
        <v>190</v>
      </c>
      <c r="E201" s="216" t="s">
        <v>5609</v>
      </c>
      <c r="F201" s="217" t="s">
        <v>5610</v>
      </c>
      <c r="G201" s="218" t="s">
        <v>1352</v>
      </c>
      <c r="H201" s="219">
        <v>1</v>
      </c>
      <c r="I201" s="220"/>
      <c r="J201" s="221">
        <f>ROUND(I201*H201,2)</f>
        <v>0</v>
      </c>
      <c r="K201" s="217" t="s">
        <v>19</v>
      </c>
      <c r="L201" s="46"/>
      <c r="M201" s="222" t="s">
        <v>19</v>
      </c>
      <c r="N201" s="223" t="s">
        <v>44</v>
      </c>
      <c r="O201" s="86"/>
      <c r="P201" s="224">
        <f>O201*H201</f>
        <v>0</v>
      </c>
      <c r="Q201" s="224">
        <v>0</v>
      </c>
      <c r="R201" s="224">
        <f>Q201*H201</f>
        <v>0</v>
      </c>
      <c r="S201" s="224">
        <v>0</v>
      </c>
      <c r="T201" s="225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6" t="s">
        <v>135</v>
      </c>
      <c r="AT201" s="226" t="s">
        <v>190</v>
      </c>
      <c r="AU201" s="226" t="s">
        <v>80</v>
      </c>
      <c r="AY201" s="19" t="s">
        <v>188</v>
      </c>
      <c r="BE201" s="227">
        <f>IF(N201="základní",J201,0)</f>
        <v>0</v>
      </c>
      <c r="BF201" s="227">
        <f>IF(N201="snížená",J201,0)</f>
        <v>0</v>
      </c>
      <c r="BG201" s="227">
        <f>IF(N201="zákl. přenesená",J201,0)</f>
        <v>0</v>
      </c>
      <c r="BH201" s="227">
        <f>IF(N201="sníž. přenesená",J201,0)</f>
        <v>0</v>
      </c>
      <c r="BI201" s="227">
        <f>IF(N201="nulová",J201,0)</f>
        <v>0</v>
      </c>
      <c r="BJ201" s="19" t="s">
        <v>80</v>
      </c>
      <c r="BK201" s="227">
        <f>ROUND(I201*H201,2)</f>
        <v>0</v>
      </c>
      <c r="BL201" s="19" t="s">
        <v>135</v>
      </c>
      <c r="BM201" s="226" t="s">
        <v>3053</v>
      </c>
    </row>
    <row r="202" s="2" customFormat="1" ht="66.75" customHeight="1">
      <c r="A202" s="40"/>
      <c r="B202" s="41"/>
      <c r="C202" s="215" t="s">
        <v>1989</v>
      </c>
      <c r="D202" s="215" t="s">
        <v>190</v>
      </c>
      <c r="E202" s="216" t="s">
        <v>5611</v>
      </c>
      <c r="F202" s="217" t="s">
        <v>5612</v>
      </c>
      <c r="G202" s="218" t="s">
        <v>1352</v>
      </c>
      <c r="H202" s="219">
        <v>1</v>
      </c>
      <c r="I202" s="220"/>
      <c r="J202" s="221">
        <f>ROUND(I202*H202,2)</f>
        <v>0</v>
      </c>
      <c r="K202" s="217" t="s">
        <v>19</v>
      </c>
      <c r="L202" s="46"/>
      <c r="M202" s="222" t="s">
        <v>19</v>
      </c>
      <c r="N202" s="223" t="s">
        <v>44</v>
      </c>
      <c r="O202" s="86"/>
      <c r="P202" s="224">
        <f>O202*H202</f>
        <v>0</v>
      </c>
      <c r="Q202" s="224">
        <v>0</v>
      </c>
      <c r="R202" s="224">
        <f>Q202*H202</f>
        <v>0</v>
      </c>
      <c r="S202" s="224">
        <v>0</v>
      </c>
      <c r="T202" s="225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6" t="s">
        <v>135</v>
      </c>
      <c r="AT202" s="226" t="s">
        <v>190</v>
      </c>
      <c r="AU202" s="226" t="s">
        <v>80</v>
      </c>
      <c r="AY202" s="19" t="s">
        <v>188</v>
      </c>
      <c r="BE202" s="227">
        <f>IF(N202="základní",J202,0)</f>
        <v>0</v>
      </c>
      <c r="BF202" s="227">
        <f>IF(N202="snížená",J202,0)</f>
        <v>0</v>
      </c>
      <c r="BG202" s="227">
        <f>IF(N202="zákl. přenesená",J202,0)</f>
        <v>0</v>
      </c>
      <c r="BH202" s="227">
        <f>IF(N202="sníž. přenesená",J202,0)</f>
        <v>0</v>
      </c>
      <c r="BI202" s="227">
        <f>IF(N202="nulová",J202,0)</f>
        <v>0</v>
      </c>
      <c r="BJ202" s="19" t="s">
        <v>80</v>
      </c>
      <c r="BK202" s="227">
        <f>ROUND(I202*H202,2)</f>
        <v>0</v>
      </c>
      <c r="BL202" s="19" t="s">
        <v>135</v>
      </c>
      <c r="BM202" s="226" t="s">
        <v>3057</v>
      </c>
    </row>
    <row r="203" s="2" customFormat="1" ht="76.35" customHeight="1">
      <c r="A203" s="40"/>
      <c r="B203" s="41"/>
      <c r="C203" s="215" t="s">
        <v>1991</v>
      </c>
      <c r="D203" s="215" t="s">
        <v>190</v>
      </c>
      <c r="E203" s="216" t="s">
        <v>5613</v>
      </c>
      <c r="F203" s="217" t="s">
        <v>5614</v>
      </c>
      <c r="G203" s="218" t="s">
        <v>1352</v>
      </c>
      <c r="H203" s="219">
        <v>1</v>
      </c>
      <c r="I203" s="220"/>
      <c r="J203" s="221">
        <f>ROUND(I203*H203,2)</f>
        <v>0</v>
      </c>
      <c r="K203" s="217" t="s">
        <v>19</v>
      </c>
      <c r="L203" s="46"/>
      <c r="M203" s="222" t="s">
        <v>19</v>
      </c>
      <c r="N203" s="223" t="s">
        <v>44</v>
      </c>
      <c r="O203" s="86"/>
      <c r="P203" s="224">
        <f>O203*H203</f>
        <v>0</v>
      </c>
      <c r="Q203" s="224">
        <v>0</v>
      </c>
      <c r="R203" s="224">
        <f>Q203*H203</f>
        <v>0</v>
      </c>
      <c r="S203" s="224">
        <v>0</v>
      </c>
      <c r="T203" s="225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6" t="s">
        <v>135</v>
      </c>
      <c r="AT203" s="226" t="s">
        <v>190</v>
      </c>
      <c r="AU203" s="226" t="s">
        <v>80</v>
      </c>
      <c r="AY203" s="19" t="s">
        <v>188</v>
      </c>
      <c r="BE203" s="227">
        <f>IF(N203="základní",J203,0)</f>
        <v>0</v>
      </c>
      <c r="BF203" s="227">
        <f>IF(N203="snížená",J203,0)</f>
        <v>0</v>
      </c>
      <c r="BG203" s="227">
        <f>IF(N203="zákl. přenesená",J203,0)</f>
        <v>0</v>
      </c>
      <c r="BH203" s="227">
        <f>IF(N203="sníž. přenesená",J203,0)</f>
        <v>0</v>
      </c>
      <c r="BI203" s="227">
        <f>IF(N203="nulová",J203,0)</f>
        <v>0</v>
      </c>
      <c r="BJ203" s="19" t="s">
        <v>80</v>
      </c>
      <c r="BK203" s="227">
        <f>ROUND(I203*H203,2)</f>
        <v>0</v>
      </c>
      <c r="BL203" s="19" t="s">
        <v>135</v>
      </c>
      <c r="BM203" s="226" t="s">
        <v>3063</v>
      </c>
    </row>
    <row r="204" s="2" customFormat="1" ht="66.75" customHeight="1">
      <c r="A204" s="40"/>
      <c r="B204" s="41"/>
      <c r="C204" s="215" t="s">
        <v>1993</v>
      </c>
      <c r="D204" s="215" t="s">
        <v>190</v>
      </c>
      <c r="E204" s="216" t="s">
        <v>5609</v>
      </c>
      <c r="F204" s="217" t="s">
        <v>5610</v>
      </c>
      <c r="G204" s="218" t="s">
        <v>1352</v>
      </c>
      <c r="H204" s="219">
        <v>1</v>
      </c>
      <c r="I204" s="220"/>
      <c r="J204" s="221">
        <f>ROUND(I204*H204,2)</f>
        <v>0</v>
      </c>
      <c r="K204" s="217" t="s">
        <v>19</v>
      </c>
      <c r="L204" s="46"/>
      <c r="M204" s="222" t="s">
        <v>19</v>
      </c>
      <c r="N204" s="223" t="s">
        <v>44</v>
      </c>
      <c r="O204" s="86"/>
      <c r="P204" s="224">
        <f>O204*H204</f>
        <v>0</v>
      </c>
      <c r="Q204" s="224">
        <v>0</v>
      </c>
      <c r="R204" s="224">
        <f>Q204*H204</f>
        <v>0</v>
      </c>
      <c r="S204" s="224">
        <v>0</v>
      </c>
      <c r="T204" s="225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6" t="s">
        <v>135</v>
      </c>
      <c r="AT204" s="226" t="s">
        <v>190</v>
      </c>
      <c r="AU204" s="226" t="s">
        <v>80</v>
      </c>
      <c r="AY204" s="19" t="s">
        <v>188</v>
      </c>
      <c r="BE204" s="227">
        <f>IF(N204="základní",J204,0)</f>
        <v>0</v>
      </c>
      <c r="BF204" s="227">
        <f>IF(N204="snížená",J204,0)</f>
        <v>0</v>
      </c>
      <c r="BG204" s="227">
        <f>IF(N204="zákl. přenesená",J204,0)</f>
        <v>0</v>
      </c>
      <c r="BH204" s="227">
        <f>IF(N204="sníž. přenesená",J204,0)</f>
        <v>0</v>
      </c>
      <c r="BI204" s="227">
        <f>IF(N204="nulová",J204,0)</f>
        <v>0</v>
      </c>
      <c r="BJ204" s="19" t="s">
        <v>80</v>
      </c>
      <c r="BK204" s="227">
        <f>ROUND(I204*H204,2)</f>
        <v>0</v>
      </c>
      <c r="BL204" s="19" t="s">
        <v>135</v>
      </c>
      <c r="BM204" s="226" t="s">
        <v>3072</v>
      </c>
    </row>
    <row r="205" s="2" customFormat="1" ht="66.75" customHeight="1">
      <c r="A205" s="40"/>
      <c r="B205" s="41"/>
      <c r="C205" s="215" t="s">
        <v>1999</v>
      </c>
      <c r="D205" s="215" t="s">
        <v>190</v>
      </c>
      <c r="E205" s="216" t="s">
        <v>5615</v>
      </c>
      <c r="F205" s="217" t="s">
        <v>5616</v>
      </c>
      <c r="G205" s="218" t="s">
        <v>1352</v>
      </c>
      <c r="H205" s="219">
        <v>1</v>
      </c>
      <c r="I205" s="220"/>
      <c r="J205" s="221">
        <f>ROUND(I205*H205,2)</f>
        <v>0</v>
      </c>
      <c r="K205" s="217" t="s">
        <v>19</v>
      </c>
      <c r="L205" s="46"/>
      <c r="M205" s="222" t="s">
        <v>19</v>
      </c>
      <c r="N205" s="223" t="s">
        <v>44</v>
      </c>
      <c r="O205" s="86"/>
      <c r="P205" s="224">
        <f>O205*H205</f>
        <v>0</v>
      </c>
      <c r="Q205" s="224">
        <v>0</v>
      </c>
      <c r="R205" s="224">
        <f>Q205*H205</f>
        <v>0</v>
      </c>
      <c r="S205" s="224">
        <v>0</v>
      </c>
      <c r="T205" s="225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6" t="s">
        <v>135</v>
      </c>
      <c r="AT205" s="226" t="s">
        <v>190</v>
      </c>
      <c r="AU205" s="226" t="s">
        <v>80</v>
      </c>
      <c r="AY205" s="19" t="s">
        <v>188</v>
      </c>
      <c r="BE205" s="227">
        <f>IF(N205="základní",J205,0)</f>
        <v>0</v>
      </c>
      <c r="BF205" s="227">
        <f>IF(N205="snížená",J205,0)</f>
        <v>0</v>
      </c>
      <c r="BG205" s="227">
        <f>IF(N205="zákl. přenesená",J205,0)</f>
        <v>0</v>
      </c>
      <c r="BH205" s="227">
        <f>IF(N205="sníž. přenesená",J205,0)</f>
        <v>0</v>
      </c>
      <c r="BI205" s="227">
        <f>IF(N205="nulová",J205,0)</f>
        <v>0</v>
      </c>
      <c r="BJ205" s="19" t="s">
        <v>80</v>
      </c>
      <c r="BK205" s="227">
        <f>ROUND(I205*H205,2)</f>
        <v>0</v>
      </c>
      <c r="BL205" s="19" t="s">
        <v>135</v>
      </c>
      <c r="BM205" s="226" t="s">
        <v>3077</v>
      </c>
    </row>
    <row r="206" s="2" customFormat="1" ht="66.75" customHeight="1">
      <c r="A206" s="40"/>
      <c r="B206" s="41"/>
      <c r="C206" s="215" t="s">
        <v>2004</v>
      </c>
      <c r="D206" s="215" t="s">
        <v>190</v>
      </c>
      <c r="E206" s="216" t="s">
        <v>5617</v>
      </c>
      <c r="F206" s="217" t="s">
        <v>5618</v>
      </c>
      <c r="G206" s="218" t="s">
        <v>1352</v>
      </c>
      <c r="H206" s="219">
        <v>1</v>
      </c>
      <c r="I206" s="220"/>
      <c r="J206" s="221">
        <f>ROUND(I206*H206,2)</f>
        <v>0</v>
      </c>
      <c r="K206" s="217" t="s">
        <v>19</v>
      </c>
      <c r="L206" s="46"/>
      <c r="M206" s="222" t="s">
        <v>19</v>
      </c>
      <c r="N206" s="223" t="s">
        <v>44</v>
      </c>
      <c r="O206" s="86"/>
      <c r="P206" s="224">
        <f>O206*H206</f>
        <v>0</v>
      </c>
      <c r="Q206" s="224">
        <v>0</v>
      </c>
      <c r="R206" s="224">
        <f>Q206*H206</f>
        <v>0</v>
      </c>
      <c r="S206" s="224">
        <v>0</v>
      </c>
      <c r="T206" s="225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6" t="s">
        <v>135</v>
      </c>
      <c r="AT206" s="226" t="s">
        <v>190</v>
      </c>
      <c r="AU206" s="226" t="s">
        <v>80</v>
      </c>
      <c r="AY206" s="19" t="s">
        <v>188</v>
      </c>
      <c r="BE206" s="227">
        <f>IF(N206="základní",J206,0)</f>
        <v>0</v>
      </c>
      <c r="BF206" s="227">
        <f>IF(N206="snížená",J206,0)</f>
        <v>0</v>
      </c>
      <c r="BG206" s="227">
        <f>IF(N206="zákl. přenesená",J206,0)</f>
        <v>0</v>
      </c>
      <c r="BH206" s="227">
        <f>IF(N206="sníž. přenesená",J206,0)</f>
        <v>0</v>
      </c>
      <c r="BI206" s="227">
        <f>IF(N206="nulová",J206,0)</f>
        <v>0</v>
      </c>
      <c r="BJ206" s="19" t="s">
        <v>80</v>
      </c>
      <c r="BK206" s="227">
        <f>ROUND(I206*H206,2)</f>
        <v>0</v>
      </c>
      <c r="BL206" s="19" t="s">
        <v>135</v>
      </c>
      <c r="BM206" s="226" t="s">
        <v>3941</v>
      </c>
    </row>
    <row r="207" s="2" customFormat="1" ht="76.35" customHeight="1">
      <c r="A207" s="40"/>
      <c r="B207" s="41"/>
      <c r="C207" s="215" t="s">
        <v>2007</v>
      </c>
      <c r="D207" s="215" t="s">
        <v>190</v>
      </c>
      <c r="E207" s="216" t="s">
        <v>5619</v>
      </c>
      <c r="F207" s="217" t="s">
        <v>5620</v>
      </c>
      <c r="G207" s="218" t="s">
        <v>1352</v>
      </c>
      <c r="H207" s="219">
        <v>1</v>
      </c>
      <c r="I207" s="220"/>
      <c r="J207" s="221">
        <f>ROUND(I207*H207,2)</f>
        <v>0</v>
      </c>
      <c r="K207" s="217" t="s">
        <v>19</v>
      </c>
      <c r="L207" s="46"/>
      <c r="M207" s="222" t="s">
        <v>19</v>
      </c>
      <c r="N207" s="223" t="s">
        <v>44</v>
      </c>
      <c r="O207" s="86"/>
      <c r="P207" s="224">
        <f>O207*H207</f>
        <v>0</v>
      </c>
      <c r="Q207" s="224">
        <v>0</v>
      </c>
      <c r="R207" s="224">
        <f>Q207*H207</f>
        <v>0</v>
      </c>
      <c r="S207" s="224">
        <v>0</v>
      </c>
      <c r="T207" s="225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6" t="s">
        <v>135</v>
      </c>
      <c r="AT207" s="226" t="s">
        <v>190</v>
      </c>
      <c r="AU207" s="226" t="s">
        <v>80</v>
      </c>
      <c r="AY207" s="19" t="s">
        <v>188</v>
      </c>
      <c r="BE207" s="227">
        <f>IF(N207="základní",J207,0)</f>
        <v>0</v>
      </c>
      <c r="BF207" s="227">
        <f>IF(N207="snížená",J207,0)</f>
        <v>0</v>
      </c>
      <c r="BG207" s="227">
        <f>IF(N207="zákl. přenesená",J207,0)</f>
        <v>0</v>
      </c>
      <c r="BH207" s="227">
        <f>IF(N207="sníž. přenesená",J207,0)</f>
        <v>0</v>
      </c>
      <c r="BI207" s="227">
        <f>IF(N207="nulová",J207,0)</f>
        <v>0</v>
      </c>
      <c r="BJ207" s="19" t="s">
        <v>80</v>
      </c>
      <c r="BK207" s="227">
        <f>ROUND(I207*H207,2)</f>
        <v>0</v>
      </c>
      <c r="BL207" s="19" t="s">
        <v>135</v>
      </c>
      <c r="BM207" s="226" t="s">
        <v>3944</v>
      </c>
    </row>
    <row r="208" s="2" customFormat="1" ht="16.5" customHeight="1">
      <c r="A208" s="40"/>
      <c r="B208" s="41"/>
      <c r="C208" s="215" t="s">
        <v>2009</v>
      </c>
      <c r="D208" s="215" t="s">
        <v>190</v>
      </c>
      <c r="E208" s="216" t="s">
        <v>5621</v>
      </c>
      <c r="F208" s="217" t="s">
        <v>5622</v>
      </c>
      <c r="G208" s="218" t="s">
        <v>1352</v>
      </c>
      <c r="H208" s="219">
        <v>8</v>
      </c>
      <c r="I208" s="220"/>
      <c r="J208" s="221">
        <f>ROUND(I208*H208,2)</f>
        <v>0</v>
      </c>
      <c r="K208" s="217" t="s">
        <v>19</v>
      </c>
      <c r="L208" s="46"/>
      <c r="M208" s="222" t="s">
        <v>19</v>
      </c>
      <c r="N208" s="223" t="s">
        <v>44</v>
      </c>
      <c r="O208" s="86"/>
      <c r="P208" s="224">
        <f>O208*H208</f>
        <v>0</v>
      </c>
      <c r="Q208" s="224">
        <v>0</v>
      </c>
      <c r="R208" s="224">
        <f>Q208*H208</f>
        <v>0</v>
      </c>
      <c r="S208" s="224">
        <v>0</v>
      </c>
      <c r="T208" s="225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6" t="s">
        <v>135</v>
      </c>
      <c r="AT208" s="226" t="s">
        <v>190</v>
      </c>
      <c r="AU208" s="226" t="s">
        <v>80</v>
      </c>
      <c r="AY208" s="19" t="s">
        <v>188</v>
      </c>
      <c r="BE208" s="227">
        <f>IF(N208="základní",J208,0)</f>
        <v>0</v>
      </c>
      <c r="BF208" s="227">
        <f>IF(N208="snížená",J208,0)</f>
        <v>0</v>
      </c>
      <c r="BG208" s="227">
        <f>IF(N208="zákl. přenesená",J208,0)</f>
        <v>0</v>
      </c>
      <c r="BH208" s="227">
        <f>IF(N208="sníž. přenesená",J208,0)</f>
        <v>0</v>
      </c>
      <c r="BI208" s="227">
        <f>IF(N208="nulová",J208,0)</f>
        <v>0</v>
      </c>
      <c r="BJ208" s="19" t="s">
        <v>80</v>
      </c>
      <c r="BK208" s="227">
        <f>ROUND(I208*H208,2)</f>
        <v>0</v>
      </c>
      <c r="BL208" s="19" t="s">
        <v>135</v>
      </c>
      <c r="BM208" s="226" t="s">
        <v>3947</v>
      </c>
    </row>
    <row r="209" s="2" customFormat="1" ht="21.75" customHeight="1">
      <c r="A209" s="40"/>
      <c r="B209" s="41"/>
      <c r="C209" s="215" t="s">
        <v>2011</v>
      </c>
      <c r="D209" s="215" t="s">
        <v>190</v>
      </c>
      <c r="E209" s="216" t="s">
        <v>5623</v>
      </c>
      <c r="F209" s="217" t="s">
        <v>5624</v>
      </c>
      <c r="G209" s="218" t="s">
        <v>1352</v>
      </c>
      <c r="H209" s="219">
        <v>1</v>
      </c>
      <c r="I209" s="220"/>
      <c r="J209" s="221">
        <f>ROUND(I209*H209,2)</f>
        <v>0</v>
      </c>
      <c r="K209" s="217" t="s">
        <v>19</v>
      </c>
      <c r="L209" s="46"/>
      <c r="M209" s="222" t="s">
        <v>19</v>
      </c>
      <c r="N209" s="223" t="s">
        <v>44</v>
      </c>
      <c r="O209" s="86"/>
      <c r="P209" s="224">
        <f>O209*H209</f>
        <v>0</v>
      </c>
      <c r="Q209" s="224">
        <v>0</v>
      </c>
      <c r="R209" s="224">
        <f>Q209*H209</f>
        <v>0</v>
      </c>
      <c r="S209" s="224">
        <v>0</v>
      </c>
      <c r="T209" s="225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6" t="s">
        <v>135</v>
      </c>
      <c r="AT209" s="226" t="s">
        <v>190</v>
      </c>
      <c r="AU209" s="226" t="s">
        <v>80</v>
      </c>
      <c r="AY209" s="19" t="s">
        <v>188</v>
      </c>
      <c r="BE209" s="227">
        <f>IF(N209="základní",J209,0)</f>
        <v>0</v>
      </c>
      <c r="BF209" s="227">
        <f>IF(N209="snížená",J209,0)</f>
        <v>0</v>
      </c>
      <c r="BG209" s="227">
        <f>IF(N209="zákl. přenesená",J209,0)</f>
        <v>0</v>
      </c>
      <c r="BH209" s="227">
        <f>IF(N209="sníž. přenesená",J209,0)</f>
        <v>0</v>
      </c>
      <c r="BI209" s="227">
        <f>IF(N209="nulová",J209,0)</f>
        <v>0</v>
      </c>
      <c r="BJ209" s="19" t="s">
        <v>80</v>
      </c>
      <c r="BK209" s="227">
        <f>ROUND(I209*H209,2)</f>
        <v>0</v>
      </c>
      <c r="BL209" s="19" t="s">
        <v>135</v>
      </c>
      <c r="BM209" s="226" t="s">
        <v>3950</v>
      </c>
    </row>
    <row r="210" s="2" customFormat="1" ht="21.75" customHeight="1">
      <c r="A210" s="40"/>
      <c r="B210" s="41"/>
      <c r="C210" s="215" t="s">
        <v>2016</v>
      </c>
      <c r="D210" s="215" t="s">
        <v>190</v>
      </c>
      <c r="E210" s="216" t="s">
        <v>5625</v>
      </c>
      <c r="F210" s="217" t="s">
        <v>5626</v>
      </c>
      <c r="G210" s="218" t="s">
        <v>1352</v>
      </c>
      <c r="H210" s="219">
        <v>1</v>
      </c>
      <c r="I210" s="220"/>
      <c r="J210" s="221">
        <f>ROUND(I210*H210,2)</f>
        <v>0</v>
      </c>
      <c r="K210" s="217" t="s">
        <v>19</v>
      </c>
      <c r="L210" s="46"/>
      <c r="M210" s="222" t="s">
        <v>19</v>
      </c>
      <c r="N210" s="223" t="s">
        <v>44</v>
      </c>
      <c r="O210" s="86"/>
      <c r="P210" s="224">
        <f>O210*H210</f>
        <v>0</v>
      </c>
      <c r="Q210" s="224">
        <v>0</v>
      </c>
      <c r="R210" s="224">
        <f>Q210*H210</f>
        <v>0</v>
      </c>
      <c r="S210" s="224">
        <v>0</v>
      </c>
      <c r="T210" s="225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6" t="s">
        <v>135</v>
      </c>
      <c r="AT210" s="226" t="s">
        <v>190</v>
      </c>
      <c r="AU210" s="226" t="s">
        <v>80</v>
      </c>
      <c r="AY210" s="19" t="s">
        <v>188</v>
      </c>
      <c r="BE210" s="227">
        <f>IF(N210="základní",J210,0)</f>
        <v>0</v>
      </c>
      <c r="BF210" s="227">
        <f>IF(N210="snížená",J210,0)</f>
        <v>0</v>
      </c>
      <c r="BG210" s="227">
        <f>IF(N210="zákl. přenesená",J210,0)</f>
        <v>0</v>
      </c>
      <c r="BH210" s="227">
        <f>IF(N210="sníž. přenesená",J210,0)</f>
        <v>0</v>
      </c>
      <c r="BI210" s="227">
        <f>IF(N210="nulová",J210,0)</f>
        <v>0</v>
      </c>
      <c r="BJ210" s="19" t="s">
        <v>80</v>
      </c>
      <c r="BK210" s="227">
        <f>ROUND(I210*H210,2)</f>
        <v>0</v>
      </c>
      <c r="BL210" s="19" t="s">
        <v>135</v>
      </c>
      <c r="BM210" s="226" t="s">
        <v>3953</v>
      </c>
    </row>
    <row r="211" s="2" customFormat="1" ht="16.5" customHeight="1">
      <c r="A211" s="40"/>
      <c r="B211" s="41"/>
      <c r="C211" s="215" t="s">
        <v>2020</v>
      </c>
      <c r="D211" s="215" t="s">
        <v>190</v>
      </c>
      <c r="E211" s="216" t="s">
        <v>5627</v>
      </c>
      <c r="F211" s="217" t="s">
        <v>5628</v>
      </c>
      <c r="G211" s="218" t="s">
        <v>1352</v>
      </c>
      <c r="H211" s="219">
        <v>31.5</v>
      </c>
      <c r="I211" s="220"/>
      <c r="J211" s="221">
        <f>ROUND(I211*H211,2)</f>
        <v>0</v>
      </c>
      <c r="K211" s="217" t="s">
        <v>19</v>
      </c>
      <c r="L211" s="46"/>
      <c r="M211" s="222" t="s">
        <v>19</v>
      </c>
      <c r="N211" s="223" t="s">
        <v>44</v>
      </c>
      <c r="O211" s="86"/>
      <c r="P211" s="224">
        <f>O211*H211</f>
        <v>0</v>
      </c>
      <c r="Q211" s="224">
        <v>0</v>
      </c>
      <c r="R211" s="224">
        <f>Q211*H211</f>
        <v>0</v>
      </c>
      <c r="S211" s="224">
        <v>0</v>
      </c>
      <c r="T211" s="225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6" t="s">
        <v>135</v>
      </c>
      <c r="AT211" s="226" t="s">
        <v>190</v>
      </c>
      <c r="AU211" s="226" t="s">
        <v>80</v>
      </c>
      <c r="AY211" s="19" t="s">
        <v>188</v>
      </c>
      <c r="BE211" s="227">
        <f>IF(N211="základní",J211,0)</f>
        <v>0</v>
      </c>
      <c r="BF211" s="227">
        <f>IF(N211="snížená",J211,0)</f>
        <v>0</v>
      </c>
      <c r="BG211" s="227">
        <f>IF(N211="zákl. přenesená",J211,0)</f>
        <v>0</v>
      </c>
      <c r="BH211" s="227">
        <f>IF(N211="sníž. přenesená",J211,0)</f>
        <v>0</v>
      </c>
      <c r="BI211" s="227">
        <f>IF(N211="nulová",J211,0)</f>
        <v>0</v>
      </c>
      <c r="BJ211" s="19" t="s">
        <v>80</v>
      </c>
      <c r="BK211" s="227">
        <f>ROUND(I211*H211,2)</f>
        <v>0</v>
      </c>
      <c r="BL211" s="19" t="s">
        <v>135</v>
      </c>
      <c r="BM211" s="226" t="s">
        <v>3956</v>
      </c>
    </row>
    <row r="212" s="2" customFormat="1" ht="24.15" customHeight="1">
      <c r="A212" s="40"/>
      <c r="B212" s="41"/>
      <c r="C212" s="215" t="s">
        <v>2026</v>
      </c>
      <c r="D212" s="215" t="s">
        <v>190</v>
      </c>
      <c r="E212" s="216" t="s">
        <v>5629</v>
      </c>
      <c r="F212" s="217" t="s">
        <v>5630</v>
      </c>
      <c r="G212" s="218" t="s">
        <v>1352</v>
      </c>
      <c r="H212" s="219">
        <v>2</v>
      </c>
      <c r="I212" s="220"/>
      <c r="J212" s="221">
        <f>ROUND(I212*H212,2)</f>
        <v>0</v>
      </c>
      <c r="K212" s="217" t="s">
        <v>19</v>
      </c>
      <c r="L212" s="46"/>
      <c r="M212" s="222" t="s">
        <v>19</v>
      </c>
      <c r="N212" s="223" t="s">
        <v>44</v>
      </c>
      <c r="O212" s="86"/>
      <c r="P212" s="224">
        <f>O212*H212</f>
        <v>0</v>
      </c>
      <c r="Q212" s="224">
        <v>0</v>
      </c>
      <c r="R212" s="224">
        <f>Q212*H212</f>
        <v>0</v>
      </c>
      <c r="S212" s="224">
        <v>0</v>
      </c>
      <c r="T212" s="225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6" t="s">
        <v>135</v>
      </c>
      <c r="AT212" s="226" t="s">
        <v>190</v>
      </c>
      <c r="AU212" s="226" t="s">
        <v>80</v>
      </c>
      <c r="AY212" s="19" t="s">
        <v>188</v>
      </c>
      <c r="BE212" s="227">
        <f>IF(N212="základní",J212,0)</f>
        <v>0</v>
      </c>
      <c r="BF212" s="227">
        <f>IF(N212="snížená",J212,0)</f>
        <v>0</v>
      </c>
      <c r="BG212" s="227">
        <f>IF(N212="zákl. přenesená",J212,0)</f>
        <v>0</v>
      </c>
      <c r="BH212" s="227">
        <f>IF(N212="sníž. přenesená",J212,0)</f>
        <v>0</v>
      </c>
      <c r="BI212" s="227">
        <f>IF(N212="nulová",J212,0)</f>
        <v>0</v>
      </c>
      <c r="BJ212" s="19" t="s">
        <v>80</v>
      </c>
      <c r="BK212" s="227">
        <f>ROUND(I212*H212,2)</f>
        <v>0</v>
      </c>
      <c r="BL212" s="19" t="s">
        <v>135</v>
      </c>
      <c r="BM212" s="226" t="s">
        <v>3959</v>
      </c>
    </row>
    <row r="213" s="2" customFormat="1" ht="16.5" customHeight="1">
      <c r="A213" s="40"/>
      <c r="B213" s="41"/>
      <c r="C213" s="215" t="s">
        <v>2030</v>
      </c>
      <c r="D213" s="215" t="s">
        <v>190</v>
      </c>
      <c r="E213" s="216" t="s">
        <v>5631</v>
      </c>
      <c r="F213" s="217" t="s">
        <v>5632</v>
      </c>
      <c r="G213" s="218" t="s">
        <v>1352</v>
      </c>
      <c r="H213" s="219">
        <v>2</v>
      </c>
      <c r="I213" s="220"/>
      <c r="J213" s="221">
        <f>ROUND(I213*H213,2)</f>
        <v>0</v>
      </c>
      <c r="K213" s="217" t="s">
        <v>19</v>
      </c>
      <c r="L213" s="46"/>
      <c r="M213" s="222" t="s">
        <v>19</v>
      </c>
      <c r="N213" s="223" t="s">
        <v>44</v>
      </c>
      <c r="O213" s="86"/>
      <c r="P213" s="224">
        <f>O213*H213</f>
        <v>0</v>
      </c>
      <c r="Q213" s="224">
        <v>0</v>
      </c>
      <c r="R213" s="224">
        <f>Q213*H213</f>
        <v>0</v>
      </c>
      <c r="S213" s="224">
        <v>0</v>
      </c>
      <c r="T213" s="225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6" t="s">
        <v>135</v>
      </c>
      <c r="AT213" s="226" t="s">
        <v>190</v>
      </c>
      <c r="AU213" s="226" t="s">
        <v>80</v>
      </c>
      <c r="AY213" s="19" t="s">
        <v>188</v>
      </c>
      <c r="BE213" s="227">
        <f>IF(N213="základní",J213,0)</f>
        <v>0</v>
      </c>
      <c r="BF213" s="227">
        <f>IF(N213="snížená",J213,0)</f>
        <v>0</v>
      </c>
      <c r="BG213" s="227">
        <f>IF(N213="zákl. přenesená",J213,0)</f>
        <v>0</v>
      </c>
      <c r="BH213" s="227">
        <f>IF(N213="sníž. přenesená",J213,0)</f>
        <v>0</v>
      </c>
      <c r="BI213" s="227">
        <f>IF(N213="nulová",J213,0)</f>
        <v>0</v>
      </c>
      <c r="BJ213" s="19" t="s">
        <v>80</v>
      </c>
      <c r="BK213" s="227">
        <f>ROUND(I213*H213,2)</f>
        <v>0</v>
      </c>
      <c r="BL213" s="19" t="s">
        <v>135</v>
      </c>
      <c r="BM213" s="226" t="s">
        <v>3962</v>
      </c>
    </row>
    <row r="214" s="2" customFormat="1" ht="24.15" customHeight="1">
      <c r="A214" s="40"/>
      <c r="B214" s="41"/>
      <c r="C214" s="215" t="s">
        <v>2033</v>
      </c>
      <c r="D214" s="215" t="s">
        <v>190</v>
      </c>
      <c r="E214" s="216" t="s">
        <v>5633</v>
      </c>
      <c r="F214" s="217" t="s">
        <v>5634</v>
      </c>
      <c r="G214" s="218" t="s">
        <v>501</v>
      </c>
      <c r="H214" s="219">
        <v>2</v>
      </c>
      <c r="I214" s="220"/>
      <c r="J214" s="221">
        <f>ROUND(I214*H214,2)</f>
        <v>0</v>
      </c>
      <c r="K214" s="217" t="s">
        <v>19</v>
      </c>
      <c r="L214" s="46"/>
      <c r="M214" s="222" t="s">
        <v>19</v>
      </c>
      <c r="N214" s="223" t="s">
        <v>44</v>
      </c>
      <c r="O214" s="86"/>
      <c r="P214" s="224">
        <f>O214*H214</f>
        <v>0</v>
      </c>
      <c r="Q214" s="224">
        <v>0</v>
      </c>
      <c r="R214" s="224">
        <f>Q214*H214</f>
        <v>0</v>
      </c>
      <c r="S214" s="224">
        <v>0</v>
      </c>
      <c r="T214" s="225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6" t="s">
        <v>135</v>
      </c>
      <c r="AT214" s="226" t="s">
        <v>190</v>
      </c>
      <c r="AU214" s="226" t="s">
        <v>80</v>
      </c>
      <c r="AY214" s="19" t="s">
        <v>188</v>
      </c>
      <c r="BE214" s="227">
        <f>IF(N214="základní",J214,0)</f>
        <v>0</v>
      </c>
      <c r="BF214" s="227">
        <f>IF(N214="snížená",J214,0)</f>
        <v>0</v>
      </c>
      <c r="BG214" s="227">
        <f>IF(N214="zákl. přenesená",J214,0)</f>
        <v>0</v>
      </c>
      <c r="BH214" s="227">
        <f>IF(N214="sníž. přenesená",J214,0)</f>
        <v>0</v>
      </c>
      <c r="BI214" s="227">
        <f>IF(N214="nulová",J214,0)</f>
        <v>0</v>
      </c>
      <c r="BJ214" s="19" t="s">
        <v>80</v>
      </c>
      <c r="BK214" s="227">
        <f>ROUND(I214*H214,2)</f>
        <v>0</v>
      </c>
      <c r="BL214" s="19" t="s">
        <v>135</v>
      </c>
      <c r="BM214" s="226" t="s">
        <v>3965</v>
      </c>
    </row>
    <row r="215" s="2" customFormat="1" ht="16.5" customHeight="1">
      <c r="A215" s="40"/>
      <c r="B215" s="41"/>
      <c r="C215" s="215" t="s">
        <v>2037</v>
      </c>
      <c r="D215" s="215" t="s">
        <v>190</v>
      </c>
      <c r="E215" s="216" t="s">
        <v>5440</v>
      </c>
      <c r="F215" s="217" t="s">
        <v>5441</v>
      </c>
      <c r="G215" s="218" t="s">
        <v>501</v>
      </c>
      <c r="H215" s="219">
        <v>2</v>
      </c>
      <c r="I215" s="220"/>
      <c r="J215" s="221">
        <f>ROUND(I215*H215,2)</f>
        <v>0</v>
      </c>
      <c r="K215" s="217" t="s">
        <v>19</v>
      </c>
      <c r="L215" s="46"/>
      <c r="M215" s="222" t="s">
        <v>19</v>
      </c>
      <c r="N215" s="223" t="s">
        <v>44</v>
      </c>
      <c r="O215" s="86"/>
      <c r="P215" s="224">
        <f>O215*H215</f>
        <v>0</v>
      </c>
      <c r="Q215" s="224">
        <v>0</v>
      </c>
      <c r="R215" s="224">
        <f>Q215*H215</f>
        <v>0</v>
      </c>
      <c r="S215" s="224">
        <v>0</v>
      </c>
      <c r="T215" s="225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6" t="s">
        <v>135</v>
      </c>
      <c r="AT215" s="226" t="s">
        <v>190</v>
      </c>
      <c r="AU215" s="226" t="s">
        <v>80</v>
      </c>
      <c r="AY215" s="19" t="s">
        <v>188</v>
      </c>
      <c r="BE215" s="227">
        <f>IF(N215="základní",J215,0)</f>
        <v>0</v>
      </c>
      <c r="BF215" s="227">
        <f>IF(N215="snížená",J215,0)</f>
        <v>0</v>
      </c>
      <c r="BG215" s="227">
        <f>IF(N215="zákl. přenesená",J215,0)</f>
        <v>0</v>
      </c>
      <c r="BH215" s="227">
        <f>IF(N215="sníž. přenesená",J215,0)</f>
        <v>0</v>
      </c>
      <c r="BI215" s="227">
        <f>IF(N215="nulová",J215,0)</f>
        <v>0</v>
      </c>
      <c r="BJ215" s="19" t="s">
        <v>80</v>
      </c>
      <c r="BK215" s="227">
        <f>ROUND(I215*H215,2)</f>
        <v>0</v>
      </c>
      <c r="BL215" s="19" t="s">
        <v>135</v>
      </c>
      <c r="BM215" s="226" t="s">
        <v>3968</v>
      </c>
    </row>
    <row r="216" s="2" customFormat="1" ht="16.5" customHeight="1">
      <c r="A216" s="40"/>
      <c r="B216" s="41"/>
      <c r="C216" s="215" t="s">
        <v>2044</v>
      </c>
      <c r="D216" s="215" t="s">
        <v>190</v>
      </c>
      <c r="E216" s="216" t="s">
        <v>5442</v>
      </c>
      <c r="F216" s="217" t="s">
        <v>5443</v>
      </c>
      <c r="G216" s="218" t="s">
        <v>1352</v>
      </c>
      <c r="H216" s="219">
        <v>32</v>
      </c>
      <c r="I216" s="220"/>
      <c r="J216" s="221">
        <f>ROUND(I216*H216,2)</f>
        <v>0</v>
      </c>
      <c r="K216" s="217" t="s">
        <v>19</v>
      </c>
      <c r="L216" s="46"/>
      <c r="M216" s="222" t="s">
        <v>19</v>
      </c>
      <c r="N216" s="223" t="s">
        <v>44</v>
      </c>
      <c r="O216" s="86"/>
      <c r="P216" s="224">
        <f>O216*H216</f>
        <v>0</v>
      </c>
      <c r="Q216" s="224">
        <v>0</v>
      </c>
      <c r="R216" s="224">
        <f>Q216*H216</f>
        <v>0</v>
      </c>
      <c r="S216" s="224">
        <v>0</v>
      </c>
      <c r="T216" s="225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6" t="s">
        <v>135</v>
      </c>
      <c r="AT216" s="226" t="s">
        <v>190</v>
      </c>
      <c r="AU216" s="226" t="s">
        <v>80</v>
      </c>
      <c r="AY216" s="19" t="s">
        <v>188</v>
      </c>
      <c r="BE216" s="227">
        <f>IF(N216="základní",J216,0)</f>
        <v>0</v>
      </c>
      <c r="BF216" s="227">
        <f>IF(N216="snížená",J216,0)</f>
        <v>0</v>
      </c>
      <c r="BG216" s="227">
        <f>IF(N216="zákl. přenesená",J216,0)</f>
        <v>0</v>
      </c>
      <c r="BH216" s="227">
        <f>IF(N216="sníž. přenesená",J216,0)</f>
        <v>0</v>
      </c>
      <c r="BI216" s="227">
        <f>IF(N216="nulová",J216,0)</f>
        <v>0</v>
      </c>
      <c r="BJ216" s="19" t="s">
        <v>80</v>
      </c>
      <c r="BK216" s="227">
        <f>ROUND(I216*H216,2)</f>
        <v>0</v>
      </c>
      <c r="BL216" s="19" t="s">
        <v>135</v>
      </c>
      <c r="BM216" s="226" t="s">
        <v>3971</v>
      </c>
    </row>
    <row r="217" s="2" customFormat="1" ht="16.5" customHeight="1">
      <c r="A217" s="40"/>
      <c r="B217" s="41"/>
      <c r="C217" s="215" t="s">
        <v>2049</v>
      </c>
      <c r="D217" s="215" t="s">
        <v>190</v>
      </c>
      <c r="E217" s="216" t="s">
        <v>5635</v>
      </c>
      <c r="F217" s="217" t="s">
        <v>5636</v>
      </c>
      <c r="G217" s="218" t="s">
        <v>1352</v>
      </c>
      <c r="H217" s="219">
        <v>7</v>
      </c>
      <c r="I217" s="220"/>
      <c r="J217" s="221">
        <f>ROUND(I217*H217,2)</f>
        <v>0</v>
      </c>
      <c r="K217" s="217" t="s">
        <v>19</v>
      </c>
      <c r="L217" s="46"/>
      <c r="M217" s="222" t="s">
        <v>19</v>
      </c>
      <c r="N217" s="223" t="s">
        <v>44</v>
      </c>
      <c r="O217" s="86"/>
      <c r="P217" s="224">
        <f>O217*H217</f>
        <v>0</v>
      </c>
      <c r="Q217" s="224">
        <v>0</v>
      </c>
      <c r="R217" s="224">
        <f>Q217*H217</f>
        <v>0</v>
      </c>
      <c r="S217" s="224">
        <v>0</v>
      </c>
      <c r="T217" s="225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6" t="s">
        <v>135</v>
      </c>
      <c r="AT217" s="226" t="s">
        <v>190</v>
      </c>
      <c r="AU217" s="226" t="s">
        <v>80</v>
      </c>
      <c r="AY217" s="19" t="s">
        <v>188</v>
      </c>
      <c r="BE217" s="227">
        <f>IF(N217="základní",J217,0)</f>
        <v>0</v>
      </c>
      <c r="BF217" s="227">
        <f>IF(N217="snížená",J217,0)</f>
        <v>0</v>
      </c>
      <c r="BG217" s="227">
        <f>IF(N217="zákl. přenesená",J217,0)</f>
        <v>0</v>
      </c>
      <c r="BH217" s="227">
        <f>IF(N217="sníž. přenesená",J217,0)</f>
        <v>0</v>
      </c>
      <c r="BI217" s="227">
        <f>IF(N217="nulová",J217,0)</f>
        <v>0</v>
      </c>
      <c r="BJ217" s="19" t="s">
        <v>80</v>
      </c>
      <c r="BK217" s="227">
        <f>ROUND(I217*H217,2)</f>
        <v>0</v>
      </c>
      <c r="BL217" s="19" t="s">
        <v>135</v>
      </c>
      <c r="BM217" s="226" t="s">
        <v>3974</v>
      </c>
    </row>
    <row r="218" s="2" customFormat="1" ht="16.5" customHeight="1">
      <c r="A218" s="40"/>
      <c r="B218" s="41"/>
      <c r="C218" s="215" t="s">
        <v>2051</v>
      </c>
      <c r="D218" s="215" t="s">
        <v>190</v>
      </c>
      <c r="E218" s="216" t="s">
        <v>5637</v>
      </c>
      <c r="F218" s="217" t="s">
        <v>5638</v>
      </c>
      <c r="G218" s="218" t="s">
        <v>1352</v>
      </c>
      <c r="H218" s="219">
        <v>4</v>
      </c>
      <c r="I218" s="220"/>
      <c r="J218" s="221">
        <f>ROUND(I218*H218,2)</f>
        <v>0</v>
      </c>
      <c r="K218" s="217" t="s">
        <v>19</v>
      </c>
      <c r="L218" s="46"/>
      <c r="M218" s="222" t="s">
        <v>19</v>
      </c>
      <c r="N218" s="223" t="s">
        <v>44</v>
      </c>
      <c r="O218" s="86"/>
      <c r="P218" s="224">
        <f>O218*H218</f>
        <v>0</v>
      </c>
      <c r="Q218" s="224">
        <v>0</v>
      </c>
      <c r="R218" s="224">
        <f>Q218*H218</f>
        <v>0</v>
      </c>
      <c r="S218" s="224">
        <v>0</v>
      </c>
      <c r="T218" s="225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6" t="s">
        <v>135</v>
      </c>
      <c r="AT218" s="226" t="s">
        <v>190</v>
      </c>
      <c r="AU218" s="226" t="s">
        <v>80</v>
      </c>
      <c r="AY218" s="19" t="s">
        <v>188</v>
      </c>
      <c r="BE218" s="227">
        <f>IF(N218="základní",J218,0)</f>
        <v>0</v>
      </c>
      <c r="BF218" s="227">
        <f>IF(N218="snížená",J218,0)</f>
        <v>0</v>
      </c>
      <c r="BG218" s="227">
        <f>IF(N218="zákl. přenesená",J218,0)</f>
        <v>0</v>
      </c>
      <c r="BH218" s="227">
        <f>IF(N218="sníž. přenesená",J218,0)</f>
        <v>0</v>
      </c>
      <c r="BI218" s="227">
        <f>IF(N218="nulová",J218,0)</f>
        <v>0</v>
      </c>
      <c r="BJ218" s="19" t="s">
        <v>80</v>
      </c>
      <c r="BK218" s="227">
        <f>ROUND(I218*H218,2)</f>
        <v>0</v>
      </c>
      <c r="BL218" s="19" t="s">
        <v>135</v>
      </c>
      <c r="BM218" s="226" t="s">
        <v>3977</v>
      </c>
    </row>
    <row r="219" s="2" customFormat="1" ht="16.5" customHeight="1">
      <c r="A219" s="40"/>
      <c r="B219" s="41"/>
      <c r="C219" s="215" t="s">
        <v>2057</v>
      </c>
      <c r="D219" s="215" t="s">
        <v>190</v>
      </c>
      <c r="E219" s="216" t="s">
        <v>5639</v>
      </c>
      <c r="F219" s="217" t="s">
        <v>5640</v>
      </c>
      <c r="G219" s="218" t="s">
        <v>1352</v>
      </c>
      <c r="H219" s="219">
        <v>2</v>
      </c>
      <c r="I219" s="220"/>
      <c r="J219" s="221">
        <f>ROUND(I219*H219,2)</f>
        <v>0</v>
      </c>
      <c r="K219" s="217" t="s">
        <v>19</v>
      </c>
      <c r="L219" s="46"/>
      <c r="M219" s="222" t="s">
        <v>19</v>
      </c>
      <c r="N219" s="223" t="s">
        <v>44</v>
      </c>
      <c r="O219" s="86"/>
      <c r="P219" s="224">
        <f>O219*H219</f>
        <v>0</v>
      </c>
      <c r="Q219" s="224">
        <v>0</v>
      </c>
      <c r="R219" s="224">
        <f>Q219*H219</f>
        <v>0</v>
      </c>
      <c r="S219" s="224">
        <v>0</v>
      </c>
      <c r="T219" s="225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6" t="s">
        <v>135</v>
      </c>
      <c r="AT219" s="226" t="s">
        <v>190</v>
      </c>
      <c r="AU219" s="226" t="s">
        <v>80</v>
      </c>
      <c r="AY219" s="19" t="s">
        <v>188</v>
      </c>
      <c r="BE219" s="227">
        <f>IF(N219="základní",J219,0)</f>
        <v>0</v>
      </c>
      <c r="BF219" s="227">
        <f>IF(N219="snížená",J219,0)</f>
        <v>0</v>
      </c>
      <c r="BG219" s="227">
        <f>IF(N219="zákl. přenesená",J219,0)</f>
        <v>0</v>
      </c>
      <c r="BH219" s="227">
        <f>IF(N219="sníž. přenesená",J219,0)</f>
        <v>0</v>
      </c>
      <c r="BI219" s="227">
        <f>IF(N219="nulová",J219,0)</f>
        <v>0</v>
      </c>
      <c r="BJ219" s="19" t="s">
        <v>80</v>
      </c>
      <c r="BK219" s="227">
        <f>ROUND(I219*H219,2)</f>
        <v>0</v>
      </c>
      <c r="BL219" s="19" t="s">
        <v>135</v>
      </c>
      <c r="BM219" s="226" t="s">
        <v>3978</v>
      </c>
    </row>
    <row r="220" s="2" customFormat="1" ht="16.5" customHeight="1">
      <c r="A220" s="40"/>
      <c r="B220" s="41"/>
      <c r="C220" s="215" t="s">
        <v>2063</v>
      </c>
      <c r="D220" s="215" t="s">
        <v>190</v>
      </c>
      <c r="E220" s="216" t="s">
        <v>5438</v>
      </c>
      <c r="F220" s="217" t="s">
        <v>5439</v>
      </c>
      <c r="G220" s="218" t="s">
        <v>1352</v>
      </c>
      <c r="H220" s="219">
        <v>13</v>
      </c>
      <c r="I220" s="220"/>
      <c r="J220" s="221">
        <f>ROUND(I220*H220,2)</f>
        <v>0</v>
      </c>
      <c r="K220" s="217" t="s">
        <v>19</v>
      </c>
      <c r="L220" s="46"/>
      <c r="M220" s="222" t="s">
        <v>19</v>
      </c>
      <c r="N220" s="223" t="s">
        <v>44</v>
      </c>
      <c r="O220" s="86"/>
      <c r="P220" s="224">
        <f>O220*H220</f>
        <v>0</v>
      </c>
      <c r="Q220" s="224">
        <v>0</v>
      </c>
      <c r="R220" s="224">
        <f>Q220*H220</f>
        <v>0</v>
      </c>
      <c r="S220" s="224">
        <v>0</v>
      </c>
      <c r="T220" s="225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6" t="s">
        <v>135</v>
      </c>
      <c r="AT220" s="226" t="s">
        <v>190</v>
      </c>
      <c r="AU220" s="226" t="s">
        <v>80</v>
      </c>
      <c r="AY220" s="19" t="s">
        <v>188</v>
      </c>
      <c r="BE220" s="227">
        <f>IF(N220="základní",J220,0)</f>
        <v>0</v>
      </c>
      <c r="BF220" s="227">
        <f>IF(N220="snížená",J220,0)</f>
        <v>0</v>
      </c>
      <c r="BG220" s="227">
        <f>IF(N220="zákl. přenesená",J220,0)</f>
        <v>0</v>
      </c>
      <c r="BH220" s="227">
        <f>IF(N220="sníž. přenesená",J220,0)</f>
        <v>0</v>
      </c>
      <c r="BI220" s="227">
        <f>IF(N220="nulová",J220,0)</f>
        <v>0</v>
      </c>
      <c r="BJ220" s="19" t="s">
        <v>80</v>
      </c>
      <c r="BK220" s="227">
        <f>ROUND(I220*H220,2)</f>
        <v>0</v>
      </c>
      <c r="BL220" s="19" t="s">
        <v>135</v>
      </c>
      <c r="BM220" s="226" t="s">
        <v>3981</v>
      </c>
    </row>
    <row r="221" s="2" customFormat="1" ht="24.15" customHeight="1">
      <c r="A221" s="40"/>
      <c r="B221" s="41"/>
      <c r="C221" s="215" t="s">
        <v>2069</v>
      </c>
      <c r="D221" s="215" t="s">
        <v>190</v>
      </c>
      <c r="E221" s="216" t="s">
        <v>5641</v>
      </c>
      <c r="F221" s="217" t="s">
        <v>5447</v>
      </c>
      <c r="G221" s="218" t="s">
        <v>501</v>
      </c>
      <c r="H221" s="219">
        <v>7</v>
      </c>
      <c r="I221" s="220"/>
      <c r="J221" s="221">
        <f>ROUND(I221*H221,2)</f>
        <v>0</v>
      </c>
      <c r="K221" s="217" t="s">
        <v>19</v>
      </c>
      <c r="L221" s="46"/>
      <c r="M221" s="222" t="s">
        <v>19</v>
      </c>
      <c r="N221" s="223" t="s">
        <v>44</v>
      </c>
      <c r="O221" s="86"/>
      <c r="P221" s="224">
        <f>O221*H221</f>
        <v>0</v>
      </c>
      <c r="Q221" s="224">
        <v>0</v>
      </c>
      <c r="R221" s="224">
        <f>Q221*H221</f>
        <v>0</v>
      </c>
      <c r="S221" s="224">
        <v>0</v>
      </c>
      <c r="T221" s="225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6" t="s">
        <v>135</v>
      </c>
      <c r="AT221" s="226" t="s">
        <v>190</v>
      </c>
      <c r="AU221" s="226" t="s">
        <v>80</v>
      </c>
      <c r="AY221" s="19" t="s">
        <v>188</v>
      </c>
      <c r="BE221" s="227">
        <f>IF(N221="základní",J221,0)</f>
        <v>0</v>
      </c>
      <c r="BF221" s="227">
        <f>IF(N221="snížená",J221,0)</f>
        <v>0</v>
      </c>
      <c r="BG221" s="227">
        <f>IF(N221="zákl. přenesená",J221,0)</f>
        <v>0</v>
      </c>
      <c r="BH221" s="227">
        <f>IF(N221="sníž. přenesená",J221,0)</f>
        <v>0</v>
      </c>
      <c r="BI221" s="227">
        <f>IF(N221="nulová",J221,0)</f>
        <v>0</v>
      </c>
      <c r="BJ221" s="19" t="s">
        <v>80</v>
      </c>
      <c r="BK221" s="227">
        <f>ROUND(I221*H221,2)</f>
        <v>0</v>
      </c>
      <c r="BL221" s="19" t="s">
        <v>135</v>
      </c>
      <c r="BM221" s="226" t="s">
        <v>3984</v>
      </c>
    </row>
    <row r="222" s="2" customFormat="1" ht="24.15" customHeight="1">
      <c r="A222" s="40"/>
      <c r="B222" s="41"/>
      <c r="C222" s="215" t="s">
        <v>2074</v>
      </c>
      <c r="D222" s="215" t="s">
        <v>190</v>
      </c>
      <c r="E222" s="216" t="s">
        <v>5436</v>
      </c>
      <c r="F222" s="217" t="s">
        <v>5437</v>
      </c>
      <c r="G222" s="218" t="s">
        <v>501</v>
      </c>
      <c r="H222" s="219">
        <v>4</v>
      </c>
      <c r="I222" s="220"/>
      <c r="J222" s="221">
        <f>ROUND(I222*H222,2)</f>
        <v>0</v>
      </c>
      <c r="K222" s="217" t="s">
        <v>19</v>
      </c>
      <c r="L222" s="46"/>
      <c r="M222" s="222" t="s">
        <v>19</v>
      </c>
      <c r="N222" s="223" t="s">
        <v>44</v>
      </c>
      <c r="O222" s="86"/>
      <c r="P222" s="224">
        <f>O222*H222</f>
        <v>0</v>
      </c>
      <c r="Q222" s="224">
        <v>0</v>
      </c>
      <c r="R222" s="224">
        <f>Q222*H222</f>
        <v>0</v>
      </c>
      <c r="S222" s="224">
        <v>0</v>
      </c>
      <c r="T222" s="225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6" t="s">
        <v>135</v>
      </c>
      <c r="AT222" s="226" t="s">
        <v>190</v>
      </c>
      <c r="AU222" s="226" t="s">
        <v>80</v>
      </c>
      <c r="AY222" s="19" t="s">
        <v>188</v>
      </c>
      <c r="BE222" s="227">
        <f>IF(N222="základní",J222,0)</f>
        <v>0</v>
      </c>
      <c r="BF222" s="227">
        <f>IF(N222="snížená",J222,0)</f>
        <v>0</v>
      </c>
      <c r="BG222" s="227">
        <f>IF(N222="zákl. přenesená",J222,0)</f>
        <v>0</v>
      </c>
      <c r="BH222" s="227">
        <f>IF(N222="sníž. přenesená",J222,0)</f>
        <v>0</v>
      </c>
      <c r="BI222" s="227">
        <f>IF(N222="nulová",J222,0)</f>
        <v>0</v>
      </c>
      <c r="BJ222" s="19" t="s">
        <v>80</v>
      </c>
      <c r="BK222" s="227">
        <f>ROUND(I222*H222,2)</f>
        <v>0</v>
      </c>
      <c r="BL222" s="19" t="s">
        <v>135</v>
      </c>
      <c r="BM222" s="226" t="s">
        <v>3987</v>
      </c>
    </row>
    <row r="223" s="2" customFormat="1" ht="24.15" customHeight="1">
      <c r="A223" s="40"/>
      <c r="B223" s="41"/>
      <c r="C223" s="215" t="s">
        <v>2079</v>
      </c>
      <c r="D223" s="215" t="s">
        <v>190</v>
      </c>
      <c r="E223" s="216" t="s">
        <v>5633</v>
      </c>
      <c r="F223" s="217" t="s">
        <v>5634</v>
      </c>
      <c r="G223" s="218" t="s">
        <v>501</v>
      </c>
      <c r="H223" s="219">
        <v>2</v>
      </c>
      <c r="I223" s="220"/>
      <c r="J223" s="221">
        <f>ROUND(I223*H223,2)</f>
        <v>0</v>
      </c>
      <c r="K223" s="217" t="s">
        <v>19</v>
      </c>
      <c r="L223" s="46"/>
      <c r="M223" s="222" t="s">
        <v>19</v>
      </c>
      <c r="N223" s="223" t="s">
        <v>44</v>
      </c>
      <c r="O223" s="86"/>
      <c r="P223" s="224">
        <f>O223*H223</f>
        <v>0</v>
      </c>
      <c r="Q223" s="224">
        <v>0</v>
      </c>
      <c r="R223" s="224">
        <f>Q223*H223</f>
        <v>0</v>
      </c>
      <c r="S223" s="224">
        <v>0</v>
      </c>
      <c r="T223" s="225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6" t="s">
        <v>135</v>
      </c>
      <c r="AT223" s="226" t="s">
        <v>190</v>
      </c>
      <c r="AU223" s="226" t="s">
        <v>80</v>
      </c>
      <c r="AY223" s="19" t="s">
        <v>188</v>
      </c>
      <c r="BE223" s="227">
        <f>IF(N223="základní",J223,0)</f>
        <v>0</v>
      </c>
      <c r="BF223" s="227">
        <f>IF(N223="snížená",J223,0)</f>
        <v>0</v>
      </c>
      <c r="BG223" s="227">
        <f>IF(N223="zákl. přenesená",J223,0)</f>
        <v>0</v>
      </c>
      <c r="BH223" s="227">
        <f>IF(N223="sníž. přenesená",J223,0)</f>
        <v>0</v>
      </c>
      <c r="BI223" s="227">
        <f>IF(N223="nulová",J223,0)</f>
        <v>0</v>
      </c>
      <c r="BJ223" s="19" t="s">
        <v>80</v>
      </c>
      <c r="BK223" s="227">
        <f>ROUND(I223*H223,2)</f>
        <v>0</v>
      </c>
      <c r="BL223" s="19" t="s">
        <v>135</v>
      </c>
      <c r="BM223" s="226" t="s">
        <v>3988</v>
      </c>
    </row>
    <row r="224" s="2" customFormat="1" ht="16.5" customHeight="1">
      <c r="A224" s="40"/>
      <c r="B224" s="41"/>
      <c r="C224" s="215" t="s">
        <v>2084</v>
      </c>
      <c r="D224" s="215" t="s">
        <v>190</v>
      </c>
      <c r="E224" s="216" t="s">
        <v>5442</v>
      </c>
      <c r="F224" s="217" t="s">
        <v>5443</v>
      </c>
      <c r="G224" s="218" t="s">
        <v>1352</v>
      </c>
      <c r="H224" s="219">
        <v>26</v>
      </c>
      <c r="I224" s="220"/>
      <c r="J224" s="221">
        <f>ROUND(I224*H224,2)</f>
        <v>0</v>
      </c>
      <c r="K224" s="217" t="s">
        <v>19</v>
      </c>
      <c r="L224" s="46"/>
      <c r="M224" s="222" t="s">
        <v>19</v>
      </c>
      <c r="N224" s="223" t="s">
        <v>44</v>
      </c>
      <c r="O224" s="86"/>
      <c r="P224" s="224">
        <f>O224*H224</f>
        <v>0</v>
      </c>
      <c r="Q224" s="224">
        <v>0</v>
      </c>
      <c r="R224" s="224">
        <f>Q224*H224</f>
        <v>0</v>
      </c>
      <c r="S224" s="224">
        <v>0</v>
      </c>
      <c r="T224" s="225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6" t="s">
        <v>135</v>
      </c>
      <c r="AT224" s="226" t="s">
        <v>190</v>
      </c>
      <c r="AU224" s="226" t="s">
        <v>80</v>
      </c>
      <c r="AY224" s="19" t="s">
        <v>188</v>
      </c>
      <c r="BE224" s="227">
        <f>IF(N224="základní",J224,0)</f>
        <v>0</v>
      </c>
      <c r="BF224" s="227">
        <f>IF(N224="snížená",J224,0)</f>
        <v>0</v>
      </c>
      <c r="BG224" s="227">
        <f>IF(N224="zákl. přenesená",J224,0)</f>
        <v>0</v>
      </c>
      <c r="BH224" s="227">
        <f>IF(N224="sníž. přenesená",J224,0)</f>
        <v>0</v>
      </c>
      <c r="BI224" s="227">
        <f>IF(N224="nulová",J224,0)</f>
        <v>0</v>
      </c>
      <c r="BJ224" s="19" t="s">
        <v>80</v>
      </c>
      <c r="BK224" s="227">
        <f>ROUND(I224*H224,2)</f>
        <v>0</v>
      </c>
      <c r="BL224" s="19" t="s">
        <v>135</v>
      </c>
      <c r="BM224" s="226" t="s">
        <v>3989</v>
      </c>
    </row>
    <row r="225" s="2" customFormat="1" ht="16.5" customHeight="1">
      <c r="A225" s="40"/>
      <c r="B225" s="41"/>
      <c r="C225" s="215" t="s">
        <v>2090</v>
      </c>
      <c r="D225" s="215" t="s">
        <v>190</v>
      </c>
      <c r="E225" s="216" t="s">
        <v>5440</v>
      </c>
      <c r="F225" s="217" t="s">
        <v>5441</v>
      </c>
      <c r="G225" s="218" t="s">
        <v>501</v>
      </c>
      <c r="H225" s="219">
        <v>13</v>
      </c>
      <c r="I225" s="220"/>
      <c r="J225" s="221">
        <f>ROUND(I225*H225,2)</f>
        <v>0</v>
      </c>
      <c r="K225" s="217" t="s">
        <v>19</v>
      </c>
      <c r="L225" s="46"/>
      <c r="M225" s="222" t="s">
        <v>19</v>
      </c>
      <c r="N225" s="223" t="s">
        <v>44</v>
      </c>
      <c r="O225" s="86"/>
      <c r="P225" s="224">
        <f>O225*H225</f>
        <v>0</v>
      </c>
      <c r="Q225" s="224">
        <v>0</v>
      </c>
      <c r="R225" s="224">
        <f>Q225*H225</f>
        <v>0</v>
      </c>
      <c r="S225" s="224">
        <v>0</v>
      </c>
      <c r="T225" s="225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6" t="s">
        <v>135</v>
      </c>
      <c r="AT225" s="226" t="s">
        <v>190</v>
      </c>
      <c r="AU225" s="226" t="s">
        <v>80</v>
      </c>
      <c r="AY225" s="19" t="s">
        <v>188</v>
      </c>
      <c r="BE225" s="227">
        <f>IF(N225="základní",J225,0)</f>
        <v>0</v>
      </c>
      <c r="BF225" s="227">
        <f>IF(N225="snížená",J225,0)</f>
        <v>0</v>
      </c>
      <c r="BG225" s="227">
        <f>IF(N225="zákl. přenesená",J225,0)</f>
        <v>0</v>
      </c>
      <c r="BH225" s="227">
        <f>IF(N225="sníž. přenesená",J225,0)</f>
        <v>0</v>
      </c>
      <c r="BI225" s="227">
        <f>IF(N225="nulová",J225,0)</f>
        <v>0</v>
      </c>
      <c r="BJ225" s="19" t="s">
        <v>80</v>
      </c>
      <c r="BK225" s="227">
        <f>ROUND(I225*H225,2)</f>
        <v>0</v>
      </c>
      <c r="BL225" s="19" t="s">
        <v>135</v>
      </c>
      <c r="BM225" s="226" t="s">
        <v>3992</v>
      </c>
    </row>
    <row r="226" s="2" customFormat="1" ht="24.15" customHeight="1">
      <c r="A226" s="40"/>
      <c r="B226" s="41"/>
      <c r="C226" s="215" t="s">
        <v>2092</v>
      </c>
      <c r="D226" s="215" t="s">
        <v>190</v>
      </c>
      <c r="E226" s="216" t="s">
        <v>5642</v>
      </c>
      <c r="F226" s="217" t="s">
        <v>5643</v>
      </c>
      <c r="G226" s="218" t="s">
        <v>1352</v>
      </c>
      <c r="H226" s="219">
        <v>13</v>
      </c>
      <c r="I226" s="220"/>
      <c r="J226" s="221">
        <f>ROUND(I226*H226,2)</f>
        <v>0</v>
      </c>
      <c r="K226" s="217" t="s">
        <v>19</v>
      </c>
      <c r="L226" s="46"/>
      <c r="M226" s="222" t="s">
        <v>19</v>
      </c>
      <c r="N226" s="223" t="s">
        <v>44</v>
      </c>
      <c r="O226" s="86"/>
      <c r="P226" s="224">
        <f>O226*H226</f>
        <v>0</v>
      </c>
      <c r="Q226" s="224">
        <v>0</v>
      </c>
      <c r="R226" s="224">
        <f>Q226*H226</f>
        <v>0</v>
      </c>
      <c r="S226" s="224">
        <v>0</v>
      </c>
      <c r="T226" s="225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6" t="s">
        <v>135</v>
      </c>
      <c r="AT226" s="226" t="s">
        <v>190</v>
      </c>
      <c r="AU226" s="226" t="s">
        <v>80</v>
      </c>
      <c r="AY226" s="19" t="s">
        <v>188</v>
      </c>
      <c r="BE226" s="227">
        <f>IF(N226="základní",J226,0)</f>
        <v>0</v>
      </c>
      <c r="BF226" s="227">
        <f>IF(N226="snížená",J226,0)</f>
        <v>0</v>
      </c>
      <c r="BG226" s="227">
        <f>IF(N226="zákl. přenesená",J226,0)</f>
        <v>0</v>
      </c>
      <c r="BH226" s="227">
        <f>IF(N226="sníž. přenesená",J226,0)</f>
        <v>0</v>
      </c>
      <c r="BI226" s="227">
        <f>IF(N226="nulová",J226,0)</f>
        <v>0</v>
      </c>
      <c r="BJ226" s="19" t="s">
        <v>80</v>
      </c>
      <c r="BK226" s="227">
        <f>ROUND(I226*H226,2)</f>
        <v>0</v>
      </c>
      <c r="BL226" s="19" t="s">
        <v>135</v>
      </c>
      <c r="BM226" s="226" t="s">
        <v>3994</v>
      </c>
    </row>
    <row r="227" s="2" customFormat="1" ht="16.5" customHeight="1">
      <c r="A227" s="40"/>
      <c r="B227" s="41"/>
      <c r="C227" s="215" t="s">
        <v>2096</v>
      </c>
      <c r="D227" s="215" t="s">
        <v>190</v>
      </c>
      <c r="E227" s="216" t="s">
        <v>5644</v>
      </c>
      <c r="F227" s="217" t="s">
        <v>5645</v>
      </c>
      <c r="G227" s="218" t="s">
        <v>1352</v>
      </c>
      <c r="H227" s="219">
        <v>13</v>
      </c>
      <c r="I227" s="220"/>
      <c r="J227" s="221">
        <f>ROUND(I227*H227,2)</f>
        <v>0</v>
      </c>
      <c r="K227" s="217" t="s">
        <v>19</v>
      </c>
      <c r="L227" s="46"/>
      <c r="M227" s="222" t="s">
        <v>19</v>
      </c>
      <c r="N227" s="223" t="s">
        <v>44</v>
      </c>
      <c r="O227" s="86"/>
      <c r="P227" s="224">
        <f>O227*H227</f>
        <v>0</v>
      </c>
      <c r="Q227" s="224">
        <v>0</v>
      </c>
      <c r="R227" s="224">
        <f>Q227*H227</f>
        <v>0</v>
      </c>
      <c r="S227" s="224">
        <v>0</v>
      </c>
      <c r="T227" s="225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6" t="s">
        <v>135</v>
      </c>
      <c r="AT227" s="226" t="s">
        <v>190</v>
      </c>
      <c r="AU227" s="226" t="s">
        <v>80</v>
      </c>
      <c r="AY227" s="19" t="s">
        <v>188</v>
      </c>
      <c r="BE227" s="227">
        <f>IF(N227="základní",J227,0)</f>
        <v>0</v>
      </c>
      <c r="BF227" s="227">
        <f>IF(N227="snížená",J227,0)</f>
        <v>0</v>
      </c>
      <c r="BG227" s="227">
        <f>IF(N227="zákl. přenesená",J227,0)</f>
        <v>0</v>
      </c>
      <c r="BH227" s="227">
        <f>IF(N227="sníž. přenesená",J227,0)</f>
        <v>0</v>
      </c>
      <c r="BI227" s="227">
        <f>IF(N227="nulová",J227,0)</f>
        <v>0</v>
      </c>
      <c r="BJ227" s="19" t="s">
        <v>80</v>
      </c>
      <c r="BK227" s="227">
        <f>ROUND(I227*H227,2)</f>
        <v>0</v>
      </c>
      <c r="BL227" s="19" t="s">
        <v>135</v>
      </c>
      <c r="BM227" s="226" t="s">
        <v>3998</v>
      </c>
    </row>
    <row r="228" s="2" customFormat="1" ht="24.15" customHeight="1">
      <c r="A228" s="40"/>
      <c r="B228" s="41"/>
      <c r="C228" s="215" t="s">
        <v>2101</v>
      </c>
      <c r="D228" s="215" t="s">
        <v>190</v>
      </c>
      <c r="E228" s="216" t="s">
        <v>5434</v>
      </c>
      <c r="F228" s="217" t="s">
        <v>5435</v>
      </c>
      <c r="G228" s="218" t="s">
        <v>3827</v>
      </c>
      <c r="H228" s="219">
        <v>16</v>
      </c>
      <c r="I228" s="220"/>
      <c r="J228" s="221">
        <f>ROUND(I228*H228,2)</f>
        <v>0</v>
      </c>
      <c r="K228" s="217" t="s">
        <v>19</v>
      </c>
      <c r="L228" s="46"/>
      <c r="M228" s="222" t="s">
        <v>19</v>
      </c>
      <c r="N228" s="223" t="s">
        <v>44</v>
      </c>
      <c r="O228" s="86"/>
      <c r="P228" s="224">
        <f>O228*H228</f>
        <v>0</v>
      </c>
      <c r="Q228" s="224">
        <v>0</v>
      </c>
      <c r="R228" s="224">
        <f>Q228*H228</f>
        <v>0</v>
      </c>
      <c r="S228" s="224">
        <v>0</v>
      </c>
      <c r="T228" s="225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6" t="s">
        <v>135</v>
      </c>
      <c r="AT228" s="226" t="s">
        <v>190</v>
      </c>
      <c r="AU228" s="226" t="s">
        <v>80</v>
      </c>
      <c r="AY228" s="19" t="s">
        <v>188</v>
      </c>
      <c r="BE228" s="227">
        <f>IF(N228="základní",J228,0)</f>
        <v>0</v>
      </c>
      <c r="BF228" s="227">
        <f>IF(N228="snížená",J228,0)</f>
        <v>0</v>
      </c>
      <c r="BG228" s="227">
        <f>IF(N228="zákl. přenesená",J228,0)</f>
        <v>0</v>
      </c>
      <c r="BH228" s="227">
        <f>IF(N228="sníž. přenesená",J228,0)</f>
        <v>0</v>
      </c>
      <c r="BI228" s="227">
        <f>IF(N228="nulová",J228,0)</f>
        <v>0</v>
      </c>
      <c r="BJ228" s="19" t="s">
        <v>80</v>
      </c>
      <c r="BK228" s="227">
        <f>ROUND(I228*H228,2)</f>
        <v>0</v>
      </c>
      <c r="BL228" s="19" t="s">
        <v>135</v>
      </c>
      <c r="BM228" s="226" t="s">
        <v>4001</v>
      </c>
    </row>
    <row r="229" s="2" customFormat="1" ht="24.15" customHeight="1">
      <c r="A229" s="40"/>
      <c r="B229" s="41"/>
      <c r="C229" s="215" t="s">
        <v>2103</v>
      </c>
      <c r="D229" s="215" t="s">
        <v>190</v>
      </c>
      <c r="E229" s="216" t="s">
        <v>5436</v>
      </c>
      <c r="F229" s="217" t="s">
        <v>5437</v>
      </c>
      <c r="G229" s="218" t="s">
        <v>501</v>
      </c>
      <c r="H229" s="219">
        <v>16</v>
      </c>
      <c r="I229" s="220"/>
      <c r="J229" s="221">
        <f>ROUND(I229*H229,2)</f>
        <v>0</v>
      </c>
      <c r="K229" s="217" t="s">
        <v>19</v>
      </c>
      <c r="L229" s="46"/>
      <c r="M229" s="222" t="s">
        <v>19</v>
      </c>
      <c r="N229" s="223" t="s">
        <v>44</v>
      </c>
      <c r="O229" s="86"/>
      <c r="P229" s="224">
        <f>O229*H229</f>
        <v>0</v>
      </c>
      <c r="Q229" s="224">
        <v>0</v>
      </c>
      <c r="R229" s="224">
        <f>Q229*H229</f>
        <v>0</v>
      </c>
      <c r="S229" s="224">
        <v>0</v>
      </c>
      <c r="T229" s="225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6" t="s">
        <v>135</v>
      </c>
      <c r="AT229" s="226" t="s">
        <v>190</v>
      </c>
      <c r="AU229" s="226" t="s">
        <v>80</v>
      </c>
      <c r="AY229" s="19" t="s">
        <v>188</v>
      </c>
      <c r="BE229" s="227">
        <f>IF(N229="základní",J229,0)</f>
        <v>0</v>
      </c>
      <c r="BF229" s="227">
        <f>IF(N229="snížená",J229,0)</f>
        <v>0</v>
      </c>
      <c r="BG229" s="227">
        <f>IF(N229="zákl. přenesená",J229,0)</f>
        <v>0</v>
      </c>
      <c r="BH229" s="227">
        <f>IF(N229="sníž. přenesená",J229,0)</f>
        <v>0</v>
      </c>
      <c r="BI229" s="227">
        <f>IF(N229="nulová",J229,0)</f>
        <v>0</v>
      </c>
      <c r="BJ229" s="19" t="s">
        <v>80</v>
      </c>
      <c r="BK229" s="227">
        <f>ROUND(I229*H229,2)</f>
        <v>0</v>
      </c>
      <c r="BL229" s="19" t="s">
        <v>135</v>
      </c>
      <c r="BM229" s="226" t="s">
        <v>4004</v>
      </c>
    </row>
    <row r="230" s="2" customFormat="1" ht="16.5" customHeight="1">
      <c r="A230" s="40"/>
      <c r="B230" s="41"/>
      <c r="C230" s="215" t="s">
        <v>2105</v>
      </c>
      <c r="D230" s="215" t="s">
        <v>190</v>
      </c>
      <c r="E230" s="216" t="s">
        <v>5438</v>
      </c>
      <c r="F230" s="217" t="s">
        <v>5439</v>
      </c>
      <c r="G230" s="218" t="s">
        <v>1352</v>
      </c>
      <c r="H230" s="219">
        <v>16</v>
      </c>
      <c r="I230" s="220"/>
      <c r="J230" s="221">
        <f>ROUND(I230*H230,2)</f>
        <v>0</v>
      </c>
      <c r="K230" s="217" t="s">
        <v>19</v>
      </c>
      <c r="L230" s="46"/>
      <c r="M230" s="222" t="s">
        <v>19</v>
      </c>
      <c r="N230" s="223" t="s">
        <v>44</v>
      </c>
      <c r="O230" s="86"/>
      <c r="P230" s="224">
        <f>O230*H230</f>
        <v>0</v>
      </c>
      <c r="Q230" s="224">
        <v>0</v>
      </c>
      <c r="R230" s="224">
        <f>Q230*H230</f>
        <v>0</v>
      </c>
      <c r="S230" s="224">
        <v>0</v>
      </c>
      <c r="T230" s="225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6" t="s">
        <v>135</v>
      </c>
      <c r="AT230" s="226" t="s">
        <v>190</v>
      </c>
      <c r="AU230" s="226" t="s">
        <v>80</v>
      </c>
      <c r="AY230" s="19" t="s">
        <v>188</v>
      </c>
      <c r="BE230" s="227">
        <f>IF(N230="základní",J230,0)</f>
        <v>0</v>
      </c>
      <c r="BF230" s="227">
        <f>IF(N230="snížená",J230,0)</f>
        <v>0</v>
      </c>
      <c r="BG230" s="227">
        <f>IF(N230="zákl. přenesená",J230,0)</f>
        <v>0</v>
      </c>
      <c r="BH230" s="227">
        <f>IF(N230="sníž. přenesená",J230,0)</f>
        <v>0</v>
      </c>
      <c r="BI230" s="227">
        <f>IF(N230="nulová",J230,0)</f>
        <v>0</v>
      </c>
      <c r="BJ230" s="19" t="s">
        <v>80</v>
      </c>
      <c r="BK230" s="227">
        <f>ROUND(I230*H230,2)</f>
        <v>0</v>
      </c>
      <c r="BL230" s="19" t="s">
        <v>135</v>
      </c>
      <c r="BM230" s="226" t="s">
        <v>4007</v>
      </c>
    </row>
    <row r="231" s="2" customFormat="1" ht="16.5" customHeight="1">
      <c r="A231" s="40"/>
      <c r="B231" s="41"/>
      <c r="C231" s="215" t="s">
        <v>2107</v>
      </c>
      <c r="D231" s="215" t="s">
        <v>190</v>
      </c>
      <c r="E231" s="216" t="s">
        <v>5440</v>
      </c>
      <c r="F231" s="217" t="s">
        <v>5441</v>
      </c>
      <c r="G231" s="218" t="s">
        <v>501</v>
      </c>
      <c r="H231" s="219">
        <v>16</v>
      </c>
      <c r="I231" s="220"/>
      <c r="J231" s="221">
        <f>ROUND(I231*H231,2)</f>
        <v>0</v>
      </c>
      <c r="K231" s="217" t="s">
        <v>19</v>
      </c>
      <c r="L231" s="46"/>
      <c r="M231" s="222" t="s">
        <v>19</v>
      </c>
      <c r="N231" s="223" t="s">
        <v>44</v>
      </c>
      <c r="O231" s="86"/>
      <c r="P231" s="224">
        <f>O231*H231</f>
        <v>0</v>
      </c>
      <c r="Q231" s="224">
        <v>0</v>
      </c>
      <c r="R231" s="224">
        <f>Q231*H231</f>
        <v>0</v>
      </c>
      <c r="S231" s="224">
        <v>0</v>
      </c>
      <c r="T231" s="225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6" t="s">
        <v>135</v>
      </c>
      <c r="AT231" s="226" t="s">
        <v>190</v>
      </c>
      <c r="AU231" s="226" t="s">
        <v>80</v>
      </c>
      <c r="AY231" s="19" t="s">
        <v>188</v>
      </c>
      <c r="BE231" s="227">
        <f>IF(N231="základní",J231,0)</f>
        <v>0</v>
      </c>
      <c r="BF231" s="227">
        <f>IF(N231="snížená",J231,0)</f>
        <v>0</v>
      </c>
      <c r="BG231" s="227">
        <f>IF(N231="zákl. přenesená",J231,0)</f>
        <v>0</v>
      </c>
      <c r="BH231" s="227">
        <f>IF(N231="sníž. přenesená",J231,0)</f>
        <v>0</v>
      </c>
      <c r="BI231" s="227">
        <f>IF(N231="nulová",J231,0)</f>
        <v>0</v>
      </c>
      <c r="BJ231" s="19" t="s">
        <v>80</v>
      </c>
      <c r="BK231" s="227">
        <f>ROUND(I231*H231,2)</f>
        <v>0</v>
      </c>
      <c r="BL231" s="19" t="s">
        <v>135</v>
      </c>
      <c r="BM231" s="226" t="s">
        <v>4010</v>
      </c>
    </row>
    <row r="232" s="2" customFormat="1" ht="16.5" customHeight="1">
      <c r="A232" s="40"/>
      <c r="B232" s="41"/>
      <c r="C232" s="215" t="s">
        <v>2109</v>
      </c>
      <c r="D232" s="215" t="s">
        <v>190</v>
      </c>
      <c r="E232" s="216" t="s">
        <v>5442</v>
      </c>
      <c r="F232" s="217" t="s">
        <v>5443</v>
      </c>
      <c r="G232" s="218" t="s">
        <v>1352</v>
      </c>
      <c r="H232" s="219">
        <v>32</v>
      </c>
      <c r="I232" s="220"/>
      <c r="J232" s="221">
        <f>ROUND(I232*H232,2)</f>
        <v>0</v>
      </c>
      <c r="K232" s="217" t="s">
        <v>19</v>
      </c>
      <c r="L232" s="46"/>
      <c r="M232" s="222" t="s">
        <v>19</v>
      </c>
      <c r="N232" s="223" t="s">
        <v>44</v>
      </c>
      <c r="O232" s="86"/>
      <c r="P232" s="224">
        <f>O232*H232</f>
        <v>0</v>
      </c>
      <c r="Q232" s="224">
        <v>0</v>
      </c>
      <c r="R232" s="224">
        <f>Q232*H232</f>
        <v>0</v>
      </c>
      <c r="S232" s="224">
        <v>0</v>
      </c>
      <c r="T232" s="225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6" t="s">
        <v>135</v>
      </c>
      <c r="AT232" s="226" t="s">
        <v>190</v>
      </c>
      <c r="AU232" s="226" t="s">
        <v>80</v>
      </c>
      <c r="AY232" s="19" t="s">
        <v>188</v>
      </c>
      <c r="BE232" s="227">
        <f>IF(N232="základní",J232,0)</f>
        <v>0</v>
      </c>
      <c r="BF232" s="227">
        <f>IF(N232="snížená",J232,0)</f>
        <v>0</v>
      </c>
      <c r="BG232" s="227">
        <f>IF(N232="zákl. přenesená",J232,0)</f>
        <v>0</v>
      </c>
      <c r="BH232" s="227">
        <f>IF(N232="sníž. přenesená",J232,0)</f>
        <v>0</v>
      </c>
      <c r="BI232" s="227">
        <f>IF(N232="nulová",J232,0)</f>
        <v>0</v>
      </c>
      <c r="BJ232" s="19" t="s">
        <v>80</v>
      </c>
      <c r="BK232" s="227">
        <f>ROUND(I232*H232,2)</f>
        <v>0</v>
      </c>
      <c r="BL232" s="19" t="s">
        <v>135</v>
      </c>
      <c r="BM232" s="226" t="s">
        <v>4013</v>
      </c>
    </row>
    <row r="233" s="2" customFormat="1" ht="37.8" customHeight="1">
      <c r="A233" s="40"/>
      <c r="B233" s="41"/>
      <c r="C233" s="215" t="s">
        <v>2111</v>
      </c>
      <c r="D233" s="215" t="s">
        <v>190</v>
      </c>
      <c r="E233" s="216" t="s">
        <v>5646</v>
      </c>
      <c r="F233" s="217" t="s">
        <v>5647</v>
      </c>
      <c r="G233" s="218" t="s">
        <v>3776</v>
      </c>
      <c r="H233" s="219">
        <v>6</v>
      </c>
      <c r="I233" s="220"/>
      <c r="J233" s="221">
        <f>ROUND(I233*H233,2)</f>
        <v>0</v>
      </c>
      <c r="K233" s="217" t="s">
        <v>19</v>
      </c>
      <c r="L233" s="46"/>
      <c r="M233" s="222" t="s">
        <v>19</v>
      </c>
      <c r="N233" s="223" t="s">
        <v>44</v>
      </c>
      <c r="O233" s="86"/>
      <c r="P233" s="224">
        <f>O233*H233</f>
        <v>0</v>
      </c>
      <c r="Q233" s="224">
        <v>0</v>
      </c>
      <c r="R233" s="224">
        <f>Q233*H233</f>
        <v>0</v>
      </c>
      <c r="S233" s="224">
        <v>0</v>
      </c>
      <c r="T233" s="225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6" t="s">
        <v>135</v>
      </c>
      <c r="AT233" s="226" t="s">
        <v>190</v>
      </c>
      <c r="AU233" s="226" t="s">
        <v>80</v>
      </c>
      <c r="AY233" s="19" t="s">
        <v>188</v>
      </c>
      <c r="BE233" s="227">
        <f>IF(N233="základní",J233,0)</f>
        <v>0</v>
      </c>
      <c r="BF233" s="227">
        <f>IF(N233="snížená",J233,0)</f>
        <v>0</v>
      </c>
      <c r="BG233" s="227">
        <f>IF(N233="zákl. přenesená",J233,0)</f>
        <v>0</v>
      </c>
      <c r="BH233" s="227">
        <f>IF(N233="sníž. přenesená",J233,0)</f>
        <v>0</v>
      </c>
      <c r="BI233" s="227">
        <f>IF(N233="nulová",J233,0)</f>
        <v>0</v>
      </c>
      <c r="BJ233" s="19" t="s">
        <v>80</v>
      </c>
      <c r="BK233" s="227">
        <f>ROUND(I233*H233,2)</f>
        <v>0</v>
      </c>
      <c r="BL233" s="19" t="s">
        <v>135</v>
      </c>
      <c r="BM233" s="226" t="s">
        <v>4016</v>
      </c>
    </row>
    <row r="234" s="2" customFormat="1" ht="16.5" customHeight="1">
      <c r="A234" s="40"/>
      <c r="B234" s="41"/>
      <c r="C234" s="215" t="s">
        <v>2115</v>
      </c>
      <c r="D234" s="215" t="s">
        <v>190</v>
      </c>
      <c r="E234" s="216" t="s">
        <v>5648</v>
      </c>
      <c r="F234" s="217" t="s">
        <v>5649</v>
      </c>
      <c r="G234" s="218" t="s">
        <v>1352</v>
      </c>
      <c r="H234" s="219">
        <v>14</v>
      </c>
      <c r="I234" s="220"/>
      <c r="J234" s="221">
        <f>ROUND(I234*H234,2)</f>
        <v>0</v>
      </c>
      <c r="K234" s="217" t="s">
        <v>19</v>
      </c>
      <c r="L234" s="46"/>
      <c r="M234" s="222" t="s">
        <v>19</v>
      </c>
      <c r="N234" s="223" t="s">
        <v>44</v>
      </c>
      <c r="O234" s="86"/>
      <c r="P234" s="224">
        <f>O234*H234</f>
        <v>0</v>
      </c>
      <c r="Q234" s="224">
        <v>0</v>
      </c>
      <c r="R234" s="224">
        <f>Q234*H234</f>
        <v>0</v>
      </c>
      <c r="S234" s="224">
        <v>0</v>
      </c>
      <c r="T234" s="225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6" t="s">
        <v>135</v>
      </c>
      <c r="AT234" s="226" t="s">
        <v>190</v>
      </c>
      <c r="AU234" s="226" t="s">
        <v>80</v>
      </c>
      <c r="AY234" s="19" t="s">
        <v>188</v>
      </c>
      <c r="BE234" s="227">
        <f>IF(N234="základní",J234,0)</f>
        <v>0</v>
      </c>
      <c r="BF234" s="227">
        <f>IF(N234="snížená",J234,0)</f>
        <v>0</v>
      </c>
      <c r="BG234" s="227">
        <f>IF(N234="zákl. přenesená",J234,0)</f>
        <v>0</v>
      </c>
      <c r="BH234" s="227">
        <f>IF(N234="sníž. přenesená",J234,0)</f>
        <v>0</v>
      </c>
      <c r="BI234" s="227">
        <f>IF(N234="nulová",J234,0)</f>
        <v>0</v>
      </c>
      <c r="BJ234" s="19" t="s">
        <v>80</v>
      </c>
      <c r="BK234" s="227">
        <f>ROUND(I234*H234,2)</f>
        <v>0</v>
      </c>
      <c r="BL234" s="19" t="s">
        <v>135</v>
      </c>
      <c r="BM234" s="226" t="s">
        <v>4019</v>
      </c>
    </row>
    <row r="235" s="2" customFormat="1" ht="37.8" customHeight="1">
      <c r="A235" s="40"/>
      <c r="B235" s="41"/>
      <c r="C235" s="215" t="s">
        <v>2119</v>
      </c>
      <c r="D235" s="215" t="s">
        <v>190</v>
      </c>
      <c r="E235" s="216" t="s">
        <v>5650</v>
      </c>
      <c r="F235" s="217" t="s">
        <v>5651</v>
      </c>
      <c r="G235" s="218" t="s">
        <v>1352</v>
      </c>
      <c r="H235" s="219">
        <v>1</v>
      </c>
      <c r="I235" s="220"/>
      <c r="J235" s="221">
        <f>ROUND(I235*H235,2)</f>
        <v>0</v>
      </c>
      <c r="K235" s="217" t="s">
        <v>19</v>
      </c>
      <c r="L235" s="46"/>
      <c r="M235" s="222" t="s">
        <v>19</v>
      </c>
      <c r="N235" s="223" t="s">
        <v>44</v>
      </c>
      <c r="O235" s="86"/>
      <c r="P235" s="224">
        <f>O235*H235</f>
        <v>0</v>
      </c>
      <c r="Q235" s="224">
        <v>0</v>
      </c>
      <c r="R235" s="224">
        <f>Q235*H235</f>
        <v>0</v>
      </c>
      <c r="S235" s="224">
        <v>0</v>
      </c>
      <c r="T235" s="225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6" t="s">
        <v>135</v>
      </c>
      <c r="AT235" s="226" t="s">
        <v>190</v>
      </c>
      <c r="AU235" s="226" t="s">
        <v>80</v>
      </c>
      <c r="AY235" s="19" t="s">
        <v>188</v>
      </c>
      <c r="BE235" s="227">
        <f>IF(N235="základní",J235,0)</f>
        <v>0</v>
      </c>
      <c r="BF235" s="227">
        <f>IF(N235="snížená",J235,0)</f>
        <v>0</v>
      </c>
      <c r="BG235" s="227">
        <f>IF(N235="zákl. přenesená",J235,0)</f>
        <v>0</v>
      </c>
      <c r="BH235" s="227">
        <f>IF(N235="sníž. přenesená",J235,0)</f>
        <v>0</v>
      </c>
      <c r="BI235" s="227">
        <f>IF(N235="nulová",J235,0)</f>
        <v>0</v>
      </c>
      <c r="BJ235" s="19" t="s">
        <v>80</v>
      </c>
      <c r="BK235" s="227">
        <f>ROUND(I235*H235,2)</f>
        <v>0</v>
      </c>
      <c r="BL235" s="19" t="s">
        <v>135</v>
      </c>
      <c r="BM235" s="226" t="s">
        <v>4022</v>
      </c>
    </row>
    <row r="236" s="2" customFormat="1" ht="16.5" customHeight="1">
      <c r="A236" s="40"/>
      <c r="B236" s="41"/>
      <c r="C236" s="215" t="s">
        <v>2123</v>
      </c>
      <c r="D236" s="215" t="s">
        <v>190</v>
      </c>
      <c r="E236" s="216" t="s">
        <v>5652</v>
      </c>
      <c r="F236" s="217" t="s">
        <v>5653</v>
      </c>
      <c r="G236" s="218" t="s">
        <v>1352</v>
      </c>
      <c r="H236" s="219">
        <v>1</v>
      </c>
      <c r="I236" s="220"/>
      <c r="J236" s="221">
        <f>ROUND(I236*H236,2)</f>
        <v>0</v>
      </c>
      <c r="K236" s="217" t="s">
        <v>19</v>
      </c>
      <c r="L236" s="46"/>
      <c r="M236" s="222" t="s">
        <v>19</v>
      </c>
      <c r="N236" s="223" t="s">
        <v>44</v>
      </c>
      <c r="O236" s="86"/>
      <c r="P236" s="224">
        <f>O236*H236</f>
        <v>0</v>
      </c>
      <c r="Q236" s="224">
        <v>0</v>
      </c>
      <c r="R236" s="224">
        <f>Q236*H236</f>
        <v>0</v>
      </c>
      <c r="S236" s="224">
        <v>0</v>
      </c>
      <c r="T236" s="225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6" t="s">
        <v>135</v>
      </c>
      <c r="AT236" s="226" t="s">
        <v>190</v>
      </c>
      <c r="AU236" s="226" t="s">
        <v>80</v>
      </c>
      <c r="AY236" s="19" t="s">
        <v>188</v>
      </c>
      <c r="BE236" s="227">
        <f>IF(N236="základní",J236,0)</f>
        <v>0</v>
      </c>
      <c r="BF236" s="227">
        <f>IF(N236="snížená",J236,0)</f>
        <v>0</v>
      </c>
      <c r="BG236" s="227">
        <f>IF(N236="zákl. přenesená",J236,0)</f>
        <v>0</v>
      </c>
      <c r="BH236" s="227">
        <f>IF(N236="sníž. přenesená",J236,0)</f>
        <v>0</v>
      </c>
      <c r="BI236" s="227">
        <f>IF(N236="nulová",J236,0)</f>
        <v>0</v>
      </c>
      <c r="BJ236" s="19" t="s">
        <v>80</v>
      </c>
      <c r="BK236" s="227">
        <f>ROUND(I236*H236,2)</f>
        <v>0</v>
      </c>
      <c r="BL236" s="19" t="s">
        <v>135</v>
      </c>
      <c r="BM236" s="226" t="s">
        <v>4025</v>
      </c>
    </row>
    <row r="237" s="2" customFormat="1" ht="16.5" customHeight="1">
      <c r="A237" s="40"/>
      <c r="B237" s="41"/>
      <c r="C237" s="215" t="s">
        <v>2128</v>
      </c>
      <c r="D237" s="215" t="s">
        <v>190</v>
      </c>
      <c r="E237" s="216" t="s">
        <v>5654</v>
      </c>
      <c r="F237" s="217" t="s">
        <v>5655</v>
      </c>
      <c r="G237" s="218" t="s">
        <v>1866</v>
      </c>
      <c r="H237" s="219">
        <v>1</v>
      </c>
      <c r="I237" s="220"/>
      <c r="J237" s="221">
        <f>ROUND(I237*H237,2)</f>
        <v>0</v>
      </c>
      <c r="K237" s="217" t="s">
        <v>19</v>
      </c>
      <c r="L237" s="46"/>
      <c r="M237" s="222" t="s">
        <v>19</v>
      </c>
      <c r="N237" s="223" t="s">
        <v>44</v>
      </c>
      <c r="O237" s="86"/>
      <c r="P237" s="224">
        <f>O237*H237</f>
        <v>0</v>
      </c>
      <c r="Q237" s="224">
        <v>0</v>
      </c>
      <c r="R237" s="224">
        <f>Q237*H237</f>
        <v>0</v>
      </c>
      <c r="S237" s="224">
        <v>0</v>
      </c>
      <c r="T237" s="225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6" t="s">
        <v>135</v>
      </c>
      <c r="AT237" s="226" t="s">
        <v>190</v>
      </c>
      <c r="AU237" s="226" t="s">
        <v>80</v>
      </c>
      <c r="AY237" s="19" t="s">
        <v>188</v>
      </c>
      <c r="BE237" s="227">
        <f>IF(N237="základní",J237,0)</f>
        <v>0</v>
      </c>
      <c r="BF237" s="227">
        <f>IF(N237="snížená",J237,0)</f>
        <v>0</v>
      </c>
      <c r="BG237" s="227">
        <f>IF(N237="zákl. přenesená",J237,0)</f>
        <v>0</v>
      </c>
      <c r="BH237" s="227">
        <f>IF(N237="sníž. přenesená",J237,0)</f>
        <v>0</v>
      </c>
      <c r="BI237" s="227">
        <f>IF(N237="nulová",J237,0)</f>
        <v>0</v>
      </c>
      <c r="BJ237" s="19" t="s">
        <v>80</v>
      </c>
      <c r="BK237" s="227">
        <f>ROUND(I237*H237,2)</f>
        <v>0</v>
      </c>
      <c r="BL237" s="19" t="s">
        <v>135</v>
      </c>
      <c r="BM237" s="226" t="s">
        <v>4028</v>
      </c>
    </row>
    <row r="238" s="2" customFormat="1" ht="16.5" customHeight="1">
      <c r="A238" s="40"/>
      <c r="B238" s="41"/>
      <c r="C238" s="215" t="s">
        <v>2133</v>
      </c>
      <c r="D238" s="215" t="s">
        <v>190</v>
      </c>
      <c r="E238" s="216" t="s">
        <v>5656</v>
      </c>
      <c r="F238" s="217" t="s">
        <v>5657</v>
      </c>
      <c r="G238" s="218" t="s">
        <v>1866</v>
      </c>
      <c r="H238" s="219">
        <v>1</v>
      </c>
      <c r="I238" s="220"/>
      <c r="J238" s="221">
        <f>ROUND(I238*H238,2)</f>
        <v>0</v>
      </c>
      <c r="K238" s="217" t="s">
        <v>19</v>
      </c>
      <c r="L238" s="46"/>
      <c r="M238" s="222" t="s">
        <v>19</v>
      </c>
      <c r="N238" s="223" t="s">
        <v>44</v>
      </c>
      <c r="O238" s="86"/>
      <c r="P238" s="224">
        <f>O238*H238</f>
        <v>0</v>
      </c>
      <c r="Q238" s="224">
        <v>0</v>
      </c>
      <c r="R238" s="224">
        <f>Q238*H238</f>
        <v>0</v>
      </c>
      <c r="S238" s="224">
        <v>0</v>
      </c>
      <c r="T238" s="225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6" t="s">
        <v>135</v>
      </c>
      <c r="AT238" s="226" t="s">
        <v>190</v>
      </c>
      <c r="AU238" s="226" t="s">
        <v>80</v>
      </c>
      <c r="AY238" s="19" t="s">
        <v>188</v>
      </c>
      <c r="BE238" s="227">
        <f>IF(N238="základní",J238,0)</f>
        <v>0</v>
      </c>
      <c r="BF238" s="227">
        <f>IF(N238="snížená",J238,0)</f>
        <v>0</v>
      </c>
      <c r="BG238" s="227">
        <f>IF(N238="zákl. přenesená",J238,0)</f>
        <v>0</v>
      </c>
      <c r="BH238" s="227">
        <f>IF(N238="sníž. přenesená",J238,0)</f>
        <v>0</v>
      </c>
      <c r="BI238" s="227">
        <f>IF(N238="nulová",J238,0)</f>
        <v>0</v>
      </c>
      <c r="BJ238" s="19" t="s">
        <v>80</v>
      </c>
      <c r="BK238" s="227">
        <f>ROUND(I238*H238,2)</f>
        <v>0</v>
      </c>
      <c r="BL238" s="19" t="s">
        <v>135</v>
      </c>
      <c r="BM238" s="226" t="s">
        <v>4031</v>
      </c>
    </row>
    <row r="239" s="2" customFormat="1" ht="16.5" customHeight="1">
      <c r="A239" s="40"/>
      <c r="B239" s="41"/>
      <c r="C239" s="215" t="s">
        <v>2138</v>
      </c>
      <c r="D239" s="215" t="s">
        <v>190</v>
      </c>
      <c r="E239" s="216" t="s">
        <v>5658</v>
      </c>
      <c r="F239" s="217" t="s">
        <v>5659</v>
      </c>
      <c r="G239" s="218" t="s">
        <v>1352</v>
      </c>
      <c r="H239" s="219">
        <v>1</v>
      </c>
      <c r="I239" s="220"/>
      <c r="J239" s="221">
        <f>ROUND(I239*H239,2)</f>
        <v>0</v>
      </c>
      <c r="K239" s="217" t="s">
        <v>19</v>
      </c>
      <c r="L239" s="46"/>
      <c r="M239" s="222" t="s">
        <v>19</v>
      </c>
      <c r="N239" s="223" t="s">
        <v>44</v>
      </c>
      <c r="O239" s="86"/>
      <c r="P239" s="224">
        <f>O239*H239</f>
        <v>0</v>
      </c>
      <c r="Q239" s="224">
        <v>0</v>
      </c>
      <c r="R239" s="224">
        <f>Q239*H239</f>
        <v>0</v>
      </c>
      <c r="S239" s="224">
        <v>0</v>
      </c>
      <c r="T239" s="225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6" t="s">
        <v>135</v>
      </c>
      <c r="AT239" s="226" t="s">
        <v>190</v>
      </c>
      <c r="AU239" s="226" t="s">
        <v>80</v>
      </c>
      <c r="AY239" s="19" t="s">
        <v>188</v>
      </c>
      <c r="BE239" s="227">
        <f>IF(N239="základní",J239,0)</f>
        <v>0</v>
      </c>
      <c r="BF239" s="227">
        <f>IF(N239="snížená",J239,0)</f>
        <v>0</v>
      </c>
      <c r="BG239" s="227">
        <f>IF(N239="zákl. přenesená",J239,0)</f>
        <v>0</v>
      </c>
      <c r="BH239" s="227">
        <f>IF(N239="sníž. přenesená",J239,0)</f>
        <v>0</v>
      </c>
      <c r="BI239" s="227">
        <f>IF(N239="nulová",J239,0)</f>
        <v>0</v>
      </c>
      <c r="BJ239" s="19" t="s">
        <v>80</v>
      </c>
      <c r="BK239" s="227">
        <f>ROUND(I239*H239,2)</f>
        <v>0</v>
      </c>
      <c r="BL239" s="19" t="s">
        <v>135</v>
      </c>
      <c r="BM239" s="226" t="s">
        <v>4034</v>
      </c>
    </row>
    <row r="240" s="2" customFormat="1" ht="49.05" customHeight="1">
      <c r="A240" s="40"/>
      <c r="B240" s="41"/>
      <c r="C240" s="215" t="s">
        <v>2143</v>
      </c>
      <c r="D240" s="215" t="s">
        <v>190</v>
      </c>
      <c r="E240" s="216" t="s">
        <v>5660</v>
      </c>
      <c r="F240" s="217" t="s">
        <v>5661</v>
      </c>
      <c r="G240" s="218" t="s">
        <v>5425</v>
      </c>
      <c r="H240" s="219">
        <v>1</v>
      </c>
      <c r="I240" s="220"/>
      <c r="J240" s="221">
        <f>ROUND(I240*H240,2)</f>
        <v>0</v>
      </c>
      <c r="K240" s="217" t="s">
        <v>19</v>
      </c>
      <c r="L240" s="46"/>
      <c r="M240" s="222" t="s">
        <v>19</v>
      </c>
      <c r="N240" s="223" t="s">
        <v>44</v>
      </c>
      <c r="O240" s="86"/>
      <c r="P240" s="224">
        <f>O240*H240</f>
        <v>0</v>
      </c>
      <c r="Q240" s="224">
        <v>0</v>
      </c>
      <c r="R240" s="224">
        <f>Q240*H240</f>
        <v>0</v>
      </c>
      <c r="S240" s="224">
        <v>0</v>
      </c>
      <c r="T240" s="225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6" t="s">
        <v>135</v>
      </c>
      <c r="AT240" s="226" t="s">
        <v>190</v>
      </c>
      <c r="AU240" s="226" t="s">
        <v>80</v>
      </c>
      <c r="AY240" s="19" t="s">
        <v>188</v>
      </c>
      <c r="BE240" s="227">
        <f>IF(N240="základní",J240,0)</f>
        <v>0</v>
      </c>
      <c r="BF240" s="227">
        <f>IF(N240="snížená",J240,0)</f>
        <v>0</v>
      </c>
      <c r="BG240" s="227">
        <f>IF(N240="zákl. přenesená",J240,0)</f>
        <v>0</v>
      </c>
      <c r="BH240" s="227">
        <f>IF(N240="sníž. přenesená",J240,0)</f>
        <v>0</v>
      </c>
      <c r="BI240" s="227">
        <f>IF(N240="nulová",J240,0)</f>
        <v>0</v>
      </c>
      <c r="BJ240" s="19" t="s">
        <v>80</v>
      </c>
      <c r="BK240" s="227">
        <f>ROUND(I240*H240,2)</f>
        <v>0</v>
      </c>
      <c r="BL240" s="19" t="s">
        <v>135</v>
      </c>
      <c r="BM240" s="226" t="s">
        <v>4037</v>
      </c>
    </row>
    <row r="241" s="2" customFormat="1" ht="16.5" customHeight="1">
      <c r="A241" s="40"/>
      <c r="B241" s="41"/>
      <c r="C241" s="215" t="s">
        <v>2148</v>
      </c>
      <c r="D241" s="215" t="s">
        <v>190</v>
      </c>
      <c r="E241" s="216" t="s">
        <v>5662</v>
      </c>
      <c r="F241" s="217" t="s">
        <v>5663</v>
      </c>
      <c r="G241" s="218" t="s">
        <v>5425</v>
      </c>
      <c r="H241" s="219">
        <v>1</v>
      </c>
      <c r="I241" s="220"/>
      <c r="J241" s="221">
        <f>ROUND(I241*H241,2)</f>
        <v>0</v>
      </c>
      <c r="K241" s="217" t="s">
        <v>19</v>
      </c>
      <c r="L241" s="46"/>
      <c r="M241" s="222" t="s">
        <v>19</v>
      </c>
      <c r="N241" s="223" t="s">
        <v>44</v>
      </c>
      <c r="O241" s="86"/>
      <c r="P241" s="224">
        <f>O241*H241</f>
        <v>0</v>
      </c>
      <c r="Q241" s="224">
        <v>0</v>
      </c>
      <c r="R241" s="224">
        <f>Q241*H241</f>
        <v>0</v>
      </c>
      <c r="S241" s="224">
        <v>0</v>
      </c>
      <c r="T241" s="225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6" t="s">
        <v>135</v>
      </c>
      <c r="AT241" s="226" t="s">
        <v>190</v>
      </c>
      <c r="AU241" s="226" t="s">
        <v>80</v>
      </c>
      <c r="AY241" s="19" t="s">
        <v>188</v>
      </c>
      <c r="BE241" s="227">
        <f>IF(N241="základní",J241,0)</f>
        <v>0</v>
      </c>
      <c r="BF241" s="227">
        <f>IF(N241="snížená",J241,0)</f>
        <v>0</v>
      </c>
      <c r="BG241" s="227">
        <f>IF(N241="zákl. přenesená",J241,0)</f>
        <v>0</v>
      </c>
      <c r="BH241" s="227">
        <f>IF(N241="sníž. přenesená",J241,0)</f>
        <v>0</v>
      </c>
      <c r="BI241" s="227">
        <f>IF(N241="nulová",J241,0)</f>
        <v>0</v>
      </c>
      <c r="BJ241" s="19" t="s">
        <v>80</v>
      </c>
      <c r="BK241" s="227">
        <f>ROUND(I241*H241,2)</f>
        <v>0</v>
      </c>
      <c r="BL241" s="19" t="s">
        <v>135</v>
      </c>
      <c r="BM241" s="226" t="s">
        <v>4040</v>
      </c>
    </row>
    <row r="242" s="2" customFormat="1" ht="16.5" customHeight="1">
      <c r="A242" s="40"/>
      <c r="B242" s="41"/>
      <c r="C242" s="215" t="s">
        <v>2153</v>
      </c>
      <c r="D242" s="215" t="s">
        <v>190</v>
      </c>
      <c r="E242" s="216" t="s">
        <v>5664</v>
      </c>
      <c r="F242" s="217" t="s">
        <v>5665</v>
      </c>
      <c r="G242" s="218" t="s">
        <v>5425</v>
      </c>
      <c r="H242" s="219">
        <v>1</v>
      </c>
      <c r="I242" s="220"/>
      <c r="J242" s="221">
        <f>ROUND(I242*H242,2)</f>
        <v>0</v>
      </c>
      <c r="K242" s="217" t="s">
        <v>19</v>
      </c>
      <c r="L242" s="46"/>
      <c r="M242" s="222" t="s">
        <v>19</v>
      </c>
      <c r="N242" s="223" t="s">
        <v>44</v>
      </c>
      <c r="O242" s="86"/>
      <c r="P242" s="224">
        <f>O242*H242</f>
        <v>0</v>
      </c>
      <c r="Q242" s="224">
        <v>0</v>
      </c>
      <c r="R242" s="224">
        <f>Q242*H242</f>
        <v>0</v>
      </c>
      <c r="S242" s="224">
        <v>0</v>
      </c>
      <c r="T242" s="225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6" t="s">
        <v>135</v>
      </c>
      <c r="AT242" s="226" t="s">
        <v>190</v>
      </c>
      <c r="AU242" s="226" t="s">
        <v>80</v>
      </c>
      <c r="AY242" s="19" t="s">
        <v>188</v>
      </c>
      <c r="BE242" s="227">
        <f>IF(N242="základní",J242,0)</f>
        <v>0</v>
      </c>
      <c r="BF242" s="227">
        <f>IF(N242="snížená",J242,0)</f>
        <v>0</v>
      </c>
      <c r="BG242" s="227">
        <f>IF(N242="zákl. přenesená",J242,0)</f>
        <v>0</v>
      </c>
      <c r="BH242" s="227">
        <f>IF(N242="sníž. přenesená",J242,0)</f>
        <v>0</v>
      </c>
      <c r="BI242" s="227">
        <f>IF(N242="nulová",J242,0)</f>
        <v>0</v>
      </c>
      <c r="BJ242" s="19" t="s">
        <v>80</v>
      </c>
      <c r="BK242" s="227">
        <f>ROUND(I242*H242,2)</f>
        <v>0</v>
      </c>
      <c r="BL242" s="19" t="s">
        <v>135</v>
      </c>
      <c r="BM242" s="226" t="s">
        <v>4043</v>
      </c>
    </row>
    <row r="243" s="2" customFormat="1" ht="16.5" customHeight="1">
      <c r="A243" s="40"/>
      <c r="B243" s="41"/>
      <c r="C243" s="215" t="s">
        <v>2158</v>
      </c>
      <c r="D243" s="215" t="s">
        <v>190</v>
      </c>
      <c r="E243" s="216" t="s">
        <v>5666</v>
      </c>
      <c r="F243" s="217" t="s">
        <v>5667</v>
      </c>
      <c r="G243" s="218" t="s">
        <v>1352</v>
      </c>
      <c r="H243" s="219">
        <v>1</v>
      </c>
      <c r="I243" s="220"/>
      <c r="J243" s="221">
        <f>ROUND(I243*H243,2)</f>
        <v>0</v>
      </c>
      <c r="K243" s="217" t="s">
        <v>19</v>
      </c>
      <c r="L243" s="46"/>
      <c r="M243" s="222" t="s">
        <v>19</v>
      </c>
      <c r="N243" s="223" t="s">
        <v>44</v>
      </c>
      <c r="O243" s="86"/>
      <c r="P243" s="224">
        <f>O243*H243</f>
        <v>0</v>
      </c>
      <c r="Q243" s="224">
        <v>0</v>
      </c>
      <c r="R243" s="224">
        <f>Q243*H243</f>
        <v>0</v>
      </c>
      <c r="S243" s="224">
        <v>0</v>
      </c>
      <c r="T243" s="225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6" t="s">
        <v>135</v>
      </c>
      <c r="AT243" s="226" t="s">
        <v>190</v>
      </c>
      <c r="AU243" s="226" t="s">
        <v>80</v>
      </c>
      <c r="AY243" s="19" t="s">
        <v>188</v>
      </c>
      <c r="BE243" s="227">
        <f>IF(N243="základní",J243,0)</f>
        <v>0</v>
      </c>
      <c r="BF243" s="227">
        <f>IF(N243="snížená",J243,0)</f>
        <v>0</v>
      </c>
      <c r="BG243" s="227">
        <f>IF(N243="zákl. přenesená",J243,0)</f>
        <v>0</v>
      </c>
      <c r="BH243" s="227">
        <f>IF(N243="sníž. přenesená",J243,0)</f>
        <v>0</v>
      </c>
      <c r="BI243" s="227">
        <f>IF(N243="nulová",J243,0)</f>
        <v>0</v>
      </c>
      <c r="BJ243" s="19" t="s">
        <v>80</v>
      </c>
      <c r="BK243" s="227">
        <f>ROUND(I243*H243,2)</f>
        <v>0</v>
      </c>
      <c r="BL243" s="19" t="s">
        <v>135</v>
      </c>
      <c r="BM243" s="226" t="s">
        <v>4046</v>
      </c>
    </row>
    <row r="244" s="2" customFormat="1" ht="16.5" customHeight="1">
      <c r="A244" s="40"/>
      <c r="B244" s="41"/>
      <c r="C244" s="215" t="s">
        <v>2163</v>
      </c>
      <c r="D244" s="215" t="s">
        <v>190</v>
      </c>
      <c r="E244" s="216" t="s">
        <v>5668</v>
      </c>
      <c r="F244" s="217" t="s">
        <v>5669</v>
      </c>
      <c r="G244" s="218" t="s">
        <v>1352</v>
      </c>
      <c r="H244" s="219">
        <v>1</v>
      </c>
      <c r="I244" s="220"/>
      <c r="J244" s="221">
        <f>ROUND(I244*H244,2)</f>
        <v>0</v>
      </c>
      <c r="K244" s="217" t="s">
        <v>19</v>
      </c>
      <c r="L244" s="46"/>
      <c r="M244" s="222" t="s">
        <v>19</v>
      </c>
      <c r="N244" s="223" t="s">
        <v>44</v>
      </c>
      <c r="O244" s="86"/>
      <c r="P244" s="224">
        <f>O244*H244</f>
        <v>0</v>
      </c>
      <c r="Q244" s="224">
        <v>0</v>
      </c>
      <c r="R244" s="224">
        <f>Q244*H244</f>
        <v>0</v>
      </c>
      <c r="S244" s="224">
        <v>0</v>
      </c>
      <c r="T244" s="225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6" t="s">
        <v>135</v>
      </c>
      <c r="AT244" s="226" t="s">
        <v>190</v>
      </c>
      <c r="AU244" s="226" t="s">
        <v>80</v>
      </c>
      <c r="AY244" s="19" t="s">
        <v>188</v>
      </c>
      <c r="BE244" s="227">
        <f>IF(N244="základní",J244,0)</f>
        <v>0</v>
      </c>
      <c r="BF244" s="227">
        <f>IF(N244="snížená",J244,0)</f>
        <v>0</v>
      </c>
      <c r="BG244" s="227">
        <f>IF(N244="zákl. přenesená",J244,0)</f>
        <v>0</v>
      </c>
      <c r="BH244" s="227">
        <f>IF(N244="sníž. přenesená",J244,0)</f>
        <v>0</v>
      </c>
      <c r="BI244" s="227">
        <f>IF(N244="nulová",J244,0)</f>
        <v>0</v>
      </c>
      <c r="BJ244" s="19" t="s">
        <v>80</v>
      </c>
      <c r="BK244" s="227">
        <f>ROUND(I244*H244,2)</f>
        <v>0</v>
      </c>
      <c r="BL244" s="19" t="s">
        <v>135</v>
      </c>
      <c r="BM244" s="226" t="s">
        <v>4049</v>
      </c>
    </row>
    <row r="245" s="2" customFormat="1" ht="16.5" customHeight="1">
      <c r="A245" s="40"/>
      <c r="B245" s="41"/>
      <c r="C245" s="215" t="s">
        <v>2168</v>
      </c>
      <c r="D245" s="215" t="s">
        <v>190</v>
      </c>
      <c r="E245" s="216" t="s">
        <v>5670</v>
      </c>
      <c r="F245" s="217" t="s">
        <v>5671</v>
      </c>
      <c r="G245" s="218" t="s">
        <v>1352</v>
      </c>
      <c r="H245" s="219">
        <v>2</v>
      </c>
      <c r="I245" s="220"/>
      <c r="J245" s="221">
        <f>ROUND(I245*H245,2)</f>
        <v>0</v>
      </c>
      <c r="K245" s="217" t="s">
        <v>19</v>
      </c>
      <c r="L245" s="46"/>
      <c r="M245" s="222" t="s">
        <v>19</v>
      </c>
      <c r="N245" s="223" t="s">
        <v>44</v>
      </c>
      <c r="O245" s="86"/>
      <c r="P245" s="224">
        <f>O245*H245</f>
        <v>0</v>
      </c>
      <c r="Q245" s="224">
        <v>0</v>
      </c>
      <c r="R245" s="224">
        <f>Q245*H245</f>
        <v>0</v>
      </c>
      <c r="S245" s="224">
        <v>0</v>
      </c>
      <c r="T245" s="225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6" t="s">
        <v>135</v>
      </c>
      <c r="AT245" s="226" t="s">
        <v>190</v>
      </c>
      <c r="AU245" s="226" t="s">
        <v>80</v>
      </c>
      <c r="AY245" s="19" t="s">
        <v>188</v>
      </c>
      <c r="BE245" s="227">
        <f>IF(N245="základní",J245,0)</f>
        <v>0</v>
      </c>
      <c r="BF245" s="227">
        <f>IF(N245="snížená",J245,0)</f>
        <v>0</v>
      </c>
      <c r="BG245" s="227">
        <f>IF(N245="zákl. přenesená",J245,0)</f>
        <v>0</v>
      </c>
      <c r="BH245" s="227">
        <f>IF(N245="sníž. přenesená",J245,0)</f>
        <v>0</v>
      </c>
      <c r="BI245" s="227">
        <f>IF(N245="nulová",J245,0)</f>
        <v>0</v>
      </c>
      <c r="BJ245" s="19" t="s">
        <v>80</v>
      </c>
      <c r="BK245" s="227">
        <f>ROUND(I245*H245,2)</f>
        <v>0</v>
      </c>
      <c r="BL245" s="19" t="s">
        <v>135</v>
      </c>
      <c r="BM245" s="226" t="s">
        <v>4052</v>
      </c>
    </row>
    <row r="246" s="2" customFormat="1" ht="33" customHeight="1">
      <c r="A246" s="40"/>
      <c r="B246" s="41"/>
      <c r="C246" s="215" t="s">
        <v>2173</v>
      </c>
      <c r="D246" s="215" t="s">
        <v>190</v>
      </c>
      <c r="E246" s="216" t="s">
        <v>5672</v>
      </c>
      <c r="F246" s="217" t="s">
        <v>5673</v>
      </c>
      <c r="G246" s="218" t="s">
        <v>1352</v>
      </c>
      <c r="H246" s="219">
        <v>1</v>
      </c>
      <c r="I246" s="220"/>
      <c r="J246" s="221">
        <f>ROUND(I246*H246,2)</f>
        <v>0</v>
      </c>
      <c r="K246" s="217" t="s">
        <v>19</v>
      </c>
      <c r="L246" s="46"/>
      <c r="M246" s="222" t="s">
        <v>19</v>
      </c>
      <c r="N246" s="223" t="s">
        <v>44</v>
      </c>
      <c r="O246" s="86"/>
      <c r="P246" s="224">
        <f>O246*H246</f>
        <v>0</v>
      </c>
      <c r="Q246" s="224">
        <v>0</v>
      </c>
      <c r="R246" s="224">
        <f>Q246*H246</f>
        <v>0</v>
      </c>
      <c r="S246" s="224">
        <v>0</v>
      </c>
      <c r="T246" s="225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6" t="s">
        <v>135</v>
      </c>
      <c r="AT246" s="226" t="s">
        <v>190</v>
      </c>
      <c r="AU246" s="226" t="s">
        <v>80</v>
      </c>
      <c r="AY246" s="19" t="s">
        <v>188</v>
      </c>
      <c r="BE246" s="227">
        <f>IF(N246="základní",J246,0)</f>
        <v>0</v>
      </c>
      <c r="BF246" s="227">
        <f>IF(N246="snížená",J246,0)</f>
        <v>0</v>
      </c>
      <c r="BG246" s="227">
        <f>IF(N246="zákl. přenesená",J246,0)</f>
        <v>0</v>
      </c>
      <c r="BH246" s="227">
        <f>IF(N246="sníž. přenesená",J246,0)</f>
        <v>0</v>
      </c>
      <c r="BI246" s="227">
        <f>IF(N246="nulová",J246,0)</f>
        <v>0</v>
      </c>
      <c r="BJ246" s="19" t="s">
        <v>80</v>
      </c>
      <c r="BK246" s="227">
        <f>ROUND(I246*H246,2)</f>
        <v>0</v>
      </c>
      <c r="BL246" s="19" t="s">
        <v>135</v>
      </c>
      <c r="BM246" s="226" t="s">
        <v>4055</v>
      </c>
    </row>
    <row r="247" s="2" customFormat="1" ht="33" customHeight="1">
      <c r="A247" s="40"/>
      <c r="B247" s="41"/>
      <c r="C247" s="215" t="s">
        <v>2187</v>
      </c>
      <c r="D247" s="215" t="s">
        <v>190</v>
      </c>
      <c r="E247" s="216" t="s">
        <v>5672</v>
      </c>
      <c r="F247" s="217" t="s">
        <v>5673</v>
      </c>
      <c r="G247" s="218" t="s">
        <v>1352</v>
      </c>
      <c r="H247" s="219">
        <v>1</v>
      </c>
      <c r="I247" s="220"/>
      <c r="J247" s="221">
        <f>ROUND(I247*H247,2)</f>
        <v>0</v>
      </c>
      <c r="K247" s="217" t="s">
        <v>19</v>
      </c>
      <c r="L247" s="46"/>
      <c r="M247" s="222" t="s">
        <v>19</v>
      </c>
      <c r="N247" s="223" t="s">
        <v>44</v>
      </c>
      <c r="O247" s="86"/>
      <c r="P247" s="224">
        <f>O247*H247</f>
        <v>0</v>
      </c>
      <c r="Q247" s="224">
        <v>0</v>
      </c>
      <c r="R247" s="224">
        <f>Q247*H247</f>
        <v>0</v>
      </c>
      <c r="S247" s="224">
        <v>0</v>
      </c>
      <c r="T247" s="225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6" t="s">
        <v>135</v>
      </c>
      <c r="AT247" s="226" t="s">
        <v>190</v>
      </c>
      <c r="AU247" s="226" t="s">
        <v>80</v>
      </c>
      <c r="AY247" s="19" t="s">
        <v>188</v>
      </c>
      <c r="BE247" s="227">
        <f>IF(N247="základní",J247,0)</f>
        <v>0</v>
      </c>
      <c r="BF247" s="227">
        <f>IF(N247="snížená",J247,0)</f>
        <v>0</v>
      </c>
      <c r="BG247" s="227">
        <f>IF(N247="zákl. přenesená",J247,0)</f>
        <v>0</v>
      </c>
      <c r="BH247" s="227">
        <f>IF(N247="sníž. přenesená",J247,0)</f>
        <v>0</v>
      </c>
      <c r="BI247" s="227">
        <f>IF(N247="nulová",J247,0)</f>
        <v>0</v>
      </c>
      <c r="BJ247" s="19" t="s">
        <v>80</v>
      </c>
      <c r="BK247" s="227">
        <f>ROUND(I247*H247,2)</f>
        <v>0</v>
      </c>
      <c r="BL247" s="19" t="s">
        <v>135</v>
      </c>
      <c r="BM247" s="226" t="s">
        <v>4058</v>
      </c>
    </row>
    <row r="248" s="2" customFormat="1" ht="16.5" customHeight="1">
      <c r="A248" s="40"/>
      <c r="B248" s="41"/>
      <c r="C248" s="215" t="s">
        <v>2192</v>
      </c>
      <c r="D248" s="215" t="s">
        <v>190</v>
      </c>
      <c r="E248" s="216" t="s">
        <v>5674</v>
      </c>
      <c r="F248" s="217" t="s">
        <v>5675</v>
      </c>
      <c r="G248" s="218" t="s">
        <v>1352</v>
      </c>
      <c r="H248" s="219">
        <v>2</v>
      </c>
      <c r="I248" s="220"/>
      <c r="J248" s="221">
        <f>ROUND(I248*H248,2)</f>
        <v>0</v>
      </c>
      <c r="K248" s="217" t="s">
        <v>19</v>
      </c>
      <c r="L248" s="46"/>
      <c r="M248" s="222" t="s">
        <v>19</v>
      </c>
      <c r="N248" s="223" t="s">
        <v>44</v>
      </c>
      <c r="O248" s="86"/>
      <c r="P248" s="224">
        <f>O248*H248</f>
        <v>0</v>
      </c>
      <c r="Q248" s="224">
        <v>0</v>
      </c>
      <c r="R248" s="224">
        <f>Q248*H248</f>
        <v>0</v>
      </c>
      <c r="S248" s="224">
        <v>0</v>
      </c>
      <c r="T248" s="225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6" t="s">
        <v>135</v>
      </c>
      <c r="AT248" s="226" t="s">
        <v>190</v>
      </c>
      <c r="AU248" s="226" t="s">
        <v>80</v>
      </c>
      <c r="AY248" s="19" t="s">
        <v>188</v>
      </c>
      <c r="BE248" s="227">
        <f>IF(N248="základní",J248,0)</f>
        <v>0</v>
      </c>
      <c r="BF248" s="227">
        <f>IF(N248="snížená",J248,0)</f>
        <v>0</v>
      </c>
      <c r="BG248" s="227">
        <f>IF(N248="zákl. přenesená",J248,0)</f>
        <v>0</v>
      </c>
      <c r="BH248" s="227">
        <f>IF(N248="sníž. přenesená",J248,0)</f>
        <v>0</v>
      </c>
      <c r="BI248" s="227">
        <f>IF(N248="nulová",J248,0)</f>
        <v>0</v>
      </c>
      <c r="BJ248" s="19" t="s">
        <v>80</v>
      </c>
      <c r="BK248" s="227">
        <f>ROUND(I248*H248,2)</f>
        <v>0</v>
      </c>
      <c r="BL248" s="19" t="s">
        <v>135</v>
      </c>
      <c r="BM248" s="226" t="s">
        <v>4061</v>
      </c>
    </row>
    <row r="249" s="2" customFormat="1" ht="16.5" customHeight="1">
      <c r="A249" s="40"/>
      <c r="B249" s="41"/>
      <c r="C249" s="215" t="s">
        <v>2197</v>
      </c>
      <c r="D249" s="215" t="s">
        <v>190</v>
      </c>
      <c r="E249" s="216" t="s">
        <v>5654</v>
      </c>
      <c r="F249" s="217" t="s">
        <v>5655</v>
      </c>
      <c r="G249" s="218" t="s">
        <v>1866</v>
      </c>
      <c r="H249" s="219">
        <v>1</v>
      </c>
      <c r="I249" s="220"/>
      <c r="J249" s="221">
        <f>ROUND(I249*H249,2)</f>
        <v>0</v>
      </c>
      <c r="K249" s="217" t="s">
        <v>19</v>
      </c>
      <c r="L249" s="46"/>
      <c r="M249" s="222" t="s">
        <v>19</v>
      </c>
      <c r="N249" s="223" t="s">
        <v>44</v>
      </c>
      <c r="O249" s="86"/>
      <c r="P249" s="224">
        <f>O249*H249</f>
        <v>0</v>
      </c>
      <c r="Q249" s="224">
        <v>0</v>
      </c>
      <c r="R249" s="224">
        <f>Q249*H249</f>
        <v>0</v>
      </c>
      <c r="S249" s="224">
        <v>0</v>
      </c>
      <c r="T249" s="225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6" t="s">
        <v>135</v>
      </c>
      <c r="AT249" s="226" t="s">
        <v>190</v>
      </c>
      <c r="AU249" s="226" t="s">
        <v>80</v>
      </c>
      <c r="AY249" s="19" t="s">
        <v>188</v>
      </c>
      <c r="BE249" s="227">
        <f>IF(N249="základní",J249,0)</f>
        <v>0</v>
      </c>
      <c r="BF249" s="227">
        <f>IF(N249="snížená",J249,0)</f>
        <v>0</v>
      </c>
      <c r="BG249" s="227">
        <f>IF(N249="zákl. přenesená",J249,0)</f>
        <v>0</v>
      </c>
      <c r="BH249" s="227">
        <f>IF(N249="sníž. přenesená",J249,0)</f>
        <v>0</v>
      </c>
      <c r="BI249" s="227">
        <f>IF(N249="nulová",J249,0)</f>
        <v>0</v>
      </c>
      <c r="BJ249" s="19" t="s">
        <v>80</v>
      </c>
      <c r="BK249" s="227">
        <f>ROUND(I249*H249,2)</f>
        <v>0</v>
      </c>
      <c r="BL249" s="19" t="s">
        <v>135</v>
      </c>
      <c r="BM249" s="226" t="s">
        <v>4064</v>
      </c>
    </row>
    <row r="250" s="2" customFormat="1" ht="16.5" customHeight="1">
      <c r="A250" s="40"/>
      <c r="B250" s="41"/>
      <c r="C250" s="215" t="s">
        <v>2202</v>
      </c>
      <c r="D250" s="215" t="s">
        <v>190</v>
      </c>
      <c r="E250" s="216" t="s">
        <v>5656</v>
      </c>
      <c r="F250" s="217" t="s">
        <v>5657</v>
      </c>
      <c r="G250" s="218" t="s">
        <v>1866</v>
      </c>
      <c r="H250" s="219">
        <v>2</v>
      </c>
      <c r="I250" s="220"/>
      <c r="J250" s="221">
        <f>ROUND(I250*H250,2)</f>
        <v>0</v>
      </c>
      <c r="K250" s="217" t="s">
        <v>19</v>
      </c>
      <c r="L250" s="46"/>
      <c r="M250" s="222" t="s">
        <v>19</v>
      </c>
      <c r="N250" s="223" t="s">
        <v>44</v>
      </c>
      <c r="O250" s="86"/>
      <c r="P250" s="224">
        <f>O250*H250</f>
        <v>0</v>
      </c>
      <c r="Q250" s="224">
        <v>0</v>
      </c>
      <c r="R250" s="224">
        <f>Q250*H250</f>
        <v>0</v>
      </c>
      <c r="S250" s="224">
        <v>0</v>
      </c>
      <c r="T250" s="225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6" t="s">
        <v>135</v>
      </c>
      <c r="AT250" s="226" t="s">
        <v>190</v>
      </c>
      <c r="AU250" s="226" t="s">
        <v>80</v>
      </c>
      <c r="AY250" s="19" t="s">
        <v>188</v>
      </c>
      <c r="BE250" s="227">
        <f>IF(N250="základní",J250,0)</f>
        <v>0</v>
      </c>
      <c r="BF250" s="227">
        <f>IF(N250="snížená",J250,0)</f>
        <v>0</v>
      </c>
      <c r="BG250" s="227">
        <f>IF(N250="zákl. přenesená",J250,0)</f>
        <v>0</v>
      </c>
      <c r="BH250" s="227">
        <f>IF(N250="sníž. přenesená",J250,0)</f>
        <v>0</v>
      </c>
      <c r="BI250" s="227">
        <f>IF(N250="nulová",J250,0)</f>
        <v>0</v>
      </c>
      <c r="BJ250" s="19" t="s">
        <v>80</v>
      </c>
      <c r="BK250" s="227">
        <f>ROUND(I250*H250,2)</f>
        <v>0</v>
      </c>
      <c r="BL250" s="19" t="s">
        <v>135</v>
      </c>
      <c r="BM250" s="226" t="s">
        <v>4067</v>
      </c>
    </row>
    <row r="251" s="2" customFormat="1" ht="16.5" customHeight="1">
      <c r="A251" s="40"/>
      <c r="B251" s="41"/>
      <c r="C251" s="215" t="s">
        <v>2207</v>
      </c>
      <c r="D251" s="215" t="s">
        <v>190</v>
      </c>
      <c r="E251" s="216" t="s">
        <v>5676</v>
      </c>
      <c r="F251" s="217" t="s">
        <v>5677</v>
      </c>
      <c r="G251" s="218" t="s">
        <v>1352</v>
      </c>
      <c r="H251" s="219">
        <v>2</v>
      </c>
      <c r="I251" s="220"/>
      <c r="J251" s="221">
        <f>ROUND(I251*H251,2)</f>
        <v>0</v>
      </c>
      <c r="K251" s="217" t="s">
        <v>19</v>
      </c>
      <c r="L251" s="46"/>
      <c r="M251" s="222" t="s">
        <v>19</v>
      </c>
      <c r="N251" s="223" t="s">
        <v>44</v>
      </c>
      <c r="O251" s="86"/>
      <c r="P251" s="224">
        <f>O251*H251</f>
        <v>0</v>
      </c>
      <c r="Q251" s="224">
        <v>0</v>
      </c>
      <c r="R251" s="224">
        <f>Q251*H251</f>
        <v>0</v>
      </c>
      <c r="S251" s="224">
        <v>0</v>
      </c>
      <c r="T251" s="225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6" t="s">
        <v>135</v>
      </c>
      <c r="AT251" s="226" t="s">
        <v>190</v>
      </c>
      <c r="AU251" s="226" t="s">
        <v>80</v>
      </c>
      <c r="AY251" s="19" t="s">
        <v>188</v>
      </c>
      <c r="BE251" s="227">
        <f>IF(N251="základní",J251,0)</f>
        <v>0</v>
      </c>
      <c r="BF251" s="227">
        <f>IF(N251="snížená",J251,0)</f>
        <v>0</v>
      </c>
      <c r="BG251" s="227">
        <f>IF(N251="zákl. přenesená",J251,0)</f>
        <v>0</v>
      </c>
      <c r="BH251" s="227">
        <f>IF(N251="sníž. přenesená",J251,0)</f>
        <v>0</v>
      </c>
      <c r="BI251" s="227">
        <f>IF(N251="nulová",J251,0)</f>
        <v>0</v>
      </c>
      <c r="BJ251" s="19" t="s">
        <v>80</v>
      </c>
      <c r="BK251" s="227">
        <f>ROUND(I251*H251,2)</f>
        <v>0</v>
      </c>
      <c r="BL251" s="19" t="s">
        <v>135</v>
      </c>
      <c r="BM251" s="226" t="s">
        <v>4070</v>
      </c>
    </row>
    <row r="252" s="2" customFormat="1" ht="49.05" customHeight="1">
      <c r="A252" s="40"/>
      <c r="B252" s="41"/>
      <c r="C252" s="215" t="s">
        <v>2212</v>
      </c>
      <c r="D252" s="215" t="s">
        <v>190</v>
      </c>
      <c r="E252" s="216" t="s">
        <v>5660</v>
      </c>
      <c r="F252" s="217" t="s">
        <v>5661</v>
      </c>
      <c r="G252" s="218" t="s">
        <v>5425</v>
      </c>
      <c r="H252" s="219">
        <v>18</v>
      </c>
      <c r="I252" s="220"/>
      <c r="J252" s="221">
        <f>ROUND(I252*H252,2)</f>
        <v>0</v>
      </c>
      <c r="K252" s="217" t="s">
        <v>19</v>
      </c>
      <c r="L252" s="46"/>
      <c r="M252" s="222" t="s">
        <v>19</v>
      </c>
      <c r="N252" s="223" t="s">
        <v>44</v>
      </c>
      <c r="O252" s="86"/>
      <c r="P252" s="224">
        <f>O252*H252</f>
        <v>0</v>
      </c>
      <c r="Q252" s="224">
        <v>0</v>
      </c>
      <c r="R252" s="224">
        <f>Q252*H252</f>
        <v>0</v>
      </c>
      <c r="S252" s="224">
        <v>0</v>
      </c>
      <c r="T252" s="225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26" t="s">
        <v>135</v>
      </c>
      <c r="AT252" s="226" t="s">
        <v>190</v>
      </c>
      <c r="AU252" s="226" t="s">
        <v>80</v>
      </c>
      <c r="AY252" s="19" t="s">
        <v>188</v>
      </c>
      <c r="BE252" s="227">
        <f>IF(N252="základní",J252,0)</f>
        <v>0</v>
      </c>
      <c r="BF252" s="227">
        <f>IF(N252="snížená",J252,0)</f>
        <v>0</v>
      </c>
      <c r="BG252" s="227">
        <f>IF(N252="zákl. přenesená",J252,0)</f>
        <v>0</v>
      </c>
      <c r="BH252" s="227">
        <f>IF(N252="sníž. přenesená",J252,0)</f>
        <v>0</v>
      </c>
      <c r="BI252" s="227">
        <f>IF(N252="nulová",J252,0)</f>
        <v>0</v>
      </c>
      <c r="BJ252" s="19" t="s">
        <v>80</v>
      </c>
      <c r="BK252" s="227">
        <f>ROUND(I252*H252,2)</f>
        <v>0</v>
      </c>
      <c r="BL252" s="19" t="s">
        <v>135</v>
      </c>
      <c r="BM252" s="226" t="s">
        <v>4073</v>
      </c>
    </row>
    <row r="253" s="2" customFormat="1" ht="16.5" customHeight="1">
      <c r="A253" s="40"/>
      <c r="B253" s="41"/>
      <c r="C253" s="215" t="s">
        <v>2217</v>
      </c>
      <c r="D253" s="215" t="s">
        <v>190</v>
      </c>
      <c r="E253" s="216" t="s">
        <v>5662</v>
      </c>
      <c r="F253" s="217" t="s">
        <v>5663</v>
      </c>
      <c r="G253" s="218" t="s">
        <v>5425</v>
      </c>
      <c r="H253" s="219">
        <v>18</v>
      </c>
      <c r="I253" s="220"/>
      <c r="J253" s="221">
        <f>ROUND(I253*H253,2)</f>
        <v>0</v>
      </c>
      <c r="K253" s="217" t="s">
        <v>19</v>
      </c>
      <c r="L253" s="46"/>
      <c r="M253" s="222" t="s">
        <v>19</v>
      </c>
      <c r="N253" s="223" t="s">
        <v>44</v>
      </c>
      <c r="O253" s="86"/>
      <c r="P253" s="224">
        <f>O253*H253</f>
        <v>0</v>
      </c>
      <c r="Q253" s="224">
        <v>0</v>
      </c>
      <c r="R253" s="224">
        <f>Q253*H253</f>
        <v>0</v>
      </c>
      <c r="S253" s="224">
        <v>0</v>
      </c>
      <c r="T253" s="225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6" t="s">
        <v>135</v>
      </c>
      <c r="AT253" s="226" t="s">
        <v>190</v>
      </c>
      <c r="AU253" s="226" t="s">
        <v>80</v>
      </c>
      <c r="AY253" s="19" t="s">
        <v>188</v>
      </c>
      <c r="BE253" s="227">
        <f>IF(N253="základní",J253,0)</f>
        <v>0</v>
      </c>
      <c r="BF253" s="227">
        <f>IF(N253="snížená",J253,0)</f>
        <v>0</v>
      </c>
      <c r="BG253" s="227">
        <f>IF(N253="zákl. přenesená",J253,0)</f>
        <v>0</v>
      </c>
      <c r="BH253" s="227">
        <f>IF(N253="sníž. přenesená",J253,0)</f>
        <v>0</v>
      </c>
      <c r="BI253" s="227">
        <f>IF(N253="nulová",J253,0)</f>
        <v>0</v>
      </c>
      <c r="BJ253" s="19" t="s">
        <v>80</v>
      </c>
      <c r="BK253" s="227">
        <f>ROUND(I253*H253,2)</f>
        <v>0</v>
      </c>
      <c r="BL253" s="19" t="s">
        <v>135</v>
      </c>
      <c r="BM253" s="226" t="s">
        <v>4076</v>
      </c>
    </row>
    <row r="254" s="2" customFormat="1" ht="16.5" customHeight="1">
      <c r="A254" s="40"/>
      <c r="B254" s="41"/>
      <c r="C254" s="215" t="s">
        <v>2223</v>
      </c>
      <c r="D254" s="215" t="s">
        <v>190</v>
      </c>
      <c r="E254" s="216" t="s">
        <v>5664</v>
      </c>
      <c r="F254" s="217" t="s">
        <v>5665</v>
      </c>
      <c r="G254" s="218" t="s">
        <v>5425</v>
      </c>
      <c r="H254" s="219">
        <v>18</v>
      </c>
      <c r="I254" s="220"/>
      <c r="J254" s="221">
        <f>ROUND(I254*H254,2)</f>
        <v>0</v>
      </c>
      <c r="K254" s="217" t="s">
        <v>19</v>
      </c>
      <c r="L254" s="46"/>
      <c r="M254" s="222" t="s">
        <v>19</v>
      </c>
      <c r="N254" s="223" t="s">
        <v>44</v>
      </c>
      <c r="O254" s="86"/>
      <c r="P254" s="224">
        <f>O254*H254</f>
        <v>0</v>
      </c>
      <c r="Q254" s="224">
        <v>0</v>
      </c>
      <c r="R254" s="224">
        <f>Q254*H254</f>
        <v>0</v>
      </c>
      <c r="S254" s="224">
        <v>0</v>
      </c>
      <c r="T254" s="225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6" t="s">
        <v>135</v>
      </c>
      <c r="AT254" s="226" t="s">
        <v>190</v>
      </c>
      <c r="AU254" s="226" t="s">
        <v>80</v>
      </c>
      <c r="AY254" s="19" t="s">
        <v>188</v>
      </c>
      <c r="BE254" s="227">
        <f>IF(N254="základní",J254,0)</f>
        <v>0</v>
      </c>
      <c r="BF254" s="227">
        <f>IF(N254="snížená",J254,0)</f>
        <v>0</v>
      </c>
      <c r="BG254" s="227">
        <f>IF(N254="zákl. přenesená",J254,0)</f>
        <v>0</v>
      </c>
      <c r="BH254" s="227">
        <f>IF(N254="sníž. přenesená",J254,0)</f>
        <v>0</v>
      </c>
      <c r="BI254" s="227">
        <f>IF(N254="nulová",J254,0)</f>
        <v>0</v>
      </c>
      <c r="BJ254" s="19" t="s">
        <v>80</v>
      </c>
      <c r="BK254" s="227">
        <f>ROUND(I254*H254,2)</f>
        <v>0</v>
      </c>
      <c r="BL254" s="19" t="s">
        <v>135</v>
      </c>
      <c r="BM254" s="226" t="s">
        <v>4079</v>
      </c>
    </row>
    <row r="255" s="2" customFormat="1" ht="16.5" customHeight="1">
      <c r="A255" s="40"/>
      <c r="B255" s="41"/>
      <c r="C255" s="215" t="s">
        <v>2228</v>
      </c>
      <c r="D255" s="215" t="s">
        <v>190</v>
      </c>
      <c r="E255" s="216" t="s">
        <v>5678</v>
      </c>
      <c r="F255" s="217" t="s">
        <v>5679</v>
      </c>
      <c r="G255" s="218" t="s">
        <v>1352</v>
      </c>
      <c r="H255" s="219">
        <v>8</v>
      </c>
      <c r="I255" s="220"/>
      <c r="J255" s="221">
        <f>ROUND(I255*H255,2)</f>
        <v>0</v>
      </c>
      <c r="K255" s="217" t="s">
        <v>19</v>
      </c>
      <c r="L255" s="46"/>
      <c r="M255" s="222" t="s">
        <v>19</v>
      </c>
      <c r="N255" s="223" t="s">
        <v>44</v>
      </c>
      <c r="O255" s="86"/>
      <c r="P255" s="224">
        <f>O255*H255</f>
        <v>0</v>
      </c>
      <c r="Q255" s="224">
        <v>0</v>
      </c>
      <c r="R255" s="224">
        <f>Q255*H255</f>
        <v>0</v>
      </c>
      <c r="S255" s="224">
        <v>0</v>
      </c>
      <c r="T255" s="225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6" t="s">
        <v>135</v>
      </c>
      <c r="AT255" s="226" t="s">
        <v>190</v>
      </c>
      <c r="AU255" s="226" t="s">
        <v>80</v>
      </c>
      <c r="AY255" s="19" t="s">
        <v>188</v>
      </c>
      <c r="BE255" s="227">
        <f>IF(N255="základní",J255,0)</f>
        <v>0</v>
      </c>
      <c r="BF255" s="227">
        <f>IF(N255="snížená",J255,0)</f>
        <v>0</v>
      </c>
      <c r="BG255" s="227">
        <f>IF(N255="zákl. přenesená",J255,0)</f>
        <v>0</v>
      </c>
      <c r="BH255" s="227">
        <f>IF(N255="sníž. přenesená",J255,0)</f>
        <v>0</v>
      </c>
      <c r="BI255" s="227">
        <f>IF(N255="nulová",J255,0)</f>
        <v>0</v>
      </c>
      <c r="BJ255" s="19" t="s">
        <v>80</v>
      </c>
      <c r="BK255" s="227">
        <f>ROUND(I255*H255,2)</f>
        <v>0</v>
      </c>
      <c r="BL255" s="19" t="s">
        <v>135</v>
      </c>
      <c r="BM255" s="226" t="s">
        <v>4082</v>
      </c>
    </row>
    <row r="256" s="2" customFormat="1" ht="16.5" customHeight="1">
      <c r="A256" s="40"/>
      <c r="B256" s="41"/>
      <c r="C256" s="215" t="s">
        <v>2238</v>
      </c>
      <c r="D256" s="215" t="s">
        <v>190</v>
      </c>
      <c r="E256" s="216" t="s">
        <v>5680</v>
      </c>
      <c r="F256" s="217" t="s">
        <v>5681</v>
      </c>
      <c r="G256" s="218" t="s">
        <v>1352</v>
      </c>
      <c r="H256" s="219">
        <v>3</v>
      </c>
      <c r="I256" s="220"/>
      <c r="J256" s="221">
        <f>ROUND(I256*H256,2)</f>
        <v>0</v>
      </c>
      <c r="K256" s="217" t="s">
        <v>19</v>
      </c>
      <c r="L256" s="46"/>
      <c r="M256" s="222" t="s">
        <v>19</v>
      </c>
      <c r="N256" s="223" t="s">
        <v>44</v>
      </c>
      <c r="O256" s="86"/>
      <c r="P256" s="224">
        <f>O256*H256</f>
        <v>0</v>
      </c>
      <c r="Q256" s="224">
        <v>0</v>
      </c>
      <c r="R256" s="224">
        <f>Q256*H256</f>
        <v>0</v>
      </c>
      <c r="S256" s="224">
        <v>0</v>
      </c>
      <c r="T256" s="225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6" t="s">
        <v>135</v>
      </c>
      <c r="AT256" s="226" t="s">
        <v>190</v>
      </c>
      <c r="AU256" s="226" t="s">
        <v>80</v>
      </c>
      <c r="AY256" s="19" t="s">
        <v>188</v>
      </c>
      <c r="BE256" s="227">
        <f>IF(N256="základní",J256,0)</f>
        <v>0</v>
      </c>
      <c r="BF256" s="227">
        <f>IF(N256="snížená",J256,0)</f>
        <v>0</v>
      </c>
      <c r="BG256" s="227">
        <f>IF(N256="zákl. přenesená",J256,0)</f>
        <v>0</v>
      </c>
      <c r="BH256" s="227">
        <f>IF(N256="sníž. přenesená",J256,0)</f>
        <v>0</v>
      </c>
      <c r="BI256" s="227">
        <f>IF(N256="nulová",J256,0)</f>
        <v>0</v>
      </c>
      <c r="BJ256" s="19" t="s">
        <v>80</v>
      </c>
      <c r="BK256" s="227">
        <f>ROUND(I256*H256,2)</f>
        <v>0</v>
      </c>
      <c r="BL256" s="19" t="s">
        <v>135</v>
      </c>
      <c r="BM256" s="226" t="s">
        <v>4085</v>
      </c>
    </row>
    <row r="257" s="2" customFormat="1" ht="37.8" customHeight="1">
      <c r="A257" s="40"/>
      <c r="B257" s="41"/>
      <c r="C257" s="215" t="s">
        <v>2243</v>
      </c>
      <c r="D257" s="215" t="s">
        <v>190</v>
      </c>
      <c r="E257" s="216" t="s">
        <v>5682</v>
      </c>
      <c r="F257" s="217" t="s">
        <v>5683</v>
      </c>
      <c r="G257" s="218" t="s">
        <v>1352</v>
      </c>
      <c r="H257" s="219">
        <v>2</v>
      </c>
      <c r="I257" s="220"/>
      <c r="J257" s="221">
        <f>ROUND(I257*H257,2)</f>
        <v>0</v>
      </c>
      <c r="K257" s="217" t="s">
        <v>19</v>
      </c>
      <c r="L257" s="46"/>
      <c r="M257" s="222" t="s">
        <v>19</v>
      </c>
      <c r="N257" s="223" t="s">
        <v>44</v>
      </c>
      <c r="O257" s="86"/>
      <c r="P257" s="224">
        <f>O257*H257</f>
        <v>0</v>
      </c>
      <c r="Q257" s="224">
        <v>0</v>
      </c>
      <c r="R257" s="224">
        <f>Q257*H257</f>
        <v>0</v>
      </c>
      <c r="S257" s="224">
        <v>0</v>
      </c>
      <c r="T257" s="225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6" t="s">
        <v>135</v>
      </c>
      <c r="AT257" s="226" t="s">
        <v>190</v>
      </c>
      <c r="AU257" s="226" t="s">
        <v>80</v>
      </c>
      <c r="AY257" s="19" t="s">
        <v>188</v>
      </c>
      <c r="BE257" s="227">
        <f>IF(N257="základní",J257,0)</f>
        <v>0</v>
      </c>
      <c r="BF257" s="227">
        <f>IF(N257="snížená",J257,0)</f>
        <v>0</v>
      </c>
      <c r="BG257" s="227">
        <f>IF(N257="zákl. přenesená",J257,0)</f>
        <v>0</v>
      </c>
      <c r="BH257" s="227">
        <f>IF(N257="sníž. přenesená",J257,0)</f>
        <v>0</v>
      </c>
      <c r="BI257" s="227">
        <f>IF(N257="nulová",J257,0)</f>
        <v>0</v>
      </c>
      <c r="BJ257" s="19" t="s">
        <v>80</v>
      </c>
      <c r="BK257" s="227">
        <f>ROUND(I257*H257,2)</f>
        <v>0</v>
      </c>
      <c r="BL257" s="19" t="s">
        <v>135</v>
      </c>
      <c r="BM257" s="226" t="s">
        <v>4088</v>
      </c>
    </row>
    <row r="258" s="2" customFormat="1" ht="16.5" customHeight="1">
      <c r="A258" s="40"/>
      <c r="B258" s="41"/>
      <c r="C258" s="215" t="s">
        <v>2287</v>
      </c>
      <c r="D258" s="215" t="s">
        <v>190</v>
      </c>
      <c r="E258" s="216" t="s">
        <v>5684</v>
      </c>
      <c r="F258" s="217" t="s">
        <v>5685</v>
      </c>
      <c r="G258" s="218" t="s">
        <v>1352</v>
      </c>
      <c r="H258" s="219">
        <v>1</v>
      </c>
      <c r="I258" s="220"/>
      <c r="J258" s="221">
        <f>ROUND(I258*H258,2)</f>
        <v>0</v>
      </c>
      <c r="K258" s="217" t="s">
        <v>19</v>
      </c>
      <c r="L258" s="46"/>
      <c r="M258" s="222" t="s">
        <v>19</v>
      </c>
      <c r="N258" s="223" t="s">
        <v>44</v>
      </c>
      <c r="O258" s="86"/>
      <c r="P258" s="224">
        <f>O258*H258</f>
        <v>0</v>
      </c>
      <c r="Q258" s="224">
        <v>0</v>
      </c>
      <c r="R258" s="224">
        <f>Q258*H258</f>
        <v>0</v>
      </c>
      <c r="S258" s="224">
        <v>0</v>
      </c>
      <c r="T258" s="225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6" t="s">
        <v>135</v>
      </c>
      <c r="AT258" s="226" t="s">
        <v>190</v>
      </c>
      <c r="AU258" s="226" t="s">
        <v>80</v>
      </c>
      <c r="AY258" s="19" t="s">
        <v>188</v>
      </c>
      <c r="BE258" s="227">
        <f>IF(N258="základní",J258,0)</f>
        <v>0</v>
      </c>
      <c r="BF258" s="227">
        <f>IF(N258="snížená",J258,0)</f>
        <v>0</v>
      </c>
      <c r="BG258" s="227">
        <f>IF(N258="zákl. přenesená",J258,0)</f>
        <v>0</v>
      </c>
      <c r="BH258" s="227">
        <f>IF(N258="sníž. přenesená",J258,0)</f>
        <v>0</v>
      </c>
      <c r="BI258" s="227">
        <f>IF(N258="nulová",J258,0)</f>
        <v>0</v>
      </c>
      <c r="BJ258" s="19" t="s">
        <v>80</v>
      </c>
      <c r="BK258" s="227">
        <f>ROUND(I258*H258,2)</f>
        <v>0</v>
      </c>
      <c r="BL258" s="19" t="s">
        <v>135</v>
      </c>
      <c r="BM258" s="226" t="s">
        <v>4091</v>
      </c>
    </row>
    <row r="259" s="2" customFormat="1" ht="16.5" customHeight="1">
      <c r="A259" s="40"/>
      <c r="B259" s="41"/>
      <c r="C259" s="215" t="s">
        <v>2299</v>
      </c>
      <c r="D259" s="215" t="s">
        <v>190</v>
      </c>
      <c r="E259" s="216" t="s">
        <v>5686</v>
      </c>
      <c r="F259" s="217" t="s">
        <v>5687</v>
      </c>
      <c r="G259" s="218" t="s">
        <v>1352</v>
      </c>
      <c r="H259" s="219">
        <v>1</v>
      </c>
      <c r="I259" s="220"/>
      <c r="J259" s="221">
        <f>ROUND(I259*H259,2)</f>
        <v>0</v>
      </c>
      <c r="K259" s="217" t="s">
        <v>19</v>
      </c>
      <c r="L259" s="46"/>
      <c r="M259" s="222" t="s">
        <v>19</v>
      </c>
      <c r="N259" s="223" t="s">
        <v>44</v>
      </c>
      <c r="O259" s="86"/>
      <c r="P259" s="224">
        <f>O259*H259</f>
        <v>0</v>
      </c>
      <c r="Q259" s="224">
        <v>0</v>
      </c>
      <c r="R259" s="224">
        <f>Q259*H259</f>
        <v>0</v>
      </c>
      <c r="S259" s="224">
        <v>0</v>
      </c>
      <c r="T259" s="225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6" t="s">
        <v>135</v>
      </c>
      <c r="AT259" s="226" t="s">
        <v>190</v>
      </c>
      <c r="AU259" s="226" t="s">
        <v>80</v>
      </c>
      <c r="AY259" s="19" t="s">
        <v>188</v>
      </c>
      <c r="BE259" s="227">
        <f>IF(N259="základní",J259,0)</f>
        <v>0</v>
      </c>
      <c r="BF259" s="227">
        <f>IF(N259="snížená",J259,0)</f>
        <v>0</v>
      </c>
      <c r="BG259" s="227">
        <f>IF(N259="zákl. přenesená",J259,0)</f>
        <v>0</v>
      </c>
      <c r="BH259" s="227">
        <f>IF(N259="sníž. přenesená",J259,0)</f>
        <v>0</v>
      </c>
      <c r="BI259" s="227">
        <f>IF(N259="nulová",J259,0)</f>
        <v>0</v>
      </c>
      <c r="BJ259" s="19" t="s">
        <v>80</v>
      </c>
      <c r="BK259" s="227">
        <f>ROUND(I259*H259,2)</f>
        <v>0</v>
      </c>
      <c r="BL259" s="19" t="s">
        <v>135</v>
      </c>
      <c r="BM259" s="226" t="s">
        <v>4094</v>
      </c>
    </row>
    <row r="260" s="2" customFormat="1" ht="16.5" customHeight="1">
      <c r="A260" s="40"/>
      <c r="B260" s="41"/>
      <c r="C260" s="215" t="s">
        <v>2307</v>
      </c>
      <c r="D260" s="215" t="s">
        <v>190</v>
      </c>
      <c r="E260" s="216" t="s">
        <v>5688</v>
      </c>
      <c r="F260" s="217" t="s">
        <v>5689</v>
      </c>
      <c r="G260" s="218" t="s">
        <v>501</v>
      </c>
      <c r="H260" s="219">
        <v>9</v>
      </c>
      <c r="I260" s="220"/>
      <c r="J260" s="221">
        <f>ROUND(I260*H260,2)</f>
        <v>0</v>
      </c>
      <c r="K260" s="217" t="s">
        <v>19</v>
      </c>
      <c r="L260" s="46"/>
      <c r="M260" s="222" t="s">
        <v>19</v>
      </c>
      <c r="N260" s="223" t="s">
        <v>44</v>
      </c>
      <c r="O260" s="86"/>
      <c r="P260" s="224">
        <f>O260*H260</f>
        <v>0</v>
      </c>
      <c r="Q260" s="224">
        <v>0</v>
      </c>
      <c r="R260" s="224">
        <f>Q260*H260</f>
        <v>0</v>
      </c>
      <c r="S260" s="224">
        <v>0</v>
      </c>
      <c r="T260" s="225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26" t="s">
        <v>135</v>
      </c>
      <c r="AT260" s="226" t="s">
        <v>190</v>
      </c>
      <c r="AU260" s="226" t="s">
        <v>80</v>
      </c>
      <c r="AY260" s="19" t="s">
        <v>188</v>
      </c>
      <c r="BE260" s="227">
        <f>IF(N260="základní",J260,0)</f>
        <v>0</v>
      </c>
      <c r="BF260" s="227">
        <f>IF(N260="snížená",J260,0)</f>
        <v>0</v>
      </c>
      <c r="BG260" s="227">
        <f>IF(N260="zákl. přenesená",J260,0)</f>
        <v>0</v>
      </c>
      <c r="BH260" s="227">
        <f>IF(N260="sníž. přenesená",J260,0)</f>
        <v>0</v>
      </c>
      <c r="BI260" s="227">
        <f>IF(N260="nulová",J260,0)</f>
        <v>0</v>
      </c>
      <c r="BJ260" s="19" t="s">
        <v>80</v>
      </c>
      <c r="BK260" s="227">
        <f>ROUND(I260*H260,2)</f>
        <v>0</v>
      </c>
      <c r="BL260" s="19" t="s">
        <v>135</v>
      </c>
      <c r="BM260" s="226" t="s">
        <v>4097</v>
      </c>
    </row>
    <row r="261" s="2" customFormat="1" ht="16.5" customHeight="1">
      <c r="A261" s="40"/>
      <c r="B261" s="41"/>
      <c r="C261" s="215" t="s">
        <v>2312</v>
      </c>
      <c r="D261" s="215" t="s">
        <v>190</v>
      </c>
      <c r="E261" s="216" t="s">
        <v>5690</v>
      </c>
      <c r="F261" s="217" t="s">
        <v>5691</v>
      </c>
      <c r="G261" s="218" t="s">
        <v>501</v>
      </c>
      <c r="H261" s="219">
        <v>27</v>
      </c>
      <c r="I261" s="220"/>
      <c r="J261" s="221">
        <f>ROUND(I261*H261,2)</f>
        <v>0</v>
      </c>
      <c r="K261" s="217" t="s">
        <v>19</v>
      </c>
      <c r="L261" s="46"/>
      <c r="M261" s="222" t="s">
        <v>19</v>
      </c>
      <c r="N261" s="223" t="s">
        <v>44</v>
      </c>
      <c r="O261" s="86"/>
      <c r="P261" s="224">
        <f>O261*H261</f>
        <v>0</v>
      </c>
      <c r="Q261" s="224">
        <v>0</v>
      </c>
      <c r="R261" s="224">
        <f>Q261*H261</f>
        <v>0</v>
      </c>
      <c r="S261" s="224">
        <v>0</v>
      </c>
      <c r="T261" s="225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6" t="s">
        <v>135</v>
      </c>
      <c r="AT261" s="226" t="s">
        <v>190</v>
      </c>
      <c r="AU261" s="226" t="s">
        <v>80</v>
      </c>
      <c r="AY261" s="19" t="s">
        <v>188</v>
      </c>
      <c r="BE261" s="227">
        <f>IF(N261="základní",J261,0)</f>
        <v>0</v>
      </c>
      <c r="BF261" s="227">
        <f>IF(N261="snížená",J261,0)</f>
        <v>0</v>
      </c>
      <c r="BG261" s="227">
        <f>IF(N261="zákl. přenesená",J261,0)</f>
        <v>0</v>
      </c>
      <c r="BH261" s="227">
        <f>IF(N261="sníž. přenesená",J261,0)</f>
        <v>0</v>
      </c>
      <c r="BI261" s="227">
        <f>IF(N261="nulová",J261,0)</f>
        <v>0</v>
      </c>
      <c r="BJ261" s="19" t="s">
        <v>80</v>
      </c>
      <c r="BK261" s="227">
        <f>ROUND(I261*H261,2)</f>
        <v>0</v>
      </c>
      <c r="BL261" s="19" t="s">
        <v>135</v>
      </c>
      <c r="BM261" s="226" t="s">
        <v>4100</v>
      </c>
    </row>
    <row r="262" s="2" customFormat="1" ht="16.5" customHeight="1">
      <c r="A262" s="40"/>
      <c r="B262" s="41"/>
      <c r="C262" s="215" t="s">
        <v>2318</v>
      </c>
      <c r="D262" s="215" t="s">
        <v>190</v>
      </c>
      <c r="E262" s="216" t="s">
        <v>5692</v>
      </c>
      <c r="F262" s="217" t="s">
        <v>5693</v>
      </c>
      <c r="G262" s="218" t="s">
        <v>501</v>
      </c>
      <c r="H262" s="219">
        <v>6</v>
      </c>
      <c r="I262" s="220"/>
      <c r="J262" s="221">
        <f>ROUND(I262*H262,2)</f>
        <v>0</v>
      </c>
      <c r="K262" s="217" t="s">
        <v>19</v>
      </c>
      <c r="L262" s="46"/>
      <c r="M262" s="222" t="s">
        <v>19</v>
      </c>
      <c r="N262" s="223" t="s">
        <v>44</v>
      </c>
      <c r="O262" s="86"/>
      <c r="P262" s="224">
        <f>O262*H262</f>
        <v>0</v>
      </c>
      <c r="Q262" s="224">
        <v>0</v>
      </c>
      <c r="R262" s="224">
        <f>Q262*H262</f>
        <v>0</v>
      </c>
      <c r="S262" s="224">
        <v>0</v>
      </c>
      <c r="T262" s="225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6" t="s">
        <v>135</v>
      </c>
      <c r="AT262" s="226" t="s">
        <v>190</v>
      </c>
      <c r="AU262" s="226" t="s">
        <v>80</v>
      </c>
      <c r="AY262" s="19" t="s">
        <v>188</v>
      </c>
      <c r="BE262" s="227">
        <f>IF(N262="základní",J262,0)</f>
        <v>0</v>
      </c>
      <c r="BF262" s="227">
        <f>IF(N262="snížená",J262,0)</f>
        <v>0</v>
      </c>
      <c r="BG262" s="227">
        <f>IF(N262="zákl. přenesená",J262,0)</f>
        <v>0</v>
      </c>
      <c r="BH262" s="227">
        <f>IF(N262="sníž. přenesená",J262,0)</f>
        <v>0</v>
      </c>
      <c r="BI262" s="227">
        <f>IF(N262="nulová",J262,0)</f>
        <v>0</v>
      </c>
      <c r="BJ262" s="19" t="s">
        <v>80</v>
      </c>
      <c r="BK262" s="227">
        <f>ROUND(I262*H262,2)</f>
        <v>0</v>
      </c>
      <c r="BL262" s="19" t="s">
        <v>135</v>
      </c>
      <c r="BM262" s="226" t="s">
        <v>4103</v>
      </c>
    </row>
    <row r="263" s="2" customFormat="1" ht="16.5" customHeight="1">
      <c r="A263" s="40"/>
      <c r="B263" s="41"/>
      <c r="C263" s="215" t="s">
        <v>2322</v>
      </c>
      <c r="D263" s="215" t="s">
        <v>190</v>
      </c>
      <c r="E263" s="216" t="s">
        <v>5694</v>
      </c>
      <c r="F263" s="217" t="s">
        <v>5695</v>
      </c>
      <c r="G263" s="218" t="s">
        <v>501</v>
      </c>
      <c r="H263" s="219">
        <v>3</v>
      </c>
      <c r="I263" s="220"/>
      <c r="J263" s="221">
        <f>ROUND(I263*H263,2)</f>
        <v>0</v>
      </c>
      <c r="K263" s="217" t="s">
        <v>19</v>
      </c>
      <c r="L263" s="46"/>
      <c r="M263" s="222" t="s">
        <v>19</v>
      </c>
      <c r="N263" s="223" t="s">
        <v>44</v>
      </c>
      <c r="O263" s="86"/>
      <c r="P263" s="224">
        <f>O263*H263</f>
        <v>0</v>
      </c>
      <c r="Q263" s="224">
        <v>0</v>
      </c>
      <c r="R263" s="224">
        <f>Q263*H263</f>
        <v>0</v>
      </c>
      <c r="S263" s="224">
        <v>0</v>
      </c>
      <c r="T263" s="225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26" t="s">
        <v>135</v>
      </c>
      <c r="AT263" s="226" t="s">
        <v>190</v>
      </c>
      <c r="AU263" s="226" t="s">
        <v>80</v>
      </c>
      <c r="AY263" s="19" t="s">
        <v>188</v>
      </c>
      <c r="BE263" s="227">
        <f>IF(N263="základní",J263,0)</f>
        <v>0</v>
      </c>
      <c r="BF263" s="227">
        <f>IF(N263="snížená",J263,0)</f>
        <v>0</v>
      </c>
      <c r="BG263" s="227">
        <f>IF(N263="zákl. přenesená",J263,0)</f>
        <v>0</v>
      </c>
      <c r="BH263" s="227">
        <f>IF(N263="sníž. přenesená",J263,0)</f>
        <v>0</v>
      </c>
      <c r="BI263" s="227">
        <f>IF(N263="nulová",J263,0)</f>
        <v>0</v>
      </c>
      <c r="BJ263" s="19" t="s">
        <v>80</v>
      </c>
      <c r="BK263" s="227">
        <f>ROUND(I263*H263,2)</f>
        <v>0</v>
      </c>
      <c r="BL263" s="19" t="s">
        <v>135</v>
      </c>
      <c r="BM263" s="226" t="s">
        <v>4106</v>
      </c>
    </row>
    <row r="264" s="2" customFormat="1" ht="16.5" customHeight="1">
      <c r="A264" s="40"/>
      <c r="B264" s="41"/>
      <c r="C264" s="215" t="s">
        <v>2328</v>
      </c>
      <c r="D264" s="215" t="s">
        <v>190</v>
      </c>
      <c r="E264" s="216" t="s">
        <v>5696</v>
      </c>
      <c r="F264" s="217" t="s">
        <v>5697</v>
      </c>
      <c r="G264" s="218" t="s">
        <v>501</v>
      </c>
      <c r="H264" s="219">
        <v>4</v>
      </c>
      <c r="I264" s="220"/>
      <c r="J264" s="221">
        <f>ROUND(I264*H264,2)</f>
        <v>0</v>
      </c>
      <c r="K264" s="217" t="s">
        <v>19</v>
      </c>
      <c r="L264" s="46"/>
      <c r="M264" s="222" t="s">
        <v>19</v>
      </c>
      <c r="N264" s="223" t="s">
        <v>44</v>
      </c>
      <c r="O264" s="86"/>
      <c r="P264" s="224">
        <f>O264*H264</f>
        <v>0</v>
      </c>
      <c r="Q264" s="224">
        <v>0</v>
      </c>
      <c r="R264" s="224">
        <f>Q264*H264</f>
        <v>0</v>
      </c>
      <c r="S264" s="224">
        <v>0</v>
      </c>
      <c r="T264" s="225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6" t="s">
        <v>135</v>
      </c>
      <c r="AT264" s="226" t="s">
        <v>190</v>
      </c>
      <c r="AU264" s="226" t="s">
        <v>80</v>
      </c>
      <c r="AY264" s="19" t="s">
        <v>188</v>
      </c>
      <c r="BE264" s="227">
        <f>IF(N264="základní",J264,0)</f>
        <v>0</v>
      </c>
      <c r="BF264" s="227">
        <f>IF(N264="snížená",J264,0)</f>
        <v>0</v>
      </c>
      <c r="BG264" s="227">
        <f>IF(N264="zákl. přenesená",J264,0)</f>
        <v>0</v>
      </c>
      <c r="BH264" s="227">
        <f>IF(N264="sníž. přenesená",J264,0)</f>
        <v>0</v>
      </c>
      <c r="BI264" s="227">
        <f>IF(N264="nulová",J264,0)</f>
        <v>0</v>
      </c>
      <c r="BJ264" s="19" t="s">
        <v>80</v>
      </c>
      <c r="BK264" s="227">
        <f>ROUND(I264*H264,2)</f>
        <v>0</v>
      </c>
      <c r="BL264" s="19" t="s">
        <v>135</v>
      </c>
      <c r="BM264" s="226" t="s">
        <v>4109</v>
      </c>
    </row>
    <row r="265" s="2" customFormat="1" ht="16.5" customHeight="1">
      <c r="A265" s="40"/>
      <c r="B265" s="41"/>
      <c r="C265" s="215" t="s">
        <v>2333</v>
      </c>
      <c r="D265" s="215" t="s">
        <v>190</v>
      </c>
      <c r="E265" s="216" t="s">
        <v>5698</v>
      </c>
      <c r="F265" s="217" t="s">
        <v>5699</v>
      </c>
      <c r="G265" s="218" t="s">
        <v>1352</v>
      </c>
      <c r="H265" s="219">
        <v>3</v>
      </c>
      <c r="I265" s="220"/>
      <c r="J265" s="221">
        <f>ROUND(I265*H265,2)</f>
        <v>0</v>
      </c>
      <c r="K265" s="217" t="s">
        <v>19</v>
      </c>
      <c r="L265" s="46"/>
      <c r="M265" s="222" t="s">
        <v>19</v>
      </c>
      <c r="N265" s="223" t="s">
        <v>44</v>
      </c>
      <c r="O265" s="86"/>
      <c r="P265" s="224">
        <f>O265*H265</f>
        <v>0</v>
      </c>
      <c r="Q265" s="224">
        <v>0</v>
      </c>
      <c r="R265" s="224">
        <f>Q265*H265</f>
        <v>0</v>
      </c>
      <c r="S265" s="224">
        <v>0</v>
      </c>
      <c r="T265" s="225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26" t="s">
        <v>135</v>
      </c>
      <c r="AT265" s="226" t="s">
        <v>190</v>
      </c>
      <c r="AU265" s="226" t="s">
        <v>80</v>
      </c>
      <c r="AY265" s="19" t="s">
        <v>188</v>
      </c>
      <c r="BE265" s="227">
        <f>IF(N265="základní",J265,0)</f>
        <v>0</v>
      </c>
      <c r="BF265" s="227">
        <f>IF(N265="snížená",J265,0)</f>
        <v>0</v>
      </c>
      <c r="BG265" s="227">
        <f>IF(N265="zákl. přenesená",J265,0)</f>
        <v>0</v>
      </c>
      <c r="BH265" s="227">
        <f>IF(N265="sníž. přenesená",J265,0)</f>
        <v>0</v>
      </c>
      <c r="BI265" s="227">
        <f>IF(N265="nulová",J265,0)</f>
        <v>0</v>
      </c>
      <c r="BJ265" s="19" t="s">
        <v>80</v>
      </c>
      <c r="BK265" s="227">
        <f>ROUND(I265*H265,2)</f>
        <v>0</v>
      </c>
      <c r="BL265" s="19" t="s">
        <v>135</v>
      </c>
      <c r="BM265" s="226" t="s">
        <v>4112</v>
      </c>
    </row>
    <row r="266" s="2" customFormat="1" ht="16.5" customHeight="1">
      <c r="A266" s="40"/>
      <c r="B266" s="41"/>
      <c r="C266" s="215" t="s">
        <v>2338</v>
      </c>
      <c r="D266" s="215" t="s">
        <v>190</v>
      </c>
      <c r="E266" s="216" t="s">
        <v>5700</v>
      </c>
      <c r="F266" s="217" t="s">
        <v>5701</v>
      </c>
      <c r="G266" s="218" t="s">
        <v>1352</v>
      </c>
      <c r="H266" s="219">
        <v>1</v>
      </c>
      <c r="I266" s="220"/>
      <c r="J266" s="221">
        <f>ROUND(I266*H266,2)</f>
        <v>0</v>
      </c>
      <c r="K266" s="217" t="s">
        <v>19</v>
      </c>
      <c r="L266" s="46"/>
      <c r="M266" s="222" t="s">
        <v>19</v>
      </c>
      <c r="N266" s="223" t="s">
        <v>44</v>
      </c>
      <c r="O266" s="86"/>
      <c r="P266" s="224">
        <f>O266*H266</f>
        <v>0</v>
      </c>
      <c r="Q266" s="224">
        <v>0</v>
      </c>
      <c r="R266" s="224">
        <f>Q266*H266</f>
        <v>0</v>
      </c>
      <c r="S266" s="224">
        <v>0</v>
      </c>
      <c r="T266" s="225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6" t="s">
        <v>135</v>
      </c>
      <c r="AT266" s="226" t="s">
        <v>190</v>
      </c>
      <c r="AU266" s="226" t="s">
        <v>80</v>
      </c>
      <c r="AY266" s="19" t="s">
        <v>188</v>
      </c>
      <c r="BE266" s="227">
        <f>IF(N266="základní",J266,0)</f>
        <v>0</v>
      </c>
      <c r="BF266" s="227">
        <f>IF(N266="snížená",J266,0)</f>
        <v>0</v>
      </c>
      <c r="BG266" s="227">
        <f>IF(N266="zákl. přenesená",J266,0)</f>
        <v>0</v>
      </c>
      <c r="BH266" s="227">
        <f>IF(N266="sníž. přenesená",J266,0)</f>
        <v>0</v>
      </c>
      <c r="BI266" s="227">
        <f>IF(N266="nulová",J266,0)</f>
        <v>0</v>
      </c>
      <c r="BJ266" s="19" t="s">
        <v>80</v>
      </c>
      <c r="BK266" s="227">
        <f>ROUND(I266*H266,2)</f>
        <v>0</v>
      </c>
      <c r="BL266" s="19" t="s">
        <v>135</v>
      </c>
      <c r="BM266" s="226" t="s">
        <v>4115</v>
      </c>
    </row>
    <row r="267" s="2" customFormat="1" ht="16.5" customHeight="1">
      <c r="A267" s="40"/>
      <c r="B267" s="41"/>
      <c r="C267" s="215" t="s">
        <v>2887</v>
      </c>
      <c r="D267" s="215" t="s">
        <v>190</v>
      </c>
      <c r="E267" s="216" t="s">
        <v>5702</v>
      </c>
      <c r="F267" s="217" t="s">
        <v>5703</v>
      </c>
      <c r="G267" s="218" t="s">
        <v>1352</v>
      </c>
      <c r="H267" s="219">
        <v>1</v>
      </c>
      <c r="I267" s="220"/>
      <c r="J267" s="221">
        <f>ROUND(I267*H267,2)</f>
        <v>0</v>
      </c>
      <c r="K267" s="217" t="s">
        <v>19</v>
      </c>
      <c r="L267" s="46"/>
      <c r="M267" s="222" t="s">
        <v>19</v>
      </c>
      <c r="N267" s="223" t="s">
        <v>44</v>
      </c>
      <c r="O267" s="86"/>
      <c r="P267" s="224">
        <f>O267*H267</f>
        <v>0</v>
      </c>
      <c r="Q267" s="224">
        <v>0</v>
      </c>
      <c r="R267" s="224">
        <f>Q267*H267</f>
        <v>0</v>
      </c>
      <c r="S267" s="224">
        <v>0</v>
      </c>
      <c r="T267" s="225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26" t="s">
        <v>135</v>
      </c>
      <c r="AT267" s="226" t="s">
        <v>190</v>
      </c>
      <c r="AU267" s="226" t="s">
        <v>80</v>
      </c>
      <c r="AY267" s="19" t="s">
        <v>188</v>
      </c>
      <c r="BE267" s="227">
        <f>IF(N267="základní",J267,0)</f>
        <v>0</v>
      </c>
      <c r="BF267" s="227">
        <f>IF(N267="snížená",J267,0)</f>
        <v>0</v>
      </c>
      <c r="BG267" s="227">
        <f>IF(N267="zákl. přenesená",J267,0)</f>
        <v>0</v>
      </c>
      <c r="BH267" s="227">
        <f>IF(N267="sníž. přenesená",J267,0)</f>
        <v>0</v>
      </c>
      <c r="BI267" s="227">
        <f>IF(N267="nulová",J267,0)</f>
        <v>0</v>
      </c>
      <c r="BJ267" s="19" t="s">
        <v>80</v>
      </c>
      <c r="BK267" s="227">
        <f>ROUND(I267*H267,2)</f>
        <v>0</v>
      </c>
      <c r="BL267" s="19" t="s">
        <v>135</v>
      </c>
      <c r="BM267" s="226" t="s">
        <v>4118</v>
      </c>
    </row>
    <row r="268" s="2" customFormat="1" ht="16.5" customHeight="1">
      <c r="A268" s="40"/>
      <c r="B268" s="41"/>
      <c r="C268" s="215" t="s">
        <v>2891</v>
      </c>
      <c r="D268" s="215" t="s">
        <v>190</v>
      </c>
      <c r="E268" s="216" t="s">
        <v>5704</v>
      </c>
      <c r="F268" s="217" t="s">
        <v>5461</v>
      </c>
      <c r="G268" s="218" t="s">
        <v>1352</v>
      </c>
      <c r="H268" s="219">
        <v>5</v>
      </c>
      <c r="I268" s="220"/>
      <c r="J268" s="221">
        <f>ROUND(I268*H268,2)</f>
        <v>0</v>
      </c>
      <c r="K268" s="217" t="s">
        <v>19</v>
      </c>
      <c r="L268" s="46"/>
      <c r="M268" s="222" t="s">
        <v>19</v>
      </c>
      <c r="N268" s="223" t="s">
        <v>44</v>
      </c>
      <c r="O268" s="86"/>
      <c r="P268" s="224">
        <f>O268*H268</f>
        <v>0</v>
      </c>
      <c r="Q268" s="224">
        <v>0</v>
      </c>
      <c r="R268" s="224">
        <f>Q268*H268</f>
        <v>0</v>
      </c>
      <c r="S268" s="224">
        <v>0</v>
      </c>
      <c r="T268" s="225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6" t="s">
        <v>135</v>
      </c>
      <c r="AT268" s="226" t="s">
        <v>190</v>
      </c>
      <c r="AU268" s="226" t="s">
        <v>80</v>
      </c>
      <c r="AY268" s="19" t="s">
        <v>188</v>
      </c>
      <c r="BE268" s="227">
        <f>IF(N268="základní",J268,0)</f>
        <v>0</v>
      </c>
      <c r="BF268" s="227">
        <f>IF(N268="snížená",J268,0)</f>
        <v>0</v>
      </c>
      <c r="BG268" s="227">
        <f>IF(N268="zákl. přenesená",J268,0)</f>
        <v>0</v>
      </c>
      <c r="BH268" s="227">
        <f>IF(N268="sníž. přenesená",J268,0)</f>
        <v>0</v>
      </c>
      <c r="BI268" s="227">
        <f>IF(N268="nulová",J268,0)</f>
        <v>0</v>
      </c>
      <c r="BJ268" s="19" t="s">
        <v>80</v>
      </c>
      <c r="BK268" s="227">
        <f>ROUND(I268*H268,2)</f>
        <v>0</v>
      </c>
      <c r="BL268" s="19" t="s">
        <v>135</v>
      </c>
      <c r="BM268" s="226" t="s">
        <v>4119</v>
      </c>
    </row>
    <row r="269" s="2" customFormat="1" ht="16.5" customHeight="1">
      <c r="A269" s="40"/>
      <c r="B269" s="41"/>
      <c r="C269" s="215" t="s">
        <v>2896</v>
      </c>
      <c r="D269" s="215" t="s">
        <v>190</v>
      </c>
      <c r="E269" s="216" t="s">
        <v>5705</v>
      </c>
      <c r="F269" s="217" t="s">
        <v>5706</v>
      </c>
      <c r="G269" s="218" t="s">
        <v>1352</v>
      </c>
      <c r="H269" s="219">
        <v>2</v>
      </c>
      <c r="I269" s="220"/>
      <c r="J269" s="221">
        <f>ROUND(I269*H269,2)</f>
        <v>0</v>
      </c>
      <c r="K269" s="217" t="s">
        <v>19</v>
      </c>
      <c r="L269" s="46"/>
      <c r="M269" s="222" t="s">
        <v>19</v>
      </c>
      <c r="N269" s="223" t="s">
        <v>44</v>
      </c>
      <c r="O269" s="86"/>
      <c r="P269" s="224">
        <f>O269*H269</f>
        <v>0</v>
      </c>
      <c r="Q269" s="224">
        <v>0</v>
      </c>
      <c r="R269" s="224">
        <f>Q269*H269</f>
        <v>0</v>
      </c>
      <c r="S269" s="224">
        <v>0</v>
      </c>
      <c r="T269" s="225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6" t="s">
        <v>135</v>
      </c>
      <c r="AT269" s="226" t="s">
        <v>190</v>
      </c>
      <c r="AU269" s="226" t="s">
        <v>80</v>
      </c>
      <c r="AY269" s="19" t="s">
        <v>188</v>
      </c>
      <c r="BE269" s="227">
        <f>IF(N269="základní",J269,0)</f>
        <v>0</v>
      </c>
      <c r="BF269" s="227">
        <f>IF(N269="snížená",J269,0)</f>
        <v>0</v>
      </c>
      <c r="BG269" s="227">
        <f>IF(N269="zákl. přenesená",J269,0)</f>
        <v>0</v>
      </c>
      <c r="BH269" s="227">
        <f>IF(N269="sníž. přenesená",J269,0)</f>
        <v>0</v>
      </c>
      <c r="BI269" s="227">
        <f>IF(N269="nulová",J269,0)</f>
        <v>0</v>
      </c>
      <c r="BJ269" s="19" t="s">
        <v>80</v>
      </c>
      <c r="BK269" s="227">
        <f>ROUND(I269*H269,2)</f>
        <v>0</v>
      </c>
      <c r="BL269" s="19" t="s">
        <v>135</v>
      </c>
      <c r="BM269" s="226" t="s">
        <v>4122</v>
      </c>
    </row>
    <row r="270" s="2" customFormat="1" ht="16.5" customHeight="1">
      <c r="A270" s="40"/>
      <c r="B270" s="41"/>
      <c r="C270" s="215" t="s">
        <v>2901</v>
      </c>
      <c r="D270" s="215" t="s">
        <v>190</v>
      </c>
      <c r="E270" s="216" t="s">
        <v>5707</v>
      </c>
      <c r="F270" s="217" t="s">
        <v>5708</v>
      </c>
      <c r="G270" s="218" t="s">
        <v>1352</v>
      </c>
      <c r="H270" s="219">
        <v>3</v>
      </c>
      <c r="I270" s="220"/>
      <c r="J270" s="221">
        <f>ROUND(I270*H270,2)</f>
        <v>0</v>
      </c>
      <c r="K270" s="217" t="s">
        <v>19</v>
      </c>
      <c r="L270" s="46"/>
      <c r="M270" s="222" t="s">
        <v>19</v>
      </c>
      <c r="N270" s="223" t="s">
        <v>44</v>
      </c>
      <c r="O270" s="86"/>
      <c r="P270" s="224">
        <f>O270*H270</f>
        <v>0</v>
      </c>
      <c r="Q270" s="224">
        <v>0</v>
      </c>
      <c r="R270" s="224">
        <f>Q270*H270</f>
        <v>0</v>
      </c>
      <c r="S270" s="224">
        <v>0</v>
      </c>
      <c r="T270" s="225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6" t="s">
        <v>135</v>
      </c>
      <c r="AT270" s="226" t="s">
        <v>190</v>
      </c>
      <c r="AU270" s="226" t="s">
        <v>80</v>
      </c>
      <c r="AY270" s="19" t="s">
        <v>188</v>
      </c>
      <c r="BE270" s="227">
        <f>IF(N270="základní",J270,0)</f>
        <v>0</v>
      </c>
      <c r="BF270" s="227">
        <f>IF(N270="snížená",J270,0)</f>
        <v>0</v>
      </c>
      <c r="BG270" s="227">
        <f>IF(N270="zákl. přenesená",J270,0)</f>
        <v>0</v>
      </c>
      <c r="BH270" s="227">
        <f>IF(N270="sníž. přenesená",J270,0)</f>
        <v>0</v>
      </c>
      <c r="BI270" s="227">
        <f>IF(N270="nulová",J270,0)</f>
        <v>0</v>
      </c>
      <c r="BJ270" s="19" t="s">
        <v>80</v>
      </c>
      <c r="BK270" s="227">
        <f>ROUND(I270*H270,2)</f>
        <v>0</v>
      </c>
      <c r="BL270" s="19" t="s">
        <v>135</v>
      </c>
      <c r="BM270" s="226" t="s">
        <v>4125</v>
      </c>
    </row>
    <row r="271" s="2" customFormat="1" ht="16.5" customHeight="1">
      <c r="A271" s="40"/>
      <c r="B271" s="41"/>
      <c r="C271" s="215" t="s">
        <v>2906</v>
      </c>
      <c r="D271" s="215" t="s">
        <v>190</v>
      </c>
      <c r="E271" s="216" t="s">
        <v>5709</v>
      </c>
      <c r="F271" s="217" t="s">
        <v>5710</v>
      </c>
      <c r="G271" s="218" t="s">
        <v>1352</v>
      </c>
      <c r="H271" s="219">
        <v>4</v>
      </c>
      <c r="I271" s="220"/>
      <c r="J271" s="221">
        <f>ROUND(I271*H271,2)</f>
        <v>0</v>
      </c>
      <c r="K271" s="217" t="s">
        <v>19</v>
      </c>
      <c r="L271" s="46"/>
      <c r="M271" s="222" t="s">
        <v>19</v>
      </c>
      <c r="N271" s="223" t="s">
        <v>44</v>
      </c>
      <c r="O271" s="86"/>
      <c r="P271" s="224">
        <f>O271*H271</f>
        <v>0</v>
      </c>
      <c r="Q271" s="224">
        <v>0</v>
      </c>
      <c r="R271" s="224">
        <f>Q271*H271</f>
        <v>0</v>
      </c>
      <c r="S271" s="224">
        <v>0</v>
      </c>
      <c r="T271" s="225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26" t="s">
        <v>135</v>
      </c>
      <c r="AT271" s="226" t="s">
        <v>190</v>
      </c>
      <c r="AU271" s="226" t="s">
        <v>80</v>
      </c>
      <c r="AY271" s="19" t="s">
        <v>188</v>
      </c>
      <c r="BE271" s="227">
        <f>IF(N271="základní",J271,0)</f>
        <v>0</v>
      </c>
      <c r="BF271" s="227">
        <f>IF(N271="snížená",J271,0)</f>
        <v>0</v>
      </c>
      <c r="BG271" s="227">
        <f>IF(N271="zákl. přenesená",J271,0)</f>
        <v>0</v>
      </c>
      <c r="BH271" s="227">
        <f>IF(N271="sníž. přenesená",J271,0)</f>
        <v>0</v>
      </c>
      <c r="BI271" s="227">
        <f>IF(N271="nulová",J271,0)</f>
        <v>0</v>
      </c>
      <c r="BJ271" s="19" t="s">
        <v>80</v>
      </c>
      <c r="BK271" s="227">
        <f>ROUND(I271*H271,2)</f>
        <v>0</v>
      </c>
      <c r="BL271" s="19" t="s">
        <v>135</v>
      </c>
      <c r="BM271" s="226" t="s">
        <v>4128</v>
      </c>
    </row>
    <row r="272" s="2" customFormat="1" ht="16.5" customHeight="1">
      <c r="A272" s="40"/>
      <c r="B272" s="41"/>
      <c r="C272" s="215" t="s">
        <v>2915</v>
      </c>
      <c r="D272" s="215" t="s">
        <v>190</v>
      </c>
      <c r="E272" s="216" t="s">
        <v>5711</v>
      </c>
      <c r="F272" s="217" t="s">
        <v>5712</v>
      </c>
      <c r="G272" s="218" t="s">
        <v>1352</v>
      </c>
      <c r="H272" s="219">
        <v>1</v>
      </c>
      <c r="I272" s="220"/>
      <c r="J272" s="221">
        <f>ROUND(I272*H272,2)</f>
        <v>0</v>
      </c>
      <c r="K272" s="217" t="s">
        <v>19</v>
      </c>
      <c r="L272" s="46"/>
      <c r="M272" s="222" t="s">
        <v>19</v>
      </c>
      <c r="N272" s="223" t="s">
        <v>44</v>
      </c>
      <c r="O272" s="86"/>
      <c r="P272" s="224">
        <f>O272*H272</f>
        <v>0</v>
      </c>
      <c r="Q272" s="224">
        <v>0</v>
      </c>
      <c r="R272" s="224">
        <f>Q272*H272</f>
        <v>0</v>
      </c>
      <c r="S272" s="224">
        <v>0</v>
      </c>
      <c r="T272" s="225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6" t="s">
        <v>135</v>
      </c>
      <c r="AT272" s="226" t="s">
        <v>190</v>
      </c>
      <c r="AU272" s="226" t="s">
        <v>80</v>
      </c>
      <c r="AY272" s="19" t="s">
        <v>188</v>
      </c>
      <c r="BE272" s="227">
        <f>IF(N272="základní",J272,0)</f>
        <v>0</v>
      </c>
      <c r="BF272" s="227">
        <f>IF(N272="snížená",J272,0)</f>
        <v>0</v>
      </c>
      <c r="BG272" s="227">
        <f>IF(N272="zákl. přenesená",J272,0)</f>
        <v>0</v>
      </c>
      <c r="BH272" s="227">
        <f>IF(N272="sníž. přenesená",J272,0)</f>
        <v>0</v>
      </c>
      <c r="BI272" s="227">
        <f>IF(N272="nulová",J272,0)</f>
        <v>0</v>
      </c>
      <c r="BJ272" s="19" t="s">
        <v>80</v>
      </c>
      <c r="BK272" s="227">
        <f>ROUND(I272*H272,2)</f>
        <v>0</v>
      </c>
      <c r="BL272" s="19" t="s">
        <v>135</v>
      </c>
      <c r="BM272" s="226" t="s">
        <v>4131</v>
      </c>
    </row>
    <row r="273" s="2" customFormat="1" ht="16.5" customHeight="1">
      <c r="A273" s="40"/>
      <c r="B273" s="41"/>
      <c r="C273" s="215" t="s">
        <v>2919</v>
      </c>
      <c r="D273" s="215" t="s">
        <v>190</v>
      </c>
      <c r="E273" s="216" t="s">
        <v>5713</v>
      </c>
      <c r="F273" s="217" t="s">
        <v>5714</v>
      </c>
      <c r="G273" s="218" t="s">
        <v>1352</v>
      </c>
      <c r="H273" s="219">
        <v>1</v>
      </c>
      <c r="I273" s="220"/>
      <c r="J273" s="221">
        <f>ROUND(I273*H273,2)</f>
        <v>0</v>
      </c>
      <c r="K273" s="217" t="s">
        <v>19</v>
      </c>
      <c r="L273" s="46"/>
      <c r="M273" s="222" t="s">
        <v>19</v>
      </c>
      <c r="N273" s="223" t="s">
        <v>44</v>
      </c>
      <c r="O273" s="86"/>
      <c r="P273" s="224">
        <f>O273*H273</f>
        <v>0</v>
      </c>
      <c r="Q273" s="224">
        <v>0</v>
      </c>
      <c r="R273" s="224">
        <f>Q273*H273</f>
        <v>0</v>
      </c>
      <c r="S273" s="224">
        <v>0</v>
      </c>
      <c r="T273" s="225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26" t="s">
        <v>135</v>
      </c>
      <c r="AT273" s="226" t="s">
        <v>190</v>
      </c>
      <c r="AU273" s="226" t="s">
        <v>80</v>
      </c>
      <c r="AY273" s="19" t="s">
        <v>188</v>
      </c>
      <c r="BE273" s="227">
        <f>IF(N273="základní",J273,0)</f>
        <v>0</v>
      </c>
      <c r="BF273" s="227">
        <f>IF(N273="snížená",J273,0)</f>
        <v>0</v>
      </c>
      <c r="BG273" s="227">
        <f>IF(N273="zákl. přenesená",J273,0)</f>
        <v>0</v>
      </c>
      <c r="BH273" s="227">
        <f>IF(N273="sníž. přenesená",J273,0)</f>
        <v>0</v>
      </c>
      <c r="BI273" s="227">
        <f>IF(N273="nulová",J273,0)</f>
        <v>0</v>
      </c>
      <c r="BJ273" s="19" t="s">
        <v>80</v>
      </c>
      <c r="BK273" s="227">
        <f>ROUND(I273*H273,2)</f>
        <v>0</v>
      </c>
      <c r="BL273" s="19" t="s">
        <v>135</v>
      </c>
      <c r="BM273" s="226" t="s">
        <v>4133</v>
      </c>
    </row>
    <row r="274" s="2" customFormat="1" ht="16.5" customHeight="1">
      <c r="A274" s="40"/>
      <c r="B274" s="41"/>
      <c r="C274" s="215" t="s">
        <v>2925</v>
      </c>
      <c r="D274" s="215" t="s">
        <v>190</v>
      </c>
      <c r="E274" s="216" t="s">
        <v>5715</v>
      </c>
      <c r="F274" s="217" t="s">
        <v>5716</v>
      </c>
      <c r="G274" s="218" t="s">
        <v>1352</v>
      </c>
      <c r="H274" s="219">
        <v>1</v>
      </c>
      <c r="I274" s="220"/>
      <c r="J274" s="221">
        <f>ROUND(I274*H274,2)</f>
        <v>0</v>
      </c>
      <c r="K274" s="217" t="s">
        <v>19</v>
      </c>
      <c r="L274" s="46"/>
      <c r="M274" s="222" t="s">
        <v>19</v>
      </c>
      <c r="N274" s="223" t="s">
        <v>44</v>
      </c>
      <c r="O274" s="86"/>
      <c r="P274" s="224">
        <f>O274*H274</f>
        <v>0</v>
      </c>
      <c r="Q274" s="224">
        <v>0</v>
      </c>
      <c r="R274" s="224">
        <f>Q274*H274</f>
        <v>0</v>
      </c>
      <c r="S274" s="224">
        <v>0</v>
      </c>
      <c r="T274" s="225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26" t="s">
        <v>135</v>
      </c>
      <c r="AT274" s="226" t="s">
        <v>190</v>
      </c>
      <c r="AU274" s="226" t="s">
        <v>80</v>
      </c>
      <c r="AY274" s="19" t="s">
        <v>188</v>
      </c>
      <c r="BE274" s="227">
        <f>IF(N274="základní",J274,0)</f>
        <v>0</v>
      </c>
      <c r="BF274" s="227">
        <f>IF(N274="snížená",J274,0)</f>
        <v>0</v>
      </c>
      <c r="BG274" s="227">
        <f>IF(N274="zákl. přenesená",J274,0)</f>
        <v>0</v>
      </c>
      <c r="BH274" s="227">
        <f>IF(N274="sníž. přenesená",J274,0)</f>
        <v>0</v>
      </c>
      <c r="BI274" s="227">
        <f>IF(N274="nulová",J274,0)</f>
        <v>0</v>
      </c>
      <c r="BJ274" s="19" t="s">
        <v>80</v>
      </c>
      <c r="BK274" s="227">
        <f>ROUND(I274*H274,2)</f>
        <v>0</v>
      </c>
      <c r="BL274" s="19" t="s">
        <v>135</v>
      </c>
      <c r="BM274" s="226" t="s">
        <v>4134</v>
      </c>
    </row>
    <row r="275" s="2" customFormat="1" ht="16.5" customHeight="1">
      <c r="A275" s="40"/>
      <c r="B275" s="41"/>
      <c r="C275" s="215" t="s">
        <v>2927</v>
      </c>
      <c r="D275" s="215" t="s">
        <v>190</v>
      </c>
      <c r="E275" s="216" t="s">
        <v>5717</v>
      </c>
      <c r="F275" s="217" t="s">
        <v>5718</v>
      </c>
      <c r="G275" s="218" t="s">
        <v>1352</v>
      </c>
      <c r="H275" s="219">
        <v>2</v>
      </c>
      <c r="I275" s="220"/>
      <c r="J275" s="221">
        <f>ROUND(I275*H275,2)</f>
        <v>0</v>
      </c>
      <c r="K275" s="217" t="s">
        <v>19</v>
      </c>
      <c r="L275" s="46"/>
      <c r="M275" s="222" t="s">
        <v>19</v>
      </c>
      <c r="N275" s="223" t="s">
        <v>44</v>
      </c>
      <c r="O275" s="86"/>
      <c r="P275" s="224">
        <f>O275*H275</f>
        <v>0</v>
      </c>
      <c r="Q275" s="224">
        <v>0</v>
      </c>
      <c r="R275" s="224">
        <f>Q275*H275</f>
        <v>0</v>
      </c>
      <c r="S275" s="224">
        <v>0</v>
      </c>
      <c r="T275" s="225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6" t="s">
        <v>135</v>
      </c>
      <c r="AT275" s="226" t="s">
        <v>190</v>
      </c>
      <c r="AU275" s="226" t="s">
        <v>80</v>
      </c>
      <c r="AY275" s="19" t="s">
        <v>188</v>
      </c>
      <c r="BE275" s="227">
        <f>IF(N275="základní",J275,0)</f>
        <v>0</v>
      </c>
      <c r="BF275" s="227">
        <f>IF(N275="snížená",J275,0)</f>
        <v>0</v>
      </c>
      <c r="BG275" s="227">
        <f>IF(N275="zákl. přenesená",J275,0)</f>
        <v>0</v>
      </c>
      <c r="BH275" s="227">
        <f>IF(N275="sníž. přenesená",J275,0)</f>
        <v>0</v>
      </c>
      <c r="BI275" s="227">
        <f>IF(N275="nulová",J275,0)</f>
        <v>0</v>
      </c>
      <c r="BJ275" s="19" t="s">
        <v>80</v>
      </c>
      <c r="BK275" s="227">
        <f>ROUND(I275*H275,2)</f>
        <v>0</v>
      </c>
      <c r="BL275" s="19" t="s">
        <v>135</v>
      </c>
      <c r="BM275" s="226" t="s">
        <v>4137</v>
      </c>
    </row>
    <row r="276" s="2" customFormat="1" ht="16.5" customHeight="1">
      <c r="A276" s="40"/>
      <c r="B276" s="41"/>
      <c r="C276" s="215" t="s">
        <v>2932</v>
      </c>
      <c r="D276" s="215" t="s">
        <v>190</v>
      </c>
      <c r="E276" s="216" t="s">
        <v>5719</v>
      </c>
      <c r="F276" s="217" t="s">
        <v>5720</v>
      </c>
      <c r="G276" s="218" t="s">
        <v>1352</v>
      </c>
      <c r="H276" s="219">
        <v>5</v>
      </c>
      <c r="I276" s="220"/>
      <c r="J276" s="221">
        <f>ROUND(I276*H276,2)</f>
        <v>0</v>
      </c>
      <c r="K276" s="217" t="s">
        <v>19</v>
      </c>
      <c r="L276" s="46"/>
      <c r="M276" s="222" t="s">
        <v>19</v>
      </c>
      <c r="N276" s="223" t="s">
        <v>44</v>
      </c>
      <c r="O276" s="86"/>
      <c r="P276" s="224">
        <f>O276*H276</f>
        <v>0</v>
      </c>
      <c r="Q276" s="224">
        <v>0</v>
      </c>
      <c r="R276" s="224">
        <f>Q276*H276</f>
        <v>0</v>
      </c>
      <c r="S276" s="224">
        <v>0</v>
      </c>
      <c r="T276" s="225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26" t="s">
        <v>135</v>
      </c>
      <c r="AT276" s="226" t="s">
        <v>190</v>
      </c>
      <c r="AU276" s="226" t="s">
        <v>80</v>
      </c>
      <c r="AY276" s="19" t="s">
        <v>188</v>
      </c>
      <c r="BE276" s="227">
        <f>IF(N276="základní",J276,0)</f>
        <v>0</v>
      </c>
      <c r="BF276" s="227">
        <f>IF(N276="snížená",J276,0)</f>
        <v>0</v>
      </c>
      <c r="BG276" s="227">
        <f>IF(N276="zákl. přenesená",J276,0)</f>
        <v>0</v>
      </c>
      <c r="BH276" s="227">
        <f>IF(N276="sníž. přenesená",J276,0)</f>
        <v>0</v>
      </c>
      <c r="BI276" s="227">
        <f>IF(N276="nulová",J276,0)</f>
        <v>0</v>
      </c>
      <c r="BJ276" s="19" t="s">
        <v>80</v>
      </c>
      <c r="BK276" s="227">
        <f>ROUND(I276*H276,2)</f>
        <v>0</v>
      </c>
      <c r="BL276" s="19" t="s">
        <v>135</v>
      </c>
      <c r="BM276" s="226" t="s">
        <v>4139</v>
      </c>
    </row>
    <row r="277" s="2" customFormat="1" ht="16.5" customHeight="1">
      <c r="A277" s="40"/>
      <c r="B277" s="41"/>
      <c r="C277" s="215" t="s">
        <v>2935</v>
      </c>
      <c r="D277" s="215" t="s">
        <v>190</v>
      </c>
      <c r="E277" s="216" t="s">
        <v>5721</v>
      </c>
      <c r="F277" s="217" t="s">
        <v>5722</v>
      </c>
      <c r="G277" s="218" t="s">
        <v>1352</v>
      </c>
      <c r="H277" s="219">
        <v>2</v>
      </c>
      <c r="I277" s="220"/>
      <c r="J277" s="221">
        <f>ROUND(I277*H277,2)</f>
        <v>0</v>
      </c>
      <c r="K277" s="217" t="s">
        <v>19</v>
      </c>
      <c r="L277" s="46"/>
      <c r="M277" s="222" t="s">
        <v>19</v>
      </c>
      <c r="N277" s="223" t="s">
        <v>44</v>
      </c>
      <c r="O277" s="86"/>
      <c r="P277" s="224">
        <f>O277*H277</f>
        <v>0</v>
      </c>
      <c r="Q277" s="224">
        <v>0</v>
      </c>
      <c r="R277" s="224">
        <f>Q277*H277</f>
        <v>0</v>
      </c>
      <c r="S277" s="224">
        <v>0</v>
      </c>
      <c r="T277" s="225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6" t="s">
        <v>135</v>
      </c>
      <c r="AT277" s="226" t="s">
        <v>190</v>
      </c>
      <c r="AU277" s="226" t="s">
        <v>80</v>
      </c>
      <c r="AY277" s="19" t="s">
        <v>188</v>
      </c>
      <c r="BE277" s="227">
        <f>IF(N277="základní",J277,0)</f>
        <v>0</v>
      </c>
      <c r="BF277" s="227">
        <f>IF(N277="snížená",J277,0)</f>
        <v>0</v>
      </c>
      <c r="BG277" s="227">
        <f>IF(N277="zákl. přenesená",J277,0)</f>
        <v>0</v>
      </c>
      <c r="BH277" s="227">
        <f>IF(N277="sníž. přenesená",J277,0)</f>
        <v>0</v>
      </c>
      <c r="BI277" s="227">
        <f>IF(N277="nulová",J277,0)</f>
        <v>0</v>
      </c>
      <c r="BJ277" s="19" t="s">
        <v>80</v>
      </c>
      <c r="BK277" s="227">
        <f>ROUND(I277*H277,2)</f>
        <v>0</v>
      </c>
      <c r="BL277" s="19" t="s">
        <v>135</v>
      </c>
      <c r="BM277" s="226" t="s">
        <v>4142</v>
      </c>
    </row>
    <row r="278" s="2" customFormat="1" ht="16.5" customHeight="1">
      <c r="A278" s="40"/>
      <c r="B278" s="41"/>
      <c r="C278" s="215" t="s">
        <v>2938</v>
      </c>
      <c r="D278" s="215" t="s">
        <v>190</v>
      </c>
      <c r="E278" s="216" t="s">
        <v>5723</v>
      </c>
      <c r="F278" s="217" t="s">
        <v>5724</v>
      </c>
      <c r="G278" s="218" t="s">
        <v>1352</v>
      </c>
      <c r="H278" s="219">
        <v>3</v>
      </c>
      <c r="I278" s="220"/>
      <c r="J278" s="221">
        <f>ROUND(I278*H278,2)</f>
        <v>0</v>
      </c>
      <c r="K278" s="217" t="s">
        <v>19</v>
      </c>
      <c r="L278" s="46"/>
      <c r="M278" s="222" t="s">
        <v>19</v>
      </c>
      <c r="N278" s="223" t="s">
        <v>44</v>
      </c>
      <c r="O278" s="86"/>
      <c r="P278" s="224">
        <f>O278*H278</f>
        <v>0</v>
      </c>
      <c r="Q278" s="224">
        <v>0</v>
      </c>
      <c r="R278" s="224">
        <f>Q278*H278</f>
        <v>0</v>
      </c>
      <c r="S278" s="224">
        <v>0</v>
      </c>
      <c r="T278" s="225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26" t="s">
        <v>135</v>
      </c>
      <c r="AT278" s="226" t="s">
        <v>190</v>
      </c>
      <c r="AU278" s="226" t="s">
        <v>80</v>
      </c>
      <c r="AY278" s="19" t="s">
        <v>188</v>
      </c>
      <c r="BE278" s="227">
        <f>IF(N278="základní",J278,0)</f>
        <v>0</v>
      </c>
      <c r="BF278" s="227">
        <f>IF(N278="snížená",J278,0)</f>
        <v>0</v>
      </c>
      <c r="BG278" s="227">
        <f>IF(N278="zákl. přenesená",J278,0)</f>
        <v>0</v>
      </c>
      <c r="BH278" s="227">
        <f>IF(N278="sníž. přenesená",J278,0)</f>
        <v>0</v>
      </c>
      <c r="BI278" s="227">
        <f>IF(N278="nulová",J278,0)</f>
        <v>0</v>
      </c>
      <c r="BJ278" s="19" t="s">
        <v>80</v>
      </c>
      <c r="BK278" s="227">
        <f>ROUND(I278*H278,2)</f>
        <v>0</v>
      </c>
      <c r="BL278" s="19" t="s">
        <v>135</v>
      </c>
      <c r="BM278" s="226" t="s">
        <v>4143</v>
      </c>
    </row>
    <row r="279" s="2" customFormat="1" ht="16.5" customHeight="1">
      <c r="A279" s="40"/>
      <c r="B279" s="41"/>
      <c r="C279" s="215" t="s">
        <v>2941</v>
      </c>
      <c r="D279" s="215" t="s">
        <v>190</v>
      </c>
      <c r="E279" s="216" t="s">
        <v>5725</v>
      </c>
      <c r="F279" s="217" t="s">
        <v>5726</v>
      </c>
      <c r="G279" s="218" t="s">
        <v>1352</v>
      </c>
      <c r="H279" s="219">
        <v>1</v>
      </c>
      <c r="I279" s="220"/>
      <c r="J279" s="221">
        <f>ROUND(I279*H279,2)</f>
        <v>0</v>
      </c>
      <c r="K279" s="217" t="s">
        <v>19</v>
      </c>
      <c r="L279" s="46"/>
      <c r="M279" s="222" t="s">
        <v>19</v>
      </c>
      <c r="N279" s="223" t="s">
        <v>44</v>
      </c>
      <c r="O279" s="86"/>
      <c r="P279" s="224">
        <f>O279*H279</f>
        <v>0</v>
      </c>
      <c r="Q279" s="224">
        <v>0</v>
      </c>
      <c r="R279" s="224">
        <f>Q279*H279</f>
        <v>0</v>
      </c>
      <c r="S279" s="224">
        <v>0</v>
      </c>
      <c r="T279" s="225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26" t="s">
        <v>135</v>
      </c>
      <c r="AT279" s="226" t="s">
        <v>190</v>
      </c>
      <c r="AU279" s="226" t="s">
        <v>80</v>
      </c>
      <c r="AY279" s="19" t="s">
        <v>188</v>
      </c>
      <c r="BE279" s="227">
        <f>IF(N279="základní",J279,0)</f>
        <v>0</v>
      </c>
      <c r="BF279" s="227">
        <f>IF(N279="snížená",J279,0)</f>
        <v>0</v>
      </c>
      <c r="BG279" s="227">
        <f>IF(N279="zákl. přenesená",J279,0)</f>
        <v>0</v>
      </c>
      <c r="BH279" s="227">
        <f>IF(N279="sníž. přenesená",J279,0)</f>
        <v>0</v>
      </c>
      <c r="BI279" s="227">
        <f>IF(N279="nulová",J279,0)</f>
        <v>0</v>
      </c>
      <c r="BJ279" s="19" t="s">
        <v>80</v>
      </c>
      <c r="BK279" s="227">
        <f>ROUND(I279*H279,2)</f>
        <v>0</v>
      </c>
      <c r="BL279" s="19" t="s">
        <v>135</v>
      </c>
      <c r="BM279" s="226" t="s">
        <v>4144</v>
      </c>
    </row>
    <row r="280" s="2" customFormat="1" ht="16.5" customHeight="1">
      <c r="A280" s="40"/>
      <c r="B280" s="41"/>
      <c r="C280" s="215" t="s">
        <v>2944</v>
      </c>
      <c r="D280" s="215" t="s">
        <v>190</v>
      </c>
      <c r="E280" s="216" t="s">
        <v>5727</v>
      </c>
      <c r="F280" s="217" t="s">
        <v>5728</v>
      </c>
      <c r="G280" s="218" t="s">
        <v>1352</v>
      </c>
      <c r="H280" s="219">
        <v>1</v>
      </c>
      <c r="I280" s="220"/>
      <c r="J280" s="221">
        <f>ROUND(I280*H280,2)</f>
        <v>0</v>
      </c>
      <c r="K280" s="217" t="s">
        <v>19</v>
      </c>
      <c r="L280" s="46"/>
      <c r="M280" s="222" t="s">
        <v>19</v>
      </c>
      <c r="N280" s="223" t="s">
        <v>44</v>
      </c>
      <c r="O280" s="86"/>
      <c r="P280" s="224">
        <f>O280*H280</f>
        <v>0</v>
      </c>
      <c r="Q280" s="224">
        <v>0</v>
      </c>
      <c r="R280" s="224">
        <f>Q280*H280</f>
        <v>0</v>
      </c>
      <c r="S280" s="224">
        <v>0</v>
      </c>
      <c r="T280" s="225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26" t="s">
        <v>135</v>
      </c>
      <c r="AT280" s="226" t="s">
        <v>190</v>
      </c>
      <c r="AU280" s="226" t="s">
        <v>80</v>
      </c>
      <c r="AY280" s="19" t="s">
        <v>188</v>
      </c>
      <c r="BE280" s="227">
        <f>IF(N280="základní",J280,0)</f>
        <v>0</v>
      </c>
      <c r="BF280" s="227">
        <f>IF(N280="snížená",J280,0)</f>
        <v>0</v>
      </c>
      <c r="BG280" s="227">
        <f>IF(N280="zákl. přenesená",J280,0)</f>
        <v>0</v>
      </c>
      <c r="BH280" s="227">
        <f>IF(N280="sníž. přenesená",J280,0)</f>
        <v>0</v>
      </c>
      <c r="BI280" s="227">
        <f>IF(N280="nulová",J280,0)</f>
        <v>0</v>
      </c>
      <c r="BJ280" s="19" t="s">
        <v>80</v>
      </c>
      <c r="BK280" s="227">
        <f>ROUND(I280*H280,2)</f>
        <v>0</v>
      </c>
      <c r="BL280" s="19" t="s">
        <v>135</v>
      </c>
      <c r="BM280" s="226" t="s">
        <v>4147</v>
      </c>
    </row>
    <row r="281" s="2" customFormat="1" ht="16.5" customHeight="1">
      <c r="A281" s="40"/>
      <c r="B281" s="41"/>
      <c r="C281" s="215" t="s">
        <v>2947</v>
      </c>
      <c r="D281" s="215" t="s">
        <v>190</v>
      </c>
      <c r="E281" s="216" t="s">
        <v>5729</v>
      </c>
      <c r="F281" s="217" t="s">
        <v>5730</v>
      </c>
      <c r="G281" s="218" t="s">
        <v>1352</v>
      </c>
      <c r="H281" s="219">
        <v>1</v>
      </c>
      <c r="I281" s="220"/>
      <c r="J281" s="221">
        <f>ROUND(I281*H281,2)</f>
        <v>0</v>
      </c>
      <c r="K281" s="217" t="s">
        <v>19</v>
      </c>
      <c r="L281" s="46"/>
      <c r="M281" s="222" t="s">
        <v>19</v>
      </c>
      <c r="N281" s="223" t="s">
        <v>44</v>
      </c>
      <c r="O281" s="86"/>
      <c r="P281" s="224">
        <f>O281*H281</f>
        <v>0</v>
      </c>
      <c r="Q281" s="224">
        <v>0</v>
      </c>
      <c r="R281" s="224">
        <f>Q281*H281</f>
        <v>0</v>
      </c>
      <c r="S281" s="224">
        <v>0</v>
      </c>
      <c r="T281" s="225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26" t="s">
        <v>135</v>
      </c>
      <c r="AT281" s="226" t="s">
        <v>190</v>
      </c>
      <c r="AU281" s="226" t="s">
        <v>80</v>
      </c>
      <c r="AY281" s="19" t="s">
        <v>188</v>
      </c>
      <c r="BE281" s="227">
        <f>IF(N281="základní",J281,0)</f>
        <v>0</v>
      </c>
      <c r="BF281" s="227">
        <f>IF(N281="snížená",J281,0)</f>
        <v>0</v>
      </c>
      <c r="BG281" s="227">
        <f>IF(N281="zákl. přenesená",J281,0)</f>
        <v>0</v>
      </c>
      <c r="BH281" s="227">
        <f>IF(N281="sníž. přenesená",J281,0)</f>
        <v>0</v>
      </c>
      <c r="BI281" s="227">
        <f>IF(N281="nulová",J281,0)</f>
        <v>0</v>
      </c>
      <c r="BJ281" s="19" t="s">
        <v>80</v>
      </c>
      <c r="BK281" s="227">
        <f>ROUND(I281*H281,2)</f>
        <v>0</v>
      </c>
      <c r="BL281" s="19" t="s">
        <v>135</v>
      </c>
      <c r="BM281" s="226" t="s">
        <v>4150</v>
      </c>
    </row>
    <row r="282" s="2" customFormat="1" ht="16.5" customHeight="1">
      <c r="A282" s="40"/>
      <c r="B282" s="41"/>
      <c r="C282" s="215" t="s">
        <v>2951</v>
      </c>
      <c r="D282" s="215" t="s">
        <v>190</v>
      </c>
      <c r="E282" s="216" t="s">
        <v>5731</v>
      </c>
      <c r="F282" s="217" t="s">
        <v>5732</v>
      </c>
      <c r="G282" s="218" t="s">
        <v>1352</v>
      </c>
      <c r="H282" s="219">
        <v>1</v>
      </c>
      <c r="I282" s="220"/>
      <c r="J282" s="221">
        <f>ROUND(I282*H282,2)</f>
        <v>0</v>
      </c>
      <c r="K282" s="217" t="s">
        <v>19</v>
      </c>
      <c r="L282" s="46"/>
      <c r="M282" s="222" t="s">
        <v>19</v>
      </c>
      <c r="N282" s="223" t="s">
        <v>44</v>
      </c>
      <c r="O282" s="86"/>
      <c r="P282" s="224">
        <f>O282*H282</f>
        <v>0</v>
      </c>
      <c r="Q282" s="224">
        <v>0</v>
      </c>
      <c r="R282" s="224">
        <f>Q282*H282</f>
        <v>0</v>
      </c>
      <c r="S282" s="224">
        <v>0</v>
      </c>
      <c r="T282" s="225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26" t="s">
        <v>135</v>
      </c>
      <c r="AT282" s="226" t="s">
        <v>190</v>
      </c>
      <c r="AU282" s="226" t="s">
        <v>80</v>
      </c>
      <c r="AY282" s="19" t="s">
        <v>188</v>
      </c>
      <c r="BE282" s="227">
        <f>IF(N282="základní",J282,0)</f>
        <v>0</v>
      </c>
      <c r="BF282" s="227">
        <f>IF(N282="snížená",J282,0)</f>
        <v>0</v>
      </c>
      <c r="BG282" s="227">
        <f>IF(N282="zákl. přenesená",J282,0)</f>
        <v>0</v>
      </c>
      <c r="BH282" s="227">
        <f>IF(N282="sníž. přenesená",J282,0)</f>
        <v>0</v>
      </c>
      <c r="BI282" s="227">
        <f>IF(N282="nulová",J282,0)</f>
        <v>0</v>
      </c>
      <c r="BJ282" s="19" t="s">
        <v>80</v>
      </c>
      <c r="BK282" s="227">
        <f>ROUND(I282*H282,2)</f>
        <v>0</v>
      </c>
      <c r="BL282" s="19" t="s">
        <v>135</v>
      </c>
      <c r="BM282" s="226" t="s">
        <v>4153</v>
      </c>
    </row>
    <row r="283" s="2" customFormat="1" ht="16.5" customHeight="1">
      <c r="A283" s="40"/>
      <c r="B283" s="41"/>
      <c r="C283" s="215" t="s">
        <v>2953</v>
      </c>
      <c r="D283" s="215" t="s">
        <v>190</v>
      </c>
      <c r="E283" s="216" t="s">
        <v>5733</v>
      </c>
      <c r="F283" s="217" t="s">
        <v>5734</v>
      </c>
      <c r="G283" s="218" t="s">
        <v>1352</v>
      </c>
      <c r="H283" s="219">
        <v>1</v>
      </c>
      <c r="I283" s="220"/>
      <c r="J283" s="221">
        <f>ROUND(I283*H283,2)</f>
        <v>0</v>
      </c>
      <c r="K283" s="217" t="s">
        <v>19</v>
      </c>
      <c r="L283" s="46"/>
      <c r="M283" s="222" t="s">
        <v>19</v>
      </c>
      <c r="N283" s="223" t="s">
        <v>44</v>
      </c>
      <c r="O283" s="86"/>
      <c r="P283" s="224">
        <f>O283*H283</f>
        <v>0</v>
      </c>
      <c r="Q283" s="224">
        <v>0</v>
      </c>
      <c r="R283" s="224">
        <f>Q283*H283</f>
        <v>0</v>
      </c>
      <c r="S283" s="224">
        <v>0</v>
      </c>
      <c r="T283" s="225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26" t="s">
        <v>135</v>
      </c>
      <c r="AT283" s="226" t="s">
        <v>190</v>
      </c>
      <c r="AU283" s="226" t="s">
        <v>80</v>
      </c>
      <c r="AY283" s="19" t="s">
        <v>188</v>
      </c>
      <c r="BE283" s="227">
        <f>IF(N283="základní",J283,0)</f>
        <v>0</v>
      </c>
      <c r="BF283" s="227">
        <f>IF(N283="snížená",J283,0)</f>
        <v>0</v>
      </c>
      <c r="BG283" s="227">
        <f>IF(N283="zákl. přenesená",J283,0)</f>
        <v>0</v>
      </c>
      <c r="BH283" s="227">
        <f>IF(N283="sníž. přenesená",J283,0)</f>
        <v>0</v>
      </c>
      <c r="BI283" s="227">
        <f>IF(N283="nulová",J283,0)</f>
        <v>0</v>
      </c>
      <c r="BJ283" s="19" t="s">
        <v>80</v>
      </c>
      <c r="BK283" s="227">
        <f>ROUND(I283*H283,2)</f>
        <v>0</v>
      </c>
      <c r="BL283" s="19" t="s">
        <v>135</v>
      </c>
      <c r="BM283" s="226" t="s">
        <v>4157</v>
      </c>
    </row>
    <row r="284" s="2" customFormat="1" ht="16.5" customHeight="1">
      <c r="A284" s="40"/>
      <c r="B284" s="41"/>
      <c r="C284" s="215" t="s">
        <v>2955</v>
      </c>
      <c r="D284" s="215" t="s">
        <v>190</v>
      </c>
      <c r="E284" s="216" t="s">
        <v>5735</v>
      </c>
      <c r="F284" s="217" t="s">
        <v>5736</v>
      </c>
      <c r="G284" s="218" t="s">
        <v>1352</v>
      </c>
      <c r="H284" s="219">
        <v>1</v>
      </c>
      <c r="I284" s="220"/>
      <c r="J284" s="221">
        <f>ROUND(I284*H284,2)</f>
        <v>0</v>
      </c>
      <c r="K284" s="217" t="s">
        <v>19</v>
      </c>
      <c r="L284" s="46"/>
      <c r="M284" s="222" t="s">
        <v>19</v>
      </c>
      <c r="N284" s="223" t="s">
        <v>44</v>
      </c>
      <c r="O284" s="86"/>
      <c r="P284" s="224">
        <f>O284*H284</f>
        <v>0</v>
      </c>
      <c r="Q284" s="224">
        <v>0</v>
      </c>
      <c r="R284" s="224">
        <f>Q284*H284</f>
        <v>0</v>
      </c>
      <c r="S284" s="224">
        <v>0</v>
      </c>
      <c r="T284" s="225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6" t="s">
        <v>135</v>
      </c>
      <c r="AT284" s="226" t="s">
        <v>190</v>
      </c>
      <c r="AU284" s="226" t="s">
        <v>80</v>
      </c>
      <c r="AY284" s="19" t="s">
        <v>188</v>
      </c>
      <c r="BE284" s="227">
        <f>IF(N284="základní",J284,0)</f>
        <v>0</v>
      </c>
      <c r="BF284" s="227">
        <f>IF(N284="snížená",J284,0)</f>
        <v>0</v>
      </c>
      <c r="BG284" s="227">
        <f>IF(N284="zákl. přenesená",J284,0)</f>
        <v>0</v>
      </c>
      <c r="BH284" s="227">
        <f>IF(N284="sníž. přenesená",J284,0)</f>
        <v>0</v>
      </c>
      <c r="BI284" s="227">
        <f>IF(N284="nulová",J284,0)</f>
        <v>0</v>
      </c>
      <c r="BJ284" s="19" t="s">
        <v>80</v>
      </c>
      <c r="BK284" s="227">
        <f>ROUND(I284*H284,2)</f>
        <v>0</v>
      </c>
      <c r="BL284" s="19" t="s">
        <v>135</v>
      </c>
      <c r="BM284" s="226" t="s">
        <v>4160</v>
      </c>
    </row>
    <row r="285" s="2" customFormat="1" ht="16.5" customHeight="1">
      <c r="A285" s="40"/>
      <c r="B285" s="41"/>
      <c r="C285" s="215" t="s">
        <v>2957</v>
      </c>
      <c r="D285" s="215" t="s">
        <v>190</v>
      </c>
      <c r="E285" s="216" t="s">
        <v>5737</v>
      </c>
      <c r="F285" s="217" t="s">
        <v>5738</v>
      </c>
      <c r="G285" s="218" t="s">
        <v>1352</v>
      </c>
      <c r="H285" s="219">
        <v>4</v>
      </c>
      <c r="I285" s="220"/>
      <c r="J285" s="221">
        <f>ROUND(I285*H285,2)</f>
        <v>0</v>
      </c>
      <c r="K285" s="217" t="s">
        <v>19</v>
      </c>
      <c r="L285" s="46"/>
      <c r="M285" s="222" t="s">
        <v>19</v>
      </c>
      <c r="N285" s="223" t="s">
        <v>44</v>
      </c>
      <c r="O285" s="86"/>
      <c r="P285" s="224">
        <f>O285*H285</f>
        <v>0</v>
      </c>
      <c r="Q285" s="224">
        <v>0</v>
      </c>
      <c r="R285" s="224">
        <f>Q285*H285</f>
        <v>0</v>
      </c>
      <c r="S285" s="224">
        <v>0</v>
      </c>
      <c r="T285" s="225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26" t="s">
        <v>135</v>
      </c>
      <c r="AT285" s="226" t="s">
        <v>190</v>
      </c>
      <c r="AU285" s="226" t="s">
        <v>80</v>
      </c>
      <c r="AY285" s="19" t="s">
        <v>188</v>
      </c>
      <c r="BE285" s="227">
        <f>IF(N285="základní",J285,0)</f>
        <v>0</v>
      </c>
      <c r="BF285" s="227">
        <f>IF(N285="snížená",J285,0)</f>
        <v>0</v>
      </c>
      <c r="BG285" s="227">
        <f>IF(N285="zákl. přenesená",J285,0)</f>
        <v>0</v>
      </c>
      <c r="BH285" s="227">
        <f>IF(N285="sníž. přenesená",J285,0)</f>
        <v>0</v>
      </c>
      <c r="BI285" s="227">
        <f>IF(N285="nulová",J285,0)</f>
        <v>0</v>
      </c>
      <c r="BJ285" s="19" t="s">
        <v>80</v>
      </c>
      <c r="BK285" s="227">
        <f>ROUND(I285*H285,2)</f>
        <v>0</v>
      </c>
      <c r="BL285" s="19" t="s">
        <v>135</v>
      </c>
      <c r="BM285" s="226" t="s">
        <v>4163</v>
      </c>
    </row>
    <row r="286" s="2" customFormat="1" ht="16.5" customHeight="1">
      <c r="A286" s="40"/>
      <c r="B286" s="41"/>
      <c r="C286" s="215" t="s">
        <v>2960</v>
      </c>
      <c r="D286" s="215" t="s">
        <v>190</v>
      </c>
      <c r="E286" s="216" t="s">
        <v>5472</v>
      </c>
      <c r="F286" s="217" t="s">
        <v>5473</v>
      </c>
      <c r="G286" s="218" t="s">
        <v>501</v>
      </c>
      <c r="H286" s="219">
        <v>42</v>
      </c>
      <c r="I286" s="220"/>
      <c r="J286" s="221">
        <f>ROUND(I286*H286,2)</f>
        <v>0</v>
      </c>
      <c r="K286" s="217" t="s">
        <v>19</v>
      </c>
      <c r="L286" s="46"/>
      <c r="M286" s="222" t="s">
        <v>19</v>
      </c>
      <c r="N286" s="223" t="s">
        <v>44</v>
      </c>
      <c r="O286" s="86"/>
      <c r="P286" s="224">
        <f>O286*H286</f>
        <v>0</v>
      </c>
      <c r="Q286" s="224">
        <v>0</v>
      </c>
      <c r="R286" s="224">
        <f>Q286*H286</f>
        <v>0</v>
      </c>
      <c r="S286" s="224">
        <v>0</v>
      </c>
      <c r="T286" s="225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26" t="s">
        <v>135</v>
      </c>
      <c r="AT286" s="226" t="s">
        <v>190</v>
      </c>
      <c r="AU286" s="226" t="s">
        <v>80</v>
      </c>
      <c r="AY286" s="19" t="s">
        <v>188</v>
      </c>
      <c r="BE286" s="227">
        <f>IF(N286="základní",J286,0)</f>
        <v>0</v>
      </c>
      <c r="BF286" s="227">
        <f>IF(N286="snížená",J286,0)</f>
        <v>0</v>
      </c>
      <c r="BG286" s="227">
        <f>IF(N286="zákl. přenesená",J286,0)</f>
        <v>0</v>
      </c>
      <c r="BH286" s="227">
        <f>IF(N286="sníž. přenesená",J286,0)</f>
        <v>0</v>
      </c>
      <c r="BI286" s="227">
        <f>IF(N286="nulová",J286,0)</f>
        <v>0</v>
      </c>
      <c r="BJ286" s="19" t="s">
        <v>80</v>
      </c>
      <c r="BK286" s="227">
        <f>ROUND(I286*H286,2)</f>
        <v>0</v>
      </c>
      <c r="BL286" s="19" t="s">
        <v>135</v>
      </c>
      <c r="BM286" s="226" t="s">
        <v>4166</v>
      </c>
    </row>
    <row r="287" s="2" customFormat="1" ht="16.5" customHeight="1">
      <c r="A287" s="40"/>
      <c r="B287" s="41"/>
      <c r="C287" s="215" t="s">
        <v>2962</v>
      </c>
      <c r="D287" s="215" t="s">
        <v>190</v>
      </c>
      <c r="E287" s="216" t="s">
        <v>5739</v>
      </c>
      <c r="F287" s="217" t="s">
        <v>5740</v>
      </c>
      <c r="G287" s="218" t="s">
        <v>501</v>
      </c>
      <c r="H287" s="219">
        <v>7</v>
      </c>
      <c r="I287" s="220"/>
      <c r="J287" s="221">
        <f>ROUND(I287*H287,2)</f>
        <v>0</v>
      </c>
      <c r="K287" s="217" t="s">
        <v>19</v>
      </c>
      <c r="L287" s="46"/>
      <c r="M287" s="222" t="s">
        <v>19</v>
      </c>
      <c r="N287" s="223" t="s">
        <v>44</v>
      </c>
      <c r="O287" s="86"/>
      <c r="P287" s="224">
        <f>O287*H287</f>
        <v>0</v>
      </c>
      <c r="Q287" s="224">
        <v>0</v>
      </c>
      <c r="R287" s="224">
        <f>Q287*H287</f>
        <v>0</v>
      </c>
      <c r="S287" s="224">
        <v>0</v>
      </c>
      <c r="T287" s="225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26" t="s">
        <v>135</v>
      </c>
      <c r="AT287" s="226" t="s">
        <v>190</v>
      </c>
      <c r="AU287" s="226" t="s">
        <v>80</v>
      </c>
      <c r="AY287" s="19" t="s">
        <v>188</v>
      </c>
      <c r="BE287" s="227">
        <f>IF(N287="základní",J287,0)</f>
        <v>0</v>
      </c>
      <c r="BF287" s="227">
        <f>IF(N287="snížená",J287,0)</f>
        <v>0</v>
      </c>
      <c r="BG287" s="227">
        <f>IF(N287="zákl. přenesená",J287,0)</f>
        <v>0</v>
      </c>
      <c r="BH287" s="227">
        <f>IF(N287="sníž. přenesená",J287,0)</f>
        <v>0</v>
      </c>
      <c r="BI287" s="227">
        <f>IF(N287="nulová",J287,0)</f>
        <v>0</v>
      </c>
      <c r="BJ287" s="19" t="s">
        <v>80</v>
      </c>
      <c r="BK287" s="227">
        <f>ROUND(I287*H287,2)</f>
        <v>0</v>
      </c>
      <c r="BL287" s="19" t="s">
        <v>135</v>
      </c>
      <c r="BM287" s="226" t="s">
        <v>4169</v>
      </c>
    </row>
    <row r="288" s="2" customFormat="1" ht="16.5" customHeight="1">
      <c r="A288" s="40"/>
      <c r="B288" s="41"/>
      <c r="C288" s="215" t="s">
        <v>2964</v>
      </c>
      <c r="D288" s="215" t="s">
        <v>190</v>
      </c>
      <c r="E288" s="216" t="s">
        <v>5474</v>
      </c>
      <c r="F288" s="217" t="s">
        <v>5475</v>
      </c>
      <c r="G288" s="218" t="s">
        <v>1352</v>
      </c>
      <c r="H288" s="219">
        <v>31</v>
      </c>
      <c r="I288" s="220"/>
      <c r="J288" s="221">
        <f>ROUND(I288*H288,2)</f>
        <v>0</v>
      </c>
      <c r="K288" s="217" t="s">
        <v>19</v>
      </c>
      <c r="L288" s="46"/>
      <c r="M288" s="222" t="s">
        <v>19</v>
      </c>
      <c r="N288" s="223" t="s">
        <v>44</v>
      </c>
      <c r="O288" s="86"/>
      <c r="P288" s="224">
        <f>O288*H288</f>
        <v>0</v>
      </c>
      <c r="Q288" s="224">
        <v>0</v>
      </c>
      <c r="R288" s="224">
        <f>Q288*H288</f>
        <v>0</v>
      </c>
      <c r="S288" s="224">
        <v>0</v>
      </c>
      <c r="T288" s="225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26" t="s">
        <v>135</v>
      </c>
      <c r="AT288" s="226" t="s">
        <v>190</v>
      </c>
      <c r="AU288" s="226" t="s">
        <v>80</v>
      </c>
      <c r="AY288" s="19" t="s">
        <v>188</v>
      </c>
      <c r="BE288" s="227">
        <f>IF(N288="základní",J288,0)</f>
        <v>0</v>
      </c>
      <c r="BF288" s="227">
        <f>IF(N288="snížená",J288,0)</f>
        <v>0</v>
      </c>
      <c r="BG288" s="227">
        <f>IF(N288="zákl. přenesená",J288,0)</f>
        <v>0</v>
      </c>
      <c r="BH288" s="227">
        <f>IF(N288="sníž. přenesená",J288,0)</f>
        <v>0</v>
      </c>
      <c r="BI288" s="227">
        <f>IF(N288="nulová",J288,0)</f>
        <v>0</v>
      </c>
      <c r="BJ288" s="19" t="s">
        <v>80</v>
      </c>
      <c r="BK288" s="227">
        <f>ROUND(I288*H288,2)</f>
        <v>0</v>
      </c>
      <c r="BL288" s="19" t="s">
        <v>135</v>
      </c>
      <c r="BM288" s="226" t="s">
        <v>4172</v>
      </c>
    </row>
    <row r="289" s="2" customFormat="1" ht="16.5" customHeight="1">
      <c r="A289" s="40"/>
      <c r="B289" s="41"/>
      <c r="C289" s="215" t="s">
        <v>1441</v>
      </c>
      <c r="D289" s="215" t="s">
        <v>190</v>
      </c>
      <c r="E289" s="216" t="s">
        <v>5741</v>
      </c>
      <c r="F289" s="217" t="s">
        <v>5742</v>
      </c>
      <c r="G289" s="218" t="s">
        <v>1352</v>
      </c>
      <c r="H289" s="219">
        <v>16</v>
      </c>
      <c r="I289" s="220"/>
      <c r="J289" s="221">
        <f>ROUND(I289*H289,2)</f>
        <v>0</v>
      </c>
      <c r="K289" s="217" t="s">
        <v>19</v>
      </c>
      <c r="L289" s="46"/>
      <c r="M289" s="222" t="s">
        <v>19</v>
      </c>
      <c r="N289" s="223" t="s">
        <v>44</v>
      </c>
      <c r="O289" s="86"/>
      <c r="P289" s="224">
        <f>O289*H289</f>
        <v>0</v>
      </c>
      <c r="Q289" s="224">
        <v>0</v>
      </c>
      <c r="R289" s="224">
        <f>Q289*H289</f>
        <v>0</v>
      </c>
      <c r="S289" s="224">
        <v>0</v>
      </c>
      <c r="T289" s="225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26" t="s">
        <v>135</v>
      </c>
      <c r="AT289" s="226" t="s">
        <v>190</v>
      </c>
      <c r="AU289" s="226" t="s">
        <v>80</v>
      </c>
      <c r="AY289" s="19" t="s">
        <v>188</v>
      </c>
      <c r="BE289" s="227">
        <f>IF(N289="základní",J289,0)</f>
        <v>0</v>
      </c>
      <c r="BF289" s="227">
        <f>IF(N289="snížená",J289,0)</f>
        <v>0</v>
      </c>
      <c r="BG289" s="227">
        <f>IF(N289="zákl. přenesená",J289,0)</f>
        <v>0</v>
      </c>
      <c r="BH289" s="227">
        <f>IF(N289="sníž. přenesená",J289,0)</f>
        <v>0</v>
      </c>
      <c r="BI289" s="227">
        <f>IF(N289="nulová",J289,0)</f>
        <v>0</v>
      </c>
      <c r="BJ289" s="19" t="s">
        <v>80</v>
      </c>
      <c r="BK289" s="227">
        <f>ROUND(I289*H289,2)</f>
        <v>0</v>
      </c>
      <c r="BL289" s="19" t="s">
        <v>135</v>
      </c>
      <c r="BM289" s="226" t="s">
        <v>4175</v>
      </c>
    </row>
    <row r="290" s="2" customFormat="1" ht="16.5" customHeight="1">
      <c r="A290" s="40"/>
      <c r="B290" s="41"/>
      <c r="C290" s="215" t="s">
        <v>2967</v>
      </c>
      <c r="D290" s="215" t="s">
        <v>190</v>
      </c>
      <c r="E290" s="216" t="s">
        <v>5743</v>
      </c>
      <c r="F290" s="217" t="s">
        <v>5744</v>
      </c>
      <c r="G290" s="218" t="s">
        <v>1352</v>
      </c>
      <c r="H290" s="219">
        <v>1</v>
      </c>
      <c r="I290" s="220"/>
      <c r="J290" s="221">
        <f>ROUND(I290*H290,2)</f>
        <v>0</v>
      </c>
      <c r="K290" s="217" t="s">
        <v>19</v>
      </c>
      <c r="L290" s="46"/>
      <c r="M290" s="222" t="s">
        <v>19</v>
      </c>
      <c r="N290" s="223" t="s">
        <v>44</v>
      </c>
      <c r="O290" s="86"/>
      <c r="P290" s="224">
        <f>O290*H290</f>
        <v>0</v>
      </c>
      <c r="Q290" s="224">
        <v>0</v>
      </c>
      <c r="R290" s="224">
        <f>Q290*H290</f>
        <v>0</v>
      </c>
      <c r="S290" s="224">
        <v>0</v>
      </c>
      <c r="T290" s="225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26" t="s">
        <v>135</v>
      </c>
      <c r="AT290" s="226" t="s">
        <v>190</v>
      </c>
      <c r="AU290" s="226" t="s">
        <v>80</v>
      </c>
      <c r="AY290" s="19" t="s">
        <v>188</v>
      </c>
      <c r="BE290" s="227">
        <f>IF(N290="základní",J290,0)</f>
        <v>0</v>
      </c>
      <c r="BF290" s="227">
        <f>IF(N290="snížená",J290,0)</f>
        <v>0</v>
      </c>
      <c r="BG290" s="227">
        <f>IF(N290="zákl. přenesená",J290,0)</f>
        <v>0</v>
      </c>
      <c r="BH290" s="227">
        <f>IF(N290="sníž. přenesená",J290,0)</f>
        <v>0</v>
      </c>
      <c r="BI290" s="227">
        <f>IF(N290="nulová",J290,0)</f>
        <v>0</v>
      </c>
      <c r="BJ290" s="19" t="s">
        <v>80</v>
      </c>
      <c r="BK290" s="227">
        <f>ROUND(I290*H290,2)</f>
        <v>0</v>
      </c>
      <c r="BL290" s="19" t="s">
        <v>135</v>
      </c>
      <c r="BM290" s="226" t="s">
        <v>4178</v>
      </c>
    </row>
    <row r="291" s="2" customFormat="1" ht="16.5" customHeight="1">
      <c r="A291" s="40"/>
      <c r="B291" s="41"/>
      <c r="C291" s="215" t="s">
        <v>2970</v>
      </c>
      <c r="D291" s="215" t="s">
        <v>190</v>
      </c>
      <c r="E291" s="216" t="s">
        <v>5745</v>
      </c>
      <c r="F291" s="217" t="s">
        <v>5746</v>
      </c>
      <c r="G291" s="218" t="s">
        <v>1352</v>
      </c>
      <c r="H291" s="219">
        <v>1</v>
      </c>
      <c r="I291" s="220"/>
      <c r="J291" s="221">
        <f>ROUND(I291*H291,2)</f>
        <v>0</v>
      </c>
      <c r="K291" s="217" t="s">
        <v>19</v>
      </c>
      <c r="L291" s="46"/>
      <c r="M291" s="222" t="s">
        <v>19</v>
      </c>
      <c r="N291" s="223" t="s">
        <v>44</v>
      </c>
      <c r="O291" s="86"/>
      <c r="P291" s="224">
        <f>O291*H291</f>
        <v>0</v>
      </c>
      <c r="Q291" s="224">
        <v>0</v>
      </c>
      <c r="R291" s="224">
        <f>Q291*H291</f>
        <v>0</v>
      </c>
      <c r="S291" s="224">
        <v>0</v>
      </c>
      <c r="T291" s="225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26" t="s">
        <v>135</v>
      </c>
      <c r="AT291" s="226" t="s">
        <v>190</v>
      </c>
      <c r="AU291" s="226" t="s">
        <v>80</v>
      </c>
      <c r="AY291" s="19" t="s">
        <v>188</v>
      </c>
      <c r="BE291" s="227">
        <f>IF(N291="základní",J291,0)</f>
        <v>0</v>
      </c>
      <c r="BF291" s="227">
        <f>IF(N291="snížená",J291,0)</f>
        <v>0</v>
      </c>
      <c r="BG291" s="227">
        <f>IF(N291="zákl. přenesená",J291,0)</f>
        <v>0</v>
      </c>
      <c r="BH291" s="227">
        <f>IF(N291="sníž. přenesená",J291,0)</f>
        <v>0</v>
      </c>
      <c r="BI291" s="227">
        <f>IF(N291="nulová",J291,0)</f>
        <v>0</v>
      </c>
      <c r="BJ291" s="19" t="s">
        <v>80</v>
      </c>
      <c r="BK291" s="227">
        <f>ROUND(I291*H291,2)</f>
        <v>0</v>
      </c>
      <c r="BL291" s="19" t="s">
        <v>135</v>
      </c>
      <c r="BM291" s="226" t="s">
        <v>4181</v>
      </c>
    </row>
    <row r="292" s="2" customFormat="1" ht="16.5" customHeight="1">
      <c r="A292" s="40"/>
      <c r="B292" s="41"/>
      <c r="C292" s="215" t="s">
        <v>2975</v>
      </c>
      <c r="D292" s="215" t="s">
        <v>190</v>
      </c>
      <c r="E292" s="216" t="s">
        <v>5747</v>
      </c>
      <c r="F292" s="217" t="s">
        <v>5748</v>
      </c>
      <c r="G292" s="218" t="s">
        <v>1352</v>
      </c>
      <c r="H292" s="219">
        <v>2</v>
      </c>
      <c r="I292" s="220"/>
      <c r="J292" s="221">
        <f>ROUND(I292*H292,2)</f>
        <v>0</v>
      </c>
      <c r="K292" s="217" t="s">
        <v>19</v>
      </c>
      <c r="L292" s="46"/>
      <c r="M292" s="222" t="s">
        <v>19</v>
      </c>
      <c r="N292" s="223" t="s">
        <v>44</v>
      </c>
      <c r="O292" s="86"/>
      <c r="P292" s="224">
        <f>O292*H292</f>
        <v>0</v>
      </c>
      <c r="Q292" s="224">
        <v>0</v>
      </c>
      <c r="R292" s="224">
        <f>Q292*H292</f>
        <v>0</v>
      </c>
      <c r="S292" s="224">
        <v>0</v>
      </c>
      <c r="T292" s="225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6" t="s">
        <v>135</v>
      </c>
      <c r="AT292" s="226" t="s">
        <v>190</v>
      </c>
      <c r="AU292" s="226" t="s">
        <v>80</v>
      </c>
      <c r="AY292" s="19" t="s">
        <v>188</v>
      </c>
      <c r="BE292" s="227">
        <f>IF(N292="základní",J292,0)</f>
        <v>0</v>
      </c>
      <c r="BF292" s="227">
        <f>IF(N292="snížená",J292,0)</f>
        <v>0</v>
      </c>
      <c r="BG292" s="227">
        <f>IF(N292="zákl. přenesená",J292,0)</f>
        <v>0</v>
      </c>
      <c r="BH292" s="227">
        <f>IF(N292="sníž. přenesená",J292,0)</f>
        <v>0</v>
      </c>
      <c r="BI292" s="227">
        <f>IF(N292="nulová",J292,0)</f>
        <v>0</v>
      </c>
      <c r="BJ292" s="19" t="s">
        <v>80</v>
      </c>
      <c r="BK292" s="227">
        <f>ROUND(I292*H292,2)</f>
        <v>0</v>
      </c>
      <c r="BL292" s="19" t="s">
        <v>135</v>
      </c>
      <c r="BM292" s="226" t="s">
        <v>5749</v>
      </c>
    </row>
    <row r="293" s="2" customFormat="1" ht="16.5" customHeight="1">
      <c r="A293" s="40"/>
      <c r="B293" s="41"/>
      <c r="C293" s="215" t="s">
        <v>2978</v>
      </c>
      <c r="D293" s="215" t="s">
        <v>190</v>
      </c>
      <c r="E293" s="216" t="s">
        <v>5750</v>
      </c>
      <c r="F293" s="217" t="s">
        <v>5751</v>
      </c>
      <c r="G293" s="218" t="s">
        <v>1352</v>
      </c>
      <c r="H293" s="219">
        <v>1</v>
      </c>
      <c r="I293" s="220"/>
      <c r="J293" s="221">
        <f>ROUND(I293*H293,2)</f>
        <v>0</v>
      </c>
      <c r="K293" s="217" t="s">
        <v>19</v>
      </c>
      <c r="L293" s="46"/>
      <c r="M293" s="222" t="s">
        <v>19</v>
      </c>
      <c r="N293" s="223" t="s">
        <v>44</v>
      </c>
      <c r="O293" s="86"/>
      <c r="P293" s="224">
        <f>O293*H293</f>
        <v>0</v>
      </c>
      <c r="Q293" s="224">
        <v>0</v>
      </c>
      <c r="R293" s="224">
        <f>Q293*H293</f>
        <v>0</v>
      </c>
      <c r="S293" s="224">
        <v>0</v>
      </c>
      <c r="T293" s="225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26" t="s">
        <v>135</v>
      </c>
      <c r="AT293" s="226" t="s">
        <v>190</v>
      </c>
      <c r="AU293" s="226" t="s">
        <v>80</v>
      </c>
      <c r="AY293" s="19" t="s">
        <v>188</v>
      </c>
      <c r="BE293" s="227">
        <f>IF(N293="základní",J293,0)</f>
        <v>0</v>
      </c>
      <c r="BF293" s="227">
        <f>IF(N293="snížená",J293,0)</f>
        <v>0</v>
      </c>
      <c r="BG293" s="227">
        <f>IF(N293="zákl. přenesená",J293,0)</f>
        <v>0</v>
      </c>
      <c r="BH293" s="227">
        <f>IF(N293="sníž. přenesená",J293,0)</f>
        <v>0</v>
      </c>
      <c r="BI293" s="227">
        <f>IF(N293="nulová",J293,0)</f>
        <v>0</v>
      </c>
      <c r="BJ293" s="19" t="s">
        <v>80</v>
      </c>
      <c r="BK293" s="227">
        <f>ROUND(I293*H293,2)</f>
        <v>0</v>
      </c>
      <c r="BL293" s="19" t="s">
        <v>135</v>
      </c>
      <c r="BM293" s="226" t="s">
        <v>5752</v>
      </c>
    </row>
    <row r="294" s="2" customFormat="1" ht="16.5" customHeight="1">
      <c r="A294" s="40"/>
      <c r="B294" s="41"/>
      <c r="C294" s="215" t="s">
        <v>2990</v>
      </c>
      <c r="D294" s="215" t="s">
        <v>190</v>
      </c>
      <c r="E294" s="216" t="s">
        <v>5753</v>
      </c>
      <c r="F294" s="217" t="s">
        <v>5754</v>
      </c>
      <c r="G294" s="218" t="s">
        <v>1352</v>
      </c>
      <c r="H294" s="219">
        <v>1</v>
      </c>
      <c r="I294" s="220"/>
      <c r="J294" s="221">
        <f>ROUND(I294*H294,2)</f>
        <v>0</v>
      </c>
      <c r="K294" s="217" t="s">
        <v>19</v>
      </c>
      <c r="L294" s="46"/>
      <c r="M294" s="222" t="s">
        <v>19</v>
      </c>
      <c r="N294" s="223" t="s">
        <v>44</v>
      </c>
      <c r="O294" s="86"/>
      <c r="P294" s="224">
        <f>O294*H294</f>
        <v>0</v>
      </c>
      <c r="Q294" s="224">
        <v>0</v>
      </c>
      <c r="R294" s="224">
        <f>Q294*H294</f>
        <v>0</v>
      </c>
      <c r="S294" s="224">
        <v>0</v>
      </c>
      <c r="T294" s="225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26" t="s">
        <v>135</v>
      </c>
      <c r="AT294" s="226" t="s">
        <v>190</v>
      </c>
      <c r="AU294" s="226" t="s">
        <v>80</v>
      </c>
      <c r="AY294" s="19" t="s">
        <v>188</v>
      </c>
      <c r="BE294" s="227">
        <f>IF(N294="základní",J294,0)</f>
        <v>0</v>
      </c>
      <c r="BF294" s="227">
        <f>IF(N294="snížená",J294,0)</f>
        <v>0</v>
      </c>
      <c r="BG294" s="227">
        <f>IF(N294="zákl. přenesená",J294,0)</f>
        <v>0</v>
      </c>
      <c r="BH294" s="227">
        <f>IF(N294="sníž. přenesená",J294,0)</f>
        <v>0</v>
      </c>
      <c r="BI294" s="227">
        <f>IF(N294="nulová",J294,0)</f>
        <v>0</v>
      </c>
      <c r="BJ294" s="19" t="s">
        <v>80</v>
      </c>
      <c r="BK294" s="227">
        <f>ROUND(I294*H294,2)</f>
        <v>0</v>
      </c>
      <c r="BL294" s="19" t="s">
        <v>135</v>
      </c>
      <c r="BM294" s="226" t="s">
        <v>5755</v>
      </c>
    </row>
    <row r="295" s="2" customFormat="1" ht="16.5" customHeight="1">
      <c r="A295" s="40"/>
      <c r="B295" s="41"/>
      <c r="C295" s="215" t="s">
        <v>2950</v>
      </c>
      <c r="D295" s="215" t="s">
        <v>190</v>
      </c>
      <c r="E295" s="216" t="s">
        <v>5756</v>
      </c>
      <c r="F295" s="217" t="s">
        <v>5757</v>
      </c>
      <c r="G295" s="218" t="s">
        <v>1352</v>
      </c>
      <c r="H295" s="219">
        <v>1</v>
      </c>
      <c r="I295" s="220"/>
      <c r="J295" s="221">
        <f>ROUND(I295*H295,2)</f>
        <v>0</v>
      </c>
      <c r="K295" s="217" t="s">
        <v>19</v>
      </c>
      <c r="L295" s="46"/>
      <c r="M295" s="222" t="s">
        <v>19</v>
      </c>
      <c r="N295" s="223" t="s">
        <v>44</v>
      </c>
      <c r="O295" s="86"/>
      <c r="P295" s="224">
        <f>O295*H295</f>
        <v>0</v>
      </c>
      <c r="Q295" s="224">
        <v>0</v>
      </c>
      <c r="R295" s="224">
        <f>Q295*H295</f>
        <v>0</v>
      </c>
      <c r="S295" s="224">
        <v>0</v>
      </c>
      <c r="T295" s="225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26" t="s">
        <v>135</v>
      </c>
      <c r="AT295" s="226" t="s">
        <v>190</v>
      </c>
      <c r="AU295" s="226" t="s">
        <v>80</v>
      </c>
      <c r="AY295" s="19" t="s">
        <v>188</v>
      </c>
      <c r="BE295" s="227">
        <f>IF(N295="základní",J295,0)</f>
        <v>0</v>
      </c>
      <c r="BF295" s="227">
        <f>IF(N295="snížená",J295,0)</f>
        <v>0</v>
      </c>
      <c r="BG295" s="227">
        <f>IF(N295="zákl. přenesená",J295,0)</f>
        <v>0</v>
      </c>
      <c r="BH295" s="227">
        <f>IF(N295="sníž. přenesená",J295,0)</f>
        <v>0</v>
      </c>
      <c r="BI295" s="227">
        <f>IF(N295="nulová",J295,0)</f>
        <v>0</v>
      </c>
      <c r="BJ295" s="19" t="s">
        <v>80</v>
      </c>
      <c r="BK295" s="227">
        <f>ROUND(I295*H295,2)</f>
        <v>0</v>
      </c>
      <c r="BL295" s="19" t="s">
        <v>135</v>
      </c>
      <c r="BM295" s="226" t="s">
        <v>5758</v>
      </c>
    </row>
    <row r="296" s="2" customFormat="1" ht="16.5" customHeight="1">
      <c r="A296" s="40"/>
      <c r="B296" s="41"/>
      <c r="C296" s="215" t="s">
        <v>2995</v>
      </c>
      <c r="D296" s="215" t="s">
        <v>190</v>
      </c>
      <c r="E296" s="216" t="s">
        <v>5759</v>
      </c>
      <c r="F296" s="217" t="s">
        <v>5760</v>
      </c>
      <c r="G296" s="218" t="s">
        <v>1352</v>
      </c>
      <c r="H296" s="219">
        <v>1</v>
      </c>
      <c r="I296" s="220"/>
      <c r="J296" s="221">
        <f>ROUND(I296*H296,2)</f>
        <v>0</v>
      </c>
      <c r="K296" s="217" t="s">
        <v>19</v>
      </c>
      <c r="L296" s="46"/>
      <c r="M296" s="222" t="s">
        <v>19</v>
      </c>
      <c r="N296" s="223" t="s">
        <v>44</v>
      </c>
      <c r="O296" s="86"/>
      <c r="P296" s="224">
        <f>O296*H296</f>
        <v>0</v>
      </c>
      <c r="Q296" s="224">
        <v>0</v>
      </c>
      <c r="R296" s="224">
        <f>Q296*H296</f>
        <v>0</v>
      </c>
      <c r="S296" s="224">
        <v>0</v>
      </c>
      <c r="T296" s="225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6" t="s">
        <v>135</v>
      </c>
      <c r="AT296" s="226" t="s">
        <v>190</v>
      </c>
      <c r="AU296" s="226" t="s">
        <v>80</v>
      </c>
      <c r="AY296" s="19" t="s">
        <v>188</v>
      </c>
      <c r="BE296" s="227">
        <f>IF(N296="základní",J296,0)</f>
        <v>0</v>
      </c>
      <c r="BF296" s="227">
        <f>IF(N296="snížená",J296,0)</f>
        <v>0</v>
      </c>
      <c r="BG296" s="227">
        <f>IF(N296="zákl. přenesená",J296,0)</f>
        <v>0</v>
      </c>
      <c r="BH296" s="227">
        <f>IF(N296="sníž. přenesená",J296,0)</f>
        <v>0</v>
      </c>
      <c r="BI296" s="227">
        <f>IF(N296="nulová",J296,0)</f>
        <v>0</v>
      </c>
      <c r="BJ296" s="19" t="s">
        <v>80</v>
      </c>
      <c r="BK296" s="227">
        <f>ROUND(I296*H296,2)</f>
        <v>0</v>
      </c>
      <c r="BL296" s="19" t="s">
        <v>135</v>
      </c>
      <c r="BM296" s="226" t="s">
        <v>5761</v>
      </c>
    </row>
    <row r="297" s="2" customFormat="1" ht="16.5" customHeight="1">
      <c r="A297" s="40"/>
      <c r="B297" s="41"/>
      <c r="C297" s="215" t="s">
        <v>2997</v>
      </c>
      <c r="D297" s="215" t="s">
        <v>190</v>
      </c>
      <c r="E297" s="216" t="s">
        <v>5762</v>
      </c>
      <c r="F297" s="217" t="s">
        <v>5763</v>
      </c>
      <c r="G297" s="218" t="s">
        <v>1352</v>
      </c>
      <c r="H297" s="219">
        <v>1</v>
      </c>
      <c r="I297" s="220"/>
      <c r="J297" s="221">
        <f>ROUND(I297*H297,2)</f>
        <v>0</v>
      </c>
      <c r="K297" s="217" t="s">
        <v>19</v>
      </c>
      <c r="L297" s="46"/>
      <c r="M297" s="222" t="s">
        <v>19</v>
      </c>
      <c r="N297" s="223" t="s">
        <v>44</v>
      </c>
      <c r="O297" s="86"/>
      <c r="P297" s="224">
        <f>O297*H297</f>
        <v>0</v>
      </c>
      <c r="Q297" s="224">
        <v>0</v>
      </c>
      <c r="R297" s="224">
        <f>Q297*H297</f>
        <v>0</v>
      </c>
      <c r="S297" s="224">
        <v>0</v>
      </c>
      <c r="T297" s="225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26" t="s">
        <v>135</v>
      </c>
      <c r="AT297" s="226" t="s">
        <v>190</v>
      </c>
      <c r="AU297" s="226" t="s">
        <v>80</v>
      </c>
      <c r="AY297" s="19" t="s">
        <v>188</v>
      </c>
      <c r="BE297" s="227">
        <f>IF(N297="základní",J297,0)</f>
        <v>0</v>
      </c>
      <c r="BF297" s="227">
        <f>IF(N297="snížená",J297,0)</f>
        <v>0</v>
      </c>
      <c r="BG297" s="227">
        <f>IF(N297="zákl. přenesená",J297,0)</f>
        <v>0</v>
      </c>
      <c r="BH297" s="227">
        <f>IF(N297="sníž. přenesená",J297,0)</f>
        <v>0</v>
      </c>
      <c r="BI297" s="227">
        <f>IF(N297="nulová",J297,0)</f>
        <v>0</v>
      </c>
      <c r="BJ297" s="19" t="s">
        <v>80</v>
      </c>
      <c r="BK297" s="227">
        <f>ROUND(I297*H297,2)</f>
        <v>0</v>
      </c>
      <c r="BL297" s="19" t="s">
        <v>135</v>
      </c>
      <c r="BM297" s="226" t="s">
        <v>5764</v>
      </c>
    </row>
    <row r="298" s="2" customFormat="1" ht="16.5" customHeight="1">
      <c r="A298" s="40"/>
      <c r="B298" s="41"/>
      <c r="C298" s="215" t="s">
        <v>2999</v>
      </c>
      <c r="D298" s="215" t="s">
        <v>190</v>
      </c>
      <c r="E298" s="216" t="s">
        <v>5765</v>
      </c>
      <c r="F298" s="217" t="s">
        <v>5766</v>
      </c>
      <c r="G298" s="218" t="s">
        <v>1352</v>
      </c>
      <c r="H298" s="219">
        <v>1</v>
      </c>
      <c r="I298" s="220"/>
      <c r="J298" s="221">
        <f>ROUND(I298*H298,2)</f>
        <v>0</v>
      </c>
      <c r="K298" s="217" t="s">
        <v>19</v>
      </c>
      <c r="L298" s="46"/>
      <c r="M298" s="222" t="s">
        <v>19</v>
      </c>
      <c r="N298" s="223" t="s">
        <v>44</v>
      </c>
      <c r="O298" s="86"/>
      <c r="P298" s="224">
        <f>O298*H298</f>
        <v>0</v>
      </c>
      <c r="Q298" s="224">
        <v>0</v>
      </c>
      <c r="R298" s="224">
        <f>Q298*H298</f>
        <v>0</v>
      </c>
      <c r="S298" s="224">
        <v>0</v>
      </c>
      <c r="T298" s="225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26" t="s">
        <v>135</v>
      </c>
      <c r="AT298" s="226" t="s">
        <v>190</v>
      </c>
      <c r="AU298" s="226" t="s">
        <v>80</v>
      </c>
      <c r="AY298" s="19" t="s">
        <v>188</v>
      </c>
      <c r="BE298" s="227">
        <f>IF(N298="základní",J298,0)</f>
        <v>0</v>
      </c>
      <c r="BF298" s="227">
        <f>IF(N298="snížená",J298,0)</f>
        <v>0</v>
      </c>
      <c r="BG298" s="227">
        <f>IF(N298="zákl. přenesená",J298,0)</f>
        <v>0</v>
      </c>
      <c r="BH298" s="227">
        <f>IF(N298="sníž. přenesená",J298,0)</f>
        <v>0</v>
      </c>
      <c r="BI298" s="227">
        <f>IF(N298="nulová",J298,0)</f>
        <v>0</v>
      </c>
      <c r="BJ298" s="19" t="s">
        <v>80</v>
      </c>
      <c r="BK298" s="227">
        <f>ROUND(I298*H298,2)</f>
        <v>0</v>
      </c>
      <c r="BL298" s="19" t="s">
        <v>135</v>
      </c>
      <c r="BM298" s="226" t="s">
        <v>5767</v>
      </c>
    </row>
    <row r="299" s="2" customFormat="1" ht="16.5" customHeight="1">
      <c r="A299" s="40"/>
      <c r="B299" s="41"/>
      <c r="C299" s="215" t="s">
        <v>3001</v>
      </c>
      <c r="D299" s="215" t="s">
        <v>190</v>
      </c>
      <c r="E299" s="216" t="s">
        <v>5768</v>
      </c>
      <c r="F299" s="217" t="s">
        <v>5769</v>
      </c>
      <c r="G299" s="218" t="s">
        <v>1352</v>
      </c>
      <c r="H299" s="219">
        <v>1</v>
      </c>
      <c r="I299" s="220"/>
      <c r="J299" s="221">
        <f>ROUND(I299*H299,2)</f>
        <v>0</v>
      </c>
      <c r="K299" s="217" t="s">
        <v>19</v>
      </c>
      <c r="L299" s="46"/>
      <c r="M299" s="222" t="s">
        <v>19</v>
      </c>
      <c r="N299" s="223" t="s">
        <v>44</v>
      </c>
      <c r="O299" s="86"/>
      <c r="P299" s="224">
        <f>O299*H299</f>
        <v>0</v>
      </c>
      <c r="Q299" s="224">
        <v>0</v>
      </c>
      <c r="R299" s="224">
        <f>Q299*H299</f>
        <v>0</v>
      </c>
      <c r="S299" s="224">
        <v>0</v>
      </c>
      <c r="T299" s="225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26" t="s">
        <v>135</v>
      </c>
      <c r="AT299" s="226" t="s">
        <v>190</v>
      </c>
      <c r="AU299" s="226" t="s">
        <v>80</v>
      </c>
      <c r="AY299" s="19" t="s">
        <v>188</v>
      </c>
      <c r="BE299" s="227">
        <f>IF(N299="základní",J299,0)</f>
        <v>0</v>
      </c>
      <c r="BF299" s="227">
        <f>IF(N299="snížená",J299,0)</f>
        <v>0</v>
      </c>
      <c r="BG299" s="227">
        <f>IF(N299="zákl. přenesená",J299,0)</f>
        <v>0</v>
      </c>
      <c r="BH299" s="227">
        <f>IF(N299="sníž. přenesená",J299,0)</f>
        <v>0</v>
      </c>
      <c r="BI299" s="227">
        <f>IF(N299="nulová",J299,0)</f>
        <v>0</v>
      </c>
      <c r="BJ299" s="19" t="s">
        <v>80</v>
      </c>
      <c r="BK299" s="227">
        <f>ROUND(I299*H299,2)</f>
        <v>0</v>
      </c>
      <c r="BL299" s="19" t="s">
        <v>135</v>
      </c>
      <c r="BM299" s="226" t="s">
        <v>5770</v>
      </c>
    </row>
    <row r="300" s="2" customFormat="1" ht="16.5" customHeight="1">
      <c r="A300" s="40"/>
      <c r="B300" s="41"/>
      <c r="C300" s="215" t="s">
        <v>3004</v>
      </c>
      <c r="D300" s="215" t="s">
        <v>190</v>
      </c>
      <c r="E300" s="216" t="s">
        <v>5771</v>
      </c>
      <c r="F300" s="217" t="s">
        <v>5772</v>
      </c>
      <c r="G300" s="218" t="s">
        <v>1352</v>
      </c>
      <c r="H300" s="219">
        <v>1</v>
      </c>
      <c r="I300" s="220"/>
      <c r="J300" s="221">
        <f>ROUND(I300*H300,2)</f>
        <v>0</v>
      </c>
      <c r="K300" s="217" t="s">
        <v>19</v>
      </c>
      <c r="L300" s="46"/>
      <c r="M300" s="222" t="s">
        <v>19</v>
      </c>
      <c r="N300" s="223" t="s">
        <v>44</v>
      </c>
      <c r="O300" s="86"/>
      <c r="P300" s="224">
        <f>O300*H300</f>
        <v>0</v>
      </c>
      <c r="Q300" s="224">
        <v>0</v>
      </c>
      <c r="R300" s="224">
        <f>Q300*H300</f>
        <v>0</v>
      </c>
      <c r="S300" s="224">
        <v>0</v>
      </c>
      <c r="T300" s="225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26" t="s">
        <v>135</v>
      </c>
      <c r="AT300" s="226" t="s">
        <v>190</v>
      </c>
      <c r="AU300" s="226" t="s">
        <v>80</v>
      </c>
      <c r="AY300" s="19" t="s">
        <v>188</v>
      </c>
      <c r="BE300" s="227">
        <f>IF(N300="základní",J300,0)</f>
        <v>0</v>
      </c>
      <c r="BF300" s="227">
        <f>IF(N300="snížená",J300,0)</f>
        <v>0</v>
      </c>
      <c r="BG300" s="227">
        <f>IF(N300="zákl. přenesená",J300,0)</f>
        <v>0</v>
      </c>
      <c r="BH300" s="227">
        <f>IF(N300="sníž. přenesená",J300,0)</f>
        <v>0</v>
      </c>
      <c r="BI300" s="227">
        <f>IF(N300="nulová",J300,0)</f>
        <v>0</v>
      </c>
      <c r="BJ300" s="19" t="s">
        <v>80</v>
      </c>
      <c r="BK300" s="227">
        <f>ROUND(I300*H300,2)</f>
        <v>0</v>
      </c>
      <c r="BL300" s="19" t="s">
        <v>135</v>
      </c>
      <c r="BM300" s="226" t="s">
        <v>5773</v>
      </c>
    </row>
    <row r="301" s="2" customFormat="1" ht="16.5" customHeight="1">
      <c r="A301" s="40"/>
      <c r="B301" s="41"/>
      <c r="C301" s="215" t="s">
        <v>3006</v>
      </c>
      <c r="D301" s="215" t="s">
        <v>190</v>
      </c>
      <c r="E301" s="216" t="s">
        <v>5774</v>
      </c>
      <c r="F301" s="217" t="s">
        <v>5775</v>
      </c>
      <c r="G301" s="218" t="s">
        <v>1352</v>
      </c>
      <c r="H301" s="219">
        <v>1</v>
      </c>
      <c r="I301" s="220"/>
      <c r="J301" s="221">
        <f>ROUND(I301*H301,2)</f>
        <v>0</v>
      </c>
      <c r="K301" s="217" t="s">
        <v>19</v>
      </c>
      <c r="L301" s="46"/>
      <c r="M301" s="222" t="s">
        <v>19</v>
      </c>
      <c r="N301" s="223" t="s">
        <v>44</v>
      </c>
      <c r="O301" s="86"/>
      <c r="P301" s="224">
        <f>O301*H301</f>
        <v>0</v>
      </c>
      <c r="Q301" s="224">
        <v>0</v>
      </c>
      <c r="R301" s="224">
        <f>Q301*H301</f>
        <v>0</v>
      </c>
      <c r="S301" s="224">
        <v>0</v>
      </c>
      <c r="T301" s="225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26" t="s">
        <v>135</v>
      </c>
      <c r="AT301" s="226" t="s">
        <v>190</v>
      </c>
      <c r="AU301" s="226" t="s">
        <v>80</v>
      </c>
      <c r="AY301" s="19" t="s">
        <v>188</v>
      </c>
      <c r="BE301" s="227">
        <f>IF(N301="základní",J301,0)</f>
        <v>0</v>
      </c>
      <c r="BF301" s="227">
        <f>IF(N301="snížená",J301,0)</f>
        <v>0</v>
      </c>
      <c r="BG301" s="227">
        <f>IF(N301="zákl. přenesená",J301,0)</f>
        <v>0</v>
      </c>
      <c r="BH301" s="227">
        <f>IF(N301="sníž. přenesená",J301,0)</f>
        <v>0</v>
      </c>
      <c r="BI301" s="227">
        <f>IF(N301="nulová",J301,0)</f>
        <v>0</v>
      </c>
      <c r="BJ301" s="19" t="s">
        <v>80</v>
      </c>
      <c r="BK301" s="227">
        <f>ROUND(I301*H301,2)</f>
        <v>0</v>
      </c>
      <c r="BL301" s="19" t="s">
        <v>135</v>
      </c>
      <c r="BM301" s="226" t="s">
        <v>5776</v>
      </c>
    </row>
    <row r="302" s="2" customFormat="1" ht="16.5" customHeight="1">
      <c r="A302" s="40"/>
      <c r="B302" s="41"/>
      <c r="C302" s="215" t="s">
        <v>3008</v>
      </c>
      <c r="D302" s="215" t="s">
        <v>190</v>
      </c>
      <c r="E302" s="216" t="s">
        <v>5777</v>
      </c>
      <c r="F302" s="217" t="s">
        <v>5778</v>
      </c>
      <c r="G302" s="218" t="s">
        <v>1352</v>
      </c>
      <c r="H302" s="219">
        <v>1</v>
      </c>
      <c r="I302" s="220"/>
      <c r="J302" s="221">
        <f>ROUND(I302*H302,2)</f>
        <v>0</v>
      </c>
      <c r="K302" s="217" t="s">
        <v>19</v>
      </c>
      <c r="L302" s="46"/>
      <c r="M302" s="222" t="s">
        <v>19</v>
      </c>
      <c r="N302" s="223" t="s">
        <v>44</v>
      </c>
      <c r="O302" s="86"/>
      <c r="P302" s="224">
        <f>O302*H302</f>
        <v>0</v>
      </c>
      <c r="Q302" s="224">
        <v>0</v>
      </c>
      <c r="R302" s="224">
        <f>Q302*H302</f>
        <v>0</v>
      </c>
      <c r="S302" s="224">
        <v>0</v>
      </c>
      <c r="T302" s="225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26" t="s">
        <v>135</v>
      </c>
      <c r="AT302" s="226" t="s">
        <v>190</v>
      </c>
      <c r="AU302" s="226" t="s">
        <v>80</v>
      </c>
      <c r="AY302" s="19" t="s">
        <v>188</v>
      </c>
      <c r="BE302" s="227">
        <f>IF(N302="základní",J302,0)</f>
        <v>0</v>
      </c>
      <c r="BF302" s="227">
        <f>IF(N302="snížená",J302,0)</f>
        <v>0</v>
      </c>
      <c r="BG302" s="227">
        <f>IF(N302="zákl. přenesená",J302,0)</f>
        <v>0</v>
      </c>
      <c r="BH302" s="227">
        <f>IF(N302="sníž. přenesená",J302,0)</f>
        <v>0</v>
      </c>
      <c r="BI302" s="227">
        <f>IF(N302="nulová",J302,0)</f>
        <v>0</v>
      </c>
      <c r="BJ302" s="19" t="s">
        <v>80</v>
      </c>
      <c r="BK302" s="227">
        <f>ROUND(I302*H302,2)</f>
        <v>0</v>
      </c>
      <c r="BL302" s="19" t="s">
        <v>135</v>
      </c>
      <c r="BM302" s="226" t="s">
        <v>5779</v>
      </c>
    </row>
    <row r="303" s="2" customFormat="1" ht="16.5" customHeight="1">
      <c r="A303" s="40"/>
      <c r="B303" s="41"/>
      <c r="C303" s="215" t="s">
        <v>3014</v>
      </c>
      <c r="D303" s="215" t="s">
        <v>190</v>
      </c>
      <c r="E303" s="216" t="s">
        <v>5780</v>
      </c>
      <c r="F303" s="217" t="s">
        <v>5781</v>
      </c>
      <c r="G303" s="218" t="s">
        <v>1352</v>
      </c>
      <c r="H303" s="219">
        <v>1</v>
      </c>
      <c r="I303" s="220"/>
      <c r="J303" s="221">
        <f>ROUND(I303*H303,2)</f>
        <v>0</v>
      </c>
      <c r="K303" s="217" t="s">
        <v>19</v>
      </c>
      <c r="L303" s="46"/>
      <c r="M303" s="222" t="s">
        <v>19</v>
      </c>
      <c r="N303" s="223" t="s">
        <v>44</v>
      </c>
      <c r="O303" s="86"/>
      <c r="P303" s="224">
        <f>O303*H303</f>
        <v>0</v>
      </c>
      <c r="Q303" s="224">
        <v>0</v>
      </c>
      <c r="R303" s="224">
        <f>Q303*H303</f>
        <v>0</v>
      </c>
      <c r="S303" s="224">
        <v>0</v>
      </c>
      <c r="T303" s="225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26" t="s">
        <v>135</v>
      </c>
      <c r="AT303" s="226" t="s">
        <v>190</v>
      </c>
      <c r="AU303" s="226" t="s">
        <v>80</v>
      </c>
      <c r="AY303" s="19" t="s">
        <v>188</v>
      </c>
      <c r="BE303" s="227">
        <f>IF(N303="základní",J303,0)</f>
        <v>0</v>
      </c>
      <c r="BF303" s="227">
        <f>IF(N303="snížená",J303,0)</f>
        <v>0</v>
      </c>
      <c r="BG303" s="227">
        <f>IF(N303="zákl. přenesená",J303,0)</f>
        <v>0</v>
      </c>
      <c r="BH303" s="227">
        <f>IF(N303="sníž. přenesená",J303,0)</f>
        <v>0</v>
      </c>
      <c r="BI303" s="227">
        <f>IF(N303="nulová",J303,0)</f>
        <v>0</v>
      </c>
      <c r="BJ303" s="19" t="s">
        <v>80</v>
      </c>
      <c r="BK303" s="227">
        <f>ROUND(I303*H303,2)</f>
        <v>0</v>
      </c>
      <c r="BL303" s="19" t="s">
        <v>135</v>
      </c>
      <c r="BM303" s="226" t="s">
        <v>5782</v>
      </c>
    </row>
    <row r="304" s="2" customFormat="1" ht="16.5" customHeight="1">
      <c r="A304" s="40"/>
      <c r="B304" s="41"/>
      <c r="C304" s="215" t="s">
        <v>3020</v>
      </c>
      <c r="D304" s="215" t="s">
        <v>190</v>
      </c>
      <c r="E304" s="216" t="s">
        <v>5783</v>
      </c>
      <c r="F304" s="217" t="s">
        <v>5784</v>
      </c>
      <c r="G304" s="218" t="s">
        <v>1352</v>
      </c>
      <c r="H304" s="219">
        <v>1</v>
      </c>
      <c r="I304" s="220"/>
      <c r="J304" s="221">
        <f>ROUND(I304*H304,2)</f>
        <v>0</v>
      </c>
      <c r="K304" s="217" t="s">
        <v>19</v>
      </c>
      <c r="L304" s="46"/>
      <c r="M304" s="222" t="s">
        <v>19</v>
      </c>
      <c r="N304" s="223" t="s">
        <v>44</v>
      </c>
      <c r="O304" s="86"/>
      <c r="P304" s="224">
        <f>O304*H304</f>
        <v>0</v>
      </c>
      <c r="Q304" s="224">
        <v>0</v>
      </c>
      <c r="R304" s="224">
        <f>Q304*H304</f>
        <v>0</v>
      </c>
      <c r="S304" s="224">
        <v>0</v>
      </c>
      <c r="T304" s="225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26" t="s">
        <v>135</v>
      </c>
      <c r="AT304" s="226" t="s">
        <v>190</v>
      </c>
      <c r="AU304" s="226" t="s">
        <v>80</v>
      </c>
      <c r="AY304" s="19" t="s">
        <v>188</v>
      </c>
      <c r="BE304" s="227">
        <f>IF(N304="základní",J304,0)</f>
        <v>0</v>
      </c>
      <c r="BF304" s="227">
        <f>IF(N304="snížená",J304,0)</f>
        <v>0</v>
      </c>
      <c r="BG304" s="227">
        <f>IF(N304="zákl. přenesená",J304,0)</f>
        <v>0</v>
      </c>
      <c r="BH304" s="227">
        <f>IF(N304="sníž. přenesená",J304,0)</f>
        <v>0</v>
      </c>
      <c r="BI304" s="227">
        <f>IF(N304="nulová",J304,0)</f>
        <v>0</v>
      </c>
      <c r="BJ304" s="19" t="s">
        <v>80</v>
      </c>
      <c r="BK304" s="227">
        <f>ROUND(I304*H304,2)</f>
        <v>0</v>
      </c>
      <c r="BL304" s="19" t="s">
        <v>135</v>
      </c>
      <c r="BM304" s="226" t="s">
        <v>5785</v>
      </c>
    </row>
    <row r="305" s="2" customFormat="1" ht="16.5" customHeight="1">
      <c r="A305" s="40"/>
      <c r="B305" s="41"/>
      <c r="C305" s="215" t="s">
        <v>3022</v>
      </c>
      <c r="D305" s="215" t="s">
        <v>190</v>
      </c>
      <c r="E305" s="216" t="s">
        <v>5786</v>
      </c>
      <c r="F305" s="217" t="s">
        <v>5787</v>
      </c>
      <c r="G305" s="218" t="s">
        <v>1352</v>
      </c>
      <c r="H305" s="219">
        <v>1</v>
      </c>
      <c r="I305" s="220"/>
      <c r="J305" s="221">
        <f>ROUND(I305*H305,2)</f>
        <v>0</v>
      </c>
      <c r="K305" s="217" t="s">
        <v>19</v>
      </c>
      <c r="L305" s="46"/>
      <c r="M305" s="222" t="s">
        <v>19</v>
      </c>
      <c r="N305" s="223" t="s">
        <v>44</v>
      </c>
      <c r="O305" s="86"/>
      <c r="P305" s="224">
        <f>O305*H305</f>
        <v>0</v>
      </c>
      <c r="Q305" s="224">
        <v>0</v>
      </c>
      <c r="R305" s="224">
        <f>Q305*H305</f>
        <v>0</v>
      </c>
      <c r="S305" s="224">
        <v>0</v>
      </c>
      <c r="T305" s="225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26" t="s">
        <v>135</v>
      </c>
      <c r="AT305" s="226" t="s">
        <v>190</v>
      </c>
      <c r="AU305" s="226" t="s">
        <v>80</v>
      </c>
      <c r="AY305" s="19" t="s">
        <v>188</v>
      </c>
      <c r="BE305" s="227">
        <f>IF(N305="základní",J305,0)</f>
        <v>0</v>
      </c>
      <c r="BF305" s="227">
        <f>IF(N305="snížená",J305,0)</f>
        <v>0</v>
      </c>
      <c r="BG305" s="227">
        <f>IF(N305="zákl. přenesená",J305,0)</f>
        <v>0</v>
      </c>
      <c r="BH305" s="227">
        <f>IF(N305="sníž. přenesená",J305,0)</f>
        <v>0</v>
      </c>
      <c r="BI305" s="227">
        <f>IF(N305="nulová",J305,0)</f>
        <v>0</v>
      </c>
      <c r="BJ305" s="19" t="s">
        <v>80</v>
      </c>
      <c r="BK305" s="227">
        <f>ROUND(I305*H305,2)</f>
        <v>0</v>
      </c>
      <c r="BL305" s="19" t="s">
        <v>135</v>
      </c>
      <c r="BM305" s="226" t="s">
        <v>5788</v>
      </c>
    </row>
    <row r="306" s="2" customFormat="1" ht="16.5" customHeight="1">
      <c r="A306" s="40"/>
      <c r="B306" s="41"/>
      <c r="C306" s="215" t="s">
        <v>3051</v>
      </c>
      <c r="D306" s="215" t="s">
        <v>190</v>
      </c>
      <c r="E306" s="216" t="s">
        <v>5789</v>
      </c>
      <c r="F306" s="217" t="s">
        <v>5790</v>
      </c>
      <c r="G306" s="218" t="s">
        <v>1352</v>
      </c>
      <c r="H306" s="219">
        <v>1</v>
      </c>
      <c r="I306" s="220"/>
      <c r="J306" s="221">
        <f>ROUND(I306*H306,2)</f>
        <v>0</v>
      </c>
      <c r="K306" s="217" t="s">
        <v>19</v>
      </c>
      <c r="L306" s="46"/>
      <c r="M306" s="222" t="s">
        <v>19</v>
      </c>
      <c r="N306" s="223" t="s">
        <v>44</v>
      </c>
      <c r="O306" s="86"/>
      <c r="P306" s="224">
        <f>O306*H306</f>
        <v>0</v>
      </c>
      <c r="Q306" s="224">
        <v>0</v>
      </c>
      <c r="R306" s="224">
        <f>Q306*H306</f>
        <v>0</v>
      </c>
      <c r="S306" s="224">
        <v>0</v>
      </c>
      <c r="T306" s="225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26" t="s">
        <v>135</v>
      </c>
      <c r="AT306" s="226" t="s">
        <v>190</v>
      </c>
      <c r="AU306" s="226" t="s">
        <v>80</v>
      </c>
      <c r="AY306" s="19" t="s">
        <v>188</v>
      </c>
      <c r="BE306" s="227">
        <f>IF(N306="základní",J306,0)</f>
        <v>0</v>
      </c>
      <c r="BF306" s="227">
        <f>IF(N306="snížená",J306,0)</f>
        <v>0</v>
      </c>
      <c r="BG306" s="227">
        <f>IF(N306="zákl. přenesená",J306,0)</f>
        <v>0</v>
      </c>
      <c r="BH306" s="227">
        <f>IF(N306="sníž. přenesená",J306,0)</f>
        <v>0</v>
      </c>
      <c r="BI306" s="227">
        <f>IF(N306="nulová",J306,0)</f>
        <v>0</v>
      </c>
      <c r="BJ306" s="19" t="s">
        <v>80</v>
      </c>
      <c r="BK306" s="227">
        <f>ROUND(I306*H306,2)</f>
        <v>0</v>
      </c>
      <c r="BL306" s="19" t="s">
        <v>135</v>
      </c>
      <c r="BM306" s="226" t="s">
        <v>5791</v>
      </c>
    </row>
    <row r="307" s="2" customFormat="1" ht="16.5" customHeight="1">
      <c r="A307" s="40"/>
      <c r="B307" s="41"/>
      <c r="C307" s="215" t="s">
        <v>3053</v>
      </c>
      <c r="D307" s="215" t="s">
        <v>190</v>
      </c>
      <c r="E307" s="216" t="s">
        <v>5792</v>
      </c>
      <c r="F307" s="217" t="s">
        <v>5793</v>
      </c>
      <c r="G307" s="218" t="s">
        <v>1352</v>
      </c>
      <c r="H307" s="219">
        <v>1</v>
      </c>
      <c r="I307" s="220"/>
      <c r="J307" s="221">
        <f>ROUND(I307*H307,2)</f>
        <v>0</v>
      </c>
      <c r="K307" s="217" t="s">
        <v>19</v>
      </c>
      <c r="L307" s="46"/>
      <c r="M307" s="222" t="s">
        <v>19</v>
      </c>
      <c r="N307" s="223" t="s">
        <v>44</v>
      </c>
      <c r="O307" s="86"/>
      <c r="P307" s="224">
        <f>O307*H307</f>
        <v>0</v>
      </c>
      <c r="Q307" s="224">
        <v>0</v>
      </c>
      <c r="R307" s="224">
        <f>Q307*H307</f>
        <v>0</v>
      </c>
      <c r="S307" s="224">
        <v>0</v>
      </c>
      <c r="T307" s="225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26" t="s">
        <v>135</v>
      </c>
      <c r="AT307" s="226" t="s">
        <v>190</v>
      </c>
      <c r="AU307" s="226" t="s">
        <v>80</v>
      </c>
      <c r="AY307" s="19" t="s">
        <v>188</v>
      </c>
      <c r="BE307" s="227">
        <f>IF(N307="základní",J307,0)</f>
        <v>0</v>
      </c>
      <c r="BF307" s="227">
        <f>IF(N307="snížená",J307,0)</f>
        <v>0</v>
      </c>
      <c r="BG307" s="227">
        <f>IF(N307="zákl. přenesená",J307,0)</f>
        <v>0</v>
      </c>
      <c r="BH307" s="227">
        <f>IF(N307="sníž. přenesená",J307,0)</f>
        <v>0</v>
      </c>
      <c r="BI307" s="227">
        <f>IF(N307="nulová",J307,0)</f>
        <v>0</v>
      </c>
      <c r="BJ307" s="19" t="s">
        <v>80</v>
      </c>
      <c r="BK307" s="227">
        <f>ROUND(I307*H307,2)</f>
        <v>0</v>
      </c>
      <c r="BL307" s="19" t="s">
        <v>135</v>
      </c>
      <c r="BM307" s="226" t="s">
        <v>5794</v>
      </c>
    </row>
    <row r="308" s="2" customFormat="1" ht="16.5" customHeight="1">
      <c r="A308" s="40"/>
      <c r="B308" s="41"/>
      <c r="C308" s="215" t="s">
        <v>3055</v>
      </c>
      <c r="D308" s="215" t="s">
        <v>190</v>
      </c>
      <c r="E308" s="216" t="s">
        <v>5795</v>
      </c>
      <c r="F308" s="217" t="s">
        <v>5796</v>
      </c>
      <c r="G308" s="218" t="s">
        <v>1352</v>
      </c>
      <c r="H308" s="219">
        <v>1</v>
      </c>
      <c r="I308" s="220"/>
      <c r="J308" s="221">
        <f>ROUND(I308*H308,2)</f>
        <v>0</v>
      </c>
      <c r="K308" s="217" t="s">
        <v>19</v>
      </c>
      <c r="L308" s="46"/>
      <c r="M308" s="222" t="s">
        <v>19</v>
      </c>
      <c r="N308" s="223" t="s">
        <v>44</v>
      </c>
      <c r="O308" s="86"/>
      <c r="P308" s="224">
        <f>O308*H308</f>
        <v>0</v>
      </c>
      <c r="Q308" s="224">
        <v>0</v>
      </c>
      <c r="R308" s="224">
        <f>Q308*H308</f>
        <v>0</v>
      </c>
      <c r="S308" s="224">
        <v>0</v>
      </c>
      <c r="T308" s="225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26" t="s">
        <v>135</v>
      </c>
      <c r="AT308" s="226" t="s">
        <v>190</v>
      </c>
      <c r="AU308" s="226" t="s">
        <v>80</v>
      </c>
      <c r="AY308" s="19" t="s">
        <v>188</v>
      </c>
      <c r="BE308" s="227">
        <f>IF(N308="základní",J308,0)</f>
        <v>0</v>
      </c>
      <c r="BF308" s="227">
        <f>IF(N308="snížená",J308,0)</f>
        <v>0</v>
      </c>
      <c r="BG308" s="227">
        <f>IF(N308="zákl. přenesená",J308,0)</f>
        <v>0</v>
      </c>
      <c r="BH308" s="227">
        <f>IF(N308="sníž. přenesená",J308,0)</f>
        <v>0</v>
      </c>
      <c r="BI308" s="227">
        <f>IF(N308="nulová",J308,0)</f>
        <v>0</v>
      </c>
      <c r="BJ308" s="19" t="s">
        <v>80</v>
      </c>
      <c r="BK308" s="227">
        <f>ROUND(I308*H308,2)</f>
        <v>0</v>
      </c>
      <c r="BL308" s="19" t="s">
        <v>135</v>
      </c>
      <c r="BM308" s="226" t="s">
        <v>5797</v>
      </c>
    </row>
    <row r="309" s="2" customFormat="1" ht="16.5" customHeight="1">
      <c r="A309" s="40"/>
      <c r="B309" s="41"/>
      <c r="C309" s="215" t="s">
        <v>3057</v>
      </c>
      <c r="D309" s="215" t="s">
        <v>190</v>
      </c>
      <c r="E309" s="216" t="s">
        <v>5798</v>
      </c>
      <c r="F309" s="217" t="s">
        <v>5799</v>
      </c>
      <c r="G309" s="218" t="s">
        <v>1352</v>
      </c>
      <c r="H309" s="219">
        <v>1</v>
      </c>
      <c r="I309" s="220"/>
      <c r="J309" s="221">
        <f>ROUND(I309*H309,2)</f>
        <v>0</v>
      </c>
      <c r="K309" s="217" t="s">
        <v>19</v>
      </c>
      <c r="L309" s="46"/>
      <c r="M309" s="222" t="s">
        <v>19</v>
      </c>
      <c r="N309" s="223" t="s">
        <v>44</v>
      </c>
      <c r="O309" s="86"/>
      <c r="P309" s="224">
        <f>O309*H309</f>
        <v>0</v>
      </c>
      <c r="Q309" s="224">
        <v>0</v>
      </c>
      <c r="R309" s="224">
        <f>Q309*H309</f>
        <v>0</v>
      </c>
      <c r="S309" s="224">
        <v>0</v>
      </c>
      <c r="T309" s="225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26" t="s">
        <v>135</v>
      </c>
      <c r="AT309" s="226" t="s">
        <v>190</v>
      </c>
      <c r="AU309" s="226" t="s">
        <v>80</v>
      </c>
      <c r="AY309" s="19" t="s">
        <v>188</v>
      </c>
      <c r="BE309" s="227">
        <f>IF(N309="základní",J309,0)</f>
        <v>0</v>
      </c>
      <c r="BF309" s="227">
        <f>IF(N309="snížená",J309,0)</f>
        <v>0</v>
      </c>
      <c r="BG309" s="227">
        <f>IF(N309="zákl. přenesená",J309,0)</f>
        <v>0</v>
      </c>
      <c r="BH309" s="227">
        <f>IF(N309="sníž. přenesená",J309,0)</f>
        <v>0</v>
      </c>
      <c r="BI309" s="227">
        <f>IF(N309="nulová",J309,0)</f>
        <v>0</v>
      </c>
      <c r="BJ309" s="19" t="s">
        <v>80</v>
      </c>
      <c r="BK309" s="227">
        <f>ROUND(I309*H309,2)</f>
        <v>0</v>
      </c>
      <c r="BL309" s="19" t="s">
        <v>135</v>
      </c>
      <c r="BM309" s="226" t="s">
        <v>5800</v>
      </c>
    </row>
    <row r="310" s="2" customFormat="1" ht="16.5" customHeight="1">
      <c r="A310" s="40"/>
      <c r="B310" s="41"/>
      <c r="C310" s="215" t="s">
        <v>3061</v>
      </c>
      <c r="D310" s="215" t="s">
        <v>190</v>
      </c>
      <c r="E310" s="216" t="s">
        <v>5801</v>
      </c>
      <c r="F310" s="217" t="s">
        <v>5802</v>
      </c>
      <c r="G310" s="218" t="s">
        <v>1352</v>
      </c>
      <c r="H310" s="219">
        <v>1</v>
      </c>
      <c r="I310" s="220"/>
      <c r="J310" s="221">
        <f>ROUND(I310*H310,2)</f>
        <v>0</v>
      </c>
      <c r="K310" s="217" t="s">
        <v>19</v>
      </c>
      <c r="L310" s="46"/>
      <c r="M310" s="222" t="s">
        <v>19</v>
      </c>
      <c r="N310" s="223" t="s">
        <v>44</v>
      </c>
      <c r="O310" s="86"/>
      <c r="P310" s="224">
        <f>O310*H310</f>
        <v>0</v>
      </c>
      <c r="Q310" s="224">
        <v>0</v>
      </c>
      <c r="R310" s="224">
        <f>Q310*H310</f>
        <v>0</v>
      </c>
      <c r="S310" s="224">
        <v>0</v>
      </c>
      <c r="T310" s="225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26" t="s">
        <v>135</v>
      </c>
      <c r="AT310" s="226" t="s">
        <v>190</v>
      </c>
      <c r="AU310" s="226" t="s">
        <v>80</v>
      </c>
      <c r="AY310" s="19" t="s">
        <v>188</v>
      </c>
      <c r="BE310" s="227">
        <f>IF(N310="základní",J310,0)</f>
        <v>0</v>
      </c>
      <c r="BF310" s="227">
        <f>IF(N310="snížená",J310,0)</f>
        <v>0</v>
      </c>
      <c r="BG310" s="227">
        <f>IF(N310="zákl. přenesená",J310,0)</f>
        <v>0</v>
      </c>
      <c r="BH310" s="227">
        <f>IF(N310="sníž. přenesená",J310,0)</f>
        <v>0</v>
      </c>
      <c r="BI310" s="227">
        <f>IF(N310="nulová",J310,0)</f>
        <v>0</v>
      </c>
      <c r="BJ310" s="19" t="s">
        <v>80</v>
      </c>
      <c r="BK310" s="227">
        <f>ROUND(I310*H310,2)</f>
        <v>0</v>
      </c>
      <c r="BL310" s="19" t="s">
        <v>135</v>
      </c>
      <c r="BM310" s="226" t="s">
        <v>5803</v>
      </c>
    </row>
    <row r="311" s="2" customFormat="1" ht="16.5" customHeight="1">
      <c r="A311" s="40"/>
      <c r="B311" s="41"/>
      <c r="C311" s="215" t="s">
        <v>3063</v>
      </c>
      <c r="D311" s="215" t="s">
        <v>190</v>
      </c>
      <c r="E311" s="216" t="s">
        <v>5804</v>
      </c>
      <c r="F311" s="217" t="s">
        <v>5805</v>
      </c>
      <c r="G311" s="218" t="s">
        <v>1352</v>
      </c>
      <c r="H311" s="219">
        <v>1</v>
      </c>
      <c r="I311" s="220"/>
      <c r="J311" s="221">
        <f>ROUND(I311*H311,2)</f>
        <v>0</v>
      </c>
      <c r="K311" s="217" t="s">
        <v>19</v>
      </c>
      <c r="L311" s="46"/>
      <c r="M311" s="222" t="s">
        <v>19</v>
      </c>
      <c r="N311" s="223" t="s">
        <v>44</v>
      </c>
      <c r="O311" s="86"/>
      <c r="P311" s="224">
        <f>O311*H311</f>
        <v>0</v>
      </c>
      <c r="Q311" s="224">
        <v>0</v>
      </c>
      <c r="R311" s="224">
        <f>Q311*H311</f>
        <v>0</v>
      </c>
      <c r="S311" s="224">
        <v>0</v>
      </c>
      <c r="T311" s="225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6" t="s">
        <v>135</v>
      </c>
      <c r="AT311" s="226" t="s">
        <v>190</v>
      </c>
      <c r="AU311" s="226" t="s">
        <v>80</v>
      </c>
      <c r="AY311" s="19" t="s">
        <v>188</v>
      </c>
      <c r="BE311" s="227">
        <f>IF(N311="základní",J311,0)</f>
        <v>0</v>
      </c>
      <c r="BF311" s="227">
        <f>IF(N311="snížená",J311,0)</f>
        <v>0</v>
      </c>
      <c r="BG311" s="227">
        <f>IF(N311="zákl. přenesená",J311,0)</f>
        <v>0</v>
      </c>
      <c r="BH311" s="227">
        <f>IF(N311="sníž. přenesená",J311,0)</f>
        <v>0</v>
      </c>
      <c r="BI311" s="227">
        <f>IF(N311="nulová",J311,0)</f>
        <v>0</v>
      </c>
      <c r="BJ311" s="19" t="s">
        <v>80</v>
      </c>
      <c r="BK311" s="227">
        <f>ROUND(I311*H311,2)</f>
        <v>0</v>
      </c>
      <c r="BL311" s="19" t="s">
        <v>135</v>
      </c>
      <c r="BM311" s="226" t="s">
        <v>5806</v>
      </c>
    </row>
    <row r="312" s="2" customFormat="1" ht="16.5" customHeight="1">
      <c r="A312" s="40"/>
      <c r="B312" s="41"/>
      <c r="C312" s="215" t="s">
        <v>3069</v>
      </c>
      <c r="D312" s="215" t="s">
        <v>190</v>
      </c>
      <c r="E312" s="216" t="s">
        <v>5807</v>
      </c>
      <c r="F312" s="217" t="s">
        <v>5808</v>
      </c>
      <c r="G312" s="218" t="s">
        <v>1352</v>
      </c>
      <c r="H312" s="219">
        <v>1</v>
      </c>
      <c r="I312" s="220"/>
      <c r="J312" s="221">
        <f>ROUND(I312*H312,2)</f>
        <v>0</v>
      </c>
      <c r="K312" s="217" t="s">
        <v>19</v>
      </c>
      <c r="L312" s="46"/>
      <c r="M312" s="222" t="s">
        <v>19</v>
      </c>
      <c r="N312" s="223" t="s">
        <v>44</v>
      </c>
      <c r="O312" s="86"/>
      <c r="P312" s="224">
        <f>O312*H312</f>
        <v>0</v>
      </c>
      <c r="Q312" s="224">
        <v>0</v>
      </c>
      <c r="R312" s="224">
        <f>Q312*H312</f>
        <v>0</v>
      </c>
      <c r="S312" s="224">
        <v>0</v>
      </c>
      <c r="T312" s="225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26" t="s">
        <v>135</v>
      </c>
      <c r="AT312" s="226" t="s">
        <v>190</v>
      </c>
      <c r="AU312" s="226" t="s">
        <v>80</v>
      </c>
      <c r="AY312" s="19" t="s">
        <v>188</v>
      </c>
      <c r="BE312" s="227">
        <f>IF(N312="základní",J312,0)</f>
        <v>0</v>
      </c>
      <c r="BF312" s="227">
        <f>IF(N312="snížená",J312,0)</f>
        <v>0</v>
      </c>
      <c r="BG312" s="227">
        <f>IF(N312="zákl. přenesená",J312,0)</f>
        <v>0</v>
      </c>
      <c r="BH312" s="227">
        <f>IF(N312="sníž. přenesená",J312,0)</f>
        <v>0</v>
      </c>
      <c r="BI312" s="227">
        <f>IF(N312="nulová",J312,0)</f>
        <v>0</v>
      </c>
      <c r="BJ312" s="19" t="s">
        <v>80</v>
      </c>
      <c r="BK312" s="227">
        <f>ROUND(I312*H312,2)</f>
        <v>0</v>
      </c>
      <c r="BL312" s="19" t="s">
        <v>135</v>
      </c>
      <c r="BM312" s="226" t="s">
        <v>5809</v>
      </c>
    </row>
    <row r="313" s="2" customFormat="1" ht="16.5" customHeight="1">
      <c r="A313" s="40"/>
      <c r="B313" s="41"/>
      <c r="C313" s="215" t="s">
        <v>3072</v>
      </c>
      <c r="D313" s="215" t="s">
        <v>190</v>
      </c>
      <c r="E313" s="216" t="s">
        <v>5810</v>
      </c>
      <c r="F313" s="217" t="s">
        <v>5811</v>
      </c>
      <c r="G313" s="218" t="s">
        <v>1352</v>
      </c>
      <c r="H313" s="219">
        <v>1</v>
      </c>
      <c r="I313" s="220"/>
      <c r="J313" s="221">
        <f>ROUND(I313*H313,2)</f>
        <v>0</v>
      </c>
      <c r="K313" s="217" t="s">
        <v>19</v>
      </c>
      <c r="L313" s="46"/>
      <c r="M313" s="222" t="s">
        <v>19</v>
      </c>
      <c r="N313" s="223" t="s">
        <v>44</v>
      </c>
      <c r="O313" s="86"/>
      <c r="P313" s="224">
        <f>O313*H313</f>
        <v>0</v>
      </c>
      <c r="Q313" s="224">
        <v>0</v>
      </c>
      <c r="R313" s="224">
        <f>Q313*H313</f>
        <v>0</v>
      </c>
      <c r="S313" s="224">
        <v>0</v>
      </c>
      <c r="T313" s="225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26" t="s">
        <v>135</v>
      </c>
      <c r="AT313" s="226" t="s">
        <v>190</v>
      </c>
      <c r="AU313" s="226" t="s">
        <v>80</v>
      </c>
      <c r="AY313" s="19" t="s">
        <v>188</v>
      </c>
      <c r="BE313" s="227">
        <f>IF(N313="základní",J313,0)</f>
        <v>0</v>
      </c>
      <c r="BF313" s="227">
        <f>IF(N313="snížená",J313,0)</f>
        <v>0</v>
      </c>
      <c r="BG313" s="227">
        <f>IF(N313="zákl. přenesená",J313,0)</f>
        <v>0</v>
      </c>
      <c r="BH313" s="227">
        <f>IF(N313="sníž. přenesená",J313,0)</f>
        <v>0</v>
      </c>
      <c r="BI313" s="227">
        <f>IF(N313="nulová",J313,0)</f>
        <v>0</v>
      </c>
      <c r="BJ313" s="19" t="s">
        <v>80</v>
      </c>
      <c r="BK313" s="227">
        <f>ROUND(I313*H313,2)</f>
        <v>0</v>
      </c>
      <c r="BL313" s="19" t="s">
        <v>135</v>
      </c>
      <c r="BM313" s="226" t="s">
        <v>5812</v>
      </c>
    </row>
    <row r="314" s="2" customFormat="1" ht="16.5" customHeight="1">
      <c r="A314" s="40"/>
      <c r="B314" s="41"/>
      <c r="C314" s="215" t="s">
        <v>3075</v>
      </c>
      <c r="D314" s="215" t="s">
        <v>190</v>
      </c>
      <c r="E314" s="216" t="s">
        <v>5813</v>
      </c>
      <c r="F314" s="217" t="s">
        <v>5814</v>
      </c>
      <c r="G314" s="218" t="s">
        <v>1352</v>
      </c>
      <c r="H314" s="219">
        <v>1</v>
      </c>
      <c r="I314" s="220"/>
      <c r="J314" s="221">
        <f>ROUND(I314*H314,2)</f>
        <v>0</v>
      </c>
      <c r="K314" s="217" t="s">
        <v>19</v>
      </c>
      <c r="L314" s="46"/>
      <c r="M314" s="222" t="s">
        <v>19</v>
      </c>
      <c r="N314" s="223" t="s">
        <v>44</v>
      </c>
      <c r="O314" s="86"/>
      <c r="P314" s="224">
        <f>O314*H314</f>
        <v>0</v>
      </c>
      <c r="Q314" s="224">
        <v>0</v>
      </c>
      <c r="R314" s="224">
        <f>Q314*H314</f>
        <v>0</v>
      </c>
      <c r="S314" s="224">
        <v>0</v>
      </c>
      <c r="T314" s="225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26" t="s">
        <v>135</v>
      </c>
      <c r="AT314" s="226" t="s">
        <v>190</v>
      </c>
      <c r="AU314" s="226" t="s">
        <v>80</v>
      </c>
      <c r="AY314" s="19" t="s">
        <v>188</v>
      </c>
      <c r="BE314" s="227">
        <f>IF(N314="základní",J314,0)</f>
        <v>0</v>
      </c>
      <c r="BF314" s="227">
        <f>IF(N314="snížená",J314,0)</f>
        <v>0</v>
      </c>
      <c r="BG314" s="227">
        <f>IF(N314="zákl. přenesená",J314,0)</f>
        <v>0</v>
      </c>
      <c r="BH314" s="227">
        <f>IF(N314="sníž. přenesená",J314,0)</f>
        <v>0</v>
      </c>
      <c r="BI314" s="227">
        <f>IF(N314="nulová",J314,0)</f>
        <v>0</v>
      </c>
      <c r="BJ314" s="19" t="s">
        <v>80</v>
      </c>
      <c r="BK314" s="227">
        <f>ROUND(I314*H314,2)</f>
        <v>0</v>
      </c>
      <c r="BL314" s="19" t="s">
        <v>135</v>
      </c>
      <c r="BM314" s="226" t="s">
        <v>5815</v>
      </c>
    </row>
    <row r="315" s="2" customFormat="1" ht="16.5" customHeight="1">
      <c r="A315" s="40"/>
      <c r="B315" s="41"/>
      <c r="C315" s="215" t="s">
        <v>3077</v>
      </c>
      <c r="D315" s="215" t="s">
        <v>190</v>
      </c>
      <c r="E315" s="216" t="s">
        <v>5816</v>
      </c>
      <c r="F315" s="217" t="s">
        <v>5817</v>
      </c>
      <c r="G315" s="218" t="s">
        <v>1352</v>
      </c>
      <c r="H315" s="219">
        <v>1</v>
      </c>
      <c r="I315" s="220"/>
      <c r="J315" s="221">
        <f>ROUND(I315*H315,2)</f>
        <v>0</v>
      </c>
      <c r="K315" s="217" t="s">
        <v>19</v>
      </c>
      <c r="L315" s="46"/>
      <c r="M315" s="222" t="s">
        <v>19</v>
      </c>
      <c r="N315" s="223" t="s">
        <v>44</v>
      </c>
      <c r="O315" s="86"/>
      <c r="P315" s="224">
        <f>O315*H315</f>
        <v>0</v>
      </c>
      <c r="Q315" s="224">
        <v>0</v>
      </c>
      <c r="R315" s="224">
        <f>Q315*H315</f>
        <v>0</v>
      </c>
      <c r="S315" s="224">
        <v>0</v>
      </c>
      <c r="T315" s="225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26" t="s">
        <v>135</v>
      </c>
      <c r="AT315" s="226" t="s">
        <v>190</v>
      </c>
      <c r="AU315" s="226" t="s">
        <v>80</v>
      </c>
      <c r="AY315" s="19" t="s">
        <v>188</v>
      </c>
      <c r="BE315" s="227">
        <f>IF(N315="základní",J315,0)</f>
        <v>0</v>
      </c>
      <c r="BF315" s="227">
        <f>IF(N315="snížená",J315,0)</f>
        <v>0</v>
      </c>
      <c r="BG315" s="227">
        <f>IF(N315="zákl. přenesená",J315,0)</f>
        <v>0</v>
      </c>
      <c r="BH315" s="227">
        <f>IF(N315="sníž. přenesená",J315,0)</f>
        <v>0</v>
      </c>
      <c r="BI315" s="227">
        <f>IF(N315="nulová",J315,0)</f>
        <v>0</v>
      </c>
      <c r="BJ315" s="19" t="s">
        <v>80</v>
      </c>
      <c r="BK315" s="227">
        <f>ROUND(I315*H315,2)</f>
        <v>0</v>
      </c>
      <c r="BL315" s="19" t="s">
        <v>135</v>
      </c>
      <c r="BM315" s="226" t="s">
        <v>5818</v>
      </c>
    </row>
    <row r="316" s="2" customFormat="1" ht="16.5" customHeight="1">
      <c r="A316" s="40"/>
      <c r="B316" s="41"/>
      <c r="C316" s="215" t="s">
        <v>5079</v>
      </c>
      <c r="D316" s="215" t="s">
        <v>190</v>
      </c>
      <c r="E316" s="216" t="s">
        <v>5819</v>
      </c>
      <c r="F316" s="217" t="s">
        <v>5820</v>
      </c>
      <c r="G316" s="218" t="s">
        <v>1352</v>
      </c>
      <c r="H316" s="219">
        <v>1</v>
      </c>
      <c r="I316" s="220"/>
      <c r="J316" s="221">
        <f>ROUND(I316*H316,2)</f>
        <v>0</v>
      </c>
      <c r="K316" s="217" t="s">
        <v>19</v>
      </c>
      <c r="L316" s="46"/>
      <c r="M316" s="222" t="s">
        <v>19</v>
      </c>
      <c r="N316" s="223" t="s">
        <v>44</v>
      </c>
      <c r="O316" s="86"/>
      <c r="P316" s="224">
        <f>O316*H316</f>
        <v>0</v>
      </c>
      <c r="Q316" s="224">
        <v>0</v>
      </c>
      <c r="R316" s="224">
        <f>Q316*H316</f>
        <v>0</v>
      </c>
      <c r="S316" s="224">
        <v>0</v>
      </c>
      <c r="T316" s="225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26" t="s">
        <v>135</v>
      </c>
      <c r="AT316" s="226" t="s">
        <v>190</v>
      </c>
      <c r="AU316" s="226" t="s">
        <v>80</v>
      </c>
      <c r="AY316" s="19" t="s">
        <v>188</v>
      </c>
      <c r="BE316" s="227">
        <f>IF(N316="základní",J316,0)</f>
        <v>0</v>
      </c>
      <c r="BF316" s="227">
        <f>IF(N316="snížená",J316,0)</f>
        <v>0</v>
      </c>
      <c r="BG316" s="227">
        <f>IF(N316="zákl. přenesená",J316,0)</f>
        <v>0</v>
      </c>
      <c r="BH316" s="227">
        <f>IF(N316="sníž. přenesená",J316,0)</f>
        <v>0</v>
      </c>
      <c r="BI316" s="227">
        <f>IF(N316="nulová",J316,0)</f>
        <v>0</v>
      </c>
      <c r="BJ316" s="19" t="s">
        <v>80</v>
      </c>
      <c r="BK316" s="227">
        <f>ROUND(I316*H316,2)</f>
        <v>0</v>
      </c>
      <c r="BL316" s="19" t="s">
        <v>135</v>
      </c>
      <c r="BM316" s="226" t="s">
        <v>5821</v>
      </c>
    </row>
    <row r="317" s="2" customFormat="1" ht="16.5" customHeight="1">
      <c r="A317" s="40"/>
      <c r="B317" s="41"/>
      <c r="C317" s="215" t="s">
        <v>3941</v>
      </c>
      <c r="D317" s="215" t="s">
        <v>190</v>
      </c>
      <c r="E317" s="216" t="s">
        <v>5819</v>
      </c>
      <c r="F317" s="217" t="s">
        <v>5820</v>
      </c>
      <c r="G317" s="218" t="s">
        <v>1352</v>
      </c>
      <c r="H317" s="219">
        <v>1</v>
      </c>
      <c r="I317" s="220"/>
      <c r="J317" s="221">
        <f>ROUND(I317*H317,2)</f>
        <v>0</v>
      </c>
      <c r="K317" s="217" t="s">
        <v>19</v>
      </c>
      <c r="L317" s="46"/>
      <c r="M317" s="222" t="s">
        <v>19</v>
      </c>
      <c r="N317" s="223" t="s">
        <v>44</v>
      </c>
      <c r="O317" s="86"/>
      <c r="P317" s="224">
        <f>O317*H317</f>
        <v>0</v>
      </c>
      <c r="Q317" s="224">
        <v>0</v>
      </c>
      <c r="R317" s="224">
        <f>Q317*H317</f>
        <v>0</v>
      </c>
      <c r="S317" s="224">
        <v>0</v>
      </c>
      <c r="T317" s="225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26" t="s">
        <v>135</v>
      </c>
      <c r="AT317" s="226" t="s">
        <v>190</v>
      </c>
      <c r="AU317" s="226" t="s">
        <v>80</v>
      </c>
      <c r="AY317" s="19" t="s">
        <v>188</v>
      </c>
      <c r="BE317" s="227">
        <f>IF(N317="základní",J317,0)</f>
        <v>0</v>
      </c>
      <c r="BF317" s="227">
        <f>IF(N317="snížená",J317,0)</f>
        <v>0</v>
      </c>
      <c r="BG317" s="227">
        <f>IF(N317="zákl. přenesená",J317,0)</f>
        <v>0</v>
      </c>
      <c r="BH317" s="227">
        <f>IF(N317="sníž. přenesená",J317,0)</f>
        <v>0</v>
      </c>
      <c r="BI317" s="227">
        <f>IF(N317="nulová",J317,0)</f>
        <v>0</v>
      </c>
      <c r="BJ317" s="19" t="s">
        <v>80</v>
      </c>
      <c r="BK317" s="227">
        <f>ROUND(I317*H317,2)</f>
        <v>0</v>
      </c>
      <c r="BL317" s="19" t="s">
        <v>135</v>
      </c>
      <c r="BM317" s="226" t="s">
        <v>5822</v>
      </c>
    </row>
    <row r="318" s="2" customFormat="1" ht="16.5" customHeight="1">
      <c r="A318" s="40"/>
      <c r="B318" s="41"/>
      <c r="C318" s="215" t="s">
        <v>5086</v>
      </c>
      <c r="D318" s="215" t="s">
        <v>190</v>
      </c>
      <c r="E318" s="216" t="s">
        <v>5823</v>
      </c>
      <c r="F318" s="217" t="s">
        <v>5824</v>
      </c>
      <c r="G318" s="218" t="s">
        <v>1352</v>
      </c>
      <c r="H318" s="219">
        <v>1</v>
      </c>
      <c r="I318" s="220"/>
      <c r="J318" s="221">
        <f>ROUND(I318*H318,2)</f>
        <v>0</v>
      </c>
      <c r="K318" s="217" t="s">
        <v>19</v>
      </c>
      <c r="L318" s="46"/>
      <c r="M318" s="222" t="s">
        <v>19</v>
      </c>
      <c r="N318" s="223" t="s">
        <v>44</v>
      </c>
      <c r="O318" s="86"/>
      <c r="P318" s="224">
        <f>O318*H318</f>
        <v>0</v>
      </c>
      <c r="Q318" s="224">
        <v>0</v>
      </c>
      <c r="R318" s="224">
        <f>Q318*H318</f>
        <v>0</v>
      </c>
      <c r="S318" s="224">
        <v>0</v>
      </c>
      <c r="T318" s="225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26" t="s">
        <v>135</v>
      </c>
      <c r="AT318" s="226" t="s">
        <v>190</v>
      </c>
      <c r="AU318" s="226" t="s">
        <v>80</v>
      </c>
      <c r="AY318" s="19" t="s">
        <v>188</v>
      </c>
      <c r="BE318" s="227">
        <f>IF(N318="základní",J318,0)</f>
        <v>0</v>
      </c>
      <c r="BF318" s="227">
        <f>IF(N318="snížená",J318,0)</f>
        <v>0</v>
      </c>
      <c r="BG318" s="227">
        <f>IF(N318="zákl. přenesená",J318,0)</f>
        <v>0</v>
      </c>
      <c r="BH318" s="227">
        <f>IF(N318="sníž. přenesená",J318,0)</f>
        <v>0</v>
      </c>
      <c r="BI318" s="227">
        <f>IF(N318="nulová",J318,0)</f>
        <v>0</v>
      </c>
      <c r="BJ318" s="19" t="s">
        <v>80</v>
      </c>
      <c r="BK318" s="227">
        <f>ROUND(I318*H318,2)</f>
        <v>0</v>
      </c>
      <c r="BL318" s="19" t="s">
        <v>135</v>
      </c>
      <c r="BM318" s="226" t="s">
        <v>5825</v>
      </c>
    </row>
    <row r="319" s="2" customFormat="1" ht="16.5" customHeight="1">
      <c r="A319" s="40"/>
      <c r="B319" s="41"/>
      <c r="C319" s="215" t="s">
        <v>3944</v>
      </c>
      <c r="D319" s="215" t="s">
        <v>190</v>
      </c>
      <c r="E319" s="216" t="s">
        <v>5774</v>
      </c>
      <c r="F319" s="217" t="s">
        <v>5775</v>
      </c>
      <c r="G319" s="218" t="s">
        <v>1352</v>
      </c>
      <c r="H319" s="219">
        <v>1</v>
      </c>
      <c r="I319" s="220"/>
      <c r="J319" s="221">
        <f>ROUND(I319*H319,2)</f>
        <v>0</v>
      </c>
      <c r="K319" s="217" t="s">
        <v>19</v>
      </c>
      <c r="L319" s="46"/>
      <c r="M319" s="222" t="s">
        <v>19</v>
      </c>
      <c r="N319" s="223" t="s">
        <v>44</v>
      </c>
      <c r="O319" s="86"/>
      <c r="P319" s="224">
        <f>O319*H319</f>
        <v>0</v>
      </c>
      <c r="Q319" s="224">
        <v>0</v>
      </c>
      <c r="R319" s="224">
        <f>Q319*H319</f>
        <v>0</v>
      </c>
      <c r="S319" s="224">
        <v>0</v>
      </c>
      <c r="T319" s="225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26" t="s">
        <v>135</v>
      </c>
      <c r="AT319" s="226" t="s">
        <v>190</v>
      </c>
      <c r="AU319" s="226" t="s">
        <v>80</v>
      </c>
      <c r="AY319" s="19" t="s">
        <v>188</v>
      </c>
      <c r="BE319" s="227">
        <f>IF(N319="základní",J319,0)</f>
        <v>0</v>
      </c>
      <c r="BF319" s="227">
        <f>IF(N319="snížená",J319,0)</f>
        <v>0</v>
      </c>
      <c r="BG319" s="227">
        <f>IF(N319="zákl. přenesená",J319,0)</f>
        <v>0</v>
      </c>
      <c r="BH319" s="227">
        <f>IF(N319="sníž. přenesená",J319,0)</f>
        <v>0</v>
      </c>
      <c r="BI319" s="227">
        <f>IF(N319="nulová",J319,0)</f>
        <v>0</v>
      </c>
      <c r="BJ319" s="19" t="s">
        <v>80</v>
      </c>
      <c r="BK319" s="227">
        <f>ROUND(I319*H319,2)</f>
        <v>0</v>
      </c>
      <c r="BL319" s="19" t="s">
        <v>135</v>
      </c>
      <c r="BM319" s="226" t="s">
        <v>5826</v>
      </c>
    </row>
    <row r="320" s="2" customFormat="1" ht="16.5" customHeight="1">
      <c r="A320" s="40"/>
      <c r="B320" s="41"/>
      <c r="C320" s="215" t="s">
        <v>5091</v>
      </c>
      <c r="D320" s="215" t="s">
        <v>190</v>
      </c>
      <c r="E320" s="216" t="s">
        <v>5827</v>
      </c>
      <c r="F320" s="217" t="s">
        <v>5828</v>
      </c>
      <c r="G320" s="218" t="s">
        <v>1352</v>
      </c>
      <c r="H320" s="219">
        <v>1</v>
      </c>
      <c r="I320" s="220"/>
      <c r="J320" s="221">
        <f>ROUND(I320*H320,2)</f>
        <v>0</v>
      </c>
      <c r="K320" s="217" t="s">
        <v>19</v>
      </c>
      <c r="L320" s="46"/>
      <c r="M320" s="222" t="s">
        <v>19</v>
      </c>
      <c r="N320" s="223" t="s">
        <v>44</v>
      </c>
      <c r="O320" s="86"/>
      <c r="P320" s="224">
        <f>O320*H320</f>
        <v>0</v>
      </c>
      <c r="Q320" s="224">
        <v>0</v>
      </c>
      <c r="R320" s="224">
        <f>Q320*H320</f>
        <v>0</v>
      </c>
      <c r="S320" s="224">
        <v>0</v>
      </c>
      <c r="T320" s="225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26" t="s">
        <v>135</v>
      </c>
      <c r="AT320" s="226" t="s">
        <v>190</v>
      </c>
      <c r="AU320" s="226" t="s">
        <v>80</v>
      </c>
      <c r="AY320" s="19" t="s">
        <v>188</v>
      </c>
      <c r="BE320" s="227">
        <f>IF(N320="základní",J320,0)</f>
        <v>0</v>
      </c>
      <c r="BF320" s="227">
        <f>IF(N320="snížená",J320,0)</f>
        <v>0</v>
      </c>
      <c r="BG320" s="227">
        <f>IF(N320="zákl. přenesená",J320,0)</f>
        <v>0</v>
      </c>
      <c r="BH320" s="227">
        <f>IF(N320="sníž. přenesená",J320,0)</f>
        <v>0</v>
      </c>
      <c r="BI320" s="227">
        <f>IF(N320="nulová",J320,0)</f>
        <v>0</v>
      </c>
      <c r="BJ320" s="19" t="s">
        <v>80</v>
      </c>
      <c r="BK320" s="227">
        <f>ROUND(I320*H320,2)</f>
        <v>0</v>
      </c>
      <c r="BL320" s="19" t="s">
        <v>135</v>
      </c>
      <c r="BM320" s="226" t="s">
        <v>5829</v>
      </c>
    </row>
    <row r="321" s="2" customFormat="1" ht="16.5" customHeight="1">
      <c r="A321" s="40"/>
      <c r="B321" s="41"/>
      <c r="C321" s="215" t="s">
        <v>3947</v>
      </c>
      <c r="D321" s="215" t="s">
        <v>190</v>
      </c>
      <c r="E321" s="216" t="s">
        <v>5830</v>
      </c>
      <c r="F321" s="217" t="s">
        <v>5831</v>
      </c>
      <c r="G321" s="218" t="s">
        <v>1352</v>
      </c>
      <c r="H321" s="219">
        <v>1</v>
      </c>
      <c r="I321" s="220"/>
      <c r="J321" s="221">
        <f>ROUND(I321*H321,2)</f>
        <v>0</v>
      </c>
      <c r="K321" s="217" t="s">
        <v>19</v>
      </c>
      <c r="L321" s="46"/>
      <c r="M321" s="222" t="s">
        <v>19</v>
      </c>
      <c r="N321" s="223" t="s">
        <v>44</v>
      </c>
      <c r="O321" s="86"/>
      <c r="P321" s="224">
        <f>O321*H321</f>
        <v>0</v>
      </c>
      <c r="Q321" s="224">
        <v>0</v>
      </c>
      <c r="R321" s="224">
        <f>Q321*H321</f>
        <v>0</v>
      </c>
      <c r="S321" s="224">
        <v>0</v>
      </c>
      <c r="T321" s="225">
        <f>S321*H321</f>
        <v>0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26" t="s">
        <v>135</v>
      </c>
      <c r="AT321" s="226" t="s">
        <v>190</v>
      </c>
      <c r="AU321" s="226" t="s">
        <v>80</v>
      </c>
      <c r="AY321" s="19" t="s">
        <v>188</v>
      </c>
      <c r="BE321" s="227">
        <f>IF(N321="základní",J321,0)</f>
        <v>0</v>
      </c>
      <c r="BF321" s="227">
        <f>IF(N321="snížená",J321,0)</f>
        <v>0</v>
      </c>
      <c r="BG321" s="227">
        <f>IF(N321="zákl. přenesená",J321,0)</f>
        <v>0</v>
      </c>
      <c r="BH321" s="227">
        <f>IF(N321="sníž. přenesená",J321,0)</f>
        <v>0</v>
      </c>
      <c r="BI321" s="227">
        <f>IF(N321="nulová",J321,0)</f>
        <v>0</v>
      </c>
      <c r="BJ321" s="19" t="s">
        <v>80</v>
      </c>
      <c r="BK321" s="227">
        <f>ROUND(I321*H321,2)</f>
        <v>0</v>
      </c>
      <c r="BL321" s="19" t="s">
        <v>135</v>
      </c>
      <c r="BM321" s="226" t="s">
        <v>5832</v>
      </c>
    </row>
    <row r="322" s="2" customFormat="1" ht="16.5" customHeight="1">
      <c r="A322" s="40"/>
      <c r="B322" s="41"/>
      <c r="C322" s="215" t="s">
        <v>5095</v>
      </c>
      <c r="D322" s="215" t="s">
        <v>190</v>
      </c>
      <c r="E322" s="216" t="s">
        <v>5833</v>
      </c>
      <c r="F322" s="217" t="s">
        <v>5834</v>
      </c>
      <c r="G322" s="218" t="s">
        <v>1352</v>
      </c>
      <c r="H322" s="219">
        <v>1</v>
      </c>
      <c r="I322" s="220"/>
      <c r="J322" s="221">
        <f>ROUND(I322*H322,2)</f>
        <v>0</v>
      </c>
      <c r="K322" s="217" t="s">
        <v>19</v>
      </c>
      <c r="L322" s="46"/>
      <c r="M322" s="222" t="s">
        <v>19</v>
      </c>
      <c r="N322" s="223" t="s">
        <v>44</v>
      </c>
      <c r="O322" s="86"/>
      <c r="P322" s="224">
        <f>O322*H322</f>
        <v>0</v>
      </c>
      <c r="Q322" s="224">
        <v>0</v>
      </c>
      <c r="R322" s="224">
        <f>Q322*H322</f>
        <v>0</v>
      </c>
      <c r="S322" s="224">
        <v>0</v>
      </c>
      <c r="T322" s="225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26" t="s">
        <v>135</v>
      </c>
      <c r="AT322" s="226" t="s">
        <v>190</v>
      </c>
      <c r="AU322" s="226" t="s">
        <v>80</v>
      </c>
      <c r="AY322" s="19" t="s">
        <v>188</v>
      </c>
      <c r="BE322" s="227">
        <f>IF(N322="základní",J322,0)</f>
        <v>0</v>
      </c>
      <c r="BF322" s="227">
        <f>IF(N322="snížená",J322,0)</f>
        <v>0</v>
      </c>
      <c r="BG322" s="227">
        <f>IF(N322="zákl. přenesená",J322,0)</f>
        <v>0</v>
      </c>
      <c r="BH322" s="227">
        <f>IF(N322="sníž. přenesená",J322,0)</f>
        <v>0</v>
      </c>
      <c r="BI322" s="227">
        <f>IF(N322="nulová",J322,0)</f>
        <v>0</v>
      </c>
      <c r="BJ322" s="19" t="s">
        <v>80</v>
      </c>
      <c r="BK322" s="227">
        <f>ROUND(I322*H322,2)</f>
        <v>0</v>
      </c>
      <c r="BL322" s="19" t="s">
        <v>135</v>
      </c>
      <c r="BM322" s="226" t="s">
        <v>5835</v>
      </c>
    </row>
    <row r="323" s="2" customFormat="1" ht="16.5" customHeight="1">
      <c r="A323" s="40"/>
      <c r="B323" s="41"/>
      <c r="C323" s="215" t="s">
        <v>3950</v>
      </c>
      <c r="D323" s="215" t="s">
        <v>190</v>
      </c>
      <c r="E323" s="216" t="s">
        <v>5836</v>
      </c>
      <c r="F323" s="217" t="s">
        <v>5837</v>
      </c>
      <c r="G323" s="218" t="s">
        <v>1352</v>
      </c>
      <c r="H323" s="219">
        <v>1</v>
      </c>
      <c r="I323" s="220"/>
      <c r="J323" s="221">
        <f>ROUND(I323*H323,2)</f>
        <v>0</v>
      </c>
      <c r="K323" s="217" t="s">
        <v>19</v>
      </c>
      <c r="L323" s="46"/>
      <c r="M323" s="222" t="s">
        <v>19</v>
      </c>
      <c r="N323" s="223" t="s">
        <v>44</v>
      </c>
      <c r="O323" s="86"/>
      <c r="P323" s="224">
        <f>O323*H323</f>
        <v>0</v>
      </c>
      <c r="Q323" s="224">
        <v>0</v>
      </c>
      <c r="R323" s="224">
        <f>Q323*H323</f>
        <v>0</v>
      </c>
      <c r="S323" s="224">
        <v>0</v>
      </c>
      <c r="T323" s="225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26" t="s">
        <v>135</v>
      </c>
      <c r="AT323" s="226" t="s">
        <v>190</v>
      </c>
      <c r="AU323" s="226" t="s">
        <v>80</v>
      </c>
      <c r="AY323" s="19" t="s">
        <v>188</v>
      </c>
      <c r="BE323" s="227">
        <f>IF(N323="základní",J323,0)</f>
        <v>0</v>
      </c>
      <c r="BF323" s="227">
        <f>IF(N323="snížená",J323,0)</f>
        <v>0</v>
      </c>
      <c r="BG323" s="227">
        <f>IF(N323="zákl. přenesená",J323,0)</f>
        <v>0</v>
      </c>
      <c r="BH323" s="227">
        <f>IF(N323="sníž. přenesená",J323,0)</f>
        <v>0</v>
      </c>
      <c r="BI323" s="227">
        <f>IF(N323="nulová",J323,0)</f>
        <v>0</v>
      </c>
      <c r="BJ323" s="19" t="s">
        <v>80</v>
      </c>
      <c r="BK323" s="227">
        <f>ROUND(I323*H323,2)</f>
        <v>0</v>
      </c>
      <c r="BL323" s="19" t="s">
        <v>135</v>
      </c>
      <c r="BM323" s="226" t="s">
        <v>5838</v>
      </c>
    </row>
    <row r="324" s="2" customFormat="1" ht="16.5" customHeight="1">
      <c r="A324" s="40"/>
      <c r="B324" s="41"/>
      <c r="C324" s="215" t="s">
        <v>5098</v>
      </c>
      <c r="D324" s="215" t="s">
        <v>190</v>
      </c>
      <c r="E324" s="216" t="s">
        <v>5839</v>
      </c>
      <c r="F324" s="217" t="s">
        <v>5840</v>
      </c>
      <c r="G324" s="218" t="s">
        <v>1352</v>
      </c>
      <c r="H324" s="219">
        <v>1</v>
      </c>
      <c r="I324" s="220"/>
      <c r="J324" s="221">
        <f>ROUND(I324*H324,2)</f>
        <v>0</v>
      </c>
      <c r="K324" s="217" t="s">
        <v>19</v>
      </c>
      <c r="L324" s="46"/>
      <c r="M324" s="222" t="s">
        <v>19</v>
      </c>
      <c r="N324" s="223" t="s">
        <v>44</v>
      </c>
      <c r="O324" s="86"/>
      <c r="P324" s="224">
        <f>O324*H324</f>
        <v>0</v>
      </c>
      <c r="Q324" s="224">
        <v>0</v>
      </c>
      <c r="R324" s="224">
        <f>Q324*H324</f>
        <v>0</v>
      </c>
      <c r="S324" s="224">
        <v>0</v>
      </c>
      <c r="T324" s="225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26" t="s">
        <v>135</v>
      </c>
      <c r="AT324" s="226" t="s">
        <v>190</v>
      </c>
      <c r="AU324" s="226" t="s">
        <v>80</v>
      </c>
      <c r="AY324" s="19" t="s">
        <v>188</v>
      </c>
      <c r="BE324" s="227">
        <f>IF(N324="základní",J324,0)</f>
        <v>0</v>
      </c>
      <c r="BF324" s="227">
        <f>IF(N324="snížená",J324,0)</f>
        <v>0</v>
      </c>
      <c r="BG324" s="227">
        <f>IF(N324="zákl. přenesená",J324,0)</f>
        <v>0</v>
      </c>
      <c r="BH324" s="227">
        <f>IF(N324="sníž. přenesená",J324,0)</f>
        <v>0</v>
      </c>
      <c r="BI324" s="227">
        <f>IF(N324="nulová",J324,0)</f>
        <v>0</v>
      </c>
      <c r="BJ324" s="19" t="s">
        <v>80</v>
      </c>
      <c r="BK324" s="227">
        <f>ROUND(I324*H324,2)</f>
        <v>0</v>
      </c>
      <c r="BL324" s="19" t="s">
        <v>135</v>
      </c>
      <c r="BM324" s="226" t="s">
        <v>5841</v>
      </c>
    </row>
    <row r="325" s="2" customFormat="1" ht="16.5" customHeight="1">
      <c r="A325" s="40"/>
      <c r="B325" s="41"/>
      <c r="C325" s="215" t="s">
        <v>3953</v>
      </c>
      <c r="D325" s="215" t="s">
        <v>190</v>
      </c>
      <c r="E325" s="216" t="s">
        <v>5836</v>
      </c>
      <c r="F325" s="217" t="s">
        <v>5837</v>
      </c>
      <c r="G325" s="218" t="s">
        <v>1352</v>
      </c>
      <c r="H325" s="219">
        <v>1</v>
      </c>
      <c r="I325" s="220"/>
      <c r="J325" s="221">
        <f>ROUND(I325*H325,2)</f>
        <v>0</v>
      </c>
      <c r="K325" s="217" t="s">
        <v>19</v>
      </c>
      <c r="L325" s="46"/>
      <c r="M325" s="222" t="s">
        <v>19</v>
      </c>
      <c r="N325" s="223" t="s">
        <v>44</v>
      </c>
      <c r="O325" s="86"/>
      <c r="P325" s="224">
        <f>O325*H325</f>
        <v>0</v>
      </c>
      <c r="Q325" s="224">
        <v>0</v>
      </c>
      <c r="R325" s="224">
        <f>Q325*H325</f>
        <v>0</v>
      </c>
      <c r="S325" s="224">
        <v>0</v>
      </c>
      <c r="T325" s="225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26" t="s">
        <v>135</v>
      </c>
      <c r="AT325" s="226" t="s">
        <v>190</v>
      </c>
      <c r="AU325" s="226" t="s">
        <v>80</v>
      </c>
      <c r="AY325" s="19" t="s">
        <v>188</v>
      </c>
      <c r="BE325" s="227">
        <f>IF(N325="základní",J325,0)</f>
        <v>0</v>
      </c>
      <c r="BF325" s="227">
        <f>IF(N325="snížená",J325,0)</f>
        <v>0</v>
      </c>
      <c r="BG325" s="227">
        <f>IF(N325="zákl. přenesená",J325,0)</f>
        <v>0</v>
      </c>
      <c r="BH325" s="227">
        <f>IF(N325="sníž. přenesená",J325,0)</f>
        <v>0</v>
      </c>
      <c r="BI325" s="227">
        <f>IF(N325="nulová",J325,0)</f>
        <v>0</v>
      </c>
      <c r="BJ325" s="19" t="s">
        <v>80</v>
      </c>
      <c r="BK325" s="227">
        <f>ROUND(I325*H325,2)</f>
        <v>0</v>
      </c>
      <c r="BL325" s="19" t="s">
        <v>135</v>
      </c>
      <c r="BM325" s="226" t="s">
        <v>5842</v>
      </c>
    </row>
    <row r="326" s="2" customFormat="1" ht="16.5" customHeight="1">
      <c r="A326" s="40"/>
      <c r="B326" s="41"/>
      <c r="C326" s="215" t="s">
        <v>5101</v>
      </c>
      <c r="D326" s="215" t="s">
        <v>190</v>
      </c>
      <c r="E326" s="216" t="s">
        <v>5843</v>
      </c>
      <c r="F326" s="217" t="s">
        <v>5844</v>
      </c>
      <c r="G326" s="218" t="s">
        <v>1352</v>
      </c>
      <c r="H326" s="219">
        <v>1</v>
      </c>
      <c r="I326" s="220"/>
      <c r="J326" s="221">
        <f>ROUND(I326*H326,2)</f>
        <v>0</v>
      </c>
      <c r="K326" s="217" t="s">
        <v>19</v>
      </c>
      <c r="L326" s="46"/>
      <c r="M326" s="222" t="s">
        <v>19</v>
      </c>
      <c r="N326" s="223" t="s">
        <v>44</v>
      </c>
      <c r="O326" s="86"/>
      <c r="P326" s="224">
        <f>O326*H326</f>
        <v>0</v>
      </c>
      <c r="Q326" s="224">
        <v>0</v>
      </c>
      <c r="R326" s="224">
        <f>Q326*H326</f>
        <v>0</v>
      </c>
      <c r="S326" s="224">
        <v>0</v>
      </c>
      <c r="T326" s="225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26" t="s">
        <v>135</v>
      </c>
      <c r="AT326" s="226" t="s">
        <v>190</v>
      </c>
      <c r="AU326" s="226" t="s">
        <v>80</v>
      </c>
      <c r="AY326" s="19" t="s">
        <v>188</v>
      </c>
      <c r="BE326" s="227">
        <f>IF(N326="základní",J326,0)</f>
        <v>0</v>
      </c>
      <c r="BF326" s="227">
        <f>IF(N326="snížená",J326,0)</f>
        <v>0</v>
      </c>
      <c r="BG326" s="227">
        <f>IF(N326="zákl. přenesená",J326,0)</f>
        <v>0</v>
      </c>
      <c r="BH326" s="227">
        <f>IF(N326="sníž. přenesená",J326,0)</f>
        <v>0</v>
      </c>
      <c r="BI326" s="227">
        <f>IF(N326="nulová",J326,0)</f>
        <v>0</v>
      </c>
      <c r="BJ326" s="19" t="s">
        <v>80</v>
      </c>
      <c r="BK326" s="227">
        <f>ROUND(I326*H326,2)</f>
        <v>0</v>
      </c>
      <c r="BL326" s="19" t="s">
        <v>135</v>
      </c>
      <c r="BM326" s="226" t="s">
        <v>5845</v>
      </c>
    </row>
    <row r="327" s="2" customFormat="1" ht="16.5" customHeight="1">
      <c r="A327" s="40"/>
      <c r="B327" s="41"/>
      <c r="C327" s="215" t="s">
        <v>3956</v>
      </c>
      <c r="D327" s="215" t="s">
        <v>190</v>
      </c>
      <c r="E327" s="216" t="s">
        <v>5747</v>
      </c>
      <c r="F327" s="217" t="s">
        <v>5748</v>
      </c>
      <c r="G327" s="218" t="s">
        <v>1352</v>
      </c>
      <c r="H327" s="219">
        <v>2</v>
      </c>
      <c r="I327" s="220"/>
      <c r="J327" s="221">
        <f>ROUND(I327*H327,2)</f>
        <v>0</v>
      </c>
      <c r="K327" s="217" t="s">
        <v>19</v>
      </c>
      <c r="L327" s="46"/>
      <c r="M327" s="222" t="s">
        <v>19</v>
      </c>
      <c r="N327" s="223" t="s">
        <v>44</v>
      </c>
      <c r="O327" s="86"/>
      <c r="P327" s="224">
        <f>O327*H327</f>
        <v>0</v>
      </c>
      <c r="Q327" s="224">
        <v>0</v>
      </c>
      <c r="R327" s="224">
        <f>Q327*H327</f>
        <v>0</v>
      </c>
      <c r="S327" s="224">
        <v>0</v>
      </c>
      <c r="T327" s="225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26" t="s">
        <v>135</v>
      </c>
      <c r="AT327" s="226" t="s">
        <v>190</v>
      </c>
      <c r="AU327" s="226" t="s">
        <v>80</v>
      </c>
      <c r="AY327" s="19" t="s">
        <v>188</v>
      </c>
      <c r="BE327" s="227">
        <f>IF(N327="základní",J327,0)</f>
        <v>0</v>
      </c>
      <c r="BF327" s="227">
        <f>IF(N327="snížená",J327,0)</f>
        <v>0</v>
      </c>
      <c r="BG327" s="227">
        <f>IF(N327="zákl. přenesená",J327,0)</f>
        <v>0</v>
      </c>
      <c r="BH327" s="227">
        <f>IF(N327="sníž. přenesená",J327,0)</f>
        <v>0</v>
      </c>
      <c r="BI327" s="227">
        <f>IF(N327="nulová",J327,0)</f>
        <v>0</v>
      </c>
      <c r="BJ327" s="19" t="s">
        <v>80</v>
      </c>
      <c r="BK327" s="227">
        <f>ROUND(I327*H327,2)</f>
        <v>0</v>
      </c>
      <c r="BL327" s="19" t="s">
        <v>135</v>
      </c>
      <c r="BM327" s="226" t="s">
        <v>5846</v>
      </c>
    </row>
    <row r="328" s="2" customFormat="1" ht="16.5" customHeight="1">
      <c r="A328" s="40"/>
      <c r="B328" s="41"/>
      <c r="C328" s="215" t="s">
        <v>5105</v>
      </c>
      <c r="D328" s="215" t="s">
        <v>190</v>
      </c>
      <c r="E328" s="216" t="s">
        <v>5750</v>
      </c>
      <c r="F328" s="217" t="s">
        <v>5751</v>
      </c>
      <c r="G328" s="218" t="s">
        <v>1352</v>
      </c>
      <c r="H328" s="219">
        <v>1</v>
      </c>
      <c r="I328" s="220"/>
      <c r="J328" s="221">
        <f>ROUND(I328*H328,2)</f>
        <v>0</v>
      </c>
      <c r="K328" s="217" t="s">
        <v>19</v>
      </c>
      <c r="L328" s="46"/>
      <c r="M328" s="222" t="s">
        <v>19</v>
      </c>
      <c r="N328" s="223" t="s">
        <v>44</v>
      </c>
      <c r="O328" s="86"/>
      <c r="P328" s="224">
        <f>O328*H328</f>
        <v>0</v>
      </c>
      <c r="Q328" s="224">
        <v>0</v>
      </c>
      <c r="R328" s="224">
        <f>Q328*H328</f>
        <v>0</v>
      </c>
      <c r="S328" s="224">
        <v>0</v>
      </c>
      <c r="T328" s="225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26" t="s">
        <v>135</v>
      </c>
      <c r="AT328" s="226" t="s">
        <v>190</v>
      </c>
      <c r="AU328" s="226" t="s">
        <v>80</v>
      </c>
      <c r="AY328" s="19" t="s">
        <v>188</v>
      </c>
      <c r="BE328" s="227">
        <f>IF(N328="základní",J328,0)</f>
        <v>0</v>
      </c>
      <c r="BF328" s="227">
        <f>IF(N328="snížená",J328,0)</f>
        <v>0</v>
      </c>
      <c r="BG328" s="227">
        <f>IF(N328="zákl. přenesená",J328,0)</f>
        <v>0</v>
      </c>
      <c r="BH328" s="227">
        <f>IF(N328="sníž. přenesená",J328,0)</f>
        <v>0</v>
      </c>
      <c r="BI328" s="227">
        <f>IF(N328="nulová",J328,0)</f>
        <v>0</v>
      </c>
      <c r="BJ328" s="19" t="s">
        <v>80</v>
      </c>
      <c r="BK328" s="227">
        <f>ROUND(I328*H328,2)</f>
        <v>0</v>
      </c>
      <c r="BL328" s="19" t="s">
        <v>135</v>
      </c>
      <c r="BM328" s="226" t="s">
        <v>5847</v>
      </c>
    </row>
    <row r="329" s="2" customFormat="1" ht="16.5" customHeight="1">
      <c r="A329" s="40"/>
      <c r="B329" s="41"/>
      <c r="C329" s="215" t="s">
        <v>3959</v>
      </c>
      <c r="D329" s="215" t="s">
        <v>190</v>
      </c>
      <c r="E329" s="216" t="s">
        <v>5848</v>
      </c>
      <c r="F329" s="217" t="s">
        <v>5849</v>
      </c>
      <c r="G329" s="218" t="s">
        <v>1352</v>
      </c>
      <c r="H329" s="219">
        <v>1</v>
      </c>
      <c r="I329" s="220"/>
      <c r="J329" s="221">
        <f>ROUND(I329*H329,2)</f>
        <v>0</v>
      </c>
      <c r="K329" s="217" t="s">
        <v>19</v>
      </c>
      <c r="L329" s="46"/>
      <c r="M329" s="222" t="s">
        <v>19</v>
      </c>
      <c r="N329" s="223" t="s">
        <v>44</v>
      </c>
      <c r="O329" s="86"/>
      <c r="P329" s="224">
        <f>O329*H329</f>
        <v>0</v>
      </c>
      <c r="Q329" s="224">
        <v>0</v>
      </c>
      <c r="R329" s="224">
        <f>Q329*H329</f>
        <v>0</v>
      </c>
      <c r="S329" s="224">
        <v>0</v>
      </c>
      <c r="T329" s="225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26" t="s">
        <v>135</v>
      </c>
      <c r="AT329" s="226" t="s">
        <v>190</v>
      </c>
      <c r="AU329" s="226" t="s">
        <v>80</v>
      </c>
      <c r="AY329" s="19" t="s">
        <v>188</v>
      </c>
      <c r="BE329" s="227">
        <f>IF(N329="základní",J329,0)</f>
        <v>0</v>
      </c>
      <c r="BF329" s="227">
        <f>IF(N329="snížená",J329,0)</f>
        <v>0</v>
      </c>
      <c r="BG329" s="227">
        <f>IF(N329="zákl. přenesená",J329,0)</f>
        <v>0</v>
      </c>
      <c r="BH329" s="227">
        <f>IF(N329="sníž. přenesená",J329,0)</f>
        <v>0</v>
      </c>
      <c r="BI329" s="227">
        <f>IF(N329="nulová",J329,0)</f>
        <v>0</v>
      </c>
      <c r="BJ329" s="19" t="s">
        <v>80</v>
      </c>
      <c r="BK329" s="227">
        <f>ROUND(I329*H329,2)</f>
        <v>0</v>
      </c>
      <c r="BL329" s="19" t="s">
        <v>135</v>
      </c>
      <c r="BM329" s="226" t="s">
        <v>5850</v>
      </c>
    </row>
    <row r="330" s="2" customFormat="1" ht="16.5" customHeight="1">
      <c r="A330" s="40"/>
      <c r="B330" s="41"/>
      <c r="C330" s="215" t="s">
        <v>5113</v>
      </c>
      <c r="D330" s="215" t="s">
        <v>190</v>
      </c>
      <c r="E330" s="216" t="s">
        <v>5851</v>
      </c>
      <c r="F330" s="217" t="s">
        <v>5852</v>
      </c>
      <c r="G330" s="218" t="s">
        <v>1352</v>
      </c>
      <c r="H330" s="219">
        <v>1</v>
      </c>
      <c r="I330" s="220"/>
      <c r="J330" s="221">
        <f>ROUND(I330*H330,2)</f>
        <v>0</v>
      </c>
      <c r="K330" s="217" t="s">
        <v>19</v>
      </c>
      <c r="L330" s="46"/>
      <c r="M330" s="222" t="s">
        <v>19</v>
      </c>
      <c r="N330" s="223" t="s">
        <v>44</v>
      </c>
      <c r="O330" s="86"/>
      <c r="P330" s="224">
        <f>O330*H330</f>
        <v>0</v>
      </c>
      <c r="Q330" s="224">
        <v>0</v>
      </c>
      <c r="R330" s="224">
        <f>Q330*H330</f>
        <v>0</v>
      </c>
      <c r="S330" s="224">
        <v>0</v>
      </c>
      <c r="T330" s="225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26" t="s">
        <v>135</v>
      </c>
      <c r="AT330" s="226" t="s">
        <v>190</v>
      </c>
      <c r="AU330" s="226" t="s">
        <v>80</v>
      </c>
      <c r="AY330" s="19" t="s">
        <v>188</v>
      </c>
      <c r="BE330" s="227">
        <f>IF(N330="základní",J330,0)</f>
        <v>0</v>
      </c>
      <c r="BF330" s="227">
        <f>IF(N330="snížená",J330,0)</f>
        <v>0</v>
      </c>
      <c r="BG330" s="227">
        <f>IF(N330="zákl. přenesená",J330,0)</f>
        <v>0</v>
      </c>
      <c r="BH330" s="227">
        <f>IF(N330="sníž. přenesená",J330,0)</f>
        <v>0</v>
      </c>
      <c r="BI330" s="227">
        <f>IF(N330="nulová",J330,0)</f>
        <v>0</v>
      </c>
      <c r="BJ330" s="19" t="s">
        <v>80</v>
      </c>
      <c r="BK330" s="227">
        <f>ROUND(I330*H330,2)</f>
        <v>0</v>
      </c>
      <c r="BL330" s="19" t="s">
        <v>135</v>
      </c>
      <c r="BM330" s="226" t="s">
        <v>5853</v>
      </c>
    </row>
    <row r="331" s="2" customFormat="1" ht="16.5" customHeight="1">
      <c r="A331" s="40"/>
      <c r="B331" s="41"/>
      <c r="C331" s="215" t="s">
        <v>3962</v>
      </c>
      <c r="D331" s="215" t="s">
        <v>190</v>
      </c>
      <c r="E331" s="216" t="s">
        <v>5854</v>
      </c>
      <c r="F331" s="217" t="s">
        <v>5855</v>
      </c>
      <c r="G331" s="218" t="s">
        <v>501</v>
      </c>
      <c r="H331" s="219">
        <v>16.199999999999999</v>
      </c>
      <c r="I331" s="220"/>
      <c r="J331" s="221">
        <f>ROUND(I331*H331,2)</f>
        <v>0</v>
      </c>
      <c r="K331" s="217" t="s">
        <v>19</v>
      </c>
      <c r="L331" s="46"/>
      <c r="M331" s="222" t="s">
        <v>19</v>
      </c>
      <c r="N331" s="223" t="s">
        <v>44</v>
      </c>
      <c r="O331" s="86"/>
      <c r="P331" s="224">
        <f>O331*H331</f>
        <v>0</v>
      </c>
      <c r="Q331" s="224">
        <v>0</v>
      </c>
      <c r="R331" s="224">
        <f>Q331*H331</f>
        <v>0</v>
      </c>
      <c r="S331" s="224">
        <v>0</v>
      </c>
      <c r="T331" s="225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26" t="s">
        <v>135</v>
      </c>
      <c r="AT331" s="226" t="s">
        <v>190</v>
      </c>
      <c r="AU331" s="226" t="s">
        <v>80</v>
      </c>
      <c r="AY331" s="19" t="s">
        <v>188</v>
      </c>
      <c r="BE331" s="227">
        <f>IF(N331="základní",J331,0)</f>
        <v>0</v>
      </c>
      <c r="BF331" s="227">
        <f>IF(N331="snížená",J331,0)</f>
        <v>0</v>
      </c>
      <c r="BG331" s="227">
        <f>IF(N331="zákl. přenesená",J331,0)</f>
        <v>0</v>
      </c>
      <c r="BH331" s="227">
        <f>IF(N331="sníž. přenesená",J331,0)</f>
        <v>0</v>
      </c>
      <c r="BI331" s="227">
        <f>IF(N331="nulová",J331,0)</f>
        <v>0</v>
      </c>
      <c r="BJ331" s="19" t="s">
        <v>80</v>
      </c>
      <c r="BK331" s="227">
        <f>ROUND(I331*H331,2)</f>
        <v>0</v>
      </c>
      <c r="BL331" s="19" t="s">
        <v>135</v>
      </c>
      <c r="BM331" s="226" t="s">
        <v>5856</v>
      </c>
    </row>
    <row r="332" s="2" customFormat="1" ht="16.5" customHeight="1">
      <c r="A332" s="40"/>
      <c r="B332" s="41"/>
      <c r="C332" s="215" t="s">
        <v>5116</v>
      </c>
      <c r="D332" s="215" t="s">
        <v>190</v>
      </c>
      <c r="E332" s="216" t="s">
        <v>5857</v>
      </c>
      <c r="F332" s="217" t="s">
        <v>5858</v>
      </c>
      <c r="G332" s="218" t="s">
        <v>1352</v>
      </c>
      <c r="H332" s="219">
        <v>25</v>
      </c>
      <c r="I332" s="220"/>
      <c r="J332" s="221">
        <f>ROUND(I332*H332,2)</f>
        <v>0</v>
      </c>
      <c r="K332" s="217" t="s">
        <v>19</v>
      </c>
      <c r="L332" s="46"/>
      <c r="M332" s="222" t="s">
        <v>19</v>
      </c>
      <c r="N332" s="223" t="s">
        <v>44</v>
      </c>
      <c r="O332" s="86"/>
      <c r="P332" s="224">
        <f>O332*H332</f>
        <v>0</v>
      </c>
      <c r="Q332" s="224">
        <v>0</v>
      </c>
      <c r="R332" s="224">
        <f>Q332*H332</f>
        <v>0</v>
      </c>
      <c r="S332" s="224">
        <v>0</v>
      </c>
      <c r="T332" s="225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26" t="s">
        <v>135</v>
      </c>
      <c r="AT332" s="226" t="s">
        <v>190</v>
      </c>
      <c r="AU332" s="226" t="s">
        <v>80</v>
      </c>
      <c r="AY332" s="19" t="s">
        <v>188</v>
      </c>
      <c r="BE332" s="227">
        <f>IF(N332="základní",J332,0)</f>
        <v>0</v>
      </c>
      <c r="BF332" s="227">
        <f>IF(N332="snížená",J332,0)</f>
        <v>0</v>
      </c>
      <c r="BG332" s="227">
        <f>IF(N332="zákl. přenesená",J332,0)</f>
        <v>0</v>
      </c>
      <c r="BH332" s="227">
        <f>IF(N332="sníž. přenesená",J332,0)</f>
        <v>0</v>
      </c>
      <c r="BI332" s="227">
        <f>IF(N332="nulová",J332,0)</f>
        <v>0</v>
      </c>
      <c r="BJ332" s="19" t="s">
        <v>80</v>
      </c>
      <c r="BK332" s="227">
        <f>ROUND(I332*H332,2)</f>
        <v>0</v>
      </c>
      <c r="BL332" s="19" t="s">
        <v>135</v>
      </c>
      <c r="BM332" s="226" t="s">
        <v>5859</v>
      </c>
    </row>
    <row r="333" s="2" customFormat="1" ht="16.5" customHeight="1">
      <c r="A333" s="40"/>
      <c r="B333" s="41"/>
      <c r="C333" s="215" t="s">
        <v>3965</v>
      </c>
      <c r="D333" s="215" t="s">
        <v>190</v>
      </c>
      <c r="E333" s="216" t="s">
        <v>5496</v>
      </c>
      <c r="F333" s="217" t="s">
        <v>5497</v>
      </c>
      <c r="G333" s="218" t="s">
        <v>501</v>
      </c>
      <c r="H333" s="219">
        <v>5</v>
      </c>
      <c r="I333" s="220"/>
      <c r="J333" s="221">
        <f>ROUND(I333*H333,2)</f>
        <v>0</v>
      </c>
      <c r="K333" s="217" t="s">
        <v>19</v>
      </c>
      <c r="L333" s="46"/>
      <c r="M333" s="222" t="s">
        <v>19</v>
      </c>
      <c r="N333" s="223" t="s">
        <v>44</v>
      </c>
      <c r="O333" s="86"/>
      <c r="P333" s="224">
        <f>O333*H333</f>
        <v>0</v>
      </c>
      <c r="Q333" s="224">
        <v>0</v>
      </c>
      <c r="R333" s="224">
        <f>Q333*H333</f>
        <v>0</v>
      </c>
      <c r="S333" s="224">
        <v>0</v>
      </c>
      <c r="T333" s="225">
        <f>S333*H333</f>
        <v>0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26" t="s">
        <v>135</v>
      </c>
      <c r="AT333" s="226" t="s">
        <v>190</v>
      </c>
      <c r="AU333" s="226" t="s">
        <v>80</v>
      </c>
      <c r="AY333" s="19" t="s">
        <v>188</v>
      </c>
      <c r="BE333" s="227">
        <f>IF(N333="základní",J333,0)</f>
        <v>0</v>
      </c>
      <c r="BF333" s="227">
        <f>IF(N333="snížená",J333,0)</f>
        <v>0</v>
      </c>
      <c r="BG333" s="227">
        <f>IF(N333="zákl. přenesená",J333,0)</f>
        <v>0</v>
      </c>
      <c r="BH333" s="227">
        <f>IF(N333="sníž. přenesená",J333,0)</f>
        <v>0</v>
      </c>
      <c r="BI333" s="227">
        <f>IF(N333="nulová",J333,0)</f>
        <v>0</v>
      </c>
      <c r="BJ333" s="19" t="s">
        <v>80</v>
      </c>
      <c r="BK333" s="227">
        <f>ROUND(I333*H333,2)</f>
        <v>0</v>
      </c>
      <c r="BL333" s="19" t="s">
        <v>135</v>
      </c>
      <c r="BM333" s="226" t="s">
        <v>5860</v>
      </c>
    </row>
    <row r="334" s="2" customFormat="1" ht="16.5" customHeight="1">
      <c r="A334" s="40"/>
      <c r="B334" s="41"/>
      <c r="C334" s="215" t="s">
        <v>5119</v>
      </c>
      <c r="D334" s="215" t="s">
        <v>190</v>
      </c>
      <c r="E334" s="216" t="s">
        <v>5498</v>
      </c>
      <c r="F334" s="217" t="s">
        <v>5499</v>
      </c>
      <c r="G334" s="218" t="s">
        <v>501</v>
      </c>
      <c r="H334" s="219">
        <v>5</v>
      </c>
      <c r="I334" s="220"/>
      <c r="J334" s="221">
        <f>ROUND(I334*H334,2)</f>
        <v>0</v>
      </c>
      <c r="K334" s="217" t="s">
        <v>19</v>
      </c>
      <c r="L334" s="46"/>
      <c r="M334" s="222" t="s">
        <v>19</v>
      </c>
      <c r="N334" s="223" t="s">
        <v>44</v>
      </c>
      <c r="O334" s="86"/>
      <c r="P334" s="224">
        <f>O334*H334</f>
        <v>0</v>
      </c>
      <c r="Q334" s="224">
        <v>0</v>
      </c>
      <c r="R334" s="224">
        <f>Q334*H334</f>
        <v>0</v>
      </c>
      <c r="S334" s="224">
        <v>0</v>
      </c>
      <c r="T334" s="225">
        <f>S334*H334</f>
        <v>0</v>
      </c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R334" s="226" t="s">
        <v>135</v>
      </c>
      <c r="AT334" s="226" t="s">
        <v>190</v>
      </c>
      <c r="AU334" s="226" t="s">
        <v>80</v>
      </c>
      <c r="AY334" s="19" t="s">
        <v>188</v>
      </c>
      <c r="BE334" s="227">
        <f>IF(N334="základní",J334,0)</f>
        <v>0</v>
      </c>
      <c r="BF334" s="227">
        <f>IF(N334="snížená",J334,0)</f>
        <v>0</v>
      </c>
      <c r="BG334" s="227">
        <f>IF(N334="zákl. přenesená",J334,0)</f>
        <v>0</v>
      </c>
      <c r="BH334" s="227">
        <f>IF(N334="sníž. přenesená",J334,0)</f>
        <v>0</v>
      </c>
      <c r="BI334" s="227">
        <f>IF(N334="nulová",J334,0)</f>
        <v>0</v>
      </c>
      <c r="BJ334" s="19" t="s">
        <v>80</v>
      </c>
      <c r="BK334" s="227">
        <f>ROUND(I334*H334,2)</f>
        <v>0</v>
      </c>
      <c r="BL334" s="19" t="s">
        <v>135</v>
      </c>
      <c r="BM334" s="226" t="s">
        <v>5861</v>
      </c>
    </row>
    <row r="335" s="2" customFormat="1" ht="16.5" customHeight="1">
      <c r="A335" s="40"/>
      <c r="B335" s="41"/>
      <c r="C335" s="215" t="s">
        <v>3968</v>
      </c>
      <c r="D335" s="215" t="s">
        <v>190</v>
      </c>
      <c r="E335" s="216" t="s">
        <v>5862</v>
      </c>
      <c r="F335" s="217" t="s">
        <v>5863</v>
      </c>
      <c r="G335" s="218" t="s">
        <v>501</v>
      </c>
      <c r="H335" s="219">
        <v>5</v>
      </c>
      <c r="I335" s="220"/>
      <c r="J335" s="221">
        <f>ROUND(I335*H335,2)</f>
        <v>0</v>
      </c>
      <c r="K335" s="217" t="s">
        <v>19</v>
      </c>
      <c r="L335" s="46"/>
      <c r="M335" s="222" t="s">
        <v>19</v>
      </c>
      <c r="N335" s="223" t="s">
        <v>44</v>
      </c>
      <c r="O335" s="86"/>
      <c r="P335" s="224">
        <f>O335*H335</f>
        <v>0</v>
      </c>
      <c r="Q335" s="224">
        <v>0</v>
      </c>
      <c r="R335" s="224">
        <f>Q335*H335</f>
        <v>0</v>
      </c>
      <c r="S335" s="224">
        <v>0</v>
      </c>
      <c r="T335" s="225">
        <f>S335*H335</f>
        <v>0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26" t="s">
        <v>135</v>
      </c>
      <c r="AT335" s="226" t="s">
        <v>190</v>
      </c>
      <c r="AU335" s="226" t="s">
        <v>80</v>
      </c>
      <c r="AY335" s="19" t="s">
        <v>188</v>
      </c>
      <c r="BE335" s="227">
        <f>IF(N335="základní",J335,0)</f>
        <v>0</v>
      </c>
      <c r="BF335" s="227">
        <f>IF(N335="snížená",J335,0)</f>
        <v>0</v>
      </c>
      <c r="BG335" s="227">
        <f>IF(N335="zákl. přenesená",J335,0)</f>
        <v>0</v>
      </c>
      <c r="BH335" s="227">
        <f>IF(N335="sníž. přenesená",J335,0)</f>
        <v>0</v>
      </c>
      <c r="BI335" s="227">
        <f>IF(N335="nulová",J335,0)</f>
        <v>0</v>
      </c>
      <c r="BJ335" s="19" t="s">
        <v>80</v>
      </c>
      <c r="BK335" s="227">
        <f>ROUND(I335*H335,2)</f>
        <v>0</v>
      </c>
      <c r="BL335" s="19" t="s">
        <v>135</v>
      </c>
      <c r="BM335" s="226" t="s">
        <v>5864</v>
      </c>
    </row>
    <row r="336" s="2" customFormat="1" ht="16.5" customHeight="1">
      <c r="A336" s="40"/>
      <c r="B336" s="41"/>
      <c r="C336" s="215" t="s">
        <v>5122</v>
      </c>
      <c r="D336" s="215" t="s">
        <v>190</v>
      </c>
      <c r="E336" s="216" t="s">
        <v>5865</v>
      </c>
      <c r="F336" s="217" t="s">
        <v>5866</v>
      </c>
      <c r="G336" s="218" t="s">
        <v>1352</v>
      </c>
      <c r="H336" s="219">
        <v>1</v>
      </c>
      <c r="I336" s="220"/>
      <c r="J336" s="221">
        <f>ROUND(I336*H336,2)</f>
        <v>0</v>
      </c>
      <c r="K336" s="217" t="s">
        <v>19</v>
      </c>
      <c r="L336" s="46"/>
      <c r="M336" s="222" t="s">
        <v>19</v>
      </c>
      <c r="N336" s="223" t="s">
        <v>44</v>
      </c>
      <c r="O336" s="86"/>
      <c r="P336" s="224">
        <f>O336*H336</f>
        <v>0</v>
      </c>
      <c r="Q336" s="224">
        <v>0</v>
      </c>
      <c r="R336" s="224">
        <f>Q336*H336</f>
        <v>0</v>
      </c>
      <c r="S336" s="224">
        <v>0</v>
      </c>
      <c r="T336" s="225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26" t="s">
        <v>135</v>
      </c>
      <c r="AT336" s="226" t="s">
        <v>190</v>
      </c>
      <c r="AU336" s="226" t="s">
        <v>80</v>
      </c>
      <c r="AY336" s="19" t="s">
        <v>188</v>
      </c>
      <c r="BE336" s="227">
        <f>IF(N336="základní",J336,0)</f>
        <v>0</v>
      </c>
      <c r="BF336" s="227">
        <f>IF(N336="snížená",J336,0)</f>
        <v>0</v>
      </c>
      <c r="BG336" s="227">
        <f>IF(N336="zákl. přenesená",J336,0)</f>
        <v>0</v>
      </c>
      <c r="BH336" s="227">
        <f>IF(N336="sníž. přenesená",J336,0)</f>
        <v>0</v>
      </c>
      <c r="BI336" s="227">
        <f>IF(N336="nulová",J336,0)</f>
        <v>0</v>
      </c>
      <c r="BJ336" s="19" t="s">
        <v>80</v>
      </c>
      <c r="BK336" s="227">
        <f>ROUND(I336*H336,2)</f>
        <v>0</v>
      </c>
      <c r="BL336" s="19" t="s">
        <v>135</v>
      </c>
      <c r="BM336" s="226" t="s">
        <v>5867</v>
      </c>
    </row>
    <row r="337" s="2" customFormat="1" ht="16.5" customHeight="1">
      <c r="A337" s="40"/>
      <c r="B337" s="41"/>
      <c r="C337" s="215" t="s">
        <v>3971</v>
      </c>
      <c r="D337" s="215" t="s">
        <v>190</v>
      </c>
      <c r="E337" s="216" t="s">
        <v>3892</v>
      </c>
      <c r="F337" s="217" t="s">
        <v>5504</v>
      </c>
      <c r="G337" s="218" t="s">
        <v>501</v>
      </c>
      <c r="H337" s="219">
        <v>5</v>
      </c>
      <c r="I337" s="220"/>
      <c r="J337" s="221">
        <f>ROUND(I337*H337,2)</f>
        <v>0</v>
      </c>
      <c r="K337" s="217" t="s">
        <v>19</v>
      </c>
      <c r="L337" s="46"/>
      <c r="M337" s="222" t="s">
        <v>19</v>
      </c>
      <c r="N337" s="223" t="s">
        <v>44</v>
      </c>
      <c r="O337" s="86"/>
      <c r="P337" s="224">
        <f>O337*H337</f>
        <v>0</v>
      </c>
      <c r="Q337" s="224">
        <v>0</v>
      </c>
      <c r="R337" s="224">
        <f>Q337*H337</f>
        <v>0</v>
      </c>
      <c r="S337" s="224">
        <v>0</v>
      </c>
      <c r="T337" s="225">
        <f>S337*H337</f>
        <v>0</v>
      </c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R337" s="226" t="s">
        <v>135</v>
      </c>
      <c r="AT337" s="226" t="s">
        <v>190</v>
      </c>
      <c r="AU337" s="226" t="s">
        <v>80</v>
      </c>
      <c r="AY337" s="19" t="s">
        <v>188</v>
      </c>
      <c r="BE337" s="227">
        <f>IF(N337="základní",J337,0)</f>
        <v>0</v>
      </c>
      <c r="BF337" s="227">
        <f>IF(N337="snížená",J337,0)</f>
        <v>0</v>
      </c>
      <c r="BG337" s="227">
        <f>IF(N337="zákl. přenesená",J337,0)</f>
        <v>0</v>
      </c>
      <c r="BH337" s="227">
        <f>IF(N337="sníž. přenesená",J337,0)</f>
        <v>0</v>
      </c>
      <c r="BI337" s="227">
        <f>IF(N337="nulová",J337,0)</f>
        <v>0</v>
      </c>
      <c r="BJ337" s="19" t="s">
        <v>80</v>
      </c>
      <c r="BK337" s="227">
        <f>ROUND(I337*H337,2)</f>
        <v>0</v>
      </c>
      <c r="BL337" s="19" t="s">
        <v>135</v>
      </c>
      <c r="BM337" s="226" t="s">
        <v>5868</v>
      </c>
    </row>
    <row r="338" s="2" customFormat="1" ht="24.15" customHeight="1">
      <c r="A338" s="40"/>
      <c r="B338" s="41"/>
      <c r="C338" s="215" t="s">
        <v>5126</v>
      </c>
      <c r="D338" s="215" t="s">
        <v>190</v>
      </c>
      <c r="E338" s="216" t="s">
        <v>5869</v>
      </c>
      <c r="F338" s="217" t="s">
        <v>5870</v>
      </c>
      <c r="G338" s="218" t="s">
        <v>5425</v>
      </c>
      <c r="H338" s="219">
        <v>57</v>
      </c>
      <c r="I338" s="220"/>
      <c r="J338" s="221">
        <f>ROUND(I338*H338,2)</f>
        <v>0</v>
      </c>
      <c r="K338" s="217" t="s">
        <v>19</v>
      </c>
      <c r="L338" s="46"/>
      <c r="M338" s="222" t="s">
        <v>19</v>
      </c>
      <c r="N338" s="223" t="s">
        <v>44</v>
      </c>
      <c r="O338" s="86"/>
      <c r="P338" s="224">
        <f>O338*H338</f>
        <v>0</v>
      </c>
      <c r="Q338" s="224">
        <v>0</v>
      </c>
      <c r="R338" s="224">
        <f>Q338*H338</f>
        <v>0</v>
      </c>
      <c r="S338" s="224">
        <v>0</v>
      </c>
      <c r="T338" s="225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26" t="s">
        <v>135</v>
      </c>
      <c r="AT338" s="226" t="s">
        <v>190</v>
      </c>
      <c r="AU338" s="226" t="s">
        <v>80</v>
      </c>
      <c r="AY338" s="19" t="s">
        <v>188</v>
      </c>
      <c r="BE338" s="227">
        <f>IF(N338="základní",J338,0)</f>
        <v>0</v>
      </c>
      <c r="BF338" s="227">
        <f>IF(N338="snížená",J338,0)</f>
        <v>0</v>
      </c>
      <c r="BG338" s="227">
        <f>IF(N338="zákl. přenesená",J338,0)</f>
        <v>0</v>
      </c>
      <c r="BH338" s="227">
        <f>IF(N338="sníž. přenesená",J338,0)</f>
        <v>0</v>
      </c>
      <c r="BI338" s="227">
        <f>IF(N338="nulová",J338,0)</f>
        <v>0</v>
      </c>
      <c r="BJ338" s="19" t="s">
        <v>80</v>
      </c>
      <c r="BK338" s="227">
        <f>ROUND(I338*H338,2)</f>
        <v>0</v>
      </c>
      <c r="BL338" s="19" t="s">
        <v>135</v>
      </c>
      <c r="BM338" s="226" t="s">
        <v>5871</v>
      </c>
    </row>
    <row r="339" s="2" customFormat="1" ht="24.15" customHeight="1">
      <c r="A339" s="40"/>
      <c r="B339" s="41"/>
      <c r="C339" s="215" t="s">
        <v>3974</v>
      </c>
      <c r="D339" s="215" t="s">
        <v>190</v>
      </c>
      <c r="E339" s="216" t="s">
        <v>5510</v>
      </c>
      <c r="F339" s="217" t="s">
        <v>5511</v>
      </c>
      <c r="G339" s="218" t="s">
        <v>5425</v>
      </c>
      <c r="H339" s="219">
        <v>57</v>
      </c>
      <c r="I339" s="220"/>
      <c r="J339" s="221">
        <f>ROUND(I339*H339,2)</f>
        <v>0</v>
      </c>
      <c r="K339" s="217" t="s">
        <v>19</v>
      </c>
      <c r="L339" s="46"/>
      <c r="M339" s="222" t="s">
        <v>19</v>
      </c>
      <c r="N339" s="223" t="s">
        <v>44</v>
      </c>
      <c r="O339" s="86"/>
      <c r="P339" s="224">
        <f>O339*H339</f>
        <v>0</v>
      </c>
      <c r="Q339" s="224">
        <v>0</v>
      </c>
      <c r="R339" s="224">
        <f>Q339*H339</f>
        <v>0</v>
      </c>
      <c r="S339" s="224">
        <v>0</v>
      </c>
      <c r="T339" s="225">
        <f>S339*H339</f>
        <v>0</v>
      </c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R339" s="226" t="s">
        <v>135</v>
      </c>
      <c r="AT339" s="226" t="s">
        <v>190</v>
      </c>
      <c r="AU339" s="226" t="s">
        <v>80</v>
      </c>
      <c r="AY339" s="19" t="s">
        <v>188</v>
      </c>
      <c r="BE339" s="227">
        <f>IF(N339="základní",J339,0)</f>
        <v>0</v>
      </c>
      <c r="BF339" s="227">
        <f>IF(N339="snížená",J339,0)</f>
        <v>0</v>
      </c>
      <c r="BG339" s="227">
        <f>IF(N339="zákl. přenesená",J339,0)</f>
        <v>0</v>
      </c>
      <c r="BH339" s="227">
        <f>IF(N339="sníž. přenesená",J339,0)</f>
        <v>0</v>
      </c>
      <c r="BI339" s="227">
        <f>IF(N339="nulová",J339,0)</f>
        <v>0</v>
      </c>
      <c r="BJ339" s="19" t="s">
        <v>80</v>
      </c>
      <c r="BK339" s="227">
        <f>ROUND(I339*H339,2)</f>
        <v>0</v>
      </c>
      <c r="BL339" s="19" t="s">
        <v>135</v>
      </c>
      <c r="BM339" s="226" t="s">
        <v>5872</v>
      </c>
    </row>
    <row r="340" s="2" customFormat="1" ht="24.15" customHeight="1">
      <c r="A340" s="40"/>
      <c r="B340" s="41"/>
      <c r="C340" s="215" t="s">
        <v>5134</v>
      </c>
      <c r="D340" s="215" t="s">
        <v>190</v>
      </c>
      <c r="E340" s="216" t="s">
        <v>5873</v>
      </c>
      <c r="F340" s="217" t="s">
        <v>5874</v>
      </c>
      <c r="G340" s="218" t="s">
        <v>5425</v>
      </c>
      <c r="H340" s="219">
        <v>18</v>
      </c>
      <c r="I340" s="220"/>
      <c r="J340" s="221">
        <f>ROUND(I340*H340,2)</f>
        <v>0</v>
      </c>
      <c r="K340" s="217" t="s">
        <v>19</v>
      </c>
      <c r="L340" s="46"/>
      <c r="M340" s="222" t="s">
        <v>19</v>
      </c>
      <c r="N340" s="223" t="s">
        <v>44</v>
      </c>
      <c r="O340" s="86"/>
      <c r="P340" s="224">
        <f>O340*H340</f>
        <v>0</v>
      </c>
      <c r="Q340" s="224">
        <v>0</v>
      </c>
      <c r="R340" s="224">
        <f>Q340*H340</f>
        <v>0</v>
      </c>
      <c r="S340" s="224">
        <v>0</v>
      </c>
      <c r="T340" s="225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26" t="s">
        <v>135</v>
      </c>
      <c r="AT340" s="226" t="s">
        <v>190</v>
      </c>
      <c r="AU340" s="226" t="s">
        <v>80</v>
      </c>
      <c r="AY340" s="19" t="s">
        <v>188</v>
      </c>
      <c r="BE340" s="227">
        <f>IF(N340="základní",J340,0)</f>
        <v>0</v>
      </c>
      <c r="BF340" s="227">
        <f>IF(N340="snížená",J340,0)</f>
        <v>0</v>
      </c>
      <c r="BG340" s="227">
        <f>IF(N340="zákl. přenesená",J340,0)</f>
        <v>0</v>
      </c>
      <c r="BH340" s="227">
        <f>IF(N340="sníž. přenesená",J340,0)</f>
        <v>0</v>
      </c>
      <c r="BI340" s="227">
        <f>IF(N340="nulová",J340,0)</f>
        <v>0</v>
      </c>
      <c r="BJ340" s="19" t="s">
        <v>80</v>
      </c>
      <c r="BK340" s="227">
        <f>ROUND(I340*H340,2)</f>
        <v>0</v>
      </c>
      <c r="BL340" s="19" t="s">
        <v>135</v>
      </c>
      <c r="BM340" s="226" t="s">
        <v>5875</v>
      </c>
    </row>
    <row r="341" s="2" customFormat="1" ht="24.15" customHeight="1">
      <c r="A341" s="40"/>
      <c r="B341" s="41"/>
      <c r="C341" s="215" t="s">
        <v>3977</v>
      </c>
      <c r="D341" s="215" t="s">
        <v>190</v>
      </c>
      <c r="E341" s="216" t="s">
        <v>5510</v>
      </c>
      <c r="F341" s="217" t="s">
        <v>5511</v>
      </c>
      <c r="G341" s="218" t="s">
        <v>5425</v>
      </c>
      <c r="H341" s="219">
        <v>18</v>
      </c>
      <c r="I341" s="220"/>
      <c r="J341" s="221">
        <f>ROUND(I341*H341,2)</f>
        <v>0</v>
      </c>
      <c r="K341" s="217" t="s">
        <v>19</v>
      </c>
      <c r="L341" s="46"/>
      <c r="M341" s="222" t="s">
        <v>19</v>
      </c>
      <c r="N341" s="223" t="s">
        <v>44</v>
      </c>
      <c r="O341" s="86"/>
      <c r="P341" s="224">
        <f>O341*H341</f>
        <v>0</v>
      </c>
      <c r="Q341" s="224">
        <v>0</v>
      </c>
      <c r="R341" s="224">
        <f>Q341*H341</f>
        <v>0</v>
      </c>
      <c r="S341" s="224">
        <v>0</v>
      </c>
      <c r="T341" s="225">
        <f>S341*H341</f>
        <v>0</v>
      </c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R341" s="226" t="s">
        <v>135</v>
      </c>
      <c r="AT341" s="226" t="s">
        <v>190</v>
      </c>
      <c r="AU341" s="226" t="s">
        <v>80</v>
      </c>
      <c r="AY341" s="19" t="s">
        <v>188</v>
      </c>
      <c r="BE341" s="227">
        <f>IF(N341="základní",J341,0)</f>
        <v>0</v>
      </c>
      <c r="BF341" s="227">
        <f>IF(N341="snížená",J341,0)</f>
        <v>0</v>
      </c>
      <c r="BG341" s="227">
        <f>IF(N341="zákl. přenesená",J341,0)</f>
        <v>0</v>
      </c>
      <c r="BH341" s="227">
        <f>IF(N341="sníž. přenesená",J341,0)</f>
        <v>0</v>
      </c>
      <c r="BI341" s="227">
        <f>IF(N341="nulová",J341,0)</f>
        <v>0</v>
      </c>
      <c r="BJ341" s="19" t="s">
        <v>80</v>
      </c>
      <c r="BK341" s="227">
        <f>ROUND(I341*H341,2)</f>
        <v>0</v>
      </c>
      <c r="BL341" s="19" t="s">
        <v>135</v>
      </c>
      <c r="BM341" s="226" t="s">
        <v>5876</v>
      </c>
    </row>
    <row r="342" s="2" customFormat="1" ht="16.5" customHeight="1">
      <c r="A342" s="40"/>
      <c r="B342" s="41"/>
      <c r="C342" s="215" t="s">
        <v>5137</v>
      </c>
      <c r="D342" s="215" t="s">
        <v>190</v>
      </c>
      <c r="E342" s="216" t="s">
        <v>5877</v>
      </c>
      <c r="F342" s="217" t="s">
        <v>5878</v>
      </c>
      <c r="G342" s="218" t="s">
        <v>1352</v>
      </c>
      <c r="H342" s="219">
        <v>5</v>
      </c>
      <c r="I342" s="220"/>
      <c r="J342" s="221">
        <f>ROUND(I342*H342,2)</f>
        <v>0</v>
      </c>
      <c r="K342" s="217" t="s">
        <v>19</v>
      </c>
      <c r="L342" s="46"/>
      <c r="M342" s="222" t="s">
        <v>19</v>
      </c>
      <c r="N342" s="223" t="s">
        <v>44</v>
      </c>
      <c r="O342" s="86"/>
      <c r="P342" s="224">
        <f>O342*H342</f>
        <v>0</v>
      </c>
      <c r="Q342" s="224">
        <v>0</v>
      </c>
      <c r="R342" s="224">
        <f>Q342*H342</f>
        <v>0</v>
      </c>
      <c r="S342" s="224">
        <v>0</v>
      </c>
      <c r="T342" s="225">
        <f>S342*H342</f>
        <v>0</v>
      </c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R342" s="226" t="s">
        <v>135</v>
      </c>
      <c r="AT342" s="226" t="s">
        <v>190</v>
      </c>
      <c r="AU342" s="226" t="s">
        <v>80</v>
      </c>
      <c r="AY342" s="19" t="s">
        <v>188</v>
      </c>
      <c r="BE342" s="227">
        <f>IF(N342="základní",J342,0)</f>
        <v>0</v>
      </c>
      <c r="BF342" s="227">
        <f>IF(N342="snížená",J342,0)</f>
        <v>0</v>
      </c>
      <c r="BG342" s="227">
        <f>IF(N342="zákl. přenesená",J342,0)</f>
        <v>0</v>
      </c>
      <c r="BH342" s="227">
        <f>IF(N342="sníž. přenesená",J342,0)</f>
        <v>0</v>
      </c>
      <c r="BI342" s="227">
        <f>IF(N342="nulová",J342,0)</f>
        <v>0</v>
      </c>
      <c r="BJ342" s="19" t="s">
        <v>80</v>
      </c>
      <c r="BK342" s="227">
        <f>ROUND(I342*H342,2)</f>
        <v>0</v>
      </c>
      <c r="BL342" s="19" t="s">
        <v>135</v>
      </c>
      <c r="BM342" s="226" t="s">
        <v>5879</v>
      </c>
    </row>
    <row r="343" s="2" customFormat="1" ht="16.5" customHeight="1">
      <c r="A343" s="40"/>
      <c r="B343" s="41"/>
      <c r="C343" s="215" t="s">
        <v>3978</v>
      </c>
      <c r="D343" s="215" t="s">
        <v>190</v>
      </c>
      <c r="E343" s="216" t="s">
        <v>5880</v>
      </c>
      <c r="F343" s="217" t="s">
        <v>5881</v>
      </c>
      <c r="G343" s="218" t="s">
        <v>1352</v>
      </c>
      <c r="H343" s="219">
        <v>1</v>
      </c>
      <c r="I343" s="220"/>
      <c r="J343" s="221">
        <f>ROUND(I343*H343,2)</f>
        <v>0</v>
      </c>
      <c r="K343" s="217" t="s">
        <v>19</v>
      </c>
      <c r="L343" s="46"/>
      <c r="M343" s="222" t="s">
        <v>19</v>
      </c>
      <c r="N343" s="223" t="s">
        <v>44</v>
      </c>
      <c r="O343" s="86"/>
      <c r="P343" s="224">
        <f>O343*H343</f>
        <v>0</v>
      </c>
      <c r="Q343" s="224">
        <v>0</v>
      </c>
      <c r="R343" s="224">
        <f>Q343*H343</f>
        <v>0</v>
      </c>
      <c r="S343" s="224">
        <v>0</v>
      </c>
      <c r="T343" s="225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26" t="s">
        <v>135</v>
      </c>
      <c r="AT343" s="226" t="s">
        <v>190</v>
      </c>
      <c r="AU343" s="226" t="s">
        <v>80</v>
      </c>
      <c r="AY343" s="19" t="s">
        <v>188</v>
      </c>
      <c r="BE343" s="227">
        <f>IF(N343="základní",J343,0)</f>
        <v>0</v>
      </c>
      <c r="BF343" s="227">
        <f>IF(N343="snížená",J343,0)</f>
        <v>0</v>
      </c>
      <c r="BG343" s="227">
        <f>IF(N343="zákl. přenesená",J343,0)</f>
        <v>0</v>
      </c>
      <c r="BH343" s="227">
        <f>IF(N343="sníž. přenesená",J343,0)</f>
        <v>0</v>
      </c>
      <c r="BI343" s="227">
        <f>IF(N343="nulová",J343,0)</f>
        <v>0</v>
      </c>
      <c r="BJ343" s="19" t="s">
        <v>80</v>
      </c>
      <c r="BK343" s="227">
        <f>ROUND(I343*H343,2)</f>
        <v>0</v>
      </c>
      <c r="BL343" s="19" t="s">
        <v>135</v>
      </c>
      <c r="BM343" s="226" t="s">
        <v>5882</v>
      </c>
    </row>
    <row r="344" s="2" customFormat="1" ht="16.5" customHeight="1">
      <c r="A344" s="40"/>
      <c r="B344" s="41"/>
      <c r="C344" s="215" t="s">
        <v>5140</v>
      </c>
      <c r="D344" s="215" t="s">
        <v>190</v>
      </c>
      <c r="E344" s="216" t="s">
        <v>5883</v>
      </c>
      <c r="F344" s="217" t="s">
        <v>5884</v>
      </c>
      <c r="G344" s="218" t="s">
        <v>1352</v>
      </c>
      <c r="H344" s="219">
        <v>1</v>
      </c>
      <c r="I344" s="220"/>
      <c r="J344" s="221">
        <f>ROUND(I344*H344,2)</f>
        <v>0</v>
      </c>
      <c r="K344" s="217" t="s">
        <v>19</v>
      </c>
      <c r="L344" s="46"/>
      <c r="M344" s="222" t="s">
        <v>19</v>
      </c>
      <c r="N344" s="223" t="s">
        <v>44</v>
      </c>
      <c r="O344" s="86"/>
      <c r="P344" s="224">
        <f>O344*H344</f>
        <v>0</v>
      </c>
      <c r="Q344" s="224">
        <v>0</v>
      </c>
      <c r="R344" s="224">
        <f>Q344*H344</f>
        <v>0</v>
      </c>
      <c r="S344" s="224">
        <v>0</v>
      </c>
      <c r="T344" s="225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26" t="s">
        <v>135</v>
      </c>
      <c r="AT344" s="226" t="s">
        <v>190</v>
      </c>
      <c r="AU344" s="226" t="s">
        <v>80</v>
      </c>
      <c r="AY344" s="19" t="s">
        <v>188</v>
      </c>
      <c r="BE344" s="227">
        <f>IF(N344="základní",J344,0)</f>
        <v>0</v>
      </c>
      <c r="BF344" s="227">
        <f>IF(N344="snížená",J344,0)</f>
        <v>0</v>
      </c>
      <c r="BG344" s="227">
        <f>IF(N344="zákl. přenesená",J344,0)</f>
        <v>0</v>
      </c>
      <c r="BH344" s="227">
        <f>IF(N344="sníž. přenesená",J344,0)</f>
        <v>0</v>
      </c>
      <c r="BI344" s="227">
        <f>IF(N344="nulová",J344,0)</f>
        <v>0</v>
      </c>
      <c r="BJ344" s="19" t="s">
        <v>80</v>
      </c>
      <c r="BK344" s="227">
        <f>ROUND(I344*H344,2)</f>
        <v>0</v>
      </c>
      <c r="BL344" s="19" t="s">
        <v>135</v>
      </c>
      <c r="BM344" s="226" t="s">
        <v>5885</v>
      </c>
    </row>
    <row r="345" s="2" customFormat="1" ht="16.5" customHeight="1">
      <c r="A345" s="40"/>
      <c r="B345" s="41"/>
      <c r="C345" s="215" t="s">
        <v>3981</v>
      </c>
      <c r="D345" s="215" t="s">
        <v>190</v>
      </c>
      <c r="E345" s="216" t="s">
        <v>5886</v>
      </c>
      <c r="F345" s="217" t="s">
        <v>5887</v>
      </c>
      <c r="G345" s="218" t="s">
        <v>1352</v>
      </c>
      <c r="H345" s="219">
        <v>6</v>
      </c>
      <c r="I345" s="220"/>
      <c r="J345" s="221">
        <f>ROUND(I345*H345,2)</f>
        <v>0</v>
      </c>
      <c r="K345" s="217" t="s">
        <v>19</v>
      </c>
      <c r="L345" s="46"/>
      <c r="M345" s="222" t="s">
        <v>19</v>
      </c>
      <c r="N345" s="223" t="s">
        <v>44</v>
      </c>
      <c r="O345" s="86"/>
      <c r="P345" s="224">
        <f>O345*H345</f>
        <v>0</v>
      </c>
      <c r="Q345" s="224">
        <v>0</v>
      </c>
      <c r="R345" s="224">
        <f>Q345*H345</f>
        <v>0</v>
      </c>
      <c r="S345" s="224">
        <v>0</v>
      </c>
      <c r="T345" s="225">
        <f>S345*H345</f>
        <v>0</v>
      </c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R345" s="226" t="s">
        <v>135</v>
      </c>
      <c r="AT345" s="226" t="s">
        <v>190</v>
      </c>
      <c r="AU345" s="226" t="s">
        <v>80</v>
      </c>
      <c r="AY345" s="19" t="s">
        <v>188</v>
      </c>
      <c r="BE345" s="227">
        <f>IF(N345="základní",J345,0)</f>
        <v>0</v>
      </c>
      <c r="BF345" s="227">
        <f>IF(N345="snížená",J345,0)</f>
        <v>0</v>
      </c>
      <c r="BG345" s="227">
        <f>IF(N345="zákl. přenesená",J345,0)</f>
        <v>0</v>
      </c>
      <c r="BH345" s="227">
        <f>IF(N345="sníž. přenesená",J345,0)</f>
        <v>0</v>
      </c>
      <c r="BI345" s="227">
        <f>IF(N345="nulová",J345,0)</f>
        <v>0</v>
      </c>
      <c r="BJ345" s="19" t="s">
        <v>80</v>
      </c>
      <c r="BK345" s="227">
        <f>ROUND(I345*H345,2)</f>
        <v>0</v>
      </c>
      <c r="BL345" s="19" t="s">
        <v>135</v>
      </c>
      <c r="BM345" s="226" t="s">
        <v>5888</v>
      </c>
    </row>
    <row r="346" s="2" customFormat="1" ht="16.5" customHeight="1">
      <c r="A346" s="40"/>
      <c r="B346" s="41"/>
      <c r="C346" s="215" t="s">
        <v>5143</v>
      </c>
      <c r="D346" s="215" t="s">
        <v>190</v>
      </c>
      <c r="E346" s="216" t="s">
        <v>5737</v>
      </c>
      <c r="F346" s="217" t="s">
        <v>5738</v>
      </c>
      <c r="G346" s="218" t="s">
        <v>1352</v>
      </c>
      <c r="H346" s="219">
        <v>1</v>
      </c>
      <c r="I346" s="220"/>
      <c r="J346" s="221">
        <f>ROUND(I346*H346,2)</f>
        <v>0</v>
      </c>
      <c r="K346" s="217" t="s">
        <v>19</v>
      </c>
      <c r="L346" s="46"/>
      <c r="M346" s="222" t="s">
        <v>19</v>
      </c>
      <c r="N346" s="223" t="s">
        <v>44</v>
      </c>
      <c r="O346" s="86"/>
      <c r="P346" s="224">
        <f>O346*H346</f>
        <v>0</v>
      </c>
      <c r="Q346" s="224">
        <v>0</v>
      </c>
      <c r="R346" s="224">
        <f>Q346*H346</f>
        <v>0</v>
      </c>
      <c r="S346" s="224">
        <v>0</v>
      </c>
      <c r="T346" s="225">
        <f>S346*H346</f>
        <v>0</v>
      </c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R346" s="226" t="s">
        <v>135</v>
      </c>
      <c r="AT346" s="226" t="s">
        <v>190</v>
      </c>
      <c r="AU346" s="226" t="s">
        <v>80</v>
      </c>
      <c r="AY346" s="19" t="s">
        <v>188</v>
      </c>
      <c r="BE346" s="227">
        <f>IF(N346="základní",J346,0)</f>
        <v>0</v>
      </c>
      <c r="BF346" s="227">
        <f>IF(N346="snížená",J346,0)</f>
        <v>0</v>
      </c>
      <c r="BG346" s="227">
        <f>IF(N346="zákl. přenesená",J346,0)</f>
        <v>0</v>
      </c>
      <c r="BH346" s="227">
        <f>IF(N346="sníž. přenesená",J346,0)</f>
        <v>0</v>
      </c>
      <c r="BI346" s="227">
        <f>IF(N346="nulová",J346,0)</f>
        <v>0</v>
      </c>
      <c r="BJ346" s="19" t="s">
        <v>80</v>
      </c>
      <c r="BK346" s="227">
        <f>ROUND(I346*H346,2)</f>
        <v>0</v>
      </c>
      <c r="BL346" s="19" t="s">
        <v>135</v>
      </c>
      <c r="BM346" s="226" t="s">
        <v>5889</v>
      </c>
    </row>
    <row r="347" s="2" customFormat="1" ht="16.5" customHeight="1">
      <c r="A347" s="40"/>
      <c r="B347" s="41"/>
      <c r="C347" s="215" t="s">
        <v>3984</v>
      </c>
      <c r="D347" s="215" t="s">
        <v>190</v>
      </c>
      <c r="E347" s="216" t="s">
        <v>5890</v>
      </c>
      <c r="F347" s="217" t="s">
        <v>5891</v>
      </c>
      <c r="G347" s="218" t="s">
        <v>1352</v>
      </c>
      <c r="H347" s="219">
        <v>3</v>
      </c>
      <c r="I347" s="220"/>
      <c r="J347" s="221">
        <f>ROUND(I347*H347,2)</f>
        <v>0</v>
      </c>
      <c r="K347" s="217" t="s">
        <v>19</v>
      </c>
      <c r="L347" s="46"/>
      <c r="M347" s="222" t="s">
        <v>19</v>
      </c>
      <c r="N347" s="223" t="s">
        <v>44</v>
      </c>
      <c r="O347" s="86"/>
      <c r="P347" s="224">
        <f>O347*H347</f>
        <v>0</v>
      </c>
      <c r="Q347" s="224">
        <v>0</v>
      </c>
      <c r="R347" s="224">
        <f>Q347*H347</f>
        <v>0</v>
      </c>
      <c r="S347" s="224">
        <v>0</v>
      </c>
      <c r="T347" s="225">
        <f>S347*H347</f>
        <v>0</v>
      </c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26" t="s">
        <v>135</v>
      </c>
      <c r="AT347" s="226" t="s">
        <v>190</v>
      </c>
      <c r="AU347" s="226" t="s">
        <v>80</v>
      </c>
      <c r="AY347" s="19" t="s">
        <v>188</v>
      </c>
      <c r="BE347" s="227">
        <f>IF(N347="základní",J347,0)</f>
        <v>0</v>
      </c>
      <c r="BF347" s="227">
        <f>IF(N347="snížená",J347,0)</f>
        <v>0</v>
      </c>
      <c r="BG347" s="227">
        <f>IF(N347="zákl. přenesená",J347,0)</f>
        <v>0</v>
      </c>
      <c r="BH347" s="227">
        <f>IF(N347="sníž. přenesená",J347,0)</f>
        <v>0</v>
      </c>
      <c r="BI347" s="227">
        <f>IF(N347="nulová",J347,0)</f>
        <v>0</v>
      </c>
      <c r="BJ347" s="19" t="s">
        <v>80</v>
      </c>
      <c r="BK347" s="227">
        <f>ROUND(I347*H347,2)</f>
        <v>0</v>
      </c>
      <c r="BL347" s="19" t="s">
        <v>135</v>
      </c>
      <c r="BM347" s="226" t="s">
        <v>5892</v>
      </c>
    </row>
    <row r="348" s="2" customFormat="1" ht="16.5" customHeight="1">
      <c r="A348" s="40"/>
      <c r="B348" s="41"/>
      <c r="C348" s="215" t="s">
        <v>5146</v>
      </c>
      <c r="D348" s="215" t="s">
        <v>190</v>
      </c>
      <c r="E348" s="216" t="s">
        <v>5893</v>
      </c>
      <c r="F348" s="217" t="s">
        <v>5894</v>
      </c>
      <c r="G348" s="218" t="s">
        <v>1352</v>
      </c>
      <c r="H348" s="219">
        <v>3</v>
      </c>
      <c r="I348" s="220"/>
      <c r="J348" s="221">
        <f>ROUND(I348*H348,2)</f>
        <v>0</v>
      </c>
      <c r="K348" s="217" t="s">
        <v>19</v>
      </c>
      <c r="L348" s="46"/>
      <c r="M348" s="222" t="s">
        <v>19</v>
      </c>
      <c r="N348" s="223" t="s">
        <v>44</v>
      </c>
      <c r="O348" s="86"/>
      <c r="P348" s="224">
        <f>O348*H348</f>
        <v>0</v>
      </c>
      <c r="Q348" s="224">
        <v>0</v>
      </c>
      <c r="R348" s="224">
        <f>Q348*H348</f>
        <v>0</v>
      </c>
      <c r="S348" s="224">
        <v>0</v>
      </c>
      <c r="T348" s="225">
        <f>S348*H348</f>
        <v>0</v>
      </c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R348" s="226" t="s">
        <v>135</v>
      </c>
      <c r="AT348" s="226" t="s">
        <v>190</v>
      </c>
      <c r="AU348" s="226" t="s">
        <v>80</v>
      </c>
      <c r="AY348" s="19" t="s">
        <v>188</v>
      </c>
      <c r="BE348" s="227">
        <f>IF(N348="základní",J348,0)</f>
        <v>0</v>
      </c>
      <c r="BF348" s="227">
        <f>IF(N348="snížená",J348,0)</f>
        <v>0</v>
      </c>
      <c r="BG348" s="227">
        <f>IF(N348="zákl. přenesená",J348,0)</f>
        <v>0</v>
      </c>
      <c r="BH348" s="227">
        <f>IF(N348="sníž. přenesená",J348,0)</f>
        <v>0</v>
      </c>
      <c r="BI348" s="227">
        <f>IF(N348="nulová",J348,0)</f>
        <v>0</v>
      </c>
      <c r="BJ348" s="19" t="s">
        <v>80</v>
      </c>
      <c r="BK348" s="227">
        <f>ROUND(I348*H348,2)</f>
        <v>0</v>
      </c>
      <c r="BL348" s="19" t="s">
        <v>135</v>
      </c>
      <c r="BM348" s="226" t="s">
        <v>5895</v>
      </c>
    </row>
    <row r="349" s="2" customFormat="1" ht="16.5" customHeight="1">
      <c r="A349" s="40"/>
      <c r="B349" s="41"/>
      <c r="C349" s="215" t="s">
        <v>3987</v>
      </c>
      <c r="D349" s="215" t="s">
        <v>190</v>
      </c>
      <c r="E349" s="216" t="s">
        <v>5530</v>
      </c>
      <c r="F349" s="217" t="s">
        <v>5531</v>
      </c>
      <c r="G349" s="218" t="s">
        <v>1352</v>
      </c>
      <c r="H349" s="219">
        <v>18</v>
      </c>
      <c r="I349" s="220"/>
      <c r="J349" s="221">
        <f>ROUND(I349*H349,2)</f>
        <v>0</v>
      </c>
      <c r="K349" s="217" t="s">
        <v>19</v>
      </c>
      <c r="L349" s="46"/>
      <c r="M349" s="222" t="s">
        <v>19</v>
      </c>
      <c r="N349" s="223" t="s">
        <v>44</v>
      </c>
      <c r="O349" s="86"/>
      <c r="P349" s="224">
        <f>O349*H349</f>
        <v>0</v>
      </c>
      <c r="Q349" s="224">
        <v>0</v>
      </c>
      <c r="R349" s="224">
        <f>Q349*H349</f>
        <v>0</v>
      </c>
      <c r="S349" s="224">
        <v>0</v>
      </c>
      <c r="T349" s="225">
        <f>S349*H349</f>
        <v>0</v>
      </c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R349" s="226" t="s">
        <v>135</v>
      </c>
      <c r="AT349" s="226" t="s">
        <v>190</v>
      </c>
      <c r="AU349" s="226" t="s">
        <v>80</v>
      </c>
      <c r="AY349" s="19" t="s">
        <v>188</v>
      </c>
      <c r="BE349" s="227">
        <f>IF(N349="základní",J349,0)</f>
        <v>0</v>
      </c>
      <c r="BF349" s="227">
        <f>IF(N349="snížená",J349,0)</f>
        <v>0</v>
      </c>
      <c r="BG349" s="227">
        <f>IF(N349="zákl. přenesená",J349,0)</f>
        <v>0</v>
      </c>
      <c r="BH349" s="227">
        <f>IF(N349="sníž. přenesená",J349,0)</f>
        <v>0</v>
      </c>
      <c r="BI349" s="227">
        <f>IF(N349="nulová",J349,0)</f>
        <v>0</v>
      </c>
      <c r="BJ349" s="19" t="s">
        <v>80</v>
      </c>
      <c r="BK349" s="227">
        <f>ROUND(I349*H349,2)</f>
        <v>0</v>
      </c>
      <c r="BL349" s="19" t="s">
        <v>135</v>
      </c>
      <c r="BM349" s="226" t="s">
        <v>5896</v>
      </c>
    </row>
    <row r="350" s="2" customFormat="1" ht="16.5" customHeight="1">
      <c r="A350" s="40"/>
      <c r="B350" s="41"/>
      <c r="C350" s="215" t="s">
        <v>5149</v>
      </c>
      <c r="D350" s="215" t="s">
        <v>190</v>
      </c>
      <c r="E350" s="216" t="s">
        <v>5534</v>
      </c>
      <c r="F350" s="217" t="s">
        <v>5535</v>
      </c>
      <c r="G350" s="218" t="s">
        <v>1352</v>
      </c>
      <c r="H350" s="219">
        <v>11</v>
      </c>
      <c r="I350" s="220"/>
      <c r="J350" s="221">
        <f>ROUND(I350*H350,2)</f>
        <v>0</v>
      </c>
      <c r="K350" s="217" t="s">
        <v>19</v>
      </c>
      <c r="L350" s="46"/>
      <c r="M350" s="222" t="s">
        <v>19</v>
      </c>
      <c r="N350" s="223" t="s">
        <v>44</v>
      </c>
      <c r="O350" s="86"/>
      <c r="P350" s="224">
        <f>O350*H350</f>
        <v>0</v>
      </c>
      <c r="Q350" s="224">
        <v>0</v>
      </c>
      <c r="R350" s="224">
        <f>Q350*H350</f>
        <v>0</v>
      </c>
      <c r="S350" s="224">
        <v>0</v>
      </c>
      <c r="T350" s="225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26" t="s">
        <v>135</v>
      </c>
      <c r="AT350" s="226" t="s">
        <v>190</v>
      </c>
      <c r="AU350" s="226" t="s">
        <v>80</v>
      </c>
      <c r="AY350" s="19" t="s">
        <v>188</v>
      </c>
      <c r="BE350" s="227">
        <f>IF(N350="základní",J350,0)</f>
        <v>0</v>
      </c>
      <c r="BF350" s="227">
        <f>IF(N350="snížená",J350,0)</f>
        <v>0</v>
      </c>
      <c r="BG350" s="227">
        <f>IF(N350="zákl. přenesená",J350,0)</f>
        <v>0</v>
      </c>
      <c r="BH350" s="227">
        <f>IF(N350="sníž. přenesená",J350,0)</f>
        <v>0</v>
      </c>
      <c r="BI350" s="227">
        <f>IF(N350="nulová",J350,0)</f>
        <v>0</v>
      </c>
      <c r="BJ350" s="19" t="s">
        <v>80</v>
      </c>
      <c r="BK350" s="227">
        <f>ROUND(I350*H350,2)</f>
        <v>0</v>
      </c>
      <c r="BL350" s="19" t="s">
        <v>135</v>
      </c>
      <c r="BM350" s="226" t="s">
        <v>5897</v>
      </c>
    </row>
    <row r="351" s="2" customFormat="1" ht="16.5" customHeight="1">
      <c r="A351" s="40"/>
      <c r="B351" s="41"/>
      <c r="C351" s="215" t="s">
        <v>3988</v>
      </c>
      <c r="D351" s="215" t="s">
        <v>190</v>
      </c>
      <c r="E351" s="216" t="s">
        <v>5898</v>
      </c>
      <c r="F351" s="217" t="s">
        <v>5899</v>
      </c>
      <c r="G351" s="218" t="s">
        <v>1352</v>
      </c>
      <c r="H351" s="219">
        <v>7</v>
      </c>
      <c r="I351" s="220"/>
      <c r="J351" s="221">
        <f>ROUND(I351*H351,2)</f>
        <v>0</v>
      </c>
      <c r="K351" s="217" t="s">
        <v>19</v>
      </c>
      <c r="L351" s="46"/>
      <c r="M351" s="222" t="s">
        <v>19</v>
      </c>
      <c r="N351" s="223" t="s">
        <v>44</v>
      </c>
      <c r="O351" s="86"/>
      <c r="P351" s="224">
        <f>O351*H351</f>
        <v>0</v>
      </c>
      <c r="Q351" s="224">
        <v>0</v>
      </c>
      <c r="R351" s="224">
        <f>Q351*H351</f>
        <v>0</v>
      </c>
      <c r="S351" s="224">
        <v>0</v>
      </c>
      <c r="T351" s="225">
        <f>S351*H351</f>
        <v>0</v>
      </c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R351" s="226" t="s">
        <v>135</v>
      </c>
      <c r="AT351" s="226" t="s">
        <v>190</v>
      </c>
      <c r="AU351" s="226" t="s">
        <v>80</v>
      </c>
      <c r="AY351" s="19" t="s">
        <v>188</v>
      </c>
      <c r="BE351" s="227">
        <f>IF(N351="základní",J351,0)</f>
        <v>0</v>
      </c>
      <c r="BF351" s="227">
        <f>IF(N351="snížená",J351,0)</f>
        <v>0</v>
      </c>
      <c r="BG351" s="227">
        <f>IF(N351="zákl. přenesená",J351,0)</f>
        <v>0</v>
      </c>
      <c r="BH351" s="227">
        <f>IF(N351="sníž. přenesená",J351,0)</f>
        <v>0</v>
      </c>
      <c r="BI351" s="227">
        <f>IF(N351="nulová",J351,0)</f>
        <v>0</v>
      </c>
      <c r="BJ351" s="19" t="s">
        <v>80</v>
      </c>
      <c r="BK351" s="227">
        <f>ROUND(I351*H351,2)</f>
        <v>0</v>
      </c>
      <c r="BL351" s="19" t="s">
        <v>135</v>
      </c>
      <c r="BM351" s="226" t="s">
        <v>453</v>
      </c>
    </row>
    <row r="352" s="2" customFormat="1" ht="16.5" customHeight="1">
      <c r="A352" s="40"/>
      <c r="B352" s="41"/>
      <c r="C352" s="215" t="s">
        <v>5152</v>
      </c>
      <c r="D352" s="215" t="s">
        <v>190</v>
      </c>
      <c r="E352" s="216" t="s">
        <v>5900</v>
      </c>
      <c r="F352" s="217" t="s">
        <v>5901</v>
      </c>
      <c r="G352" s="218" t="s">
        <v>1352</v>
      </c>
      <c r="H352" s="219">
        <v>1</v>
      </c>
      <c r="I352" s="220"/>
      <c r="J352" s="221">
        <f>ROUND(I352*H352,2)</f>
        <v>0</v>
      </c>
      <c r="K352" s="217" t="s">
        <v>19</v>
      </c>
      <c r="L352" s="46"/>
      <c r="M352" s="222" t="s">
        <v>19</v>
      </c>
      <c r="N352" s="223" t="s">
        <v>44</v>
      </c>
      <c r="O352" s="86"/>
      <c r="P352" s="224">
        <f>O352*H352</f>
        <v>0</v>
      </c>
      <c r="Q352" s="224">
        <v>0</v>
      </c>
      <c r="R352" s="224">
        <f>Q352*H352</f>
        <v>0</v>
      </c>
      <c r="S352" s="224">
        <v>0</v>
      </c>
      <c r="T352" s="225">
        <f>S352*H352</f>
        <v>0</v>
      </c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R352" s="226" t="s">
        <v>135</v>
      </c>
      <c r="AT352" s="226" t="s">
        <v>190</v>
      </c>
      <c r="AU352" s="226" t="s">
        <v>80</v>
      </c>
      <c r="AY352" s="19" t="s">
        <v>188</v>
      </c>
      <c r="BE352" s="227">
        <f>IF(N352="základní",J352,0)</f>
        <v>0</v>
      </c>
      <c r="BF352" s="227">
        <f>IF(N352="snížená",J352,0)</f>
        <v>0</v>
      </c>
      <c r="BG352" s="227">
        <f>IF(N352="zákl. přenesená",J352,0)</f>
        <v>0</v>
      </c>
      <c r="BH352" s="227">
        <f>IF(N352="sníž. přenesená",J352,0)</f>
        <v>0</v>
      </c>
      <c r="BI352" s="227">
        <f>IF(N352="nulová",J352,0)</f>
        <v>0</v>
      </c>
      <c r="BJ352" s="19" t="s">
        <v>80</v>
      </c>
      <c r="BK352" s="227">
        <f>ROUND(I352*H352,2)</f>
        <v>0</v>
      </c>
      <c r="BL352" s="19" t="s">
        <v>135</v>
      </c>
      <c r="BM352" s="226" t="s">
        <v>5902</v>
      </c>
    </row>
    <row r="353" s="2" customFormat="1" ht="16.5" customHeight="1">
      <c r="A353" s="40"/>
      <c r="B353" s="41"/>
      <c r="C353" s="215" t="s">
        <v>3989</v>
      </c>
      <c r="D353" s="215" t="s">
        <v>190</v>
      </c>
      <c r="E353" s="216" t="s">
        <v>5903</v>
      </c>
      <c r="F353" s="217" t="s">
        <v>5904</v>
      </c>
      <c r="G353" s="218" t="s">
        <v>1352</v>
      </c>
      <c r="H353" s="219">
        <v>2</v>
      </c>
      <c r="I353" s="220"/>
      <c r="J353" s="221">
        <f>ROUND(I353*H353,2)</f>
        <v>0</v>
      </c>
      <c r="K353" s="217" t="s">
        <v>19</v>
      </c>
      <c r="L353" s="46"/>
      <c r="M353" s="222" t="s">
        <v>19</v>
      </c>
      <c r="N353" s="223" t="s">
        <v>44</v>
      </c>
      <c r="O353" s="86"/>
      <c r="P353" s="224">
        <f>O353*H353</f>
        <v>0</v>
      </c>
      <c r="Q353" s="224">
        <v>0</v>
      </c>
      <c r="R353" s="224">
        <f>Q353*H353</f>
        <v>0</v>
      </c>
      <c r="S353" s="224">
        <v>0</v>
      </c>
      <c r="T353" s="225">
        <f>S353*H353</f>
        <v>0</v>
      </c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R353" s="226" t="s">
        <v>135</v>
      </c>
      <c r="AT353" s="226" t="s">
        <v>190</v>
      </c>
      <c r="AU353" s="226" t="s">
        <v>80</v>
      </c>
      <c r="AY353" s="19" t="s">
        <v>188</v>
      </c>
      <c r="BE353" s="227">
        <f>IF(N353="základní",J353,0)</f>
        <v>0</v>
      </c>
      <c r="BF353" s="227">
        <f>IF(N353="snížená",J353,0)</f>
        <v>0</v>
      </c>
      <c r="BG353" s="227">
        <f>IF(N353="zákl. přenesená",J353,0)</f>
        <v>0</v>
      </c>
      <c r="BH353" s="227">
        <f>IF(N353="sníž. přenesená",J353,0)</f>
        <v>0</v>
      </c>
      <c r="BI353" s="227">
        <f>IF(N353="nulová",J353,0)</f>
        <v>0</v>
      </c>
      <c r="BJ353" s="19" t="s">
        <v>80</v>
      </c>
      <c r="BK353" s="227">
        <f>ROUND(I353*H353,2)</f>
        <v>0</v>
      </c>
      <c r="BL353" s="19" t="s">
        <v>135</v>
      </c>
      <c r="BM353" s="226" t="s">
        <v>5905</v>
      </c>
    </row>
    <row r="354" s="2" customFormat="1" ht="16.5" customHeight="1">
      <c r="A354" s="40"/>
      <c r="B354" s="41"/>
      <c r="C354" s="215" t="s">
        <v>5155</v>
      </c>
      <c r="D354" s="215" t="s">
        <v>190</v>
      </c>
      <c r="E354" s="216" t="s">
        <v>5906</v>
      </c>
      <c r="F354" s="217" t="s">
        <v>5907</v>
      </c>
      <c r="G354" s="218" t="s">
        <v>1352</v>
      </c>
      <c r="H354" s="219">
        <v>2</v>
      </c>
      <c r="I354" s="220"/>
      <c r="J354" s="221">
        <f>ROUND(I354*H354,2)</f>
        <v>0</v>
      </c>
      <c r="K354" s="217" t="s">
        <v>19</v>
      </c>
      <c r="L354" s="46"/>
      <c r="M354" s="222" t="s">
        <v>19</v>
      </c>
      <c r="N354" s="223" t="s">
        <v>44</v>
      </c>
      <c r="O354" s="86"/>
      <c r="P354" s="224">
        <f>O354*H354</f>
        <v>0</v>
      </c>
      <c r="Q354" s="224">
        <v>0</v>
      </c>
      <c r="R354" s="224">
        <f>Q354*H354</f>
        <v>0</v>
      </c>
      <c r="S354" s="224">
        <v>0</v>
      </c>
      <c r="T354" s="225">
        <f>S354*H354</f>
        <v>0</v>
      </c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R354" s="226" t="s">
        <v>135</v>
      </c>
      <c r="AT354" s="226" t="s">
        <v>190</v>
      </c>
      <c r="AU354" s="226" t="s">
        <v>80</v>
      </c>
      <c r="AY354" s="19" t="s">
        <v>188</v>
      </c>
      <c r="BE354" s="227">
        <f>IF(N354="základní",J354,0)</f>
        <v>0</v>
      </c>
      <c r="BF354" s="227">
        <f>IF(N354="snížená",J354,0)</f>
        <v>0</v>
      </c>
      <c r="BG354" s="227">
        <f>IF(N354="zákl. přenesená",J354,0)</f>
        <v>0</v>
      </c>
      <c r="BH354" s="227">
        <f>IF(N354="sníž. přenesená",J354,0)</f>
        <v>0</v>
      </c>
      <c r="BI354" s="227">
        <f>IF(N354="nulová",J354,0)</f>
        <v>0</v>
      </c>
      <c r="BJ354" s="19" t="s">
        <v>80</v>
      </c>
      <c r="BK354" s="227">
        <f>ROUND(I354*H354,2)</f>
        <v>0</v>
      </c>
      <c r="BL354" s="19" t="s">
        <v>135</v>
      </c>
      <c r="BM354" s="226" t="s">
        <v>5908</v>
      </c>
    </row>
    <row r="355" s="2" customFormat="1" ht="16.5" customHeight="1">
      <c r="A355" s="40"/>
      <c r="B355" s="41"/>
      <c r="C355" s="215" t="s">
        <v>3992</v>
      </c>
      <c r="D355" s="215" t="s">
        <v>190</v>
      </c>
      <c r="E355" s="216" t="s">
        <v>5909</v>
      </c>
      <c r="F355" s="217" t="s">
        <v>5910</v>
      </c>
      <c r="G355" s="218" t="s">
        <v>1352</v>
      </c>
      <c r="H355" s="219">
        <v>5</v>
      </c>
      <c r="I355" s="220"/>
      <c r="J355" s="221">
        <f>ROUND(I355*H355,2)</f>
        <v>0</v>
      </c>
      <c r="K355" s="217" t="s">
        <v>19</v>
      </c>
      <c r="L355" s="46"/>
      <c r="M355" s="222" t="s">
        <v>19</v>
      </c>
      <c r="N355" s="223" t="s">
        <v>44</v>
      </c>
      <c r="O355" s="86"/>
      <c r="P355" s="224">
        <f>O355*H355</f>
        <v>0</v>
      </c>
      <c r="Q355" s="224">
        <v>0</v>
      </c>
      <c r="R355" s="224">
        <f>Q355*H355</f>
        <v>0</v>
      </c>
      <c r="S355" s="224">
        <v>0</v>
      </c>
      <c r="T355" s="225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26" t="s">
        <v>135</v>
      </c>
      <c r="AT355" s="226" t="s">
        <v>190</v>
      </c>
      <c r="AU355" s="226" t="s">
        <v>80</v>
      </c>
      <c r="AY355" s="19" t="s">
        <v>188</v>
      </c>
      <c r="BE355" s="227">
        <f>IF(N355="základní",J355,0)</f>
        <v>0</v>
      </c>
      <c r="BF355" s="227">
        <f>IF(N355="snížená",J355,0)</f>
        <v>0</v>
      </c>
      <c r="BG355" s="227">
        <f>IF(N355="zákl. přenesená",J355,0)</f>
        <v>0</v>
      </c>
      <c r="BH355" s="227">
        <f>IF(N355="sníž. přenesená",J355,0)</f>
        <v>0</v>
      </c>
      <c r="BI355" s="227">
        <f>IF(N355="nulová",J355,0)</f>
        <v>0</v>
      </c>
      <c r="BJ355" s="19" t="s">
        <v>80</v>
      </c>
      <c r="BK355" s="227">
        <f>ROUND(I355*H355,2)</f>
        <v>0</v>
      </c>
      <c r="BL355" s="19" t="s">
        <v>135</v>
      </c>
      <c r="BM355" s="226" t="s">
        <v>5911</v>
      </c>
    </row>
    <row r="356" s="2" customFormat="1" ht="16.5" customHeight="1">
      <c r="A356" s="40"/>
      <c r="B356" s="41"/>
      <c r="C356" s="215" t="s">
        <v>5161</v>
      </c>
      <c r="D356" s="215" t="s">
        <v>190</v>
      </c>
      <c r="E356" s="216" t="s">
        <v>5912</v>
      </c>
      <c r="F356" s="217" t="s">
        <v>5913</v>
      </c>
      <c r="G356" s="218" t="s">
        <v>1352</v>
      </c>
      <c r="H356" s="219">
        <v>5</v>
      </c>
      <c r="I356" s="220"/>
      <c r="J356" s="221">
        <f>ROUND(I356*H356,2)</f>
        <v>0</v>
      </c>
      <c r="K356" s="217" t="s">
        <v>19</v>
      </c>
      <c r="L356" s="46"/>
      <c r="M356" s="222" t="s">
        <v>19</v>
      </c>
      <c r="N356" s="223" t="s">
        <v>44</v>
      </c>
      <c r="O356" s="86"/>
      <c r="P356" s="224">
        <f>O356*H356</f>
        <v>0</v>
      </c>
      <c r="Q356" s="224">
        <v>0</v>
      </c>
      <c r="R356" s="224">
        <f>Q356*H356</f>
        <v>0</v>
      </c>
      <c r="S356" s="224">
        <v>0</v>
      </c>
      <c r="T356" s="225">
        <f>S356*H356</f>
        <v>0</v>
      </c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R356" s="226" t="s">
        <v>135</v>
      </c>
      <c r="AT356" s="226" t="s">
        <v>190</v>
      </c>
      <c r="AU356" s="226" t="s">
        <v>80</v>
      </c>
      <c r="AY356" s="19" t="s">
        <v>188</v>
      </c>
      <c r="BE356" s="227">
        <f>IF(N356="základní",J356,0)</f>
        <v>0</v>
      </c>
      <c r="BF356" s="227">
        <f>IF(N356="snížená",J356,0)</f>
        <v>0</v>
      </c>
      <c r="BG356" s="227">
        <f>IF(N356="zákl. přenesená",J356,0)</f>
        <v>0</v>
      </c>
      <c r="BH356" s="227">
        <f>IF(N356="sníž. přenesená",J356,0)</f>
        <v>0</v>
      </c>
      <c r="BI356" s="227">
        <f>IF(N356="nulová",J356,0)</f>
        <v>0</v>
      </c>
      <c r="BJ356" s="19" t="s">
        <v>80</v>
      </c>
      <c r="BK356" s="227">
        <f>ROUND(I356*H356,2)</f>
        <v>0</v>
      </c>
      <c r="BL356" s="19" t="s">
        <v>135</v>
      </c>
      <c r="BM356" s="226" t="s">
        <v>5914</v>
      </c>
    </row>
    <row r="357" s="2" customFormat="1" ht="16.5" customHeight="1">
      <c r="A357" s="40"/>
      <c r="B357" s="41"/>
      <c r="C357" s="215" t="s">
        <v>3994</v>
      </c>
      <c r="D357" s="215" t="s">
        <v>190</v>
      </c>
      <c r="E357" s="216" t="s">
        <v>5915</v>
      </c>
      <c r="F357" s="217" t="s">
        <v>5916</v>
      </c>
      <c r="G357" s="218" t="s">
        <v>1352</v>
      </c>
      <c r="H357" s="219">
        <v>5</v>
      </c>
      <c r="I357" s="220"/>
      <c r="J357" s="221">
        <f>ROUND(I357*H357,2)</f>
        <v>0</v>
      </c>
      <c r="K357" s="217" t="s">
        <v>19</v>
      </c>
      <c r="L357" s="46"/>
      <c r="M357" s="222" t="s">
        <v>19</v>
      </c>
      <c r="N357" s="223" t="s">
        <v>44</v>
      </c>
      <c r="O357" s="86"/>
      <c r="P357" s="224">
        <f>O357*H357</f>
        <v>0</v>
      </c>
      <c r="Q357" s="224">
        <v>0</v>
      </c>
      <c r="R357" s="224">
        <f>Q357*H357</f>
        <v>0</v>
      </c>
      <c r="S357" s="224">
        <v>0</v>
      </c>
      <c r="T357" s="225">
        <f>S357*H357</f>
        <v>0</v>
      </c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R357" s="226" t="s">
        <v>135</v>
      </c>
      <c r="AT357" s="226" t="s">
        <v>190</v>
      </c>
      <c r="AU357" s="226" t="s">
        <v>80</v>
      </c>
      <c r="AY357" s="19" t="s">
        <v>188</v>
      </c>
      <c r="BE357" s="227">
        <f>IF(N357="základní",J357,0)</f>
        <v>0</v>
      </c>
      <c r="BF357" s="227">
        <f>IF(N357="snížená",J357,0)</f>
        <v>0</v>
      </c>
      <c r="BG357" s="227">
        <f>IF(N357="zákl. přenesená",J357,0)</f>
        <v>0</v>
      </c>
      <c r="BH357" s="227">
        <f>IF(N357="sníž. přenesená",J357,0)</f>
        <v>0</v>
      </c>
      <c r="BI357" s="227">
        <f>IF(N357="nulová",J357,0)</f>
        <v>0</v>
      </c>
      <c r="BJ357" s="19" t="s">
        <v>80</v>
      </c>
      <c r="BK357" s="227">
        <f>ROUND(I357*H357,2)</f>
        <v>0</v>
      </c>
      <c r="BL357" s="19" t="s">
        <v>135</v>
      </c>
      <c r="BM357" s="226" t="s">
        <v>5917</v>
      </c>
    </row>
    <row r="358" s="2" customFormat="1" ht="16.5" customHeight="1">
      <c r="A358" s="40"/>
      <c r="B358" s="41"/>
      <c r="C358" s="215" t="s">
        <v>5164</v>
      </c>
      <c r="D358" s="215" t="s">
        <v>190</v>
      </c>
      <c r="E358" s="216" t="s">
        <v>5918</v>
      </c>
      <c r="F358" s="217" t="s">
        <v>5919</v>
      </c>
      <c r="G358" s="218" t="s">
        <v>1352</v>
      </c>
      <c r="H358" s="219">
        <v>1</v>
      </c>
      <c r="I358" s="220"/>
      <c r="J358" s="221">
        <f>ROUND(I358*H358,2)</f>
        <v>0</v>
      </c>
      <c r="K358" s="217" t="s">
        <v>19</v>
      </c>
      <c r="L358" s="46"/>
      <c r="M358" s="222" t="s">
        <v>19</v>
      </c>
      <c r="N358" s="223" t="s">
        <v>44</v>
      </c>
      <c r="O358" s="86"/>
      <c r="P358" s="224">
        <f>O358*H358</f>
        <v>0</v>
      </c>
      <c r="Q358" s="224">
        <v>0</v>
      </c>
      <c r="R358" s="224">
        <f>Q358*H358</f>
        <v>0</v>
      </c>
      <c r="S358" s="224">
        <v>0</v>
      </c>
      <c r="T358" s="225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26" t="s">
        <v>135</v>
      </c>
      <c r="AT358" s="226" t="s">
        <v>190</v>
      </c>
      <c r="AU358" s="226" t="s">
        <v>80</v>
      </c>
      <c r="AY358" s="19" t="s">
        <v>188</v>
      </c>
      <c r="BE358" s="227">
        <f>IF(N358="základní",J358,0)</f>
        <v>0</v>
      </c>
      <c r="BF358" s="227">
        <f>IF(N358="snížená",J358,0)</f>
        <v>0</v>
      </c>
      <c r="BG358" s="227">
        <f>IF(N358="zákl. přenesená",J358,0)</f>
        <v>0</v>
      </c>
      <c r="BH358" s="227">
        <f>IF(N358="sníž. přenesená",J358,0)</f>
        <v>0</v>
      </c>
      <c r="BI358" s="227">
        <f>IF(N358="nulová",J358,0)</f>
        <v>0</v>
      </c>
      <c r="BJ358" s="19" t="s">
        <v>80</v>
      </c>
      <c r="BK358" s="227">
        <f>ROUND(I358*H358,2)</f>
        <v>0</v>
      </c>
      <c r="BL358" s="19" t="s">
        <v>135</v>
      </c>
      <c r="BM358" s="226" t="s">
        <v>5920</v>
      </c>
    </row>
    <row r="359" s="2" customFormat="1" ht="16.5" customHeight="1">
      <c r="A359" s="40"/>
      <c r="B359" s="41"/>
      <c r="C359" s="215" t="s">
        <v>3998</v>
      </c>
      <c r="D359" s="215" t="s">
        <v>190</v>
      </c>
      <c r="E359" s="216" t="s">
        <v>5921</v>
      </c>
      <c r="F359" s="217" t="s">
        <v>5922</v>
      </c>
      <c r="G359" s="218" t="s">
        <v>1352</v>
      </c>
      <c r="H359" s="219">
        <v>3</v>
      </c>
      <c r="I359" s="220"/>
      <c r="J359" s="221">
        <f>ROUND(I359*H359,2)</f>
        <v>0</v>
      </c>
      <c r="K359" s="217" t="s">
        <v>19</v>
      </c>
      <c r="L359" s="46"/>
      <c r="M359" s="222" t="s">
        <v>19</v>
      </c>
      <c r="N359" s="223" t="s">
        <v>44</v>
      </c>
      <c r="O359" s="86"/>
      <c r="P359" s="224">
        <f>O359*H359</f>
        <v>0</v>
      </c>
      <c r="Q359" s="224">
        <v>0</v>
      </c>
      <c r="R359" s="224">
        <f>Q359*H359</f>
        <v>0</v>
      </c>
      <c r="S359" s="224">
        <v>0</v>
      </c>
      <c r="T359" s="225">
        <f>S359*H359</f>
        <v>0</v>
      </c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R359" s="226" t="s">
        <v>135</v>
      </c>
      <c r="AT359" s="226" t="s">
        <v>190</v>
      </c>
      <c r="AU359" s="226" t="s">
        <v>80</v>
      </c>
      <c r="AY359" s="19" t="s">
        <v>188</v>
      </c>
      <c r="BE359" s="227">
        <f>IF(N359="základní",J359,0)</f>
        <v>0</v>
      </c>
      <c r="BF359" s="227">
        <f>IF(N359="snížená",J359,0)</f>
        <v>0</v>
      </c>
      <c r="BG359" s="227">
        <f>IF(N359="zákl. přenesená",J359,0)</f>
        <v>0</v>
      </c>
      <c r="BH359" s="227">
        <f>IF(N359="sníž. přenesená",J359,0)</f>
        <v>0</v>
      </c>
      <c r="BI359" s="227">
        <f>IF(N359="nulová",J359,0)</f>
        <v>0</v>
      </c>
      <c r="BJ359" s="19" t="s">
        <v>80</v>
      </c>
      <c r="BK359" s="227">
        <f>ROUND(I359*H359,2)</f>
        <v>0</v>
      </c>
      <c r="BL359" s="19" t="s">
        <v>135</v>
      </c>
      <c r="BM359" s="226" t="s">
        <v>5923</v>
      </c>
    </row>
    <row r="360" s="2" customFormat="1" ht="16.5" customHeight="1">
      <c r="A360" s="40"/>
      <c r="B360" s="41"/>
      <c r="C360" s="215" t="s">
        <v>5167</v>
      </c>
      <c r="D360" s="215" t="s">
        <v>190</v>
      </c>
      <c r="E360" s="216" t="s">
        <v>5924</v>
      </c>
      <c r="F360" s="217" t="s">
        <v>5925</v>
      </c>
      <c r="G360" s="218" t="s">
        <v>1352</v>
      </c>
      <c r="H360" s="219">
        <v>3</v>
      </c>
      <c r="I360" s="220"/>
      <c r="J360" s="221">
        <f>ROUND(I360*H360,2)</f>
        <v>0</v>
      </c>
      <c r="K360" s="217" t="s">
        <v>19</v>
      </c>
      <c r="L360" s="46"/>
      <c r="M360" s="222" t="s">
        <v>19</v>
      </c>
      <c r="N360" s="223" t="s">
        <v>44</v>
      </c>
      <c r="O360" s="86"/>
      <c r="P360" s="224">
        <f>O360*H360</f>
        <v>0</v>
      </c>
      <c r="Q360" s="224">
        <v>0</v>
      </c>
      <c r="R360" s="224">
        <f>Q360*H360</f>
        <v>0</v>
      </c>
      <c r="S360" s="224">
        <v>0</v>
      </c>
      <c r="T360" s="225">
        <f>S360*H360</f>
        <v>0</v>
      </c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R360" s="226" t="s">
        <v>135</v>
      </c>
      <c r="AT360" s="226" t="s">
        <v>190</v>
      </c>
      <c r="AU360" s="226" t="s">
        <v>80</v>
      </c>
      <c r="AY360" s="19" t="s">
        <v>188</v>
      </c>
      <c r="BE360" s="227">
        <f>IF(N360="základní",J360,0)</f>
        <v>0</v>
      </c>
      <c r="BF360" s="227">
        <f>IF(N360="snížená",J360,0)</f>
        <v>0</v>
      </c>
      <c r="BG360" s="227">
        <f>IF(N360="zákl. přenesená",J360,0)</f>
        <v>0</v>
      </c>
      <c r="BH360" s="227">
        <f>IF(N360="sníž. přenesená",J360,0)</f>
        <v>0</v>
      </c>
      <c r="BI360" s="227">
        <f>IF(N360="nulová",J360,0)</f>
        <v>0</v>
      </c>
      <c r="BJ360" s="19" t="s">
        <v>80</v>
      </c>
      <c r="BK360" s="227">
        <f>ROUND(I360*H360,2)</f>
        <v>0</v>
      </c>
      <c r="BL360" s="19" t="s">
        <v>135</v>
      </c>
      <c r="BM360" s="226" t="s">
        <v>5926</v>
      </c>
    </row>
    <row r="361" s="2" customFormat="1" ht="16.5" customHeight="1">
      <c r="A361" s="40"/>
      <c r="B361" s="41"/>
      <c r="C361" s="215" t="s">
        <v>4001</v>
      </c>
      <c r="D361" s="215" t="s">
        <v>190</v>
      </c>
      <c r="E361" s="216" t="s">
        <v>5927</v>
      </c>
      <c r="F361" s="217" t="s">
        <v>5928</v>
      </c>
      <c r="G361" s="218" t="s">
        <v>1352</v>
      </c>
      <c r="H361" s="219">
        <v>1</v>
      </c>
      <c r="I361" s="220"/>
      <c r="J361" s="221">
        <f>ROUND(I361*H361,2)</f>
        <v>0</v>
      </c>
      <c r="K361" s="217" t="s">
        <v>19</v>
      </c>
      <c r="L361" s="46"/>
      <c r="M361" s="222" t="s">
        <v>19</v>
      </c>
      <c r="N361" s="223" t="s">
        <v>44</v>
      </c>
      <c r="O361" s="86"/>
      <c r="P361" s="224">
        <f>O361*H361</f>
        <v>0</v>
      </c>
      <c r="Q361" s="224">
        <v>0</v>
      </c>
      <c r="R361" s="224">
        <f>Q361*H361</f>
        <v>0</v>
      </c>
      <c r="S361" s="224">
        <v>0</v>
      </c>
      <c r="T361" s="225">
        <f>S361*H361</f>
        <v>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26" t="s">
        <v>135</v>
      </c>
      <c r="AT361" s="226" t="s">
        <v>190</v>
      </c>
      <c r="AU361" s="226" t="s">
        <v>80</v>
      </c>
      <c r="AY361" s="19" t="s">
        <v>188</v>
      </c>
      <c r="BE361" s="227">
        <f>IF(N361="základní",J361,0)</f>
        <v>0</v>
      </c>
      <c r="BF361" s="227">
        <f>IF(N361="snížená",J361,0)</f>
        <v>0</v>
      </c>
      <c r="BG361" s="227">
        <f>IF(N361="zákl. přenesená",J361,0)</f>
        <v>0</v>
      </c>
      <c r="BH361" s="227">
        <f>IF(N361="sníž. přenesená",J361,0)</f>
        <v>0</v>
      </c>
      <c r="BI361" s="227">
        <f>IF(N361="nulová",J361,0)</f>
        <v>0</v>
      </c>
      <c r="BJ361" s="19" t="s">
        <v>80</v>
      </c>
      <c r="BK361" s="227">
        <f>ROUND(I361*H361,2)</f>
        <v>0</v>
      </c>
      <c r="BL361" s="19" t="s">
        <v>135</v>
      </c>
      <c r="BM361" s="226" t="s">
        <v>5929</v>
      </c>
    </row>
    <row r="362" s="2" customFormat="1" ht="16.5" customHeight="1">
      <c r="A362" s="40"/>
      <c r="B362" s="41"/>
      <c r="C362" s="215" t="s">
        <v>5170</v>
      </c>
      <c r="D362" s="215" t="s">
        <v>190</v>
      </c>
      <c r="E362" s="216" t="s">
        <v>5930</v>
      </c>
      <c r="F362" s="217" t="s">
        <v>5931</v>
      </c>
      <c r="G362" s="218" t="s">
        <v>1352</v>
      </c>
      <c r="H362" s="219">
        <v>1</v>
      </c>
      <c r="I362" s="220"/>
      <c r="J362" s="221">
        <f>ROUND(I362*H362,2)</f>
        <v>0</v>
      </c>
      <c r="K362" s="217" t="s">
        <v>19</v>
      </c>
      <c r="L362" s="46"/>
      <c r="M362" s="222" t="s">
        <v>19</v>
      </c>
      <c r="N362" s="223" t="s">
        <v>44</v>
      </c>
      <c r="O362" s="86"/>
      <c r="P362" s="224">
        <f>O362*H362</f>
        <v>0</v>
      </c>
      <c r="Q362" s="224">
        <v>0</v>
      </c>
      <c r="R362" s="224">
        <f>Q362*H362</f>
        <v>0</v>
      </c>
      <c r="S362" s="224">
        <v>0</v>
      </c>
      <c r="T362" s="225">
        <f>S362*H362</f>
        <v>0</v>
      </c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R362" s="226" t="s">
        <v>135</v>
      </c>
      <c r="AT362" s="226" t="s">
        <v>190</v>
      </c>
      <c r="AU362" s="226" t="s">
        <v>80</v>
      </c>
      <c r="AY362" s="19" t="s">
        <v>188</v>
      </c>
      <c r="BE362" s="227">
        <f>IF(N362="základní",J362,0)</f>
        <v>0</v>
      </c>
      <c r="BF362" s="227">
        <f>IF(N362="snížená",J362,0)</f>
        <v>0</v>
      </c>
      <c r="BG362" s="227">
        <f>IF(N362="zákl. přenesená",J362,0)</f>
        <v>0</v>
      </c>
      <c r="BH362" s="227">
        <f>IF(N362="sníž. přenesená",J362,0)</f>
        <v>0</v>
      </c>
      <c r="BI362" s="227">
        <f>IF(N362="nulová",J362,0)</f>
        <v>0</v>
      </c>
      <c r="BJ362" s="19" t="s">
        <v>80</v>
      </c>
      <c r="BK362" s="227">
        <f>ROUND(I362*H362,2)</f>
        <v>0</v>
      </c>
      <c r="BL362" s="19" t="s">
        <v>135</v>
      </c>
      <c r="BM362" s="226" t="s">
        <v>5932</v>
      </c>
    </row>
    <row r="363" s="2" customFormat="1" ht="16.5" customHeight="1">
      <c r="A363" s="40"/>
      <c r="B363" s="41"/>
      <c r="C363" s="215" t="s">
        <v>4004</v>
      </c>
      <c r="D363" s="215" t="s">
        <v>190</v>
      </c>
      <c r="E363" s="216" t="s">
        <v>5933</v>
      </c>
      <c r="F363" s="217" t="s">
        <v>5934</v>
      </c>
      <c r="G363" s="218" t="s">
        <v>1352</v>
      </c>
      <c r="H363" s="219">
        <v>20</v>
      </c>
      <c r="I363" s="220"/>
      <c r="J363" s="221">
        <f>ROUND(I363*H363,2)</f>
        <v>0</v>
      </c>
      <c r="K363" s="217" t="s">
        <v>19</v>
      </c>
      <c r="L363" s="46"/>
      <c r="M363" s="222" t="s">
        <v>19</v>
      </c>
      <c r="N363" s="223" t="s">
        <v>44</v>
      </c>
      <c r="O363" s="86"/>
      <c r="P363" s="224">
        <f>O363*H363</f>
        <v>0</v>
      </c>
      <c r="Q363" s="224">
        <v>0</v>
      </c>
      <c r="R363" s="224">
        <f>Q363*H363</f>
        <v>0</v>
      </c>
      <c r="S363" s="224">
        <v>0</v>
      </c>
      <c r="T363" s="225">
        <f>S363*H363</f>
        <v>0</v>
      </c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R363" s="226" t="s">
        <v>135</v>
      </c>
      <c r="AT363" s="226" t="s">
        <v>190</v>
      </c>
      <c r="AU363" s="226" t="s">
        <v>80</v>
      </c>
      <c r="AY363" s="19" t="s">
        <v>188</v>
      </c>
      <c r="BE363" s="227">
        <f>IF(N363="základní",J363,0)</f>
        <v>0</v>
      </c>
      <c r="BF363" s="227">
        <f>IF(N363="snížená",J363,0)</f>
        <v>0</v>
      </c>
      <c r="BG363" s="227">
        <f>IF(N363="zákl. přenesená",J363,0)</f>
        <v>0</v>
      </c>
      <c r="BH363" s="227">
        <f>IF(N363="sníž. přenesená",J363,0)</f>
        <v>0</v>
      </c>
      <c r="BI363" s="227">
        <f>IF(N363="nulová",J363,0)</f>
        <v>0</v>
      </c>
      <c r="BJ363" s="19" t="s">
        <v>80</v>
      </c>
      <c r="BK363" s="227">
        <f>ROUND(I363*H363,2)</f>
        <v>0</v>
      </c>
      <c r="BL363" s="19" t="s">
        <v>135</v>
      </c>
      <c r="BM363" s="226" t="s">
        <v>5935</v>
      </c>
    </row>
    <row r="364" s="2" customFormat="1" ht="16.5" customHeight="1">
      <c r="A364" s="40"/>
      <c r="B364" s="41"/>
      <c r="C364" s="215" t="s">
        <v>5173</v>
      </c>
      <c r="D364" s="215" t="s">
        <v>190</v>
      </c>
      <c r="E364" s="216" t="s">
        <v>5936</v>
      </c>
      <c r="F364" s="217" t="s">
        <v>5937</v>
      </c>
      <c r="G364" s="218" t="s">
        <v>1352</v>
      </c>
      <c r="H364" s="219">
        <v>13</v>
      </c>
      <c r="I364" s="220"/>
      <c r="J364" s="221">
        <f>ROUND(I364*H364,2)</f>
        <v>0</v>
      </c>
      <c r="K364" s="217" t="s">
        <v>19</v>
      </c>
      <c r="L364" s="46"/>
      <c r="M364" s="222" t="s">
        <v>19</v>
      </c>
      <c r="N364" s="223" t="s">
        <v>44</v>
      </c>
      <c r="O364" s="86"/>
      <c r="P364" s="224">
        <f>O364*H364</f>
        <v>0</v>
      </c>
      <c r="Q364" s="224">
        <v>0</v>
      </c>
      <c r="R364" s="224">
        <f>Q364*H364</f>
        <v>0</v>
      </c>
      <c r="S364" s="224">
        <v>0</v>
      </c>
      <c r="T364" s="225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26" t="s">
        <v>135</v>
      </c>
      <c r="AT364" s="226" t="s">
        <v>190</v>
      </c>
      <c r="AU364" s="226" t="s">
        <v>80</v>
      </c>
      <c r="AY364" s="19" t="s">
        <v>188</v>
      </c>
      <c r="BE364" s="227">
        <f>IF(N364="základní",J364,0)</f>
        <v>0</v>
      </c>
      <c r="BF364" s="227">
        <f>IF(N364="snížená",J364,0)</f>
        <v>0</v>
      </c>
      <c r="BG364" s="227">
        <f>IF(N364="zákl. přenesená",J364,0)</f>
        <v>0</v>
      </c>
      <c r="BH364" s="227">
        <f>IF(N364="sníž. přenesená",J364,0)</f>
        <v>0</v>
      </c>
      <c r="BI364" s="227">
        <f>IF(N364="nulová",J364,0)</f>
        <v>0</v>
      </c>
      <c r="BJ364" s="19" t="s">
        <v>80</v>
      </c>
      <c r="BK364" s="227">
        <f>ROUND(I364*H364,2)</f>
        <v>0</v>
      </c>
      <c r="BL364" s="19" t="s">
        <v>135</v>
      </c>
      <c r="BM364" s="226" t="s">
        <v>5938</v>
      </c>
    </row>
    <row r="365" s="2" customFormat="1" ht="16.5" customHeight="1">
      <c r="A365" s="40"/>
      <c r="B365" s="41"/>
      <c r="C365" s="215" t="s">
        <v>4007</v>
      </c>
      <c r="D365" s="215" t="s">
        <v>190</v>
      </c>
      <c r="E365" s="216" t="s">
        <v>5939</v>
      </c>
      <c r="F365" s="217" t="s">
        <v>5940</v>
      </c>
      <c r="G365" s="218" t="s">
        <v>1352</v>
      </c>
      <c r="H365" s="219">
        <v>9</v>
      </c>
      <c r="I365" s="220"/>
      <c r="J365" s="221">
        <f>ROUND(I365*H365,2)</f>
        <v>0</v>
      </c>
      <c r="K365" s="217" t="s">
        <v>19</v>
      </c>
      <c r="L365" s="46"/>
      <c r="M365" s="222" t="s">
        <v>19</v>
      </c>
      <c r="N365" s="223" t="s">
        <v>44</v>
      </c>
      <c r="O365" s="86"/>
      <c r="P365" s="224">
        <f>O365*H365</f>
        <v>0</v>
      </c>
      <c r="Q365" s="224">
        <v>0</v>
      </c>
      <c r="R365" s="224">
        <f>Q365*H365</f>
        <v>0</v>
      </c>
      <c r="S365" s="224">
        <v>0</v>
      </c>
      <c r="T365" s="225">
        <f>S365*H365</f>
        <v>0</v>
      </c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26" t="s">
        <v>135</v>
      </c>
      <c r="AT365" s="226" t="s">
        <v>190</v>
      </c>
      <c r="AU365" s="226" t="s">
        <v>80</v>
      </c>
      <c r="AY365" s="19" t="s">
        <v>188</v>
      </c>
      <c r="BE365" s="227">
        <f>IF(N365="základní",J365,0)</f>
        <v>0</v>
      </c>
      <c r="BF365" s="227">
        <f>IF(N365="snížená",J365,0)</f>
        <v>0</v>
      </c>
      <c r="BG365" s="227">
        <f>IF(N365="zákl. přenesená",J365,0)</f>
        <v>0</v>
      </c>
      <c r="BH365" s="227">
        <f>IF(N365="sníž. přenesená",J365,0)</f>
        <v>0</v>
      </c>
      <c r="BI365" s="227">
        <f>IF(N365="nulová",J365,0)</f>
        <v>0</v>
      </c>
      <c r="BJ365" s="19" t="s">
        <v>80</v>
      </c>
      <c r="BK365" s="227">
        <f>ROUND(I365*H365,2)</f>
        <v>0</v>
      </c>
      <c r="BL365" s="19" t="s">
        <v>135</v>
      </c>
      <c r="BM365" s="226" t="s">
        <v>5941</v>
      </c>
    </row>
    <row r="366" s="2" customFormat="1" ht="16.5" customHeight="1">
      <c r="A366" s="40"/>
      <c r="B366" s="41"/>
      <c r="C366" s="215" t="s">
        <v>5176</v>
      </c>
      <c r="D366" s="215" t="s">
        <v>190</v>
      </c>
      <c r="E366" s="216" t="s">
        <v>5942</v>
      </c>
      <c r="F366" s="217" t="s">
        <v>5943</v>
      </c>
      <c r="G366" s="218" t="s">
        <v>1352</v>
      </c>
      <c r="H366" s="219">
        <v>1</v>
      </c>
      <c r="I366" s="220"/>
      <c r="J366" s="221">
        <f>ROUND(I366*H366,2)</f>
        <v>0</v>
      </c>
      <c r="K366" s="217" t="s">
        <v>19</v>
      </c>
      <c r="L366" s="46"/>
      <c r="M366" s="222" t="s">
        <v>19</v>
      </c>
      <c r="N366" s="223" t="s">
        <v>44</v>
      </c>
      <c r="O366" s="86"/>
      <c r="P366" s="224">
        <f>O366*H366</f>
        <v>0</v>
      </c>
      <c r="Q366" s="224">
        <v>0</v>
      </c>
      <c r="R366" s="224">
        <f>Q366*H366</f>
        <v>0</v>
      </c>
      <c r="S366" s="224">
        <v>0</v>
      </c>
      <c r="T366" s="225">
        <f>S366*H366</f>
        <v>0</v>
      </c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R366" s="226" t="s">
        <v>135</v>
      </c>
      <c r="AT366" s="226" t="s">
        <v>190</v>
      </c>
      <c r="AU366" s="226" t="s">
        <v>80</v>
      </c>
      <c r="AY366" s="19" t="s">
        <v>188</v>
      </c>
      <c r="BE366" s="227">
        <f>IF(N366="základní",J366,0)</f>
        <v>0</v>
      </c>
      <c r="BF366" s="227">
        <f>IF(N366="snížená",J366,0)</f>
        <v>0</v>
      </c>
      <c r="BG366" s="227">
        <f>IF(N366="zákl. přenesená",J366,0)</f>
        <v>0</v>
      </c>
      <c r="BH366" s="227">
        <f>IF(N366="sníž. přenesená",J366,0)</f>
        <v>0</v>
      </c>
      <c r="BI366" s="227">
        <f>IF(N366="nulová",J366,0)</f>
        <v>0</v>
      </c>
      <c r="BJ366" s="19" t="s">
        <v>80</v>
      </c>
      <c r="BK366" s="227">
        <f>ROUND(I366*H366,2)</f>
        <v>0</v>
      </c>
      <c r="BL366" s="19" t="s">
        <v>135</v>
      </c>
      <c r="BM366" s="226" t="s">
        <v>5944</v>
      </c>
    </row>
    <row r="367" s="2" customFormat="1" ht="16.5" customHeight="1">
      <c r="A367" s="40"/>
      <c r="B367" s="41"/>
      <c r="C367" s="215" t="s">
        <v>4010</v>
      </c>
      <c r="D367" s="215" t="s">
        <v>190</v>
      </c>
      <c r="E367" s="216" t="s">
        <v>5945</v>
      </c>
      <c r="F367" s="217" t="s">
        <v>5946</v>
      </c>
      <c r="G367" s="218" t="s">
        <v>1352</v>
      </c>
      <c r="H367" s="219">
        <v>4</v>
      </c>
      <c r="I367" s="220"/>
      <c r="J367" s="221">
        <f>ROUND(I367*H367,2)</f>
        <v>0</v>
      </c>
      <c r="K367" s="217" t="s">
        <v>19</v>
      </c>
      <c r="L367" s="46"/>
      <c r="M367" s="222" t="s">
        <v>19</v>
      </c>
      <c r="N367" s="223" t="s">
        <v>44</v>
      </c>
      <c r="O367" s="86"/>
      <c r="P367" s="224">
        <f>O367*H367</f>
        <v>0</v>
      </c>
      <c r="Q367" s="224">
        <v>0</v>
      </c>
      <c r="R367" s="224">
        <f>Q367*H367</f>
        <v>0</v>
      </c>
      <c r="S367" s="224">
        <v>0</v>
      </c>
      <c r="T367" s="225">
        <f>S367*H367</f>
        <v>0</v>
      </c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R367" s="226" t="s">
        <v>135</v>
      </c>
      <c r="AT367" s="226" t="s">
        <v>190</v>
      </c>
      <c r="AU367" s="226" t="s">
        <v>80</v>
      </c>
      <c r="AY367" s="19" t="s">
        <v>188</v>
      </c>
      <c r="BE367" s="227">
        <f>IF(N367="základní",J367,0)</f>
        <v>0</v>
      </c>
      <c r="BF367" s="227">
        <f>IF(N367="snížená",J367,0)</f>
        <v>0</v>
      </c>
      <c r="BG367" s="227">
        <f>IF(N367="zákl. přenesená",J367,0)</f>
        <v>0</v>
      </c>
      <c r="BH367" s="227">
        <f>IF(N367="sníž. přenesená",J367,0)</f>
        <v>0</v>
      </c>
      <c r="BI367" s="227">
        <f>IF(N367="nulová",J367,0)</f>
        <v>0</v>
      </c>
      <c r="BJ367" s="19" t="s">
        <v>80</v>
      </c>
      <c r="BK367" s="227">
        <f>ROUND(I367*H367,2)</f>
        <v>0</v>
      </c>
      <c r="BL367" s="19" t="s">
        <v>135</v>
      </c>
      <c r="BM367" s="226" t="s">
        <v>5947</v>
      </c>
    </row>
    <row r="368" s="2" customFormat="1" ht="16.5" customHeight="1">
      <c r="A368" s="40"/>
      <c r="B368" s="41"/>
      <c r="C368" s="215" t="s">
        <v>5179</v>
      </c>
      <c r="D368" s="215" t="s">
        <v>190</v>
      </c>
      <c r="E368" s="216" t="s">
        <v>5948</v>
      </c>
      <c r="F368" s="217" t="s">
        <v>5949</v>
      </c>
      <c r="G368" s="218" t="s">
        <v>1352</v>
      </c>
      <c r="H368" s="219">
        <v>4</v>
      </c>
      <c r="I368" s="220"/>
      <c r="J368" s="221">
        <f>ROUND(I368*H368,2)</f>
        <v>0</v>
      </c>
      <c r="K368" s="217" t="s">
        <v>19</v>
      </c>
      <c r="L368" s="46"/>
      <c r="M368" s="222" t="s">
        <v>19</v>
      </c>
      <c r="N368" s="223" t="s">
        <v>44</v>
      </c>
      <c r="O368" s="86"/>
      <c r="P368" s="224">
        <f>O368*H368</f>
        <v>0</v>
      </c>
      <c r="Q368" s="224">
        <v>0</v>
      </c>
      <c r="R368" s="224">
        <f>Q368*H368</f>
        <v>0</v>
      </c>
      <c r="S368" s="224">
        <v>0</v>
      </c>
      <c r="T368" s="225">
        <f>S368*H368</f>
        <v>0</v>
      </c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R368" s="226" t="s">
        <v>135</v>
      </c>
      <c r="AT368" s="226" t="s">
        <v>190</v>
      </c>
      <c r="AU368" s="226" t="s">
        <v>80</v>
      </c>
      <c r="AY368" s="19" t="s">
        <v>188</v>
      </c>
      <c r="BE368" s="227">
        <f>IF(N368="základní",J368,0)</f>
        <v>0</v>
      </c>
      <c r="BF368" s="227">
        <f>IF(N368="snížená",J368,0)</f>
        <v>0</v>
      </c>
      <c r="BG368" s="227">
        <f>IF(N368="zákl. přenesená",J368,0)</f>
        <v>0</v>
      </c>
      <c r="BH368" s="227">
        <f>IF(N368="sníž. přenesená",J368,0)</f>
        <v>0</v>
      </c>
      <c r="BI368" s="227">
        <f>IF(N368="nulová",J368,0)</f>
        <v>0</v>
      </c>
      <c r="BJ368" s="19" t="s">
        <v>80</v>
      </c>
      <c r="BK368" s="227">
        <f>ROUND(I368*H368,2)</f>
        <v>0</v>
      </c>
      <c r="BL368" s="19" t="s">
        <v>135</v>
      </c>
      <c r="BM368" s="226" t="s">
        <v>5950</v>
      </c>
    </row>
    <row r="369" s="2" customFormat="1" ht="16.5" customHeight="1">
      <c r="A369" s="40"/>
      <c r="B369" s="41"/>
      <c r="C369" s="215" t="s">
        <v>4013</v>
      </c>
      <c r="D369" s="215" t="s">
        <v>190</v>
      </c>
      <c r="E369" s="216" t="s">
        <v>5951</v>
      </c>
      <c r="F369" s="217" t="s">
        <v>5952</v>
      </c>
      <c r="G369" s="218" t="s">
        <v>1352</v>
      </c>
      <c r="H369" s="219">
        <v>1</v>
      </c>
      <c r="I369" s="220"/>
      <c r="J369" s="221">
        <f>ROUND(I369*H369,2)</f>
        <v>0</v>
      </c>
      <c r="K369" s="217" t="s">
        <v>19</v>
      </c>
      <c r="L369" s="46"/>
      <c r="M369" s="222" t="s">
        <v>19</v>
      </c>
      <c r="N369" s="223" t="s">
        <v>44</v>
      </c>
      <c r="O369" s="86"/>
      <c r="P369" s="224">
        <f>O369*H369</f>
        <v>0</v>
      </c>
      <c r="Q369" s="224">
        <v>0</v>
      </c>
      <c r="R369" s="224">
        <f>Q369*H369</f>
        <v>0</v>
      </c>
      <c r="S369" s="224">
        <v>0</v>
      </c>
      <c r="T369" s="225">
        <f>S369*H369</f>
        <v>0</v>
      </c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R369" s="226" t="s">
        <v>135</v>
      </c>
      <c r="AT369" s="226" t="s">
        <v>190</v>
      </c>
      <c r="AU369" s="226" t="s">
        <v>80</v>
      </c>
      <c r="AY369" s="19" t="s">
        <v>188</v>
      </c>
      <c r="BE369" s="227">
        <f>IF(N369="základní",J369,0)</f>
        <v>0</v>
      </c>
      <c r="BF369" s="227">
        <f>IF(N369="snížená",J369,0)</f>
        <v>0</v>
      </c>
      <c r="BG369" s="227">
        <f>IF(N369="zákl. přenesená",J369,0)</f>
        <v>0</v>
      </c>
      <c r="BH369" s="227">
        <f>IF(N369="sníž. přenesená",J369,0)</f>
        <v>0</v>
      </c>
      <c r="BI369" s="227">
        <f>IF(N369="nulová",J369,0)</f>
        <v>0</v>
      </c>
      <c r="BJ369" s="19" t="s">
        <v>80</v>
      </c>
      <c r="BK369" s="227">
        <f>ROUND(I369*H369,2)</f>
        <v>0</v>
      </c>
      <c r="BL369" s="19" t="s">
        <v>135</v>
      </c>
      <c r="BM369" s="226" t="s">
        <v>5953</v>
      </c>
    </row>
    <row r="370" s="2" customFormat="1" ht="16.5" customHeight="1">
      <c r="A370" s="40"/>
      <c r="B370" s="41"/>
      <c r="C370" s="215" t="s">
        <v>5182</v>
      </c>
      <c r="D370" s="215" t="s">
        <v>190</v>
      </c>
      <c r="E370" s="216" t="s">
        <v>5954</v>
      </c>
      <c r="F370" s="217" t="s">
        <v>5955</v>
      </c>
      <c r="G370" s="218" t="s">
        <v>1352</v>
      </c>
      <c r="H370" s="219">
        <v>1</v>
      </c>
      <c r="I370" s="220"/>
      <c r="J370" s="221">
        <f>ROUND(I370*H370,2)</f>
        <v>0</v>
      </c>
      <c r="K370" s="217" t="s">
        <v>19</v>
      </c>
      <c r="L370" s="46"/>
      <c r="M370" s="222" t="s">
        <v>19</v>
      </c>
      <c r="N370" s="223" t="s">
        <v>44</v>
      </c>
      <c r="O370" s="86"/>
      <c r="P370" s="224">
        <f>O370*H370</f>
        <v>0</v>
      </c>
      <c r="Q370" s="224">
        <v>0</v>
      </c>
      <c r="R370" s="224">
        <f>Q370*H370</f>
        <v>0</v>
      </c>
      <c r="S370" s="224">
        <v>0</v>
      </c>
      <c r="T370" s="225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26" t="s">
        <v>135</v>
      </c>
      <c r="AT370" s="226" t="s">
        <v>190</v>
      </c>
      <c r="AU370" s="226" t="s">
        <v>80</v>
      </c>
      <c r="AY370" s="19" t="s">
        <v>188</v>
      </c>
      <c r="BE370" s="227">
        <f>IF(N370="základní",J370,0)</f>
        <v>0</v>
      </c>
      <c r="BF370" s="227">
        <f>IF(N370="snížená",J370,0)</f>
        <v>0</v>
      </c>
      <c r="BG370" s="227">
        <f>IF(N370="zákl. přenesená",J370,0)</f>
        <v>0</v>
      </c>
      <c r="BH370" s="227">
        <f>IF(N370="sníž. přenesená",J370,0)</f>
        <v>0</v>
      </c>
      <c r="BI370" s="227">
        <f>IF(N370="nulová",J370,0)</f>
        <v>0</v>
      </c>
      <c r="BJ370" s="19" t="s">
        <v>80</v>
      </c>
      <c r="BK370" s="227">
        <f>ROUND(I370*H370,2)</f>
        <v>0</v>
      </c>
      <c r="BL370" s="19" t="s">
        <v>135</v>
      </c>
      <c r="BM370" s="226" t="s">
        <v>5956</v>
      </c>
    </row>
    <row r="371" s="2" customFormat="1" ht="16.5" customHeight="1">
      <c r="A371" s="40"/>
      <c r="B371" s="41"/>
      <c r="C371" s="215" t="s">
        <v>4016</v>
      </c>
      <c r="D371" s="215" t="s">
        <v>190</v>
      </c>
      <c r="E371" s="216" t="s">
        <v>5957</v>
      </c>
      <c r="F371" s="217" t="s">
        <v>5958</v>
      </c>
      <c r="G371" s="218" t="s">
        <v>1352</v>
      </c>
      <c r="H371" s="219">
        <v>1</v>
      </c>
      <c r="I371" s="220"/>
      <c r="J371" s="221">
        <f>ROUND(I371*H371,2)</f>
        <v>0</v>
      </c>
      <c r="K371" s="217" t="s">
        <v>19</v>
      </c>
      <c r="L371" s="46"/>
      <c r="M371" s="222" t="s">
        <v>19</v>
      </c>
      <c r="N371" s="223" t="s">
        <v>44</v>
      </c>
      <c r="O371" s="86"/>
      <c r="P371" s="224">
        <f>O371*H371</f>
        <v>0</v>
      </c>
      <c r="Q371" s="224">
        <v>0</v>
      </c>
      <c r="R371" s="224">
        <f>Q371*H371</f>
        <v>0</v>
      </c>
      <c r="S371" s="224">
        <v>0</v>
      </c>
      <c r="T371" s="225">
        <f>S371*H371</f>
        <v>0</v>
      </c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R371" s="226" t="s">
        <v>135</v>
      </c>
      <c r="AT371" s="226" t="s">
        <v>190</v>
      </c>
      <c r="AU371" s="226" t="s">
        <v>80</v>
      </c>
      <c r="AY371" s="19" t="s">
        <v>188</v>
      </c>
      <c r="BE371" s="227">
        <f>IF(N371="základní",J371,0)</f>
        <v>0</v>
      </c>
      <c r="BF371" s="227">
        <f>IF(N371="snížená",J371,0)</f>
        <v>0</v>
      </c>
      <c r="BG371" s="227">
        <f>IF(N371="zákl. přenesená",J371,0)</f>
        <v>0</v>
      </c>
      <c r="BH371" s="227">
        <f>IF(N371="sníž. přenesená",J371,0)</f>
        <v>0</v>
      </c>
      <c r="BI371" s="227">
        <f>IF(N371="nulová",J371,0)</f>
        <v>0</v>
      </c>
      <c r="BJ371" s="19" t="s">
        <v>80</v>
      </c>
      <c r="BK371" s="227">
        <f>ROUND(I371*H371,2)</f>
        <v>0</v>
      </c>
      <c r="BL371" s="19" t="s">
        <v>135</v>
      </c>
      <c r="BM371" s="226" t="s">
        <v>5959</v>
      </c>
    </row>
    <row r="372" s="2" customFormat="1" ht="16.5" customHeight="1">
      <c r="A372" s="40"/>
      <c r="B372" s="41"/>
      <c r="C372" s="215" t="s">
        <v>5189</v>
      </c>
      <c r="D372" s="215" t="s">
        <v>190</v>
      </c>
      <c r="E372" s="216" t="s">
        <v>5960</v>
      </c>
      <c r="F372" s="217" t="s">
        <v>5961</v>
      </c>
      <c r="G372" s="218" t="s">
        <v>1352</v>
      </c>
      <c r="H372" s="219">
        <v>1</v>
      </c>
      <c r="I372" s="220"/>
      <c r="J372" s="221">
        <f>ROUND(I372*H372,2)</f>
        <v>0</v>
      </c>
      <c r="K372" s="217" t="s">
        <v>19</v>
      </c>
      <c r="L372" s="46"/>
      <c r="M372" s="222" t="s">
        <v>19</v>
      </c>
      <c r="N372" s="223" t="s">
        <v>44</v>
      </c>
      <c r="O372" s="86"/>
      <c r="P372" s="224">
        <f>O372*H372</f>
        <v>0</v>
      </c>
      <c r="Q372" s="224">
        <v>0</v>
      </c>
      <c r="R372" s="224">
        <f>Q372*H372</f>
        <v>0</v>
      </c>
      <c r="S372" s="224">
        <v>0</v>
      </c>
      <c r="T372" s="225">
        <f>S372*H372</f>
        <v>0</v>
      </c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R372" s="226" t="s">
        <v>135</v>
      </c>
      <c r="AT372" s="226" t="s">
        <v>190</v>
      </c>
      <c r="AU372" s="226" t="s">
        <v>80</v>
      </c>
      <c r="AY372" s="19" t="s">
        <v>188</v>
      </c>
      <c r="BE372" s="227">
        <f>IF(N372="základní",J372,0)</f>
        <v>0</v>
      </c>
      <c r="BF372" s="227">
        <f>IF(N372="snížená",J372,0)</f>
        <v>0</v>
      </c>
      <c r="BG372" s="227">
        <f>IF(N372="zákl. přenesená",J372,0)</f>
        <v>0</v>
      </c>
      <c r="BH372" s="227">
        <f>IF(N372="sníž. přenesená",J372,0)</f>
        <v>0</v>
      </c>
      <c r="BI372" s="227">
        <f>IF(N372="nulová",J372,0)</f>
        <v>0</v>
      </c>
      <c r="BJ372" s="19" t="s">
        <v>80</v>
      </c>
      <c r="BK372" s="227">
        <f>ROUND(I372*H372,2)</f>
        <v>0</v>
      </c>
      <c r="BL372" s="19" t="s">
        <v>135</v>
      </c>
      <c r="BM372" s="226" t="s">
        <v>5962</v>
      </c>
    </row>
    <row r="373" s="2" customFormat="1" ht="16.5" customHeight="1">
      <c r="A373" s="40"/>
      <c r="B373" s="41"/>
      <c r="C373" s="215" t="s">
        <v>4019</v>
      </c>
      <c r="D373" s="215" t="s">
        <v>190</v>
      </c>
      <c r="E373" s="216" t="s">
        <v>5963</v>
      </c>
      <c r="F373" s="217" t="s">
        <v>5964</v>
      </c>
      <c r="G373" s="218" t="s">
        <v>1352</v>
      </c>
      <c r="H373" s="219">
        <v>2</v>
      </c>
      <c r="I373" s="220"/>
      <c r="J373" s="221">
        <f>ROUND(I373*H373,2)</f>
        <v>0</v>
      </c>
      <c r="K373" s="217" t="s">
        <v>19</v>
      </c>
      <c r="L373" s="46"/>
      <c r="M373" s="222" t="s">
        <v>19</v>
      </c>
      <c r="N373" s="223" t="s">
        <v>44</v>
      </c>
      <c r="O373" s="86"/>
      <c r="P373" s="224">
        <f>O373*H373</f>
        <v>0</v>
      </c>
      <c r="Q373" s="224">
        <v>0</v>
      </c>
      <c r="R373" s="224">
        <f>Q373*H373</f>
        <v>0</v>
      </c>
      <c r="S373" s="224">
        <v>0</v>
      </c>
      <c r="T373" s="225">
        <f>S373*H373</f>
        <v>0</v>
      </c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R373" s="226" t="s">
        <v>135</v>
      </c>
      <c r="AT373" s="226" t="s">
        <v>190</v>
      </c>
      <c r="AU373" s="226" t="s">
        <v>80</v>
      </c>
      <c r="AY373" s="19" t="s">
        <v>188</v>
      </c>
      <c r="BE373" s="227">
        <f>IF(N373="základní",J373,0)</f>
        <v>0</v>
      </c>
      <c r="BF373" s="227">
        <f>IF(N373="snížená",J373,0)</f>
        <v>0</v>
      </c>
      <c r="BG373" s="227">
        <f>IF(N373="zákl. přenesená",J373,0)</f>
        <v>0</v>
      </c>
      <c r="BH373" s="227">
        <f>IF(N373="sníž. přenesená",J373,0)</f>
        <v>0</v>
      </c>
      <c r="BI373" s="227">
        <f>IF(N373="nulová",J373,0)</f>
        <v>0</v>
      </c>
      <c r="BJ373" s="19" t="s">
        <v>80</v>
      </c>
      <c r="BK373" s="227">
        <f>ROUND(I373*H373,2)</f>
        <v>0</v>
      </c>
      <c r="BL373" s="19" t="s">
        <v>135</v>
      </c>
      <c r="BM373" s="226" t="s">
        <v>5965</v>
      </c>
    </row>
    <row r="374" s="2" customFormat="1" ht="16.5" customHeight="1">
      <c r="A374" s="40"/>
      <c r="B374" s="41"/>
      <c r="C374" s="215" t="s">
        <v>5196</v>
      </c>
      <c r="D374" s="215" t="s">
        <v>190</v>
      </c>
      <c r="E374" s="216" t="s">
        <v>5966</v>
      </c>
      <c r="F374" s="217" t="s">
        <v>5967</v>
      </c>
      <c r="G374" s="218" t="s">
        <v>1352</v>
      </c>
      <c r="H374" s="219">
        <v>2</v>
      </c>
      <c r="I374" s="220"/>
      <c r="J374" s="221">
        <f>ROUND(I374*H374,2)</f>
        <v>0</v>
      </c>
      <c r="K374" s="217" t="s">
        <v>19</v>
      </c>
      <c r="L374" s="46"/>
      <c r="M374" s="222" t="s">
        <v>19</v>
      </c>
      <c r="N374" s="223" t="s">
        <v>44</v>
      </c>
      <c r="O374" s="86"/>
      <c r="P374" s="224">
        <f>O374*H374</f>
        <v>0</v>
      </c>
      <c r="Q374" s="224">
        <v>0</v>
      </c>
      <c r="R374" s="224">
        <f>Q374*H374</f>
        <v>0</v>
      </c>
      <c r="S374" s="224">
        <v>0</v>
      </c>
      <c r="T374" s="225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26" t="s">
        <v>135</v>
      </c>
      <c r="AT374" s="226" t="s">
        <v>190</v>
      </c>
      <c r="AU374" s="226" t="s">
        <v>80</v>
      </c>
      <c r="AY374" s="19" t="s">
        <v>188</v>
      </c>
      <c r="BE374" s="227">
        <f>IF(N374="základní",J374,0)</f>
        <v>0</v>
      </c>
      <c r="BF374" s="227">
        <f>IF(N374="snížená",J374,0)</f>
        <v>0</v>
      </c>
      <c r="BG374" s="227">
        <f>IF(N374="zákl. přenesená",J374,0)</f>
        <v>0</v>
      </c>
      <c r="BH374" s="227">
        <f>IF(N374="sníž. přenesená",J374,0)</f>
        <v>0</v>
      </c>
      <c r="BI374" s="227">
        <f>IF(N374="nulová",J374,0)</f>
        <v>0</v>
      </c>
      <c r="BJ374" s="19" t="s">
        <v>80</v>
      </c>
      <c r="BK374" s="227">
        <f>ROUND(I374*H374,2)</f>
        <v>0</v>
      </c>
      <c r="BL374" s="19" t="s">
        <v>135</v>
      </c>
      <c r="BM374" s="226" t="s">
        <v>5968</v>
      </c>
    </row>
    <row r="375" s="2" customFormat="1" ht="16.5" customHeight="1">
      <c r="A375" s="40"/>
      <c r="B375" s="41"/>
      <c r="C375" s="215" t="s">
        <v>4022</v>
      </c>
      <c r="D375" s="215" t="s">
        <v>190</v>
      </c>
      <c r="E375" s="216" t="s">
        <v>5969</v>
      </c>
      <c r="F375" s="217" t="s">
        <v>5970</v>
      </c>
      <c r="G375" s="218" t="s">
        <v>1352</v>
      </c>
      <c r="H375" s="219">
        <v>3</v>
      </c>
      <c r="I375" s="220"/>
      <c r="J375" s="221">
        <f>ROUND(I375*H375,2)</f>
        <v>0</v>
      </c>
      <c r="K375" s="217" t="s">
        <v>19</v>
      </c>
      <c r="L375" s="46"/>
      <c r="M375" s="222" t="s">
        <v>19</v>
      </c>
      <c r="N375" s="223" t="s">
        <v>44</v>
      </c>
      <c r="O375" s="86"/>
      <c r="P375" s="224">
        <f>O375*H375</f>
        <v>0</v>
      </c>
      <c r="Q375" s="224">
        <v>0</v>
      </c>
      <c r="R375" s="224">
        <f>Q375*H375</f>
        <v>0</v>
      </c>
      <c r="S375" s="224">
        <v>0</v>
      </c>
      <c r="T375" s="225">
        <f>S375*H375</f>
        <v>0</v>
      </c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R375" s="226" t="s">
        <v>135</v>
      </c>
      <c r="AT375" s="226" t="s">
        <v>190</v>
      </c>
      <c r="AU375" s="226" t="s">
        <v>80</v>
      </c>
      <c r="AY375" s="19" t="s">
        <v>188</v>
      </c>
      <c r="BE375" s="227">
        <f>IF(N375="základní",J375,0)</f>
        <v>0</v>
      </c>
      <c r="BF375" s="227">
        <f>IF(N375="snížená",J375,0)</f>
        <v>0</v>
      </c>
      <c r="BG375" s="227">
        <f>IF(N375="zákl. přenesená",J375,0)</f>
        <v>0</v>
      </c>
      <c r="BH375" s="227">
        <f>IF(N375="sníž. přenesená",J375,0)</f>
        <v>0</v>
      </c>
      <c r="BI375" s="227">
        <f>IF(N375="nulová",J375,0)</f>
        <v>0</v>
      </c>
      <c r="BJ375" s="19" t="s">
        <v>80</v>
      </c>
      <c r="BK375" s="227">
        <f>ROUND(I375*H375,2)</f>
        <v>0</v>
      </c>
      <c r="BL375" s="19" t="s">
        <v>135</v>
      </c>
      <c r="BM375" s="226" t="s">
        <v>5971</v>
      </c>
    </row>
    <row r="376" s="2" customFormat="1" ht="16.5" customHeight="1">
      <c r="A376" s="40"/>
      <c r="B376" s="41"/>
      <c r="C376" s="215" t="s">
        <v>5201</v>
      </c>
      <c r="D376" s="215" t="s">
        <v>190</v>
      </c>
      <c r="E376" s="216" t="s">
        <v>5972</v>
      </c>
      <c r="F376" s="217" t="s">
        <v>5973</v>
      </c>
      <c r="G376" s="218" t="s">
        <v>1352</v>
      </c>
      <c r="H376" s="219">
        <v>2</v>
      </c>
      <c r="I376" s="220"/>
      <c r="J376" s="221">
        <f>ROUND(I376*H376,2)</f>
        <v>0</v>
      </c>
      <c r="K376" s="217" t="s">
        <v>19</v>
      </c>
      <c r="L376" s="46"/>
      <c r="M376" s="222" t="s">
        <v>19</v>
      </c>
      <c r="N376" s="223" t="s">
        <v>44</v>
      </c>
      <c r="O376" s="86"/>
      <c r="P376" s="224">
        <f>O376*H376</f>
        <v>0</v>
      </c>
      <c r="Q376" s="224">
        <v>0</v>
      </c>
      <c r="R376" s="224">
        <f>Q376*H376</f>
        <v>0</v>
      </c>
      <c r="S376" s="224">
        <v>0</v>
      </c>
      <c r="T376" s="225">
        <f>S376*H376</f>
        <v>0</v>
      </c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R376" s="226" t="s">
        <v>135</v>
      </c>
      <c r="AT376" s="226" t="s">
        <v>190</v>
      </c>
      <c r="AU376" s="226" t="s">
        <v>80</v>
      </c>
      <c r="AY376" s="19" t="s">
        <v>188</v>
      </c>
      <c r="BE376" s="227">
        <f>IF(N376="základní",J376,0)</f>
        <v>0</v>
      </c>
      <c r="BF376" s="227">
        <f>IF(N376="snížená",J376,0)</f>
        <v>0</v>
      </c>
      <c r="BG376" s="227">
        <f>IF(N376="zákl. přenesená",J376,0)</f>
        <v>0</v>
      </c>
      <c r="BH376" s="227">
        <f>IF(N376="sníž. přenesená",J376,0)</f>
        <v>0</v>
      </c>
      <c r="BI376" s="227">
        <f>IF(N376="nulová",J376,0)</f>
        <v>0</v>
      </c>
      <c r="BJ376" s="19" t="s">
        <v>80</v>
      </c>
      <c r="BK376" s="227">
        <f>ROUND(I376*H376,2)</f>
        <v>0</v>
      </c>
      <c r="BL376" s="19" t="s">
        <v>135</v>
      </c>
      <c r="BM376" s="226" t="s">
        <v>5974</v>
      </c>
    </row>
    <row r="377" s="2" customFormat="1" ht="16.5" customHeight="1">
      <c r="A377" s="40"/>
      <c r="B377" s="41"/>
      <c r="C377" s="215" t="s">
        <v>4025</v>
      </c>
      <c r="D377" s="215" t="s">
        <v>190</v>
      </c>
      <c r="E377" s="216" t="s">
        <v>5548</v>
      </c>
      <c r="F377" s="217" t="s">
        <v>5549</v>
      </c>
      <c r="G377" s="218" t="s">
        <v>1352</v>
      </c>
      <c r="H377" s="219">
        <v>15</v>
      </c>
      <c r="I377" s="220"/>
      <c r="J377" s="221">
        <f>ROUND(I377*H377,2)</f>
        <v>0</v>
      </c>
      <c r="K377" s="217" t="s">
        <v>19</v>
      </c>
      <c r="L377" s="46"/>
      <c r="M377" s="222" t="s">
        <v>19</v>
      </c>
      <c r="N377" s="223" t="s">
        <v>44</v>
      </c>
      <c r="O377" s="86"/>
      <c r="P377" s="224">
        <f>O377*H377</f>
        <v>0</v>
      </c>
      <c r="Q377" s="224">
        <v>0</v>
      </c>
      <c r="R377" s="224">
        <f>Q377*H377</f>
        <v>0</v>
      </c>
      <c r="S377" s="224">
        <v>0</v>
      </c>
      <c r="T377" s="225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26" t="s">
        <v>135</v>
      </c>
      <c r="AT377" s="226" t="s">
        <v>190</v>
      </c>
      <c r="AU377" s="226" t="s">
        <v>80</v>
      </c>
      <c r="AY377" s="19" t="s">
        <v>188</v>
      </c>
      <c r="BE377" s="227">
        <f>IF(N377="základní",J377,0)</f>
        <v>0</v>
      </c>
      <c r="BF377" s="227">
        <f>IF(N377="snížená",J377,0)</f>
        <v>0</v>
      </c>
      <c r="BG377" s="227">
        <f>IF(N377="zákl. přenesená",J377,0)</f>
        <v>0</v>
      </c>
      <c r="BH377" s="227">
        <f>IF(N377="sníž. přenesená",J377,0)</f>
        <v>0</v>
      </c>
      <c r="BI377" s="227">
        <f>IF(N377="nulová",J377,0)</f>
        <v>0</v>
      </c>
      <c r="BJ377" s="19" t="s">
        <v>80</v>
      </c>
      <c r="BK377" s="227">
        <f>ROUND(I377*H377,2)</f>
        <v>0</v>
      </c>
      <c r="BL377" s="19" t="s">
        <v>135</v>
      </c>
      <c r="BM377" s="226" t="s">
        <v>5975</v>
      </c>
    </row>
    <row r="378" s="2" customFormat="1" ht="16.5" customHeight="1">
      <c r="A378" s="40"/>
      <c r="B378" s="41"/>
      <c r="C378" s="215" t="s">
        <v>5206</v>
      </c>
      <c r="D378" s="215" t="s">
        <v>190</v>
      </c>
      <c r="E378" s="216" t="s">
        <v>5550</v>
      </c>
      <c r="F378" s="217" t="s">
        <v>5551</v>
      </c>
      <c r="G378" s="218" t="s">
        <v>1352</v>
      </c>
      <c r="H378" s="219">
        <v>7</v>
      </c>
      <c r="I378" s="220"/>
      <c r="J378" s="221">
        <f>ROUND(I378*H378,2)</f>
        <v>0</v>
      </c>
      <c r="K378" s="217" t="s">
        <v>19</v>
      </c>
      <c r="L378" s="46"/>
      <c r="M378" s="222" t="s">
        <v>19</v>
      </c>
      <c r="N378" s="223" t="s">
        <v>44</v>
      </c>
      <c r="O378" s="86"/>
      <c r="P378" s="224">
        <f>O378*H378</f>
        <v>0</v>
      </c>
      <c r="Q378" s="224">
        <v>0</v>
      </c>
      <c r="R378" s="224">
        <f>Q378*H378</f>
        <v>0</v>
      </c>
      <c r="S378" s="224">
        <v>0</v>
      </c>
      <c r="T378" s="225">
        <f>S378*H378</f>
        <v>0</v>
      </c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R378" s="226" t="s">
        <v>135</v>
      </c>
      <c r="AT378" s="226" t="s">
        <v>190</v>
      </c>
      <c r="AU378" s="226" t="s">
        <v>80</v>
      </c>
      <c r="AY378" s="19" t="s">
        <v>188</v>
      </c>
      <c r="BE378" s="227">
        <f>IF(N378="základní",J378,0)</f>
        <v>0</v>
      </c>
      <c r="BF378" s="227">
        <f>IF(N378="snížená",J378,0)</f>
        <v>0</v>
      </c>
      <c r="BG378" s="227">
        <f>IF(N378="zákl. přenesená",J378,0)</f>
        <v>0</v>
      </c>
      <c r="BH378" s="227">
        <f>IF(N378="sníž. přenesená",J378,0)</f>
        <v>0</v>
      </c>
      <c r="BI378" s="227">
        <f>IF(N378="nulová",J378,0)</f>
        <v>0</v>
      </c>
      <c r="BJ378" s="19" t="s">
        <v>80</v>
      </c>
      <c r="BK378" s="227">
        <f>ROUND(I378*H378,2)</f>
        <v>0</v>
      </c>
      <c r="BL378" s="19" t="s">
        <v>135</v>
      </c>
      <c r="BM378" s="226" t="s">
        <v>5976</v>
      </c>
    </row>
    <row r="379" s="2" customFormat="1" ht="16.5" customHeight="1">
      <c r="A379" s="40"/>
      <c r="B379" s="41"/>
      <c r="C379" s="215" t="s">
        <v>4028</v>
      </c>
      <c r="D379" s="215" t="s">
        <v>190</v>
      </c>
      <c r="E379" s="216" t="s">
        <v>5977</v>
      </c>
      <c r="F379" s="217" t="s">
        <v>5978</v>
      </c>
      <c r="G379" s="218" t="s">
        <v>1352</v>
      </c>
      <c r="H379" s="219">
        <v>4</v>
      </c>
      <c r="I379" s="220"/>
      <c r="J379" s="221">
        <f>ROUND(I379*H379,2)</f>
        <v>0</v>
      </c>
      <c r="K379" s="217" t="s">
        <v>19</v>
      </c>
      <c r="L379" s="46"/>
      <c r="M379" s="222" t="s">
        <v>19</v>
      </c>
      <c r="N379" s="223" t="s">
        <v>44</v>
      </c>
      <c r="O379" s="86"/>
      <c r="P379" s="224">
        <f>O379*H379</f>
        <v>0</v>
      </c>
      <c r="Q379" s="224">
        <v>0</v>
      </c>
      <c r="R379" s="224">
        <f>Q379*H379</f>
        <v>0</v>
      </c>
      <c r="S379" s="224">
        <v>0</v>
      </c>
      <c r="T379" s="225">
        <f>S379*H379</f>
        <v>0</v>
      </c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R379" s="226" t="s">
        <v>135</v>
      </c>
      <c r="AT379" s="226" t="s">
        <v>190</v>
      </c>
      <c r="AU379" s="226" t="s">
        <v>80</v>
      </c>
      <c r="AY379" s="19" t="s">
        <v>188</v>
      </c>
      <c r="BE379" s="227">
        <f>IF(N379="základní",J379,0)</f>
        <v>0</v>
      </c>
      <c r="BF379" s="227">
        <f>IF(N379="snížená",J379,0)</f>
        <v>0</v>
      </c>
      <c r="BG379" s="227">
        <f>IF(N379="zákl. přenesená",J379,0)</f>
        <v>0</v>
      </c>
      <c r="BH379" s="227">
        <f>IF(N379="sníž. přenesená",J379,0)</f>
        <v>0</v>
      </c>
      <c r="BI379" s="227">
        <f>IF(N379="nulová",J379,0)</f>
        <v>0</v>
      </c>
      <c r="BJ379" s="19" t="s">
        <v>80</v>
      </c>
      <c r="BK379" s="227">
        <f>ROUND(I379*H379,2)</f>
        <v>0</v>
      </c>
      <c r="BL379" s="19" t="s">
        <v>135</v>
      </c>
      <c r="BM379" s="226" t="s">
        <v>5979</v>
      </c>
    </row>
    <row r="380" s="2" customFormat="1" ht="16.5" customHeight="1">
      <c r="A380" s="40"/>
      <c r="B380" s="41"/>
      <c r="C380" s="215" t="s">
        <v>5209</v>
      </c>
      <c r="D380" s="215" t="s">
        <v>190</v>
      </c>
      <c r="E380" s="216" t="s">
        <v>5980</v>
      </c>
      <c r="F380" s="217" t="s">
        <v>5981</v>
      </c>
      <c r="G380" s="218" t="s">
        <v>1352</v>
      </c>
      <c r="H380" s="219">
        <v>4</v>
      </c>
      <c r="I380" s="220"/>
      <c r="J380" s="221">
        <f>ROUND(I380*H380,2)</f>
        <v>0</v>
      </c>
      <c r="K380" s="217" t="s">
        <v>19</v>
      </c>
      <c r="L380" s="46"/>
      <c r="M380" s="222" t="s">
        <v>19</v>
      </c>
      <c r="N380" s="223" t="s">
        <v>44</v>
      </c>
      <c r="O380" s="86"/>
      <c r="P380" s="224">
        <f>O380*H380</f>
        <v>0</v>
      </c>
      <c r="Q380" s="224">
        <v>0</v>
      </c>
      <c r="R380" s="224">
        <f>Q380*H380</f>
        <v>0</v>
      </c>
      <c r="S380" s="224">
        <v>0</v>
      </c>
      <c r="T380" s="225">
        <f>S380*H380</f>
        <v>0</v>
      </c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R380" s="226" t="s">
        <v>135</v>
      </c>
      <c r="AT380" s="226" t="s">
        <v>190</v>
      </c>
      <c r="AU380" s="226" t="s">
        <v>80</v>
      </c>
      <c r="AY380" s="19" t="s">
        <v>188</v>
      </c>
      <c r="BE380" s="227">
        <f>IF(N380="základní",J380,0)</f>
        <v>0</v>
      </c>
      <c r="BF380" s="227">
        <f>IF(N380="snížená",J380,0)</f>
        <v>0</v>
      </c>
      <c r="BG380" s="227">
        <f>IF(N380="zákl. přenesená",J380,0)</f>
        <v>0</v>
      </c>
      <c r="BH380" s="227">
        <f>IF(N380="sníž. přenesená",J380,0)</f>
        <v>0</v>
      </c>
      <c r="BI380" s="227">
        <f>IF(N380="nulová",J380,0)</f>
        <v>0</v>
      </c>
      <c r="BJ380" s="19" t="s">
        <v>80</v>
      </c>
      <c r="BK380" s="227">
        <f>ROUND(I380*H380,2)</f>
        <v>0</v>
      </c>
      <c r="BL380" s="19" t="s">
        <v>135</v>
      </c>
      <c r="BM380" s="226" t="s">
        <v>5982</v>
      </c>
    </row>
    <row r="381" s="2" customFormat="1" ht="16.5" customHeight="1">
      <c r="A381" s="40"/>
      <c r="B381" s="41"/>
      <c r="C381" s="215" t="s">
        <v>4031</v>
      </c>
      <c r="D381" s="215" t="s">
        <v>190</v>
      </c>
      <c r="E381" s="216" t="s">
        <v>5983</v>
      </c>
      <c r="F381" s="217" t="s">
        <v>5984</v>
      </c>
      <c r="G381" s="218" t="s">
        <v>1352</v>
      </c>
      <c r="H381" s="219">
        <v>1</v>
      </c>
      <c r="I381" s="220"/>
      <c r="J381" s="221">
        <f>ROUND(I381*H381,2)</f>
        <v>0</v>
      </c>
      <c r="K381" s="217" t="s">
        <v>19</v>
      </c>
      <c r="L381" s="46"/>
      <c r="M381" s="222" t="s">
        <v>19</v>
      </c>
      <c r="N381" s="223" t="s">
        <v>44</v>
      </c>
      <c r="O381" s="86"/>
      <c r="P381" s="224">
        <f>O381*H381</f>
        <v>0</v>
      </c>
      <c r="Q381" s="224">
        <v>0</v>
      </c>
      <c r="R381" s="224">
        <f>Q381*H381</f>
        <v>0</v>
      </c>
      <c r="S381" s="224">
        <v>0</v>
      </c>
      <c r="T381" s="225">
        <f>S381*H381</f>
        <v>0</v>
      </c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R381" s="226" t="s">
        <v>135</v>
      </c>
      <c r="AT381" s="226" t="s">
        <v>190</v>
      </c>
      <c r="AU381" s="226" t="s">
        <v>80</v>
      </c>
      <c r="AY381" s="19" t="s">
        <v>188</v>
      </c>
      <c r="BE381" s="227">
        <f>IF(N381="základní",J381,0)</f>
        <v>0</v>
      </c>
      <c r="BF381" s="227">
        <f>IF(N381="snížená",J381,0)</f>
        <v>0</v>
      </c>
      <c r="BG381" s="227">
        <f>IF(N381="zákl. přenesená",J381,0)</f>
        <v>0</v>
      </c>
      <c r="BH381" s="227">
        <f>IF(N381="sníž. přenesená",J381,0)</f>
        <v>0</v>
      </c>
      <c r="BI381" s="227">
        <f>IF(N381="nulová",J381,0)</f>
        <v>0</v>
      </c>
      <c r="BJ381" s="19" t="s">
        <v>80</v>
      </c>
      <c r="BK381" s="227">
        <f>ROUND(I381*H381,2)</f>
        <v>0</v>
      </c>
      <c r="BL381" s="19" t="s">
        <v>135</v>
      </c>
      <c r="BM381" s="226" t="s">
        <v>5985</v>
      </c>
    </row>
    <row r="382" s="2" customFormat="1" ht="16.5" customHeight="1">
      <c r="A382" s="40"/>
      <c r="B382" s="41"/>
      <c r="C382" s="215" t="s">
        <v>5212</v>
      </c>
      <c r="D382" s="215" t="s">
        <v>190</v>
      </c>
      <c r="E382" s="216" t="s">
        <v>5986</v>
      </c>
      <c r="F382" s="217" t="s">
        <v>5987</v>
      </c>
      <c r="G382" s="218" t="s">
        <v>1352</v>
      </c>
      <c r="H382" s="219">
        <v>4</v>
      </c>
      <c r="I382" s="220"/>
      <c r="J382" s="221">
        <f>ROUND(I382*H382,2)</f>
        <v>0</v>
      </c>
      <c r="K382" s="217" t="s">
        <v>19</v>
      </c>
      <c r="L382" s="46"/>
      <c r="M382" s="222" t="s">
        <v>19</v>
      </c>
      <c r="N382" s="223" t="s">
        <v>44</v>
      </c>
      <c r="O382" s="86"/>
      <c r="P382" s="224">
        <f>O382*H382</f>
        <v>0</v>
      </c>
      <c r="Q382" s="224">
        <v>0</v>
      </c>
      <c r="R382" s="224">
        <f>Q382*H382</f>
        <v>0</v>
      </c>
      <c r="S382" s="224">
        <v>0</v>
      </c>
      <c r="T382" s="225">
        <f>S382*H382</f>
        <v>0</v>
      </c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R382" s="226" t="s">
        <v>135</v>
      </c>
      <c r="AT382" s="226" t="s">
        <v>190</v>
      </c>
      <c r="AU382" s="226" t="s">
        <v>80</v>
      </c>
      <c r="AY382" s="19" t="s">
        <v>188</v>
      </c>
      <c r="BE382" s="227">
        <f>IF(N382="základní",J382,0)</f>
        <v>0</v>
      </c>
      <c r="BF382" s="227">
        <f>IF(N382="snížená",J382,0)</f>
        <v>0</v>
      </c>
      <c r="BG382" s="227">
        <f>IF(N382="zákl. přenesená",J382,0)</f>
        <v>0</v>
      </c>
      <c r="BH382" s="227">
        <f>IF(N382="sníž. přenesená",J382,0)</f>
        <v>0</v>
      </c>
      <c r="BI382" s="227">
        <f>IF(N382="nulová",J382,0)</f>
        <v>0</v>
      </c>
      <c r="BJ382" s="19" t="s">
        <v>80</v>
      </c>
      <c r="BK382" s="227">
        <f>ROUND(I382*H382,2)</f>
        <v>0</v>
      </c>
      <c r="BL382" s="19" t="s">
        <v>135</v>
      </c>
      <c r="BM382" s="226" t="s">
        <v>5988</v>
      </c>
    </row>
    <row r="383" s="2" customFormat="1" ht="16.5" customHeight="1">
      <c r="A383" s="40"/>
      <c r="B383" s="41"/>
      <c r="C383" s="215" t="s">
        <v>4034</v>
      </c>
      <c r="D383" s="215" t="s">
        <v>190</v>
      </c>
      <c r="E383" s="216" t="s">
        <v>5989</v>
      </c>
      <c r="F383" s="217" t="s">
        <v>5990</v>
      </c>
      <c r="G383" s="218" t="s">
        <v>1352</v>
      </c>
      <c r="H383" s="219">
        <v>1</v>
      </c>
      <c r="I383" s="220"/>
      <c r="J383" s="221">
        <f>ROUND(I383*H383,2)</f>
        <v>0</v>
      </c>
      <c r="K383" s="217" t="s">
        <v>19</v>
      </c>
      <c r="L383" s="46"/>
      <c r="M383" s="222" t="s">
        <v>19</v>
      </c>
      <c r="N383" s="223" t="s">
        <v>44</v>
      </c>
      <c r="O383" s="86"/>
      <c r="P383" s="224">
        <f>O383*H383</f>
        <v>0</v>
      </c>
      <c r="Q383" s="224">
        <v>0</v>
      </c>
      <c r="R383" s="224">
        <f>Q383*H383</f>
        <v>0</v>
      </c>
      <c r="S383" s="224">
        <v>0</v>
      </c>
      <c r="T383" s="225">
        <f>S383*H383</f>
        <v>0</v>
      </c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R383" s="226" t="s">
        <v>135</v>
      </c>
      <c r="AT383" s="226" t="s">
        <v>190</v>
      </c>
      <c r="AU383" s="226" t="s">
        <v>80</v>
      </c>
      <c r="AY383" s="19" t="s">
        <v>188</v>
      </c>
      <c r="BE383" s="227">
        <f>IF(N383="základní",J383,0)</f>
        <v>0</v>
      </c>
      <c r="BF383" s="227">
        <f>IF(N383="snížená",J383,0)</f>
        <v>0</v>
      </c>
      <c r="BG383" s="227">
        <f>IF(N383="zákl. přenesená",J383,0)</f>
        <v>0</v>
      </c>
      <c r="BH383" s="227">
        <f>IF(N383="sníž. přenesená",J383,0)</f>
        <v>0</v>
      </c>
      <c r="BI383" s="227">
        <f>IF(N383="nulová",J383,0)</f>
        <v>0</v>
      </c>
      <c r="BJ383" s="19" t="s">
        <v>80</v>
      </c>
      <c r="BK383" s="227">
        <f>ROUND(I383*H383,2)</f>
        <v>0</v>
      </c>
      <c r="BL383" s="19" t="s">
        <v>135</v>
      </c>
      <c r="BM383" s="226" t="s">
        <v>5991</v>
      </c>
    </row>
    <row r="384" s="2" customFormat="1" ht="16.5" customHeight="1">
      <c r="A384" s="40"/>
      <c r="B384" s="41"/>
      <c r="C384" s="215" t="s">
        <v>5215</v>
      </c>
      <c r="D384" s="215" t="s">
        <v>190</v>
      </c>
      <c r="E384" s="216" t="s">
        <v>5992</v>
      </c>
      <c r="F384" s="217" t="s">
        <v>5993</v>
      </c>
      <c r="G384" s="218" t="s">
        <v>1352</v>
      </c>
      <c r="H384" s="219">
        <v>1</v>
      </c>
      <c r="I384" s="220"/>
      <c r="J384" s="221">
        <f>ROUND(I384*H384,2)</f>
        <v>0</v>
      </c>
      <c r="K384" s="217" t="s">
        <v>19</v>
      </c>
      <c r="L384" s="46"/>
      <c r="M384" s="222" t="s">
        <v>19</v>
      </c>
      <c r="N384" s="223" t="s">
        <v>44</v>
      </c>
      <c r="O384" s="86"/>
      <c r="P384" s="224">
        <f>O384*H384</f>
        <v>0</v>
      </c>
      <c r="Q384" s="224">
        <v>0</v>
      </c>
      <c r="R384" s="224">
        <f>Q384*H384</f>
        <v>0</v>
      </c>
      <c r="S384" s="224">
        <v>0</v>
      </c>
      <c r="T384" s="225">
        <f>S384*H384</f>
        <v>0</v>
      </c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R384" s="226" t="s">
        <v>135</v>
      </c>
      <c r="AT384" s="226" t="s">
        <v>190</v>
      </c>
      <c r="AU384" s="226" t="s">
        <v>80</v>
      </c>
      <c r="AY384" s="19" t="s">
        <v>188</v>
      </c>
      <c r="BE384" s="227">
        <f>IF(N384="základní",J384,0)</f>
        <v>0</v>
      </c>
      <c r="BF384" s="227">
        <f>IF(N384="snížená",J384,0)</f>
        <v>0</v>
      </c>
      <c r="BG384" s="227">
        <f>IF(N384="zákl. přenesená",J384,0)</f>
        <v>0</v>
      </c>
      <c r="BH384" s="227">
        <f>IF(N384="sníž. přenesená",J384,0)</f>
        <v>0</v>
      </c>
      <c r="BI384" s="227">
        <f>IF(N384="nulová",J384,0)</f>
        <v>0</v>
      </c>
      <c r="BJ384" s="19" t="s">
        <v>80</v>
      </c>
      <c r="BK384" s="227">
        <f>ROUND(I384*H384,2)</f>
        <v>0</v>
      </c>
      <c r="BL384" s="19" t="s">
        <v>135</v>
      </c>
      <c r="BM384" s="226" t="s">
        <v>5994</v>
      </c>
    </row>
    <row r="385" s="2" customFormat="1" ht="16.5" customHeight="1">
      <c r="A385" s="40"/>
      <c r="B385" s="41"/>
      <c r="C385" s="215" t="s">
        <v>4037</v>
      </c>
      <c r="D385" s="215" t="s">
        <v>190</v>
      </c>
      <c r="E385" s="216" t="s">
        <v>5995</v>
      </c>
      <c r="F385" s="217" t="s">
        <v>5996</v>
      </c>
      <c r="G385" s="218" t="s">
        <v>1352</v>
      </c>
      <c r="H385" s="219">
        <v>1</v>
      </c>
      <c r="I385" s="220"/>
      <c r="J385" s="221">
        <f>ROUND(I385*H385,2)</f>
        <v>0</v>
      </c>
      <c r="K385" s="217" t="s">
        <v>19</v>
      </c>
      <c r="L385" s="46"/>
      <c r="M385" s="222" t="s">
        <v>19</v>
      </c>
      <c r="N385" s="223" t="s">
        <v>44</v>
      </c>
      <c r="O385" s="86"/>
      <c r="P385" s="224">
        <f>O385*H385</f>
        <v>0</v>
      </c>
      <c r="Q385" s="224">
        <v>0</v>
      </c>
      <c r="R385" s="224">
        <f>Q385*H385</f>
        <v>0</v>
      </c>
      <c r="S385" s="224">
        <v>0</v>
      </c>
      <c r="T385" s="225">
        <f>S385*H385</f>
        <v>0</v>
      </c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R385" s="226" t="s">
        <v>135</v>
      </c>
      <c r="AT385" s="226" t="s">
        <v>190</v>
      </c>
      <c r="AU385" s="226" t="s">
        <v>80</v>
      </c>
      <c r="AY385" s="19" t="s">
        <v>188</v>
      </c>
      <c r="BE385" s="227">
        <f>IF(N385="základní",J385,0)</f>
        <v>0</v>
      </c>
      <c r="BF385" s="227">
        <f>IF(N385="snížená",J385,0)</f>
        <v>0</v>
      </c>
      <c r="BG385" s="227">
        <f>IF(N385="zákl. přenesená",J385,0)</f>
        <v>0</v>
      </c>
      <c r="BH385" s="227">
        <f>IF(N385="sníž. přenesená",J385,0)</f>
        <v>0</v>
      </c>
      <c r="BI385" s="227">
        <f>IF(N385="nulová",J385,0)</f>
        <v>0</v>
      </c>
      <c r="BJ385" s="19" t="s">
        <v>80</v>
      </c>
      <c r="BK385" s="227">
        <f>ROUND(I385*H385,2)</f>
        <v>0</v>
      </c>
      <c r="BL385" s="19" t="s">
        <v>135</v>
      </c>
      <c r="BM385" s="226" t="s">
        <v>5997</v>
      </c>
    </row>
    <row r="386" s="2" customFormat="1" ht="16.5" customHeight="1">
      <c r="A386" s="40"/>
      <c r="B386" s="41"/>
      <c r="C386" s="215" t="s">
        <v>5222</v>
      </c>
      <c r="D386" s="215" t="s">
        <v>190</v>
      </c>
      <c r="E386" s="216" t="s">
        <v>5998</v>
      </c>
      <c r="F386" s="217" t="s">
        <v>5999</v>
      </c>
      <c r="G386" s="218" t="s">
        <v>1352</v>
      </c>
      <c r="H386" s="219">
        <v>1</v>
      </c>
      <c r="I386" s="220"/>
      <c r="J386" s="221">
        <f>ROUND(I386*H386,2)</f>
        <v>0</v>
      </c>
      <c r="K386" s="217" t="s">
        <v>19</v>
      </c>
      <c r="L386" s="46"/>
      <c r="M386" s="222" t="s">
        <v>19</v>
      </c>
      <c r="N386" s="223" t="s">
        <v>44</v>
      </c>
      <c r="O386" s="86"/>
      <c r="P386" s="224">
        <f>O386*H386</f>
        <v>0</v>
      </c>
      <c r="Q386" s="224">
        <v>0</v>
      </c>
      <c r="R386" s="224">
        <f>Q386*H386</f>
        <v>0</v>
      </c>
      <c r="S386" s="224">
        <v>0</v>
      </c>
      <c r="T386" s="225">
        <f>S386*H386</f>
        <v>0</v>
      </c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R386" s="226" t="s">
        <v>135</v>
      </c>
      <c r="AT386" s="226" t="s">
        <v>190</v>
      </c>
      <c r="AU386" s="226" t="s">
        <v>80</v>
      </c>
      <c r="AY386" s="19" t="s">
        <v>188</v>
      </c>
      <c r="BE386" s="227">
        <f>IF(N386="základní",J386,0)</f>
        <v>0</v>
      </c>
      <c r="BF386" s="227">
        <f>IF(N386="snížená",J386,0)</f>
        <v>0</v>
      </c>
      <c r="BG386" s="227">
        <f>IF(N386="zákl. přenesená",J386,0)</f>
        <v>0</v>
      </c>
      <c r="BH386" s="227">
        <f>IF(N386="sníž. přenesená",J386,0)</f>
        <v>0</v>
      </c>
      <c r="BI386" s="227">
        <f>IF(N386="nulová",J386,0)</f>
        <v>0</v>
      </c>
      <c r="BJ386" s="19" t="s">
        <v>80</v>
      </c>
      <c r="BK386" s="227">
        <f>ROUND(I386*H386,2)</f>
        <v>0</v>
      </c>
      <c r="BL386" s="19" t="s">
        <v>135</v>
      </c>
      <c r="BM386" s="226" t="s">
        <v>6000</v>
      </c>
    </row>
    <row r="387" s="2" customFormat="1" ht="16.5" customHeight="1">
      <c r="A387" s="40"/>
      <c r="B387" s="41"/>
      <c r="C387" s="215" t="s">
        <v>4040</v>
      </c>
      <c r="D387" s="215" t="s">
        <v>190</v>
      </c>
      <c r="E387" s="216" t="s">
        <v>6001</v>
      </c>
      <c r="F387" s="217" t="s">
        <v>6002</v>
      </c>
      <c r="G387" s="218" t="s">
        <v>1352</v>
      </c>
      <c r="H387" s="219">
        <v>1</v>
      </c>
      <c r="I387" s="220"/>
      <c r="J387" s="221">
        <f>ROUND(I387*H387,2)</f>
        <v>0</v>
      </c>
      <c r="K387" s="217" t="s">
        <v>19</v>
      </c>
      <c r="L387" s="46"/>
      <c r="M387" s="222" t="s">
        <v>19</v>
      </c>
      <c r="N387" s="223" t="s">
        <v>44</v>
      </c>
      <c r="O387" s="86"/>
      <c r="P387" s="224">
        <f>O387*H387</f>
        <v>0</v>
      </c>
      <c r="Q387" s="224">
        <v>0</v>
      </c>
      <c r="R387" s="224">
        <f>Q387*H387</f>
        <v>0</v>
      </c>
      <c r="S387" s="224">
        <v>0</v>
      </c>
      <c r="T387" s="225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26" t="s">
        <v>135</v>
      </c>
      <c r="AT387" s="226" t="s">
        <v>190</v>
      </c>
      <c r="AU387" s="226" t="s">
        <v>80</v>
      </c>
      <c r="AY387" s="19" t="s">
        <v>188</v>
      </c>
      <c r="BE387" s="227">
        <f>IF(N387="základní",J387,0)</f>
        <v>0</v>
      </c>
      <c r="BF387" s="227">
        <f>IF(N387="snížená",J387,0)</f>
        <v>0</v>
      </c>
      <c r="BG387" s="227">
        <f>IF(N387="zákl. přenesená",J387,0)</f>
        <v>0</v>
      </c>
      <c r="BH387" s="227">
        <f>IF(N387="sníž. přenesená",J387,0)</f>
        <v>0</v>
      </c>
      <c r="BI387" s="227">
        <f>IF(N387="nulová",J387,0)</f>
        <v>0</v>
      </c>
      <c r="BJ387" s="19" t="s">
        <v>80</v>
      </c>
      <c r="BK387" s="227">
        <f>ROUND(I387*H387,2)</f>
        <v>0</v>
      </c>
      <c r="BL387" s="19" t="s">
        <v>135</v>
      </c>
      <c r="BM387" s="226" t="s">
        <v>6003</v>
      </c>
    </row>
    <row r="388" s="2" customFormat="1" ht="16.5" customHeight="1">
      <c r="A388" s="40"/>
      <c r="B388" s="41"/>
      <c r="C388" s="215" t="s">
        <v>5229</v>
      </c>
      <c r="D388" s="215" t="s">
        <v>190</v>
      </c>
      <c r="E388" s="216" t="s">
        <v>6004</v>
      </c>
      <c r="F388" s="217" t="s">
        <v>6005</v>
      </c>
      <c r="G388" s="218" t="s">
        <v>1352</v>
      </c>
      <c r="H388" s="219">
        <v>1</v>
      </c>
      <c r="I388" s="220"/>
      <c r="J388" s="221">
        <f>ROUND(I388*H388,2)</f>
        <v>0</v>
      </c>
      <c r="K388" s="217" t="s">
        <v>19</v>
      </c>
      <c r="L388" s="46"/>
      <c r="M388" s="222" t="s">
        <v>19</v>
      </c>
      <c r="N388" s="223" t="s">
        <v>44</v>
      </c>
      <c r="O388" s="86"/>
      <c r="P388" s="224">
        <f>O388*H388</f>
        <v>0</v>
      </c>
      <c r="Q388" s="224">
        <v>0</v>
      </c>
      <c r="R388" s="224">
        <f>Q388*H388</f>
        <v>0</v>
      </c>
      <c r="S388" s="224">
        <v>0</v>
      </c>
      <c r="T388" s="225">
        <f>S388*H388</f>
        <v>0</v>
      </c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R388" s="226" t="s">
        <v>135</v>
      </c>
      <c r="AT388" s="226" t="s">
        <v>190</v>
      </c>
      <c r="AU388" s="226" t="s">
        <v>80</v>
      </c>
      <c r="AY388" s="19" t="s">
        <v>188</v>
      </c>
      <c r="BE388" s="227">
        <f>IF(N388="základní",J388,0)</f>
        <v>0</v>
      </c>
      <c r="BF388" s="227">
        <f>IF(N388="snížená",J388,0)</f>
        <v>0</v>
      </c>
      <c r="BG388" s="227">
        <f>IF(N388="zákl. přenesená",J388,0)</f>
        <v>0</v>
      </c>
      <c r="BH388" s="227">
        <f>IF(N388="sníž. přenesená",J388,0)</f>
        <v>0</v>
      </c>
      <c r="BI388" s="227">
        <f>IF(N388="nulová",J388,0)</f>
        <v>0</v>
      </c>
      <c r="BJ388" s="19" t="s">
        <v>80</v>
      </c>
      <c r="BK388" s="227">
        <f>ROUND(I388*H388,2)</f>
        <v>0</v>
      </c>
      <c r="BL388" s="19" t="s">
        <v>135</v>
      </c>
      <c r="BM388" s="226" t="s">
        <v>6006</v>
      </c>
    </row>
    <row r="389" s="2" customFormat="1" ht="16.5" customHeight="1">
      <c r="A389" s="40"/>
      <c r="B389" s="41"/>
      <c r="C389" s="215" t="s">
        <v>4043</v>
      </c>
      <c r="D389" s="215" t="s">
        <v>190</v>
      </c>
      <c r="E389" s="216" t="s">
        <v>6007</v>
      </c>
      <c r="F389" s="217" t="s">
        <v>6008</v>
      </c>
      <c r="G389" s="218" t="s">
        <v>1352</v>
      </c>
      <c r="H389" s="219">
        <v>1</v>
      </c>
      <c r="I389" s="220"/>
      <c r="J389" s="221">
        <f>ROUND(I389*H389,2)</f>
        <v>0</v>
      </c>
      <c r="K389" s="217" t="s">
        <v>19</v>
      </c>
      <c r="L389" s="46"/>
      <c r="M389" s="222" t="s">
        <v>19</v>
      </c>
      <c r="N389" s="223" t="s">
        <v>44</v>
      </c>
      <c r="O389" s="86"/>
      <c r="P389" s="224">
        <f>O389*H389</f>
        <v>0</v>
      </c>
      <c r="Q389" s="224">
        <v>0</v>
      </c>
      <c r="R389" s="224">
        <f>Q389*H389</f>
        <v>0</v>
      </c>
      <c r="S389" s="224">
        <v>0</v>
      </c>
      <c r="T389" s="225">
        <f>S389*H389</f>
        <v>0</v>
      </c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R389" s="226" t="s">
        <v>135</v>
      </c>
      <c r="AT389" s="226" t="s">
        <v>190</v>
      </c>
      <c r="AU389" s="226" t="s">
        <v>80</v>
      </c>
      <c r="AY389" s="19" t="s">
        <v>188</v>
      </c>
      <c r="BE389" s="227">
        <f>IF(N389="základní",J389,0)</f>
        <v>0</v>
      </c>
      <c r="BF389" s="227">
        <f>IF(N389="snížená",J389,0)</f>
        <v>0</v>
      </c>
      <c r="BG389" s="227">
        <f>IF(N389="zákl. přenesená",J389,0)</f>
        <v>0</v>
      </c>
      <c r="BH389" s="227">
        <f>IF(N389="sníž. přenesená",J389,0)</f>
        <v>0</v>
      </c>
      <c r="BI389" s="227">
        <f>IF(N389="nulová",J389,0)</f>
        <v>0</v>
      </c>
      <c r="BJ389" s="19" t="s">
        <v>80</v>
      </c>
      <c r="BK389" s="227">
        <f>ROUND(I389*H389,2)</f>
        <v>0</v>
      </c>
      <c r="BL389" s="19" t="s">
        <v>135</v>
      </c>
      <c r="BM389" s="226" t="s">
        <v>6009</v>
      </c>
    </row>
    <row r="390" s="2" customFormat="1" ht="16.5" customHeight="1">
      <c r="A390" s="40"/>
      <c r="B390" s="41"/>
      <c r="C390" s="215" t="s">
        <v>5235</v>
      </c>
      <c r="D390" s="215" t="s">
        <v>190</v>
      </c>
      <c r="E390" s="216" t="s">
        <v>6010</v>
      </c>
      <c r="F390" s="217" t="s">
        <v>6011</v>
      </c>
      <c r="G390" s="218" t="s">
        <v>1352</v>
      </c>
      <c r="H390" s="219">
        <v>1</v>
      </c>
      <c r="I390" s="220"/>
      <c r="J390" s="221">
        <f>ROUND(I390*H390,2)</f>
        <v>0</v>
      </c>
      <c r="K390" s="217" t="s">
        <v>19</v>
      </c>
      <c r="L390" s="46"/>
      <c r="M390" s="222" t="s">
        <v>19</v>
      </c>
      <c r="N390" s="223" t="s">
        <v>44</v>
      </c>
      <c r="O390" s="86"/>
      <c r="P390" s="224">
        <f>O390*H390</f>
        <v>0</v>
      </c>
      <c r="Q390" s="224">
        <v>0</v>
      </c>
      <c r="R390" s="224">
        <f>Q390*H390</f>
        <v>0</v>
      </c>
      <c r="S390" s="224">
        <v>0</v>
      </c>
      <c r="T390" s="225">
        <f>S390*H390</f>
        <v>0</v>
      </c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R390" s="226" t="s">
        <v>135</v>
      </c>
      <c r="AT390" s="226" t="s">
        <v>190</v>
      </c>
      <c r="AU390" s="226" t="s">
        <v>80</v>
      </c>
      <c r="AY390" s="19" t="s">
        <v>188</v>
      </c>
      <c r="BE390" s="227">
        <f>IF(N390="základní",J390,0)</f>
        <v>0</v>
      </c>
      <c r="BF390" s="227">
        <f>IF(N390="snížená",J390,0)</f>
        <v>0</v>
      </c>
      <c r="BG390" s="227">
        <f>IF(N390="zákl. přenesená",J390,0)</f>
        <v>0</v>
      </c>
      <c r="BH390" s="227">
        <f>IF(N390="sníž. přenesená",J390,0)</f>
        <v>0</v>
      </c>
      <c r="BI390" s="227">
        <f>IF(N390="nulová",J390,0)</f>
        <v>0</v>
      </c>
      <c r="BJ390" s="19" t="s">
        <v>80</v>
      </c>
      <c r="BK390" s="227">
        <f>ROUND(I390*H390,2)</f>
        <v>0</v>
      </c>
      <c r="BL390" s="19" t="s">
        <v>135</v>
      </c>
      <c r="BM390" s="226" t="s">
        <v>6012</v>
      </c>
    </row>
    <row r="391" s="2" customFormat="1" ht="24.15" customHeight="1">
      <c r="A391" s="40"/>
      <c r="B391" s="41"/>
      <c r="C391" s="215" t="s">
        <v>4046</v>
      </c>
      <c r="D391" s="215" t="s">
        <v>190</v>
      </c>
      <c r="E391" s="216" t="s">
        <v>6013</v>
      </c>
      <c r="F391" s="217" t="s">
        <v>6014</v>
      </c>
      <c r="G391" s="218" t="s">
        <v>1352</v>
      </c>
      <c r="H391" s="219">
        <v>5</v>
      </c>
      <c r="I391" s="220"/>
      <c r="J391" s="221">
        <f>ROUND(I391*H391,2)</f>
        <v>0</v>
      </c>
      <c r="K391" s="217" t="s">
        <v>19</v>
      </c>
      <c r="L391" s="46"/>
      <c r="M391" s="222" t="s">
        <v>19</v>
      </c>
      <c r="N391" s="223" t="s">
        <v>44</v>
      </c>
      <c r="O391" s="86"/>
      <c r="P391" s="224">
        <f>O391*H391</f>
        <v>0</v>
      </c>
      <c r="Q391" s="224">
        <v>0</v>
      </c>
      <c r="R391" s="224">
        <f>Q391*H391</f>
        <v>0</v>
      </c>
      <c r="S391" s="224">
        <v>0</v>
      </c>
      <c r="T391" s="225">
        <f>S391*H391</f>
        <v>0</v>
      </c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R391" s="226" t="s">
        <v>135</v>
      </c>
      <c r="AT391" s="226" t="s">
        <v>190</v>
      </c>
      <c r="AU391" s="226" t="s">
        <v>80</v>
      </c>
      <c r="AY391" s="19" t="s">
        <v>188</v>
      </c>
      <c r="BE391" s="227">
        <f>IF(N391="základní",J391,0)</f>
        <v>0</v>
      </c>
      <c r="BF391" s="227">
        <f>IF(N391="snížená",J391,0)</f>
        <v>0</v>
      </c>
      <c r="BG391" s="227">
        <f>IF(N391="zákl. přenesená",J391,0)</f>
        <v>0</v>
      </c>
      <c r="BH391" s="227">
        <f>IF(N391="sníž. přenesená",J391,0)</f>
        <v>0</v>
      </c>
      <c r="BI391" s="227">
        <f>IF(N391="nulová",J391,0)</f>
        <v>0</v>
      </c>
      <c r="BJ391" s="19" t="s">
        <v>80</v>
      </c>
      <c r="BK391" s="227">
        <f>ROUND(I391*H391,2)</f>
        <v>0</v>
      </c>
      <c r="BL391" s="19" t="s">
        <v>135</v>
      </c>
      <c r="BM391" s="226" t="s">
        <v>6015</v>
      </c>
    </row>
    <row r="392" s="2" customFormat="1" ht="24.15" customHeight="1">
      <c r="A392" s="40"/>
      <c r="B392" s="41"/>
      <c r="C392" s="215" t="s">
        <v>5241</v>
      </c>
      <c r="D392" s="215" t="s">
        <v>190</v>
      </c>
      <c r="E392" s="216" t="s">
        <v>6016</v>
      </c>
      <c r="F392" s="217" t="s">
        <v>6017</v>
      </c>
      <c r="G392" s="218" t="s">
        <v>1352</v>
      </c>
      <c r="H392" s="219">
        <v>4</v>
      </c>
      <c r="I392" s="220"/>
      <c r="J392" s="221">
        <f>ROUND(I392*H392,2)</f>
        <v>0</v>
      </c>
      <c r="K392" s="217" t="s">
        <v>19</v>
      </c>
      <c r="L392" s="46"/>
      <c r="M392" s="222" t="s">
        <v>19</v>
      </c>
      <c r="N392" s="223" t="s">
        <v>44</v>
      </c>
      <c r="O392" s="86"/>
      <c r="P392" s="224">
        <f>O392*H392</f>
        <v>0</v>
      </c>
      <c r="Q392" s="224">
        <v>0</v>
      </c>
      <c r="R392" s="224">
        <f>Q392*H392</f>
        <v>0</v>
      </c>
      <c r="S392" s="224">
        <v>0</v>
      </c>
      <c r="T392" s="225">
        <f>S392*H392</f>
        <v>0</v>
      </c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R392" s="226" t="s">
        <v>135</v>
      </c>
      <c r="AT392" s="226" t="s">
        <v>190</v>
      </c>
      <c r="AU392" s="226" t="s">
        <v>80</v>
      </c>
      <c r="AY392" s="19" t="s">
        <v>188</v>
      </c>
      <c r="BE392" s="227">
        <f>IF(N392="základní",J392,0)</f>
        <v>0</v>
      </c>
      <c r="BF392" s="227">
        <f>IF(N392="snížená",J392,0)</f>
        <v>0</v>
      </c>
      <c r="BG392" s="227">
        <f>IF(N392="zákl. přenesená",J392,0)</f>
        <v>0</v>
      </c>
      <c r="BH392" s="227">
        <f>IF(N392="sníž. přenesená",J392,0)</f>
        <v>0</v>
      </c>
      <c r="BI392" s="227">
        <f>IF(N392="nulová",J392,0)</f>
        <v>0</v>
      </c>
      <c r="BJ392" s="19" t="s">
        <v>80</v>
      </c>
      <c r="BK392" s="227">
        <f>ROUND(I392*H392,2)</f>
        <v>0</v>
      </c>
      <c r="BL392" s="19" t="s">
        <v>135</v>
      </c>
      <c r="BM392" s="226" t="s">
        <v>6018</v>
      </c>
    </row>
    <row r="393" s="2" customFormat="1" ht="24.15" customHeight="1">
      <c r="A393" s="40"/>
      <c r="B393" s="41"/>
      <c r="C393" s="215" t="s">
        <v>4049</v>
      </c>
      <c r="D393" s="215" t="s">
        <v>190</v>
      </c>
      <c r="E393" s="216" t="s">
        <v>6019</v>
      </c>
      <c r="F393" s="217" t="s">
        <v>6020</v>
      </c>
      <c r="G393" s="218" t="s">
        <v>1352</v>
      </c>
      <c r="H393" s="219">
        <v>3</v>
      </c>
      <c r="I393" s="220"/>
      <c r="J393" s="221">
        <f>ROUND(I393*H393,2)</f>
        <v>0</v>
      </c>
      <c r="K393" s="217" t="s">
        <v>19</v>
      </c>
      <c r="L393" s="46"/>
      <c r="M393" s="222" t="s">
        <v>19</v>
      </c>
      <c r="N393" s="223" t="s">
        <v>44</v>
      </c>
      <c r="O393" s="86"/>
      <c r="P393" s="224">
        <f>O393*H393</f>
        <v>0</v>
      </c>
      <c r="Q393" s="224">
        <v>0</v>
      </c>
      <c r="R393" s="224">
        <f>Q393*H393</f>
        <v>0</v>
      </c>
      <c r="S393" s="224">
        <v>0</v>
      </c>
      <c r="T393" s="225">
        <f>S393*H393</f>
        <v>0</v>
      </c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R393" s="226" t="s">
        <v>135</v>
      </c>
      <c r="AT393" s="226" t="s">
        <v>190</v>
      </c>
      <c r="AU393" s="226" t="s">
        <v>80</v>
      </c>
      <c r="AY393" s="19" t="s">
        <v>188</v>
      </c>
      <c r="BE393" s="227">
        <f>IF(N393="základní",J393,0)</f>
        <v>0</v>
      </c>
      <c r="BF393" s="227">
        <f>IF(N393="snížená",J393,0)</f>
        <v>0</v>
      </c>
      <c r="BG393" s="227">
        <f>IF(N393="zákl. přenesená",J393,0)</f>
        <v>0</v>
      </c>
      <c r="BH393" s="227">
        <f>IF(N393="sníž. přenesená",J393,0)</f>
        <v>0</v>
      </c>
      <c r="BI393" s="227">
        <f>IF(N393="nulová",J393,0)</f>
        <v>0</v>
      </c>
      <c r="BJ393" s="19" t="s">
        <v>80</v>
      </c>
      <c r="BK393" s="227">
        <f>ROUND(I393*H393,2)</f>
        <v>0</v>
      </c>
      <c r="BL393" s="19" t="s">
        <v>135</v>
      </c>
      <c r="BM393" s="226" t="s">
        <v>6021</v>
      </c>
    </row>
    <row r="394" s="2" customFormat="1" ht="24.15" customHeight="1">
      <c r="A394" s="40"/>
      <c r="B394" s="41"/>
      <c r="C394" s="215" t="s">
        <v>5246</v>
      </c>
      <c r="D394" s="215" t="s">
        <v>190</v>
      </c>
      <c r="E394" s="216" t="s">
        <v>6022</v>
      </c>
      <c r="F394" s="217" t="s">
        <v>6023</v>
      </c>
      <c r="G394" s="218" t="s">
        <v>1352</v>
      </c>
      <c r="H394" s="219">
        <v>1</v>
      </c>
      <c r="I394" s="220"/>
      <c r="J394" s="221">
        <f>ROUND(I394*H394,2)</f>
        <v>0</v>
      </c>
      <c r="K394" s="217" t="s">
        <v>19</v>
      </c>
      <c r="L394" s="46"/>
      <c r="M394" s="222" t="s">
        <v>19</v>
      </c>
      <c r="N394" s="223" t="s">
        <v>44</v>
      </c>
      <c r="O394" s="86"/>
      <c r="P394" s="224">
        <f>O394*H394</f>
        <v>0</v>
      </c>
      <c r="Q394" s="224">
        <v>0</v>
      </c>
      <c r="R394" s="224">
        <f>Q394*H394</f>
        <v>0</v>
      </c>
      <c r="S394" s="224">
        <v>0</v>
      </c>
      <c r="T394" s="225">
        <f>S394*H394</f>
        <v>0</v>
      </c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R394" s="226" t="s">
        <v>135</v>
      </c>
      <c r="AT394" s="226" t="s">
        <v>190</v>
      </c>
      <c r="AU394" s="226" t="s">
        <v>80</v>
      </c>
      <c r="AY394" s="19" t="s">
        <v>188</v>
      </c>
      <c r="BE394" s="227">
        <f>IF(N394="základní",J394,0)</f>
        <v>0</v>
      </c>
      <c r="BF394" s="227">
        <f>IF(N394="snížená",J394,0)</f>
        <v>0</v>
      </c>
      <c r="BG394" s="227">
        <f>IF(N394="zákl. přenesená",J394,0)</f>
        <v>0</v>
      </c>
      <c r="BH394" s="227">
        <f>IF(N394="sníž. přenesená",J394,0)</f>
        <v>0</v>
      </c>
      <c r="BI394" s="227">
        <f>IF(N394="nulová",J394,0)</f>
        <v>0</v>
      </c>
      <c r="BJ394" s="19" t="s">
        <v>80</v>
      </c>
      <c r="BK394" s="227">
        <f>ROUND(I394*H394,2)</f>
        <v>0</v>
      </c>
      <c r="BL394" s="19" t="s">
        <v>135</v>
      </c>
      <c r="BM394" s="226" t="s">
        <v>6024</v>
      </c>
    </row>
    <row r="395" s="2" customFormat="1" ht="16.5" customHeight="1">
      <c r="A395" s="40"/>
      <c r="B395" s="41"/>
      <c r="C395" s="215" t="s">
        <v>4052</v>
      </c>
      <c r="D395" s="215" t="s">
        <v>190</v>
      </c>
      <c r="E395" s="216" t="s">
        <v>5571</v>
      </c>
      <c r="F395" s="217" t="s">
        <v>5572</v>
      </c>
      <c r="G395" s="218" t="s">
        <v>501</v>
      </c>
      <c r="H395" s="219">
        <v>130</v>
      </c>
      <c r="I395" s="220"/>
      <c r="J395" s="221">
        <f>ROUND(I395*H395,2)</f>
        <v>0</v>
      </c>
      <c r="K395" s="217" t="s">
        <v>19</v>
      </c>
      <c r="L395" s="46"/>
      <c r="M395" s="222" t="s">
        <v>19</v>
      </c>
      <c r="N395" s="223" t="s">
        <v>44</v>
      </c>
      <c r="O395" s="86"/>
      <c r="P395" s="224">
        <f>O395*H395</f>
        <v>0</v>
      </c>
      <c r="Q395" s="224">
        <v>0</v>
      </c>
      <c r="R395" s="224">
        <f>Q395*H395</f>
        <v>0</v>
      </c>
      <c r="S395" s="224">
        <v>0</v>
      </c>
      <c r="T395" s="225">
        <f>S395*H395</f>
        <v>0</v>
      </c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26" t="s">
        <v>135</v>
      </c>
      <c r="AT395" s="226" t="s">
        <v>190</v>
      </c>
      <c r="AU395" s="226" t="s">
        <v>80</v>
      </c>
      <c r="AY395" s="19" t="s">
        <v>188</v>
      </c>
      <c r="BE395" s="227">
        <f>IF(N395="základní",J395,0)</f>
        <v>0</v>
      </c>
      <c r="BF395" s="227">
        <f>IF(N395="snížená",J395,0)</f>
        <v>0</v>
      </c>
      <c r="BG395" s="227">
        <f>IF(N395="zákl. přenesená",J395,0)</f>
        <v>0</v>
      </c>
      <c r="BH395" s="227">
        <f>IF(N395="sníž. přenesená",J395,0)</f>
        <v>0</v>
      </c>
      <c r="BI395" s="227">
        <f>IF(N395="nulová",J395,0)</f>
        <v>0</v>
      </c>
      <c r="BJ395" s="19" t="s">
        <v>80</v>
      </c>
      <c r="BK395" s="227">
        <f>ROUND(I395*H395,2)</f>
        <v>0</v>
      </c>
      <c r="BL395" s="19" t="s">
        <v>135</v>
      </c>
      <c r="BM395" s="226" t="s">
        <v>6025</v>
      </c>
    </row>
    <row r="396" s="2" customFormat="1" ht="16.5" customHeight="1">
      <c r="A396" s="40"/>
      <c r="B396" s="41"/>
      <c r="C396" s="215" t="s">
        <v>5251</v>
      </c>
      <c r="D396" s="215" t="s">
        <v>190</v>
      </c>
      <c r="E396" s="216" t="s">
        <v>5573</v>
      </c>
      <c r="F396" s="217" t="s">
        <v>5574</v>
      </c>
      <c r="G396" s="218" t="s">
        <v>1352</v>
      </c>
      <c r="H396" s="219">
        <v>20</v>
      </c>
      <c r="I396" s="220"/>
      <c r="J396" s="221">
        <f>ROUND(I396*H396,2)</f>
        <v>0</v>
      </c>
      <c r="K396" s="217" t="s">
        <v>19</v>
      </c>
      <c r="L396" s="46"/>
      <c r="M396" s="222" t="s">
        <v>19</v>
      </c>
      <c r="N396" s="223" t="s">
        <v>44</v>
      </c>
      <c r="O396" s="86"/>
      <c r="P396" s="224">
        <f>O396*H396</f>
        <v>0</v>
      </c>
      <c r="Q396" s="224">
        <v>0</v>
      </c>
      <c r="R396" s="224">
        <f>Q396*H396</f>
        <v>0</v>
      </c>
      <c r="S396" s="224">
        <v>0</v>
      </c>
      <c r="T396" s="225">
        <f>S396*H396</f>
        <v>0</v>
      </c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R396" s="226" t="s">
        <v>135</v>
      </c>
      <c r="AT396" s="226" t="s">
        <v>190</v>
      </c>
      <c r="AU396" s="226" t="s">
        <v>80</v>
      </c>
      <c r="AY396" s="19" t="s">
        <v>188</v>
      </c>
      <c r="BE396" s="227">
        <f>IF(N396="základní",J396,0)</f>
        <v>0</v>
      </c>
      <c r="BF396" s="227">
        <f>IF(N396="snížená",J396,0)</f>
        <v>0</v>
      </c>
      <c r="BG396" s="227">
        <f>IF(N396="zákl. přenesená",J396,0)</f>
        <v>0</v>
      </c>
      <c r="BH396" s="227">
        <f>IF(N396="sníž. přenesená",J396,0)</f>
        <v>0</v>
      </c>
      <c r="BI396" s="227">
        <f>IF(N396="nulová",J396,0)</f>
        <v>0</v>
      </c>
      <c r="BJ396" s="19" t="s">
        <v>80</v>
      </c>
      <c r="BK396" s="227">
        <f>ROUND(I396*H396,2)</f>
        <v>0</v>
      </c>
      <c r="BL396" s="19" t="s">
        <v>135</v>
      </c>
      <c r="BM396" s="226" t="s">
        <v>6026</v>
      </c>
    </row>
    <row r="397" s="2" customFormat="1" ht="16.5" customHeight="1">
      <c r="A397" s="40"/>
      <c r="B397" s="41"/>
      <c r="C397" s="215" t="s">
        <v>4055</v>
      </c>
      <c r="D397" s="215" t="s">
        <v>190</v>
      </c>
      <c r="E397" s="216" t="s">
        <v>5472</v>
      </c>
      <c r="F397" s="217" t="s">
        <v>5473</v>
      </c>
      <c r="G397" s="218" t="s">
        <v>501</v>
      </c>
      <c r="H397" s="219">
        <v>87</v>
      </c>
      <c r="I397" s="220"/>
      <c r="J397" s="221">
        <f>ROUND(I397*H397,2)</f>
        <v>0</v>
      </c>
      <c r="K397" s="217" t="s">
        <v>19</v>
      </c>
      <c r="L397" s="46"/>
      <c r="M397" s="222" t="s">
        <v>19</v>
      </c>
      <c r="N397" s="223" t="s">
        <v>44</v>
      </c>
      <c r="O397" s="86"/>
      <c r="P397" s="224">
        <f>O397*H397</f>
        <v>0</v>
      </c>
      <c r="Q397" s="224">
        <v>0</v>
      </c>
      <c r="R397" s="224">
        <f>Q397*H397</f>
        <v>0</v>
      </c>
      <c r="S397" s="224">
        <v>0</v>
      </c>
      <c r="T397" s="225">
        <f>S397*H397</f>
        <v>0</v>
      </c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R397" s="226" t="s">
        <v>135</v>
      </c>
      <c r="AT397" s="226" t="s">
        <v>190</v>
      </c>
      <c r="AU397" s="226" t="s">
        <v>80</v>
      </c>
      <c r="AY397" s="19" t="s">
        <v>188</v>
      </c>
      <c r="BE397" s="227">
        <f>IF(N397="základní",J397,0)</f>
        <v>0</v>
      </c>
      <c r="BF397" s="227">
        <f>IF(N397="snížená",J397,0)</f>
        <v>0</v>
      </c>
      <c r="BG397" s="227">
        <f>IF(N397="zákl. přenesená",J397,0)</f>
        <v>0</v>
      </c>
      <c r="BH397" s="227">
        <f>IF(N397="sníž. přenesená",J397,0)</f>
        <v>0</v>
      </c>
      <c r="BI397" s="227">
        <f>IF(N397="nulová",J397,0)</f>
        <v>0</v>
      </c>
      <c r="BJ397" s="19" t="s">
        <v>80</v>
      </c>
      <c r="BK397" s="227">
        <f>ROUND(I397*H397,2)</f>
        <v>0</v>
      </c>
      <c r="BL397" s="19" t="s">
        <v>135</v>
      </c>
      <c r="BM397" s="226" t="s">
        <v>6027</v>
      </c>
    </row>
    <row r="398" s="2" customFormat="1" ht="16.5" customHeight="1">
      <c r="A398" s="40"/>
      <c r="B398" s="41"/>
      <c r="C398" s="215" t="s">
        <v>5254</v>
      </c>
      <c r="D398" s="215" t="s">
        <v>190</v>
      </c>
      <c r="E398" s="216" t="s">
        <v>5739</v>
      </c>
      <c r="F398" s="217" t="s">
        <v>5740</v>
      </c>
      <c r="G398" s="218" t="s">
        <v>501</v>
      </c>
      <c r="H398" s="219">
        <v>24</v>
      </c>
      <c r="I398" s="220"/>
      <c r="J398" s="221">
        <f>ROUND(I398*H398,2)</f>
        <v>0</v>
      </c>
      <c r="K398" s="217" t="s">
        <v>19</v>
      </c>
      <c r="L398" s="46"/>
      <c r="M398" s="222" t="s">
        <v>19</v>
      </c>
      <c r="N398" s="223" t="s">
        <v>44</v>
      </c>
      <c r="O398" s="86"/>
      <c r="P398" s="224">
        <f>O398*H398</f>
        <v>0</v>
      </c>
      <c r="Q398" s="224">
        <v>0</v>
      </c>
      <c r="R398" s="224">
        <f>Q398*H398</f>
        <v>0</v>
      </c>
      <c r="S398" s="224">
        <v>0</v>
      </c>
      <c r="T398" s="225">
        <f>S398*H398</f>
        <v>0</v>
      </c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R398" s="226" t="s">
        <v>135</v>
      </c>
      <c r="AT398" s="226" t="s">
        <v>190</v>
      </c>
      <c r="AU398" s="226" t="s">
        <v>80</v>
      </c>
      <c r="AY398" s="19" t="s">
        <v>188</v>
      </c>
      <c r="BE398" s="227">
        <f>IF(N398="základní",J398,0)</f>
        <v>0</v>
      </c>
      <c r="BF398" s="227">
        <f>IF(N398="snížená",J398,0)</f>
        <v>0</v>
      </c>
      <c r="BG398" s="227">
        <f>IF(N398="zákl. přenesená",J398,0)</f>
        <v>0</v>
      </c>
      <c r="BH398" s="227">
        <f>IF(N398="sníž. přenesená",J398,0)</f>
        <v>0</v>
      </c>
      <c r="BI398" s="227">
        <f>IF(N398="nulová",J398,0)</f>
        <v>0</v>
      </c>
      <c r="BJ398" s="19" t="s">
        <v>80</v>
      </c>
      <c r="BK398" s="227">
        <f>ROUND(I398*H398,2)</f>
        <v>0</v>
      </c>
      <c r="BL398" s="19" t="s">
        <v>135</v>
      </c>
      <c r="BM398" s="226" t="s">
        <v>6028</v>
      </c>
    </row>
    <row r="399" s="2" customFormat="1" ht="16.5" customHeight="1">
      <c r="A399" s="40"/>
      <c r="B399" s="41"/>
      <c r="C399" s="215" t="s">
        <v>4058</v>
      </c>
      <c r="D399" s="215" t="s">
        <v>190</v>
      </c>
      <c r="E399" s="216" t="s">
        <v>6029</v>
      </c>
      <c r="F399" s="217" t="s">
        <v>6030</v>
      </c>
      <c r="G399" s="218" t="s">
        <v>501</v>
      </c>
      <c r="H399" s="219">
        <v>12</v>
      </c>
      <c r="I399" s="220"/>
      <c r="J399" s="221">
        <f>ROUND(I399*H399,2)</f>
        <v>0</v>
      </c>
      <c r="K399" s="217" t="s">
        <v>19</v>
      </c>
      <c r="L399" s="46"/>
      <c r="M399" s="222" t="s">
        <v>19</v>
      </c>
      <c r="N399" s="223" t="s">
        <v>44</v>
      </c>
      <c r="O399" s="86"/>
      <c r="P399" s="224">
        <f>O399*H399</f>
        <v>0</v>
      </c>
      <c r="Q399" s="224">
        <v>0</v>
      </c>
      <c r="R399" s="224">
        <f>Q399*H399</f>
        <v>0</v>
      </c>
      <c r="S399" s="224">
        <v>0</v>
      </c>
      <c r="T399" s="225">
        <f>S399*H399</f>
        <v>0</v>
      </c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26" t="s">
        <v>135</v>
      </c>
      <c r="AT399" s="226" t="s">
        <v>190</v>
      </c>
      <c r="AU399" s="226" t="s">
        <v>80</v>
      </c>
      <c r="AY399" s="19" t="s">
        <v>188</v>
      </c>
      <c r="BE399" s="227">
        <f>IF(N399="základní",J399,0)</f>
        <v>0</v>
      </c>
      <c r="BF399" s="227">
        <f>IF(N399="snížená",J399,0)</f>
        <v>0</v>
      </c>
      <c r="BG399" s="227">
        <f>IF(N399="zákl. přenesená",J399,0)</f>
        <v>0</v>
      </c>
      <c r="BH399" s="227">
        <f>IF(N399="sníž. přenesená",J399,0)</f>
        <v>0</v>
      </c>
      <c r="BI399" s="227">
        <f>IF(N399="nulová",J399,0)</f>
        <v>0</v>
      </c>
      <c r="BJ399" s="19" t="s">
        <v>80</v>
      </c>
      <c r="BK399" s="227">
        <f>ROUND(I399*H399,2)</f>
        <v>0</v>
      </c>
      <c r="BL399" s="19" t="s">
        <v>135</v>
      </c>
      <c r="BM399" s="226" t="s">
        <v>6031</v>
      </c>
    </row>
    <row r="400" s="2" customFormat="1" ht="16.5" customHeight="1">
      <c r="A400" s="40"/>
      <c r="B400" s="41"/>
      <c r="C400" s="215" t="s">
        <v>5259</v>
      </c>
      <c r="D400" s="215" t="s">
        <v>190</v>
      </c>
      <c r="E400" s="216" t="s">
        <v>6032</v>
      </c>
      <c r="F400" s="217" t="s">
        <v>6033</v>
      </c>
      <c r="G400" s="218" t="s">
        <v>1352</v>
      </c>
      <c r="H400" s="219">
        <v>79</v>
      </c>
      <c r="I400" s="220"/>
      <c r="J400" s="221">
        <f>ROUND(I400*H400,2)</f>
        <v>0</v>
      </c>
      <c r="K400" s="217" t="s">
        <v>19</v>
      </c>
      <c r="L400" s="46"/>
      <c r="M400" s="222" t="s">
        <v>19</v>
      </c>
      <c r="N400" s="223" t="s">
        <v>44</v>
      </c>
      <c r="O400" s="86"/>
      <c r="P400" s="224">
        <f>O400*H400</f>
        <v>0</v>
      </c>
      <c r="Q400" s="224">
        <v>0</v>
      </c>
      <c r="R400" s="224">
        <f>Q400*H400</f>
        <v>0</v>
      </c>
      <c r="S400" s="224">
        <v>0</v>
      </c>
      <c r="T400" s="225">
        <f>S400*H400</f>
        <v>0</v>
      </c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26" t="s">
        <v>135</v>
      </c>
      <c r="AT400" s="226" t="s">
        <v>190</v>
      </c>
      <c r="AU400" s="226" t="s">
        <v>80</v>
      </c>
      <c r="AY400" s="19" t="s">
        <v>188</v>
      </c>
      <c r="BE400" s="227">
        <f>IF(N400="základní",J400,0)</f>
        <v>0</v>
      </c>
      <c r="BF400" s="227">
        <f>IF(N400="snížená",J400,0)</f>
        <v>0</v>
      </c>
      <c r="BG400" s="227">
        <f>IF(N400="zákl. přenesená",J400,0)</f>
        <v>0</v>
      </c>
      <c r="BH400" s="227">
        <f>IF(N400="sníž. přenesená",J400,0)</f>
        <v>0</v>
      </c>
      <c r="BI400" s="227">
        <f>IF(N400="nulová",J400,0)</f>
        <v>0</v>
      </c>
      <c r="BJ400" s="19" t="s">
        <v>80</v>
      </c>
      <c r="BK400" s="227">
        <f>ROUND(I400*H400,2)</f>
        <v>0</v>
      </c>
      <c r="BL400" s="19" t="s">
        <v>135</v>
      </c>
      <c r="BM400" s="226" t="s">
        <v>6034</v>
      </c>
    </row>
    <row r="401" s="2" customFormat="1" ht="16.5" customHeight="1">
      <c r="A401" s="40"/>
      <c r="B401" s="41"/>
      <c r="C401" s="215" t="s">
        <v>4061</v>
      </c>
      <c r="D401" s="215" t="s">
        <v>190</v>
      </c>
      <c r="E401" s="216" t="s">
        <v>6035</v>
      </c>
      <c r="F401" s="217" t="s">
        <v>6036</v>
      </c>
      <c r="G401" s="218" t="s">
        <v>1352</v>
      </c>
      <c r="H401" s="219">
        <v>30</v>
      </c>
      <c r="I401" s="220"/>
      <c r="J401" s="221">
        <f>ROUND(I401*H401,2)</f>
        <v>0</v>
      </c>
      <c r="K401" s="217" t="s">
        <v>19</v>
      </c>
      <c r="L401" s="46"/>
      <c r="M401" s="222" t="s">
        <v>19</v>
      </c>
      <c r="N401" s="223" t="s">
        <v>44</v>
      </c>
      <c r="O401" s="86"/>
      <c r="P401" s="224">
        <f>O401*H401</f>
        <v>0</v>
      </c>
      <c r="Q401" s="224">
        <v>0</v>
      </c>
      <c r="R401" s="224">
        <f>Q401*H401</f>
        <v>0</v>
      </c>
      <c r="S401" s="224">
        <v>0</v>
      </c>
      <c r="T401" s="225">
        <f>S401*H401</f>
        <v>0</v>
      </c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R401" s="226" t="s">
        <v>135</v>
      </c>
      <c r="AT401" s="226" t="s">
        <v>190</v>
      </c>
      <c r="AU401" s="226" t="s">
        <v>80</v>
      </c>
      <c r="AY401" s="19" t="s">
        <v>188</v>
      </c>
      <c r="BE401" s="227">
        <f>IF(N401="základní",J401,0)</f>
        <v>0</v>
      </c>
      <c r="BF401" s="227">
        <f>IF(N401="snížená",J401,0)</f>
        <v>0</v>
      </c>
      <c r="BG401" s="227">
        <f>IF(N401="zákl. přenesená",J401,0)</f>
        <v>0</v>
      </c>
      <c r="BH401" s="227">
        <f>IF(N401="sníž. přenesená",J401,0)</f>
        <v>0</v>
      </c>
      <c r="BI401" s="227">
        <f>IF(N401="nulová",J401,0)</f>
        <v>0</v>
      </c>
      <c r="BJ401" s="19" t="s">
        <v>80</v>
      </c>
      <c r="BK401" s="227">
        <f>ROUND(I401*H401,2)</f>
        <v>0</v>
      </c>
      <c r="BL401" s="19" t="s">
        <v>135</v>
      </c>
      <c r="BM401" s="226" t="s">
        <v>6037</v>
      </c>
    </row>
    <row r="402" s="2" customFormat="1" ht="16.5" customHeight="1">
      <c r="A402" s="40"/>
      <c r="B402" s="41"/>
      <c r="C402" s="215" t="s">
        <v>5265</v>
      </c>
      <c r="D402" s="215" t="s">
        <v>190</v>
      </c>
      <c r="E402" s="216" t="s">
        <v>6038</v>
      </c>
      <c r="F402" s="217" t="s">
        <v>6039</v>
      </c>
      <c r="G402" s="218" t="s">
        <v>1352</v>
      </c>
      <c r="H402" s="219">
        <v>22</v>
      </c>
      <c r="I402" s="220"/>
      <c r="J402" s="221">
        <f>ROUND(I402*H402,2)</f>
        <v>0</v>
      </c>
      <c r="K402" s="217" t="s">
        <v>19</v>
      </c>
      <c r="L402" s="46"/>
      <c r="M402" s="222" t="s">
        <v>19</v>
      </c>
      <c r="N402" s="223" t="s">
        <v>44</v>
      </c>
      <c r="O402" s="86"/>
      <c r="P402" s="224">
        <f>O402*H402</f>
        <v>0</v>
      </c>
      <c r="Q402" s="224">
        <v>0</v>
      </c>
      <c r="R402" s="224">
        <f>Q402*H402</f>
        <v>0</v>
      </c>
      <c r="S402" s="224">
        <v>0</v>
      </c>
      <c r="T402" s="225">
        <f>S402*H402</f>
        <v>0</v>
      </c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R402" s="226" t="s">
        <v>135</v>
      </c>
      <c r="AT402" s="226" t="s">
        <v>190</v>
      </c>
      <c r="AU402" s="226" t="s">
        <v>80</v>
      </c>
      <c r="AY402" s="19" t="s">
        <v>188</v>
      </c>
      <c r="BE402" s="227">
        <f>IF(N402="základní",J402,0)</f>
        <v>0</v>
      </c>
      <c r="BF402" s="227">
        <f>IF(N402="snížená",J402,0)</f>
        <v>0</v>
      </c>
      <c r="BG402" s="227">
        <f>IF(N402="zákl. přenesená",J402,0)</f>
        <v>0</v>
      </c>
      <c r="BH402" s="227">
        <f>IF(N402="sníž. přenesená",J402,0)</f>
        <v>0</v>
      </c>
      <c r="BI402" s="227">
        <f>IF(N402="nulová",J402,0)</f>
        <v>0</v>
      </c>
      <c r="BJ402" s="19" t="s">
        <v>80</v>
      </c>
      <c r="BK402" s="227">
        <f>ROUND(I402*H402,2)</f>
        <v>0</v>
      </c>
      <c r="BL402" s="19" t="s">
        <v>135</v>
      </c>
      <c r="BM402" s="226" t="s">
        <v>6040</v>
      </c>
    </row>
    <row r="403" s="2" customFormat="1" ht="24.15" customHeight="1">
      <c r="A403" s="40"/>
      <c r="B403" s="41"/>
      <c r="C403" s="215" t="s">
        <v>4064</v>
      </c>
      <c r="D403" s="215" t="s">
        <v>190</v>
      </c>
      <c r="E403" s="216" t="s">
        <v>6041</v>
      </c>
      <c r="F403" s="217" t="s">
        <v>6042</v>
      </c>
      <c r="G403" s="218" t="s">
        <v>501</v>
      </c>
      <c r="H403" s="219">
        <v>10</v>
      </c>
      <c r="I403" s="220"/>
      <c r="J403" s="221">
        <f>ROUND(I403*H403,2)</f>
        <v>0</v>
      </c>
      <c r="K403" s="217" t="s">
        <v>19</v>
      </c>
      <c r="L403" s="46"/>
      <c r="M403" s="222" t="s">
        <v>19</v>
      </c>
      <c r="N403" s="223" t="s">
        <v>44</v>
      </c>
      <c r="O403" s="86"/>
      <c r="P403" s="224">
        <f>O403*H403</f>
        <v>0</v>
      </c>
      <c r="Q403" s="224">
        <v>0</v>
      </c>
      <c r="R403" s="224">
        <f>Q403*H403</f>
        <v>0</v>
      </c>
      <c r="S403" s="224">
        <v>0</v>
      </c>
      <c r="T403" s="225">
        <f>S403*H403</f>
        <v>0</v>
      </c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R403" s="226" t="s">
        <v>135</v>
      </c>
      <c r="AT403" s="226" t="s">
        <v>190</v>
      </c>
      <c r="AU403" s="226" t="s">
        <v>80</v>
      </c>
      <c r="AY403" s="19" t="s">
        <v>188</v>
      </c>
      <c r="BE403" s="227">
        <f>IF(N403="základní",J403,0)</f>
        <v>0</v>
      </c>
      <c r="BF403" s="227">
        <f>IF(N403="snížená",J403,0)</f>
        <v>0</v>
      </c>
      <c r="BG403" s="227">
        <f>IF(N403="zákl. přenesená",J403,0)</f>
        <v>0</v>
      </c>
      <c r="BH403" s="227">
        <f>IF(N403="sníž. přenesená",J403,0)</f>
        <v>0</v>
      </c>
      <c r="BI403" s="227">
        <f>IF(N403="nulová",J403,0)</f>
        <v>0</v>
      </c>
      <c r="BJ403" s="19" t="s">
        <v>80</v>
      </c>
      <c r="BK403" s="227">
        <f>ROUND(I403*H403,2)</f>
        <v>0</v>
      </c>
      <c r="BL403" s="19" t="s">
        <v>135</v>
      </c>
      <c r="BM403" s="226" t="s">
        <v>6043</v>
      </c>
    </row>
    <row r="404" s="2" customFormat="1" ht="16.5" customHeight="1">
      <c r="A404" s="40"/>
      <c r="B404" s="41"/>
      <c r="C404" s="215" t="s">
        <v>5269</v>
      </c>
      <c r="D404" s="215" t="s">
        <v>190</v>
      </c>
      <c r="E404" s="216" t="s">
        <v>6044</v>
      </c>
      <c r="F404" s="217" t="s">
        <v>6045</v>
      </c>
      <c r="G404" s="218" t="s">
        <v>1352</v>
      </c>
      <c r="H404" s="219">
        <v>2</v>
      </c>
      <c r="I404" s="220"/>
      <c r="J404" s="221">
        <f>ROUND(I404*H404,2)</f>
        <v>0</v>
      </c>
      <c r="K404" s="217" t="s">
        <v>19</v>
      </c>
      <c r="L404" s="46"/>
      <c r="M404" s="222" t="s">
        <v>19</v>
      </c>
      <c r="N404" s="223" t="s">
        <v>44</v>
      </c>
      <c r="O404" s="86"/>
      <c r="P404" s="224">
        <f>O404*H404</f>
        <v>0</v>
      </c>
      <c r="Q404" s="224">
        <v>0</v>
      </c>
      <c r="R404" s="224">
        <f>Q404*H404</f>
        <v>0</v>
      </c>
      <c r="S404" s="224">
        <v>0</v>
      </c>
      <c r="T404" s="225">
        <f>S404*H404</f>
        <v>0</v>
      </c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R404" s="226" t="s">
        <v>135</v>
      </c>
      <c r="AT404" s="226" t="s">
        <v>190</v>
      </c>
      <c r="AU404" s="226" t="s">
        <v>80</v>
      </c>
      <c r="AY404" s="19" t="s">
        <v>188</v>
      </c>
      <c r="BE404" s="227">
        <f>IF(N404="základní",J404,0)</f>
        <v>0</v>
      </c>
      <c r="BF404" s="227">
        <f>IF(N404="snížená",J404,0)</f>
        <v>0</v>
      </c>
      <c r="BG404" s="227">
        <f>IF(N404="zákl. přenesená",J404,0)</f>
        <v>0</v>
      </c>
      <c r="BH404" s="227">
        <f>IF(N404="sníž. přenesená",J404,0)</f>
        <v>0</v>
      </c>
      <c r="BI404" s="227">
        <f>IF(N404="nulová",J404,0)</f>
        <v>0</v>
      </c>
      <c r="BJ404" s="19" t="s">
        <v>80</v>
      </c>
      <c r="BK404" s="227">
        <f>ROUND(I404*H404,2)</f>
        <v>0</v>
      </c>
      <c r="BL404" s="19" t="s">
        <v>135</v>
      </c>
      <c r="BM404" s="226" t="s">
        <v>6046</v>
      </c>
    </row>
    <row r="405" s="2" customFormat="1" ht="16.5" customHeight="1">
      <c r="A405" s="40"/>
      <c r="B405" s="41"/>
      <c r="C405" s="215" t="s">
        <v>4067</v>
      </c>
      <c r="D405" s="215" t="s">
        <v>190</v>
      </c>
      <c r="E405" s="216" t="s">
        <v>6047</v>
      </c>
      <c r="F405" s="217" t="s">
        <v>6048</v>
      </c>
      <c r="G405" s="218" t="s">
        <v>1352</v>
      </c>
      <c r="H405" s="219">
        <v>2</v>
      </c>
      <c r="I405" s="220"/>
      <c r="J405" s="221">
        <f>ROUND(I405*H405,2)</f>
        <v>0</v>
      </c>
      <c r="K405" s="217" t="s">
        <v>19</v>
      </c>
      <c r="L405" s="46"/>
      <c r="M405" s="222" t="s">
        <v>19</v>
      </c>
      <c r="N405" s="223" t="s">
        <v>44</v>
      </c>
      <c r="O405" s="86"/>
      <c r="P405" s="224">
        <f>O405*H405</f>
        <v>0</v>
      </c>
      <c r="Q405" s="224">
        <v>0</v>
      </c>
      <c r="R405" s="224">
        <f>Q405*H405</f>
        <v>0</v>
      </c>
      <c r="S405" s="224">
        <v>0</v>
      </c>
      <c r="T405" s="225">
        <f>S405*H405</f>
        <v>0</v>
      </c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R405" s="226" t="s">
        <v>135</v>
      </c>
      <c r="AT405" s="226" t="s">
        <v>190</v>
      </c>
      <c r="AU405" s="226" t="s">
        <v>80</v>
      </c>
      <c r="AY405" s="19" t="s">
        <v>188</v>
      </c>
      <c r="BE405" s="227">
        <f>IF(N405="základní",J405,0)</f>
        <v>0</v>
      </c>
      <c r="BF405" s="227">
        <f>IF(N405="snížená",J405,0)</f>
        <v>0</v>
      </c>
      <c r="BG405" s="227">
        <f>IF(N405="zákl. přenesená",J405,0)</f>
        <v>0</v>
      </c>
      <c r="BH405" s="227">
        <f>IF(N405="sníž. přenesená",J405,0)</f>
        <v>0</v>
      </c>
      <c r="BI405" s="227">
        <f>IF(N405="nulová",J405,0)</f>
        <v>0</v>
      </c>
      <c r="BJ405" s="19" t="s">
        <v>80</v>
      </c>
      <c r="BK405" s="227">
        <f>ROUND(I405*H405,2)</f>
        <v>0</v>
      </c>
      <c r="BL405" s="19" t="s">
        <v>135</v>
      </c>
      <c r="BM405" s="226" t="s">
        <v>6049</v>
      </c>
    </row>
    <row r="406" s="2" customFormat="1" ht="16.5" customHeight="1">
      <c r="A406" s="40"/>
      <c r="B406" s="41"/>
      <c r="C406" s="215" t="s">
        <v>5274</v>
      </c>
      <c r="D406" s="215" t="s">
        <v>190</v>
      </c>
      <c r="E406" s="216" t="s">
        <v>6050</v>
      </c>
      <c r="F406" s="217" t="s">
        <v>6051</v>
      </c>
      <c r="G406" s="218" t="s">
        <v>1352</v>
      </c>
      <c r="H406" s="219">
        <v>1</v>
      </c>
      <c r="I406" s="220"/>
      <c r="J406" s="221">
        <f>ROUND(I406*H406,2)</f>
        <v>0</v>
      </c>
      <c r="K406" s="217" t="s">
        <v>19</v>
      </c>
      <c r="L406" s="46"/>
      <c r="M406" s="222" t="s">
        <v>19</v>
      </c>
      <c r="N406" s="223" t="s">
        <v>44</v>
      </c>
      <c r="O406" s="86"/>
      <c r="P406" s="224">
        <f>O406*H406</f>
        <v>0</v>
      </c>
      <c r="Q406" s="224">
        <v>0</v>
      </c>
      <c r="R406" s="224">
        <f>Q406*H406</f>
        <v>0</v>
      </c>
      <c r="S406" s="224">
        <v>0</v>
      </c>
      <c r="T406" s="225">
        <f>S406*H406</f>
        <v>0</v>
      </c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R406" s="226" t="s">
        <v>135</v>
      </c>
      <c r="AT406" s="226" t="s">
        <v>190</v>
      </c>
      <c r="AU406" s="226" t="s">
        <v>80</v>
      </c>
      <c r="AY406" s="19" t="s">
        <v>188</v>
      </c>
      <c r="BE406" s="227">
        <f>IF(N406="základní",J406,0)</f>
        <v>0</v>
      </c>
      <c r="BF406" s="227">
        <f>IF(N406="snížená",J406,0)</f>
        <v>0</v>
      </c>
      <c r="BG406" s="227">
        <f>IF(N406="zákl. přenesená",J406,0)</f>
        <v>0</v>
      </c>
      <c r="BH406" s="227">
        <f>IF(N406="sníž. přenesená",J406,0)</f>
        <v>0</v>
      </c>
      <c r="BI406" s="227">
        <f>IF(N406="nulová",J406,0)</f>
        <v>0</v>
      </c>
      <c r="BJ406" s="19" t="s">
        <v>80</v>
      </c>
      <c r="BK406" s="227">
        <f>ROUND(I406*H406,2)</f>
        <v>0</v>
      </c>
      <c r="BL406" s="19" t="s">
        <v>135</v>
      </c>
      <c r="BM406" s="226" t="s">
        <v>6052</v>
      </c>
    </row>
    <row r="407" s="2" customFormat="1" ht="16.5" customHeight="1">
      <c r="A407" s="40"/>
      <c r="B407" s="41"/>
      <c r="C407" s="215" t="s">
        <v>4070</v>
      </c>
      <c r="D407" s="215" t="s">
        <v>190</v>
      </c>
      <c r="E407" s="216" t="s">
        <v>6053</v>
      </c>
      <c r="F407" s="217" t="s">
        <v>6054</v>
      </c>
      <c r="G407" s="218" t="s">
        <v>1352</v>
      </c>
      <c r="H407" s="219">
        <v>1</v>
      </c>
      <c r="I407" s="220"/>
      <c r="J407" s="221">
        <f>ROUND(I407*H407,2)</f>
        <v>0</v>
      </c>
      <c r="K407" s="217" t="s">
        <v>19</v>
      </c>
      <c r="L407" s="46"/>
      <c r="M407" s="222" t="s">
        <v>19</v>
      </c>
      <c r="N407" s="223" t="s">
        <v>44</v>
      </c>
      <c r="O407" s="86"/>
      <c r="P407" s="224">
        <f>O407*H407</f>
        <v>0</v>
      </c>
      <c r="Q407" s="224">
        <v>0</v>
      </c>
      <c r="R407" s="224">
        <f>Q407*H407</f>
        <v>0</v>
      </c>
      <c r="S407" s="224">
        <v>0</v>
      </c>
      <c r="T407" s="225">
        <f>S407*H407</f>
        <v>0</v>
      </c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26" t="s">
        <v>135</v>
      </c>
      <c r="AT407" s="226" t="s">
        <v>190</v>
      </c>
      <c r="AU407" s="226" t="s">
        <v>80</v>
      </c>
      <c r="AY407" s="19" t="s">
        <v>188</v>
      </c>
      <c r="BE407" s="227">
        <f>IF(N407="základní",J407,0)</f>
        <v>0</v>
      </c>
      <c r="BF407" s="227">
        <f>IF(N407="snížená",J407,0)</f>
        <v>0</v>
      </c>
      <c r="BG407" s="227">
        <f>IF(N407="zákl. přenesená",J407,0)</f>
        <v>0</v>
      </c>
      <c r="BH407" s="227">
        <f>IF(N407="sníž. přenesená",J407,0)</f>
        <v>0</v>
      </c>
      <c r="BI407" s="227">
        <f>IF(N407="nulová",J407,0)</f>
        <v>0</v>
      </c>
      <c r="BJ407" s="19" t="s">
        <v>80</v>
      </c>
      <c r="BK407" s="227">
        <f>ROUND(I407*H407,2)</f>
        <v>0</v>
      </c>
      <c r="BL407" s="19" t="s">
        <v>135</v>
      </c>
      <c r="BM407" s="226" t="s">
        <v>6055</v>
      </c>
    </row>
    <row r="408" s="2" customFormat="1" ht="16.5" customHeight="1">
      <c r="A408" s="40"/>
      <c r="B408" s="41"/>
      <c r="C408" s="215" t="s">
        <v>5279</v>
      </c>
      <c r="D408" s="215" t="s">
        <v>190</v>
      </c>
      <c r="E408" s="216" t="s">
        <v>6056</v>
      </c>
      <c r="F408" s="217" t="s">
        <v>6057</v>
      </c>
      <c r="G408" s="218" t="s">
        <v>501</v>
      </c>
      <c r="H408" s="219">
        <v>3</v>
      </c>
      <c r="I408" s="220"/>
      <c r="J408" s="221">
        <f>ROUND(I408*H408,2)</f>
        <v>0</v>
      </c>
      <c r="K408" s="217" t="s">
        <v>19</v>
      </c>
      <c r="L408" s="46"/>
      <c r="M408" s="222" t="s">
        <v>19</v>
      </c>
      <c r="N408" s="223" t="s">
        <v>44</v>
      </c>
      <c r="O408" s="86"/>
      <c r="P408" s="224">
        <f>O408*H408</f>
        <v>0</v>
      </c>
      <c r="Q408" s="224">
        <v>0</v>
      </c>
      <c r="R408" s="224">
        <f>Q408*H408</f>
        <v>0</v>
      </c>
      <c r="S408" s="224">
        <v>0</v>
      </c>
      <c r="T408" s="225">
        <f>S408*H408</f>
        <v>0</v>
      </c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R408" s="226" t="s">
        <v>135</v>
      </c>
      <c r="AT408" s="226" t="s">
        <v>190</v>
      </c>
      <c r="AU408" s="226" t="s">
        <v>80</v>
      </c>
      <c r="AY408" s="19" t="s">
        <v>188</v>
      </c>
      <c r="BE408" s="227">
        <f>IF(N408="základní",J408,0)</f>
        <v>0</v>
      </c>
      <c r="BF408" s="227">
        <f>IF(N408="snížená",J408,0)</f>
        <v>0</v>
      </c>
      <c r="BG408" s="227">
        <f>IF(N408="zákl. přenesená",J408,0)</f>
        <v>0</v>
      </c>
      <c r="BH408" s="227">
        <f>IF(N408="sníž. přenesená",J408,0)</f>
        <v>0</v>
      </c>
      <c r="BI408" s="227">
        <f>IF(N408="nulová",J408,0)</f>
        <v>0</v>
      </c>
      <c r="BJ408" s="19" t="s">
        <v>80</v>
      </c>
      <c r="BK408" s="227">
        <f>ROUND(I408*H408,2)</f>
        <v>0</v>
      </c>
      <c r="BL408" s="19" t="s">
        <v>135</v>
      </c>
      <c r="BM408" s="226" t="s">
        <v>6058</v>
      </c>
    </row>
    <row r="409" s="2" customFormat="1" ht="16.5" customHeight="1">
      <c r="A409" s="40"/>
      <c r="B409" s="41"/>
      <c r="C409" s="215" t="s">
        <v>4073</v>
      </c>
      <c r="D409" s="215" t="s">
        <v>190</v>
      </c>
      <c r="E409" s="216" t="s">
        <v>6059</v>
      </c>
      <c r="F409" s="217" t="s">
        <v>6060</v>
      </c>
      <c r="G409" s="218" t="s">
        <v>1352</v>
      </c>
      <c r="H409" s="219">
        <v>1</v>
      </c>
      <c r="I409" s="220"/>
      <c r="J409" s="221">
        <f>ROUND(I409*H409,2)</f>
        <v>0</v>
      </c>
      <c r="K409" s="217" t="s">
        <v>19</v>
      </c>
      <c r="L409" s="46"/>
      <c r="M409" s="222" t="s">
        <v>19</v>
      </c>
      <c r="N409" s="223" t="s">
        <v>44</v>
      </c>
      <c r="O409" s="86"/>
      <c r="P409" s="224">
        <f>O409*H409</f>
        <v>0</v>
      </c>
      <c r="Q409" s="224">
        <v>0</v>
      </c>
      <c r="R409" s="224">
        <f>Q409*H409</f>
        <v>0</v>
      </c>
      <c r="S409" s="224">
        <v>0</v>
      </c>
      <c r="T409" s="225">
        <f>S409*H409</f>
        <v>0</v>
      </c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R409" s="226" t="s">
        <v>135</v>
      </c>
      <c r="AT409" s="226" t="s">
        <v>190</v>
      </c>
      <c r="AU409" s="226" t="s">
        <v>80</v>
      </c>
      <c r="AY409" s="19" t="s">
        <v>188</v>
      </c>
      <c r="BE409" s="227">
        <f>IF(N409="základní",J409,0)</f>
        <v>0</v>
      </c>
      <c r="BF409" s="227">
        <f>IF(N409="snížená",J409,0)</f>
        <v>0</v>
      </c>
      <c r="BG409" s="227">
        <f>IF(N409="zákl. přenesená",J409,0)</f>
        <v>0</v>
      </c>
      <c r="BH409" s="227">
        <f>IF(N409="sníž. přenesená",J409,0)</f>
        <v>0</v>
      </c>
      <c r="BI409" s="227">
        <f>IF(N409="nulová",J409,0)</f>
        <v>0</v>
      </c>
      <c r="BJ409" s="19" t="s">
        <v>80</v>
      </c>
      <c r="BK409" s="227">
        <f>ROUND(I409*H409,2)</f>
        <v>0</v>
      </c>
      <c r="BL409" s="19" t="s">
        <v>135</v>
      </c>
      <c r="BM409" s="226" t="s">
        <v>6061</v>
      </c>
    </row>
    <row r="410" s="2" customFormat="1" ht="16.5" customHeight="1">
      <c r="A410" s="40"/>
      <c r="B410" s="41"/>
      <c r="C410" s="215" t="s">
        <v>5284</v>
      </c>
      <c r="D410" s="215" t="s">
        <v>190</v>
      </c>
      <c r="E410" s="216" t="s">
        <v>6062</v>
      </c>
      <c r="F410" s="217" t="s">
        <v>6063</v>
      </c>
      <c r="G410" s="218" t="s">
        <v>1352</v>
      </c>
      <c r="H410" s="219">
        <v>1</v>
      </c>
      <c r="I410" s="220"/>
      <c r="J410" s="221">
        <f>ROUND(I410*H410,2)</f>
        <v>0</v>
      </c>
      <c r="K410" s="217" t="s">
        <v>19</v>
      </c>
      <c r="L410" s="46"/>
      <c r="M410" s="222" t="s">
        <v>19</v>
      </c>
      <c r="N410" s="223" t="s">
        <v>44</v>
      </c>
      <c r="O410" s="86"/>
      <c r="P410" s="224">
        <f>O410*H410</f>
        <v>0</v>
      </c>
      <c r="Q410" s="224">
        <v>0</v>
      </c>
      <c r="R410" s="224">
        <f>Q410*H410</f>
        <v>0</v>
      </c>
      <c r="S410" s="224">
        <v>0</v>
      </c>
      <c r="T410" s="225">
        <f>S410*H410</f>
        <v>0</v>
      </c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R410" s="226" t="s">
        <v>135</v>
      </c>
      <c r="AT410" s="226" t="s">
        <v>190</v>
      </c>
      <c r="AU410" s="226" t="s">
        <v>80</v>
      </c>
      <c r="AY410" s="19" t="s">
        <v>188</v>
      </c>
      <c r="BE410" s="227">
        <f>IF(N410="základní",J410,0)</f>
        <v>0</v>
      </c>
      <c r="BF410" s="227">
        <f>IF(N410="snížená",J410,0)</f>
        <v>0</v>
      </c>
      <c r="BG410" s="227">
        <f>IF(N410="zákl. přenesená",J410,0)</f>
        <v>0</v>
      </c>
      <c r="BH410" s="227">
        <f>IF(N410="sníž. přenesená",J410,0)</f>
        <v>0</v>
      </c>
      <c r="BI410" s="227">
        <f>IF(N410="nulová",J410,0)</f>
        <v>0</v>
      </c>
      <c r="BJ410" s="19" t="s">
        <v>80</v>
      </c>
      <c r="BK410" s="227">
        <f>ROUND(I410*H410,2)</f>
        <v>0</v>
      </c>
      <c r="BL410" s="19" t="s">
        <v>135</v>
      </c>
      <c r="BM410" s="226" t="s">
        <v>6064</v>
      </c>
    </row>
    <row r="411" s="2" customFormat="1" ht="16.5" customHeight="1">
      <c r="A411" s="40"/>
      <c r="B411" s="41"/>
      <c r="C411" s="215" t="s">
        <v>4076</v>
      </c>
      <c r="D411" s="215" t="s">
        <v>190</v>
      </c>
      <c r="E411" s="216" t="s">
        <v>5498</v>
      </c>
      <c r="F411" s="217" t="s">
        <v>5499</v>
      </c>
      <c r="G411" s="218" t="s">
        <v>501</v>
      </c>
      <c r="H411" s="219">
        <v>13</v>
      </c>
      <c r="I411" s="220"/>
      <c r="J411" s="221">
        <f>ROUND(I411*H411,2)</f>
        <v>0</v>
      </c>
      <c r="K411" s="217" t="s">
        <v>19</v>
      </c>
      <c r="L411" s="46"/>
      <c r="M411" s="222" t="s">
        <v>19</v>
      </c>
      <c r="N411" s="223" t="s">
        <v>44</v>
      </c>
      <c r="O411" s="86"/>
      <c r="P411" s="224">
        <f>O411*H411</f>
        <v>0</v>
      </c>
      <c r="Q411" s="224">
        <v>0</v>
      </c>
      <c r="R411" s="224">
        <f>Q411*H411</f>
        <v>0</v>
      </c>
      <c r="S411" s="224">
        <v>0</v>
      </c>
      <c r="T411" s="225">
        <f>S411*H411</f>
        <v>0</v>
      </c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R411" s="226" t="s">
        <v>135</v>
      </c>
      <c r="AT411" s="226" t="s">
        <v>190</v>
      </c>
      <c r="AU411" s="226" t="s">
        <v>80</v>
      </c>
      <c r="AY411" s="19" t="s">
        <v>188</v>
      </c>
      <c r="BE411" s="227">
        <f>IF(N411="základní",J411,0)</f>
        <v>0</v>
      </c>
      <c r="BF411" s="227">
        <f>IF(N411="snížená",J411,0)</f>
        <v>0</v>
      </c>
      <c r="BG411" s="227">
        <f>IF(N411="zákl. přenesená",J411,0)</f>
        <v>0</v>
      </c>
      <c r="BH411" s="227">
        <f>IF(N411="sníž. přenesená",J411,0)</f>
        <v>0</v>
      </c>
      <c r="BI411" s="227">
        <f>IF(N411="nulová",J411,0)</f>
        <v>0</v>
      </c>
      <c r="BJ411" s="19" t="s">
        <v>80</v>
      </c>
      <c r="BK411" s="227">
        <f>ROUND(I411*H411,2)</f>
        <v>0</v>
      </c>
      <c r="BL411" s="19" t="s">
        <v>135</v>
      </c>
      <c r="BM411" s="226" t="s">
        <v>6065</v>
      </c>
    </row>
    <row r="412" s="2" customFormat="1" ht="16.5" customHeight="1">
      <c r="A412" s="40"/>
      <c r="B412" s="41"/>
      <c r="C412" s="215" t="s">
        <v>5290</v>
      </c>
      <c r="D412" s="215" t="s">
        <v>190</v>
      </c>
      <c r="E412" s="216" t="s">
        <v>6066</v>
      </c>
      <c r="F412" s="217" t="s">
        <v>6067</v>
      </c>
      <c r="G412" s="218" t="s">
        <v>501</v>
      </c>
      <c r="H412" s="219">
        <v>10</v>
      </c>
      <c r="I412" s="220"/>
      <c r="J412" s="221">
        <f>ROUND(I412*H412,2)</f>
        <v>0</v>
      </c>
      <c r="K412" s="217" t="s">
        <v>19</v>
      </c>
      <c r="L412" s="46"/>
      <c r="M412" s="222" t="s">
        <v>19</v>
      </c>
      <c r="N412" s="223" t="s">
        <v>44</v>
      </c>
      <c r="O412" s="86"/>
      <c r="P412" s="224">
        <f>O412*H412</f>
        <v>0</v>
      </c>
      <c r="Q412" s="224">
        <v>0</v>
      </c>
      <c r="R412" s="224">
        <f>Q412*H412</f>
        <v>0</v>
      </c>
      <c r="S412" s="224">
        <v>0</v>
      </c>
      <c r="T412" s="225">
        <f>S412*H412</f>
        <v>0</v>
      </c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R412" s="226" t="s">
        <v>135</v>
      </c>
      <c r="AT412" s="226" t="s">
        <v>190</v>
      </c>
      <c r="AU412" s="226" t="s">
        <v>80</v>
      </c>
      <c r="AY412" s="19" t="s">
        <v>188</v>
      </c>
      <c r="BE412" s="227">
        <f>IF(N412="základní",J412,0)</f>
        <v>0</v>
      </c>
      <c r="BF412" s="227">
        <f>IF(N412="snížená",J412,0)</f>
        <v>0</v>
      </c>
      <c r="BG412" s="227">
        <f>IF(N412="zákl. přenesená",J412,0)</f>
        <v>0</v>
      </c>
      <c r="BH412" s="227">
        <f>IF(N412="sníž. přenesená",J412,0)</f>
        <v>0</v>
      </c>
      <c r="BI412" s="227">
        <f>IF(N412="nulová",J412,0)</f>
        <v>0</v>
      </c>
      <c r="BJ412" s="19" t="s">
        <v>80</v>
      </c>
      <c r="BK412" s="227">
        <f>ROUND(I412*H412,2)</f>
        <v>0</v>
      </c>
      <c r="BL412" s="19" t="s">
        <v>135</v>
      </c>
      <c r="BM412" s="226" t="s">
        <v>6068</v>
      </c>
    </row>
    <row r="413" s="2" customFormat="1" ht="16.5" customHeight="1">
      <c r="A413" s="40"/>
      <c r="B413" s="41"/>
      <c r="C413" s="215" t="s">
        <v>4079</v>
      </c>
      <c r="D413" s="215" t="s">
        <v>190</v>
      </c>
      <c r="E413" s="216" t="s">
        <v>6069</v>
      </c>
      <c r="F413" s="217" t="s">
        <v>6070</v>
      </c>
      <c r="G413" s="218" t="s">
        <v>1352</v>
      </c>
      <c r="H413" s="219">
        <v>2</v>
      </c>
      <c r="I413" s="220"/>
      <c r="J413" s="221">
        <f>ROUND(I413*H413,2)</f>
        <v>0</v>
      </c>
      <c r="K413" s="217" t="s">
        <v>19</v>
      </c>
      <c r="L413" s="46"/>
      <c r="M413" s="222" t="s">
        <v>19</v>
      </c>
      <c r="N413" s="223" t="s">
        <v>44</v>
      </c>
      <c r="O413" s="86"/>
      <c r="P413" s="224">
        <f>O413*H413</f>
        <v>0</v>
      </c>
      <c r="Q413" s="224">
        <v>0</v>
      </c>
      <c r="R413" s="224">
        <f>Q413*H413</f>
        <v>0</v>
      </c>
      <c r="S413" s="224">
        <v>0</v>
      </c>
      <c r="T413" s="225">
        <f>S413*H413</f>
        <v>0</v>
      </c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R413" s="226" t="s">
        <v>135</v>
      </c>
      <c r="AT413" s="226" t="s">
        <v>190</v>
      </c>
      <c r="AU413" s="226" t="s">
        <v>80</v>
      </c>
      <c r="AY413" s="19" t="s">
        <v>188</v>
      </c>
      <c r="BE413" s="227">
        <f>IF(N413="základní",J413,0)</f>
        <v>0</v>
      </c>
      <c r="BF413" s="227">
        <f>IF(N413="snížená",J413,0)</f>
        <v>0</v>
      </c>
      <c r="BG413" s="227">
        <f>IF(N413="zákl. přenesená",J413,0)</f>
        <v>0</v>
      </c>
      <c r="BH413" s="227">
        <f>IF(N413="sníž. přenesená",J413,0)</f>
        <v>0</v>
      </c>
      <c r="BI413" s="227">
        <f>IF(N413="nulová",J413,0)</f>
        <v>0</v>
      </c>
      <c r="BJ413" s="19" t="s">
        <v>80</v>
      </c>
      <c r="BK413" s="227">
        <f>ROUND(I413*H413,2)</f>
        <v>0</v>
      </c>
      <c r="BL413" s="19" t="s">
        <v>135</v>
      </c>
      <c r="BM413" s="226" t="s">
        <v>6071</v>
      </c>
    </row>
    <row r="414" s="2" customFormat="1" ht="16.5" customHeight="1">
      <c r="A414" s="40"/>
      <c r="B414" s="41"/>
      <c r="C414" s="215" t="s">
        <v>5297</v>
      </c>
      <c r="D414" s="215" t="s">
        <v>190</v>
      </c>
      <c r="E414" s="216" t="s">
        <v>3892</v>
      </c>
      <c r="F414" s="217" t="s">
        <v>5504</v>
      </c>
      <c r="G414" s="218" t="s">
        <v>501</v>
      </c>
      <c r="H414" s="219">
        <v>10</v>
      </c>
      <c r="I414" s="220"/>
      <c r="J414" s="221">
        <f>ROUND(I414*H414,2)</f>
        <v>0</v>
      </c>
      <c r="K414" s="217" t="s">
        <v>19</v>
      </c>
      <c r="L414" s="46"/>
      <c r="M414" s="222" t="s">
        <v>19</v>
      </c>
      <c r="N414" s="223" t="s">
        <v>44</v>
      </c>
      <c r="O414" s="86"/>
      <c r="P414" s="224">
        <f>O414*H414</f>
        <v>0</v>
      </c>
      <c r="Q414" s="224">
        <v>0</v>
      </c>
      <c r="R414" s="224">
        <f>Q414*H414</f>
        <v>0</v>
      </c>
      <c r="S414" s="224">
        <v>0</v>
      </c>
      <c r="T414" s="225">
        <f>S414*H414</f>
        <v>0</v>
      </c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R414" s="226" t="s">
        <v>135</v>
      </c>
      <c r="AT414" s="226" t="s">
        <v>190</v>
      </c>
      <c r="AU414" s="226" t="s">
        <v>80</v>
      </c>
      <c r="AY414" s="19" t="s">
        <v>188</v>
      </c>
      <c r="BE414" s="227">
        <f>IF(N414="základní",J414,0)</f>
        <v>0</v>
      </c>
      <c r="BF414" s="227">
        <f>IF(N414="snížená",J414,0)</f>
        <v>0</v>
      </c>
      <c r="BG414" s="227">
        <f>IF(N414="zákl. přenesená",J414,0)</f>
        <v>0</v>
      </c>
      <c r="BH414" s="227">
        <f>IF(N414="sníž. přenesená",J414,0)</f>
        <v>0</v>
      </c>
      <c r="BI414" s="227">
        <f>IF(N414="nulová",J414,0)</f>
        <v>0</v>
      </c>
      <c r="BJ414" s="19" t="s">
        <v>80</v>
      </c>
      <c r="BK414" s="227">
        <f>ROUND(I414*H414,2)</f>
        <v>0</v>
      </c>
      <c r="BL414" s="19" t="s">
        <v>135</v>
      </c>
      <c r="BM414" s="226" t="s">
        <v>6072</v>
      </c>
    </row>
    <row r="415" s="2" customFormat="1" ht="16.5" customHeight="1">
      <c r="A415" s="40"/>
      <c r="B415" s="41"/>
      <c r="C415" s="215" t="s">
        <v>4082</v>
      </c>
      <c r="D415" s="215" t="s">
        <v>190</v>
      </c>
      <c r="E415" s="216" t="s">
        <v>6073</v>
      </c>
      <c r="F415" s="217" t="s">
        <v>6074</v>
      </c>
      <c r="G415" s="218" t="s">
        <v>1352</v>
      </c>
      <c r="H415" s="219">
        <v>2</v>
      </c>
      <c r="I415" s="220"/>
      <c r="J415" s="221">
        <f>ROUND(I415*H415,2)</f>
        <v>0</v>
      </c>
      <c r="K415" s="217" t="s">
        <v>19</v>
      </c>
      <c r="L415" s="46"/>
      <c r="M415" s="222" t="s">
        <v>19</v>
      </c>
      <c r="N415" s="223" t="s">
        <v>44</v>
      </c>
      <c r="O415" s="86"/>
      <c r="P415" s="224">
        <f>O415*H415</f>
        <v>0</v>
      </c>
      <c r="Q415" s="224">
        <v>0</v>
      </c>
      <c r="R415" s="224">
        <f>Q415*H415</f>
        <v>0</v>
      </c>
      <c r="S415" s="224">
        <v>0</v>
      </c>
      <c r="T415" s="225">
        <f>S415*H415</f>
        <v>0</v>
      </c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R415" s="226" t="s">
        <v>135</v>
      </c>
      <c r="AT415" s="226" t="s">
        <v>190</v>
      </c>
      <c r="AU415" s="226" t="s">
        <v>80</v>
      </c>
      <c r="AY415" s="19" t="s">
        <v>188</v>
      </c>
      <c r="BE415" s="227">
        <f>IF(N415="základní",J415,0)</f>
        <v>0</v>
      </c>
      <c r="BF415" s="227">
        <f>IF(N415="snížená",J415,0)</f>
        <v>0</v>
      </c>
      <c r="BG415" s="227">
        <f>IF(N415="zákl. přenesená",J415,0)</f>
        <v>0</v>
      </c>
      <c r="BH415" s="227">
        <f>IF(N415="sníž. přenesená",J415,0)</f>
        <v>0</v>
      </c>
      <c r="BI415" s="227">
        <f>IF(N415="nulová",J415,0)</f>
        <v>0</v>
      </c>
      <c r="BJ415" s="19" t="s">
        <v>80</v>
      </c>
      <c r="BK415" s="227">
        <f>ROUND(I415*H415,2)</f>
        <v>0</v>
      </c>
      <c r="BL415" s="19" t="s">
        <v>135</v>
      </c>
      <c r="BM415" s="226" t="s">
        <v>6075</v>
      </c>
    </row>
    <row r="416" s="2" customFormat="1" ht="16.5" customHeight="1">
      <c r="A416" s="40"/>
      <c r="B416" s="41"/>
      <c r="C416" s="215" t="s">
        <v>5304</v>
      </c>
      <c r="D416" s="215" t="s">
        <v>190</v>
      </c>
      <c r="E416" s="216" t="s">
        <v>6076</v>
      </c>
      <c r="F416" s="217" t="s">
        <v>6077</v>
      </c>
      <c r="G416" s="218" t="s">
        <v>1352</v>
      </c>
      <c r="H416" s="219">
        <v>1</v>
      </c>
      <c r="I416" s="220"/>
      <c r="J416" s="221">
        <f>ROUND(I416*H416,2)</f>
        <v>0</v>
      </c>
      <c r="K416" s="217" t="s">
        <v>19</v>
      </c>
      <c r="L416" s="46"/>
      <c r="M416" s="222" t="s">
        <v>19</v>
      </c>
      <c r="N416" s="223" t="s">
        <v>44</v>
      </c>
      <c r="O416" s="86"/>
      <c r="P416" s="224">
        <f>O416*H416</f>
        <v>0</v>
      </c>
      <c r="Q416" s="224">
        <v>0</v>
      </c>
      <c r="R416" s="224">
        <f>Q416*H416</f>
        <v>0</v>
      </c>
      <c r="S416" s="224">
        <v>0</v>
      </c>
      <c r="T416" s="225">
        <f>S416*H416</f>
        <v>0</v>
      </c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R416" s="226" t="s">
        <v>135</v>
      </c>
      <c r="AT416" s="226" t="s">
        <v>190</v>
      </c>
      <c r="AU416" s="226" t="s">
        <v>80</v>
      </c>
      <c r="AY416" s="19" t="s">
        <v>188</v>
      </c>
      <c r="BE416" s="227">
        <f>IF(N416="základní",J416,0)</f>
        <v>0</v>
      </c>
      <c r="BF416" s="227">
        <f>IF(N416="snížená",J416,0)</f>
        <v>0</v>
      </c>
      <c r="BG416" s="227">
        <f>IF(N416="zákl. přenesená",J416,0)</f>
        <v>0</v>
      </c>
      <c r="BH416" s="227">
        <f>IF(N416="sníž. přenesená",J416,0)</f>
        <v>0</v>
      </c>
      <c r="BI416" s="227">
        <f>IF(N416="nulová",J416,0)</f>
        <v>0</v>
      </c>
      <c r="BJ416" s="19" t="s">
        <v>80</v>
      </c>
      <c r="BK416" s="227">
        <f>ROUND(I416*H416,2)</f>
        <v>0</v>
      </c>
      <c r="BL416" s="19" t="s">
        <v>135</v>
      </c>
      <c r="BM416" s="226" t="s">
        <v>6078</v>
      </c>
    </row>
    <row r="417" s="2" customFormat="1" ht="16.5" customHeight="1">
      <c r="A417" s="40"/>
      <c r="B417" s="41"/>
      <c r="C417" s="215" t="s">
        <v>4085</v>
      </c>
      <c r="D417" s="215" t="s">
        <v>190</v>
      </c>
      <c r="E417" s="216" t="s">
        <v>6079</v>
      </c>
      <c r="F417" s="217" t="s">
        <v>6080</v>
      </c>
      <c r="G417" s="218" t="s">
        <v>1352</v>
      </c>
      <c r="H417" s="219">
        <v>2</v>
      </c>
      <c r="I417" s="220"/>
      <c r="J417" s="221">
        <f>ROUND(I417*H417,2)</f>
        <v>0</v>
      </c>
      <c r="K417" s="217" t="s">
        <v>19</v>
      </c>
      <c r="L417" s="46"/>
      <c r="M417" s="222" t="s">
        <v>19</v>
      </c>
      <c r="N417" s="223" t="s">
        <v>44</v>
      </c>
      <c r="O417" s="86"/>
      <c r="P417" s="224">
        <f>O417*H417</f>
        <v>0</v>
      </c>
      <c r="Q417" s="224">
        <v>0</v>
      </c>
      <c r="R417" s="224">
        <f>Q417*H417</f>
        <v>0</v>
      </c>
      <c r="S417" s="224">
        <v>0</v>
      </c>
      <c r="T417" s="225">
        <f>S417*H417</f>
        <v>0</v>
      </c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R417" s="226" t="s">
        <v>135</v>
      </c>
      <c r="AT417" s="226" t="s">
        <v>190</v>
      </c>
      <c r="AU417" s="226" t="s">
        <v>80</v>
      </c>
      <c r="AY417" s="19" t="s">
        <v>188</v>
      </c>
      <c r="BE417" s="227">
        <f>IF(N417="základní",J417,0)</f>
        <v>0</v>
      </c>
      <c r="BF417" s="227">
        <f>IF(N417="snížená",J417,0)</f>
        <v>0</v>
      </c>
      <c r="BG417" s="227">
        <f>IF(N417="zákl. přenesená",J417,0)</f>
        <v>0</v>
      </c>
      <c r="BH417" s="227">
        <f>IF(N417="sníž. přenesená",J417,0)</f>
        <v>0</v>
      </c>
      <c r="BI417" s="227">
        <f>IF(N417="nulová",J417,0)</f>
        <v>0</v>
      </c>
      <c r="BJ417" s="19" t="s">
        <v>80</v>
      </c>
      <c r="BK417" s="227">
        <f>ROUND(I417*H417,2)</f>
        <v>0</v>
      </c>
      <c r="BL417" s="19" t="s">
        <v>135</v>
      </c>
      <c r="BM417" s="226" t="s">
        <v>6081</v>
      </c>
    </row>
    <row r="418" s="2" customFormat="1" ht="16.5" customHeight="1">
      <c r="A418" s="40"/>
      <c r="B418" s="41"/>
      <c r="C418" s="215" t="s">
        <v>5311</v>
      </c>
      <c r="D418" s="215" t="s">
        <v>190</v>
      </c>
      <c r="E418" s="216" t="s">
        <v>6082</v>
      </c>
      <c r="F418" s="217" t="s">
        <v>6083</v>
      </c>
      <c r="G418" s="218" t="s">
        <v>1352</v>
      </c>
      <c r="H418" s="219">
        <v>2</v>
      </c>
      <c r="I418" s="220"/>
      <c r="J418" s="221">
        <f>ROUND(I418*H418,2)</f>
        <v>0</v>
      </c>
      <c r="K418" s="217" t="s">
        <v>19</v>
      </c>
      <c r="L418" s="46"/>
      <c r="M418" s="222" t="s">
        <v>19</v>
      </c>
      <c r="N418" s="223" t="s">
        <v>44</v>
      </c>
      <c r="O418" s="86"/>
      <c r="P418" s="224">
        <f>O418*H418</f>
        <v>0</v>
      </c>
      <c r="Q418" s="224">
        <v>0</v>
      </c>
      <c r="R418" s="224">
        <f>Q418*H418</f>
        <v>0</v>
      </c>
      <c r="S418" s="224">
        <v>0</v>
      </c>
      <c r="T418" s="225">
        <f>S418*H418</f>
        <v>0</v>
      </c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R418" s="226" t="s">
        <v>135</v>
      </c>
      <c r="AT418" s="226" t="s">
        <v>190</v>
      </c>
      <c r="AU418" s="226" t="s">
        <v>80</v>
      </c>
      <c r="AY418" s="19" t="s">
        <v>188</v>
      </c>
      <c r="BE418" s="227">
        <f>IF(N418="základní",J418,0)</f>
        <v>0</v>
      </c>
      <c r="BF418" s="227">
        <f>IF(N418="snížená",J418,0)</f>
        <v>0</v>
      </c>
      <c r="BG418" s="227">
        <f>IF(N418="zákl. přenesená",J418,0)</f>
        <v>0</v>
      </c>
      <c r="BH418" s="227">
        <f>IF(N418="sníž. přenesená",J418,0)</f>
        <v>0</v>
      </c>
      <c r="BI418" s="227">
        <f>IF(N418="nulová",J418,0)</f>
        <v>0</v>
      </c>
      <c r="BJ418" s="19" t="s">
        <v>80</v>
      </c>
      <c r="BK418" s="227">
        <f>ROUND(I418*H418,2)</f>
        <v>0</v>
      </c>
      <c r="BL418" s="19" t="s">
        <v>135</v>
      </c>
      <c r="BM418" s="226" t="s">
        <v>6084</v>
      </c>
    </row>
    <row r="419" s="2" customFormat="1" ht="16.5" customHeight="1">
      <c r="A419" s="40"/>
      <c r="B419" s="41"/>
      <c r="C419" s="215" t="s">
        <v>4088</v>
      </c>
      <c r="D419" s="215" t="s">
        <v>190</v>
      </c>
      <c r="E419" s="216" t="s">
        <v>6085</v>
      </c>
      <c r="F419" s="217" t="s">
        <v>6086</v>
      </c>
      <c r="G419" s="218" t="s">
        <v>1352</v>
      </c>
      <c r="H419" s="219">
        <v>2</v>
      </c>
      <c r="I419" s="220"/>
      <c r="J419" s="221">
        <f>ROUND(I419*H419,2)</f>
        <v>0</v>
      </c>
      <c r="K419" s="217" t="s">
        <v>19</v>
      </c>
      <c r="L419" s="46"/>
      <c r="M419" s="222" t="s">
        <v>19</v>
      </c>
      <c r="N419" s="223" t="s">
        <v>44</v>
      </c>
      <c r="O419" s="86"/>
      <c r="P419" s="224">
        <f>O419*H419</f>
        <v>0</v>
      </c>
      <c r="Q419" s="224">
        <v>0</v>
      </c>
      <c r="R419" s="224">
        <f>Q419*H419</f>
        <v>0</v>
      </c>
      <c r="S419" s="224">
        <v>0</v>
      </c>
      <c r="T419" s="225">
        <f>S419*H419</f>
        <v>0</v>
      </c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R419" s="226" t="s">
        <v>135</v>
      </c>
      <c r="AT419" s="226" t="s">
        <v>190</v>
      </c>
      <c r="AU419" s="226" t="s">
        <v>80</v>
      </c>
      <c r="AY419" s="19" t="s">
        <v>188</v>
      </c>
      <c r="BE419" s="227">
        <f>IF(N419="základní",J419,0)</f>
        <v>0</v>
      </c>
      <c r="BF419" s="227">
        <f>IF(N419="snížená",J419,0)</f>
        <v>0</v>
      </c>
      <c r="BG419" s="227">
        <f>IF(N419="zákl. přenesená",J419,0)</f>
        <v>0</v>
      </c>
      <c r="BH419" s="227">
        <f>IF(N419="sníž. přenesená",J419,0)</f>
        <v>0</v>
      </c>
      <c r="BI419" s="227">
        <f>IF(N419="nulová",J419,0)</f>
        <v>0</v>
      </c>
      <c r="BJ419" s="19" t="s">
        <v>80</v>
      </c>
      <c r="BK419" s="227">
        <f>ROUND(I419*H419,2)</f>
        <v>0</v>
      </c>
      <c r="BL419" s="19" t="s">
        <v>135</v>
      </c>
      <c r="BM419" s="226" t="s">
        <v>6087</v>
      </c>
    </row>
    <row r="420" s="2" customFormat="1" ht="16.5" customHeight="1">
      <c r="A420" s="40"/>
      <c r="B420" s="41"/>
      <c r="C420" s="215" t="s">
        <v>5318</v>
      </c>
      <c r="D420" s="215" t="s">
        <v>190</v>
      </c>
      <c r="E420" s="216" t="s">
        <v>6088</v>
      </c>
      <c r="F420" s="217" t="s">
        <v>6089</v>
      </c>
      <c r="G420" s="218" t="s">
        <v>501</v>
      </c>
      <c r="H420" s="219">
        <v>2</v>
      </c>
      <c r="I420" s="220"/>
      <c r="J420" s="221">
        <f>ROUND(I420*H420,2)</f>
        <v>0</v>
      </c>
      <c r="K420" s="217" t="s">
        <v>19</v>
      </c>
      <c r="L420" s="46"/>
      <c r="M420" s="222" t="s">
        <v>19</v>
      </c>
      <c r="N420" s="223" t="s">
        <v>44</v>
      </c>
      <c r="O420" s="86"/>
      <c r="P420" s="224">
        <f>O420*H420</f>
        <v>0</v>
      </c>
      <c r="Q420" s="224">
        <v>0</v>
      </c>
      <c r="R420" s="224">
        <f>Q420*H420</f>
        <v>0</v>
      </c>
      <c r="S420" s="224">
        <v>0</v>
      </c>
      <c r="T420" s="225">
        <f>S420*H420</f>
        <v>0</v>
      </c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R420" s="226" t="s">
        <v>135</v>
      </c>
      <c r="AT420" s="226" t="s">
        <v>190</v>
      </c>
      <c r="AU420" s="226" t="s">
        <v>80</v>
      </c>
      <c r="AY420" s="19" t="s">
        <v>188</v>
      </c>
      <c r="BE420" s="227">
        <f>IF(N420="základní",J420,0)</f>
        <v>0</v>
      </c>
      <c r="BF420" s="227">
        <f>IF(N420="snížená",J420,0)</f>
        <v>0</v>
      </c>
      <c r="BG420" s="227">
        <f>IF(N420="zákl. přenesená",J420,0)</f>
        <v>0</v>
      </c>
      <c r="BH420" s="227">
        <f>IF(N420="sníž. přenesená",J420,0)</f>
        <v>0</v>
      </c>
      <c r="BI420" s="227">
        <f>IF(N420="nulová",J420,0)</f>
        <v>0</v>
      </c>
      <c r="BJ420" s="19" t="s">
        <v>80</v>
      </c>
      <c r="BK420" s="227">
        <f>ROUND(I420*H420,2)</f>
        <v>0</v>
      </c>
      <c r="BL420" s="19" t="s">
        <v>135</v>
      </c>
      <c r="BM420" s="226" t="s">
        <v>6090</v>
      </c>
    </row>
    <row r="421" s="2" customFormat="1" ht="16.5" customHeight="1">
      <c r="A421" s="40"/>
      <c r="B421" s="41"/>
      <c r="C421" s="215" t="s">
        <v>4091</v>
      </c>
      <c r="D421" s="215" t="s">
        <v>190</v>
      </c>
      <c r="E421" s="216" t="s">
        <v>6091</v>
      </c>
      <c r="F421" s="217" t="s">
        <v>6092</v>
      </c>
      <c r="G421" s="218" t="s">
        <v>1352</v>
      </c>
      <c r="H421" s="219">
        <v>5</v>
      </c>
      <c r="I421" s="220"/>
      <c r="J421" s="221">
        <f>ROUND(I421*H421,2)</f>
        <v>0</v>
      </c>
      <c r="K421" s="217" t="s">
        <v>19</v>
      </c>
      <c r="L421" s="46"/>
      <c r="M421" s="222" t="s">
        <v>19</v>
      </c>
      <c r="N421" s="223" t="s">
        <v>44</v>
      </c>
      <c r="O421" s="86"/>
      <c r="P421" s="224">
        <f>O421*H421</f>
        <v>0</v>
      </c>
      <c r="Q421" s="224">
        <v>0</v>
      </c>
      <c r="R421" s="224">
        <f>Q421*H421</f>
        <v>0</v>
      </c>
      <c r="S421" s="224">
        <v>0</v>
      </c>
      <c r="T421" s="225">
        <f>S421*H421</f>
        <v>0</v>
      </c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R421" s="226" t="s">
        <v>135</v>
      </c>
      <c r="AT421" s="226" t="s">
        <v>190</v>
      </c>
      <c r="AU421" s="226" t="s">
        <v>80</v>
      </c>
      <c r="AY421" s="19" t="s">
        <v>188</v>
      </c>
      <c r="BE421" s="227">
        <f>IF(N421="základní",J421,0)</f>
        <v>0</v>
      </c>
      <c r="BF421" s="227">
        <f>IF(N421="snížená",J421,0)</f>
        <v>0</v>
      </c>
      <c r="BG421" s="227">
        <f>IF(N421="zákl. přenesená",J421,0)</f>
        <v>0</v>
      </c>
      <c r="BH421" s="227">
        <f>IF(N421="sníž. přenesená",J421,0)</f>
        <v>0</v>
      </c>
      <c r="BI421" s="227">
        <f>IF(N421="nulová",J421,0)</f>
        <v>0</v>
      </c>
      <c r="BJ421" s="19" t="s">
        <v>80</v>
      </c>
      <c r="BK421" s="227">
        <f>ROUND(I421*H421,2)</f>
        <v>0</v>
      </c>
      <c r="BL421" s="19" t="s">
        <v>135</v>
      </c>
      <c r="BM421" s="226" t="s">
        <v>6093</v>
      </c>
    </row>
    <row r="422" s="2" customFormat="1" ht="16.5" customHeight="1">
      <c r="A422" s="40"/>
      <c r="B422" s="41"/>
      <c r="C422" s="215" t="s">
        <v>5324</v>
      </c>
      <c r="D422" s="215" t="s">
        <v>190</v>
      </c>
      <c r="E422" s="216" t="s">
        <v>5575</v>
      </c>
      <c r="F422" s="217" t="s">
        <v>5576</v>
      </c>
      <c r="G422" s="218" t="s">
        <v>1397</v>
      </c>
      <c r="H422" s="219">
        <v>100</v>
      </c>
      <c r="I422" s="220"/>
      <c r="J422" s="221">
        <f>ROUND(I422*H422,2)</f>
        <v>0</v>
      </c>
      <c r="K422" s="217" t="s">
        <v>19</v>
      </c>
      <c r="L422" s="46"/>
      <c r="M422" s="222" t="s">
        <v>19</v>
      </c>
      <c r="N422" s="223" t="s">
        <v>44</v>
      </c>
      <c r="O422" s="86"/>
      <c r="P422" s="224">
        <f>O422*H422</f>
        <v>0</v>
      </c>
      <c r="Q422" s="224">
        <v>0</v>
      </c>
      <c r="R422" s="224">
        <f>Q422*H422</f>
        <v>0</v>
      </c>
      <c r="S422" s="224">
        <v>0</v>
      </c>
      <c r="T422" s="225">
        <f>S422*H422</f>
        <v>0</v>
      </c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R422" s="226" t="s">
        <v>135</v>
      </c>
      <c r="AT422" s="226" t="s">
        <v>190</v>
      </c>
      <c r="AU422" s="226" t="s">
        <v>80</v>
      </c>
      <c r="AY422" s="19" t="s">
        <v>188</v>
      </c>
      <c r="BE422" s="227">
        <f>IF(N422="základní",J422,0)</f>
        <v>0</v>
      </c>
      <c r="BF422" s="227">
        <f>IF(N422="snížená",J422,0)</f>
        <v>0</v>
      </c>
      <c r="BG422" s="227">
        <f>IF(N422="zákl. přenesená",J422,0)</f>
        <v>0</v>
      </c>
      <c r="BH422" s="227">
        <f>IF(N422="sníž. přenesená",J422,0)</f>
        <v>0</v>
      </c>
      <c r="BI422" s="227">
        <f>IF(N422="nulová",J422,0)</f>
        <v>0</v>
      </c>
      <c r="BJ422" s="19" t="s">
        <v>80</v>
      </c>
      <c r="BK422" s="227">
        <f>ROUND(I422*H422,2)</f>
        <v>0</v>
      </c>
      <c r="BL422" s="19" t="s">
        <v>135</v>
      </c>
      <c r="BM422" s="226" t="s">
        <v>6094</v>
      </c>
    </row>
    <row r="423" s="2" customFormat="1" ht="16.5" customHeight="1">
      <c r="A423" s="40"/>
      <c r="B423" s="41"/>
      <c r="C423" s="215" t="s">
        <v>4094</v>
      </c>
      <c r="D423" s="215" t="s">
        <v>190</v>
      </c>
      <c r="E423" s="216" t="s">
        <v>5577</v>
      </c>
      <c r="F423" s="217" t="s">
        <v>3798</v>
      </c>
      <c r="G423" s="218" t="s">
        <v>1397</v>
      </c>
      <c r="H423" s="219">
        <v>100</v>
      </c>
      <c r="I423" s="220"/>
      <c r="J423" s="221">
        <f>ROUND(I423*H423,2)</f>
        <v>0</v>
      </c>
      <c r="K423" s="217" t="s">
        <v>19</v>
      </c>
      <c r="L423" s="46"/>
      <c r="M423" s="222" t="s">
        <v>19</v>
      </c>
      <c r="N423" s="223" t="s">
        <v>44</v>
      </c>
      <c r="O423" s="86"/>
      <c r="P423" s="224">
        <f>O423*H423</f>
        <v>0</v>
      </c>
      <c r="Q423" s="224">
        <v>0</v>
      </c>
      <c r="R423" s="224">
        <f>Q423*H423</f>
        <v>0</v>
      </c>
      <c r="S423" s="224">
        <v>0</v>
      </c>
      <c r="T423" s="225">
        <f>S423*H423</f>
        <v>0</v>
      </c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R423" s="226" t="s">
        <v>135</v>
      </c>
      <c r="AT423" s="226" t="s">
        <v>190</v>
      </c>
      <c r="AU423" s="226" t="s">
        <v>80</v>
      </c>
      <c r="AY423" s="19" t="s">
        <v>188</v>
      </c>
      <c r="BE423" s="227">
        <f>IF(N423="základní",J423,0)</f>
        <v>0</v>
      </c>
      <c r="BF423" s="227">
        <f>IF(N423="snížená",J423,0)</f>
        <v>0</v>
      </c>
      <c r="BG423" s="227">
        <f>IF(N423="zákl. přenesená",J423,0)</f>
        <v>0</v>
      </c>
      <c r="BH423" s="227">
        <f>IF(N423="sníž. přenesená",J423,0)</f>
        <v>0</v>
      </c>
      <c r="BI423" s="227">
        <f>IF(N423="nulová",J423,0)</f>
        <v>0</v>
      </c>
      <c r="BJ423" s="19" t="s">
        <v>80</v>
      </c>
      <c r="BK423" s="227">
        <f>ROUND(I423*H423,2)</f>
        <v>0</v>
      </c>
      <c r="BL423" s="19" t="s">
        <v>135</v>
      </c>
      <c r="BM423" s="226" t="s">
        <v>6095</v>
      </c>
    </row>
    <row r="424" s="2" customFormat="1" ht="16.5" customHeight="1">
      <c r="A424" s="40"/>
      <c r="B424" s="41"/>
      <c r="C424" s="215" t="s">
        <v>5329</v>
      </c>
      <c r="D424" s="215" t="s">
        <v>190</v>
      </c>
      <c r="E424" s="216" t="s">
        <v>5578</v>
      </c>
      <c r="F424" s="217" t="s">
        <v>5579</v>
      </c>
      <c r="G424" s="218" t="s">
        <v>5425</v>
      </c>
      <c r="H424" s="219">
        <v>2</v>
      </c>
      <c r="I424" s="220"/>
      <c r="J424" s="221">
        <f>ROUND(I424*H424,2)</f>
        <v>0</v>
      </c>
      <c r="K424" s="217" t="s">
        <v>19</v>
      </c>
      <c r="L424" s="46"/>
      <c r="M424" s="222" t="s">
        <v>19</v>
      </c>
      <c r="N424" s="223" t="s">
        <v>44</v>
      </c>
      <c r="O424" s="86"/>
      <c r="P424" s="224">
        <f>O424*H424</f>
        <v>0</v>
      </c>
      <c r="Q424" s="224">
        <v>0</v>
      </c>
      <c r="R424" s="224">
        <f>Q424*H424</f>
        <v>0</v>
      </c>
      <c r="S424" s="224">
        <v>0</v>
      </c>
      <c r="T424" s="225">
        <f>S424*H424</f>
        <v>0</v>
      </c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26" t="s">
        <v>135</v>
      </c>
      <c r="AT424" s="226" t="s">
        <v>190</v>
      </c>
      <c r="AU424" s="226" t="s">
        <v>80</v>
      </c>
      <c r="AY424" s="19" t="s">
        <v>188</v>
      </c>
      <c r="BE424" s="227">
        <f>IF(N424="základní",J424,0)</f>
        <v>0</v>
      </c>
      <c r="BF424" s="227">
        <f>IF(N424="snížená",J424,0)</f>
        <v>0</v>
      </c>
      <c r="BG424" s="227">
        <f>IF(N424="zákl. přenesená",J424,0)</f>
        <v>0</v>
      </c>
      <c r="BH424" s="227">
        <f>IF(N424="sníž. přenesená",J424,0)</f>
        <v>0</v>
      </c>
      <c r="BI424" s="227">
        <f>IF(N424="nulová",J424,0)</f>
        <v>0</v>
      </c>
      <c r="BJ424" s="19" t="s">
        <v>80</v>
      </c>
      <c r="BK424" s="227">
        <f>ROUND(I424*H424,2)</f>
        <v>0</v>
      </c>
      <c r="BL424" s="19" t="s">
        <v>135</v>
      </c>
      <c r="BM424" s="226" t="s">
        <v>6096</v>
      </c>
    </row>
    <row r="425" s="2" customFormat="1" ht="16.5" customHeight="1">
      <c r="A425" s="40"/>
      <c r="B425" s="41"/>
      <c r="C425" s="215" t="s">
        <v>4097</v>
      </c>
      <c r="D425" s="215" t="s">
        <v>190</v>
      </c>
      <c r="E425" s="216" t="s">
        <v>6097</v>
      </c>
      <c r="F425" s="217" t="s">
        <v>6098</v>
      </c>
      <c r="G425" s="218" t="s">
        <v>1352</v>
      </c>
      <c r="H425" s="219">
        <v>1</v>
      </c>
      <c r="I425" s="220"/>
      <c r="J425" s="221">
        <f>ROUND(I425*H425,2)</f>
        <v>0</v>
      </c>
      <c r="K425" s="217" t="s">
        <v>19</v>
      </c>
      <c r="L425" s="46"/>
      <c r="M425" s="222" t="s">
        <v>19</v>
      </c>
      <c r="N425" s="223" t="s">
        <v>44</v>
      </c>
      <c r="O425" s="86"/>
      <c r="P425" s="224">
        <f>O425*H425</f>
        <v>0</v>
      </c>
      <c r="Q425" s="224">
        <v>0</v>
      </c>
      <c r="R425" s="224">
        <f>Q425*H425</f>
        <v>0</v>
      </c>
      <c r="S425" s="224">
        <v>0</v>
      </c>
      <c r="T425" s="225">
        <f>S425*H425</f>
        <v>0</v>
      </c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R425" s="226" t="s">
        <v>135</v>
      </c>
      <c r="AT425" s="226" t="s">
        <v>190</v>
      </c>
      <c r="AU425" s="226" t="s">
        <v>80</v>
      </c>
      <c r="AY425" s="19" t="s">
        <v>188</v>
      </c>
      <c r="BE425" s="227">
        <f>IF(N425="základní",J425,0)</f>
        <v>0</v>
      </c>
      <c r="BF425" s="227">
        <f>IF(N425="snížená",J425,0)</f>
        <v>0</v>
      </c>
      <c r="BG425" s="227">
        <f>IF(N425="zákl. přenesená",J425,0)</f>
        <v>0</v>
      </c>
      <c r="BH425" s="227">
        <f>IF(N425="sníž. přenesená",J425,0)</f>
        <v>0</v>
      </c>
      <c r="BI425" s="227">
        <f>IF(N425="nulová",J425,0)</f>
        <v>0</v>
      </c>
      <c r="BJ425" s="19" t="s">
        <v>80</v>
      </c>
      <c r="BK425" s="227">
        <f>ROUND(I425*H425,2)</f>
        <v>0</v>
      </c>
      <c r="BL425" s="19" t="s">
        <v>135</v>
      </c>
      <c r="BM425" s="226" t="s">
        <v>6099</v>
      </c>
    </row>
    <row r="426" s="2" customFormat="1" ht="16.5" customHeight="1">
      <c r="A426" s="40"/>
      <c r="B426" s="41"/>
      <c r="C426" s="215" t="s">
        <v>5334</v>
      </c>
      <c r="D426" s="215" t="s">
        <v>190</v>
      </c>
      <c r="E426" s="216" t="s">
        <v>5582</v>
      </c>
      <c r="F426" s="217" t="s">
        <v>5583</v>
      </c>
      <c r="G426" s="218" t="s">
        <v>5584</v>
      </c>
      <c r="H426" s="219">
        <v>2</v>
      </c>
      <c r="I426" s="220"/>
      <c r="J426" s="221">
        <f>ROUND(I426*H426,2)</f>
        <v>0</v>
      </c>
      <c r="K426" s="217" t="s">
        <v>19</v>
      </c>
      <c r="L426" s="46"/>
      <c r="M426" s="222" t="s">
        <v>19</v>
      </c>
      <c r="N426" s="223" t="s">
        <v>44</v>
      </c>
      <c r="O426" s="86"/>
      <c r="P426" s="224">
        <f>O426*H426</f>
        <v>0</v>
      </c>
      <c r="Q426" s="224">
        <v>0</v>
      </c>
      <c r="R426" s="224">
        <f>Q426*H426</f>
        <v>0</v>
      </c>
      <c r="S426" s="224">
        <v>0</v>
      </c>
      <c r="T426" s="225">
        <f>S426*H426</f>
        <v>0</v>
      </c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R426" s="226" t="s">
        <v>135</v>
      </c>
      <c r="AT426" s="226" t="s">
        <v>190</v>
      </c>
      <c r="AU426" s="226" t="s">
        <v>80</v>
      </c>
      <c r="AY426" s="19" t="s">
        <v>188</v>
      </c>
      <c r="BE426" s="227">
        <f>IF(N426="základní",J426,0)</f>
        <v>0</v>
      </c>
      <c r="BF426" s="227">
        <f>IF(N426="snížená",J426,0)</f>
        <v>0</v>
      </c>
      <c r="BG426" s="227">
        <f>IF(N426="zákl. přenesená",J426,0)</f>
        <v>0</v>
      </c>
      <c r="BH426" s="227">
        <f>IF(N426="sníž. přenesená",J426,0)</f>
        <v>0</v>
      </c>
      <c r="BI426" s="227">
        <f>IF(N426="nulová",J426,0)</f>
        <v>0</v>
      </c>
      <c r="BJ426" s="19" t="s">
        <v>80</v>
      </c>
      <c r="BK426" s="227">
        <f>ROUND(I426*H426,2)</f>
        <v>0</v>
      </c>
      <c r="BL426" s="19" t="s">
        <v>135</v>
      </c>
      <c r="BM426" s="226" t="s">
        <v>6100</v>
      </c>
    </row>
    <row r="427" s="2" customFormat="1" ht="16.5" customHeight="1">
      <c r="A427" s="40"/>
      <c r="B427" s="41"/>
      <c r="C427" s="215" t="s">
        <v>4100</v>
      </c>
      <c r="D427" s="215" t="s">
        <v>190</v>
      </c>
      <c r="E427" s="216" t="s">
        <v>6101</v>
      </c>
      <c r="F427" s="217" t="s">
        <v>5586</v>
      </c>
      <c r="G427" s="218" t="s">
        <v>1352</v>
      </c>
      <c r="H427" s="219">
        <v>1</v>
      </c>
      <c r="I427" s="220"/>
      <c r="J427" s="221">
        <f>ROUND(I427*H427,2)</f>
        <v>0</v>
      </c>
      <c r="K427" s="217" t="s">
        <v>19</v>
      </c>
      <c r="L427" s="46"/>
      <c r="M427" s="222" t="s">
        <v>19</v>
      </c>
      <c r="N427" s="223" t="s">
        <v>44</v>
      </c>
      <c r="O427" s="86"/>
      <c r="P427" s="224">
        <f>O427*H427</f>
        <v>0</v>
      </c>
      <c r="Q427" s="224">
        <v>0</v>
      </c>
      <c r="R427" s="224">
        <f>Q427*H427</f>
        <v>0</v>
      </c>
      <c r="S427" s="224">
        <v>0</v>
      </c>
      <c r="T427" s="225">
        <f>S427*H427</f>
        <v>0</v>
      </c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R427" s="226" t="s">
        <v>135</v>
      </c>
      <c r="AT427" s="226" t="s">
        <v>190</v>
      </c>
      <c r="AU427" s="226" t="s">
        <v>80</v>
      </c>
      <c r="AY427" s="19" t="s">
        <v>188</v>
      </c>
      <c r="BE427" s="227">
        <f>IF(N427="základní",J427,0)</f>
        <v>0</v>
      </c>
      <c r="BF427" s="227">
        <f>IF(N427="snížená",J427,0)</f>
        <v>0</v>
      </c>
      <c r="BG427" s="227">
        <f>IF(N427="zákl. přenesená",J427,0)</f>
        <v>0</v>
      </c>
      <c r="BH427" s="227">
        <f>IF(N427="sníž. přenesená",J427,0)</f>
        <v>0</v>
      </c>
      <c r="BI427" s="227">
        <f>IF(N427="nulová",J427,0)</f>
        <v>0</v>
      </c>
      <c r="BJ427" s="19" t="s">
        <v>80</v>
      </c>
      <c r="BK427" s="227">
        <f>ROUND(I427*H427,2)</f>
        <v>0</v>
      </c>
      <c r="BL427" s="19" t="s">
        <v>135</v>
      </c>
      <c r="BM427" s="226" t="s">
        <v>6102</v>
      </c>
    </row>
    <row r="428" s="2" customFormat="1" ht="16.5" customHeight="1">
      <c r="A428" s="40"/>
      <c r="B428" s="41"/>
      <c r="C428" s="215" t="s">
        <v>5339</v>
      </c>
      <c r="D428" s="215" t="s">
        <v>190</v>
      </c>
      <c r="E428" s="216" t="s">
        <v>5580</v>
      </c>
      <c r="F428" s="217" t="s">
        <v>5581</v>
      </c>
      <c r="G428" s="218" t="s">
        <v>1352</v>
      </c>
      <c r="H428" s="219">
        <v>1</v>
      </c>
      <c r="I428" s="220"/>
      <c r="J428" s="221">
        <f>ROUND(I428*H428,2)</f>
        <v>0</v>
      </c>
      <c r="K428" s="217" t="s">
        <v>19</v>
      </c>
      <c r="L428" s="46"/>
      <c r="M428" s="222" t="s">
        <v>19</v>
      </c>
      <c r="N428" s="223" t="s">
        <v>44</v>
      </c>
      <c r="O428" s="86"/>
      <c r="P428" s="224">
        <f>O428*H428</f>
        <v>0</v>
      </c>
      <c r="Q428" s="224">
        <v>0</v>
      </c>
      <c r="R428" s="224">
        <f>Q428*H428</f>
        <v>0</v>
      </c>
      <c r="S428" s="224">
        <v>0</v>
      </c>
      <c r="T428" s="225">
        <f>S428*H428</f>
        <v>0</v>
      </c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R428" s="226" t="s">
        <v>135</v>
      </c>
      <c r="AT428" s="226" t="s">
        <v>190</v>
      </c>
      <c r="AU428" s="226" t="s">
        <v>80</v>
      </c>
      <c r="AY428" s="19" t="s">
        <v>188</v>
      </c>
      <c r="BE428" s="227">
        <f>IF(N428="základní",J428,0)</f>
        <v>0</v>
      </c>
      <c r="BF428" s="227">
        <f>IF(N428="snížená",J428,0)</f>
        <v>0</v>
      </c>
      <c r="BG428" s="227">
        <f>IF(N428="zákl. přenesená",J428,0)</f>
        <v>0</v>
      </c>
      <c r="BH428" s="227">
        <f>IF(N428="sníž. přenesená",J428,0)</f>
        <v>0</v>
      </c>
      <c r="BI428" s="227">
        <f>IF(N428="nulová",J428,0)</f>
        <v>0</v>
      </c>
      <c r="BJ428" s="19" t="s">
        <v>80</v>
      </c>
      <c r="BK428" s="227">
        <f>ROUND(I428*H428,2)</f>
        <v>0</v>
      </c>
      <c r="BL428" s="19" t="s">
        <v>135</v>
      </c>
      <c r="BM428" s="226" t="s">
        <v>6103</v>
      </c>
    </row>
    <row r="429" s="2" customFormat="1" ht="16.5" customHeight="1">
      <c r="A429" s="40"/>
      <c r="B429" s="41"/>
      <c r="C429" s="215" t="s">
        <v>4103</v>
      </c>
      <c r="D429" s="215" t="s">
        <v>190</v>
      </c>
      <c r="E429" s="216" t="s">
        <v>5582</v>
      </c>
      <c r="F429" s="217" t="s">
        <v>5583</v>
      </c>
      <c r="G429" s="218" t="s">
        <v>5584</v>
      </c>
      <c r="H429" s="219">
        <v>30</v>
      </c>
      <c r="I429" s="220"/>
      <c r="J429" s="221">
        <f>ROUND(I429*H429,2)</f>
        <v>0</v>
      </c>
      <c r="K429" s="217" t="s">
        <v>19</v>
      </c>
      <c r="L429" s="46"/>
      <c r="M429" s="222" t="s">
        <v>19</v>
      </c>
      <c r="N429" s="223" t="s">
        <v>44</v>
      </c>
      <c r="O429" s="86"/>
      <c r="P429" s="224">
        <f>O429*H429</f>
        <v>0</v>
      </c>
      <c r="Q429" s="224">
        <v>0</v>
      </c>
      <c r="R429" s="224">
        <f>Q429*H429</f>
        <v>0</v>
      </c>
      <c r="S429" s="224">
        <v>0</v>
      </c>
      <c r="T429" s="225">
        <f>S429*H429</f>
        <v>0</v>
      </c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R429" s="226" t="s">
        <v>135</v>
      </c>
      <c r="AT429" s="226" t="s">
        <v>190</v>
      </c>
      <c r="AU429" s="226" t="s">
        <v>80</v>
      </c>
      <c r="AY429" s="19" t="s">
        <v>188</v>
      </c>
      <c r="BE429" s="227">
        <f>IF(N429="základní",J429,0)</f>
        <v>0</v>
      </c>
      <c r="BF429" s="227">
        <f>IF(N429="snížená",J429,0)</f>
        <v>0</v>
      </c>
      <c r="BG429" s="227">
        <f>IF(N429="zákl. přenesená",J429,0)</f>
        <v>0</v>
      </c>
      <c r="BH429" s="227">
        <f>IF(N429="sníž. přenesená",J429,0)</f>
        <v>0</v>
      </c>
      <c r="BI429" s="227">
        <f>IF(N429="nulová",J429,0)</f>
        <v>0</v>
      </c>
      <c r="BJ429" s="19" t="s">
        <v>80</v>
      </c>
      <c r="BK429" s="227">
        <f>ROUND(I429*H429,2)</f>
        <v>0</v>
      </c>
      <c r="BL429" s="19" t="s">
        <v>135</v>
      </c>
      <c r="BM429" s="226" t="s">
        <v>6104</v>
      </c>
    </row>
    <row r="430" s="2" customFormat="1" ht="16.5" customHeight="1">
      <c r="A430" s="40"/>
      <c r="B430" s="41"/>
      <c r="C430" s="215" t="s">
        <v>5346</v>
      </c>
      <c r="D430" s="215" t="s">
        <v>190</v>
      </c>
      <c r="E430" s="216" t="s">
        <v>5585</v>
      </c>
      <c r="F430" s="217" t="s">
        <v>5586</v>
      </c>
      <c r="G430" s="218" t="s">
        <v>1352</v>
      </c>
      <c r="H430" s="219">
        <v>1</v>
      </c>
      <c r="I430" s="220"/>
      <c r="J430" s="221">
        <f>ROUND(I430*H430,2)</f>
        <v>0</v>
      </c>
      <c r="K430" s="217" t="s">
        <v>19</v>
      </c>
      <c r="L430" s="46"/>
      <c r="M430" s="222" t="s">
        <v>19</v>
      </c>
      <c r="N430" s="223" t="s">
        <v>44</v>
      </c>
      <c r="O430" s="86"/>
      <c r="P430" s="224">
        <f>O430*H430</f>
        <v>0</v>
      </c>
      <c r="Q430" s="224">
        <v>0</v>
      </c>
      <c r="R430" s="224">
        <f>Q430*H430</f>
        <v>0</v>
      </c>
      <c r="S430" s="224">
        <v>0</v>
      </c>
      <c r="T430" s="225">
        <f>S430*H430</f>
        <v>0</v>
      </c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R430" s="226" t="s">
        <v>135</v>
      </c>
      <c r="AT430" s="226" t="s">
        <v>190</v>
      </c>
      <c r="AU430" s="226" t="s">
        <v>80</v>
      </c>
      <c r="AY430" s="19" t="s">
        <v>188</v>
      </c>
      <c r="BE430" s="227">
        <f>IF(N430="základní",J430,0)</f>
        <v>0</v>
      </c>
      <c r="BF430" s="227">
        <f>IF(N430="snížená",J430,0)</f>
        <v>0</v>
      </c>
      <c r="BG430" s="227">
        <f>IF(N430="zákl. přenesená",J430,0)</f>
        <v>0</v>
      </c>
      <c r="BH430" s="227">
        <f>IF(N430="sníž. přenesená",J430,0)</f>
        <v>0</v>
      </c>
      <c r="BI430" s="227">
        <f>IF(N430="nulová",J430,0)</f>
        <v>0</v>
      </c>
      <c r="BJ430" s="19" t="s">
        <v>80</v>
      </c>
      <c r="BK430" s="227">
        <f>ROUND(I430*H430,2)</f>
        <v>0</v>
      </c>
      <c r="BL430" s="19" t="s">
        <v>135</v>
      </c>
      <c r="BM430" s="226" t="s">
        <v>6105</v>
      </c>
    </row>
    <row r="431" s="2" customFormat="1" ht="16.5" customHeight="1">
      <c r="A431" s="40"/>
      <c r="B431" s="41"/>
      <c r="C431" s="215" t="s">
        <v>4106</v>
      </c>
      <c r="D431" s="215" t="s">
        <v>190</v>
      </c>
      <c r="E431" s="216" t="s">
        <v>5587</v>
      </c>
      <c r="F431" s="217" t="s">
        <v>5588</v>
      </c>
      <c r="G431" s="218" t="s">
        <v>3827</v>
      </c>
      <c r="H431" s="219">
        <v>1</v>
      </c>
      <c r="I431" s="220"/>
      <c r="J431" s="221">
        <f>ROUND(I431*H431,2)</f>
        <v>0</v>
      </c>
      <c r="K431" s="217" t="s">
        <v>19</v>
      </c>
      <c r="L431" s="46"/>
      <c r="M431" s="222" t="s">
        <v>19</v>
      </c>
      <c r="N431" s="223" t="s">
        <v>44</v>
      </c>
      <c r="O431" s="86"/>
      <c r="P431" s="224">
        <f>O431*H431</f>
        <v>0</v>
      </c>
      <c r="Q431" s="224">
        <v>0</v>
      </c>
      <c r="R431" s="224">
        <f>Q431*H431</f>
        <v>0</v>
      </c>
      <c r="S431" s="224">
        <v>0</v>
      </c>
      <c r="T431" s="225">
        <f>S431*H431</f>
        <v>0</v>
      </c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R431" s="226" t="s">
        <v>135</v>
      </c>
      <c r="AT431" s="226" t="s">
        <v>190</v>
      </c>
      <c r="AU431" s="226" t="s">
        <v>80</v>
      </c>
      <c r="AY431" s="19" t="s">
        <v>188</v>
      </c>
      <c r="BE431" s="227">
        <f>IF(N431="základní",J431,0)</f>
        <v>0</v>
      </c>
      <c r="BF431" s="227">
        <f>IF(N431="snížená",J431,0)</f>
        <v>0</v>
      </c>
      <c r="BG431" s="227">
        <f>IF(N431="zákl. přenesená",J431,0)</f>
        <v>0</v>
      </c>
      <c r="BH431" s="227">
        <f>IF(N431="sníž. přenesená",J431,0)</f>
        <v>0</v>
      </c>
      <c r="BI431" s="227">
        <f>IF(N431="nulová",J431,0)</f>
        <v>0</v>
      </c>
      <c r="BJ431" s="19" t="s">
        <v>80</v>
      </c>
      <c r="BK431" s="227">
        <f>ROUND(I431*H431,2)</f>
        <v>0</v>
      </c>
      <c r="BL431" s="19" t="s">
        <v>135</v>
      </c>
      <c r="BM431" s="226" t="s">
        <v>6106</v>
      </c>
    </row>
    <row r="432" s="2" customFormat="1" ht="16.5" customHeight="1">
      <c r="A432" s="40"/>
      <c r="B432" s="41"/>
      <c r="C432" s="215" t="s">
        <v>5349</v>
      </c>
      <c r="D432" s="215" t="s">
        <v>190</v>
      </c>
      <c r="E432" s="216" t="s">
        <v>5589</v>
      </c>
      <c r="F432" s="217" t="s">
        <v>4152</v>
      </c>
      <c r="G432" s="218" t="s">
        <v>451</v>
      </c>
      <c r="H432" s="219">
        <v>72</v>
      </c>
      <c r="I432" s="220"/>
      <c r="J432" s="221">
        <f>ROUND(I432*H432,2)</f>
        <v>0</v>
      </c>
      <c r="K432" s="217" t="s">
        <v>19</v>
      </c>
      <c r="L432" s="46"/>
      <c r="M432" s="222" t="s">
        <v>19</v>
      </c>
      <c r="N432" s="223" t="s">
        <v>44</v>
      </c>
      <c r="O432" s="86"/>
      <c r="P432" s="224">
        <f>O432*H432</f>
        <v>0</v>
      </c>
      <c r="Q432" s="224">
        <v>0</v>
      </c>
      <c r="R432" s="224">
        <f>Q432*H432</f>
        <v>0</v>
      </c>
      <c r="S432" s="224">
        <v>0</v>
      </c>
      <c r="T432" s="225">
        <f>S432*H432</f>
        <v>0</v>
      </c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R432" s="226" t="s">
        <v>135</v>
      </c>
      <c r="AT432" s="226" t="s">
        <v>190</v>
      </c>
      <c r="AU432" s="226" t="s">
        <v>80</v>
      </c>
      <c r="AY432" s="19" t="s">
        <v>188</v>
      </c>
      <c r="BE432" s="227">
        <f>IF(N432="základní",J432,0)</f>
        <v>0</v>
      </c>
      <c r="BF432" s="227">
        <f>IF(N432="snížená",J432,0)</f>
        <v>0</v>
      </c>
      <c r="BG432" s="227">
        <f>IF(N432="zákl. přenesená",J432,0)</f>
        <v>0</v>
      </c>
      <c r="BH432" s="227">
        <f>IF(N432="sníž. přenesená",J432,0)</f>
        <v>0</v>
      </c>
      <c r="BI432" s="227">
        <f>IF(N432="nulová",J432,0)</f>
        <v>0</v>
      </c>
      <c r="BJ432" s="19" t="s">
        <v>80</v>
      </c>
      <c r="BK432" s="227">
        <f>ROUND(I432*H432,2)</f>
        <v>0</v>
      </c>
      <c r="BL432" s="19" t="s">
        <v>135</v>
      </c>
      <c r="BM432" s="226" t="s">
        <v>6107</v>
      </c>
    </row>
    <row r="433" s="2" customFormat="1" ht="16.5" customHeight="1">
      <c r="A433" s="40"/>
      <c r="B433" s="41"/>
      <c r="C433" s="215" t="s">
        <v>4109</v>
      </c>
      <c r="D433" s="215" t="s">
        <v>190</v>
      </c>
      <c r="E433" s="216" t="s">
        <v>3925</v>
      </c>
      <c r="F433" s="217" t="s">
        <v>5590</v>
      </c>
      <c r="G433" s="218" t="s">
        <v>345</v>
      </c>
      <c r="H433" s="219">
        <v>0.10000000000000001</v>
      </c>
      <c r="I433" s="220"/>
      <c r="J433" s="221">
        <f>ROUND(I433*H433,2)</f>
        <v>0</v>
      </c>
      <c r="K433" s="217" t="s">
        <v>19</v>
      </c>
      <c r="L433" s="46"/>
      <c r="M433" s="222" t="s">
        <v>19</v>
      </c>
      <c r="N433" s="223" t="s">
        <v>44</v>
      </c>
      <c r="O433" s="86"/>
      <c r="P433" s="224">
        <f>O433*H433</f>
        <v>0</v>
      </c>
      <c r="Q433" s="224">
        <v>0</v>
      </c>
      <c r="R433" s="224">
        <f>Q433*H433</f>
        <v>0</v>
      </c>
      <c r="S433" s="224">
        <v>0</v>
      </c>
      <c r="T433" s="225">
        <f>S433*H433</f>
        <v>0</v>
      </c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R433" s="226" t="s">
        <v>135</v>
      </c>
      <c r="AT433" s="226" t="s">
        <v>190</v>
      </c>
      <c r="AU433" s="226" t="s">
        <v>80</v>
      </c>
      <c r="AY433" s="19" t="s">
        <v>188</v>
      </c>
      <c r="BE433" s="227">
        <f>IF(N433="základní",J433,0)</f>
        <v>0</v>
      </c>
      <c r="BF433" s="227">
        <f>IF(N433="snížená",J433,0)</f>
        <v>0</v>
      </c>
      <c r="BG433" s="227">
        <f>IF(N433="zákl. přenesená",J433,0)</f>
        <v>0</v>
      </c>
      <c r="BH433" s="227">
        <f>IF(N433="sníž. přenesená",J433,0)</f>
        <v>0</v>
      </c>
      <c r="BI433" s="227">
        <f>IF(N433="nulová",J433,0)</f>
        <v>0</v>
      </c>
      <c r="BJ433" s="19" t="s">
        <v>80</v>
      </c>
      <c r="BK433" s="227">
        <f>ROUND(I433*H433,2)</f>
        <v>0</v>
      </c>
      <c r="BL433" s="19" t="s">
        <v>135</v>
      </c>
      <c r="BM433" s="226" t="s">
        <v>6108</v>
      </c>
    </row>
    <row r="434" s="2" customFormat="1" ht="16.5" customHeight="1">
      <c r="A434" s="40"/>
      <c r="B434" s="41"/>
      <c r="C434" s="215" t="s">
        <v>5354</v>
      </c>
      <c r="D434" s="215" t="s">
        <v>190</v>
      </c>
      <c r="E434" s="216" t="s">
        <v>3927</v>
      </c>
      <c r="F434" s="217" t="s">
        <v>3767</v>
      </c>
      <c r="G434" s="218" t="s">
        <v>345</v>
      </c>
      <c r="H434" s="219">
        <v>0.10000000000000001</v>
      </c>
      <c r="I434" s="220"/>
      <c r="J434" s="221">
        <f>ROUND(I434*H434,2)</f>
        <v>0</v>
      </c>
      <c r="K434" s="217" t="s">
        <v>19</v>
      </c>
      <c r="L434" s="46"/>
      <c r="M434" s="222" t="s">
        <v>19</v>
      </c>
      <c r="N434" s="223" t="s">
        <v>44</v>
      </c>
      <c r="O434" s="86"/>
      <c r="P434" s="224">
        <f>O434*H434</f>
        <v>0</v>
      </c>
      <c r="Q434" s="224">
        <v>0</v>
      </c>
      <c r="R434" s="224">
        <f>Q434*H434</f>
        <v>0</v>
      </c>
      <c r="S434" s="224">
        <v>0</v>
      </c>
      <c r="T434" s="225">
        <f>S434*H434</f>
        <v>0</v>
      </c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R434" s="226" t="s">
        <v>135</v>
      </c>
      <c r="AT434" s="226" t="s">
        <v>190</v>
      </c>
      <c r="AU434" s="226" t="s">
        <v>80</v>
      </c>
      <c r="AY434" s="19" t="s">
        <v>188</v>
      </c>
      <c r="BE434" s="227">
        <f>IF(N434="základní",J434,0)</f>
        <v>0</v>
      </c>
      <c r="BF434" s="227">
        <f>IF(N434="snížená",J434,0)</f>
        <v>0</v>
      </c>
      <c r="BG434" s="227">
        <f>IF(N434="zákl. přenesená",J434,0)</f>
        <v>0</v>
      </c>
      <c r="BH434" s="227">
        <f>IF(N434="sníž. přenesená",J434,0)</f>
        <v>0</v>
      </c>
      <c r="BI434" s="227">
        <f>IF(N434="nulová",J434,0)</f>
        <v>0</v>
      </c>
      <c r="BJ434" s="19" t="s">
        <v>80</v>
      </c>
      <c r="BK434" s="227">
        <f>ROUND(I434*H434,2)</f>
        <v>0</v>
      </c>
      <c r="BL434" s="19" t="s">
        <v>135</v>
      </c>
      <c r="BM434" s="226" t="s">
        <v>6109</v>
      </c>
    </row>
    <row r="435" s="2" customFormat="1" ht="16.5" customHeight="1">
      <c r="A435" s="40"/>
      <c r="B435" s="41"/>
      <c r="C435" s="215" t="s">
        <v>4112</v>
      </c>
      <c r="D435" s="215" t="s">
        <v>190</v>
      </c>
      <c r="E435" s="216" t="s">
        <v>5591</v>
      </c>
      <c r="F435" s="217" t="s">
        <v>5592</v>
      </c>
      <c r="G435" s="218" t="s">
        <v>345</v>
      </c>
      <c r="H435" s="219">
        <v>1</v>
      </c>
      <c r="I435" s="220"/>
      <c r="J435" s="221">
        <f>ROUND(I435*H435,2)</f>
        <v>0</v>
      </c>
      <c r="K435" s="217" t="s">
        <v>19</v>
      </c>
      <c r="L435" s="46"/>
      <c r="M435" s="222" t="s">
        <v>19</v>
      </c>
      <c r="N435" s="223" t="s">
        <v>44</v>
      </c>
      <c r="O435" s="86"/>
      <c r="P435" s="224">
        <f>O435*H435</f>
        <v>0</v>
      </c>
      <c r="Q435" s="224">
        <v>0</v>
      </c>
      <c r="R435" s="224">
        <f>Q435*H435</f>
        <v>0</v>
      </c>
      <c r="S435" s="224">
        <v>0</v>
      </c>
      <c r="T435" s="225">
        <f>S435*H435</f>
        <v>0</v>
      </c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R435" s="226" t="s">
        <v>135</v>
      </c>
      <c r="AT435" s="226" t="s">
        <v>190</v>
      </c>
      <c r="AU435" s="226" t="s">
        <v>80</v>
      </c>
      <c r="AY435" s="19" t="s">
        <v>188</v>
      </c>
      <c r="BE435" s="227">
        <f>IF(N435="základní",J435,0)</f>
        <v>0</v>
      </c>
      <c r="BF435" s="227">
        <f>IF(N435="snížená",J435,0)</f>
        <v>0</v>
      </c>
      <c r="BG435" s="227">
        <f>IF(N435="zákl. přenesená",J435,0)</f>
        <v>0</v>
      </c>
      <c r="BH435" s="227">
        <f>IF(N435="sníž. přenesená",J435,0)</f>
        <v>0</v>
      </c>
      <c r="BI435" s="227">
        <f>IF(N435="nulová",J435,0)</f>
        <v>0</v>
      </c>
      <c r="BJ435" s="19" t="s">
        <v>80</v>
      </c>
      <c r="BK435" s="227">
        <f>ROUND(I435*H435,2)</f>
        <v>0</v>
      </c>
      <c r="BL435" s="19" t="s">
        <v>135</v>
      </c>
      <c r="BM435" s="226" t="s">
        <v>6110</v>
      </c>
    </row>
    <row r="436" s="2" customFormat="1" ht="16.5" customHeight="1">
      <c r="A436" s="40"/>
      <c r="B436" s="41"/>
      <c r="C436" s="215" t="s">
        <v>5359</v>
      </c>
      <c r="D436" s="215" t="s">
        <v>190</v>
      </c>
      <c r="E436" s="216" t="s">
        <v>5593</v>
      </c>
      <c r="F436" s="217" t="s">
        <v>3767</v>
      </c>
      <c r="G436" s="218" t="s">
        <v>345</v>
      </c>
      <c r="H436" s="219">
        <v>1</v>
      </c>
      <c r="I436" s="220"/>
      <c r="J436" s="221">
        <f>ROUND(I436*H436,2)</f>
        <v>0</v>
      </c>
      <c r="K436" s="217" t="s">
        <v>19</v>
      </c>
      <c r="L436" s="46"/>
      <c r="M436" s="222" t="s">
        <v>19</v>
      </c>
      <c r="N436" s="223" t="s">
        <v>44</v>
      </c>
      <c r="O436" s="86"/>
      <c r="P436" s="224">
        <f>O436*H436</f>
        <v>0</v>
      </c>
      <c r="Q436" s="224">
        <v>0</v>
      </c>
      <c r="R436" s="224">
        <f>Q436*H436</f>
        <v>0</v>
      </c>
      <c r="S436" s="224">
        <v>0</v>
      </c>
      <c r="T436" s="225">
        <f>S436*H436</f>
        <v>0</v>
      </c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R436" s="226" t="s">
        <v>135</v>
      </c>
      <c r="AT436" s="226" t="s">
        <v>190</v>
      </c>
      <c r="AU436" s="226" t="s">
        <v>80</v>
      </c>
      <c r="AY436" s="19" t="s">
        <v>188</v>
      </c>
      <c r="BE436" s="227">
        <f>IF(N436="základní",J436,0)</f>
        <v>0</v>
      </c>
      <c r="BF436" s="227">
        <f>IF(N436="snížená",J436,0)</f>
        <v>0</v>
      </c>
      <c r="BG436" s="227">
        <f>IF(N436="zákl. přenesená",J436,0)</f>
        <v>0</v>
      </c>
      <c r="BH436" s="227">
        <f>IF(N436="sníž. přenesená",J436,0)</f>
        <v>0</v>
      </c>
      <c r="BI436" s="227">
        <f>IF(N436="nulová",J436,0)</f>
        <v>0</v>
      </c>
      <c r="BJ436" s="19" t="s">
        <v>80</v>
      </c>
      <c r="BK436" s="227">
        <f>ROUND(I436*H436,2)</f>
        <v>0</v>
      </c>
      <c r="BL436" s="19" t="s">
        <v>135</v>
      </c>
      <c r="BM436" s="226" t="s">
        <v>6111</v>
      </c>
    </row>
    <row r="437" s="2" customFormat="1" ht="16.5" customHeight="1">
      <c r="A437" s="40"/>
      <c r="B437" s="41"/>
      <c r="C437" s="215" t="s">
        <v>4115</v>
      </c>
      <c r="D437" s="215" t="s">
        <v>190</v>
      </c>
      <c r="E437" s="216" t="s">
        <v>5594</v>
      </c>
      <c r="F437" s="217" t="s">
        <v>5595</v>
      </c>
      <c r="G437" s="218" t="s">
        <v>1352</v>
      </c>
      <c r="H437" s="219">
        <v>1</v>
      </c>
      <c r="I437" s="220"/>
      <c r="J437" s="221">
        <f>ROUND(I437*H437,2)</f>
        <v>0</v>
      </c>
      <c r="K437" s="217" t="s">
        <v>19</v>
      </c>
      <c r="L437" s="46"/>
      <c r="M437" s="222" t="s">
        <v>19</v>
      </c>
      <c r="N437" s="223" t="s">
        <v>44</v>
      </c>
      <c r="O437" s="86"/>
      <c r="P437" s="224">
        <f>O437*H437</f>
        <v>0</v>
      </c>
      <c r="Q437" s="224">
        <v>0</v>
      </c>
      <c r="R437" s="224">
        <f>Q437*H437</f>
        <v>0</v>
      </c>
      <c r="S437" s="224">
        <v>0</v>
      </c>
      <c r="T437" s="225">
        <f>S437*H437</f>
        <v>0</v>
      </c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R437" s="226" t="s">
        <v>135</v>
      </c>
      <c r="AT437" s="226" t="s">
        <v>190</v>
      </c>
      <c r="AU437" s="226" t="s">
        <v>80</v>
      </c>
      <c r="AY437" s="19" t="s">
        <v>188</v>
      </c>
      <c r="BE437" s="227">
        <f>IF(N437="základní",J437,0)</f>
        <v>0</v>
      </c>
      <c r="BF437" s="227">
        <f>IF(N437="snížená",J437,0)</f>
        <v>0</v>
      </c>
      <c r="BG437" s="227">
        <f>IF(N437="zákl. přenesená",J437,0)</f>
        <v>0</v>
      </c>
      <c r="BH437" s="227">
        <f>IF(N437="sníž. přenesená",J437,0)</f>
        <v>0</v>
      </c>
      <c r="BI437" s="227">
        <f>IF(N437="nulová",J437,0)</f>
        <v>0</v>
      </c>
      <c r="BJ437" s="19" t="s">
        <v>80</v>
      </c>
      <c r="BK437" s="227">
        <f>ROUND(I437*H437,2)</f>
        <v>0</v>
      </c>
      <c r="BL437" s="19" t="s">
        <v>135</v>
      </c>
      <c r="BM437" s="226" t="s">
        <v>6112</v>
      </c>
    </row>
    <row r="438" s="12" customFormat="1" ht="25.92" customHeight="1">
      <c r="A438" s="12"/>
      <c r="B438" s="199"/>
      <c r="C438" s="200"/>
      <c r="D438" s="201" t="s">
        <v>72</v>
      </c>
      <c r="E438" s="202" t="s">
        <v>135</v>
      </c>
      <c r="F438" s="202" t="s">
        <v>6113</v>
      </c>
      <c r="G438" s="200"/>
      <c r="H438" s="200"/>
      <c r="I438" s="203"/>
      <c r="J438" s="204">
        <f>BK438</f>
        <v>0</v>
      </c>
      <c r="K438" s="200"/>
      <c r="L438" s="205"/>
      <c r="M438" s="206"/>
      <c r="N438" s="207"/>
      <c r="O438" s="207"/>
      <c r="P438" s="208">
        <f>SUM(P439:P508)</f>
        <v>0</v>
      </c>
      <c r="Q438" s="207"/>
      <c r="R438" s="208">
        <f>SUM(R439:R508)</f>
        <v>0</v>
      </c>
      <c r="S438" s="207"/>
      <c r="T438" s="209">
        <f>SUM(T439:T508)</f>
        <v>0</v>
      </c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R438" s="210" t="s">
        <v>80</v>
      </c>
      <c r="AT438" s="211" t="s">
        <v>72</v>
      </c>
      <c r="AU438" s="211" t="s">
        <v>73</v>
      </c>
      <c r="AY438" s="210" t="s">
        <v>188</v>
      </c>
      <c r="BK438" s="212">
        <f>SUM(BK439:BK508)</f>
        <v>0</v>
      </c>
    </row>
    <row r="439" s="2" customFormat="1" ht="49.05" customHeight="1">
      <c r="A439" s="40"/>
      <c r="B439" s="41"/>
      <c r="C439" s="215" t="s">
        <v>5364</v>
      </c>
      <c r="D439" s="215" t="s">
        <v>190</v>
      </c>
      <c r="E439" s="216" t="s">
        <v>6114</v>
      </c>
      <c r="F439" s="217" t="s">
        <v>6115</v>
      </c>
      <c r="G439" s="218" t="s">
        <v>3827</v>
      </c>
      <c r="H439" s="219">
        <v>1</v>
      </c>
      <c r="I439" s="220"/>
      <c r="J439" s="221">
        <f>ROUND(I439*H439,2)</f>
        <v>0</v>
      </c>
      <c r="K439" s="217" t="s">
        <v>19</v>
      </c>
      <c r="L439" s="46"/>
      <c r="M439" s="222" t="s">
        <v>19</v>
      </c>
      <c r="N439" s="223" t="s">
        <v>44</v>
      </c>
      <c r="O439" s="86"/>
      <c r="P439" s="224">
        <f>O439*H439</f>
        <v>0</v>
      </c>
      <c r="Q439" s="224">
        <v>0</v>
      </c>
      <c r="R439" s="224">
        <f>Q439*H439</f>
        <v>0</v>
      </c>
      <c r="S439" s="224">
        <v>0</v>
      </c>
      <c r="T439" s="225">
        <f>S439*H439</f>
        <v>0</v>
      </c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R439" s="226" t="s">
        <v>135</v>
      </c>
      <c r="AT439" s="226" t="s">
        <v>190</v>
      </c>
      <c r="AU439" s="226" t="s">
        <v>80</v>
      </c>
      <c r="AY439" s="19" t="s">
        <v>188</v>
      </c>
      <c r="BE439" s="227">
        <f>IF(N439="základní",J439,0)</f>
        <v>0</v>
      </c>
      <c r="BF439" s="227">
        <f>IF(N439="snížená",J439,0)</f>
        <v>0</v>
      </c>
      <c r="BG439" s="227">
        <f>IF(N439="zákl. přenesená",J439,0)</f>
        <v>0</v>
      </c>
      <c r="BH439" s="227">
        <f>IF(N439="sníž. přenesená",J439,0)</f>
        <v>0</v>
      </c>
      <c r="BI439" s="227">
        <f>IF(N439="nulová",J439,0)</f>
        <v>0</v>
      </c>
      <c r="BJ439" s="19" t="s">
        <v>80</v>
      </c>
      <c r="BK439" s="227">
        <f>ROUND(I439*H439,2)</f>
        <v>0</v>
      </c>
      <c r="BL439" s="19" t="s">
        <v>135</v>
      </c>
      <c r="BM439" s="226" t="s">
        <v>6116</v>
      </c>
    </row>
    <row r="440" s="2" customFormat="1" ht="16.5" customHeight="1">
      <c r="A440" s="40"/>
      <c r="B440" s="41"/>
      <c r="C440" s="215" t="s">
        <v>4118</v>
      </c>
      <c r="D440" s="215" t="s">
        <v>190</v>
      </c>
      <c r="E440" s="216" t="s">
        <v>6117</v>
      </c>
      <c r="F440" s="217" t="s">
        <v>5420</v>
      </c>
      <c r="G440" s="218" t="s">
        <v>1352</v>
      </c>
      <c r="H440" s="219">
        <v>1</v>
      </c>
      <c r="I440" s="220"/>
      <c r="J440" s="221">
        <f>ROUND(I440*H440,2)</f>
        <v>0</v>
      </c>
      <c r="K440" s="217" t="s">
        <v>19</v>
      </c>
      <c r="L440" s="46"/>
      <c r="M440" s="222" t="s">
        <v>19</v>
      </c>
      <c r="N440" s="223" t="s">
        <v>44</v>
      </c>
      <c r="O440" s="86"/>
      <c r="P440" s="224">
        <f>O440*H440</f>
        <v>0</v>
      </c>
      <c r="Q440" s="224">
        <v>0</v>
      </c>
      <c r="R440" s="224">
        <f>Q440*H440</f>
        <v>0</v>
      </c>
      <c r="S440" s="224">
        <v>0</v>
      </c>
      <c r="T440" s="225">
        <f>S440*H440</f>
        <v>0</v>
      </c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R440" s="226" t="s">
        <v>135</v>
      </c>
      <c r="AT440" s="226" t="s">
        <v>190</v>
      </c>
      <c r="AU440" s="226" t="s">
        <v>80</v>
      </c>
      <c r="AY440" s="19" t="s">
        <v>188</v>
      </c>
      <c r="BE440" s="227">
        <f>IF(N440="základní",J440,0)</f>
        <v>0</v>
      </c>
      <c r="BF440" s="227">
        <f>IF(N440="snížená",J440,0)</f>
        <v>0</v>
      </c>
      <c r="BG440" s="227">
        <f>IF(N440="zákl. přenesená",J440,0)</f>
        <v>0</v>
      </c>
      <c r="BH440" s="227">
        <f>IF(N440="sníž. přenesená",J440,0)</f>
        <v>0</v>
      </c>
      <c r="BI440" s="227">
        <f>IF(N440="nulová",J440,0)</f>
        <v>0</v>
      </c>
      <c r="BJ440" s="19" t="s">
        <v>80</v>
      </c>
      <c r="BK440" s="227">
        <f>ROUND(I440*H440,2)</f>
        <v>0</v>
      </c>
      <c r="BL440" s="19" t="s">
        <v>135</v>
      </c>
      <c r="BM440" s="226" t="s">
        <v>6118</v>
      </c>
    </row>
    <row r="441" s="2" customFormat="1" ht="24.15" customHeight="1">
      <c r="A441" s="40"/>
      <c r="B441" s="41"/>
      <c r="C441" s="215" t="s">
        <v>5369</v>
      </c>
      <c r="D441" s="215" t="s">
        <v>190</v>
      </c>
      <c r="E441" s="216" t="s">
        <v>5599</v>
      </c>
      <c r="F441" s="217" t="s">
        <v>5600</v>
      </c>
      <c r="G441" s="218" t="s">
        <v>1352</v>
      </c>
      <c r="H441" s="219">
        <v>1</v>
      </c>
      <c r="I441" s="220"/>
      <c r="J441" s="221">
        <f>ROUND(I441*H441,2)</f>
        <v>0</v>
      </c>
      <c r="K441" s="217" t="s">
        <v>19</v>
      </c>
      <c r="L441" s="46"/>
      <c r="M441" s="222" t="s">
        <v>19</v>
      </c>
      <c r="N441" s="223" t="s">
        <v>44</v>
      </c>
      <c r="O441" s="86"/>
      <c r="P441" s="224">
        <f>O441*H441</f>
        <v>0</v>
      </c>
      <c r="Q441" s="224">
        <v>0</v>
      </c>
      <c r="R441" s="224">
        <f>Q441*H441</f>
        <v>0</v>
      </c>
      <c r="S441" s="224">
        <v>0</v>
      </c>
      <c r="T441" s="225">
        <f>S441*H441</f>
        <v>0</v>
      </c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R441" s="226" t="s">
        <v>135</v>
      </c>
      <c r="AT441" s="226" t="s">
        <v>190</v>
      </c>
      <c r="AU441" s="226" t="s">
        <v>80</v>
      </c>
      <c r="AY441" s="19" t="s">
        <v>188</v>
      </c>
      <c r="BE441" s="227">
        <f>IF(N441="základní",J441,0)</f>
        <v>0</v>
      </c>
      <c r="BF441" s="227">
        <f>IF(N441="snížená",J441,0)</f>
        <v>0</v>
      </c>
      <c r="BG441" s="227">
        <f>IF(N441="zákl. přenesená",J441,0)</f>
        <v>0</v>
      </c>
      <c r="BH441" s="227">
        <f>IF(N441="sníž. přenesená",J441,0)</f>
        <v>0</v>
      </c>
      <c r="BI441" s="227">
        <f>IF(N441="nulová",J441,0)</f>
        <v>0</v>
      </c>
      <c r="BJ441" s="19" t="s">
        <v>80</v>
      </c>
      <c r="BK441" s="227">
        <f>ROUND(I441*H441,2)</f>
        <v>0</v>
      </c>
      <c r="BL441" s="19" t="s">
        <v>135</v>
      </c>
      <c r="BM441" s="226" t="s">
        <v>6119</v>
      </c>
    </row>
    <row r="442" s="2" customFormat="1" ht="16.5" customHeight="1">
      <c r="A442" s="40"/>
      <c r="B442" s="41"/>
      <c r="C442" s="215" t="s">
        <v>4119</v>
      </c>
      <c r="D442" s="215" t="s">
        <v>190</v>
      </c>
      <c r="E442" s="216" t="s">
        <v>5601</v>
      </c>
      <c r="F442" s="217" t="s">
        <v>5602</v>
      </c>
      <c r="G442" s="218" t="s">
        <v>1352</v>
      </c>
      <c r="H442" s="219">
        <v>1</v>
      </c>
      <c r="I442" s="220"/>
      <c r="J442" s="221">
        <f>ROUND(I442*H442,2)</f>
        <v>0</v>
      </c>
      <c r="K442" s="217" t="s">
        <v>19</v>
      </c>
      <c r="L442" s="46"/>
      <c r="M442" s="222" t="s">
        <v>19</v>
      </c>
      <c r="N442" s="223" t="s">
        <v>44</v>
      </c>
      <c r="O442" s="86"/>
      <c r="P442" s="224">
        <f>O442*H442</f>
        <v>0</v>
      </c>
      <c r="Q442" s="224">
        <v>0</v>
      </c>
      <c r="R442" s="224">
        <f>Q442*H442</f>
        <v>0</v>
      </c>
      <c r="S442" s="224">
        <v>0</v>
      </c>
      <c r="T442" s="225">
        <f>S442*H442</f>
        <v>0</v>
      </c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R442" s="226" t="s">
        <v>135</v>
      </c>
      <c r="AT442" s="226" t="s">
        <v>190</v>
      </c>
      <c r="AU442" s="226" t="s">
        <v>80</v>
      </c>
      <c r="AY442" s="19" t="s">
        <v>188</v>
      </c>
      <c r="BE442" s="227">
        <f>IF(N442="základní",J442,0)</f>
        <v>0</v>
      </c>
      <c r="BF442" s="227">
        <f>IF(N442="snížená",J442,0)</f>
        <v>0</v>
      </c>
      <c r="BG442" s="227">
        <f>IF(N442="zákl. přenesená",J442,0)</f>
        <v>0</v>
      </c>
      <c r="BH442" s="227">
        <f>IF(N442="sníž. přenesená",J442,0)</f>
        <v>0</v>
      </c>
      <c r="BI442" s="227">
        <f>IF(N442="nulová",J442,0)</f>
        <v>0</v>
      </c>
      <c r="BJ442" s="19" t="s">
        <v>80</v>
      </c>
      <c r="BK442" s="227">
        <f>ROUND(I442*H442,2)</f>
        <v>0</v>
      </c>
      <c r="BL442" s="19" t="s">
        <v>135</v>
      </c>
      <c r="BM442" s="226" t="s">
        <v>6120</v>
      </c>
    </row>
    <row r="443" s="2" customFormat="1" ht="21.75" customHeight="1">
      <c r="A443" s="40"/>
      <c r="B443" s="41"/>
      <c r="C443" s="215" t="s">
        <v>5374</v>
      </c>
      <c r="D443" s="215" t="s">
        <v>190</v>
      </c>
      <c r="E443" s="216" t="s">
        <v>6121</v>
      </c>
      <c r="F443" s="217" t="s">
        <v>6122</v>
      </c>
      <c r="G443" s="218" t="s">
        <v>1352</v>
      </c>
      <c r="H443" s="219">
        <v>2</v>
      </c>
      <c r="I443" s="220"/>
      <c r="J443" s="221">
        <f>ROUND(I443*H443,2)</f>
        <v>0</v>
      </c>
      <c r="K443" s="217" t="s">
        <v>19</v>
      </c>
      <c r="L443" s="46"/>
      <c r="M443" s="222" t="s">
        <v>19</v>
      </c>
      <c r="N443" s="223" t="s">
        <v>44</v>
      </c>
      <c r="O443" s="86"/>
      <c r="P443" s="224">
        <f>O443*H443</f>
        <v>0</v>
      </c>
      <c r="Q443" s="224">
        <v>0</v>
      </c>
      <c r="R443" s="224">
        <f>Q443*H443</f>
        <v>0</v>
      </c>
      <c r="S443" s="224">
        <v>0</v>
      </c>
      <c r="T443" s="225">
        <f>S443*H443</f>
        <v>0</v>
      </c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R443" s="226" t="s">
        <v>135</v>
      </c>
      <c r="AT443" s="226" t="s">
        <v>190</v>
      </c>
      <c r="AU443" s="226" t="s">
        <v>80</v>
      </c>
      <c r="AY443" s="19" t="s">
        <v>188</v>
      </c>
      <c r="BE443" s="227">
        <f>IF(N443="základní",J443,0)</f>
        <v>0</v>
      </c>
      <c r="BF443" s="227">
        <f>IF(N443="snížená",J443,0)</f>
        <v>0</v>
      </c>
      <c r="BG443" s="227">
        <f>IF(N443="zákl. přenesená",J443,0)</f>
        <v>0</v>
      </c>
      <c r="BH443" s="227">
        <f>IF(N443="sníž. přenesená",J443,0)</f>
        <v>0</v>
      </c>
      <c r="BI443" s="227">
        <f>IF(N443="nulová",J443,0)</f>
        <v>0</v>
      </c>
      <c r="BJ443" s="19" t="s">
        <v>80</v>
      </c>
      <c r="BK443" s="227">
        <f>ROUND(I443*H443,2)</f>
        <v>0</v>
      </c>
      <c r="BL443" s="19" t="s">
        <v>135</v>
      </c>
      <c r="BM443" s="226" t="s">
        <v>6123</v>
      </c>
    </row>
    <row r="444" s="2" customFormat="1" ht="21.75" customHeight="1">
      <c r="A444" s="40"/>
      <c r="B444" s="41"/>
      <c r="C444" s="215" t="s">
        <v>4122</v>
      </c>
      <c r="D444" s="215" t="s">
        <v>190</v>
      </c>
      <c r="E444" s="216" t="s">
        <v>6124</v>
      </c>
      <c r="F444" s="217" t="s">
        <v>6125</v>
      </c>
      <c r="G444" s="218" t="s">
        <v>1352</v>
      </c>
      <c r="H444" s="219">
        <v>1</v>
      </c>
      <c r="I444" s="220"/>
      <c r="J444" s="221">
        <f>ROUND(I444*H444,2)</f>
        <v>0</v>
      </c>
      <c r="K444" s="217" t="s">
        <v>19</v>
      </c>
      <c r="L444" s="46"/>
      <c r="M444" s="222" t="s">
        <v>19</v>
      </c>
      <c r="N444" s="223" t="s">
        <v>44</v>
      </c>
      <c r="O444" s="86"/>
      <c r="P444" s="224">
        <f>O444*H444</f>
        <v>0</v>
      </c>
      <c r="Q444" s="224">
        <v>0</v>
      </c>
      <c r="R444" s="224">
        <f>Q444*H444</f>
        <v>0</v>
      </c>
      <c r="S444" s="224">
        <v>0</v>
      </c>
      <c r="T444" s="225">
        <f>S444*H444</f>
        <v>0</v>
      </c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R444" s="226" t="s">
        <v>135</v>
      </c>
      <c r="AT444" s="226" t="s">
        <v>190</v>
      </c>
      <c r="AU444" s="226" t="s">
        <v>80</v>
      </c>
      <c r="AY444" s="19" t="s">
        <v>188</v>
      </c>
      <c r="BE444" s="227">
        <f>IF(N444="základní",J444,0)</f>
        <v>0</v>
      </c>
      <c r="BF444" s="227">
        <f>IF(N444="snížená",J444,0)</f>
        <v>0</v>
      </c>
      <c r="BG444" s="227">
        <f>IF(N444="zákl. přenesená",J444,0)</f>
        <v>0</v>
      </c>
      <c r="BH444" s="227">
        <f>IF(N444="sníž. přenesená",J444,0)</f>
        <v>0</v>
      </c>
      <c r="BI444" s="227">
        <f>IF(N444="nulová",J444,0)</f>
        <v>0</v>
      </c>
      <c r="BJ444" s="19" t="s">
        <v>80</v>
      </c>
      <c r="BK444" s="227">
        <f>ROUND(I444*H444,2)</f>
        <v>0</v>
      </c>
      <c r="BL444" s="19" t="s">
        <v>135</v>
      </c>
      <c r="BM444" s="226" t="s">
        <v>6126</v>
      </c>
    </row>
    <row r="445" s="2" customFormat="1" ht="21.75" customHeight="1">
      <c r="A445" s="40"/>
      <c r="B445" s="41"/>
      <c r="C445" s="215" t="s">
        <v>5379</v>
      </c>
      <c r="D445" s="215" t="s">
        <v>190</v>
      </c>
      <c r="E445" s="216" t="s">
        <v>6127</v>
      </c>
      <c r="F445" s="217" t="s">
        <v>6128</v>
      </c>
      <c r="G445" s="218" t="s">
        <v>1352</v>
      </c>
      <c r="H445" s="219">
        <v>3</v>
      </c>
      <c r="I445" s="220"/>
      <c r="J445" s="221">
        <f>ROUND(I445*H445,2)</f>
        <v>0</v>
      </c>
      <c r="K445" s="217" t="s">
        <v>19</v>
      </c>
      <c r="L445" s="46"/>
      <c r="M445" s="222" t="s">
        <v>19</v>
      </c>
      <c r="N445" s="223" t="s">
        <v>44</v>
      </c>
      <c r="O445" s="86"/>
      <c r="P445" s="224">
        <f>O445*H445</f>
        <v>0</v>
      </c>
      <c r="Q445" s="224">
        <v>0</v>
      </c>
      <c r="R445" s="224">
        <f>Q445*H445</f>
        <v>0</v>
      </c>
      <c r="S445" s="224">
        <v>0</v>
      </c>
      <c r="T445" s="225">
        <f>S445*H445</f>
        <v>0</v>
      </c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R445" s="226" t="s">
        <v>135</v>
      </c>
      <c r="AT445" s="226" t="s">
        <v>190</v>
      </c>
      <c r="AU445" s="226" t="s">
        <v>80</v>
      </c>
      <c r="AY445" s="19" t="s">
        <v>188</v>
      </c>
      <c r="BE445" s="227">
        <f>IF(N445="základní",J445,0)</f>
        <v>0</v>
      </c>
      <c r="BF445" s="227">
        <f>IF(N445="snížená",J445,0)</f>
        <v>0</v>
      </c>
      <c r="BG445" s="227">
        <f>IF(N445="zákl. přenesená",J445,0)</f>
        <v>0</v>
      </c>
      <c r="BH445" s="227">
        <f>IF(N445="sníž. přenesená",J445,0)</f>
        <v>0</v>
      </c>
      <c r="BI445" s="227">
        <f>IF(N445="nulová",J445,0)</f>
        <v>0</v>
      </c>
      <c r="BJ445" s="19" t="s">
        <v>80</v>
      </c>
      <c r="BK445" s="227">
        <f>ROUND(I445*H445,2)</f>
        <v>0</v>
      </c>
      <c r="BL445" s="19" t="s">
        <v>135</v>
      </c>
      <c r="BM445" s="226" t="s">
        <v>6129</v>
      </c>
    </row>
    <row r="446" s="2" customFormat="1" ht="16.5" customHeight="1">
      <c r="A446" s="40"/>
      <c r="B446" s="41"/>
      <c r="C446" s="215" t="s">
        <v>4125</v>
      </c>
      <c r="D446" s="215" t="s">
        <v>190</v>
      </c>
      <c r="E446" s="216" t="s">
        <v>6130</v>
      </c>
      <c r="F446" s="217" t="s">
        <v>6131</v>
      </c>
      <c r="G446" s="218" t="s">
        <v>1352</v>
      </c>
      <c r="H446" s="219">
        <v>6</v>
      </c>
      <c r="I446" s="220"/>
      <c r="J446" s="221">
        <f>ROUND(I446*H446,2)</f>
        <v>0</v>
      </c>
      <c r="K446" s="217" t="s">
        <v>19</v>
      </c>
      <c r="L446" s="46"/>
      <c r="M446" s="222" t="s">
        <v>19</v>
      </c>
      <c r="N446" s="223" t="s">
        <v>44</v>
      </c>
      <c r="O446" s="86"/>
      <c r="P446" s="224">
        <f>O446*H446</f>
        <v>0</v>
      </c>
      <c r="Q446" s="224">
        <v>0</v>
      </c>
      <c r="R446" s="224">
        <f>Q446*H446</f>
        <v>0</v>
      </c>
      <c r="S446" s="224">
        <v>0</v>
      </c>
      <c r="T446" s="225">
        <f>S446*H446</f>
        <v>0</v>
      </c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R446" s="226" t="s">
        <v>135</v>
      </c>
      <c r="AT446" s="226" t="s">
        <v>190</v>
      </c>
      <c r="AU446" s="226" t="s">
        <v>80</v>
      </c>
      <c r="AY446" s="19" t="s">
        <v>188</v>
      </c>
      <c r="BE446" s="227">
        <f>IF(N446="základní",J446,0)</f>
        <v>0</v>
      </c>
      <c r="BF446" s="227">
        <f>IF(N446="snížená",J446,0)</f>
        <v>0</v>
      </c>
      <c r="BG446" s="227">
        <f>IF(N446="zákl. přenesená",J446,0)</f>
        <v>0</v>
      </c>
      <c r="BH446" s="227">
        <f>IF(N446="sníž. přenesená",J446,0)</f>
        <v>0</v>
      </c>
      <c r="BI446" s="227">
        <f>IF(N446="nulová",J446,0)</f>
        <v>0</v>
      </c>
      <c r="BJ446" s="19" t="s">
        <v>80</v>
      </c>
      <c r="BK446" s="227">
        <f>ROUND(I446*H446,2)</f>
        <v>0</v>
      </c>
      <c r="BL446" s="19" t="s">
        <v>135</v>
      </c>
      <c r="BM446" s="226" t="s">
        <v>6132</v>
      </c>
    </row>
    <row r="447" s="2" customFormat="1" ht="21.75" customHeight="1">
      <c r="A447" s="40"/>
      <c r="B447" s="41"/>
      <c r="C447" s="215" t="s">
        <v>5384</v>
      </c>
      <c r="D447" s="215" t="s">
        <v>190</v>
      </c>
      <c r="E447" s="216" t="s">
        <v>6133</v>
      </c>
      <c r="F447" s="217" t="s">
        <v>6134</v>
      </c>
      <c r="G447" s="218" t="s">
        <v>1352</v>
      </c>
      <c r="H447" s="219">
        <v>1</v>
      </c>
      <c r="I447" s="220"/>
      <c r="J447" s="221">
        <f>ROUND(I447*H447,2)</f>
        <v>0</v>
      </c>
      <c r="K447" s="217" t="s">
        <v>19</v>
      </c>
      <c r="L447" s="46"/>
      <c r="M447" s="222" t="s">
        <v>19</v>
      </c>
      <c r="N447" s="223" t="s">
        <v>44</v>
      </c>
      <c r="O447" s="86"/>
      <c r="P447" s="224">
        <f>O447*H447</f>
        <v>0</v>
      </c>
      <c r="Q447" s="224">
        <v>0</v>
      </c>
      <c r="R447" s="224">
        <f>Q447*H447</f>
        <v>0</v>
      </c>
      <c r="S447" s="224">
        <v>0</v>
      </c>
      <c r="T447" s="225">
        <f>S447*H447</f>
        <v>0</v>
      </c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R447" s="226" t="s">
        <v>135</v>
      </c>
      <c r="AT447" s="226" t="s">
        <v>190</v>
      </c>
      <c r="AU447" s="226" t="s">
        <v>80</v>
      </c>
      <c r="AY447" s="19" t="s">
        <v>188</v>
      </c>
      <c r="BE447" s="227">
        <f>IF(N447="základní",J447,0)</f>
        <v>0</v>
      </c>
      <c r="BF447" s="227">
        <f>IF(N447="snížená",J447,0)</f>
        <v>0</v>
      </c>
      <c r="BG447" s="227">
        <f>IF(N447="zákl. přenesená",J447,0)</f>
        <v>0</v>
      </c>
      <c r="BH447" s="227">
        <f>IF(N447="sníž. přenesená",J447,0)</f>
        <v>0</v>
      </c>
      <c r="BI447" s="227">
        <f>IF(N447="nulová",J447,0)</f>
        <v>0</v>
      </c>
      <c r="BJ447" s="19" t="s">
        <v>80</v>
      </c>
      <c r="BK447" s="227">
        <f>ROUND(I447*H447,2)</f>
        <v>0</v>
      </c>
      <c r="BL447" s="19" t="s">
        <v>135</v>
      </c>
      <c r="BM447" s="226" t="s">
        <v>6135</v>
      </c>
    </row>
    <row r="448" s="2" customFormat="1" ht="21.75" customHeight="1">
      <c r="A448" s="40"/>
      <c r="B448" s="41"/>
      <c r="C448" s="215" t="s">
        <v>4128</v>
      </c>
      <c r="D448" s="215" t="s">
        <v>190</v>
      </c>
      <c r="E448" s="216" t="s">
        <v>6136</v>
      </c>
      <c r="F448" s="217" t="s">
        <v>6137</v>
      </c>
      <c r="G448" s="218" t="s">
        <v>1352</v>
      </c>
      <c r="H448" s="219">
        <v>1</v>
      </c>
      <c r="I448" s="220"/>
      <c r="J448" s="221">
        <f>ROUND(I448*H448,2)</f>
        <v>0</v>
      </c>
      <c r="K448" s="217" t="s">
        <v>19</v>
      </c>
      <c r="L448" s="46"/>
      <c r="M448" s="222" t="s">
        <v>19</v>
      </c>
      <c r="N448" s="223" t="s">
        <v>44</v>
      </c>
      <c r="O448" s="86"/>
      <c r="P448" s="224">
        <f>O448*H448</f>
        <v>0</v>
      </c>
      <c r="Q448" s="224">
        <v>0</v>
      </c>
      <c r="R448" s="224">
        <f>Q448*H448</f>
        <v>0</v>
      </c>
      <c r="S448" s="224">
        <v>0</v>
      </c>
      <c r="T448" s="225">
        <f>S448*H448</f>
        <v>0</v>
      </c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R448" s="226" t="s">
        <v>135</v>
      </c>
      <c r="AT448" s="226" t="s">
        <v>190</v>
      </c>
      <c r="AU448" s="226" t="s">
        <v>80</v>
      </c>
      <c r="AY448" s="19" t="s">
        <v>188</v>
      </c>
      <c r="BE448" s="227">
        <f>IF(N448="základní",J448,0)</f>
        <v>0</v>
      </c>
      <c r="BF448" s="227">
        <f>IF(N448="snížená",J448,0)</f>
        <v>0</v>
      </c>
      <c r="BG448" s="227">
        <f>IF(N448="zákl. přenesená",J448,0)</f>
        <v>0</v>
      </c>
      <c r="BH448" s="227">
        <f>IF(N448="sníž. přenesená",J448,0)</f>
        <v>0</v>
      </c>
      <c r="BI448" s="227">
        <f>IF(N448="nulová",J448,0)</f>
        <v>0</v>
      </c>
      <c r="BJ448" s="19" t="s">
        <v>80</v>
      </c>
      <c r="BK448" s="227">
        <f>ROUND(I448*H448,2)</f>
        <v>0</v>
      </c>
      <c r="BL448" s="19" t="s">
        <v>135</v>
      </c>
      <c r="BM448" s="226" t="s">
        <v>6138</v>
      </c>
    </row>
    <row r="449" s="2" customFormat="1" ht="16.5" customHeight="1">
      <c r="A449" s="40"/>
      <c r="B449" s="41"/>
      <c r="C449" s="215" t="s">
        <v>5389</v>
      </c>
      <c r="D449" s="215" t="s">
        <v>190</v>
      </c>
      <c r="E449" s="216" t="s">
        <v>6139</v>
      </c>
      <c r="F449" s="217" t="s">
        <v>6140</v>
      </c>
      <c r="G449" s="218" t="s">
        <v>1352</v>
      </c>
      <c r="H449" s="219">
        <v>2</v>
      </c>
      <c r="I449" s="220"/>
      <c r="J449" s="221">
        <f>ROUND(I449*H449,2)</f>
        <v>0</v>
      </c>
      <c r="K449" s="217" t="s">
        <v>19</v>
      </c>
      <c r="L449" s="46"/>
      <c r="M449" s="222" t="s">
        <v>19</v>
      </c>
      <c r="N449" s="223" t="s">
        <v>44</v>
      </c>
      <c r="O449" s="86"/>
      <c r="P449" s="224">
        <f>O449*H449</f>
        <v>0</v>
      </c>
      <c r="Q449" s="224">
        <v>0</v>
      </c>
      <c r="R449" s="224">
        <f>Q449*H449</f>
        <v>0</v>
      </c>
      <c r="S449" s="224">
        <v>0</v>
      </c>
      <c r="T449" s="225">
        <f>S449*H449</f>
        <v>0</v>
      </c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R449" s="226" t="s">
        <v>135</v>
      </c>
      <c r="AT449" s="226" t="s">
        <v>190</v>
      </c>
      <c r="AU449" s="226" t="s">
        <v>80</v>
      </c>
      <c r="AY449" s="19" t="s">
        <v>188</v>
      </c>
      <c r="BE449" s="227">
        <f>IF(N449="základní",J449,0)</f>
        <v>0</v>
      </c>
      <c r="BF449" s="227">
        <f>IF(N449="snížená",J449,0)</f>
        <v>0</v>
      </c>
      <c r="BG449" s="227">
        <f>IF(N449="zákl. přenesená",J449,0)</f>
        <v>0</v>
      </c>
      <c r="BH449" s="227">
        <f>IF(N449="sníž. přenesená",J449,0)</f>
        <v>0</v>
      </c>
      <c r="BI449" s="227">
        <f>IF(N449="nulová",J449,0)</f>
        <v>0</v>
      </c>
      <c r="BJ449" s="19" t="s">
        <v>80</v>
      </c>
      <c r="BK449" s="227">
        <f>ROUND(I449*H449,2)</f>
        <v>0</v>
      </c>
      <c r="BL449" s="19" t="s">
        <v>135</v>
      </c>
      <c r="BM449" s="226" t="s">
        <v>6141</v>
      </c>
    </row>
    <row r="450" s="2" customFormat="1" ht="16.5" customHeight="1">
      <c r="A450" s="40"/>
      <c r="B450" s="41"/>
      <c r="C450" s="215" t="s">
        <v>4131</v>
      </c>
      <c r="D450" s="215" t="s">
        <v>190</v>
      </c>
      <c r="E450" s="216" t="s">
        <v>6142</v>
      </c>
      <c r="F450" s="217" t="s">
        <v>6143</v>
      </c>
      <c r="G450" s="218" t="s">
        <v>1352</v>
      </c>
      <c r="H450" s="219">
        <v>10</v>
      </c>
      <c r="I450" s="220"/>
      <c r="J450" s="221">
        <f>ROUND(I450*H450,2)</f>
        <v>0</v>
      </c>
      <c r="K450" s="217" t="s">
        <v>19</v>
      </c>
      <c r="L450" s="46"/>
      <c r="M450" s="222" t="s">
        <v>19</v>
      </c>
      <c r="N450" s="223" t="s">
        <v>44</v>
      </c>
      <c r="O450" s="86"/>
      <c r="P450" s="224">
        <f>O450*H450</f>
        <v>0</v>
      </c>
      <c r="Q450" s="224">
        <v>0</v>
      </c>
      <c r="R450" s="224">
        <f>Q450*H450</f>
        <v>0</v>
      </c>
      <c r="S450" s="224">
        <v>0</v>
      </c>
      <c r="T450" s="225">
        <f>S450*H450</f>
        <v>0</v>
      </c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R450" s="226" t="s">
        <v>135</v>
      </c>
      <c r="AT450" s="226" t="s">
        <v>190</v>
      </c>
      <c r="AU450" s="226" t="s">
        <v>80</v>
      </c>
      <c r="AY450" s="19" t="s">
        <v>188</v>
      </c>
      <c r="BE450" s="227">
        <f>IF(N450="základní",J450,0)</f>
        <v>0</v>
      </c>
      <c r="BF450" s="227">
        <f>IF(N450="snížená",J450,0)</f>
        <v>0</v>
      </c>
      <c r="BG450" s="227">
        <f>IF(N450="zákl. přenesená",J450,0)</f>
        <v>0</v>
      </c>
      <c r="BH450" s="227">
        <f>IF(N450="sníž. přenesená",J450,0)</f>
        <v>0</v>
      </c>
      <c r="BI450" s="227">
        <f>IF(N450="nulová",J450,0)</f>
        <v>0</v>
      </c>
      <c r="BJ450" s="19" t="s">
        <v>80</v>
      </c>
      <c r="BK450" s="227">
        <f>ROUND(I450*H450,2)</f>
        <v>0</v>
      </c>
      <c r="BL450" s="19" t="s">
        <v>135</v>
      </c>
      <c r="BM450" s="226" t="s">
        <v>6144</v>
      </c>
    </row>
    <row r="451" s="2" customFormat="1" ht="16.5" customHeight="1">
      <c r="A451" s="40"/>
      <c r="B451" s="41"/>
      <c r="C451" s="215" t="s">
        <v>5397</v>
      </c>
      <c r="D451" s="215" t="s">
        <v>190</v>
      </c>
      <c r="E451" s="216" t="s">
        <v>5644</v>
      </c>
      <c r="F451" s="217" t="s">
        <v>5645</v>
      </c>
      <c r="G451" s="218" t="s">
        <v>1352</v>
      </c>
      <c r="H451" s="219">
        <v>10</v>
      </c>
      <c r="I451" s="220"/>
      <c r="J451" s="221">
        <f>ROUND(I451*H451,2)</f>
        <v>0</v>
      </c>
      <c r="K451" s="217" t="s">
        <v>19</v>
      </c>
      <c r="L451" s="46"/>
      <c r="M451" s="222" t="s">
        <v>19</v>
      </c>
      <c r="N451" s="223" t="s">
        <v>44</v>
      </c>
      <c r="O451" s="86"/>
      <c r="P451" s="224">
        <f>O451*H451</f>
        <v>0</v>
      </c>
      <c r="Q451" s="224">
        <v>0</v>
      </c>
      <c r="R451" s="224">
        <f>Q451*H451</f>
        <v>0</v>
      </c>
      <c r="S451" s="224">
        <v>0</v>
      </c>
      <c r="T451" s="225">
        <f>S451*H451</f>
        <v>0</v>
      </c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R451" s="226" t="s">
        <v>135</v>
      </c>
      <c r="AT451" s="226" t="s">
        <v>190</v>
      </c>
      <c r="AU451" s="226" t="s">
        <v>80</v>
      </c>
      <c r="AY451" s="19" t="s">
        <v>188</v>
      </c>
      <c r="BE451" s="227">
        <f>IF(N451="základní",J451,0)</f>
        <v>0</v>
      </c>
      <c r="BF451" s="227">
        <f>IF(N451="snížená",J451,0)</f>
        <v>0</v>
      </c>
      <c r="BG451" s="227">
        <f>IF(N451="zákl. přenesená",J451,0)</f>
        <v>0</v>
      </c>
      <c r="BH451" s="227">
        <f>IF(N451="sníž. přenesená",J451,0)</f>
        <v>0</v>
      </c>
      <c r="BI451" s="227">
        <f>IF(N451="nulová",J451,0)</f>
        <v>0</v>
      </c>
      <c r="BJ451" s="19" t="s">
        <v>80</v>
      </c>
      <c r="BK451" s="227">
        <f>ROUND(I451*H451,2)</f>
        <v>0</v>
      </c>
      <c r="BL451" s="19" t="s">
        <v>135</v>
      </c>
      <c r="BM451" s="226" t="s">
        <v>6145</v>
      </c>
    </row>
    <row r="452" s="2" customFormat="1" ht="24.15" customHeight="1">
      <c r="A452" s="40"/>
      <c r="B452" s="41"/>
      <c r="C452" s="215" t="s">
        <v>4133</v>
      </c>
      <c r="D452" s="215" t="s">
        <v>190</v>
      </c>
      <c r="E452" s="216" t="s">
        <v>6146</v>
      </c>
      <c r="F452" s="217" t="s">
        <v>6147</v>
      </c>
      <c r="G452" s="218" t="s">
        <v>501</v>
      </c>
      <c r="H452" s="219">
        <v>2</v>
      </c>
      <c r="I452" s="220"/>
      <c r="J452" s="221">
        <f>ROUND(I452*H452,2)</f>
        <v>0</v>
      </c>
      <c r="K452" s="217" t="s">
        <v>19</v>
      </c>
      <c r="L452" s="46"/>
      <c r="M452" s="222" t="s">
        <v>19</v>
      </c>
      <c r="N452" s="223" t="s">
        <v>44</v>
      </c>
      <c r="O452" s="86"/>
      <c r="P452" s="224">
        <f>O452*H452</f>
        <v>0</v>
      </c>
      <c r="Q452" s="224">
        <v>0</v>
      </c>
      <c r="R452" s="224">
        <f>Q452*H452</f>
        <v>0</v>
      </c>
      <c r="S452" s="224">
        <v>0</v>
      </c>
      <c r="T452" s="225">
        <f>S452*H452</f>
        <v>0</v>
      </c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R452" s="226" t="s">
        <v>135</v>
      </c>
      <c r="AT452" s="226" t="s">
        <v>190</v>
      </c>
      <c r="AU452" s="226" t="s">
        <v>80</v>
      </c>
      <c r="AY452" s="19" t="s">
        <v>188</v>
      </c>
      <c r="BE452" s="227">
        <f>IF(N452="základní",J452,0)</f>
        <v>0</v>
      </c>
      <c r="BF452" s="227">
        <f>IF(N452="snížená",J452,0)</f>
        <v>0</v>
      </c>
      <c r="BG452" s="227">
        <f>IF(N452="zákl. přenesená",J452,0)</f>
        <v>0</v>
      </c>
      <c r="BH452" s="227">
        <f>IF(N452="sníž. přenesená",J452,0)</f>
        <v>0</v>
      </c>
      <c r="BI452" s="227">
        <f>IF(N452="nulová",J452,0)</f>
        <v>0</v>
      </c>
      <c r="BJ452" s="19" t="s">
        <v>80</v>
      </c>
      <c r="BK452" s="227">
        <f>ROUND(I452*H452,2)</f>
        <v>0</v>
      </c>
      <c r="BL452" s="19" t="s">
        <v>135</v>
      </c>
      <c r="BM452" s="226" t="s">
        <v>6148</v>
      </c>
    </row>
    <row r="453" s="2" customFormat="1" ht="24.15" customHeight="1">
      <c r="A453" s="40"/>
      <c r="B453" s="41"/>
      <c r="C453" s="215" t="s">
        <v>5403</v>
      </c>
      <c r="D453" s="215" t="s">
        <v>190</v>
      </c>
      <c r="E453" s="216" t="s">
        <v>6149</v>
      </c>
      <c r="F453" s="217" t="s">
        <v>6150</v>
      </c>
      <c r="G453" s="218" t="s">
        <v>501</v>
      </c>
      <c r="H453" s="219">
        <v>2</v>
      </c>
      <c r="I453" s="220"/>
      <c r="J453" s="221">
        <f>ROUND(I453*H453,2)</f>
        <v>0</v>
      </c>
      <c r="K453" s="217" t="s">
        <v>19</v>
      </c>
      <c r="L453" s="46"/>
      <c r="M453" s="222" t="s">
        <v>19</v>
      </c>
      <c r="N453" s="223" t="s">
        <v>44</v>
      </c>
      <c r="O453" s="86"/>
      <c r="P453" s="224">
        <f>O453*H453</f>
        <v>0</v>
      </c>
      <c r="Q453" s="224">
        <v>0</v>
      </c>
      <c r="R453" s="224">
        <f>Q453*H453</f>
        <v>0</v>
      </c>
      <c r="S453" s="224">
        <v>0</v>
      </c>
      <c r="T453" s="225">
        <f>S453*H453</f>
        <v>0</v>
      </c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R453" s="226" t="s">
        <v>135</v>
      </c>
      <c r="AT453" s="226" t="s">
        <v>190</v>
      </c>
      <c r="AU453" s="226" t="s">
        <v>80</v>
      </c>
      <c r="AY453" s="19" t="s">
        <v>188</v>
      </c>
      <c r="BE453" s="227">
        <f>IF(N453="základní",J453,0)</f>
        <v>0</v>
      </c>
      <c r="BF453" s="227">
        <f>IF(N453="snížená",J453,0)</f>
        <v>0</v>
      </c>
      <c r="BG453" s="227">
        <f>IF(N453="zákl. přenesená",J453,0)</f>
        <v>0</v>
      </c>
      <c r="BH453" s="227">
        <f>IF(N453="sníž. přenesená",J453,0)</f>
        <v>0</v>
      </c>
      <c r="BI453" s="227">
        <f>IF(N453="nulová",J453,0)</f>
        <v>0</v>
      </c>
      <c r="BJ453" s="19" t="s">
        <v>80</v>
      </c>
      <c r="BK453" s="227">
        <f>ROUND(I453*H453,2)</f>
        <v>0</v>
      </c>
      <c r="BL453" s="19" t="s">
        <v>135</v>
      </c>
      <c r="BM453" s="226" t="s">
        <v>6151</v>
      </c>
    </row>
    <row r="454" s="2" customFormat="1" ht="16.5" customHeight="1">
      <c r="A454" s="40"/>
      <c r="B454" s="41"/>
      <c r="C454" s="215" t="s">
        <v>4134</v>
      </c>
      <c r="D454" s="215" t="s">
        <v>190</v>
      </c>
      <c r="E454" s="216" t="s">
        <v>5442</v>
      </c>
      <c r="F454" s="217" t="s">
        <v>5443</v>
      </c>
      <c r="G454" s="218" t="s">
        <v>1352</v>
      </c>
      <c r="H454" s="219">
        <v>8</v>
      </c>
      <c r="I454" s="220"/>
      <c r="J454" s="221">
        <f>ROUND(I454*H454,2)</f>
        <v>0</v>
      </c>
      <c r="K454" s="217" t="s">
        <v>19</v>
      </c>
      <c r="L454" s="46"/>
      <c r="M454" s="222" t="s">
        <v>19</v>
      </c>
      <c r="N454" s="223" t="s">
        <v>44</v>
      </c>
      <c r="O454" s="86"/>
      <c r="P454" s="224">
        <f>O454*H454</f>
        <v>0</v>
      </c>
      <c r="Q454" s="224">
        <v>0</v>
      </c>
      <c r="R454" s="224">
        <f>Q454*H454</f>
        <v>0</v>
      </c>
      <c r="S454" s="224">
        <v>0</v>
      </c>
      <c r="T454" s="225">
        <f>S454*H454</f>
        <v>0</v>
      </c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R454" s="226" t="s">
        <v>135</v>
      </c>
      <c r="AT454" s="226" t="s">
        <v>190</v>
      </c>
      <c r="AU454" s="226" t="s">
        <v>80</v>
      </c>
      <c r="AY454" s="19" t="s">
        <v>188</v>
      </c>
      <c r="BE454" s="227">
        <f>IF(N454="základní",J454,0)</f>
        <v>0</v>
      </c>
      <c r="BF454" s="227">
        <f>IF(N454="snížená",J454,0)</f>
        <v>0</v>
      </c>
      <c r="BG454" s="227">
        <f>IF(N454="zákl. přenesená",J454,0)</f>
        <v>0</v>
      </c>
      <c r="BH454" s="227">
        <f>IF(N454="sníž. přenesená",J454,0)</f>
        <v>0</v>
      </c>
      <c r="BI454" s="227">
        <f>IF(N454="nulová",J454,0)</f>
        <v>0</v>
      </c>
      <c r="BJ454" s="19" t="s">
        <v>80</v>
      </c>
      <c r="BK454" s="227">
        <f>ROUND(I454*H454,2)</f>
        <v>0</v>
      </c>
      <c r="BL454" s="19" t="s">
        <v>135</v>
      </c>
      <c r="BM454" s="226" t="s">
        <v>6152</v>
      </c>
    </row>
    <row r="455" s="2" customFormat="1" ht="16.5" customHeight="1">
      <c r="A455" s="40"/>
      <c r="B455" s="41"/>
      <c r="C455" s="215" t="s">
        <v>6153</v>
      </c>
      <c r="D455" s="215" t="s">
        <v>190</v>
      </c>
      <c r="E455" s="216" t="s">
        <v>6154</v>
      </c>
      <c r="F455" s="217" t="s">
        <v>5441</v>
      </c>
      <c r="G455" s="218" t="s">
        <v>501</v>
      </c>
      <c r="H455" s="219">
        <v>4</v>
      </c>
      <c r="I455" s="220"/>
      <c r="J455" s="221">
        <f>ROUND(I455*H455,2)</f>
        <v>0</v>
      </c>
      <c r="K455" s="217" t="s">
        <v>19</v>
      </c>
      <c r="L455" s="46"/>
      <c r="M455" s="222" t="s">
        <v>19</v>
      </c>
      <c r="N455" s="223" t="s">
        <v>44</v>
      </c>
      <c r="O455" s="86"/>
      <c r="P455" s="224">
        <f>O455*H455</f>
        <v>0</v>
      </c>
      <c r="Q455" s="224">
        <v>0</v>
      </c>
      <c r="R455" s="224">
        <f>Q455*H455</f>
        <v>0</v>
      </c>
      <c r="S455" s="224">
        <v>0</v>
      </c>
      <c r="T455" s="225">
        <f>S455*H455</f>
        <v>0</v>
      </c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R455" s="226" t="s">
        <v>135</v>
      </c>
      <c r="AT455" s="226" t="s">
        <v>190</v>
      </c>
      <c r="AU455" s="226" t="s">
        <v>80</v>
      </c>
      <c r="AY455" s="19" t="s">
        <v>188</v>
      </c>
      <c r="BE455" s="227">
        <f>IF(N455="základní",J455,0)</f>
        <v>0</v>
      </c>
      <c r="BF455" s="227">
        <f>IF(N455="snížená",J455,0)</f>
        <v>0</v>
      </c>
      <c r="BG455" s="227">
        <f>IF(N455="zákl. přenesená",J455,0)</f>
        <v>0</v>
      </c>
      <c r="BH455" s="227">
        <f>IF(N455="sníž. přenesená",J455,0)</f>
        <v>0</v>
      </c>
      <c r="BI455" s="227">
        <f>IF(N455="nulová",J455,0)</f>
        <v>0</v>
      </c>
      <c r="BJ455" s="19" t="s">
        <v>80</v>
      </c>
      <c r="BK455" s="227">
        <f>ROUND(I455*H455,2)</f>
        <v>0</v>
      </c>
      <c r="BL455" s="19" t="s">
        <v>135</v>
      </c>
      <c r="BM455" s="226" t="s">
        <v>6155</v>
      </c>
    </row>
    <row r="456" s="2" customFormat="1" ht="16.5" customHeight="1">
      <c r="A456" s="40"/>
      <c r="B456" s="41"/>
      <c r="C456" s="215" t="s">
        <v>4137</v>
      </c>
      <c r="D456" s="215" t="s">
        <v>190</v>
      </c>
      <c r="E456" s="216" t="s">
        <v>5561</v>
      </c>
      <c r="F456" s="217" t="s">
        <v>5562</v>
      </c>
      <c r="G456" s="218" t="s">
        <v>1352</v>
      </c>
      <c r="H456" s="219">
        <v>2</v>
      </c>
      <c r="I456" s="220"/>
      <c r="J456" s="221">
        <f>ROUND(I456*H456,2)</f>
        <v>0</v>
      </c>
      <c r="K456" s="217" t="s">
        <v>19</v>
      </c>
      <c r="L456" s="46"/>
      <c r="M456" s="222" t="s">
        <v>19</v>
      </c>
      <c r="N456" s="223" t="s">
        <v>44</v>
      </c>
      <c r="O456" s="86"/>
      <c r="P456" s="224">
        <f>O456*H456</f>
        <v>0</v>
      </c>
      <c r="Q456" s="224">
        <v>0</v>
      </c>
      <c r="R456" s="224">
        <f>Q456*H456</f>
        <v>0</v>
      </c>
      <c r="S456" s="224">
        <v>0</v>
      </c>
      <c r="T456" s="225">
        <f>S456*H456</f>
        <v>0</v>
      </c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R456" s="226" t="s">
        <v>135</v>
      </c>
      <c r="AT456" s="226" t="s">
        <v>190</v>
      </c>
      <c r="AU456" s="226" t="s">
        <v>80</v>
      </c>
      <c r="AY456" s="19" t="s">
        <v>188</v>
      </c>
      <c r="BE456" s="227">
        <f>IF(N456="základní",J456,0)</f>
        <v>0</v>
      </c>
      <c r="BF456" s="227">
        <f>IF(N456="snížená",J456,0)</f>
        <v>0</v>
      </c>
      <c r="BG456" s="227">
        <f>IF(N456="zákl. přenesená",J456,0)</f>
        <v>0</v>
      </c>
      <c r="BH456" s="227">
        <f>IF(N456="sníž. přenesená",J456,0)</f>
        <v>0</v>
      </c>
      <c r="BI456" s="227">
        <f>IF(N456="nulová",J456,0)</f>
        <v>0</v>
      </c>
      <c r="BJ456" s="19" t="s">
        <v>80</v>
      </c>
      <c r="BK456" s="227">
        <f>ROUND(I456*H456,2)</f>
        <v>0</v>
      </c>
      <c r="BL456" s="19" t="s">
        <v>135</v>
      </c>
      <c r="BM456" s="226" t="s">
        <v>6156</v>
      </c>
    </row>
    <row r="457" s="2" customFormat="1" ht="16.5" customHeight="1">
      <c r="A457" s="40"/>
      <c r="B457" s="41"/>
      <c r="C457" s="215" t="s">
        <v>6157</v>
      </c>
      <c r="D457" s="215" t="s">
        <v>190</v>
      </c>
      <c r="E457" s="216" t="s">
        <v>6158</v>
      </c>
      <c r="F457" s="217" t="s">
        <v>6159</v>
      </c>
      <c r="G457" s="218" t="s">
        <v>1352</v>
      </c>
      <c r="H457" s="219">
        <v>2</v>
      </c>
      <c r="I457" s="220"/>
      <c r="J457" s="221">
        <f>ROUND(I457*H457,2)</f>
        <v>0</v>
      </c>
      <c r="K457" s="217" t="s">
        <v>19</v>
      </c>
      <c r="L457" s="46"/>
      <c r="M457" s="222" t="s">
        <v>19</v>
      </c>
      <c r="N457" s="223" t="s">
        <v>44</v>
      </c>
      <c r="O457" s="86"/>
      <c r="P457" s="224">
        <f>O457*H457</f>
        <v>0</v>
      </c>
      <c r="Q457" s="224">
        <v>0</v>
      </c>
      <c r="R457" s="224">
        <f>Q457*H457</f>
        <v>0</v>
      </c>
      <c r="S457" s="224">
        <v>0</v>
      </c>
      <c r="T457" s="225">
        <f>S457*H457</f>
        <v>0</v>
      </c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R457" s="226" t="s">
        <v>135</v>
      </c>
      <c r="AT457" s="226" t="s">
        <v>190</v>
      </c>
      <c r="AU457" s="226" t="s">
        <v>80</v>
      </c>
      <c r="AY457" s="19" t="s">
        <v>188</v>
      </c>
      <c r="BE457" s="227">
        <f>IF(N457="základní",J457,0)</f>
        <v>0</v>
      </c>
      <c r="BF457" s="227">
        <f>IF(N457="snížená",J457,0)</f>
        <v>0</v>
      </c>
      <c r="BG457" s="227">
        <f>IF(N457="zákl. přenesená",J457,0)</f>
        <v>0</v>
      </c>
      <c r="BH457" s="227">
        <f>IF(N457="sníž. přenesená",J457,0)</f>
        <v>0</v>
      </c>
      <c r="BI457" s="227">
        <f>IF(N457="nulová",J457,0)</f>
        <v>0</v>
      </c>
      <c r="BJ457" s="19" t="s">
        <v>80</v>
      </c>
      <c r="BK457" s="227">
        <f>ROUND(I457*H457,2)</f>
        <v>0</v>
      </c>
      <c r="BL457" s="19" t="s">
        <v>135</v>
      </c>
      <c r="BM457" s="226" t="s">
        <v>6160</v>
      </c>
    </row>
    <row r="458" s="2" customFormat="1" ht="16.5" customHeight="1">
      <c r="A458" s="40"/>
      <c r="B458" s="41"/>
      <c r="C458" s="215" t="s">
        <v>4139</v>
      </c>
      <c r="D458" s="215" t="s">
        <v>190</v>
      </c>
      <c r="E458" s="216" t="s">
        <v>6161</v>
      </c>
      <c r="F458" s="217" t="s">
        <v>6162</v>
      </c>
      <c r="G458" s="218" t="s">
        <v>1352</v>
      </c>
      <c r="H458" s="219">
        <v>1</v>
      </c>
      <c r="I458" s="220"/>
      <c r="J458" s="221">
        <f>ROUND(I458*H458,2)</f>
        <v>0</v>
      </c>
      <c r="K458" s="217" t="s">
        <v>19</v>
      </c>
      <c r="L458" s="46"/>
      <c r="M458" s="222" t="s">
        <v>19</v>
      </c>
      <c r="N458" s="223" t="s">
        <v>44</v>
      </c>
      <c r="O458" s="86"/>
      <c r="P458" s="224">
        <f>O458*H458</f>
        <v>0</v>
      </c>
      <c r="Q458" s="224">
        <v>0</v>
      </c>
      <c r="R458" s="224">
        <f>Q458*H458</f>
        <v>0</v>
      </c>
      <c r="S458" s="224">
        <v>0</v>
      </c>
      <c r="T458" s="225">
        <f>S458*H458</f>
        <v>0</v>
      </c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R458" s="226" t="s">
        <v>135</v>
      </c>
      <c r="AT458" s="226" t="s">
        <v>190</v>
      </c>
      <c r="AU458" s="226" t="s">
        <v>80</v>
      </c>
      <c r="AY458" s="19" t="s">
        <v>188</v>
      </c>
      <c r="BE458" s="227">
        <f>IF(N458="základní",J458,0)</f>
        <v>0</v>
      </c>
      <c r="BF458" s="227">
        <f>IF(N458="snížená",J458,0)</f>
        <v>0</v>
      </c>
      <c r="BG458" s="227">
        <f>IF(N458="zákl. přenesená",J458,0)</f>
        <v>0</v>
      </c>
      <c r="BH458" s="227">
        <f>IF(N458="sníž. přenesená",J458,0)</f>
        <v>0</v>
      </c>
      <c r="BI458" s="227">
        <f>IF(N458="nulová",J458,0)</f>
        <v>0</v>
      </c>
      <c r="BJ458" s="19" t="s">
        <v>80</v>
      </c>
      <c r="BK458" s="227">
        <f>ROUND(I458*H458,2)</f>
        <v>0</v>
      </c>
      <c r="BL458" s="19" t="s">
        <v>135</v>
      </c>
      <c r="BM458" s="226" t="s">
        <v>6163</v>
      </c>
    </row>
    <row r="459" s="2" customFormat="1" ht="16.5" customHeight="1">
      <c r="A459" s="40"/>
      <c r="B459" s="41"/>
      <c r="C459" s="215" t="s">
        <v>6164</v>
      </c>
      <c r="D459" s="215" t="s">
        <v>190</v>
      </c>
      <c r="E459" s="216" t="s">
        <v>6165</v>
      </c>
      <c r="F459" s="217" t="s">
        <v>6166</v>
      </c>
      <c r="G459" s="218" t="s">
        <v>1352</v>
      </c>
      <c r="H459" s="219">
        <v>1</v>
      </c>
      <c r="I459" s="220"/>
      <c r="J459" s="221">
        <f>ROUND(I459*H459,2)</f>
        <v>0</v>
      </c>
      <c r="K459" s="217" t="s">
        <v>19</v>
      </c>
      <c r="L459" s="46"/>
      <c r="M459" s="222" t="s">
        <v>19</v>
      </c>
      <c r="N459" s="223" t="s">
        <v>44</v>
      </c>
      <c r="O459" s="86"/>
      <c r="P459" s="224">
        <f>O459*H459</f>
        <v>0</v>
      </c>
      <c r="Q459" s="224">
        <v>0</v>
      </c>
      <c r="R459" s="224">
        <f>Q459*H459</f>
        <v>0</v>
      </c>
      <c r="S459" s="224">
        <v>0</v>
      </c>
      <c r="T459" s="225">
        <f>S459*H459</f>
        <v>0</v>
      </c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R459" s="226" t="s">
        <v>135</v>
      </c>
      <c r="AT459" s="226" t="s">
        <v>190</v>
      </c>
      <c r="AU459" s="226" t="s">
        <v>80</v>
      </c>
      <c r="AY459" s="19" t="s">
        <v>188</v>
      </c>
      <c r="BE459" s="227">
        <f>IF(N459="základní",J459,0)</f>
        <v>0</v>
      </c>
      <c r="BF459" s="227">
        <f>IF(N459="snížená",J459,0)</f>
        <v>0</v>
      </c>
      <c r="BG459" s="227">
        <f>IF(N459="zákl. přenesená",J459,0)</f>
        <v>0</v>
      </c>
      <c r="BH459" s="227">
        <f>IF(N459="sníž. přenesená",J459,0)</f>
        <v>0</v>
      </c>
      <c r="BI459" s="227">
        <f>IF(N459="nulová",J459,0)</f>
        <v>0</v>
      </c>
      <c r="BJ459" s="19" t="s">
        <v>80</v>
      </c>
      <c r="BK459" s="227">
        <f>ROUND(I459*H459,2)</f>
        <v>0</v>
      </c>
      <c r="BL459" s="19" t="s">
        <v>135</v>
      </c>
      <c r="BM459" s="226" t="s">
        <v>6167</v>
      </c>
    </row>
    <row r="460" s="2" customFormat="1" ht="16.5" customHeight="1">
      <c r="A460" s="40"/>
      <c r="B460" s="41"/>
      <c r="C460" s="215" t="s">
        <v>4142</v>
      </c>
      <c r="D460" s="215" t="s">
        <v>190</v>
      </c>
      <c r="E460" s="216" t="s">
        <v>6168</v>
      </c>
      <c r="F460" s="217" t="s">
        <v>6169</v>
      </c>
      <c r="G460" s="218" t="s">
        <v>1352</v>
      </c>
      <c r="H460" s="219">
        <v>1</v>
      </c>
      <c r="I460" s="220"/>
      <c r="J460" s="221">
        <f>ROUND(I460*H460,2)</f>
        <v>0</v>
      </c>
      <c r="K460" s="217" t="s">
        <v>19</v>
      </c>
      <c r="L460" s="46"/>
      <c r="M460" s="222" t="s">
        <v>19</v>
      </c>
      <c r="N460" s="223" t="s">
        <v>44</v>
      </c>
      <c r="O460" s="86"/>
      <c r="P460" s="224">
        <f>O460*H460</f>
        <v>0</v>
      </c>
      <c r="Q460" s="224">
        <v>0</v>
      </c>
      <c r="R460" s="224">
        <f>Q460*H460</f>
        <v>0</v>
      </c>
      <c r="S460" s="224">
        <v>0</v>
      </c>
      <c r="T460" s="225">
        <f>S460*H460</f>
        <v>0</v>
      </c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R460" s="226" t="s">
        <v>135</v>
      </c>
      <c r="AT460" s="226" t="s">
        <v>190</v>
      </c>
      <c r="AU460" s="226" t="s">
        <v>80</v>
      </c>
      <c r="AY460" s="19" t="s">
        <v>188</v>
      </c>
      <c r="BE460" s="227">
        <f>IF(N460="základní",J460,0)</f>
        <v>0</v>
      </c>
      <c r="BF460" s="227">
        <f>IF(N460="snížená",J460,0)</f>
        <v>0</v>
      </c>
      <c r="BG460" s="227">
        <f>IF(N460="zákl. přenesená",J460,0)</f>
        <v>0</v>
      </c>
      <c r="BH460" s="227">
        <f>IF(N460="sníž. přenesená",J460,0)</f>
        <v>0</v>
      </c>
      <c r="BI460" s="227">
        <f>IF(N460="nulová",J460,0)</f>
        <v>0</v>
      </c>
      <c r="BJ460" s="19" t="s">
        <v>80</v>
      </c>
      <c r="BK460" s="227">
        <f>ROUND(I460*H460,2)</f>
        <v>0</v>
      </c>
      <c r="BL460" s="19" t="s">
        <v>135</v>
      </c>
      <c r="BM460" s="226" t="s">
        <v>6170</v>
      </c>
    </row>
    <row r="461" s="2" customFormat="1" ht="16.5" customHeight="1">
      <c r="A461" s="40"/>
      <c r="B461" s="41"/>
      <c r="C461" s="215" t="s">
        <v>6171</v>
      </c>
      <c r="D461" s="215" t="s">
        <v>190</v>
      </c>
      <c r="E461" s="216" t="s">
        <v>6172</v>
      </c>
      <c r="F461" s="217" t="s">
        <v>6173</v>
      </c>
      <c r="G461" s="218" t="s">
        <v>1352</v>
      </c>
      <c r="H461" s="219">
        <v>1</v>
      </c>
      <c r="I461" s="220"/>
      <c r="J461" s="221">
        <f>ROUND(I461*H461,2)</f>
        <v>0</v>
      </c>
      <c r="K461" s="217" t="s">
        <v>19</v>
      </c>
      <c r="L461" s="46"/>
      <c r="M461" s="222" t="s">
        <v>19</v>
      </c>
      <c r="N461" s="223" t="s">
        <v>44</v>
      </c>
      <c r="O461" s="86"/>
      <c r="P461" s="224">
        <f>O461*H461</f>
        <v>0</v>
      </c>
      <c r="Q461" s="224">
        <v>0</v>
      </c>
      <c r="R461" s="224">
        <f>Q461*H461</f>
        <v>0</v>
      </c>
      <c r="S461" s="224">
        <v>0</v>
      </c>
      <c r="T461" s="225">
        <f>S461*H461</f>
        <v>0</v>
      </c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R461" s="226" t="s">
        <v>135</v>
      </c>
      <c r="AT461" s="226" t="s">
        <v>190</v>
      </c>
      <c r="AU461" s="226" t="s">
        <v>80</v>
      </c>
      <c r="AY461" s="19" t="s">
        <v>188</v>
      </c>
      <c r="BE461" s="227">
        <f>IF(N461="základní",J461,0)</f>
        <v>0</v>
      </c>
      <c r="BF461" s="227">
        <f>IF(N461="snížená",J461,0)</f>
        <v>0</v>
      </c>
      <c r="BG461" s="227">
        <f>IF(N461="zákl. přenesená",J461,0)</f>
        <v>0</v>
      </c>
      <c r="BH461" s="227">
        <f>IF(N461="sníž. přenesená",J461,0)</f>
        <v>0</v>
      </c>
      <c r="BI461" s="227">
        <f>IF(N461="nulová",J461,0)</f>
        <v>0</v>
      </c>
      <c r="BJ461" s="19" t="s">
        <v>80</v>
      </c>
      <c r="BK461" s="227">
        <f>ROUND(I461*H461,2)</f>
        <v>0</v>
      </c>
      <c r="BL461" s="19" t="s">
        <v>135</v>
      </c>
      <c r="BM461" s="226" t="s">
        <v>6174</v>
      </c>
    </row>
    <row r="462" s="2" customFormat="1" ht="16.5" customHeight="1">
      <c r="A462" s="40"/>
      <c r="B462" s="41"/>
      <c r="C462" s="215" t="s">
        <v>4143</v>
      </c>
      <c r="D462" s="215" t="s">
        <v>190</v>
      </c>
      <c r="E462" s="216" t="s">
        <v>6175</v>
      </c>
      <c r="F462" s="217" t="s">
        <v>6176</v>
      </c>
      <c r="G462" s="218" t="s">
        <v>1352</v>
      </c>
      <c r="H462" s="219">
        <v>1</v>
      </c>
      <c r="I462" s="220"/>
      <c r="J462" s="221">
        <f>ROUND(I462*H462,2)</f>
        <v>0</v>
      </c>
      <c r="K462" s="217" t="s">
        <v>19</v>
      </c>
      <c r="L462" s="46"/>
      <c r="M462" s="222" t="s">
        <v>19</v>
      </c>
      <c r="N462" s="223" t="s">
        <v>44</v>
      </c>
      <c r="O462" s="86"/>
      <c r="P462" s="224">
        <f>O462*H462</f>
        <v>0</v>
      </c>
      <c r="Q462" s="224">
        <v>0</v>
      </c>
      <c r="R462" s="224">
        <f>Q462*H462</f>
        <v>0</v>
      </c>
      <c r="S462" s="224">
        <v>0</v>
      </c>
      <c r="T462" s="225">
        <f>S462*H462</f>
        <v>0</v>
      </c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R462" s="226" t="s">
        <v>135</v>
      </c>
      <c r="AT462" s="226" t="s">
        <v>190</v>
      </c>
      <c r="AU462" s="226" t="s">
        <v>80</v>
      </c>
      <c r="AY462" s="19" t="s">
        <v>188</v>
      </c>
      <c r="BE462" s="227">
        <f>IF(N462="základní",J462,0)</f>
        <v>0</v>
      </c>
      <c r="BF462" s="227">
        <f>IF(N462="snížená",J462,0)</f>
        <v>0</v>
      </c>
      <c r="BG462" s="227">
        <f>IF(N462="zákl. přenesená",J462,0)</f>
        <v>0</v>
      </c>
      <c r="BH462" s="227">
        <f>IF(N462="sníž. přenesená",J462,0)</f>
        <v>0</v>
      </c>
      <c r="BI462" s="227">
        <f>IF(N462="nulová",J462,0)</f>
        <v>0</v>
      </c>
      <c r="BJ462" s="19" t="s">
        <v>80</v>
      </c>
      <c r="BK462" s="227">
        <f>ROUND(I462*H462,2)</f>
        <v>0</v>
      </c>
      <c r="BL462" s="19" t="s">
        <v>135</v>
      </c>
      <c r="BM462" s="226" t="s">
        <v>6177</v>
      </c>
    </row>
    <row r="463" s="2" customFormat="1" ht="16.5" customHeight="1">
      <c r="A463" s="40"/>
      <c r="B463" s="41"/>
      <c r="C463" s="215" t="s">
        <v>6178</v>
      </c>
      <c r="D463" s="215" t="s">
        <v>190</v>
      </c>
      <c r="E463" s="216" t="s">
        <v>6179</v>
      </c>
      <c r="F463" s="217" t="s">
        <v>6180</v>
      </c>
      <c r="G463" s="218" t="s">
        <v>501</v>
      </c>
      <c r="H463" s="219">
        <v>1.6000000000000001</v>
      </c>
      <c r="I463" s="220"/>
      <c r="J463" s="221">
        <f>ROUND(I463*H463,2)</f>
        <v>0</v>
      </c>
      <c r="K463" s="217" t="s">
        <v>19</v>
      </c>
      <c r="L463" s="46"/>
      <c r="M463" s="222" t="s">
        <v>19</v>
      </c>
      <c r="N463" s="223" t="s">
        <v>44</v>
      </c>
      <c r="O463" s="86"/>
      <c r="P463" s="224">
        <f>O463*H463</f>
        <v>0</v>
      </c>
      <c r="Q463" s="224">
        <v>0</v>
      </c>
      <c r="R463" s="224">
        <f>Q463*H463</f>
        <v>0</v>
      </c>
      <c r="S463" s="224">
        <v>0</v>
      </c>
      <c r="T463" s="225">
        <f>S463*H463</f>
        <v>0</v>
      </c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R463" s="226" t="s">
        <v>135</v>
      </c>
      <c r="AT463" s="226" t="s">
        <v>190</v>
      </c>
      <c r="AU463" s="226" t="s">
        <v>80</v>
      </c>
      <c r="AY463" s="19" t="s">
        <v>188</v>
      </c>
      <c r="BE463" s="227">
        <f>IF(N463="základní",J463,0)</f>
        <v>0</v>
      </c>
      <c r="BF463" s="227">
        <f>IF(N463="snížená",J463,0)</f>
        <v>0</v>
      </c>
      <c r="BG463" s="227">
        <f>IF(N463="zákl. přenesená",J463,0)</f>
        <v>0</v>
      </c>
      <c r="BH463" s="227">
        <f>IF(N463="sníž. přenesená",J463,0)</f>
        <v>0</v>
      </c>
      <c r="BI463" s="227">
        <f>IF(N463="nulová",J463,0)</f>
        <v>0</v>
      </c>
      <c r="BJ463" s="19" t="s">
        <v>80</v>
      </c>
      <c r="BK463" s="227">
        <f>ROUND(I463*H463,2)</f>
        <v>0</v>
      </c>
      <c r="BL463" s="19" t="s">
        <v>135</v>
      </c>
      <c r="BM463" s="226" t="s">
        <v>6181</v>
      </c>
    </row>
    <row r="464" s="2" customFormat="1" ht="16.5" customHeight="1">
      <c r="A464" s="40"/>
      <c r="B464" s="41"/>
      <c r="C464" s="215" t="s">
        <v>4144</v>
      </c>
      <c r="D464" s="215" t="s">
        <v>190</v>
      </c>
      <c r="E464" s="216" t="s">
        <v>6182</v>
      </c>
      <c r="F464" s="217" t="s">
        <v>6183</v>
      </c>
      <c r="G464" s="218" t="s">
        <v>1352</v>
      </c>
      <c r="H464" s="219">
        <v>3</v>
      </c>
      <c r="I464" s="220"/>
      <c r="J464" s="221">
        <f>ROUND(I464*H464,2)</f>
        <v>0</v>
      </c>
      <c r="K464" s="217" t="s">
        <v>19</v>
      </c>
      <c r="L464" s="46"/>
      <c r="M464" s="222" t="s">
        <v>19</v>
      </c>
      <c r="N464" s="223" t="s">
        <v>44</v>
      </c>
      <c r="O464" s="86"/>
      <c r="P464" s="224">
        <f>O464*H464</f>
        <v>0</v>
      </c>
      <c r="Q464" s="224">
        <v>0</v>
      </c>
      <c r="R464" s="224">
        <f>Q464*H464</f>
        <v>0</v>
      </c>
      <c r="S464" s="224">
        <v>0</v>
      </c>
      <c r="T464" s="225">
        <f>S464*H464</f>
        <v>0</v>
      </c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R464" s="226" t="s">
        <v>135</v>
      </c>
      <c r="AT464" s="226" t="s">
        <v>190</v>
      </c>
      <c r="AU464" s="226" t="s">
        <v>80</v>
      </c>
      <c r="AY464" s="19" t="s">
        <v>188</v>
      </c>
      <c r="BE464" s="227">
        <f>IF(N464="základní",J464,0)</f>
        <v>0</v>
      </c>
      <c r="BF464" s="227">
        <f>IF(N464="snížená",J464,0)</f>
        <v>0</v>
      </c>
      <c r="BG464" s="227">
        <f>IF(N464="zákl. přenesená",J464,0)</f>
        <v>0</v>
      </c>
      <c r="BH464" s="227">
        <f>IF(N464="sníž. přenesená",J464,0)</f>
        <v>0</v>
      </c>
      <c r="BI464" s="227">
        <f>IF(N464="nulová",J464,0)</f>
        <v>0</v>
      </c>
      <c r="BJ464" s="19" t="s">
        <v>80</v>
      </c>
      <c r="BK464" s="227">
        <f>ROUND(I464*H464,2)</f>
        <v>0</v>
      </c>
      <c r="BL464" s="19" t="s">
        <v>135</v>
      </c>
      <c r="BM464" s="226" t="s">
        <v>6184</v>
      </c>
    </row>
    <row r="465" s="2" customFormat="1" ht="16.5" customHeight="1">
      <c r="A465" s="40"/>
      <c r="B465" s="41"/>
      <c r="C465" s="215" t="s">
        <v>6185</v>
      </c>
      <c r="D465" s="215" t="s">
        <v>190</v>
      </c>
      <c r="E465" s="216" t="s">
        <v>6186</v>
      </c>
      <c r="F465" s="217" t="s">
        <v>6187</v>
      </c>
      <c r="G465" s="218" t="s">
        <v>5425</v>
      </c>
      <c r="H465" s="219">
        <v>4</v>
      </c>
      <c r="I465" s="220"/>
      <c r="J465" s="221">
        <f>ROUND(I465*H465,2)</f>
        <v>0</v>
      </c>
      <c r="K465" s="217" t="s">
        <v>19</v>
      </c>
      <c r="L465" s="46"/>
      <c r="M465" s="222" t="s">
        <v>19</v>
      </c>
      <c r="N465" s="223" t="s">
        <v>44</v>
      </c>
      <c r="O465" s="86"/>
      <c r="P465" s="224">
        <f>O465*H465</f>
        <v>0</v>
      </c>
      <c r="Q465" s="224">
        <v>0</v>
      </c>
      <c r="R465" s="224">
        <f>Q465*H465</f>
        <v>0</v>
      </c>
      <c r="S465" s="224">
        <v>0</v>
      </c>
      <c r="T465" s="225">
        <f>S465*H465</f>
        <v>0</v>
      </c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R465" s="226" t="s">
        <v>135</v>
      </c>
      <c r="AT465" s="226" t="s">
        <v>190</v>
      </c>
      <c r="AU465" s="226" t="s">
        <v>80</v>
      </c>
      <c r="AY465" s="19" t="s">
        <v>188</v>
      </c>
      <c r="BE465" s="227">
        <f>IF(N465="základní",J465,0)</f>
        <v>0</v>
      </c>
      <c r="BF465" s="227">
        <f>IF(N465="snížená",J465,0)</f>
        <v>0</v>
      </c>
      <c r="BG465" s="227">
        <f>IF(N465="zákl. přenesená",J465,0)</f>
        <v>0</v>
      </c>
      <c r="BH465" s="227">
        <f>IF(N465="sníž. přenesená",J465,0)</f>
        <v>0</v>
      </c>
      <c r="BI465" s="227">
        <f>IF(N465="nulová",J465,0)</f>
        <v>0</v>
      </c>
      <c r="BJ465" s="19" t="s">
        <v>80</v>
      </c>
      <c r="BK465" s="227">
        <f>ROUND(I465*H465,2)</f>
        <v>0</v>
      </c>
      <c r="BL465" s="19" t="s">
        <v>135</v>
      </c>
      <c r="BM465" s="226" t="s">
        <v>6188</v>
      </c>
    </row>
    <row r="466" s="2" customFormat="1" ht="24.15" customHeight="1">
      <c r="A466" s="40"/>
      <c r="B466" s="41"/>
      <c r="C466" s="215" t="s">
        <v>4147</v>
      </c>
      <c r="D466" s="215" t="s">
        <v>190</v>
      </c>
      <c r="E466" s="216" t="s">
        <v>5510</v>
      </c>
      <c r="F466" s="217" t="s">
        <v>5511</v>
      </c>
      <c r="G466" s="218" t="s">
        <v>5425</v>
      </c>
      <c r="H466" s="219">
        <v>4</v>
      </c>
      <c r="I466" s="220"/>
      <c r="J466" s="221">
        <f>ROUND(I466*H466,2)</f>
        <v>0</v>
      </c>
      <c r="K466" s="217" t="s">
        <v>19</v>
      </c>
      <c r="L466" s="46"/>
      <c r="M466" s="222" t="s">
        <v>19</v>
      </c>
      <c r="N466" s="223" t="s">
        <v>44</v>
      </c>
      <c r="O466" s="86"/>
      <c r="P466" s="224">
        <f>O466*H466</f>
        <v>0</v>
      </c>
      <c r="Q466" s="224">
        <v>0</v>
      </c>
      <c r="R466" s="224">
        <f>Q466*H466</f>
        <v>0</v>
      </c>
      <c r="S466" s="224">
        <v>0</v>
      </c>
      <c r="T466" s="225">
        <f>S466*H466</f>
        <v>0</v>
      </c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R466" s="226" t="s">
        <v>135</v>
      </c>
      <c r="AT466" s="226" t="s">
        <v>190</v>
      </c>
      <c r="AU466" s="226" t="s">
        <v>80</v>
      </c>
      <c r="AY466" s="19" t="s">
        <v>188</v>
      </c>
      <c r="BE466" s="227">
        <f>IF(N466="základní",J466,0)</f>
        <v>0</v>
      </c>
      <c r="BF466" s="227">
        <f>IF(N466="snížená",J466,0)</f>
        <v>0</v>
      </c>
      <c r="BG466" s="227">
        <f>IF(N466="zákl. přenesená",J466,0)</f>
        <v>0</v>
      </c>
      <c r="BH466" s="227">
        <f>IF(N466="sníž. přenesená",J466,0)</f>
        <v>0</v>
      </c>
      <c r="BI466" s="227">
        <f>IF(N466="nulová",J466,0)</f>
        <v>0</v>
      </c>
      <c r="BJ466" s="19" t="s">
        <v>80</v>
      </c>
      <c r="BK466" s="227">
        <f>ROUND(I466*H466,2)</f>
        <v>0</v>
      </c>
      <c r="BL466" s="19" t="s">
        <v>135</v>
      </c>
      <c r="BM466" s="226" t="s">
        <v>6189</v>
      </c>
    </row>
    <row r="467" s="2" customFormat="1" ht="24.15" customHeight="1">
      <c r="A467" s="40"/>
      <c r="B467" s="41"/>
      <c r="C467" s="215" t="s">
        <v>6190</v>
      </c>
      <c r="D467" s="215" t="s">
        <v>190</v>
      </c>
      <c r="E467" s="216" t="s">
        <v>6016</v>
      </c>
      <c r="F467" s="217" t="s">
        <v>6017</v>
      </c>
      <c r="G467" s="218" t="s">
        <v>1352</v>
      </c>
      <c r="H467" s="219">
        <v>1</v>
      </c>
      <c r="I467" s="220"/>
      <c r="J467" s="221">
        <f>ROUND(I467*H467,2)</f>
        <v>0</v>
      </c>
      <c r="K467" s="217" t="s">
        <v>19</v>
      </c>
      <c r="L467" s="46"/>
      <c r="M467" s="222" t="s">
        <v>19</v>
      </c>
      <c r="N467" s="223" t="s">
        <v>44</v>
      </c>
      <c r="O467" s="86"/>
      <c r="P467" s="224">
        <f>O467*H467</f>
        <v>0</v>
      </c>
      <c r="Q467" s="224">
        <v>0</v>
      </c>
      <c r="R467" s="224">
        <f>Q467*H467</f>
        <v>0</v>
      </c>
      <c r="S467" s="224">
        <v>0</v>
      </c>
      <c r="T467" s="225">
        <f>S467*H467</f>
        <v>0</v>
      </c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R467" s="226" t="s">
        <v>135</v>
      </c>
      <c r="AT467" s="226" t="s">
        <v>190</v>
      </c>
      <c r="AU467" s="226" t="s">
        <v>80</v>
      </c>
      <c r="AY467" s="19" t="s">
        <v>188</v>
      </c>
      <c r="BE467" s="227">
        <f>IF(N467="základní",J467,0)</f>
        <v>0</v>
      </c>
      <c r="BF467" s="227">
        <f>IF(N467="snížená",J467,0)</f>
        <v>0</v>
      </c>
      <c r="BG467" s="227">
        <f>IF(N467="zákl. přenesená",J467,0)</f>
        <v>0</v>
      </c>
      <c r="BH467" s="227">
        <f>IF(N467="sníž. přenesená",J467,0)</f>
        <v>0</v>
      </c>
      <c r="BI467" s="227">
        <f>IF(N467="nulová",J467,0)</f>
        <v>0</v>
      </c>
      <c r="BJ467" s="19" t="s">
        <v>80</v>
      </c>
      <c r="BK467" s="227">
        <f>ROUND(I467*H467,2)</f>
        <v>0</v>
      </c>
      <c r="BL467" s="19" t="s">
        <v>135</v>
      </c>
      <c r="BM467" s="226" t="s">
        <v>6191</v>
      </c>
    </row>
    <row r="468" s="2" customFormat="1" ht="16.5" customHeight="1">
      <c r="A468" s="40"/>
      <c r="B468" s="41"/>
      <c r="C468" s="215" t="s">
        <v>4150</v>
      </c>
      <c r="D468" s="215" t="s">
        <v>190</v>
      </c>
      <c r="E468" s="216" t="s">
        <v>5571</v>
      </c>
      <c r="F468" s="217" t="s">
        <v>5572</v>
      </c>
      <c r="G468" s="218" t="s">
        <v>501</v>
      </c>
      <c r="H468" s="219">
        <v>10</v>
      </c>
      <c r="I468" s="220"/>
      <c r="J468" s="221">
        <f>ROUND(I468*H468,2)</f>
        <v>0</v>
      </c>
      <c r="K468" s="217" t="s">
        <v>19</v>
      </c>
      <c r="L468" s="46"/>
      <c r="M468" s="222" t="s">
        <v>19</v>
      </c>
      <c r="N468" s="223" t="s">
        <v>44</v>
      </c>
      <c r="O468" s="86"/>
      <c r="P468" s="224">
        <f>O468*H468</f>
        <v>0</v>
      </c>
      <c r="Q468" s="224">
        <v>0</v>
      </c>
      <c r="R468" s="224">
        <f>Q468*H468</f>
        <v>0</v>
      </c>
      <c r="S468" s="224">
        <v>0</v>
      </c>
      <c r="T468" s="225">
        <f>S468*H468</f>
        <v>0</v>
      </c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R468" s="226" t="s">
        <v>135</v>
      </c>
      <c r="AT468" s="226" t="s">
        <v>190</v>
      </c>
      <c r="AU468" s="226" t="s">
        <v>80</v>
      </c>
      <c r="AY468" s="19" t="s">
        <v>188</v>
      </c>
      <c r="BE468" s="227">
        <f>IF(N468="základní",J468,0)</f>
        <v>0</v>
      </c>
      <c r="BF468" s="227">
        <f>IF(N468="snížená",J468,0)</f>
        <v>0</v>
      </c>
      <c r="BG468" s="227">
        <f>IF(N468="zákl. přenesená",J468,0)</f>
        <v>0</v>
      </c>
      <c r="BH468" s="227">
        <f>IF(N468="sníž. přenesená",J468,0)</f>
        <v>0</v>
      </c>
      <c r="BI468" s="227">
        <f>IF(N468="nulová",J468,0)</f>
        <v>0</v>
      </c>
      <c r="BJ468" s="19" t="s">
        <v>80</v>
      </c>
      <c r="BK468" s="227">
        <f>ROUND(I468*H468,2)</f>
        <v>0</v>
      </c>
      <c r="BL468" s="19" t="s">
        <v>135</v>
      </c>
      <c r="BM468" s="226" t="s">
        <v>6192</v>
      </c>
    </row>
    <row r="469" s="2" customFormat="1" ht="16.5" customHeight="1">
      <c r="A469" s="40"/>
      <c r="B469" s="41"/>
      <c r="C469" s="215" t="s">
        <v>6193</v>
      </c>
      <c r="D469" s="215" t="s">
        <v>190</v>
      </c>
      <c r="E469" s="216" t="s">
        <v>5573</v>
      </c>
      <c r="F469" s="217" t="s">
        <v>5574</v>
      </c>
      <c r="G469" s="218" t="s">
        <v>1352</v>
      </c>
      <c r="H469" s="219">
        <v>2</v>
      </c>
      <c r="I469" s="220"/>
      <c r="J469" s="221">
        <f>ROUND(I469*H469,2)</f>
        <v>0</v>
      </c>
      <c r="K469" s="217" t="s">
        <v>19</v>
      </c>
      <c r="L469" s="46"/>
      <c r="M469" s="222" t="s">
        <v>19</v>
      </c>
      <c r="N469" s="223" t="s">
        <v>44</v>
      </c>
      <c r="O469" s="86"/>
      <c r="P469" s="224">
        <f>O469*H469</f>
        <v>0</v>
      </c>
      <c r="Q469" s="224">
        <v>0</v>
      </c>
      <c r="R469" s="224">
        <f>Q469*H469</f>
        <v>0</v>
      </c>
      <c r="S469" s="224">
        <v>0</v>
      </c>
      <c r="T469" s="225">
        <f>S469*H469</f>
        <v>0</v>
      </c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R469" s="226" t="s">
        <v>135</v>
      </c>
      <c r="AT469" s="226" t="s">
        <v>190</v>
      </c>
      <c r="AU469" s="226" t="s">
        <v>80</v>
      </c>
      <c r="AY469" s="19" t="s">
        <v>188</v>
      </c>
      <c r="BE469" s="227">
        <f>IF(N469="základní",J469,0)</f>
        <v>0</v>
      </c>
      <c r="BF469" s="227">
        <f>IF(N469="snížená",J469,0)</f>
        <v>0</v>
      </c>
      <c r="BG469" s="227">
        <f>IF(N469="zákl. přenesená",J469,0)</f>
        <v>0</v>
      </c>
      <c r="BH469" s="227">
        <f>IF(N469="sníž. přenesená",J469,0)</f>
        <v>0</v>
      </c>
      <c r="BI469" s="227">
        <f>IF(N469="nulová",J469,0)</f>
        <v>0</v>
      </c>
      <c r="BJ469" s="19" t="s">
        <v>80</v>
      </c>
      <c r="BK469" s="227">
        <f>ROUND(I469*H469,2)</f>
        <v>0</v>
      </c>
      <c r="BL469" s="19" t="s">
        <v>135</v>
      </c>
      <c r="BM469" s="226" t="s">
        <v>6194</v>
      </c>
    </row>
    <row r="470" s="2" customFormat="1" ht="16.5" customHeight="1">
      <c r="A470" s="40"/>
      <c r="B470" s="41"/>
      <c r="C470" s="215" t="s">
        <v>4153</v>
      </c>
      <c r="D470" s="215" t="s">
        <v>190</v>
      </c>
      <c r="E470" s="216" t="s">
        <v>6195</v>
      </c>
      <c r="F470" s="217" t="s">
        <v>6196</v>
      </c>
      <c r="G470" s="218" t="s">
        <v>1352</v>
      </c>
      <c r="H470" s="219">
        <v>3</v>
      </c>
      <c r="I470" s="220"/>
      <c r="J470" s="221">
        <f>ROUND(I470*H470,2)</f>
        <v>0</v>
      </c>
      <c r="K470" s="217" t="s">
        <v>19</v>
      </c>
      <c r="L470" s="46"/>
      <c r="M470" s="222" t="s">
        <v>19</v>
      </c>
      <c r="N470" s="223" t="s">
        <v>44</v>
      </c>
      <c r="O470" s="86"/>
      <c r="P470" s="224">
        <f>O470*H470</f>
        <v>0</v>
      </c>
      <c r="Q470" s="224">
        <v>0</v>
      </c>
      <c r="R470" s="224">
        <f>Q470*H470</f>
        <v>0</v>
      </c>
      <c r="S470" s="224">
        <v>0</v>
      </c>
      <c r="T470" s="225">
        <f>S470*H470</f>
        <v>0</v>
      </c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R470" s="226" t="s">
        <v>135</v>
      </c>
      <c r="AT470" s="226" t="s">
        <v>190</v>
      </c>
      <c r="AU470" s="226" t="s">
        <v>80</v>
      </c>
      <c r="AY470" s="19" t="s">
        <v>188</v>
      </c>
      <c r="BE470" s="227">
        <f>IF(N470="základní",J470,0)</f>
        <v>0</v>
      </c>
      <c r="BF470" s="227">
        <f>IF(N470="snížená",J470,0)</f>
        <v>0</v>
      </c>
      <c r="BG470" s="227">
        <f>IF(N470="zákl. přenesená",J470,0)</f>
        <v>0</v>
      </c>
      <c r="BH470" s="227">
        <f>IF(N470="sníž. přenesená",J470,0)</f>
        <v>0</v>
      </c>
      <c r="BI470" s="227">
        <f>IF(N470="nulová",J470,0)</f>
        <v>0</v>
      </c>
      <c r="BJ470" s="19" t="s">
        <v>80</v>
      </c>
      <c r="BK470" s="227">
        <f>ROUND(I470*H470,2)</f>
        <v>0</v>
      </c>
      <c r="BL470" s="19" t="s">
        <v>135</v>
      </c>
      <c r="BM470" s="226" t="s">
        <v>6197</v>
      </c>
    </row>
    <row r="471" s="2" customFormat="1" ht="16.5" customHeight="1">
      <c r="A471" s="40"/>
      <c r="B471" s="41"/>
      <c r="C471" s="215" t="s">
        <v>6198</v>
      </c>
      <c r="D471" s="215" t="s">
        <v>190</v>
      </c>
      <c r="E471" s="216" t="s">
        <v>6199</v>
      </c>
      <c r="F471" s="217" t="s">
        <v>6200</v>
      </c>
      <c r="G471" s="218" t="s">
        <v>1352</v>
      </c>
      <c r="H471" s="219">
        <v>14</v>
      </c>
      <c r="I471" s="220"/>
      <c r="J471" s="221">
        <f>ROUND(I471*H471,2)</f>
        <v>0</v>
      </c>
      <c r="K471" s="217" t="s">
        <v>19</v>
      </c>
      <c r="L471" s="46"/>
      <c r="M471" s="222" t="s">
        <v>19</v>
      </c>
      <c r="N471" s="223" t="s">
        <v>44</v>
      </c>
      <c r="O471" s="86"/>
      <c r="P471" s="224">
        <f>O471*H471</f>
        <v>0</v>
      </c>
      <c r="Q471" s="224">
        <v>0</v>
      </c>
      <c r="R471" s="224">
        <f>Q471*H471</f>
        <v>0</v>
      </c>
      <c r="S471" s="224">
        <v>0</v>
      </c>
      <c r="T471" s="225">
        <f>S471*H471</f>
        <v>0</v>
      </c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R471" s="226" t="s">
        <v>135</v>
      </c>
      <c r="AT471" s="226" t="s">
        <v>190</v>
      </c>
      <c r="AU471" s="226" t="s">
        <v>80</v>
      </c>
      <c r="AY471" s="19" t="s">
        <v>188</v>
      </c>
      <c r="BE471" s="227">
        <f>IF(N471="základní",J471,0)</f>
        <v>0</v>
      </c>
      <c r="BF471" s="227">
        <f>IF(N471="snížená",J471,0)</f>
        <v>0</v>
      </c>
      <c r="BG471" s="227">
        <f>IF(N471="zákl. přenesená",J471,0)</f>
        <v>0</v>
      </c>
      <c r="BH471" s="227">
        <f>IF(N471="sníž. přenesená",J471,0)</f>
        <v>0</v>
      </c>
      <c r="BI471" s="227">
        <f>IF(N471="nulová",J471,0)</f>
        <v>0</v>
      </c>
      <c r="BJ471" s="19" t="s">
        <v>80</v>
      </c>
      <c r="BK471" s="227">
        <f>ROUND(I471*H471,2)</f>
        <v>0</v>
      </c>
      <c r="BL471" s="19" t="s">
        <v>135</v>
      </c>
      <c r="BM471" s="226" t="s">
        <v>6201</v>
      </c>
    </row>
    <row r="472" s="2" customFormat="1" ht="16.5" customHeight="1">
      <c r="A472" s="40"/>
      <c r="B472" s="41"/>
      <c r="C472" s="215" t="s">
        <v>4157</v>
      </c>
      <c r="D472" s="215" t="s">
        <v>190</v>
      </c>
      <c r="E472" s="216" t="s">
        <v>5534</v>
      </c>
      <c r="F472" s="217" t="s">
        <v>5535</v>
      </c>
      <c r="G472" s="218" t="s">
        <v>1352</v>
      </c>
      <c r="H472" s="219">
        <v>4</v>
      </c>
      <c r="I472" s="220"/>
      <c r="J472" s="221">
        <f>ROUND(I472*H472,2)</f>
        <v>0</v>
      </c>
      <c r="K472" s="217" t="s">
        <v>19</v>
      </c>
      <c r="L472" s="46"/>
      <c r="M472" s="222" t="s">
        <v>19</v>
      </c>
      <c r="N472" s="223" t="s">
        <v>44</v>
      </c>
      <c r="O472" s="86"/>
      <c r="P472" s="224">
        <f>O472*H472</f>
        <v>0</v>
      </c>
      <c r="Q472" s="224">
        <v>0</v>
      </c>
      <c r="R472" s="224">
        <f>Q472*H472</f>
        <v>0</v>
      </c>
      <c r="S472" s="224">
        <v>0</v>
      </c>
      <c r="T472" s="225">
        <f>S472*H472</f>
        <v>0</v>
      </c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R472" s="226" t="s">
        <v>135</v>
      </c>
      <c r="AT472" s="226" t="s">
        <v>190</v>
      </c>
      <c r="AU472" s="226" t="s">
        <v>80</v>
      </c>
      <c r="AY472" s="19" t="s">
        <v>188</v>
      </c>
      <c r="BE472" s="227">
        <f>IF(N472="základní",J472,0)</f>
        <v>0</v>
      </c>
      <c r="BF472" s="227">
        <f>IF(N472="snížená",J472,0)</f>
        <v>0</v>
      </c>
      <c r="BG472" s="227">
        <f>IF(N472="zákl. přenesená",J472,0)</f>
        <v>0</v>
      </c>
      <c r="BH472" s="227">
        <f>IF(N472="sníž. přenesená",J472,0)</f>
        <v>0</v>
      </c>
      <c r="BI472" s="227">
        <f>IF(N472="nulová",J472,0)</f>
        <v>0</v>
      </c>
      <c r="BJ472" s="19" t="s">
        <v>80</v>
      </c>
      <c r="BK472" s="227">
        <f>ROUND(I472*H472,2)</f>
        <v>0</v>
      </c>
      <c r="BL472" s="19" t="s">
        <v>135</v>
      </c>
      <c r="BM472" s="226" t="s">
        <v>6202</v>
      </c>
    </row>
    <row r="473" s="2" customFormat="1" ht="16.5" customHeight="1">
      <c r="A473" s="40"/>
      <c r="B473" s="41"/>
      <c r="C473" s="215" t="s">
        <v>6203</v>
      </c>
      <c r="D473" s="215" t="s">
        <v>190</v>
      </c>
      <c r="E473" s="216" t="s">
        <v>6204</v>
      </c>
      <c r="F473" s="217" t="s">
        <v>6205</v>
      </c>
      <c r="G473" s="218" t="s">
        <v>1352</v>
      </c>
      <c r="H473" s="219">
        <v>3</v>
      </c>
      <c r="I473" s="220"/>
      <c r="J473" s="221">
        <f>ROUND(I473*H473,2)</f>
        <v>0</v>
      </c>
      <c r="K473" s="217" t="s">
        <v>19</v>
      </c>
      <c r="L473" s="46"/>
      <c r="M473" s="222" t="s">
        <v>19</v>
      </c>
      <c r="N473" s="223" t="s">
        <v>44</v>
      </c>
      <c r="O473" s="86"/>
      <c r="P473" s="224">
        <f>O473*H473</f>
        <v>0</v>
      </c>
      <c r="Q473" s="224">
        <v>0</v>
      </c>
      <c r="R473" s="224">
        <f>Q473*H473</f>
        <v>0</v>
      </c>
      <c r="S473" s="224">
        <v>0</v>
      </c>
      <c r="T473" s="225">
        <f>S473*H473</f>
        <v>0</v>
      </c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R473" s="226" t="s">
        <v>135</v>
      </c>
      <c r="AT473" s="226" t="s">
        <v>190</v>
      </c>
      <c r="AU473" s="226" t="s">
        <v>80</v>
      </c>
      <c r="AY473" s="19" t="s">
        <v>188</v>
      </c>
      <c r="BE473" s="227">
        <f>IF(N473="základní",J473,0)</f>
        <v>0</v>
      </c>
      <c r="BF473" s="227">
        <f>IF(N473="snížená",J473,0)</f>
        <v>0</v>
      </c>
      <c r="BG473" s="227">
        <f>IF(N473="zákl. přenesená",J473,0)</f>
        <v>0</v>
      </c>
      <c r="BH473" s="227">
        <f>IF(N473="sníž. přenesená",J473,0)</f>
        <v>0</v>
      </c>
      <c r="BI473" s="227">
        <f>IF(N473="nulová",J473,0)</f>
        <v>0</v>
      </c>
      <c r="BJ473" s="19" t="s">
        <v>80</v>
      </c>
      <c r="BK473" s="227">
        <f>ROUND(I473*H473,2)</f>
        <v>0</v>
      </c>
      <c r="BL473" s="19" t="s">
        <v>135</v>
      </c>
      <c r="BM473" s="226" t="s">
        <v>6206</v>
      </c>
    </row>
    <row r="474" s="2" customFormat="1" ht="16.5" customHeight="1">
      <c r="A474" s="40"/>
      <c r="B474" s="41"/>
      <c r="C474" s="215" t="s">
        <v>4160</v>
      </c>
      <c r="D474" s="215" t="s">
        <v>190</v>
      </c>
      <c r="E474" s="216" t="s">
        <v>5933</v>
      </c>
      <c r="F474" s="217" t="s">
        <v>5934</v>
      </c>
      <c r="G474" s="218" t="s">
        <v>1352</v>
      </c>
      <c r="H474" s="219">
        <v>14</v>
      </c>
      <c r="I474" s="220"/>
      <c r="J474" s="221">
        <f>ROUND(I474*H474,2)</f>
        <v>0</v>
      </c>
      <c r="K474" s="217" t="s">
        <v>19</v>
      </c>
      <c r="L474" s="46"/>
      <c r="M474" s="222" t="s">
        <v>19</v>
      </c>
      <c r="N474" s="223" t="s">
        <v>44</v>
      </c>
      <c r="O474" s="86"/>
      <c r="P474" s="224">
        <f>O474*H474</f>
        <v>0</v>
      </c>
      <c r="Q474" s="224">
        <v>0</v>
      </c>
      <c r="R474" s="224">
        <f>Q474*H474</f>
        <v>0</v>
      </c>
      <c r="S474" s="224">
        <v>0</v>
      </c>
      <c r="T474" s="225">
        <f>S474*H474</f>
        <v>0</v>
      </c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R474" s="226" t="s">
        <v>135</v>
      </c>
      <c r="AT474" s="226" t="s">
        <v>190</v>
      </c>
      <c r="AU474" s="226" t="s">
        <v>80</v>
      </c>
      <c r="AY474" s="19" t="s">
        <v>188</v>
      </c>
      <c r="BE474" s="227">
        <f>IF(N474="základní",J474,0)</f>
        <v>0</v>
      </c>
      <c r="BF474" s="227">
        <f>IF(N474="snížená",J474,0)</f>
        <v>0</v>
      </c>
      <c r="BG474" s="227">
        <f>IF(N474="zákl. přenesená",J474,0)</f>
        <v>0</v>
      </c>
      <c r="BH474" s="227">
        <f>IF(N474="sníž. přenesená",J474,0)</f>
        <v>0</v>
      </c>
      <c r="BI474" s="227">
        <f>IF(N474="nulová",J474,0)</f>
        <v>0</v>
      </c>
      <c r="BJ474" s="19" t="s">
        <v>80</v>
      </c>
      <c r="BK474" s="227">
        <f>ROUND(I474*H474,2)</f>
        <v>0</v>
      </c>
      <c r="BL474" s="19" t="s">
        <v>135</v>
      </c>
      <c r="BM474" s="226" t="s">
        <v>6207</v>
      </c>
    </row>
    <row r="475" s="2" customFormat="1" ht="16.5" customHeight="1">
      <c r="A475" s="40"/>
      <c r="B475" s="41"/>
      <c r="C475" s="215" t="s">
        <v>6208</v>
      </c>
      <c r="D475" s="215" t="s">
        <v>190</v>
      </c>
      <c r="E475" s="216" t="s">
        <v>5936</v>
      </c>
      <c r="F475" s="217" t="s">
        <v>5937</v>
      </c>
      <c r="G475" s="218" t="s">
        <v>1352</v>
      </c>
      <c r="H475" s="219">
        <v>2</v>
      </c>
      <c r="I475" s="220"/>
      <c r="J475" s="221">
        <f>ROUND(I475*H475,2)</f>
        <v>0</v>
      </c>
      <c r="K475" s="217" t="s">
        <v>19</v>
      </c>
      <c r="L475" s="46"/>
      <c r="M475" s="222" t="s">
        <v>19</v>
      </c>
      <c r="N475" s="223" t="s">
        <v>44</v>
      </c>
      <c r="O475" s="86"/>
      <c r="P475" s="224">
        <f>O475*H475</f>
        <v>0</v>
      </c>
      <c r="Q475" s="224">
        <v>0</v>
      </c>
      <c r="R475" s="224">
        <f>Q475*H475</f>
        <v>0</v>
      </c>
      <c r="S475" s="224">
        <v>0</v>
      </c>
      <c r="T475" s="225">
        <f>S475*H475</f>
        <v>0</v>
      </c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R475" s="226" t="s">
        <v>135</v>
      </c>
      <c r="AT475" s="226" t="s">
        <v>190</v>
      </c>
      <c r="AU475" s="226" t="s">
        <v>80</v>
      </c>
      <c r="AY475" s="19" t="s">
        <v>188</v>
      </c>
      <c r="BE475" s="227">
        <f>IF(N475="základní",J475,0)</f>
        <v>0</v>
      </c>
      <c r="BF475" s="227">
        <f>IF(N475="snížená",J475,0)</f>
        <v>0</v>
      </c>
      <c r="BG475" s="227">
        <f>IF(N475="zákl. přenesená",J475,0)</f>
        <v>0</v>
      </c>
      <c r="BH475" s="227">
        <f>IF(N475="sníž. přenesená",J475,0)</f>
        <v>0</v>
      </c>
      <c r="BI475" s="227">
        <f>IF(N475="nulová",J475,0)</f>
        <v>0</v>
      </c>
      <c r="BJ475" s="19" t="s">
        <v>80</v>
      </c>
      <c r="BK475" s="227">
        <f>ROUND(I475*H475,2)</f>
        <v>0</v>
      </c>
      <c r="BL475" s="19" t="s">
        <v>135</v>
      </c>
      <c r="BM475" s="226" t="s">
        <v>401</v>
      </c>
    </row>
    <row r="476" s="2" customFormat="1" ht="16.5" customHeight="1">
      <c r="A476" s="40"/>
      <c r="B476" s="41"/>
      <c r="C476" s="215" t="s">
        <v>4163</v>
      </c>
      <c r="D476" s="215" t="s">
        <v>190</v>
      </c>
      <c r="E476" s="216" t="s">
        <v>5536</v>
      </c>
      <c r="F476" s="217" t="s">
        <v>5537</v>
      </c>
      <c r="G476" s="218" t="s">
        <v>1352</v>
      </c>
      <c r="H476" s="219">
        <v>3</v>
      </c>
      <c r="I476" s="220"/>
      <c r="J476" s="221">
        <f>ROUND(I476*H476,2)</f>
        <v>0</v>
      </c>
      <c r="K476" s="217" t="s">
        <v>19</v>
      </c>
      <c r="L476" s="46"/>
      <c r="M476" s="222" t="s">
        <v>19</v>
      </c>
      <c r="N476" s="223" t="s">
        <v>44</v>
      </c>
      <c r="O476" s="86"/>
      <c r="P476" s="224">
        <f>O476*H476</f>
        <v>0</v>
      </c>
      <c r="Q476" s="224">
        <v>0</v>
      </c>
      <c r="R476" s="224">
        <f>Q476*H476</f>
        <v>0</v>
      </c>
      <c r="S476" s="224">
        <v>0</v>
      </c>
      <c r="T476" s="225">
        <f>S476*H476</f>
        <v>0</v>
      </c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R476" s="226" t="s">
        <v>135</v>
      </c>
      <c r="AT476" s="226" t="s">
        <v>190</v>
      </c>
      <c r="AU476" s="226" t="s">
        <v>80</v>
      </c>
      <c r="AY476" s="19" t="s">
        <v>188</v>
      </c>
      <c r="BE476" s="227">
        <f>IF(N476="základní",J476,0)</f>
        <v>0</v>
      </c>
      <c r="BF476" s="227">
        <f>IF(N476="snížená",J476,0)</f>
        <v>0</v>
      </c>
      <c r="BG476" s="227">
        <f>IF(N476="zákl. přenesená",J476,0)</f>
        <v>0</v>
      </c>
      <c r="BH476" s="227">
        <f>IF(N476="sníž. přenesená",J476,0)</f>
        <v>0</v>
      </c>
      <c r="BI476" s="227">
        <f>IF(N476="nulová",J476,0)</f>
        <v>0</v>
      </c>
      <c r="BJ476" s="19" t="s">
        <v>80</v>
      </c>
      <c r="BK476" s="227">
        <f>ROUND(I476*H476,2)</f>
        <v>0</v>
      </c>
      <c r="BL476" s="19" t="s">
        <v>135</v>
      </c>
      <c r="BM476" s="226" t="s">
        <v>6209</v>
      </c>
    </row>
    <row r="477" s="2" customFormat="1" ht="16.5" customHeight="1">
      <c r="A477" s="40"/>
      <c r="B477" s="41"/>
      <c r="C477" s="215" t="s">
        <v>6210</v>
      </c>
      <c r="D477" s="215" t="s">
        <v>190</v>
      </c>
      <c r="E477" s="216" t="s">
        <v>6211</v>
      </c>
      <c r="F477" s="217" t="s">
        <v>6212</v>
      </c>
      <c r="G477" s="218" t="s">
        <v>1352</v>
      </c>
      <c r="H477" s="219">
        <v>2</v>
      </c>
      <c r="I477" s="220"/>
      <c r="J477" s="221">
        <f>ROUND(I477*H477,2)</f>
        <v>0</v>
      </c>
      <c r="K477" s="217" t="s">
        <v>19</v>
      </c>
      <c r="L477" s="46"/>
      <c r="M477" s="222" t="s">
        <v>19</v>
      </c>
      <c r="N477" s="223" t="s">
        <v>44</v>
      </c>
      <c r="O477" s="86"/>
      <c r="P477" s="224">
        <f>O477*H477</f>
        <v>0</v>
      </c>
      <c r="Q477" s="224">
        <v>0</v>
      </c>
      <c r="R477" s="224">
        <f>Q477*H477</f>
        <v>0</v>
      </c>
      <c r="S477" s="224">
        <v>0</v>
      </c>
      <c r="T477" s="225">
        <f>S477*H477</f>
        <v>0</v>
      </c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R477" s="226" t="s">
        <v>135</v>
      </c>
      <c r="AT477" s="226" t="s">
        <v>190</v>
      </c>
      <c r="AU477" s="226" t="s">
        <v>80</v>
      </c>
      <c r="AY477" s="19" t="s">
        <v>188</v>
      </c>
      <c r="BE477" s="227">
        <f>IF(N477="základní",J477,0)</f>
        <v>0</v>
      </c>
      <c r="BF477" s="227">
        <f>IF(N477="snížená",J477,0)</f>
        <v>0</v>
      </c>
      <c r="BG477" s="227">
        <f>IF(N477="zákl. přenesená",J477,0)</f>
        <v>0</v>
      </c>
      <c r="BH477" s="227">
        <f>IF(N477="sníž. přenesená",J477,0)</f>
        <v>0</v>
      </c>
      <c r="BI477" s="227">
        <f>IF(N477="nulová",J477,0)</f>
        <v>0</v>
      </c>
      <c r="BJ477" s="19" t="s">
        <v>80</v>
      </c>
      <c r="BK477" s="227">
        <f>ROUND(I477*H477,2)</f>
        <v>0</v>
      </c>
      <c r="BL477" s="19" t="s">
        <v>135</v>
      </c>
      <c r="BM477" s="226" t="s">
        <v>6213</v>
      </c>
    </row>
    <row r="478" s="2" customFormat="1" ht="16.5" customHeight="1">
      <c r="A478" s="40"/>
      <c r="B478" s="41"/>
      <c r="C478" s="215" t="s">
        <v>4166</v>
      </c>
      <c r="D478" s="215" t="s">
        <v>190</v>
      </c>
      <c r="E478" s="216" t="s">
        <v>5540</v>
      </c>
      <c r="F478" s="217" t="s">
        <v>5541</v>
      </c>
      <c r="G478" s="218" t="s">
        <v>1352</v>
      </c>
      <c r="H478" s="219">
        <v>16</v>
      </c>
      <c r="I478" s="220"/>
      <c r="J478" s="221">
        <f>ROUND(I478*H478,2)</f>
        <v>0</v>
      </c>
      <c r="K478" s="217" t="s">
        <v>19</v>
      </c>
      <c r="L478" s="46"/>
      <c r="M478" s="222" t="s">
        <v>19</v>
      </c>
      <c r="N478" s="223" t="s">
        <v>44</v>
      </c>
      <c r="O478" s="86"/>
      <c r="P478" s="224">
        <f>O478*H478</f>
        <v>0</v>
      </c>
      <c r="Q478" s="224">
        <v>0</v>
      </c>
      <c r="R478" s="224">
        <f>Q478*H478</f>
        <v>0</v>
      </c>
      <c r="S478" s="224">
        <v>0</v>
      </c>
      <c r="T478" s="225">
        <f>S478*H478</f>
        <v>0</v>
      </c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R478" s="226" t="s">
        <v>135</v>
      </c>
      <c r="AT478" s="226" t="s">
        <v>190</v>
      </c>
      <c r="AU478" s="226" t="s">
        <v>80</v>
      </c>
      <c r="AY478" s="19" t="s">
        <v>188</v>
      </c>
      <c r="BE478" s="227">
        <f>IF(N478="základní",J478,0)</f>
        <v>0</v>
      </c>
      <c r="BF478" s="227">
        <f>IF(N478="snížená",J478,0)</f>
        <v>0</v>
      </c>
      <c r="BG478" s="227">
        <f>IF(N478="zákl. přenesená",J478,0)</f>
        <v>0</v>
      </c>
      <c r="BH478" s="227">
        <f>IF(N478="sníž. přenesená",J478,0)</f>
        <v>0</v>
      </c>
      <c r="BI478" s="227">
        <f>IF(N478="nulová",J478,0)</f>
        <v>0</v>
      </c>
      <c r="BJ478" s="19" t="s">
        <v>80</v>
      </c>
      <c r="BK478" s="227">
        <f>ROUND(I478*H478,2)</f>
        <v>0</v>
      </c>
      <c r="BL478" s="19" t="s">
        <v>135</v>
      </c>
      <c r="BM478" s="226" t="s">
        <v>6214</v>
      </c>
    </row>
    <row r="479" s="2" customFormat="1" ht="16.5" customHeight="1">
      <c r="A479" s="40"/>
      <c r="B479" s="41"/>
      <c r="C479" s="215" t="s">
        <v>6215</v>
      </c>
      <c r="D479" s="215" t="s">
        <v>190</v>
      </c>
      <c r="E479" s="216" t="s">
        <v>6216</v>
      </c>
      <c r="F479" s="217" t="s">
        <v>6217</v>
      </c>
      <c r="G479" s="218" t="s">
        <v>1352</v>
      </c>
      <c r="H479" s="219">
        <v>2</v>
      </c>
      <c r="I479" s="220"/>
      <c r="J479" s="221">
        <f>ROUND(I479*H479,2)</f>
        <v>0</v>
      </c>
      <c r="K479" s="217" t="s">
        <v>19</v>
      </c>
      <c r="L479" s="46"/>
      <c r="M479" s="222" t="s">
        <v>19</v>
      </c>
      <c r="N479" s="223" t="s">
        <v>44</v>
      </c>
      <c r="O479" s="86"/>
      <c r="P479" s="224">
        <f>O479*H479</f>
        <v>0</v>
      </c>
      <c r="Q479" s="224">
        <v>0</v>
      </c>
      <c r="R479" s="224">
        <f>Q479*H479</f>
        <v>0</v>
      </c>
      <c r="S479" s="224">
        <v>0</v>
      </c>
      <c r="T479" s="225">
        <f>S479*H479</f>
        <v>0</v>
      </c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R479" s="226" t="s">
        <v>135</v>
      </c>
      <c r="AT479" s="226" t="s">
        <v>190</v>
      </c>
      <c r="AU479" s="226" t="s">
        <v>80</v>
      </c>
      <c r="AY479" s="19" t="s">
        <v>188</v>
      </c>
      <c r="BE479" s="227">
        <f>IF(N479="základní",J479,0)</f>
        <v>0</v>
      </c>
      <c r="BF479" s="227">
        <f>IF(N479="snížená",J479,0)</f>
        <v>0</v>
      </c>
      <c r="BG479" s="227">
        <f>IF(N479="zákl. přenesená",J479,0)</f>
        <v>0</v>
      </c>
      <c r="BH479" s="227">
        <f>IF(N479="sníž. přenesená",J479,0)</f>
        <v>0</v>
      </c>
      <c r="BI479" s="227">
        <f>IF(N479="nulová",J479,0)</f>
        <v>0</v>
      </c>
      <c r="BJ479" s="19" t="s">
        <v>80</v>
      </c>
      <c r="BK479" s="227">
        <f>ROUND(I479*H479,2)</f>
        <v>0</v>
      </c>
      <c r="BL479" s="19" t="s">
        <v>135</v>
      </c>
      <c r="BM479" s="226" t="s">
        <v>6218</v>
      </c>
    </row>
    <row r="480" s="2" customFormat="1" ht="16.5" customHeight="1">
      <c r="A480" s="40"/>
      <c r="B480" s="41"/>
      <c r="C480" s="215" t="s">
        <v>4169</v>
      </c>
      <c r="D480" s="215" t="s">
        <v>190</v>
      </c>
      <c r="E480" s="216" t="s">
        <v>6219</v>
      </c>
      <c r="F480" s="217" t="s">
        <v>6220</v>
      </c>
      <c r="G480" s="218" t="s">
        <v>1352</v>
      </c>
      <c r="H480" s="219">
        <v>2</v>
      </c>
      <c r="I480" s="220"/>
      <c r="J480" s="221">
        <f>ROUND(I480*H480,2)</f>
        <v>0</v>
      </c>
      <c r="K480" s="217" t="s">
        <v>19</v>
      </c>
      <c r="L480" s="46"/>
      <c r="M480" s="222" t="s">
        <v>19</v>
      </c>
      <c r="N480" s="223" t="s">
        <v>44</v>
      </c>
      <c r="O480" s="86"/>
      <c r="P480" s="224">
        <f>O480*H480</f>
        <v>0</v>
      </c>
      <c r="Q480" s="224">
        <v>0</v>
      </c>
      <c r="R480" s="224">
        <f>Q480*H480</f>
        <v>0</v>
      </c>
      <c r="S480" s="224">
        <v>0</v>
      </c>
      <c r="T480" s="225">
        <f>S480*H480</f>
        <v>0</v>
      </c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R480" s="226" t="s">
        <v>135</v>
      </c>
      <c r="AT480" s="226" t="s">
        <v>190</v>
      </c>
      <c r="AU480" s="226" t="s">
        <v>80</v>
      </c>
      <c r="AY480" s="19" t="s">
        <v>188</v>
      </c>
      <c r="BE480" s="227">
        <f>IF(N480="základní",J480,0)</f>
        <v>0</v>
      </c>
      <c r="BF480" s="227">
        <f>IF(N480="snížená",J480,0)</f>
        <v>0</v>
      </c>
      <c r="BG480" s="227">
        <f>IF(N480="zákl. přenesená",J480,0)</f>
        <v>0</v>
      </c>
      <c r="BH480" s="227">
        <f>IF(N480="sníž. přenesená",J480,0)</f>
        <v>0</v>
      </c>
      <c r="BI480" s="227">
        <f>IF(N480="nulová",J480,0)</f>
        <v>0</v>
      </c>
      <c r="BJ480" s="19" t="s">
        <v>80</v>
      </c>
      <c r="BK480" s="227">
        <f>ROUND(I480*H480,2)</f>
        <v>0</v>
      </c>
      <c r="BL480" s="19" t="s">
        <v>135</v>
      </c>
      <c r="BM480" s="226" t="s">
        <v>6221</v>
      </c>
    </row>
    <row r="481" s="2" customFormat="1" ht="16.5" customHeight="1">
      <c r="A481" s="40"/>
      <c r="B481" s="41"/>
      <c r="C481" s="215" t="s">
        <v>6222</v>
      </c>
      <c r="D481" s="215" t="s">
        <v>190</v>
      </c>
      <c r="E481" s="216" t="s">
        <v>5969</v>
      </c>
      <c r="F481" s="217" t="s">
        <v>5970</v>
      </c>
      <c r="G481" s="218" t="s">
        <v>1352</v>
      </c>
      <c r="H481" s="219">
        <v>2</v>
      </c>
      <c r="I481" s="220"/>
      <c r="J481" s="221">
        <f>ROUND(I481*H481,2)</f>
        <v>0</v>
      </c>
      <c r="K481" s="217" t="s">
        <v>19</v>
      </c>
      <c r="L481" s="46"/>
      <c r="M481" s="222" t="s">
        <v>19</v>
      </c>
      <c r="N481" s="223" t="s">
        <v>44</v>
      </c>
      <c r="O481" s="86"/>
      <c r="P481" s="224">
        <f>O481*H481</f>
        <v>0</v>
      </c>
      <c r="Q481" s="224">
        <v>0</v>
      </c>
      <c r="R481" s="224">
        <f>Q481*H481</f>
        <v>0</v>
      </c>
      <c r="S481" s="224">
        <v>0</v>
      </c>
      <c r="T481" s="225">
        <f>S481*H481</f>
        <v>0</v>
      </c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R481" s="226" t="s">
        <v>135</v>
      </c>
      <c r="AT481" s="226" t="s">
        <v>190</v>
      </c>
      <c r="AU481" s="226" t="s">
        <v>80</v>
      </c>
      <c r="AY481" s="19" t="s">
        <v>188</v>
      </c>
      <c r="BE481" s="227">
        <f>IF(N481="základní",J481,0)</f>
        <v>0</v>
      </c>
      <c r="BF481" s="227">
        <f>IF(N481="snížená",J481,0)</f>
        <v>0</v>
      </c>
      <c r="BG481" s="227">
        <f>IF(N481="zákl. přenesená",J481,0)</f>
        <v>0</v>
      </c>
      <c r="BH481" s="227">
        <f>IF(N481="sníž. přenesená",J481,0)</f>
        <v>0</v>
      </c>
      <c r="BI481" s="227">
        <f>IF(N481="nulová",J481,0)</f>
        <v>0</v>
      </c>
      <c r="BJ481" s="19" t="s">
        <v>80</v>
      </c>
      <c r="BK481" s="227">
        <f>ROUND(I481*H481,2)</f>
        <v>0</v>
      </c>
      <c r="BL481" s="19" t="s">
        <v>135</v>
      </c>
      <c r="BM481" s="226" t="s">
        <v>6223</v>
      </c>
    </row>
    <row r="482" s="2" customFormat="1" ht="16.5" customHeight="1">
      <c r="A482" s="40"/>
      <c r="B482" s="41"/>
      <c r="C482" s="215" t="s">
        <v>4172</v>
      </c>
      <c r="D482" s="215" t="s">
        <v>190</v>
      </c>
      <c r="E482" s="216" t="s">
        <v>6224</v>
      </c>
      <c r="F482" s="217" t="s">
        <v>6225</v>
      </c>
      <c r="G482" s="218" t="s">
        <v>1352</v>
      </c>
      <c r="H482" s="219">
        <v>4</v>
      </c>
      <c r="I482" s="220"/>
      <c r="J482" s="221">
        <f>ROUND(I482*H482,2)</f>
        <v>0</v>
      </c>
      <c r="K482" s="217" t="s">
        <v>19</v>
      </c>
      <c r="L482" s="46"/>
      <c r="M482" s="222" t="s">
        <v>19</v>
      </c>
      <c r="N482" s="223" t="s">
        <v>44</v>
      </c>
      <c r="O482" s="86"/>
      <c r="P482" s="224">
        <f>O482*H482</f>
        <v>0</v>
      </c>
      <c r="Q482" s="224">
        <v>0</v>
      </c>
      <c r="R482" s="224">
        <f>Q482*H482</f>
        <v>0</v>
      </c>
      <c r="S482" s="224">
        <v>0</v>
      </c>
      <c r="T482" s="225">
        <f>S482*H482</f>
        <v>0</v>
      </c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R482" s="226" t="s">
        <v>135</v>
      </c>
      <c r="AT482" s="226" t="s">
        <v>190</v>
      </c>
      <c r="AU482" s="226" t="s">
        <v>80</v>
      </c>
      <c r="AY482" s="19" t="s">
        <v>188</v>
      </c>
      <c r="BE482" s="227">
        <f>IF(N482="základní",J482,0)</f>
        <v>0</v>
      </c>
      <c r="BF482" s="227">
        <f>IF(N482="snížená",J482,0)</f>
        <v>0</v>
      </c>
      <c r="BG482" s="227">
        <f>IF(N482="zákl. přenesená",J482,0)</f>
        <v>0</v>
      </c>
      <c r="BH482" s="227">
        <f>IF(N482="sníž. přenesená",J482,0)</f>
        <v>0</v>
      </c>
      <c r="BI482" s="227">
        <f>IF(N482="nulová",J482,0)</f>
        <v>0</v>
      </c>
      <c r="BJ482" s="19" t="s">
        <v>80</v>
      </c>
      <c r="BK482" s="227">
        <f>ROUND(I482*H482,2)</f>
        <v>0</v>
      </c>
      <c r="BL482" s="19" t="s">
        <v>135</v>
      </c>
      <c r="BM482" s="226" t="s">
        <v>6226</v>
      </c>
    </row>
    <row r="483" s="2" customFormat="1" ht="16.5" customHeight="1">
      <c r="A483" s="40"/>
      <c r="B483" s="41"/>
      <c r="C483" s="215" t="s">
        <v>6227</v>
      </c>
      <c r="D483" s="215" t="s">
        <v>190</v>
      </c>
      <c r="E483" s="216" t="s">
        <v>6228</v>
      </c>
      <c r="F483" s="217" t="s">
        <v>6229</v>
      </c>
      <c r="G483" s="218" t="s">
        <v>1352</v>
      </c>
      <c r="H483" s="219">
        <v>2</v>
      </c>
      <c r="I483" s="220"/>
      <c r="J483" s="221">
        <f>ROUND(I483*H483,2)</f>
        <v>0</v>
      </c>
      <c r="K483" s="217" t="s">
        <v>19</v>
      </c>
      <c r="L483" s="46"/>
      <c r="M483" s="222" t="s">
        <v>19</v>
      </c>
      <c r="N483" s="223" t="s">
        <v>44</v>
      </c>
      <c r="O483" s="86"/>
      <c r="P483" s="224">
        <f>O483*H483</f>
        <v>0</v>
      </c>
      <c r="Q483" s="224">
        <v>0</v>
      </c>
      <c r="R483" s="224">
        <f>Q483*H483</f>
        <v>0</v>
      </c>
      <c r="S483" s="224">
        <v>0</v>
      </c>
      <c r="T483" s="225">
        <f>S483*H483</f>
        <v>0</v>
      </c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R483" s="226" t="s">
        <v>135</v>
      </c>
      <c r="AT483" s="226" t="s">
        <v>190</v>
      </c>
      <c r="AU483" s="226" t="s">
        <v>80</v>
      </c>
      <c r="AY483" s="19" t="s">
        <v>188</v>
      </c>
      <c r="BE483" s="227">
        <f>IF(N483="základní",J483,0)</f>
        <v>0</v>
      </c>
      <c r="BF483" s="227">
        <f>IF(N483="snížená",J483,0)</f>
        <v>0</v>
      </c>
      <c r="BG483" s="227">
        <f>IF(N483="zákl. přenesená",J483,0)</f>
        <v>0</v>
      </c>
      <c r="BH483" s="227">
        <f>IF(N483="sníž. přenesená",J483,0)</f>
        <v>0</v>
      </c>
      <c r="BI483" s="227">
        <f>IF(N483="nulová",J483,0)</f>
        <v>0</v>
      </c>
      <c r="BJ483" s="19" t="s">
        <v>80</v>
      </c>
      <c r="BK483" s="227">
        <f>ROUND(I483*H483,2)</f>
        <v>0</v>
      </c>
      <c r="BL483" s="19" t="s">
        <v>135</v>
      </c>
      <c r="BM483" s="226" t="s">
        <v>6230</v>
      </c>
    </row>
    <row r="484" s="2" customFormat="1" ht="16.5" customHeight="1">
      <c r="A484" s="40"/>
      <c r="B484" s="41"/>
      <c r="C484" s="215" t="s">
        <v>4175</v>
      </c>
      <c r="D484" s="215" t="s">
        <v>190</v>
      </c>
      <c r="E484" s="216" t="s">
        <v>6231</v>
      </c>
      <c r="F484" s="217" t="s">
        <v>6232</v>
      </c>
      <c r="G484" s="218" t="s">
        <v>1352</v>
      </c>
      <c r="H484" s="219">
        <v>2</v>
      </c>
      <c r="I484" s="220"/>
      <c r="J484" s="221">
        <f>ROUND(I484*H484,2)</f>
        <v>0</v>
      </c>
      <c r="K484" s="217" t="s">
        <v>19</v>
      </c>
      <c r="L484" s="46"/>
      <c r="M484" s="222" t="s">
        <v>19</v>
      </c>
      <c r="N484" s="223" t="s">
        <v>44</v>
      </c>
      <c r="O484" s="86"/>
      <c r="P484" s="224">
        <f>O484*H484</f>
        <v>0</v>
      </c>
      <c r="Q484" s="224">
        <v>0</v>
      </c>
      <c r="R484" s="224">
        <f>Q484*H484</f>
        <v>0</v>
      </c>
      <c r="S484" s="224">
        <v>0</v>
      </c>
      <c r="T484" s="225">
        <f>S484*H484</f>
        <v>0</v>
      </c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R484" s="226" t="s">
        <v>135</v>
      </c>
      <c r="AT484" s="226" t="s">
        <v>190</v>
      </c>
      <c r="AU484" s="226" t="s">
        <v>80</v>
      </c>
      <c r="AY484" s="19" t="s">
        <v>188</v>
      </c>
      <c r="BE484" s="227">
        <f>IF(N484="základní",J484,0)</f>
        <v>0</v>
      </c>
      <c r="BF484" s="227">
        <f>IF(N484="snížená",J484,0)</f>
        <v>0</v>
      </c>
      <c r="BG484" s="227">
        <f>IF(N484="zákl. přenesená",J484,0)</f>
        <v>0</v>
      </c>
      <c r="BH484" s="227">
        <f>IF(N484="sníž. přenesená",J484,0)</f>
        <v>0</v>
      </c>
      <c r="BI484" s="227">
        <f>IF(N484="nulová",J484,0)</f>
        <v>0</v>
      </c>
      <c r="BJ484" s="19" t="s">
        <v>80</v>
      </c>
      <c r="BK484" s="227">
        <f>ROUND(I484*H484,2)</f>
        <v>0</v>
      </c>
      <c r="BL484" s="19" t="s">
        <v>135</v>
      </c>
      <c r="BM484" s="226" t="s">
        <v>6233</v>
      </c>
    </row>
    <row r="485" s="2" customFormat="1" ht="16.5" customHeight="1">
      <c r="A485" s="40"/>
      <c r="B485" s="41"/>
      <c r="C485" s="215" t="s">
        <v>6234</v>
      </c>
      <c r="D485" s="215" t="s">
        <v>190</v>
      </c>
      <c r="E485" s="216" t="s">
        <v>6235</v>
      </c>
      <c r="F485" s="217" t="s">
        <v>5471</v>
      </c>
      <c r="G485" s="218" t="s">
        <v>1352</v>
      </c>
      <c r="H485" s="219">
        <v>10</v>
      </c>
      <c r="I485" s="220"/>
      <c r="J485" s="221">
        <f>ROUND(I485*H485,2)</f>
        <v>0</v>
      </c>
      <c r="K485" s="217" t="s">
        <v>19</v>
      </c>
      <c r="L485" s="46"/>
      <c r="M485" s="222" t="s">
        <v>19</v>
      </c>
      <c r="N485" s="223" t="s">
        <v>44</v>
      </c>
      <c r="O485" s="86"/>
      <c r="P485" s="224">
        <f>O485*H485</f>
        <v>0</v>
      </c>
      <c r="Q485" s="224">
        <v>0</v>
      </c>
      <c r="R485" s="224">
        <f>Q485*H485</f>
        <v>0</v>
      </c>
      <c r="S485" s="224">
        <v>0</v>
      </c>
      <c r="T485" s="225">
        <f>S485*H485</f>
        <v>0</v>
      </c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R485" s="226" t="s">
        <v>135</v>
      </c>
      <c r="AT485" s="226" t="s">
        <v>190</v>
      </c>
      <c r="AU485" s="226" t="s">
        <v>80</v>
      </c>
      <c r="AY485" s="19" t="s">
        <v>188</v>
      </c>
      <c r="BE485" s="227">
        <f>IF(N485="základní",J485,0)</f>
        <v>0</v>
      </c>
      <c r="BF485" s="227">
        <f>IF(N485="snížená",J485,0)</f>
        <v>0</v>
      </c>
      <c r="BG485" s="227">
        <f>IF(N485="zákl. přenesená",J485,0)</f>
        <v>0</v>
      </c>
      <c r="BH485" s="227">
        <f>IF(N485="sníž. přenesená",J485,0)</f>
        <v>0</v>
      </c>
      <c r="BI485" s="227">
        <f>IF(N485="nulová",J485,0)</f>
        <v>0</v>
      </c>
      <c r="BJ485" s="19" t="s">
        <v>80</v>
      </c>
      <c r="BK485" s="227">
        <f>ROUND(I485*H485,2)</f>
        <v>0</v>
      </c>
      <c r="BL485" s="19" t="s">
        <v>135</v>
      </c>
      <c r="BM485" s="226" t="s">
        <v>6236</v>
      </c>
    </row>
    <row r="486" s="2" customFormat="1" ht="16.5" customHeight="1">
      <c r="A486" s="40"/>
      <c r="B486" s="41"/>
      <c r="C486" s="215" t="s">
        <v>4178</v>
      </c>
      <c r="D486" s="215" t="s">
        <v>190</v>
      </c>
      <c r="E486" s="216" t="s">
        <v>6237</v>
      </c>
      <c r="F486" s="217" t="s">
        <v>5469</v>
      </c>
      <c r="G486" s="218" t="s">
        <v>1352</v>
      </c>
      <c r="H486" s="219">
        <v>4</v>
      </c>
      <c r="I486" s="220"/>
      <c r="J486" s="221">
        <f>ROUND(I486*H486,2)</f>
        <v>0</v>
      </c>
      <c r="K486" s="217" t="s">
        <v>19</v>
      </c>
      <c r="L486" s="46"/>
      <c r="M486" s="222" t="s">
        <v>19</v>
      </c>
      <c r="N486" s="223" t="s">
        <v>44</v>
      </c>
      <c r="O486" s="86"/>
      <c r="P486" s="224">
        <f>O486*H486</f>
        <v>0</v>
      </c>
      <c r="Q486" s="224">
        <v>0</v>
      </c>
      <c r="R486" s="224">
        <f>Q486*H486</f>
        <v>0</v>
      </c>
      <c r="S486" s="224">
        <v>0</v>
      </c>
      <c r="T486" s="225">
        <f>S486*H486</f>
        <v>0</v>
      </c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R486" s="226" t="s">
        <v>135</v>
      </c>
      <c r="AT486" s="226" t="s">
        <v>190</v>
      </c>
      <c r="AU486" s="226" t="s">
        <v>80</v>
      </c>
      <c r="AY486" s="19" t="s">
        <v>188</v>
      </c>
      <c r="BE486" s="227">
        <f>IF(N486="základní",J486,0)</f>
        <v>0</v>
      </c>
      <c r="BF486" s="227">
        <f>IF(N486="snížená",J486,0)</f>
        <v>0</v>
      </c>
      <c r="BG486" s="227">
        <f>IF(N486="zákl. přenesená",J486,0)</f>
        <v>0</v>
      </c>
      <c r="BH486" s="227">
        <f>IF(N486="sníž. přenesená",J486,0)</f>
        <v>0</v>
      </c>
      <c r="BI486" s="227">
        <f>IF(N486="nulová",J486,0)</f>
        <v>0</v>
      </c>
      <c r="BJ486" s="19" t="s">
        <v>80</v>
      </c>
      <c r="BK486" s="227">
        <f>ROUND(I486*H486,2)</f>
        <v>0</v>
      </c>
      <c r="BL486" s="19" t="s">
        <v>135</v>
      </c>
      <c r="BM486" s="226" t="s">
        <v>6238</v>
      </c>
    </row>
    <row r="487" s="2" customFormat="1" ht="16.5" customHeight="1">
      <c r="A487" s="40"/>
      <c r="B487" s="41"/>
      <c r="C487" s="215" t="s">
        <v>6239</v>
      </c>
      <c r="D487" s="215" t="s">
        <v>190</v>
      </c>
      <c r="E487" s="216" t="s">
        <v>6240</v>
      </c>
      <c r="F487" s="217" t="s">
        <v>6241</v>
      </c>
      <c r="G487" s="218" t="s">
        <v>1352</v>
      </c>
      <c r="H487" s="219">
        <v>2</v>
      </c>
      <c r="I487" s="220"/>
      <c r="J487" s="221">
        <f>ROUND(I487*H487,2)</f>
        <v>0</v>
      </c>
      <c r="K487" s="217" t="s">
        <v>19</v>
      </c>
      <c r="L487" s="46"/>
      <c r="M487" s="222" t="s">
        <v>19</v>
      </c>
      <c r="N487" s="223" t="s">
        <v>44</v>
      </c>
      <c r="O487" s="86"/>
      <c r="P487" s="224">
        <f>O487*H487</f>
        <v>0</v>
      </c>
      <c r="Q487" s="224">
        <v>0</v>
      </c>
      <c r="R487" s="224">
        <f>Q487*H487</f>
        <v>0</v>
      </c>
      <c r="S487" s="224">
        <v>0</v>
      </c>
      <c r="T487" s="225">
        <f>S487*H487</f>
        <v>0</v>
      </c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R487" s="226" t="s">
        <v>135</v>
      </c>
      <c r="AT487" s="226" t="s">
        <v>190</v>
      </c>
      <c r="AU487" s="226" t="s">
        <v>80</v>
      </c>
      <c r="AY487" s="19" t="s">
        <v>188</v>
      </c>
      <c r="BE487" s="227">
        <f>IF(N487="základní",J487,0)</f>
        <v>0</v>
      </c>
      <c r="BF487" s="227">
        <f>IF(N487="snížená",J487,0)</f>
        <v>0</v>
      </c>
      <c r="BG487" s="227">
        <f>IF(N487="zákl. přenesená",J487,0)</f>
        <v>0</v>
      </c>
      <c r="BH487" s="227">
        <f>IF(N487="sníž. přenesená",J487,0)</f>
        <v>0</v>
      </c>
      <c r="BI487" s="227">
        <f>IF(N487="nulová",J487,0)</f>
        <v>0</v>
      </c>
      <c r="BJ487" s="19" t="s">
        <v>80</v>
      </c>
      <c r="BK487" s="227">
        <f>ROUND(I487*H487,2)</f>
        <v>0</v>
      </c>
      <c r="BL487" s="19" t="s">
        <v>135</v>
      </c>
      <c r="BM487" s="226" t="s">
        <v>6242</v>
      </c>
    </row>
    <row r="488" s="2" customFormat="1" ht="16.5" customHeight="1">
      <c r="A488" s="40"/>
      <c r="B488" s="41"/>
      <c r="C488" s="215" t="s">
        <v>4181</v>
      </c>
      <c r="D488" s="215" t="s">
        <v>190</v>
      </c>
      <c r="E488" s="216" t="s">
        <v>5472</v>
      </c>
      <c r="F488" s="217" t="s">
        <v>5473</v>
      </c>
      <c r="G488" s="218" t="s">
        <v>501</v>
      </c>
      <c r="H488" s="219">
        <v>63</v>
      </c>
      <c r="I488" s="220"/>
      <c r="J488" s="221">
        <f>ROUND(I488*H488,2)</f>
        <v>0</v>
      </c>
      <c r="K488" s="217" t="s">
        <v>19</v>
      </c>
      <c r="L488" s="46"/>
      <c r="M488" s="222" t="s">
        <v>19</v>
      </c>
      <c r="N488" s="223" t="s">
        <v>44</v>
      </c>
      <c r="O488" s="86"/>
      <c r="P488" s="224">
        <f>O488*H488</f>
        <v>0</v>
      </c>
      <c r="Q488" s="224">
        <v>0</v>
      </c>
      <c r="R488" s="224">
        <f>Q488*H488</f>
        <v>0</v>
      </c>
      <c r="S488" s="224">
        <v>0</v>
      </c>
      <c r="T488" s="225">
        <f>S488*H488</f>
        <v>0</v>
      </c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R488" s="226" t="s">
        <v>135</v>
      </c>
      <c r="AT488" s="226" t="s">
        <v>190</v>
      </c>
      <c r="AU488" s="226" t="s">
        <v>80</v>
      </c>
      <c r="AY488" s="19" t="s">
        <v>188</v>
      </c>
      <c r="BE488" s="227">
        <f>IF(N488="základní",J488,0)</f>
        <v>0</v>
      </c>
      <c r="BF488" s="227">
        <f>IF(N488="snížená",J488,0)</f>
        <v>0</v>
      </c>
      <c r="BG488" s="227">
        <f>IF(N488="zákl. přenesená",J488,0)</f>
        <v>0</v>
      </c>
      <c r="BH488" s="227">
        <f>IF(N488="sníž. přenesená",J488,0)</f>
        <v>0</v>
      </c>
      <c r="BI488" s="227">
        <f>IF(N488="nulová",J488,0)</f>
        <v>0</v>
      </c>
      <c r="BJ488" s="19" t="s">
        <v>80</v>
      </c>
      <c r="BK488" s="227">
        <f>ROUND(I488*H488,2)</f>
        <v>0</v>
      </c>
      <c r="BL488" s="19" t="s">
        <v>135</v>
      </c>
      <c r="BM488" s="226" t="s">
        <v>6243</v>
      </c>
    </row>
    <row r="489" s="2" customFormat="1" ht="16.5" customHeight="1">
      <c r="A489" s="40"/>
      <c r="B489" s="41"/>
      <c r="C489" s="215" t="s">
        <v>6244</v>
      </c>
      <c r="D489" s="215" t="s">
        <v>190</v>
      </c>
      <c r="E489" s="216" t="s">
        <v>5474</v>
      </c>
      <c r="F489" s="217" t="s">
        <v>5475</v>
      </c>
      <c r="G489" s="218" t="s">
        <v>1352</v>
      </c>
      <c r="H489" s="219">
        <v>70</v>
      </c>
      <c r="I489" s="220"/>
      <c r="J489" s="221">
        <f>ROUND(I489*H489,2)</f>
        <v>0</v>
      </c>
      <c r="K489" s="217" t="s">
        <v>19</v>
      </c>
      <c r="L489" s="46"/>
      <c r="M489" s="222" t="s">
        <v>19</v>
      </c>
      <c r="N489" s="223" t="s">
        <v>44</v>
      </c>
      <c r="O489" s="86"/>
      <c r="P489" s="224">
        <f>O489*H489</f>
        <v>0</v>
      </c>
      <c r="Q489" s="224">
        <v>0</v>
      </c>
      <c r="R489" s="224">
        <f>Q489*H489</f>
        <v>0</v>
      </c>
      <c r="S489" s="224">
        <v>0</v>
      </c>
      <c r="T489" s="225">
        <f>S489*H489</f>
        <v>0</v>
      </c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R489" s="226" t="s">
        <v>135</v>
      </c>
      <c r="AT489" s="226" t="s">
        <v>190</v>
      </c>
      <c r="AU489" s="226" t="s">
        <v>80</v>
      </c>
      <c r="AY489" s="19" t="s">
        <v>188</v>
      </c>
      <c r="BE489" s="227">
        <f>IF(N489="základní",J489,0)</f>
        <v>0</v>
      </c>
      <c r="BF489" s="227">
        <f>IF(N489="snížená",J489,0)</f>
        <v>0</v>
      </c>
      <c r="BG489" s="227">
        <f>IF(N489="zákl. přenesená",J489,0)</f>
        <v>0</v>
      </c>
      <c r="BH489" s="227">
        <f>IF(N489="sníž. přenesená",J489,0)</f>
        <v>0</v>
      </c>
      <c r="BI489" s="227">
        <f>IF(N489="nulová",J489,0)</f>
        <v>0</v>
      </c>
      <c r="BJ489" s="19" t="s">
        <v>80</v>
      </c>
      <c r="BK489" s="227">
        <f>ROUND(I489*H489,2)</f>
        <v>0</v>
      </c>
      <c r="BL489" s="19" t="s">
        <v>135</v>
      </c>
      <c r="BM489" s="226" t="s">
        <v>6245</v>
      </c>
    </row>
    <row r="490" s="2" customFormat="1" ht="16.5" customHeight="1">
      <c r="A490" s="40"/>
      <c r="B490" s="41"/>
      <c r="C490" s="215" t="s">
        <v>5749</v>
      </c>
      <c r="D490" s="215" t="s">
        <v>190</v>
      </c>
      <c r="E490" s="216" t="s">
        <v>5496</v>
      </c>
      <c r="F490" s="217" t="s">
        <v>5497</v>
      </c>
      <c r="G490" s="218" t="s">
        <v>501</v>
      </c>
      <c r="H490" s="219">
        <v>8</v>
      </c>
      <c r="I490" s="220"/>
      <c r="J490" s="221">
        <f>ROUND(I490*H490,2)</f>
        <v>0</v>
      </c>
      <c r="K490" s="217" t="s">
        <v>19</v>
      </c>
      <c r="L490" s="46"/>
      <c r="M490" s="222" t="s">
        <v>19</v>
      </c>
      <c r="N490" s="223" t="s">
        <v>44</v>
      </c>
      <c r="O490" s="86"/>
      <c r="P490" s="224">
        <f>O490*H490</f>
        <v>0</v>
      </c>
      <c r="Q490" s="224">
        <v>0</v>
      </c>
      <c r="R490" s="224">
        <f>Q490*H490</f>
        <v>0</v>
      </c>
      <c r="S490" s="224">
        <v>0</v>
      </c>
      <c r="T490" s="225">
        <f>S490*H490</f>
        <v>0</v>
      </c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R490" s="226" t="s">
        <v>135</v>
      </c>
      <c r="AT490" s="226" t="s">
        <v>190</v>
      </c>
      <c r="AU490" s="226" t="s">
        <v>80</v>
      </c>
      <c r="AY490" s="19" t="s">
        <v>188</v>
      </c>
      <c r="BE490" s="227">
        <f>IF(N490="základní",J490,0)</f>
        <v>0</v>
      </c>
      <c r="BF490" s="227">
        <f>IF(N490="snížená",J490,0)</f>
        <v>0</v>
      </c>
      <c r="BG490" s="227">
        <f>IF(N490="zákl. přenesená",J490,0)</f>
        <v>0</v>
      </c>
      <c r="BH490" s="227">
        <f>IF(N490="sníž. přenesená",J490,0)</f>
        <v>0</v>
      </c>
      <c r="BI490" s="227">
        <f>IF(N490="nulová",J490,0)</f>
        <v>0</v>
      </c>
      <c r="BJ490" s="19" t="s">
        <v>80</v>
      </c>
      <c r="BK490" s="227">
        <f>ROUND(I490*H490,2)</f>
        <v>0</v>
      </c>
      <c r="BL490" s="19" t="s">
        <v>135</v>
      </c>
      <c r="BM490" s="226" t="s">
        <v>6246</v>
      </c>
    </row>
    <row r="491" s="2" customFormat="1" ht="16.5" customHeight="1">
      <c r="A491" s="40"/>
      <c r="B491" s="41"/>
      <c r="C491" s="215" t="s">
        <v>6247</v>
      </c>
      <c r="D491" s="215" t="s">
        <v>190</v>
      </c>
      <c r="E491" s="216" t="s">
        <v>5498</v>
      </c>
      <c r="F491" s="217" t="s">
        <v>5499</v>
      </c>
      <c r="G491" s="218" t="s">
        <v>501</v>
      </c>
      <c r="H491" s="219">
        <v>8</v>
      </c>
      <c r="I491" s="220"/>
      <c r="J491" s="221">
        <f>ROUND(I491*H491,2)</f>
        <v>0</v>
      </c>
      <c r="K491" s="217" t="s">
        <v>19</v>
      </c>
      <c r="L491" s="46"/>
      <c r="M491" s="222" t="s">
        <v>19</v>
      </c>
      <c r="N491" s="223" t="s">
        <v>44</v>
      </c>
      <c r="O491" s="86"/>
      <c r="P491" s="224">
        <f>O491*H491</f>
        <v>0</v>
      </c>
      <c r="Q491" s="224">
        <v>0</v>
      </c>
      <c r="R491" s="224">
        <f>Q491*H491</f>
        <v>0</v>
      </c>
      <c r="S491" s="224">
        <v>0</v>
      </c>
      <c r="T491" s="225">
        <f>S491*H491</f>
        <v>0</v>
      </c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R491" s="226" t="s">
        <v>135</v>
      </c>
      <c r="AT491" s="226" t="s">
        <v>190</v>
      </c>
      <c r="AU491" s="226" t="s">
        <v>80</v>
      </c>
      <c r="AY491" s="19" t="s">
        <v>188</v>
      </c>
      <c r="BE491" s="227">
        <f>IF(N491="základní",J491,0)</f>
        <v>0</v>
      </c>
      <c r="BF491" s="227">
        <f>IF(N491="snížená",J491,0)</f>
        <v>0</v>
      </c>
      <c r="BG491" s="227">
        <f>IF(N491="zákl. přenesená",J491,0)</f>
        <v>0</v>
      </c>
      <c r="BH491" s="227">
        <f>IF(N491="sníž. přenesená",J491,0)</f>
        <v>0</v>
      </c>
      <c r="BI491" s="227">
        <f>IF(N491="nulová",J491,0)</f>
        <v>0</v>
      </c>
      <c r="BJ491" s="19" t="s">
        <v>80</v>
      </c>
      <c r="BK491" s="227">
        <f>ROUND(I491*H491,2)</f>
        <v>0</v>
      </c>
      <c r="BL491" s="19" t="s">
        <v>135</v>
      </c>
      <c r="BM491" s="226" t="s">
        <v>6248</v>
      </c>
    </row>
    <row r="492" s="2" customFormat="1" ht="16.5" customHeight="1">
      <c r="A492" s="40"/>
      <c r="B492" s="41"/>
      <c r="C492" s="215" t="s">
        <v>5752</v>
      </c>
      <c r="D492" s="215" t="s">
        <v>190</v>
      </c>
      <c r="E492" s="216" t="s">
        <v>5862</v>
      </c>
      <c r="F492" s="217" t="s">
        <v>5863</v>
      </c>
      <c r="G492" s="218" t="s">
        <v>501</v>
      </c>
      <c r="H492" s="219">
        <v>8</v>
      </c>
      <c r="I492" s="220"/>
      <c r="J492" s="221">
        <f>ROUND(I492*H492,2)</f>
        <v>0</v>
      </c>
      <c r="K492" s="217" t="s">
        <v>19</v>
      </c>
      <c r="L492" s="46"/>
      <c r="M492" s="222" t="s">
        <v>19</v>
      </c>
      <c r="N492" s="223" t="s">
        <v>44</v>
      </c>
      <c r="O492" s="86"/>
      <c r="P492" s="224">
        <f>O492*H492</f>
        <v>0</v>
      </c>
      <c r="Q492" s="224">
        <v>0</v>
      </c>
      <c r="R492" s="224">
        <f>Q492*H492</f>
        <v>0</v>
      </c>
      <c r="S492" s="224">
        <v>0</v>
      </c>
      <c r="T492" s="225">
        <f>S492*H492</f>
        <v>0</v>
      </c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R492" s="226" t="s">
        <v>135</v>
      </c>
      <c r="AT492" s="226" t="s">
        <v>190</v>
      </c>
      <c r="AU492" s="226" t="s">
        <v>80</v>
      </c>
      <c r="AY492" s="19" t="s">
        <v>188</v>
      </c>
      <c r="BE492" s="227">
        <f>IF(N492="základní",J492,0)</f>
        <v>0</v>
      </c>
      <c r="BF492" s="227">
        <f>IF(N492="snížená",J492,0)</f>
        <v>0</v>
      </c>
      <c r="BG492" s="227">
        <f>IF(N492="zákl. přenesená",J492,0)</f>
        <v>0</v>
      </c>
      <c r="BH492" s="227">
        <f>IF(N492="sníž. přenesená",J492,0)</f>
        <v>0</v>
      </c>
      <c r="BI492" s="227">
        <f>IF(N492="nulová",J492,0)</f>
        <v>0</v>
      </c>
      <c r="BJ492" s="19" t="s">
        <v>80</v>
      </c>
      <c r="BK492" s="227">
        <f>ROUND(I492*H492,2)</f>
        <v>0</v>
      </c>
      <c r="BL492" s="19" t="s">
        <v>135</v>
      </c>
      <c r="BM492" s="226" t="s">
        <v>6249</v>
      </c>
    </row>
    <row r="493" s="2" customFormat="1" ht="16.5" customHeight="1">
      <c r="A493" s="40"/>
      <c r="B493" s="41"/>
      <c r="C493" s="215" t="s">
        <v>6250</v>
      </c>
      <c r="D493" s="215" t="s">
        <v>190</v>
      </c>
      <c r="E493" s="216" t="s">
        <v>5865</v>
      </c>
      <c r="F493" s="217" t="s">
        <v>5866</v>
      </c>
      <c r="G493" s="218" t="s">
        <v>1352</v>
      </c>
      <c r="H493" s="219">
        <v>1</v>
      </c>
      <c r="I493" s="220"/>
      <c r="J493" s="221">
        <f>ROUND(I493*H493,2)</f>
        <v>0</v>
      </c>
      <c r="K493" s="217" t="s">
        <v>19</v>
      </c>
      <c r="L493" s="46"/>
      <c r="M493" s="222" t="s">
        <v>19</v>
      </c>
      <c r="N493" s="223" t="s">
        <v>44</v>
      </c>
      <c r="O493" s="86"/>
      <c r="P493" s="224">
        <f>O493*H493</f>
        <v>0</v>
      </c>
      <c r="Q493" s="224">
        <v>0</v>
      </c>
      <c r="R493" s="224">
        <f>Q493*H493</f>
        <v>0</v>
      </c>
      <c r="S493" s="224">
        <v>0</v>
      </c>
      <c r="T493" s="225">
        <f>S493*H493</f>
        <v>0</v>
      </c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R493" s="226" t="s">
        <v>135</v>
      </c>
      <c r="AT493" s="226" t="s">
        <v>190</v>
      </c>
      <c r="AU493" s="226" t="s">
        <v>80</v>
      </c>
      <c r="AY493" s="19" t="s">
        <v>188</v>
      </c>
      <c r="BE493" s="227">
        <f>IF(N493="základní",J493,0)</f>
        <v>0</v>
      </c>
      <c r="BF493" s="227">
        <f>IF(N493="snížená",J493,0)</f>
        <v>0</v>
      </c>
      <c r="BG493" s="227">
        <f>IF(N493="zákl. přenesená",J493,0)</f>
        <v>0</v>
      </c>
      <c r="BH493" s="227">
        <f>IF(N493="sníž. přenesená",J493,0)</f>
        <v>0</v>
      </c>
      <c r="BI493" s="227">
        <f>IF(N493="nulová",J493,0)</f>
        <v>0</v>
      </c>
      <c r="BJ493" s="19" t="s">
        <v>80</v>
      </c>
      <c r="BK493" s="227">
        <f>ROUND(I493*H493,2)</f>
        <v>0</v>
      </c>
      <c r="BL493" s="19" t="s">
        <v>135</v>
      </c>
      <c r="BM493" s="226" t="s">
        <v>6251</v>
      </c>
    </row>
    <row r="494" s="2" customFormat="1" ht="16.5" customHeight="1">
      <c r="A494" s="40"/>
      <c r="B494" s="41"/>
      <c r="C494" s="215" t="s">
        <v>5755</v>
      </c>
      <c r="D494" s="215" t="s">
        <v>190</v>
      </c>
      <c r="E494" s="216" t="s">
        <v>3892</v>
      </c>
      <c r="F494" s="217" t="s">
        <v>5504</v>
      </c>
      <c r="G494" s="218" t="s">
        <v>501</v>
      </c>
      <c r="H494" s="219">
        <v>8</v>
      </c>
      <c r="I494" s="220"/>
      <c r="J494" s="221">
        <f>ROUND(I494*H494,2)</f>
        <v>0</v>
      </c>
      <c r="K494" s="217" t="s">
        <v>19</v>
      </c>
      <c r="L494" s="46"/>
      <c r="M494" s="222" t="s">
        <v>19</v>
      </c>
      <c r="N494" s="223" t="s">
        <v>44</v>
      </c>
      <c r="O494" s="86"/>
      <c r="P494" s="224">
        <f>O494*H494</f>
        <v>0</v>
      </c>
      <c r="Q494" s="224">
        <v>0</v>
      </c>
      <c r="R494" s="224">
        <f>Q494*H494</f>
        <v>0</v>
      </c>
      <c r="S494" s="224">
        <v>0</v>
      </c>
      <c r="T494" s="225">
        <f>S494*H494</f>
        <v>0</v>
      </c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R494" s="226" t="s">
        <v>135</v>
      </c>
      <c r="AT494" s="226" t="s">
        <v>190</v>
      </c>
      <c r="AU494" s="226" t="s">
        <v>80</v>
      </c>
      <c r="AY494" s="19" t="s">
        <v>188</v>
      </c>
      <c r="BE494" s="227">
        <f>IF(N494="základní",J494,0)</f>
        <v>0</v>
      </c>
      <c r="BF494" s="227">
        <f>IF(N494="snížená",J494,0)</f>
        <v>0</v>
      </c>
      <c r="BG494" s="227">
        <f>IF(N494="zákl. přenesená",J494,0)</f>
        <v>0</v>
      </c>
      <c r="BH494" s="227">
        <f>IF(N494="sníž. přenesená",J494,0)</f>
        <v>0</v>
      </c>
      <c r="BI494" s="227">
        <f>IF(N494="nulová",J494,0)</f>
        <v>0</v>
      </c>
      <c r="BJ494" s="19" t="s">
        <v>80</v>
      </c>
      <c r="BK494" s="227">
        <f>ROUND(I494*H494,2)</f>
        <v>0</v>
      </c>
      <c r="BL494" s="19" t="s">
        <v>135</v>
      </c>
      <c r="BM494" s="226" t="s">
        <v>6252</v>
      </c>
    </row>
    <row r="495" s="2" customFormat="1" ht="21.75" customHeight="1">
      <c r="A495" s="40"/>
      <c r="B495" s="41"/>
      <c r="C495" s="215" t="s">
        <v>6253</v>
      </c>
      <c r="D495" s="215" t="s">
        <v>190</v>
      </c>
      <c r="E495" s="216" t="s">
        <v>6254</v>
      </c>
      <c r="F495" s="217" t="s">
        <v>6255</v>
      </c>
      <c r="G495" s="218" t="s">
        <v>1352</v>
      </c>
      <c r="H495" s="219">
        <v>10</v>
      </c>
      <c r="I495" s="220"/>
      <c r="J495" s="221">
        <f>ROUND(I495*H495,2)</f>
        <v>0</v>
      </c>
      <c r="K495" s="217" t="s">
        <v>19</v>
      </c>
      <c r="L495" s="46"/>
      <c r="M495" s="222" t="s">
        <v>19</v>
      </c>
      <c r="N495" s="223" t="s">
        <v>44</v>
      </c>
      <c r="O495" s="86"/>
      <c r="P495" s="224">
        <f>O495*H495</f>
        <v>0</v>
      </c>
      <c r="Q495" s="224">
        <v>0</v>
      </c>
      <c r="R495" s="224">
        <f>Q495*H495</f>
        <v>0</v>
      </c>
      <c r="S495" s="224">
        <v>0</v>
      </c>
      <c r="T495" s="225">
        <f>S495*H495</f>
        <v>0</v>
      </c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R495" s="226" t="s">
        <v>135</v>
      </c>
      <c r="AT495" s="226" t="s">
        <v>190</v>
      </c>
      <c r="AU495" s="226" t="s">
        <v>80</v>
      </c>
      <c r="AY495" s="19" t="s">
        <v>188</v>
      </c>
      <c r="BE495" s="227">
        <f>IF(N495="základní",J495,0)</f>
        <v>0</v>
      </c>
      <c r="BF495" s="227">
        <f>IF(N495="snížená",J495,0)</f>
        <v>0</v>
      </c>
      <c r="BG495" s="227">
        <f>IF(N495="zákl. přenesená",J495,0)</f>
        <v>0</v>
      </c>
      <c r="BH495" s="227">
        <f>IF(N495="sníž. přenesená",J495,0)</f>
        <v>0</v>
      </c>
      <c r="BI495" s="227">
        <f>IF(N495="nulová",J495,0)</f>
        <v>0</v>
      </c>
      <c r="BJ495" s="19" t="s">
        <v>80</v>
      </c>
      <c r="BK495" s="227">
        <f>ROUND(I495*H495,2)</f>
        <v>0</v>
      </c>
      <c r="BL495" s="19" t="s">
        <v>135</v>
      </c>
      <c r="BM495" s="226" t="s">
        <v>6256</v>
      </c>
    </row>
    <row r="496" s="2" customFormat="1" ht="16.5" customHeight="1">
      <c r="A496" s="40"/>
      <c r="B496" s="41"/>
      <c r="C496" s="215" t="s">
        <v>5758</v>
      </c>
      <c r="D496" s="215" t="s">
        <v>190</v>
      </c>
      <c r="E496" s="216" t="s">
        <v>5575</v>
      </c>
      <c r="F496" s="217" t="s">
        <v>5576</v>
      </c>
      <c r="G496" s="218" t="s">
        <v>1397</v>
      </c>
      <c r="H496" s="219">
        <v>50</v>
      </c>
      <c r="I496" s="220"/>
      <c r="J496" s="221">
        <f>ROUND(I496*H496,2)</f>
        <v>0</v>
      </c>
      <c r="K496" s="217" t="s">
        <v>19</v>
      </c>
      <c r="L496" s="46"/>
      <c r="M496" s="222" t="s">
        <v>19</v>
      </c>
      <c r="N496" s="223" t="s">
        <v>44</v>
      </c>
      <c r="O496" s="86"/>
      <c r="P496" s="224">
        <f>O496*H496</f>
        <v>0</v>
      </c>
      <c r="Q496" s="224">
        <v>0</v>
      </c>
      <c r="R496" s="224">
        <f>Q496*H496</f>
        <v>0</v>
      </c>
      <c r="S496" s="224">
        <v>0</v>
      </c>
      <c r="T496" s="225">
        <f>S496*H496</f>
        <v>0</v>
      </c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R496" s="226" t="s">
        <v>135</v>
      </c>
      <c r="AT496" s="226" t="s">
        <v>190</v>
      </c>
      <c r="AU496" s="226" t="s">
        <v>80</v>
      </c>
      <c r="AY496" s="19" t="s">
        <v>188</v>
      </c>
      <c r="BE496" s="227">
        <f>IF(N496="základní",J496,0)</f>
        <v>0</v>
      </c>
      <c r="BF496" s="227">
        <f>IF(N496="snížená",J496,0)</f>
        <v>0</v>
      </c>
      <c r="BG496" s="227">
        <f>IF(N496="zákl. přenesená",J496,0)</f>
        <v>0</v>
      </c>
      <c r="BH496" s="227">
        <f>IF(N496="sníž. přenesená",J496,0)</f>
        <v>0</v>
      </c>
      <c r="BI496" s="227">
        <f>IF(N496="nulová",J496,0)</f>
        <v>0</v>
      </c>
      <c r="BJ496" s="19" t="s">
        <v>80</v>
      </c>
      <c r="BK496" s="227">
        <f>ROUND(I496*H496,2)</f>
        <v>0</v>
      </c>
      <c r="BL496" s="19" t="s">
        <v>135</v>
      </c>
      <c r="BM496" s="226" t="s">
        <v>6257</v>
      </c>
    </row>
    <row r="497" s="2" customFormat="1" ht="16.5" customHeight="1">
      <c r="A497" s="40"/>
      <c r="B497" s="41"/>
      <c r="C497" s="215" t="s">
        <v>6258</v>
      </c>
      <c r="D497" s="215" t="s">
        <v>190</v>
      </c>
      <c r="E497" s="216" t="s">
        <v>5577</v>
      </c>
      <c r="F497" s="217" t="s">
        <v>3798</v>
      </c>
      <c r="G497" s="218" t="s">
        <v>1397</v>
      </c>
      <c r="H497" s="219">
        <v>50</v>
      </c>
      <c r="I497" s="220"/>
      <c r="J497" s="221">
        <f>ROUND(I497*H497,2)</f>
        <v>0</v>
      </c>
      <c r="K497" s="217" t="s">
        <v>19</v>
      </c>
      <c r="L497" s="46"/>
      <c r="M497" s="222" t="s">
        <v>19</v>
      </c>
      <c r="N497" s="223" t="s">
        <v>44</v>
      </c>
      <c r="O497" s="86"/>
      <c r="P497" s="224">
        <f>O497*H497</f>
        <v>0</v>
      </c>
      <c r="Q497" s="224">
        <v>0</v>
      </c>
      <c r="R497" s="224">
        <f>Q497*H497</f>
        <v>0</v>
      </c>
      <c r="S497" s="224">
        <v>0</v>
      </c>
      <c r="T497" s="225">
        <f>S497*H497</f>
        <v>0</v>
      </c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R497" s="226" t="s">
        <v>135</v>
      </c>
      <c r="AT497" s="226" t="s">
        <v>190</v>
      </c>
      <c r="AU497" s="226" t="s">
        <v>80</v>
      </c>
      <c r="AY497" s="19" t="s">
        <v>188</v>
      </c>
      <c r="BE497" s="227">
        <f>IF(N497="základní",J497,0)</f>
        <v>0</v>
      </c>
      <c r="BF497" s="227">
        <f>IF(N497="snížená",J497,0)</f>
        <v>0</v>
      </c>
      <c r="BG497" s="227">
        <f>IF(N497="zákl. přenesená",J497,0)</f>
        <v>0</v>
      </c>
      <c r="BH497" s="227">
        <f>IF(N497="sníž. přenesená",J497,0)</f>
        <v>0</v>
      </c>
      <c r="BI497" s="227">
        <f>IF(N497="nulová",J497,0)</f>
        <v>0</v>
      </c>
      <c r="BJ497" s="19" t="s">
        <v>80</v>
      </c>
      <c r="BK497" s="227">
        <f>ROUND(I497*H497,2)</f>
        <v>0</v>
      </c>
      <c r="BL497" s="19" t="s">
        <v>135</v>
      </c>
      <c r="BM497" s="226" t="s">
        <v>6259</v>
      </c>
    </row>
    <row r="498" s="2" customFormat="1" ht="16.5" customHeight="1">
      <c r="A498" s="40"/>
      <c r="B498" s="41"/>
      <c r="C498" s="215" t="s">
        <v>5761</v>
      </c>
      <c r="D498" s="215" t="s">
        <v>190</v>
      </c>
      <c r="E498" s="216" t="s">
        <v>5578</v>
      </c>
      <c r="F498" s="217" t="s">
        <v>5579</v>
      </c>
      <c r="G498" s="218" t="s">
        <v>5425</v>
      </c>
      <c r="H498" s="219">
        <v>1</v>
      </c>
      <c r="I498" s="220"/>
      <c r="J498" s="221">
        <f>ROUND(I498*H498,2)</f>
        <v>0</v>
      </c>
      <c r="K498" s="217" t="s">
        <v>19</v>
      </c>
      <c r="L498" s="46"/>
      <c r="M498" s="222" t="s">
        <v>19</v>
      </c>
      <c r="N498" s="223" t="s">
        <v>44</v>
      </c>
      <c r="O498" s="86"/>
      <c r="P498" s="224">
        <f>O498*H498</f>
        <v>0</v>
      </c>
      <c r="Q498" s="224">
        <v>0</v>
      </c>
      <c r="R498" s="224">
        <f>Q498*H498</f>
        <v>0</v>
      </c>
      <c r="S498" s="224">
        <v>0</v>
      </c>
      <c r="T498" s="225">
        <f>S498*H498</f>
        <v>0</v>
      </c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R498" s="226" t="s">
        <v>135</v>
      </c>
      <c r="AT498" s="226" t="s">
        <v>190</v>
      </c>
      <c r="AU498" s="226" t="s">
        <v>80</v>
      </c>
      <c r="AY498" s="19" t="s">
        <v>188</v>
      </c>
      <c r="BE498" s="227">
        <f>IF(N498="základní",J498,0)</f>
        <v>0</v>
      </c>
      <c r="BF498" s="227">
        <f>IF(N498="snížená",J498,0)</f>
        <v>0</v>
      </c>
      <c r="BG498" s="227">
        <f>IF(N498="zákl. přenesená",J498,0)</f>
        <v>0</v>
      </c>
      <c r="BH498" s="227">
        <f>IF(N498="sníž. přenesená",J498,0)</f>
        <v>0</v>
      </c>
      <c r="BI498" s="227">
        <f>IF(N498="nulová",J498,0)</f>
        <v>0</v>
      </c>
      <c r="BJ498" s="19" t="s">
        <v>80</v>
      </c>
      <c r="BK498" s="227">
        <f>ROUND(I498*H498,2)</f>
        <v>0</v>
      </c>
      <c r="BL498" s="19" t="s">
        <v>135</v>
      </c>
      <c r="BM498" s="226" t="s">
        <v>6260</v>
      </c>
    </row>
    <row r="499" s="2" customFormat="1" ht="16.5" customHeight="1">
      <c r="A499" s="40"/>
      <c r="B499" s="41"/>
      <c r="C499" s="215" t="s">
        <v>6261</v>
      </c>
      <c r="D499" s="215" t="s">
        <v>190</v>
      </c>
      <c r="E499" s="216" t="s">
        <v>5580</v>
      </c>
      <c r="F499" s="217" t="s">
        <v>5581</v>
      </c>
      <c r="G499" s="218" t="s">
        <v>1352</v>
      </c>
      <c r="H499" s="219">
        <v>1</v>
      </c>
      <c r="I499" s="220"/>
      <c r="J499" s="221">
        <f>ROUND(I499*H499,2)</f>
        <v>0</v>
      </c>
      <c r="K499" s="217" t="s">
        <v>19</v>
      </c>
      <c r="L499" s="46"/>
      <c r="M499" s="222" t="s">
        <v>19</v>
      </c>
      <c r="N499" s="223" t="s">
        <v>44</v>
      </c>
      <c r="O499" s="86"/>
      <c r="P499" s="224">
        <f>O499*H499</f>
        <v>0</v>
      </c>
      <c r="Q499" s="224">
        <v>0</v>
      </c>
      <c r="R499" s="224">
        <f>Q499*H499</f>
        <v>0</v>
      </c>
      <c r="S499" s="224">
        <v>0</v>
      </c>
      <c r="T499" s="225">
        <f>S499*H499</f>
        <v>0</v>
      </c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R499" s="226" t="s">
        <v>135</v>
      </c>
      <c r="AT499" s="226" t="s">
        <v>190</v>
      </c>
      <c r="AU499" s="226" t="s">
        <v>80</v>
      </c>
      <c r="AY499" s="19" t="s">
        <v>188</v>
      </c>
      <c r="BE499" s="227">
        <f>IF(N499="základní",J499,0)</f>
        <v>0</v>
      </c>
      <c r="BF499" s="227">
        <f>IF(N499="snížená",J499,0)</f>
        <v>0</v>
      </c>
      <c r="BG499" s="227">
        <f>IF(N499="zákl. přenesená",J499,0)</f>
        <v>0</v>
      </c>
      <c r="BH499" s="227">
        <f>IF(N499="sníž. přenesená",J499,0)</f>
        <v>0</v>
      </c>
      <c r="BI499" s="227">
        <f>IF(N499="nulová",J499,0)</f>
        <v>0</v>
      </c>
      <c r="BJ499" s="19" t="s">
        <v>80</v>
      </c>
      <c r="BK499" s="227">
        <f>ROUND(I499*H499,2)</f>
        <v>0</v>
      </c>
      <c r="BL499" s="19" t="s">
        <v>135</v>
      </c>
      <c r="BM499" s="226" t="s">
        <v>6262</v>
      </c>
    </row>
    <row r="500" s="2" customFormat="1" ht="16.5" customHeight="1">
      <c r="A500" s="40"/>
      <c r="B500" s="41"/>
      <c r="C500" s="215" t="s">
        <v>5764</v>
      </c>
      <c r="D500" s="215" t="s">
        <v>190</v>
      </c>
      <c r="E500" s="216" t="s">
        <v>5582</v>
      </c>
      <c r="F500" s="217" t="s">
        <v>5583</v>
      </c>
      <c r="G500" s="218" t="s">
        <v>5584</v>
      </c>
      <c r="H500" s="219">
        <v>5</v>
      </c>
      <c r="I500" s="220"/>
      <c r="J500" s="221">
        <f>ROUND(I500*H500,2)</f>
        <v>0</v>
      </c>
      <c r="K500" s="217" t="s">
        <v>19</v>
      </c>
      <c r="L500" s="46"/>
      <c r="M500" s="222" t="s">
        <v>19</v>
      </c>
      <c r="N500" s="223" t="s">
        <v>44</v>
      </c>
      <c r="O500" s="86"/>
      <c r="P500" s="224">
        <f>O500*H500</f>
        <v>0</v>
      </c>
      <c r="Q500" s="224">
        <v>0</v>
      </c>
      <c r="R500" s="224">
        <f>Q500*H500</f>
        <v>0</v>
      </c>
      <c r="S500" s="224">
        <v>0</v>
      </c>
      <c r="T500" s="225">
        <f>S500*H500</f>
        <v>0</v>
      </c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R500" s="226" t="s">
        <v>135</v>
      </c>
      <c r="AT500" s="226" t="s">
        <v>190</v>
      </c>
      <c r="AU500" s="226" t="s">
        <v>80</v>
      </c>
      <c r="AY500" s="19" t="s">
        <v>188</v>
      </c>
      <c r="BE500" s="227">
        <f>IF(N500="základní",J500,0)</f>
        <v>0</v>
      </c>
      <c r="BF500" s="227">
        <f>IF(N500="snížená",J500,0)</f>
        <v>0</v>
      </c>
      <c r="BG500" s="227">
        <f>IF(N500="zákl. přenesená",J500,0)</f>
        <v>0</v>
      </c>
      <c r="BH500" s="227">
        <f>IF(N500="sníž. přenesená",J500,0)</f>
        <v>0</v>
      </c>
      <c r="BI500" s="227">
        <f>IF(N500="nulová",J500,0)</f>
        <v>0</v>
      </c>
      <c r="BJ500" s="19" t="s">
        <v>80</v>
      </c>
      <c r="BK500" s="227">
        <f>ROUND(I500*H500,2)</f>
        <v>0</v>
      </c>
      <c r="BL500" s="19" t="s">
        <v>135</v>
      </c>
      <c r="BM500" s="226" t="s">
        <v>6263</v>
      </c>
    </row>
    <row r="501" s="2" customFormat="1" ht="16.5" customHeight="1">
      <c r="A501" s="40"/>
      <c r="B501" s="41"/>
      <c r="C501" s="215" t="s">
        <v>6264</v>
      </c>
      <c r="D501" s="215" t="s">
        <v>190</v>
      </c>
      <c r="E501" s="216" t="s">
        <v>5585</v>
      </c>
      <c r="F501" s="217" t="s">
        <v>5586</v>
      </c>
      <c r="G501" s="218" t="s">
        <v>1352</v>
      </c>
      <c r="H501" s="219">
        <v>1</v>
      </c>
      <c r="I501" s="220"/>
      <c r="J501" s="221">
        <f>ROUND(I501*H501,2)</f>
        <v>0</v>
      </c>
      <c r="K501" s="217" t="s">
        <v>19</v>
      </c>
      <c r="L501" s="46"/>
      <c r="M501" s="222" t="s">
        <v>19</v>
      </c>
      <c r="N501" s="223" t="s">
        <v>44</v>
      </c>
      <c r="O501" s="86"/>
      <c r="P501" s="224">
        <f>O501*H501</f>
        <v>0</v>
      </c>
      <c r="Q501" s="224">
        <v>0</v>
      </c>
      <c r="R501" s="224">
        <f>Q501*H501</f>
        <v>0</v>
      </c>
      <c r="S501" s="224">
        <v>0</v>
      </c>
      <c r="T501" s="225">
        <f>S501*H501</f>
        <v>0</v>
      </c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R501" s="226" t="s">
        <v>135</v>
      </c>
      <c r="AT501" s="226" t="s">
        <v>190</v>
      </c>
      <c r="AU501" s="226" t="s">
        <v>80</v>
      </c>
      <c r="AY501" s="19" t="s">
        <v>188</v>
      </c>
      <c r="BE501" s="227">
        <f>IF(N501="základní",J501,0)</f>
        <v>0</v>
      </c>
      <c r="BF501" s="227">
        <f>IF(N501="snížená",J501,0)</f>
        <v>0</v>
      </c>
      <c r="BG501" s="227">
        <f>IF(N501="zákl. přenesená",J501,0)</f>
        <v>0</v>
      </c>
      <c r="BH501" s="227">
        <f>IF(N501="sníž. přenesená",J501,0)</f>
        <v>0</v>
      </c>
      <c r="BI501" s="227">
        <f>IF(N501="nulová",J501,0)</f>
        <v>0</v>
      </c>
      <c r="BJ501" s="19" t="s">
        <v>80</v>
      </c>
      <c r="BK501" s="227">
        <f>ROUND(I501*H501,2)</f>
        <v>0</v>
      </c>
      <c r="BL501" s="19" t="s">
        <v>135</v>
      </c>
      <c r="BM501" s="226" t="s">
        <v>6265</v>
      </c>
    </row>
    <row r="502" s="2" customFormat="1" ht="16.5" customHeight="1">
      <c r="A502" s="40"/>
      <c r="B502" s="41"/>
      <c r="C502" s="215" t="s">
        <v>5767</v>
      </c>
      <c r="D502" s="215" t="s">
        <v>190</v>
      </c>
      <c r="E502" s="216" t="s">
        <v>5587</v>
      </c>
      <c r="F502" s="217" t="s">
        <v>5588</v>
      </c>
      <c r="G502" s="218" t="s">
        <v>3827</v>
      </c>
      <c r="H502" s="219">
        <v>1</v>
      </c>
      <c r="I502" s="220"/>
      <c r="J502" s="221">
        <f>ROUND(I502*H502,2)</f>
        <v>0</v>
      </c>
      <c r="K502" s="217" t="s">
        <v>19</v>
      </c>
      <c r="L502" s="46"/>
      <c r="M502" s="222" t="s">
        <v>19</v>
      </c>
      <c r="N502" s="223" t="s">
        <v>44</v>
      </c>
      <c r="O502" s="86"/>
      <c r="P502" s="224">
        <f>O502*H502</f>
        <v>0</v>
      </c>
      <c r="Q502" s="224">
        <v>0</v>
      </c>
      <c r="R502" s="224">
        <f>Q502*H502</f>
        <v>0</v>
      </c>
      <c r="S502" s="224">
        <v>0</v>
      </c>
      <c r="T502" s="225">
        <f>S502*H502</f>
        <v>0</v>
      </c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R502" s="226" t="s">
        <v>135</v>
      </c>
      <c r="AT502" s="226" t="s">
        <v>190</v>
      </c>
      <c r="AU502" s="226" t="s">
        <v>80</v>
      </c>
      <c r="AY502" s="19" t="s">
        <v>188</v>
      </c>
      <c r="BE502" s="227">
        <f>IF(N502="základní",J502,0)</f>
        <v>0</v>
      </c>
      <c r="BF502" s="227">
        <f>IF(N502="snížená",J502,0)</f>
        <v>0</v>
      </c>
      <c r="BG502" s="227">
        <f>IF(N502="zákl. přenesená",J502,0)</f>
        <v>0</v>
      </c>
      <c r="BH502" s="227">
        <f>IF(N502="sníž. přenesená",J502,0)</f>
        <v>0</v>
      </c>
      <c r="BI502" s="227">
        <f>IF(N502="nulová",J502,0)</f>
        <v>0</v>
      </c>
      <c r="BJ502" s="19" t="s">
        <v>80</v>
      </c>
      <c r="BK502" s="227">
        <f>ROUND(I502*H502,2)</f>
        <v>0</v>
      </c>
      <c r="BL502" s="19" t="s">
        <v>135</v>
      </c>
      <c r="BM502" s="226" t="s">
        <v>6266</v>
      </c>
    </row>
    <row r="503" s="2" customFormat="1" ht="16.5" customHeight="1">
      <c r="A503" s="40"/>
      <c r="B503" s="41"/>
      <c r="C503" s="215" t="s">
        <v>6267</v>
      </c>
      <c r="D503" s="215" t="s">
        <v>190</v>
      </c>
      <c r="E503" s="216" t="s">
        <v>5589</v>
      </c>
      <c r="F503" s="217" t="s">
        <v>4152</v>
      </c>
      <c r="G503" s="218" t="s">
        <v>451</v>
      </c>
      <c r="H503" s="219">
        <v>8</v>
      </c>
      <c r="I503" s="220"/>
      <c r="J503" s="221">
        <f>ROUND(I503*H503,2)</f>
        <v>0</v>
      </c>
      <c r="K503" s="217" t="s">
        <v>19</v>
      </c>
      <c r="L503" s="46"/>
      <c r="M503" s="222" t="s">
        <v>19</v>
      </c>
      <c r="N503" s="223" t="s">
        <v>44</v>
      </c>
      <c r="O503" s="86"/>
      <c r="P503" s="224">
        <f>O503*H503</f>
        <v>0</v>
      </c>
      <c r="Q503" s="224">
        <v>0</v>
      </c>
      <c r="R503" s="224">
        <f>Q503*H503</f>
        <v>0</v>
      </c>
      <c r="S503" s="224">
        <v>0</v>
      </c>
      <c r="T503" s="225">
        <f>S503*H503</f>
        <v>0</v>
      </c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R503" s="226" t="s">
        <v>135</v>
      </c>
      <c r="AT503" s="226" t="s">
        <v>190</v>
      </c>
      <c r="AU503" s="226" t="s">
        <v>80</v>
      </c>
      <c r="AY503" s="19" t="s">
        <v>188</v>
      </c>
      <c r="BE503" s="227">
        <f>IF(N503="základní",J503,0)</f>
        <v>0</v>
      </c>
      <c r="BF503" s="227">
        <f>IF(N503="snížená",J503,0)</f>
        <v>0</v>
      </c>
      <c r="BG503" s="227">
        <f>IF(N503="zákl. přenesená",J503,0)</f>
        <v>0</v>
      </c>
      <c r="BH503" s="227">
        <f>IF(N503="sníž. přenesená",J503,0)</f>
        <v>0</v>
      </c>
      <c r="BI503" s="227">
        <f>IF(N503="nulová",J503,0)</f>
        <v>0</v>
      </c>
      <c r="BJ503" s="19" t="s">
        <v>80</v>
      </c>
      <c r="BK503" s="227">
        <f>ROUND(I503*H503,2)</f>
        <v>0</v>
      </c>
      <c r="BL503" s="19" t="s">
        <v>135</v>
      </c>
      <c r="BM503" s="226" t="s">
        <v>6268</v>
      </c>
    </row>
    <row r="504" s="2" customFormat="1" ht="16.5" customHeight="1">
      <c r="A504" s="40"/>
      <c r="B504" s="41"/>
      <c r="C504" s="215" t="s">
        <v>5770</v>
      </c>
      <c r="D504" s="215" t="s">
        <v>190</v>
      </c>
      <c r="E504" s="216" t="s">
        <v>3925</v>
      </c>
      <c r="F504" s="217" t="s">
        <v>5590</v>
      </c>
      <c r="G504" s="218" t="s">
        <v>345</v>
      </c>
      <c r="H504" s="219">
        <v>0.050000000000000003</v>
      </c>
      <c r="I504" s="220"/>
      <c r="J504" s="221">
        <f>ROUND(I504*H504,2)</f>
        <v>0</v>
      </c>
      <c r="K504" s="217" t="s">
        <v>19</v>
      </c>
      <c r="L504" s="46"/>
      <c r="M504" s="222" t="s">
        <v>19</v>
      </c>
      <c r="N504" s="223" t="s">
        <v>44</v>
      </c>
      <c r="O504" s="86"/>
      <c r="P504" s="224">
        <f>O504*H504</f>
        <v>0</v>
      </c>
      <c r="Q504" s="224">
        <v>0</v>
      </c>
      <c r="R504" s="224">
        <f>Q504*H504</f>
        <v>0</v>
      </c>
      <c r="S504" s="224">
        <v>0</v>
      </c>
      <c r="T504" s="225">
        <f>S504*H504</f>
        <v>0</v>
      </c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R504" s="226" t="s">
        <v>135</v>
      </c>
      <c r="AT504" s="226" t="s">
        <v>190</v>
      </c>
      <c r="AU504" s="226" t="s">
        <v>80</v>
      </c>
      <c r="AY504" s="19" t="s">
        <v>188</v>
      </c>
      <c r="BE504" s="227">
        <f>IF(N504="základní",J504,0)</f>
        <v>0</v>
      </c>
      <c r="BF504" s="227">
        <f>IF(N504="snížená",J504,0)</f>
        <v>0</v>
      </c>
      <c r="BG504" s="227">
        <f>IF(N504="zákl. přenesená",J504,0)</f>
        <v>0</v>
      </c>
      <c r="BH504" s="227">
        <f>IF(N504="sníž. přenesená",J504,0)</f>
        <v>0</v>
      </c>
      <c r="BI504" s="227">
        <f>IF(N504="nulová",J504,0)</f>
        <v>0</v>
      </c>
      <c r="BJ504" s="19" t="s">
        <v>80</v>
      </c>
      <c r="BK504" s="227">
        <f>ROUND(I504*H504,2)</f>
        <v>0</v>
      </c>
      <c r="BL504" s="19" t="s">
        <v>135</v>
      </c>
      <c r="BM504" s="226" t="s">
        <v>6269</v>
      </c>
    </row>
    <row r="505" s="2" customFormat="1" ht="16.5" customHeight="1">
      <c r="A505" s="40"/>
      <c r="B505" s="41"/>
      <c r="C505" s="215" t="s">
        <v>6270</v>
      </c>
      <c r="D505" s="215" t="s">
        <v>190</v>
      </c>
      <c r="E505" s="216" t="s">
        <v>3927</v>
      </c>
      <c r="F505" s="217" t="s">
        <v>3767</v>
      </c>
      <c r="G505" s="218" t="s">
        <v>345</v>
      </c>
      <c r="H505" s="219">
        <v>0.050000000000000003</v>
      </c>
      <c r="I505" s="220"/>
      <c r="J505" s="221">
        <f>ROUND(I505*H505,2)</f>
        <v>0</v>
      </c>
      <c r="K505" s="217" t="s">
        <v>19</v>
      </c>
      <c r="L505" s="46"/>
      <c r="M505" s="222" t="s">
        <v>19</v>
      </c>
      <c r="N505" s="223" t="s">
        <v>44</v>
      </c>
      <c r="O505" s="86"/>
      <c r="P505" s="224">
        <f>O505*H505</f>
        <v>0</v>
      </c>
      <c r="Q505" s="224">
        <v>0</v>
      </c>
      <c r="R505" s="224">
        <f>Q505*H505</f>
        <v>0</v>
      </c>
      <c r="S505" s="224">
        <v>0</v>
      </c>
      <c r="T505" s="225">
        <f>S505*H505</f>
        <v>0</v>
      </c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R505" s="226" t="s">
        <v>135</v>
      </c>
      <c r="AT505" s="226" t="s">
        <v>190</v>
      </c>
      <c r="AU505" s="226" t="s">
        <v>80</v>
      </c>
      <c r="AY505" s="19" t="s">
        <v>188</v>
      </c>
      <c r="BE505" s="227">
        <f>IF(N505="základní",J505,0)</f>
        <v>0</v>
      </c>
      <c r="BF505" s="227">
        <f>IF(N505="snížená",J505,0)</f>
        <v>0</v>
      </c>
      <c r="BG505" s="227">
        <f>IF(N505="zákl. přenesená",J505,0)</f>
        <v>0</v>
      </c>
      <c r="BH505" s="227">
        <f>IF(N505="sníž. přenesená",J505,0)</f>
        <v>0</v>
      </c>
      <c r="BI505" s="227">
        <f>IF(N505="nulová",J505,0)</f>
        <v>0</v>
      </c>
      <c r="BJ505" s="19" t="s">
        <v>80</v>
      </c>
      <c r="BK505" s="227">
        <f>ROUND(I505*H505,2)</f>
        <v>0</v>
      </c>
      <c r="BL505" s="19" t="s">
        <v>135</v>
      </c>
      <c r="BM505" s="226" t="s">
        <v>6271</v>
      </c>
    </row>
    <row r="506" s="2" customFormat="1" ht="16.5" customHeight="1">
      <c r="A506" s="40"/>
      <c r="B506" s="41"/>
      <c r="C506" s="215" t="s">
        <v>5773</v>
      </c>
      <c r="D506" s="215" t="s">
        <v>190</v>
      </c>
      <c r="E506" s="216" t="s">
        <v>5591</v>
      </c>
      <c r="F506" s="217" t="s">
        <v>5592</v>
      </c>
      <c r="G506" s="218" t="s">
        <v>345</v>
      </c>
      <c r="H506" s="219">
        <v>0.40000000000000002</v>
      </c>
      <c r="I506" s="220"/>
      <c r="J506" s="221">
        <f>ROUND(I506*H506,2)</f>
        <v>0</v>
      </c>
      <c r="K506" s="217" t="s">
        <v>19</v>
      </c>
      <c r="L506" s="46"/>
      <c r="M506" s="222" t="s">
        <v>19</v>
      </c>
      <c r="N506" s="223" t="s">
        <v>44</v>
      </c>
      <c r="O506" s="86"/>
      <c r="P506" s="224">
        <f>O506*H506</f>
        <v>0</v>
      </c>
      <c r="Q506" s="224">
        <v>0</v>
      </c>
      <c r="R506" s="224">
        <f>Q506*H506</f>
        <v>0</v>
      </c>
      <c r="S506" s="224">
        <v>0</v>
      </c>
      <c r="T506" s="225">
        <f>S506*H506</f>
        <v>0</v>
      </c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R506" s="226" t="s">
        <v>135</v>
      </c>
      <c r="AT506" s="226" t="s">
        <v>190</v>
      </c>
      <c r="AU506" s="226" t="s">
        <v>80</v>
      </c>
      <c r="AY506" s="19" t="s">
        <v>188</v>
      </c>
      <c r="BE506" s="227">
        <f>IF(N506="základní",J506,0)</f>
        <v>0</v>
      </c>
      <c r="BF506" s="227">
        <f>IF(N506="snížená",J506,0)</f>
        <v>0</v>
      </c>
      <c r="BG506" s="227">
        <f>IF(N506="zákl. přenesená",J506,0)</f>
        <v>0</v>
      </c>
      <c r="BH506" s="227">
        <f>IF(N506="sníž. přenesená",J506,0)</f>
        <v>0</v>
      </c>
      <c r="BI506" s="227">
        <f>IF(N506="nulová",J506,0)</f>
        <v>0</v>
      </c>
      <c r="BJ506" s="19" t="s">
        <v>80</v>
      </c>
      <c r="BK506" s="227">
        <f>ROUND(I506*H506,2)</f>
        <v>0</v>
      </c>
      <c r="BL506" s="19" t="s">
        <v>135</v>
      </c>
      <c r="BM506" s="226" t="s">
        <v>6272</v>
      </c>
    </row>
    <row r="507" s="2" customFormat="1" ht="16.5" customHeight="1">
      <c r="A507" s="40"/>
      <c r="B507" s="41"/>
      <c r="C507" s="215" t="s">
        <v>6273</v>
      </c>
      <c r="D507" s="215" t="s">
        <v>190</v>
      </c>
      <c r="E507" s="216" t="s">
        <v>5593</v>
      </c>
      <c r="F507" s="217" t="s">
        <v>3767</v>
      </c>
      <c r="G507" s="218" t="s">
        <v>345</v>
      </c>
      <c r="H507" s="219">
        <v>0.40000000000000002</v>
      </c>
      <c r="I507" s="220"/>
      <c r="J507" s="221">
        <f>ROUND(I507*H507,2)</f>
        <v>0</v>
      </c>
      <c r="K507" s="217" t="s">
        <v>19</v>
      </c>
      <c r="L507" s="46"/>
      <c r="M507" s="222" t="s">
        <v>19</v>
      </c>
      <c r="N507" s="223" t="s">
        <v>44</v>
      </c>
      <c r="O507" s="86"/>
      <c r="P507" s="224">
        <f>O507*H507</f>
        <v>0</v>
      </c>
      <c r="Q507" s="224">
        <v>0</v>
      </c>
      <c r="R507" s="224">
        <f>Q507*H507</f>
        <v>0</v>
      </c>
      <c r="S507" s="224">
        <v>0</v>
      </c>
      <c r="T507" s="225">
        <f>S507*H507</f>
        <v>0</v>
      </c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R507" s="226" t="s">
        <v>135</v>
      </c>
      <c r="AT507" s="226" t="s">
        <v>190</v>
      </c>
      <c r="AU507" s="226" t="s">
        <v>80</v>
      </c>
      <c r="AY507" s="19" t="s">
        <v>188</v>
      </c>
      <c r="BE507" s="227">
        <f>IF(N507="základní",J507,0)</f>
        <v>0</v>
      </c>
      <c r="BF507" s="227">
        <f>IF(N507="snížená",J507,0)</f>
        <v>0</v>
      </c>
      <c r="BG507" s="227">
        <f>IF(N507="zákl. přenesená",J507,0)</f>
        <v>0</v>
      </c>
      <c r="BH507" s="227">
        <f>IF(N507="sníž. přenesená",J507,0)</f>
        <v>0</v>
      </c>
      <c r="BI507" s="227">
        <f>IF(N507="nulová",J507,0)</f>
        <v>0</v>
      </c>
      <c r="BJ507" s="19" t="s">
        <v>80</v>
      </c>
      <c r="BK507" s="227">
        <f>ROUND(I507*H507,2)</f>
        <v>0</v>
      </c>
      <c r="BL507" s="19" t="s">
        <v>135</v>
      </c>
      <c r="BM507" s="226" t="s">
        <v>6274</v>
      </c>
    </row>
    <row r="508" s="2" customFormat="1" ht="16.5" customHeight="1">
      <c r="A508" s="40"/>
      <c r="B508" s="41"/>
      <c r="C508" s="215" t="s">
        <v>5776</v>
      </c>
      <c r="D508" s="215" t="s">
        <v>190</v>
      </c>
      <c r="E508" s="216" t="s">
        <v>5594</v>
      </c>
      <c r="F508" s="217" t="s">
        <v>5595</v>
      </c>
      <c r="G508" s="218" t="s">
        <v>1352</v>
      </c>
      <c r="H508" s="219">
        <v>1</v>
      </c>
      <c r="I508" s="220"/>
      <c r="J508" s="221">
        <f>ROUND(I508*H508,2)</f>
        <v>0</v>
      </c>
      <c r="K508" s="217" t="s">
        <v>19</v>
      </c>
      <c r="L508" s="46"/>
      <c r="M508" s="222" t="s">
        <v>19</v>
      </c>
      <c r="N508" s="223" t="s">
        <v>44</v>
      </c>
      <c r="O508" s="86"/>
      <c r="P508" s="224">
        <f>O508*H508</f>
        <v>0</v>
      </c>
      <c r="Q508" s="224">
        <v>0</v>
      </c>
      <c r="R508" s="224">
        <f>Q508*H508</f>
        <v>0</v>
      </c>
      <c r="S508" s="224">
        <v>0</v>
      </c>
      <c r="T508" s="225">
        <f>S508*H508</f>
        <v>0</v>
      </c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R508" s="226" t="s">
        <v>135</v>
      </c>
      <c r="AT508" s="226" t="s">
        <v>190</v>
      </c>
      <c r="AU508" s="226" t="s">
        <v>80</v>
      </c>
      <c r="AY508" s="19" t="s">
        <v>188</v>
      </c>
      <c r="BE508" s="227">
        <f>IF(N508="základní",J508,0)</f>
        <v>0</v>
      </c>
      <c r="BF508" s="227">
        <f>IF(N508="snížená",J508,0)</f>
        <v>0</v>
      </c>
      <c r="BG508" s="227">
        <f>IF(N508="zákl. přenesená",J508,0)</f>
        <v>0</v>
      </c>
      <c r="BH508" s="227">
        <f>IF(N508="sníž. přenesená",J508,0)</f>
        <v>0</v>
      </c>
      <c r="BI508" s="227">
        <f>IF(N508="nulová",J508,0)</f>
        <v>0</v>
      </c>
      <c r="BJ508" s="19" t="s">
        <v>80</v>
      </c>
      <c r="BK508" s="227">
        <f>ROUND(I508*H508,2)</f>
        <v>0</v>
      </c>
      <c r="BL508" s="19" t="s">
        <v>135</v>
      </c>
      <c r="BM508" s="226" t="s">
        <v>6275</v>
      </c>
    </row>
    <row r="509" s="12" customFormat="1" ht="25.92" customHeight="1">
      <c r="A509" s="12"/>
      <c r="B509" s="199"/>
      <c r="C509" s="200"/>
      <c r="D509" s="201" t="s">
        <v>72</v>
      </c>
      <c r="E509" s="202" t="s">
        <v>253</v>
      </c>
      <c r="F509" s="202" t="s">
        <v>6276</v>
      </c>
      <c r="G509" s="200"/>
      <c r="H509" s="200"/>
      <c r="I509" s="203"/>
      <c r="J509" s="204">
        <f>BK509</f>
        <v>0</v>
      </c>
      <c r="K509" s="200"/>
      <c r="L509" s="205"/>
      <c r="M509" s="206"/>
      <c r="N509" s="207"/>
      <c r="O509" s="207"/>
      <c r="P509" s="208">
        <f>SUM(P510:P564)</f>
        <v>0</v>
      </c>
      <c r="Q509" s="207"/>
      <c r="R509" s="208">
        <f>SUM(R510:R564)</f>
        <v>0</v>
      </c>
      <c r="S509" s="207"/>
      <c r="T509" s="209">
        <f>SUM(T510:T564)</f>
        <v>0</v>
      </c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R509" s="210" t="s">
        <v>80</v>
      </c>
      <c r="AT509" s="211" t="s">
        <v>72</v>
      </c>
      <c r="AU509" s="211" t="s">
        <v>73</v>
      </c>
      <c r="AY509" s="210" t="s">
        <v>188</v>
      </c>
      <c r="BK509" s="212">
        <f>SUM(BK510:BK564)</f>
        <v>0</v>
      </c>
    </row>
    <row r="510" s="2" customFormat="1" ht="33" customHeight="1">
      <c r="A510" s="40"/>
      <c r="B510" s="41"/>
      <c r="C510" s="215" t="s">
        <v>6277</v>
      </c>
      <c r="D510" s="215" t="s">
        <v>190</v>
      </c>
      <c r="E510" s="216" t="s">
        <v>6278</v>
      </c>
      <c r="F510" s="217" t="s">
        <v>6279</v>
      </c>
      <c r="G510" s="218" t="s">
        <v>1352</v>
      </c>
      <c r="H510" s="219">
        <v>1</v>
      </c>
      <c r="I510" s="220"/>
      <c r="J510" s="221">
        <f>ROUND(I510*H510,2)</f>
        <v>0</v>
      </c>
      <c r="K510" s="217" t="s">
        <v>19</v>
      </c>
      <c r="L510" s="46"/>
      <c r="M510" s="222" t="s">
        <v>19</v>
      </c>
      <c r="N510" s="223" t="s">
        <v>44</v>
      </c>
      <c r="O510" s="86"/>
      <c r="P510" s="224">
        <f>O510*H510</f>
        <v>0</v>
      </c>
      <c r="Q510" s="224">
        <v>0</v>
      </c>
      <c r="R510" s="224">
        <f>Q510*H510</f>
        <v>0</v>
      </c>
      <c r="S510" s="224">
        <v>0</v>
      </c>
      <c r="T510" s="225">
        <f>S510*H510</f>
        <v>0</v>
      </c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R510" s="226" t="s">
        <v>135</v>
      </c>
      <c r="AT510" s="226" t="s">
        <v>190</v>
      </c>
      <c r="AU510" s="226" t="s">
        <v>80</v>
      </c>
      <c r="AY510" s="19" t="s">
        <v>188</v>
      </c>
      <c r="BE510" s="227">
        <f>IF(N510="základní",J510,0)</f>
        <v>0</v>
      </c>
      <c r="BF510" s="227">
        <f>IF(N510="snížená",J510,0)</f>
        <v>0</v>
      </c>
      <c r="BG510" s="227">
        <f>IF(N510="zákl. přenesená",J510,0)</f>
        <v>0</v>
      </c>
      <c r="BH510" s="227">
        <f>IF(N510="sníž. přenesená",J510,0)</f>
        <v>0</v>
      </c>
      <c r="BI510" s="227">
        <f>IF(N510="nulová",J510,0)</f>
        <v>0</v>
      </c>
      <c r="BJ510" s="19" t="s">
        <v>80</v>
      </c>
      <c r="BK510" s="227">
        <f>ROUND(I510*H510,2)</f>
        <v>0</v>
      </c>
      <c r="BL510" s="19" t="s">
        <v>135</v>
      </c>
      <c r="BM510" s="226" t="s">
        <v>6280</v>
      </c>
    </row>
    <row r="511" s="2" customFormat="1" ht="24.15" customHeight="1">
      <c r="A511" s="40"/>
      <c r="B511" s="41"/>
      <c r="C511" s="215" t="s">
        <v>5779</v>
      </c>
      <c r="D511" s="215" t="s">
        <v>190</v>
      </c>
      <c r="E511" s="216" t="s">
        <v>6281</v>
      </c>
      <c r="F511" s="217" t="s">
        <v>6282</v>
      </c>
      <c r="G511" s="218" t="s">
        <v>3827</v>
      </c>
      <c r="H511" s="219">
        <v>1</v>
      </c>
      <c r="I511" s="220"/>
      <c r="J511" s="221">
        <f>ROUND(I511*H511,2)</f>
        <v>0</v>
      </c>
      <c r="K511" s="217" t="s">
        <v>19</v>
      </c>
      <c r="L511" s="46"/>
      <c r="M511" s="222" t="s">
        <v>19</v>
      </c>
      <c r="N511" s="223" t="s">
        <v>44</v>
      </c>
      <c r="O511" s="86"/>
      <c r="P511" s="224">
        <f>O511*H511</f>
        <v>0</v>
      </c>
      <c r="Q511" s="224">
        <v>0</v>
      </c>
      <c r="R511" s="224">
        <f>Q511*H511</f>
        <v>0</v>
      </c>
      <c r="S511" s="224">
        <v>0</v>
      </c>
      <c r="T511" s="225">
        <f>S511*H511</f>
        <v>0</v>
      </c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R511" s="226" t="s">
        <v>135</v>
      </c>
      <c r="AT511" s="226" t="s">
        <v>190</v>
      </c>
      <c r="AU511" s="226" t="s">
        <v>80</v>
      </c>
      <c r="AY511" s="19" t="s">
        <v>188</v>
      </c>
      <c r="BE511" s="227">
        <f>IF(N511="základní",J511,0)</f>
        <v>0</v>
      </c>
      <c r="BF511" s="227">
        <f>IF(N511="snížená",J511,0)</f>
        <v>0</v>
      </c>
      <c r="BG511" s="227">
        <f>IF(N511="zákl. přenesená",J511,0)</f>
        <v>0</v>
      </c>
      <c r="BH511" s="227">
        <f>IF(N511="sníž. přenesená",J511,0)</f>
        <v>0</v>
      </c>
      <c r="BI511" s="227">
        <f>IF(N511="nulová",J511,0)</f>
        <v>0</v>
      </c>
      <c r="BJ511" s="19" t="s">
        <v>80</v>
      </c>
      <c r="BK511" s="227">
        <f>ROUND(I511*H511,2)</f>
        <v>0</v>
      </c>
      <c r="BL511" s="19" t="s">
        <v>135</v>
      </c>
      <c r="BM511" s="226" t="s">
        <v>6283</v>
      </c>
    </row>
    <row r="512" s="2" customFormat="1" ht="16.5" customHeight="1">
      <c r="A512" s="40"/>
      <c r="B512" s="41"/>
      <c r="C512" s="215" t="s">
        <v>6284</v>
      </c>
      <c r="D512" s="215" t="s">
        <v>190</v>
      </c>
      <c r="E512" s="216" t="s">
        <v>6285</v>
      </c>
      <c r="F512" s="217" t="s">
        <v>6286</v>
      </c>
      <c r="G512" s="218" t="s">
        <v>1352</v>
      </c>
      <c r="H512" s="219">
        <v>2</v>
      </c>
      <c r="I512" s="220"/>
      <c r="J512" s="221">
        <f>ROUND(I512*H512,2)</f>
        <v>0</v>
      </c>
      <c r="K512" s="217" t="s">
        <v>19</v>
      </c>
      <c r="L512" s="46"/>
      <c r="M512" s="222" t="s">
        <v>19</v>
      </c>
      <c r="N512" s="223" t="s">
        <v>44</v>
      </c>
      <c r="O512" s="86"/>
      <c r="P512" s="224">
        <f>O512*H512</f>
        <v>0</v>
      </c>
      <c r="Q512" s="224">
        <v>0</v>
      </c>
      <c r="R512" s="224">
        <f>Q512*H512</f>
        <v>0</v>
      </c>
      <c r="S512" s="224">
        <v>0</v>
      </c>
      <c r="T512" s="225">
        <f>S512*H512</f>
        <v>0</v>
      </c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R512" s="226" t="s">
        <v>135</v>
      </c>
      <c r="AT512" s="226" t="s">
        <v>190</v>
      </c>
      <c r="AU512" s="226" t="s">
        <v>80</v>
      </c>
      <c r="AY512" s="19" t="s">
        <v>188</v>
      </c>
      <c r="BE512" s="227">
        <f>IF(N512="základní",J512,0)</f>
        <v>0</v>
      </c>
      <c r="BF512" s="227">
        <f>IF(N512="snížená",J512,0)</f>
        <v>0</v>
      </c>
      <c r="BG512" s="227">
        <f>IF(N512="zákl. přenesená",J512,0)</f>
        <v>0</v>
      </c>
      <c r="BH512" s="227">
        <f>IF(N512="sníž. přenesená",J512,0)</f>
        <v>0</v>
      </c>
      <c r="BI512" s="227">
        <f>IF(N512="nulová",J512,0)</f>
        <v>0</v>
      </c>
      <c r="BJ512" s="19" t="s">
        <v>80</v>
      </c>
      <c r="BK512" s="227">
        <f>ROUND(I512*H512,2)</f>
        <v>0</v>
      </c>
      <c r="BL512" s="19" t="s">
        <v>135</v>
      </c>
      <c r="BM512" s="226" t="s">
        <v>6287</v>
      </c>
    </row>
    <row r="513" s="2" customFormat="1" ht="24.15" customHeight="1">
      <c r="A513" s="40"/>
      <c r="B513" s="41"/>
      <c r="C513" s="215" t="s">
        <v>5782</v>
      </c>
      <c r="D513" s="215" t="s">
        <v>190</v>
      </c>
      <c r="E513" s="216" t="s">
        <v>6288</v>
      </c>
      <c r="F513" s="217" t="s">
        <v>6289</v>
      </c>
      <c r="G513" s="218" t="s">
        <v>1352</v>
      </c>
      <c r="H513" s="219">
        <v>1</v>
      </c>
      <c r="I513" s="220"/>
      <c r="J513" s="221">
        <f>ROUND(I513*H513,2)</f>
        <v>0</v>
      </c>
      <c r="K513" s="217" t="s">
        <v>19</v>
      </c>
      <c r="L513" s="46"/>
      <c r="M513" s="222" t="s">
        <v>19</v>
      </c>
      <c r="N513" s="223" t="s">
        <v>44</v>
      </c>
      <c r="O513" s="86"/>
      <c r="P513" s="224">
        <f>O513*H513</f>
        <v>0</v>
      </c>
      <c r="Q513" s="224">
        <v>0</v>
      </c>
      <c r="R513" s="224">
        <f>Q513*H513</f>
        <v>0</v>
      </c>
      <c r="S513" s="224">
        <v>0</v>
      </c>
      <c r="T513" s="225">
        <f>S513*H513</f>
        <v>0</v>
      </c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R513" s="226" t="s">
        <v>135</v>
      </c>
      <c r="AT513" s="226" t="s">
        <v>190</v>
      </c>
      <c r="AU513" s="226" t="s">
        <v>80</v>
      </c>
      <c r="AY513" s="19" t="s">
        <v>188</v>
      </c>
      <c r="BE513" s="227">
        <f>IF(N513="základní",J513,0)</f>
        <v>0</v>
      </c>
      <c r="BF513" s="227">
        <f>IF(N513="snížená",J513,0)</f>
        <v>0</v>
      </c>
      <c r="BG513" s="227">
        <f>IF(N513="zákl. přenesená",J513,0)</f>
        <v>0</v>
      </c>
      <c r="BH513" s="227">
        <f>IF(N513="sníž. přenesená",J513,0)</f>
        <v>0</v>
      </c>
      <c r="BI513" s="227">
        <f>IF(N513="nulová",J513,0)</f>
        <v>0</v>
      </c>
      <c r="BJ513" s="19" t="s">
        <v>80</v>
      </c>
      <c r="BK513" s="227">
        <f>ROUND(I513*H513,2)</f>
        <v>0</v>
      </c>
      <c r="BL513" s="19" t="s">
        <v>135</v>
      </c>
      <c r="BM513" s="226" t="s">
        <v>6290</v>
      </c>
    </row>
    <row r="514" s="2" customFormat="1" ht="24.15" customHeight="1">
      <c r="A514" s="40"/>
      <c r="B514" s="41"/>
      <c r="C514" s="215" t="s">
        <v>6291</v>
      </c>
      <c r="D514" s="215" t="s">
        <v>190</v>
      </c>
      <c r="E514" s="216" t="s">
        <v>6292</v>
      </c>
      <c r="F514" s="217" t="s">
        <v>6293</v>
      </c>
      <c r="G514" s="218" t="s">
        <v>1352</v>
      </c>
      <c r="H514" s="219">
        <v>1</v>
      </c>
      <c r="I514" s="220"/>
      <c r="J514" s="221">
        <f>ROUND(I514*H514,2)</f>
        <v>0</v>
      </c>
      <c r="K514" s="217" t="s">
        <v>19</v>
      </c>
      <c r="L514" s="46"/>
      <c r="M514" s="222" t="s">
        <v>19</v>
      </c>
      <c r="N514" s="223" t="s">
        <v>44</v>
      </c>
      <c r="O514" s="86"/>
      <c r="P514" s="224">
        <f>O514*H514</f>
        <v>0</v>
      </c>
      <c r="Q514" s="224">
        <v>0</v>
      </c>
      <c r="R514" s="224">
        <f>Q514*H514</f>
        <v>0</v>
      </c>
      <c r="S514" s="224">
        <v>0</v>
      </c>
      <c r="T514" s="225">
        <f>S514*H514</f>
        <v>0</v>
      </c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R514" s="226" t="s">
        <v>135</v>
      </c>
      <c r="AT514" s="226" t="s">
        <v>190</v>
      </c>
      <c r="AU514" s="226" t="s">
        <v>80</v>
      </c>
      <c r="AY514" s="19" t="s">
        <v>188</v>
      </c>
      <c r="BE514" s="227">
        <f>IF(N514="základní",J514,0)</f>
        <v>0</v>
      </c>
      <c r="BF514" s="227">
        <f>IF(N514="snížená",J514,0)</f>
        <v>0</v>
      </c>
      <c r="BG514" s="227">
        <f>IF(N514="zákl. přenesená",J514,0)</f>
        <v>0</v>
      </c>
      <c r="BH514" s="227">
        <f>IF(N514="sníž. přenesená",J514,0)</f>
        <v>0</v>
      </c>
      <c r="BI514" s="227">
        <f>IF(N514="nulová",J514,0)</f>
        <v>0</v>
      </c>
      <c r="BJ514" s="19" t="s">
        <v>80</v>
      </c>
      <c r="BK514" s="227">
        <f>ROUND(I514*H514,2)</f>
        <v>0</v>
      </c>
      <c r="BL514" s="19" t="s">
        <v>135</v>
      </c>
      <c r="BM514" s="226" t="s">
        <v>6294</v>
      </c>
    </row>
    <row r="515" s="2" customFormat="1" ht="24.15" customHeight="1">
      <c r="A515" s="40"/>
      <c r="B515" s="41"/>
      <c r="C515" s="215" t="s">
        <v>5785</v>
      </c>
      <c r="D515" s="215" t="s">
        <v>190</v>
      </c>
      <c r="E515" s="216" t="s">
        <v>6295</v>
      </c>
      <c r="F515" s="217" t="s">
        <v>6296</v>
      </c>
      <c r="G515" s="218" t="s">
        <v>1352</v>
      </c>
      <c r="H515" s="219">
        <v>1</v>
      </c>
      <c r="I515" s="220"/>
      <c r="J515" s="221">
        <f>ROUND(I515*H515,2)</f>
        <v>0</v>
      </c>
      <c r="K515" s="217" t="s">
        <v>19</v>
      </c>
      <c r="L515" s="46"/>
      <c r="M515" s="222" t="s">
        <v>19</v>
      </c>
      <c r="N515" s="223" t="s">
        <v>44</v>
      </c>
      <c r="O515" s="86"/>
      <c r="P515" s="224">
        <f>O515*H515</f>
        <v>0</v>
      </c>
      <c r="Q515" s="224">
        <v>0</v>
      </c>
      <c r="R515" s="224">
        <f>Q515*H515</f>
        <v>0</v>
      </c>
      <c r="S515" s="224">
        <v>0</v>
      </c>
      <c r="T515" s="225">
        <f>S515*H515</f>
        <v>0</v>
      </c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R515" s="226" t="s">
        <v>135</v>
      </c>
      <c r="AT515" s="226" t="s">
        <v>190</v>
      </c>
      <c r="AU515" s="226" t="s">
        <v>80</v>
      </c>
      <c r="AY515" s="19" t="s">
        <v>188</v>
      </c>
      <c r="BE515" s="227">
        <f>IF(N515="základní",J515,0)</f>
        <v>0</v>
      </c>
      <c r="BF515" s="227">
        <f>IF(N515="snížená",J515,0)</f>
        <v>0</v>
      </c>
      <c r="BG515" s="227">
        <f>IF(N515="zákl. přenesená",J515,0)</f>
        <v>0</v>
      </c>
      <c r="BH515" s="227">
        <f>IF(N515="sníž. přenesená",J515,0)</f>
        <v>0</v>
      </c>
      <c r="BI515" s="227">
        <f>IF(N515="nulová",J515,0)</f>
        <v>0</v>
      </c>
      <c r="BJ515" s="19" t="s">
        <v>80</v>
      </c>
      <c r="BK515" s="227">
        <f>ROUND(I515*H515,2)</f>
        <v>0</v>
      </c>
      <c r="BL515" s="19" t="s">
        <v>135</v>
      </c>
      <c r="BM515" s="226" t="s">
        <v>6297</v>
      </c>
    </row>
    <row r="516" s="2" customFormat="1" ht="16.5" customHeight="1">
      <c r="A516" s="40"/>
      <c r="B516" s="41"/>
      <c r="C516" s="215" t="s">
        <v>6298</v>
      </c>
      <c r="D516" s="215" t="s">
        <v>190</v>
      </c>
      <c r="E516" s="216" t="s">
        <v>6299</v>
      </c>
      <c r="F516" s="217" t="s">
        <v>6300</v>
      </c>
      <c r="G516" s="218" t="s">
        <v>1352</v>
      </c>
      <c r="H516" s="219">
        <v>1</v>
      </c>
      <c r="I516" s="220"/>
      <c r="J516" s="221">
        <f>ROUND(I516*H516,2)</f>
        <v>0</v>
      </c>
      <c r="K516" s="217" t="s">
        <v>19</v>
      </c>
      <c r="L516" s="46"/>
      <c r="M516" s="222" t="s">
        <v>19</v>
      </c>
      <c r="N516" s="223" t="s">
        <v>44</v>
      </c>
      <c r="O516" s="86"/>
      <c r="P516" s="224">
        <f>O516*H516</f>
        <v>0</v>
      </c>
      <c r="Q516" s="224">
        <v>0</v>
      </c>
      <c r="R516" s="224">
        <f>Q516*H516</f>
        <v>0</v>
      </c>
      <c r="S516" s="224">
        <v>0</v>
      </c>
      <c r="T516" s="225">
        <f>S516*H516</f>
        <v>0</v>
      </c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R516" s="226" t="s">
        <v>135</v>
      </c>
      <c r="AT516" s="226" t="s">
        <v>190</v>
      </c>
      <c r="AU516" s="226" t="s">
        <v>80</v>
      </c>
      <c r="AY516" s="19" t="s">
        <v>188</v>
      </c>
      <c r="BE516" s="227">
        <f>IF(N516="základní",J516,0)</f>
        <v>0</v>
      </c>
      <c r="BF516" s="227">
        <f>IF(N516="snížená",J516,0)</f>
        <v>0</v>
      </c>
      <c r="BG516" s="227">
        <f>IF(N516="zákl. přenesená",J516,0)</f>
        <v>0</v>
      </c>
      <c r="BH516" s="227">
        <f>IF(N516="sníž. přenesená",J516,0)</f>
        <v>0</v>
      </c>
      <c r="BI516" s="227">
        <f>IF(N516="nulová",J516,0)</f>
        <v>0</v>
      </c>
      <c r="BJ516" s="19" t="s">
        <v>80</v>
      </c>
      <c r="BK516" s="227">
        <f>ROUND(I516*H516,2)</f>
        <v>0</v>
      </c>
      <c r="BL516" s="19" t="s">
        <v>135</v>
      </c>
      <c r="BM516" s="226" t="s">
        <v>6301</v>
      </c>
    </row>
    <row r="517" s="2" customFormat="1" ht="24.15" customHeight="1">
      <c r="A517" s="40"/>
      <c r="B517" s="41"/>
      <c r="C517" s="215" t="s">
        <v>5788</v>
      </c>
      <c r="D517" s="215" t="s">
        <v>190</v>
      </c>
      <c r="E517" s="216" t="s">
        <v>6302</v>
      </c>
      <c r="F517" s="217" t="s">
        <v>6303</v>
      </c>
      <c r="G517" s="218" t="s">
        <v>451</v>
      </c>
      <c r="H517" s="219">
        <v>0.5</v>
      </c>
      <c r="I517" s="220"/>
      <c r="J517" s="221">
        <f>ROUND(I517*H517,2)</f>
        <v>0</v>
      </c>
      <c r="K517" s="217" t="s">
        <v>19</v>
      </c>
      <c r="L517" s="46"/>
      <c r="M517" s="222" t="s">
        <v>19</v>
      </c>
      <c r="N517" s="223" t="s">
        <v>44</v>
      </c>
      <c r="O517" s="86"/>
      <c r="P517" s="224">
        <f>O517*H517</f>
        <v>0</v>
      </c>
      <c r="Q517" s="224">
        <v>0</v>
      </c>
      <c r="R517" s="224">
        <f>Q517*H517</f>
        <v>0</v>
      </c>
      <c r="S517" s="224">
        <v>0</v>
      </c>
      <c r="T517" s="225">
        <f>S517*H517</f>
        <v>0</v>
      </c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R517" s="226" t="s">
        <v>135</v>
      </c>
      <c r="AT517" s="226" t="s">
        <v>190</v>
      </c>
      <c r="AU517" s="226" t="s">
        <v>80</v>
      </c>
      <c r="AY517" s="19" t="s">
        <v>188</v>
      </c>
      <c r="BE517" s="227">
        <f>IF(N517="základní",J517,0)</f>
        <v>0</v>
      </c>
      <c r="BF517" s="227">
        <f>IF(N517="snížená",J517,0)</f>
        <v>0</v>
      </c>
      <c r="BG517" s="227">
        <f>IF(N517="zákl. přenesená",J517,0)</f>
        <v>0</v>
      </c>
      <c r="BH517" s="227">
        <f>IF(N517="sníž. přenesená",J517,0)</f>
        <v>0</v>
      </c>
      <c r="BI517" s="227">
        <f>IF(N517="nulová",J517,0)</f>
        <v>0</v>
      </c>
      <c r="BJ517" s="19" t="s">
        <v>80</v>
      </c>
      <c r="BK517" s="227">
        <f>ROUND(I517*H517,2)</f>
        <v>0</v>
      </c>
      <c r="BL517" s="19" t="s">
        <v>135</v>
      </c>
      <c r="BM517" s="226" t="s">
        <v>6304</v>
      </c>
    </row>
    <row r="518" s="2" customFormat="1" ht="16.5" customHeight="1">
      <c r="A518" s="40"/>
      <c r="B518" s="41"/>
      <c r="C518" s="215" t="s">
        <v>6305</v>
      </c>
      <c r="D518" s="215" t="s">
        <v>190</v>
      </c>
      <c r="E518" s="216" t="s">
        <v>6306</v>
      </c>
      <c r="F518" s="217" t="s">
        <v>6307</v>
      </c>
      <c r="G518" s="218" t="s">
        <v>1352</v>
      </c>
      <c r="H518" s="219">
        <v>2</v>
      </c>
      <c r="I518" s="220"/>
      <c r="J518" s="221">
        <f>ROUND(I518*H518,2)</f>
        <v>0</v>
      </c>
      <c r="K518" s="217" t="s">
        <v>19</v>
      </c>
      <c r="L518" s="46"/>
      <c r="M518" s="222" t="s">
        <v>19</v>
      </c>
      <c r="N518" s="223" t="s">
        <v>44</v>
      </c>
      <c r="O518" s="86"/>
      <c r="P518" s="224">
        <f>O518*H518</f>
        <v>0</v>
      </c>
      <c r="Q518" s="224">
        <v>0</v>
      </c>
      <c r="R518" s="224">
        <f>Q518*H518</f>
        <v>0</v>
      </c>
      <c r="S518" s="224">
        <v>0</v>
      </c>
      <c r="T518" s="225">
        <f>S518*H518</f>
        <v>0</v>
      </c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R518" s="226" t="s">
        <v>135</v>
      </c>
      <c r="AT518" s="226" t="s">
        <v>190</v>
      </c>
      <c r="AU518" s="226" t="s">
        <v>80</v>
      </c>
      <c r="AY518" s="19" t="s">
        <v>188</v>
      </c>
      <c r="BE518" s="227">
        <f>IF(N518="základní",J518,0)</f>
        <v>0</v>
      </c>
      <c r="BF518" s="227">
        <f>IF(N518="snížená",J518,0)</f>
        <v>0</v>
      </c>
      <c r="BG518" s="227">
        <f>IF(N518="zákl. přenesená",J518,0)</f>
        <v>0</v>
      </c>
      <c r="BH518" s="227">
        <f>IF(N518="sníž. přenesená",J518,0)</f>
        <v>0</v>
      </c>
      <c r="BI518" s="227">
        <f>IF(N518="nulová",J518,0)</f>
        <v>0</v>
      </c>
      <c r="BJ518" s="19" t="s">
        <v>80</v>
      </c>
      <c r="BK518" s="227">
        <f>ROUND(I518*H518,2)</f>
        <v>0</v>
      </c>
      <c r="BL518" s="19" t="s">
        <v>135</v>
      </c>
      <c r="BM518" s="226" t="s">
        <v>6308</v>
      </c>
    </row>
    <row r="519" s="2" customFormat="1" ht="16.5" customHeight="1">
      <c r="A519" s="40"/>
      <c r="B519" s="41"/>
      <c r="C519" s="215" t="s">
        <v>5791</v>
      </c>
      <c r="D519" s="215" t="s">
        <v>190</v>
      </c>
      <c r="E519" s="216" t="s">
        <v>6309</v>
      </c>
      <c r="F519" s="217" t="s">
        <v>6310</v>
      </c>
      <c r="G519" s="218" t="s">
        <v>1352</v>
      </c>
      <c r="H519" s="219">
        <v>1</v>
      </c>
      <c r="I519" s="220"/>
      <c r="J519" s="221">
        <f>ROUND(I519*H519,2)</f>
        <v>0</v>
      </c>
      <c r="K519" s="217" t="s">
        <v>19</v>
      </c>
      <c r="L519" s="46"/>
      <c r="M519" s="222" t="s">
        <v>19</v>
      </c>
      <c r="N519" s="223" t="s">
        <v>44</v>
      </c>
      <c r="O519" s="86"/>
      <c r="P519" s="224">
        <f>O519*H519</f>
        <v>0</v>
      </c>
      <c r="Q519" s="224">
        <v>0</v>
      </c>
      <c r="R519" s="224">
        <f>Q519*H519</f>
        <v>0</v>
      </c>
      <c r="S519" s="224">
        <v>0</v>
      </c>
      <c r="T519" s="225">
        <f>S519*H519</f>
        <v>0</v>
      </c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R519" s="226" t="s">
        <v>135</v>
      </c>
      <c r="AT519" s="226" t="s">
        <v>190</v>
      </c>
      <c r="AU519" s="226" t="s">
        <v>80</v>
      </c>
      <c r="AY519" s="19" t="s">
        <v>188</v>
      </c>
      <c r="BE519" s="227">
        <f>IF(N519="základní",J519,0)</f>
        <v>0</v>
      </c>
      <c r="BF519" s="227">
        <f>IF(N519="snížená",J519,0)</f>
        <v>0</v>
      </c>
      <c r="BG519" s="227">
        <f>IF(N519="zákl. přenesená",J519,0)</f>
        <v>0</v>
      </c>
      <c r="BH519" s="227">
        <f>IF(N519="sníž. přenesená",J519,0)</f>
        <v>0</v>
      </c>
      <c r="BI519" s="227">
        <f>IF(N519="nulová",J519,0)</f>
        <v>0</v>
      </c>
      <c r="BJ519" s="19" t="s">
        <v>80</v>
      </c>
      <c r="BK519" s="227">
        <f>ROUND(I519*H519,2)</f>
        <v>0</v>
      </c>
      <c r="BL519" s="19" t="s">
        <v>135</v>
      </c>
      <c r="BM519" s="226" t="s">
        <v>6311</v>
      </c>
    </row>
    <row r="520" s="2" customFormat="1" ht="16.5" customHeight="1">
      <c r="A520" s="40"/>
      <c r="B520" s="41"/>
      <c r="C520" s="215" t="s">
        <v>6312</v>
      </c>
      <c r="D520" s="215" t="s">
        <v>190</v>
      </c>
      <c r="E520" s="216" t="s">
        <v>6313</v>
      </c>
      <c r="F520" s="217" t="s">
        <v>6314</v>
      </c>
      <c r="G520" s="218" t="s">
        <v>1352</v>
      </c>
      <c r="H520" s="219">
        <v>1</v>
      </c>
      <c r="I520" s="220"/>
      <c r="J520" s="221">
        <f>ROUND(I520*H520,2)</f>
        <v>0</v>
      </c>
      <c r="K520" s="217" t="s">
        <v>19</v>
      </c>
      <c r="L520" s="46"/>
      <c r="M520" s="222" t="s">
        <v>19</v>
      </c>
      <c r="N520" s="223" t="s">
        <v>44</v>
      </c>
      <c r="O520" s="86"/>
      <c r="P520" s="224">
        <f>O520*H520</f>
        <v>0</v>
      </c>
      <c r="Q520" s="224">
        <v>0</v>
      </c>
      <c r="R520" s="224">
        <f>Q520*H520</f>
        <v>0</v>
      </c>
      <c r="S520" s="224">
        <v>0</v>
      </c>
      <c r="T520" s="225">
        <f>S520*H520</f>
        <v>0</v>
      </c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R520" s="226" t="s">
        <v>135</v>
      </c>
      <c r="AT520" s="226" t="s">
        <v>190</v>
      </c>
      <c r="AU520" s="226" t="s">
        <v>80</v>
      </c>
      <c r="AY520" s="19" t="s">
        <v>188</v>
      </c>
      <c r="BE520" s="227">
        <f>IF(N520="základní",J520,0)</f>
        <v>0</v>
      </c>
      <c r="BF520" s="227">
        <f>IF(N520="snížená",J520,0)</f>
        <v>0</v>
      </c>
      <c r="BG520" s="227">
        <f>IF(N520="zákl. přenesená",J520,0)</f>
        <v>0</v>
      </c>
      <c r="BH520" s="227">
        <f>IF(N520="sníž. přenesená",J520,0)</f>
        <v>0</v>
      </c>
      <c r="BI520" s="227">
        <f>IF(N520="nulová",J520,0)</f>
        <v>0</v>
      </c>
      <c r="BJ520" s="19" t="s">
        <v>80</v>
      </c>
      <c r="BK520" s="227">
        <f>ROUND(I520*H520,2)</f>
        <v>0</v>
      </c>
      <c r="BL520" s="19" t="s">
        <v>135</v>
      </c>
      <c r="BM520" s="226" t="s">
        <v>6315</v>
      </c>
    </row>
    <row r="521" s="2" customFormat="1" ht="16.5" customHeight="1">
      <c r="A521" s="40"/>
      <c r="B521" s="41"/>
      <c r="C521" s="215" t="s">
        <v>5794</v>
      </c>
      <c r="D521" s="215" t="s">
        <v>190</v>
      </c>
      <c r="E521" s="216" t="s">
        <v>6316</v>
      </c>
      <c r="F521" s="217" t="s">
        <v>6317</v>
      </c>
      <c r="G521" s="218" t="s">
        <v>1352</v>
      </c>
      <c r="H521" s="219">
        <v>1</v>
      </c>
      <c r="I521" s="220"/>
      <c r="J521" s="221">
        <f>ROUND(I521*H521,2)</f>
        <v>0</v>
      </c>
      <c r="K521" s="217" t="s">
        <v>19</v>
      </c>
      <c r="L521" s="46"/>
      <c r="M521" s="222" t="s">
        <v>19</v>
      </c>
      <c r="N521" s="223" t="s">
        <v>44</v>
      </c>
      <c r="O521" s="86"/>
      <c r="P521" s="224">
        <f>O521*H521</f>
        <v>0</v>
      </c>
      <c r="Q521" s="224">
        <v>0</v>
      </c>
      <c r="R521" s="224">
        <f>Q521*H521</f>
        <v>0</v>
      </c>
      <c r="S521" s="224">
        <v>0</v>
      </c>
      <c r="T521" s="225">
        <f>S521*H521</f>
        <v>0</v>
      </c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R521" s="226" t="s">
        <v>135</v>
      </c>
      <c r="AT521" s="226" t="s">
        <v>190</v>
      </c>
      <c r="AU521" s="226" t="s">
        <v>80</v>
      </c>
      <c r="AY521" s="19" t="s">
        <v>188</v>
      </c>
      <c r="BE521" s="227">
        <f>IF(N521="základní",J521,0)</f>
        <v>0</v>
      </c>
      <c r="BF521" s="227">
        <f>IF(N521="snížená",J521,0)</f>
        <v>0</v>
      </c>
      <c r="BG521" s="227">
        <f>IF(N521="zákl. přenesená",J521,0)</f>
        <v>0</v>
      </c>
      <c r="BH521" s="227">
        <f>IF(N521="sníž. přenesená",J521,0)</f>
        <v>0</v>
      </c>
      <c r="BI521" s="227">
        <f>IF(N521="nulová",J521,0)</f>
        <v>0</v>
      </c>
      <c r="BJ521" s="19" t="s">
        <v>80</v>
      </c>
      <c r="BK521" s="227">
        <f>ROUND(I521*H521,2)</f>
        <v>0</v>
      </c>
      <c r="BL521" s="19" t="s">
        <v>135</v>
      </c>
      <c r="BM521" s="226" t="s">
        <v>6318</v>
      </c>
    </row>
    <row r="522" s="2" customFormat="1" ht="16.5" customHeight="1">
      <c r="A522" s="40"/>
      <c r="B522" s="41"/>
      <c r="C522" s="215" t="s">
        <v>6319</v>
      </c>
      <c r="D522" s="215" t="s">
        <v>190</v>
      </c>
      <c r="E522" s="216" t="s">
        <v>6320</v>
      </c>
      <c r="F522" s="217" t="s">
        <v>6321</v>
      </c>
      <c r="G522" s="218" t="s">
        <v>1352</v>
      </c>
      <c r="H522" s="219">
        <v>1</v>
      </c>
      <c r="I522" s="220"/>
      <c r="J522" s="221">
        <f>ROUND(I522*H522,2)</f>
        <v>0</v>
      </c>
      <c r="K522" s="217" t="s">
        <v>19</v>
      </c>
      <c r="L522" s="46"/>
      <c r="M522" s="222" t="s">
        <v>19</v>
      </c>
      <c r="N522" s="223" t="s">
        <v>44</v>
      </c>
      <c r="O522" s="86"/>
      <c r="P522" s="224">
        <f>O522*H522</f>
        <v>0</v>
      </c>
      <c r="Q522" s="224">
        <v>0</v>
      </c>
      <c r="R522" s="224">
        <f>Q522*H522</f>
        <v>0</v>
      </c>
      <c r="S522" s="224">
        <v>0</v>
      </c>
      <c r="T522" s="225">
        <f>S522*H522</f>
        <v>0</v>
      </c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R522" s="226" t="s">
        <v>135</v>
      </c>
      <c r="AT522" s="226" t="s">
        <v>190</v>
      </c>
      <c r="AU522" s="226" t="s">
        <v>80</v>
      </c>
      <c r="AY522" s="19" t="s">
        <v>188</v>
      </c>
      <c r="BE522" s="227">
        <f>IF(N522="základní",J522,0)</f>
        <v>0</v>
      </c>
      <c r="BF522" s="227">
        <f>IF(N522="snížená",J522,0)</f>
        <v>0</v>
      </c>
      <c r="BG522" s="227">
        <f>IF(N522="zákl. přenesená",J522,0)</f>
        <v>0</v>
      </c>
      <c r="BH522" s="227">
        <f>IF(N522="sníž. přenesená",J522,0)</f>
        <v>0</v>
      </c>
      <c r="BI522" s="227">
        <f>IF(N522="nulová",J522,0)</f>
        <v>0</v>
      </c>
      <c r="BJ522" s="19" t="s">
        <v>80</v>
      </c>
      <c r="BK522" s="227">
        <f>ROUND(I522*H522,2)</f>
        <v>0</v>
      </c>
      <c r="BL522" s="19" t="s">
        <v>135</v>
      </c>
      <c r="BM522" s="226" t="s">
        <v>6322</v>
      </c>
    </row>
    <row r="523" s="2" customFormat="1" ht="16.5" customHeight="1">
      <c r="A523" s="40"/>
      <c r="B523" s="41"/>
      <c r="C523" s="215" t="s">
        <v>5797</v>
      </c>
      <c r="D523" s="215" t="s">
        <v>190</v>
      </c>
      <c r="E523" s="216" t="s">
        <v>6323</v>
      </c>
      <c r="F523" s="217" t="s">
        <v>6324</v>
      </c>
      <c r="G523" s="218" t="s">
        <v>1352</v>
      </c>
      <c r="H523" s="219">
        <v>1</v>
      </c>
      <c r="I523" s="220"/>
      <c r="J523" s="221">
        <f>ROUND(I523*H523,2)</f>
        <v>0</v>
      </c>
      <c r="K523" s="217" t="s">
        <v>19</v>
      </c>
      <c r="L523" s="46"/>
      <c r="M523" s="222" t="s">
        <v>19</v>
      </c>
      <c r="N523" s="223" t="s">
        <v>44</v>
      </c>
      <c r="O523" s="86"/>
      <c r="P523" s="224">
        <f>O523*H523</f>
        <v>0</v>
      </c>
      <c r="Q523" s="224">
        <v>0</v>
      </c>
      <c r="R523" s="224">
        <f>Q523*H523</f>
        <v>0</v>
      </c>
      <c r="S523" s="224">
        <v>0</v>
      </c>
      <c r="T523" s="225">
        <f>S523*H523</f>
        <v>0</v>
      </c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R523" s="226" t="s">
        <v>135</v>
      </c>
      <c r="AT523" s="226" t="s">
        <v>190</v>
      </c>
      <c r="AU523" s="226" t="s">
        <v>80</v>
      </c>
      <c r="AY523" s="19" t="s">
        <v>188</v>
      </c>
      <c r="BE523" s="227">
        <f>IF(N523="základní",J523,0)</f>
        <v>0</v>
      </c>
      <c r="BF523" s="227">
        <f>IF(N523="snížená",J523,0)</f>
        <v>0</v>
      </c>
      <c r="BG523" s="227">
        <f>IF(N523="zákl. přenesená",J523,0)</f>
        <v>0</v>
      </c>
      <c r="BH523" s="227">
        <f>IF(N523="sníž. přenesená",J523,0)</f>
        <v>0</v>
      </c>
      <c r="BI523" s="227">
        <f>IF(N523="nulová",J523,0)</f>
        <v>0</v>
      </c>
      <c r="BJ523" s="19" t="s">
        <v>80</v>
      </c>
      <c r="BK523" s="227">
        <f>ROUND(I523*H523,2)</f>
        <v>0</v>
      </c>
      <c r="BL523" s="19" t="s">
        <v>135</v>
      </c>
      <c r="BM523" s="226" t="s">
        <v>6325</v>
      </c>
    </row>
    <row r="524" s="2" customFormat="1" ht="62.7" customHeight="1">
      <c r="A524" s="40"/>
      <c r="B524" s="41"/>
      <c r="C524" s="215" t="s">
        <v>6326</v>
      </c>
      <c r="D524" s="215" t="s">
        <v>190</v>
      </c>
      <c r="E524" s="216" t="s">
        <v>6327</v>
      </c>
      <c r="F524" s="217" t="s">
        <v>6328</v>
      </c>
      <c r="G524" s="218" t="s">
        <v>1352</v>
      </c>
      <c r="H524" s="219">
        <v>2</v>
      </c>
      <c r="I524" s="220"/>
      <c r="J524" s="221">
        <f>ROUND(I524*H524,2)</f>
        <v>0</v>
      </c>
      <c r="K524" s="217" t="s">
        <v>19</v>
      </c>
      <c r="L524" s="46"/>
      <c r="M524" s="222" t="s">
        <v>19</v>
      </c>
      <c r="N524" s="223" t="s">
        <v>44</v>
      </c>
      <c r="O524" s="86"/>
      <c r="P524" s="224">
        <f>O524*H524</f>
        <v>0</v>
      </c>
      <c r="Q524" s="224">
        <v>0</v>
      </c>
      <c r="R524" s="224">
        <f>Q524*H524</f>
        <v>0</v>
      </c>
      <c r="S524" s="224">
        <v>0</v>
      </c>
      <c r="T524" s="225">
        <f>S524*H524</f>
        <v>0</v>
      </c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R524" s="226" t="s">
        <v>135</v>
      </c>
      <c r="AT524" s="226" t="s">
        <v>190</v>
      </c>
      <c r="AU524" s="226" t="s">
        <v>80</v>
      </c>
      <c r="AY524" s="19" t="s">
        <v>188</v>
      </c>
      <c r="BE524" s="227">
        <f>IF(N524="základní",J524,0)</f>
        <v>0</v>
      </c>
      <c r="BF524" s="227">
        <f>IF(N524="snížená",J524,0)</f>
        <v>0</v>
      </c>
      <c r="BG524" s="227">
        <f>IF(N524="zákl. přenesená",J524,0)</f>
        <v>0</v>
      </c>
      <c r="BH524" s="227">
        <f>IF(N524="sníž. přenesená",J524,0)</f>
        <v>0</v>
      </c>
      <c r="BI524" s="227">
        <f>IF(N524="nulová",J524,0)</f>
        <v>0</v>
      </c>
      <c r="BJ524" s="19" t="s">
        <v>80</v>
      </c>
      <c r="BK524" s="227">
        <f>ROUND(I524*H524,2)</f>
        <v>0</v>
      </c>
      <c r="BL524" s="19" t="s">
        <v>135</v>
      </c>
      <c r="BM524" s="226" t="s">
        <v>6329</v>
      </c>
    </row>
    <row r="525" s="2" customFormat="1" ht="16.5" customHeight="1">
      <c r="A525" s="40"/>
      <c r="B525" s="41"/>
      <c r="C525" s="215" t="s">
        <v>5800</v>
      </c>
      <c r="D525" s="215" t="s">
        <v>190</v>
      </c>
      <c r="E525" s="216" t="s">
        <v>6330</v>
      </c>
      <c r="F525" s="217" t="s">
        <v>6331</v>
      </c>
      <c r="G525" s="218" t="s">
        <v>1352</v>
      </c>
      <c r="H525" s="219">
        <v>2</v>
      </c>
      <c r="I525" s="220"/>
      <c r="J525" s="221">
        <f>ROUND(I525*H525,2)</f>
        <v>0</v>
      </c>
      <c r="K525" s="217" t="s">
        <v>19</v>
      </c>
      <c r="L525" s="46"/>
      <c r="M525" s="222" t="s">
        <v>19</v>
      </c>
      <c r="N525" s="223" t="s">
        <v>44</v>
      </c>
      <c r="O525" s="86"/>
      <c r="P525" s="224">
        <f>O525*H525</f>
        <v>0</v>
      </c>
      <c r="Q525" s="224">
        <v>0</v>
      </c>
      <c r="R525" s="224">
        <f>Q525*H525</f>
        <v>0</v>
      </c>
      <c r="S525" s="224">
        <v>0</v>
      </c>
      <c r="T525" s="225">
        <f>S525*H525</f>
        <v>0</v>
      </c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R525" s="226" t="s">
        <v>135</v>
      </c>
      <c r="AT525" s="226" t="s">
        <v>190</v>
      </c>
      <c r="AU525" s="226" t="s">
        <v>80</v>
      </c>
      <c r="AY525" s="19" t="s">
        <v>188</v>
      </c>
      <c r="BE525" s="227">
        <f>IF(N525="základní",J525,0)</f>
        <v>0</v>
      </c>
      <c r="BF525" s="227">
        <f>IF(N525="snížená",J525,0)</f>
        <v>0</v>
      </c>
      <c r="BG525" s="227">
        <f>IF(N525="zákl. přenesená",J525,0)</f>
        <v>0</v>
      </c>
      <c r="BH525" s="227">
        <f>IF(N525="sníž. přenesená",J525,0)</f>
        <v>0</v>
      </c>
      <c r="BI525" s="227">
        <f>IF(N525="nulová",J525,0)</f>
        <v>0</v>
      </c>
      <c r="BJ525" s="19" t="s">
        <v>80</v>
      </c>
      <c r="BK525" s="227">
        <f>ROUND(I525*H525,2)</f>
        <v>0</v>
      </c>
      <c r="BL525" s="19" t="s">
        <v>135</v>
      </c>
      <c r="BM525" s="226" t="s">
        <v>6332</v>
      </c>
    </row>
    <row r="526" s="2" customFormat="1" ht="21.75" customHeight="1">
      <c r="A526" s="40"/>
      <c r="B526" s="41"/>
      <c r="C526" s="215" t="s">
        <v>6333</v>
      </c>
      <c r="D526" s="215" t="s">
        <v>190</v>
      </c>
      <c r="E526" s="216" t="s">
        <v>6334</v>
      </c>
      <c r="F526" s="217" t="s">
        <v>6335</v>
      </c>
      <c r="G526" s="218" t="s">
        <v>1352</v>
      </c>
      <c r="H526" s="219">
        <v>2</v>
      </c>
      <c r="I526" s="220"/>
      <c r="J526" s="221">
        <f>ROUND(I526*H526,2)</f>
        <v>0</v>
      </c>
      <c r="K526" s="217" t="s">
        <v>19</v>
      </c>
      <c r="L526" s="46"/>
      <c r="M526" s="222" t="s">
        <v>19</v>
      </c>
      <c r="N526" s="223" t="s">
        <v>44</v>
      </c>
      <c r="O526" s="86"/>
      <c r="P526" s="224">
        <f>O526*H526</f>
        <v>0</v>
      </c>
      <c r="Q526" s="224">
        <v>0</v>
      </c>
      <c r="R526" s="224">
        <f>Q526*H526</f>
        <v>0</v>
      </c>
      <c r="S526" s="224">
        <v>0</v>
      </c>
      <c r="T526" s="225">
        <f>S526*H526</f>
        <v>0</v>
      </c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R526" s="226" t="s">
        <v>135</v>
      </c>
      <c r="AT526" s="226" t="s">
        <v>190</v>
      </c>
      <c r="AU526" s="226" t="s">
        <v>80</v>
      </c>
      <c r="AY526" s="19" t="s">
        <v>188</v>
      </c>
      <c r="BE526" s="227">
        <f>IF(N526="základní",J526,0)</f>
        <v>0</v>
      </c>
      <c r="BF526" s="227">
        <f>IF(N526="snížená",J526,0)</f>
        <v>0</v>
      </c>
      <c r="BG526" s="227">
        <f>IF(N526="zákl. přenesená",J526,0)</f>
        <v>0</v>
      </c>
      <c r="BH526" s="227">
        <f>IF(N526="sníž. přenesená",J526,0)</f>
        <v>0</v>
      </c>
      <c r="BI526" s="227">
        <f>IF(N526="nulová",J526,0)</f>
        <v>0</v>
      </c>
      <c r="BJ526" s="19" t="s">
        <v>80</v>
      </c>
      <c r="BK526" s="227">
        <f>ROUND(I526*H526,2)</f>
        <v>0</v>
      </c>
      <c r="BL526" s="19" t="s">
        <v>135</v>
      </c>
      <c r="BM526" s="226" t="s">
        <v>6336</v>
      </c>
    </row>
    <row r="527" s="2" customFormat="1" ht="16.5" customHeight="1">
      <c r="A527" s="40"/>
      <c r="B527" s="41"/>
      <c r="C527" s="215" t="s">
        <v>5803</v>
      </c>
      <c r="D527" s="215" t="s">
        <v>190</v>
      </c>
      <c r="E527" s="216" t="s">
        <v>6309</v>
      </c>
      <c r="F527" s="217" t="s">
        <v>6310</v>
      </c>
      <c r="G527" s="218" t="s">
        <v>1352</v>
      </c>
      <c r="H527" s="219">
        <v>2</v>
      </c>
      <c r="I527" s="220"/>
      <c r="J527" s="221">
        <f>ROUND(I527*H527,2)</f>
        <v>0</v>
      </c>
      <c r="K527" s="217" t="s">
        <v>19</v>
      </c>
      <c r="L527" s="46"/>
      <c r="M527" s="222" t="s">
        <v>19</v>
      </c>
      <c r="N527" s="223" t="s">
        <v>44</v>
      </c>
      <c r="O527" s="86"/>
      <c r="P527" s="224">
        <f>O527*H527</f>
        <v>0</v>
      </c>
      <c r="Q527" s="224">
        <v>0</v>
      </c>
      <c r="R527" s="224">
        <f>Q527*H527</f>
        <v>0</v>
      </c>
      <c r="S527" s="224">
        <v>0</v>
      </c>
      <c r="T527" s="225">
        <f>S527*H527</f>
        <v>0</v>
      </c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R527" s="226" t="s">
        <v>135</v>
      </c>
      <c r="AT527" s="226" t="s">
        <v>190</v>
      </c>
      <c r="AU527" s="226" t="s">
        <v>80</v>
      </c>
      <c r="AY527" s="19" t="s">
        <v>188</v>
      </c>
      <c r="BE527" s="227">
        <f>IF(N527="základní",J527,0)</f>
        <v>0</v>
      </c>
      <c r="BF527" s="227">
        <f>IF(N527="snížená",J527,0)</f>
        <v>0</v>
      </c>
      <c r="BG527" s="227">
        <f>IF(N527="zákl. přenesená",J527,0)</f>
        <v>0</v>
      </c>
      <c r="BH527" s="227">
        <f>IF(N527="sníž. přenesená",J527,0)</f>
        <v>0</v>
      </c>
      <c r="BI527" s="227">
        <f>IF(N527="nulová",J527,0)</f>
        <v>0</v>
      </c>
      <c r="BJ527" s="19" t="s">
        <v>80</v>
      </c>
      <c r="BK527" s="227">
        <f>ROUND(I527*H527,2)</f>
        <v>0</v>
      </c>
      <c r="BL527" s="19" t="s">
        <v>135</v>
      </c>
      <c r="BM527" s="226" t="s">
        <v>6337</v>
      </c>
    </row>
    <row r="528" s="2" customFormat="1" ht="62.7" customHeight="1">
      <c r="A528" s="40"/>
      <c r="B528" s="41"/>
      <c r="C528" s="215" t="s">
        <v>6338</v>
      </c>
      <c r="D528" s="215" t="s">
        <v>190</v>
      </c>
      <c r="E528" s="216" t="s">
        <v>6339</v>
      </c>
      <c r="F528" s="217" t="s">
        <v>6340</v>
      </c>
      <c r="G528" s="218" t="s">
        <v>1352</v>
      </c>
      <c r="H528" s="219">
        <v>1</v>
      </c>
      <c r="I528" s="220"/>
      <c r="J528" s="221">
        <f>ROUND(I528*H528,2)</f>
        <v>0</v>
      </c>
      <c r="K528" s="217" t="s">
        <v>19</v>
      </c>
      <c r="L528" s="46"/>
      <c r="M528" s="222" t="s">
        <v>19</v>
      </c>
      <c r="N528" s="223" t="s">
        <v>44</v>
      </c>
      <c r="O528" s="86"/>
      <c r="P528" s="224">
        <f>O528*H528</f>
        <v>0</v>
      </c>
      <c r="Q528" s="224">
        <v>0</v>
      </c>
      <c r="R528" s="224">
        <f>Q528*H528</f>
        <v>0</v>
      </c>
      <c r="S528" s="224">
        <v>0</v>
      </c>
      <c r="T528" s="225">
        <f>S528*H528</f>
        <v>0</v>
      </c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R528" s="226" t="s">
        <v>135</v>
      </c>
      <c r="AT528" s="226" t="s">
        <v>190</v>
      </c>
      <c r="AU528" s="226" t="s">
        <v>80</v>
      </c>
      <c r="AY528" s="19" t="s">
        <v>188</v>
      </c>
      <c r="BE528" s="227">
        <f>IF(N528="základní",J528,0)</f>
        <v>0</v>
      </c>
      <c r="BF528" s="227">
        <f>IF(N528="snížená",J528,0)</f>
        <v>0</v>
      </c>
      <c r="BG528" s="227">
        <f>IF(N528="zákl. přenesená",J528,0)</f>
        <v>0</v>
      </c>
      <c r="BH528" s="227">
        <f>IF(N528="sníž. přenesená",J528,0)</f>
        <v>0</v>
      </c>
      <c r="BI528" s="227">
        <f>IF(N528="nulová",J528,0)</f>
        <v>0</v>
      </c>
      <c r="BJ528" s="19" t="s">
        <v>80</v>
      </c>
      <c r="BK528" s="227">
        <f>ROUND(I528*H528,2)</f>
        <v>0</v>
      </c>
      <c r="BL528" s="19" t="s">
        <v>135</v>
      </c>
      <c r="BM528" s="226" t="s">
        <v>6341</v>
      </c>
    </row>
    <row r="529" s="2" customFormat="1" ht="16.5" customHeight="1">
      <c r="A529" s="40"/>
      <c r="B529" s="41"/>
      <c r="C529" s="215" t="s">
        <v>5806</v>
      </c>
      <c r="D529" s="215" t="s">
        <v>190</v>
      </c>
      <c r="E529" s="216" t="s">
        <v>6342</v>
      </c>
      <c r="F529" s="217" t="s">
        <v>6343</v>
      </c>
      <c r="G529" s="218" t="s">
        <v>1352</v>
      </c>
      <c r="H529" s="219">
        <v>1</v>
      </c>
      <c r="I529" s="220"/>
      <c r="J529" s="221">
        <f>ROUND(I529*H529,2)</f>
        <v>0</v>
      </c>
      <c r="K529" s="217" t="s">
        <v>19</v>
      </c>
      <c r="L529" s="46"/>
      <c r="M529" s="222" t="s">
        <v>19</v>
      </c>
      <c r="N529" s="223" t="s">
        <v>44</v>
      </c>
      <c r="O529" s="86"/>
      <c r="P529" s="224">
        <f>O529*H529</f>
        <v>0</v>
      </c>
      <c r="Q529" s="224">
        <v>0</v>
      </c>
      <c r="R529" s="224">
        <f>Q529*H529</f>
        <v>0</v>
      </c>
      <c r="S529" s="224">
        <v>0</v>
      </c>
      <c r="T529" s="225">
        <f>S529*H529</f>
        <v>0</v>
      </c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R529" s="226" t="s">
        <v>135</v>
      </c>
      <c r="AT529" s="226" t="s">
        <v>190</v>
      </c>
      <c r="AU529" s="226" t="s">
        <v>80</v>
      </c>
      <c r="AY529" s="19" t="s">
        <v>188</v>
      </c>
      <c r="BE529" s="227">
        <f>IF(N529="základní",J529,0)</f>
        <v>0</v>
      </c>
      <c r="BF529" s="227">
        <f>IF(N529="snížená",J529,0)</f>
        <v>0</v>
      </c>
      <c r="BG529" s="227">
        <f>IF(N529="zákl. přenesená",J529,0)</f>
        <v>0</v>
      </c>
      <c r="BH529" s="227">
        <f>IF(N529="sníž. přenesená",J529,0)</f>
        <v>0</v>
      </c>
      <c r="BI529" s="227">
        <f>IF(N529="nulová",J529,0)</f>
        <v>0</v>
      </c>
      <c r="BJ529" s="19" t="s">
        <v>80</v>
      </c>
      <c r="BK529" s="227">
        <f>ROUND(I529*H529,2)</f>
        <v>0</v>
      </c>
      <c r="BL529" s="19" t="s">
        <v>135</v>
      </c>
      <c r="BM529" s="226" t="s">
        <v>6344</v>
      </c>
    </row>
    <row r="530" s="2" customFormat="1" ht="21.75" customHeight="1">
      <c r="A530" s="40"/>
      <c r="B530" s="41"/>
      <c r="C530" s="215" t="s">
        <v>6345</v>
      </c>
      <c r="D530" s="215" t="s">
        <v>190</v>
      </c>
      <c r="E530" s="216" t="s">
        <v>6346</v>
      </c>
      <c r="F530" s="217" t="s">
        <v>6347</v>
      </c>
      <c r="G530" s="218" t="s">
        <v>1352</v>
      </c>
      <c r="H530" s="219">
        <v>1</v>
      </c>
      <c r="I530" s="220"/>
      <c r="J530" s="221">
        <f>ROUND(I530*H530,2)</f>
        <v>0</v>
      </c>
      <c r="K530" s="217" t="s">
        <v>19</v>
      </c>
      <c r="L530" s="46"/>
      <c r="M530" s="222" t="s">
        <v>19</v>
      </c>
      <c r="N530" s="223" t="s">
        <v>44</v>
      </c>
      <c r="O530" s="86"/>
      <c r="P530" s="224">
        <f>O530*H530</f>
        <v>0</v>
      </c>
      <c r="Q530" s="224">
        <v>0</v>
      </c>
      <c r="R530" s="224">
        <f>Q530*H530</f>
        <v>0</v>
      </c>
      <c r="S530" s="224">
        <v>0</v>
      </c>
      <c r="T530" s="225">
        <f>S530*H530</f>
        <v>0</v>
      </c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R530" s="226" t="s">
        <v>135</v>
      </c>
      <c r="AT530" s="226" t="s">
        <v>190</v>
      </c>
      <c r="AU530" s="226" t="s">
        <v>80</v>
      </c>
      <c r="AY530" s="19" t="s">
        <v>188</v>
      </c>
      <c r="BE530" s="227">
        <f>IF(N530="základní",J530,0)</f>
        <v>0</v>
      </c>
      <c r="BF530" s="227">
        <f>IF(N530="snížená",J530,0)</f>
        <v>0</v>
      </c>
      <c r="BG530" s="227">
        <f>IF(N530="zákl. přenesená",J530,0)</f>
        <v>0</v>
      </c>
      <c r="BH530" s="227">
        <f>IF(N530="sníž. přenesená",J530,0)</f>
        <v>0</v>
      </c>
      <c r="BI530" s="227">
        <f>IF(N530="nulová",J530,0)</f>
        <v>0</v>
      </c>
      <c r="BJ530" s="19" t="s">
        <v>80</v>
      </c>
      <c r="BK530" s="227">
        <f>ROUND(I530*H530,2)</f>
        <v>0</v>
      </c>
      <c r="BL530" s="19" t="s">
        <v>135</v>
      </c>
      <c r="BM530" s="226" t="s">
        <v>6348</v>
      </c>
    </row>
    <row r="531" s="2" customFormat="1" ht="16.5" customHeight="1">
      <c r="A531" s="40"/>
      <c r="B531" s="41"/>
      <c r="C531" s="215" t="s">
        <v>5809</v>
      </c>
      <c r="D531" s="215" t="s">
        <v>190</v>
      </c>
      <c r="E531" s="216" t="s">
        <v>6349</v>
      </c>
      <c r="F531" s="217" t="s">
        <v>6350</v>
      </c>
      <c r="G531" s="218" t="s">
        <v>1352</v>
      </c>
      <c r="H531" s="219">
        <v>1</v>
      </c>
      <c r="I531" s="220"/>
      <c r="J531" s="221">
        <f>ROUND(I531*H531,2)</f>
        <v>0</v>
      </c>
      <c r="K531" s="217" t="s">
        <v>19</v>
      </c>
      <c r="L531" s="46"/>
      <c r="M531" s="222" t="s">
        <v>19</v>
      </c>
      <c r="N531" s="223" t="s">
        <v>44</v>
      </c>
      <c r="O531" s="86"/>
      <c r="P531" s="224">
        <f>O531*H531</f>
        <v>0</v>
      </c>
      <c r="Q531" s="224">
        <v>0</v>
      </c>
      <c r="R531" s="224">
        <f>Q531*H531</f>
        <v>0</v>
      </c>
      <c r="S531" s="224">
        <v>0</v>
      </c>
      <c r="T531" s="225">
        <f>S531*H531</f>
        <v>0</v>
      </c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R531" s="226" t="s">
        <v>135</v>
      </c>
      <c r="AT531" s="226" t="s">
        <v>190</v>
      </c>
      <c r="AU531" s="226" t="s">
        <v>80</v>
      </c>
      <c r="AY531" s="19" t="s">
        <v>188</v>
      </c>
      <c r="BE531" s="227">
        <f>IF(N531="základní",J531,0)</f>
        <v>0</v>
      </c>
      <c r="BF531" s="227">
        <f>IF(N531="snížená",J531,0)</f>
        <v>0</v>
      </c>
      <c r="BG531" s="227">
        <f>IF(N531="zákl. přenesená",J531,0)</f>
        <v>0</v>
      </c>
      <c r="BH531" s="227">
        <f>IF(N531="sníž. přenesená",J531,0)</f>
        <v>0</v>
      </c>
      <c r="BI531" s="227">
        <f>IF(N531="nulová",J531,0)</f>
        <v>0</v>
      </c>
      <c r="BJ531" s="19" t="s">
        <v>80</v>
      </c>
      <c r="BK531" s="227">
        <f>ROUND(I531*H531,2)</f>
        <v>0</v>
      </c>
      <c r="BL531" s="19" t="s">
        <v>135</v>
      </c>
      <c r="BM531" s="226" t="s">
        <v>6351</v>
      </c>
    </row>
    <row r="532" s="2" customFormat="1" ht="16.5" customHeight="1">
      <c r="A532" s="40"/>
      <c r="B532" s="41"/>
      <c r="C532" s="215" t="s">
        <v>6352</v>
      </c>
      <c r="D532" s="215" t="s">
        <v>190</v>
      </c>
      <c r="E532" s="216" t="s">
        <v>6353</v>
      </c>
      <c r="F532" s="217" t="s">
        <v>6354</v>
      </c>
      <c r="G532" s="218" t="s">
        <v>1352</v>
      </c>
      <c r="H532" s="219">
        <v>2</v>
      </c>
      <c r="I532" s="220"/>
      <c r="J532" s="221">
        <f>ROUND(I532*H532,2)</f>
        <v>0</v>
      </c>
      <c r="K532" s="217" t="s">
        <v>19</v>
      </c>
      <c r="L532" s="46"/>
      <c r="M532" s="222" t="s">
        <v>19</v>
      </c>
      <c r="N532" s="223" t="s">
        <v>44</v>
      </c>
      <c r="O532" s="86"/>
      <c r="P532" s="224">
        <f>O532*H532</f>
        <v>0</v>
      </c>
      <c r="Q532" s="224">
        <v>0</v>
      </c>
      <c r="R532" s="224">
        <f>Q532*H532</f>
        <v>0</v>
      </c>
      <c r="S532" s="224">
        <v>0</v>
      </c>
      <c r="T532" s="225">
        <f>S532*H532</f>
        <v>0</v>
      </c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R532" s="226" t="s">
        <v>135</v>
      </c>
      <c r="AT532" s="226" t="s">
        <v>190</v>
      </c>
      <c r="AU532" s="226" t="s">
        <v>80</v>
      </c>
      <c r="AY532" s="19" t="s">
        <v>188</v>
      </c>
      <c r="BE532" s="227">
        <f>IF(N532="základní",J532,0)</f>
        <v>0</v>
      </c>
      <c r="BF532" s="227">
        <f>IF(N532="snížená",J532,0)</f>
        <v>0</v>
      </c>
      <c r="BG532" s="227">
        <f>IF(N532="zákl. přenesená",J532,0)</f>
        <v>0</v>
      </c>
      <c r="BH532" s="227">
        <f>IF(N532="sníž. přenesená",J532,0)</f>
        <v>0</v>
      </c>
      <c r="BI532" s="227">
        <f>IF(N532="nulová",J532,0)</f>
        <v>0</v>
      </c>
      <c r="BJ532" s="19" t="s">
        <v>80</v>
      </c>
      <c r="BK532" s="227">
        <f>ROUND(I532*H532,2)</f>
        <v>0</v>
      </c>
      <c r="BL532" s="19" t="s">
        <v>135</v>
      </c>
      <c r="BM532" s="226" t="s">
        <v>6355</v>
      </c>
    </row>
    <row r="533" s="2" customFormat="1" ht="16.5" customHeight="1">
      <c r="A533" s="40"/>
      <c r="B533" s="41"/>
      <c r="C533" s="215" t="s">
        <v>5812</v>
      </c>
      <c r="D533" s="215" t="s">
        <v>190</v>
      </c>
      <c r="E533" s="216" t="s">
        <v>6356</v>
      </c>
      <c r="F533" s="217" t="s">
        <v>6357</v>
      </c>
      <c r="G533" s="218" t="s">
        <v>1352</v>
      </c>
      <c r="H533" s="219">
        <v>1</v>
      </c>
      <c r="I533" s="220"/>
      <c r="J533" s="221">
        <f>ROUND(I533*H533,2)</f>
        <v>0</v>
      </c>
      <c r="K533" s="217" t="s">
        <v>19</v>
      </c>
      <c r="L533" s="46"/>
      <c r="M533" s="222" t="s">
        <v>19</v>
      </c>
      <c r="N533" s="223" t="s">
        <v>44</v>
      </c>
      <c r="O533" s="86"/>
      <c r="P533" s="224">
        <f>O533*H533</f>
        <v>0</v>
      </c>
      <c r="Q533" s="224">
        <v>0</v>
      </c>
      <c r="R533" s="224">
        <f>Q533*H533</f>
        <v>0</v>
      </c>
      <c r="S533" s="224">
        <v>0</v>
      </c>
      <c r="T533" s="225">
        <f>S533*H533</f>
        <v>0</v>
      </c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R533" s="226" t="s">
        <v>135</v>
      </c>
      <c r="AT533" s="226" t="s">
        <v>190</v>
      </c>
      <c r="AU533" s="226" t="s">
        <v>80</v>
      </c>
      <c r="AY533" s="19" t="s">
        <v>188</v>
      </c>
      <c r="BE533" s="227">
        <f>IF(N533="základní",J533,0)</f>
        <v>0</v>
      </c>
      <c r="BF533" s="227">
        <f>IF(N533="snížená",J533,0)</f>
        <v>0</v>
      </c>
      <c r="BG533" s="227">
        <f>IF(N533="zákl. přenesená",J533,0)</f>
        <v>0</v>
      </c>
      <c r="BH533" s="227">
        <f>IF(N533="sníž. přenesená",J533,0)</f>
        <v>0</v>
      </c>
      <c r="BI533" s="227">
        <f>IF(N533="nulová",J533,0)</f>
        <v>0</v>
      </c>
      <c r="BJ533" s="19" t="s">
        <v>80</v>
      </c>
      <c r="BK533" s="227">
        <f>ROUND(I533*H533,2)</f>
        <v>0</v>
      </c>
      <c r="BL533" s="19" t="s">
        <v>135</v>
      </c>
      <c r="BM533" s="226" t="s">
        <v>6358</v>
      </c>
    </row>
    <row r="534" s="2" customFormat="1" ht="16.5" customHeight="1">
      <c r="A534" s="40"/>
      <c r="B534" s="41"/>
      <c r="C534" s="215" t="s">
        <v>6359</v>
      </c>
      <c r="D534" s="215" t="s">
        <v>190</v>
      </c>
      <c r="E534" s="216" t="s">
        <v>6360</v>
      </c>
      <c r="F534" s="217" t="s">
        <v>6361</v>
      </c>
      <c r="G534" s="218" t="s">
        <v>1352</v>
      </c>
      <c r="H534" s="219">
        <v>1</v>
      </c>
      <c r="I534" s="220"/>
      <c r="J534" s="221">
        <f>ROUND(I534*H534,2)</f>
        <v>0</v>
      </c>
      <c r="K534" s="217" t="s">
        <v>19</v>
      </c>
      <c r="L534" s="46"/>
      <c r="M534" s="222" t="s">
        <v>19</v>
      </c>
      <c r="N534" s="223" t="s">
        <v>44</v>
      </c>
      <c r="O534" s="86"/>
      <c r="P534" s="224">
        <f>O534*H534</f>
        <v>0</v>
      </c>
      <c r="Q534" s="224">
        <v>0</v>
      </c>
      <c r="R534" s="224">
        <f>Q534*H534</f>
        <v>0</v>
      </c>
      <c r="S534" s="224">
        <v>0</v>
      </c>
      <c r="T534" s="225">
        <f>S534*H534</f>
        <v>0</v>
      </c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R534" s="226" t="s">
        <v>135</v>
      </c>
      <c r="AT534" s="226" t="s">
        <v>190</v>
      </c>
      <c r="AU534" s="226" t="s">
        <v>80</v>
      </c>
      <c r="AY534" s="19" t="s">
        <v>188</v>
      </c>
      <c r="BE534" s="227">
        <f>IF(N534="základní",J534,0)</f>
        <v>0</v>
      </c>
      <c r="BF534" s="227">
        <f>IF(N534="snížená",J534,0)</f>
        <v>0</v>
      </c>
      <c r="BG534" s="227">
        <f>IF(N534="zákl. přenesená",J534,0)</f>
        <v>0</v>
      </c>
      <c r="BH534" s="227">
        <f>IF(N534="sníž. přenesená",J534,0)</f>
        <v>0</v>
      </c>
      <c r="BI534" s="227">
        <f>IF(N534="nulová",J534,0)</f>
        <v>0</v>
      </c>
      <c r="BJ534" s="19" t="s">
        <v>80</v>
      </c>
      <c r="BK534" s="227">
        <f>ROUND(I534*H534,2)</f>
        <v>0</v>
      </c>
      <c r="BL534" s="19" t="s">
        <v>135</v>
      </c>
      <c r="BM534" s="226" t="s">
        <v>6362</v>
      </c>
    </row>
    <row r="535" s="2" customFormat="1" ht="16.5" customHeight="1">
      <c r="A535" s="40"/>
      <c r="B535" s="41"/>
      <c r="C535" s="215" t="s">
        <v>5815</v>
      </c>
      <c r="D535" s="215" t="s">
        <v>190</v>
      </c>
      <c r="E535" s="216" t="s">
        <v>6320</v>
      </c>
      <c r="F535" s="217" t="s">
        <v>6321</v>
      </c>
      <c r="G535" s="218" t="s">
        <v>1352</v>
      </c>
      <c r="H535" s="219">
        <v>4</v>
      </c>
      <c r="I535" s="220"/>
      <c r="J535" s="221">
        <f>ROUND(I535*H535,2)</f>
        <v>0</v>
      </c>
      <c r="K535" s="217" t="s">
        <v>19</v>
      </c>
      <c r="L535" s="46"/>
      <c r="M535" s="222" t="s">
        <v>19</v>
      </c>
      <c r="N535" s="223" t="s">
        <v>44</v>
      </c>
      <c r="O535" s="86"/>
      <c r="P535" s="224">
        <f>O535*H535</f>
        <v>0</v>
      </c>
      <c r="Q535" s="224">
        <v>0</v>
      </c>
      <c r="R535" s="224">
        <f>Q535*H535</f>
        <v>0</v>
      </c>
      <c r="S535" s="224">
        <v>0</v>
      </c>
      <c r="T535" s="225">
        <f>S535*H535</f>
        <v>0</v>
      </c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R535" s="226" t="s">
        <v>135</v>
      </c>
      <c r="AT535" s="226" t="s">
        <v>190</v>
      </c>
      <c r="AU535" s="226" t="s">
        <v>80</v>
      </c>
      <c r="AY535" s="19" t="s">
        <v>188</v>
      </c>
      <c r="BE535" s="227">
        <f>IF(N535="základní",J535,0)</f>
        <v>0</v>
      </c>
      <c r="BF535" s="227">
        <f>IF(N535="snížená",J535,0)</f>
        <v>0</v>
      </c>
      <c r="BG535" s="227">
        <f>IF(N535="zákl. přenesená",J535,0)</f>
        <v>0</v>
      </c>
      <c r="BH535" s="227">
        <f>IF(N535="sníž. přenesená",J535,0)</f>
        <v>0</v>
      </c>
      <c r="BI535" s="227">
        <f>IF(N535="nulová",J535,0)</f>
        <v>0</v>
      </c>
      <c r="BJ535" s="19" t="s">
        <v>80</v>
      </c>
      <c r="BK535" s="227">
        <f>ROUND(I535*H535,2)</f>
        <v>0</v>
      </c>
      <c r="BL535" s="19" t="s">
        <v>135</v>
      </c>
      <c r="BM535" s="226" t="s">
        <v>6363</v>
      </c>
    </row>
    <row r="536" s="2" customFormat="1" ht="16.5" customHeight="1">
      <c r="A536" s="40"/>
      <c r="B536" s="41"/>
      <c r="C536" s="215" t="s">
        <v>6364</v>
      </c>
      <c r="D536" s="215" t="s">
        <v>190</v>
      </c>
      <c r="E536" s="216" t="s">
        <v>6365</v>
      </c>
      <c r="F536" s="217" t="s">
        <v>6366</v>
      </c>
      <c r="G536" s="218" t="s">
        <v>1352</v>
      </c>
      <c r="H536" s="219">
        <v>1</v>
      </c>
      <c r="I536" s="220"/>
      <c r="J536" s="221">
        <f>ROUND(I536*H536,2)</f>
        <v>0</v>
      </c>
      <c r="K536" s="217" t="s">
        <v>19</v>
      </c>
      <c r="L536" s="46"/>
      <c r="M536" s="222" t="s">
        <v>19</v>
      </c>
      <c r="N536" s="223" t="s">
        <v>44</v>
      </c>
      <c r="O536" s="86"/>
      <c r="P536" s="224">
        <f>O536*H536</f>
        <v>0</v>
      </c>
      <c r="Q536" s="224">
        <v>0</v>
      </c>
      <c r="R536" s="224">
        <f>Q536*H536</f>
        <v>0</v>
      </c>
      <c r="S536" s="224">
        <v>0</v>
      </c>
      <c r="T536" s="225">
        <f>S536*H536</f>
        <v>0</v>
      </c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R536" s="226" t="s">
        <v>135</v>
      </c>
      <c r="AT536" s="226" t="s">
        <v>190</v>
      </c>
      <c r="AU536" s="226" t="s">
        <v>80</v>
      </c>
      <c r="AY536" s="19" t="s">
        <v>188</v>
      </c>
      <c r="BE536" s="227">
        <f>IF(N536="základní",J536,0)</f>
        <v>0</v>
      </c>
      <c r="BF536" s="227">
        <f>IF(N536="snížená",J536,0)</f>
        <v>0</v>
      </c>
      <c r="BG536" s="227">
        <f>IF(N536="zákl. přenesená",J536,0)</f>
        <v>0</v>
      </c>
      <c r="BH536" s="227">
        <f>IF(N536="sníž. přenesená",J536,0)</f>
        <v>0</v>
      </c>
      <c r="BI536" s="227">
        <f>IF(N536="nulová",J536,0)</f>
        <v>0</v>
      </c>
      <c r="BJ536" s="19" t="s">
        <v>80</v>
      </c>
      <c r="BK536" s="227">
        <f>ROUND(I536*H536,2)</f>
        <v>0</v>
      </c>
      <c r="BL536" s="19" t="s">
        <v>135</v>
      </c>
      <c r="BM536" s="226" t="s">
        <v>6367</v>
      </c>
    </row>
    <row r="537" s="2" customFormat="1" ht="16.5" customHeight="1">
      <c r="A537" s="40"/>
      <c r="B537" s="41"/>
      <c r="C537" s="215" t="s">
        <v>5818</v>
      </c>
      <c r="D537" s="215" t="s">
        <v>190</v>
      </c>
      <c r="E537" s="216" t="s">
        <v>6368</v>
      </c>
      <c r="F537" s="217" t="s">
        <v>6369</v>
      </c>
      <c r="G537" s="218" t="s">
        <v>1352</v>
      </c>
      <c r="H537" s="219">
        <v>1</v>
      </c>
      <c r="I537" s="220"/>
      <c r="J537" s="221">
        <f>ROUND(I537*H537,2)</f>
        <v>0</v>
      </c>
      <c r="K537" s="217" t="s">
        <v>19</v>
      </c>
      <c r="L537" s="46"/>
      <c r="M537" s="222" t="s">
        <v>19</v>
      </c>
      <c r="N537" s="223" t="s">
        <v>44</v>
      </c>
      <c r="O537" s="86"/>
      <c r="P537" s="224">
        <f>O537*H537</f>
        <v>0</v>
      </c>
      <c r="Q537" s="224">
        <v>0</v>
      </c>
      <c r="R537" s="224">
        <f>Q537*H537</f>
        <v>0</v>
      </c>
      <c r="S537" s="224">
        <v>0</v>
      </c>
      <c r="T537" s="225">
        <f>S537*H537</f>
        <v>0</v>
      </c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R537" s="226" t="s">
        <v>135</v>
      </c>
      <c r="AT537" s="226" t="s">
        <v>190</v>
      </c>
      <c r="AU537" s="226" t="s">
        <v>80</v>
      </c>
      <c r="AY537" s="19" t="s">
        <v>188</v>
      </c>
      <c r="BE537" s="227">
        <f>IF(N537="základní",J537,0)</f>
        <v>0</v>
      </c>
      <c r="BF537" s="227">
        <f>IF(N537="snížená",J537,0)</f>
        <v>0</v>
      </c>
      <c r="BG537" s="227">
        <f>IF(N537="zákl. přenesená",J537,0)</f>
        <v>0</v>
      </c>
      <c r="BH537" s="227">
        <f>IF(N537="sníž. přenesená",J537,0)</f>
        <v>0</v>
      </c>
      <c r="BI537" s="227">
        <f>IF(N537="nulová",J537,0)</f>
        <v>0</v>
      </c>
      <c r="BJ537" s="19" t="s">
        <v>80</v>
      </c>
      <c r="BK537" s="227">
        <f>ROUND(I537*H537,2)</f>
        <v>0</v>
      </c>
      <c r="BL537" s="19" t="s">
        <v>135</v>
      </c>
      <c r="BM537" s="226" t="s">
        <v>6370</v>
      </c>
    </row>
    <row r="538" s="2" customFormat="1" ht="16.5" customHeight="1">
      <c r="A538" s="40"/>
      <c r="B538" s="41"/>
      <c r="C538" s="215" t="s">
        <v>6371</v>
      </c>
      <c r="D538" s="215" t="s">
        <v>190</v>
      </c>
      <c r="E538" s="216" t="s">
        <v>6372</v>
      </c>
      <c r="F538" s="217" t="s">
        <v>6373</v>
      </c>
      <c r="G538" s="218" t="s">
        <v>1352</v>
      </c>
      <c r="H538" s="219">
        <v>1</v>
      </c>
      <c r="I538" s="220"/>
      <c r="J538" s="221">
        <f>ROUND(I538*H538,2)</f>
        <v>0</v>
      </c>
      <c r="K538" s="217" t="s">
        <v>19</v>
      </c>
      <c r="L538" s="46"/>
      <c r="M538" s="222" t="s">
        <v>19</v>
      </c>
      <c r="N538" s="223" t="s">
        <v>44</v>
      </c>
      <c r="O538" s="86"/>
      <c r="P538" s="224">
        <f>O538*H538</f>
        <v>0</v>
      </c>
      <c r="Q538" s="224">
        <v>0</v>
      </c>
      <c r="R538" s="224">
        <f>Q538*H538</f>
        <v>0</v>
      </c>
      <c r="S538" s="224">
        <v>0</v>
      </c>
      <c r="T538" s="225">
        <f>S538*H538</f>
        <v>0</v>
      </c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R538" s="226" t="s">
        <v>135</v>
      </c>
      <c r="AT538" s="226" t="s">
        <v>190</v>
      </c>
      <c r="AU538" s="226" t="s">
        <v>80</v>
      </c>
      <c r="AY538" s="19" t="s">
        <v>188</v>
      </c>
      <c r="BE538" s="227">
        <f>IF(N538="základní",J538,0)</f>
        <v>0</v>
      </c>
      <c r="BF538" s="227">
        <f>IF(N538="snížená",J538,0)</f>
        <v>0</v>
      </c>
      <c r="BG538" s="227">
        <f>IF(N538="zákl. přenesená",J538,0)</f>
        <v>0</v>
      </c>
      <c r="BH538" s="227">
        <f>IF(N538="sníž. přenesená",J538,0)</f>
        <v>0</v>
      </c>
      <c r="BI538" s="227">
        <f>IF(N538="nulová",J538,0)</f>
        <v>0</v>
      </c>
      <c r="BJ538" s="19" t="s">
        <v>80</v>
      </c>
      <c r="BK538" s="227">
        <f>ROUND(I538*H538,2)</f>
        <v>0</v>
      </c>
      <c r="BL538" s="19" t="s">
        <v>135</v>
      </c>
      <c r="BM538" s="226" t="s">
        <v>6374</v>
      </c>
    </row>
    <row r="539" s="2" customFormat="1" ht="16.5" customHeight="1">
      <c r="A539" s="40"/>
      <c r="B539" s="41"/>
      <c r="C539" s="215" t="s">
        <v>5821</v>
      </c>
      <c r="D539" s="215" t="s">
        <v>190</v>
      </c>
      <c r="E539" s="216" t="s">
        <v>6375</v>
      </c>
      <c r="F539" s="217" t="s">
        <v>6376</v>
      </c>
      <c r="G539" s="218" t="s">
        <v>1352</v>
      </c>
      <c r="H539" s="219">
        <v>1</v>
      </c>
      <c r="I539" s="220"/>
      <c r="J539" s="221">
        <f>ROUND(I539*H539,2)</f>
        <v>0</v>
      </c>
      <c r="K539" s="217" t="s">
        <v>19</v>
      </c>
      <c r="L539" s="46"/>
      <c r="M539" s="222" t="s">
        <v>19</v>
      </c>
      <c r="N539" s="223" t="s">
        <v>44</v>
      </c>
      <c r="O539" s="86"/>
      <c r="P539" s="224">
        <f>O539*H539</f>
        <v>0</v>
      </c>
      <c r="Q539" s="224">
        <v>0</v>
      </c>
      <c r="R539" s="224">
        <f>Q539*H539</f>
        <v>0</v>
      </c>
      <c r="S539" s="224">
        <v>0</v>
      </c>
      <c r="T539" s="225">
        <f>S539*H539</f>
        <v>0</v>
      </c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R539" s="226" t="s">
        <v>135</v>
      </c>
      <c r="AT539" s="226" t="s">
        <v>190</v>
      </c>
      <c r="AU539" s="226" t="s">
        <v>80</v>
      </c>
      <c r="AY539" s="19" t="s">
        <v>188</v>
      </c>
      <c r="BE539" s="227">
        <f>IF(N539="základní",J539,0)</f>
        <v>0</v>
      </c>
      <c r="BF539" s="227">
        <f>IF(N539="snížená",J539,0)</f>
        <v>0</v>
      </c>
      <c r="BG539" s="227">
        <f>IF(N539="zákl. přenesená",J539,0)</f>
        <v>0</v>
      </c>
      <c r="BH539" s="227">
        <f>IF(N539="sníž. přenesená",J539,0)</f>
        <v>0</v>
      </c>
      <c r="BI539" s="227">
        <f>IF(N539="nulová",J539,0)</f>
        <v>0</v>
      </c>
      <c r="BJ539" s="19" t="s">
        <v>80</v>
      </c>
      <c r="BK539" s="227">
        <f>ROUND(I539*H539,2)</f>
        <v>0</v>
      </c>
      <c r="BL539" s="19" t="s">
        <v>135</v>
      </c>
      <c r="BM539" s="226" t="s">
        <v>6377</v>
      </c>
    </row>
    <row r="540" s="2" customFormat="1" ht="16.5" customHeight="1">
      <c r="A540" s="40"/>
      <c r="B540" s="41"/>
      <c r="C540" s="215" t="s">
        <v>6378</v>
      </c>
      <c r="D540" s="215" t="s">
        <v>190</v>
      </c>
      <c r="E540" s="216" t="s">
        <v>6379</v>
      </c>
      <c r="F540" s="217" t="s">
        <v>6380</v>
      </c>
      <c r="G540" s="218" t="s">
        <v>1352</v>
      </c>
      <c r="H540" s="219">
        <v>1</v>
      </c>
      <c r="I540" s="220"/>
      <c r="J540" s="221">
        <f>ROUND(I540*H540,2)</f>
        <v>0</v>
      </c>
      <c r="K540" s="217" t="s">
        <v>19</v>
      </c>
      <c r="L540" s="46"/>
      <c r="M540" s="222" t="s">
        <v>19</v>
      </c>
      <c r="N540" s="223" t="s">
        <v>44</v>
      </c>
      <c r="O540" s="86"/>
      <c r="P540" s="224">
        <f>O540*H540</f>
        <v>0</v>
      </c>
      <c r="Q540" s="224">
        <v>0</v>
      </c>
      <c r="R540" s="224">
        <f>Q540*H540</f>
        <v>0</v>
      </c>
      <c r="S540" s="224">
        <v>0</v>
      </c>
      <c r="T540" s="225">
        <f>S540*H540</f>
        <v>0</v>
      </c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R540" s="226" t="s">
        <v>135</v>
      </c>
      <c r="AT540" s="226" t="s">
        <v>190</v>
      </c>
      <c r="AU540" s="226" t="s">
        <v>80</v>
      </c>
      <c r="AY540" s="19" t="s">
        <v>188</v>
      </c>
      <c r="BE540" s="227">
        <f>IF(N540="základní",J540,0)</f>
        <v>0</v>
      </c>
      <c r="BF540" s="227">
        <f>IF(N540="snížená",J540,0)</f>
        <v>0</v>
      </c>
      <c r="BG540" s="227">
        <f>IF(N540="zákl. přenesená",J540,0)</f>
        <v>0</v>
      </c>
      <c r="BH540" s="227">
        <f>IF(N540="sníž. přenesená",J540,0)</f>
        <v>0</v>
      </c>
      <c r="BI540" s="227">
        <f>IF(N540="nulová",J540,0)</f>
        <v>0</v>
      </c>
      <c r="BJ540" s="19" t="s">
        <v>80</v>
      </c>
      <c r="BK540" s="227">
        <f>ROUND(I540*H540,2)</f>
        <v>0</v>
      </c>
      <c r="BL540" s="19" t="s">
        <v>135</v>
      </c>
      <c r="BM540" s="226" t="s">
        <v>6381</v>
      </c>
    </row>
    <row r="541" s="2" customFormat="1" ht="16.5" customHeight="1">
      <c r="A541" s="40"/>
      <c r="B541" s="41"/>
      <c r="C541" s="215" t="s">
        <v>5822</v>
      </c>
      <c r="D541" s="215" t="s">
        <v>190</v>
      </c>
      <c r="E541" s="216" t="s">
        <v>6382</v>
      </c>
      <c r="F541" s="217" t="s">
        <v>6383</v>
      </c>
      <c r="G541" s="218" t="s">
        <v>1352</v>
      </c>
      <c r="H541" s="219">
        <v>4</v>
      </c>
      <c r="I541" s="220"/>
      <c r="J541" s="221">
        <f>ROUND(I541*H541,2)</f>
        <v>0</v>
      </c>
      <c r="K541" s="217" t="s">
        <v>19</v>
      </c>
      <c r="L541" s="46"/>
      <c r="M541" s="222" t="s">
        <v>19</v>
      </c>
      <c r="N541" s="223" t="s">
        <v>44</v>
      </c>
      <c r="O541" s="86"/>
      <c r="P541" s="224">
        <f>O541*H541</f>
        <v>0</v>
      </c>
      <c r="Q541" s="224">
        <v>0</v>
      </c>
      <c r="R541" s="224">
        <f>Q541*H541</f>
        <v>0</v>
      </c>
      <c r="S541" s="224">
        <v>0</v>
      </c>
      <c r="T541" s="225">
        <f>S541*H541</f>
        <v>0</v>
      </c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R541" s="226" t="s">
        <v>135</v>
      </c>
      <c r="AT541" s="226" t="s">
        <v>190</v>
      </c>
      <c r="AU541" s="226" t="s">
        <v>80</v>
      </c>
      <c r="AY541" s="19" t="s">
        <v>188</v>
      </c>
      <c r="BE541" s="227">
        <f>IF(N541="základní",J541,0)</f>
        <v>0</v>
      </c>
      <c r="BF541" s="227">
        <f>IF(N541="snížená",J541,0)</f>
        <v>0</v>
      </c>
      <c r="BG541" s="227">
        <f>IF(N541="zákl. přenesená",J541,0)</f>
        <v>0</v>
      </c>
      <c r="BH541" s="227">
        <f>IF(N541="sníž. přenesená",J541,0)</f>
        <v>0</v>
      </c>
      <c r="BI541" s="227">
        <f>IF(N541="nulová",J541,0)</f>
        <v>0</v>
      </c>
      <c r="BJ541" s="19" t="s">
        <v>80</v>
      </c>
      <c r="BK541" s="227">
        <f>ROUND(I541*H541,2)</f>
        <v>0</v>
      </c>
      <c r="BL541" s="19" t="s">
        <v>135</v>
      </c>
      <c r="BM541" s="226" t="s">
        <v>6384</v>
      </c>
    </row>
    <row r="542" s="2" customFormat="1" ht="16.5" customHeight="1">
      <c r="A542" s="40"/>
      <c r="B542" s="41"/>
      <c r="C542" s="215" t="s">
        <v>6385</v>
      </c>
      <c r="D542" s="215" t="s">
        <v>190</v>
      </c>
      <c r="E542" s="216" t="s">
        <v>6386</v>
      </c>
      <c r="F542" s="217" t="s">
        <v>6387</v>
      </c>
      <c r="G542" s="218" t="s">
        <v>1352</v>
      </c>
      <c r="H542" s="219">
        <v>2</v>
      </c>
      <c r="I542" s="220"/>
      <c r="J542" s="221">
        <f>ROUND(I542*H542,2)</f>
        <v>0</v>
      </c>
      <c r="K542" s="217" t="s">
        <v>19</v>
      </c>
      <c r="L542" s="46"/>
      <c r="M542" s="222" t="s">
        <v>19</v>
      </c>
      <c r="N542" s="223" t="s">
        <v>44</v>
      </c>
      <c r="O542" s="86"/>
      <c r="P542" s="224">
        <f>O542*H542</f>
        <v>0</v>
      </c>
      <c r="Q542" s="224">
        <v>0</v>
      </c>
      <c r="R542" s="224">
        <f>Q542*H542</f>
        <v>0</v>
      </c>
      <c r="S542" s="224">
        <v>0</v>
      </c>
      <c r="T542" s="225">
        <f>S542*H542</f>
        <v>0</v>
      </c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R542" s="226" t="s">
        <v>135</v>
      </c>
      <c r="AT542" s="226" t="s">
        <v>190</v>
      </c>
      <c r="AU542" s="226" t="s">
        <v>80</v>
      </c>
      <c r="AY542" s="19" t="s">
        <v>188</v>
      </c>
      <c r="BE542" s="227">
        <f>IF(N542="základní",J542,0)</f>
        <v>0</v>
      </c>
      <c r="BF542" s="227">
        <f>IF(N542="snížená",J542,0)</f>
        <v>0</v>
      </c>
      <c r="BG542" s="227">
        <f>IF(N542="zákl. přenesená",J542,0)</f>
        <v>0</v>
      </c>
      <c r="BH542" s="227">
        <f>IF(N542="sníž. přenesená",J542,0)</f>
        <v>0</v>
      </c>
      <c r="BI542" s="227">
        <f>IF(N542="nulová",J542,0)</f>
        <v>0</v>
      </c>
      <c r="BJ542" s="19" t="s">
        <v>80</v>
      </c>
      <c r="BK542" s="227">
        <f>ROUND(I542*H542,2)</f>
        <v>0</v>
      </c>
      <c r="BL542" s="19" t="s">
        <v>135</v>
      </c>
      <c r="BM542" s="226" t="s">
        <v>6388</v>
      </c>
    </row>
    <row r="543" s="2" customFormat="1" ht="16.5" customHeight="1">
      <c r="A543" s="40"/>
      <c r="B543" s="41"/>
      <c r="C543" s="215" t="s">
        <v>5825</v>
      </c>
      <c r="D543" s="215" t="s">
        <v>190</v>
      </c>
      <c r="E543" s="216" t="s">
        <v>6389</v>
      </c>
      <c r="F543" s="217" t="s">
        <v>6390</v>
      </c>
      <c r="G543" s="218" t="s">
        <v>1352</v>
      </c>
      <c r="H543" s="219">
        <v>1</v>
      </c>
      <c r="I543" s="220"/>
      <c r="J543" s="221">
        <f>ROUND(I543*H543,2)</f>
        <v>0</v>
      </c>
      <c r="K543" s="217" t="s">
        <v>19</v>
      </c>
      <c r="L543" s="46"/>
      <c r="M543" s="222" t="s">
        <v>19</v>
      </c>
      <c r="N543" s="223" t="s">
        <v>44</v>
      </c>
      <c r="O543" s="86"/>
      <c r="P543" s="224">
        <f>O543*H543</f>
        <v>0</v>
      </c>
      <c r="Q543" s="224">
        <v>0</v>
      </c>
      <c r="R543" s="224">
        <f>Q543*H543</f>
        <v>0</v>
      </c>
      <c r="S543" s="224">
        <v>0</v>
      </c>
      <c r="T543" s="225">
        <f>S543*H543</f>
        <v>0</v>
      </c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R543" s="226" t="s">
        <v>135</v>
      </c>
      <c r="AT543" s="226" t="s">
        <v>190</v>
      </c>
      <c r="AU543" s="226" t="s">
        <v>80</v>
      </c>
      <c r="AY543" s="19" t="s">
        <v>188</v>
      </c>
      <c r="BE543" s="227">
        <f>IF(N543="základní",J543,0)</f>
        <v>0</v>
      </c>
      <c r="BF543" s="227">
        <f>IF(N543="snížená",J543,0)</f>
        <v>0</v>
      </c>
      <c r="BG543" s="227">
        <f>IF(N543="zákl. přenesená",J543,0)</f>
        <v>0</v>
      </c>
      <c r="BH543" s="227">
        <f>IF(N543="sníž. přenesená",J543,0)</f>
        <v>0</v>
      </c>
      <c r="BI543" s="227">
        <f>IF(N543="nulová",J543,0)</f>
        <v>0</v>
      </c>
      <c r="BJ543" s="19" t="s">
        <v>80</v>
      </c>
      <c r="BK543" s="227">
        <f>ROUND(I543*H543,2)</f>
        <v>0</v>
      </c>
      <c r="BL543" s="19" t="s">
        <v>135</v>
      </c>
      <c r="BM543" s="226" t="s">
        <v>6391</v>
      </c>
    </row>
    <row r="544" s="2" customFormat="1" ht="16.5" customHeight="1">
      <c r="A544" s="40"/>
      <c r="B544" s="41"/>
      <c r="C544" s="215" t="s">
        <v>6392</v>
      </c>
      <c r="D544" s="215" t="s">
        <v>190</v>
      </c>
      <c r="E544" s="216" t="s">
        <v>6393</v>
      </c>
      <c r="F544" s="217" t="s">
        <v>6394</v>
      </c>
      <c r="G544" s="218" t="s">
        <v>1352</v>
      </c>
      <c r="H544" s="219">
        <v>1</v>
      </c>
      <c r="I544" s="220"/>
      <c r="J544" s="221">
        <f>ROUND(I544*H544,2)</f>
        <v>0</v>
      </c>
      <c r="K544" s="217" t="s">
        <v>19</v>
      </c>
      <c r="L544" s="46"/>
      <c r="M544" s="222" t="s">
        <v>19</v>
      </c>
      <c r="N544" s="223" t="s">
        <v>44</v>
      </c>
      <c r="O544" s="86"/>
      <c r="P544" s="224">
        <f>O544*H544</f>
        <v>0</v>
      </c>
      <c r="Q544" s="224">
        <v>0</v>
      </c>
      <c r="R544" s="224">
        <f>Q544*H544</f>
        <v>0</v>
      </c>
      <c r="S544" s="224">
        <v>0</v>
      </c>
      <c r="T544" s="225">
        <f>S544*H544</f>
        <v>0</v>
      </c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R544" s="226" t="s">
        <v>135</v>
      </c>
      <c r="AT544" s="226" t="s">
        <v>190</v>
      </c>
      <c r="AU544" s="226" t="s">
        <v>80</v>
      </c>
      <c r="AY544" s="19" t="s">
        <v>188</v>
      </c>
      <c r="BE544" s="227">
        <f>IF(N544="základní",J544,0)</f>
        <v>0</v>
      </c>
      <c r="BF544" s="227">
        <f>IF(N544="snížená",J544,0)</f>
        <v>0</v>
      </c>
      <c r="BG544" s="227">
        <f>IF(N544="zákl. přenesená",J544,0)</f>
        <v>0</v>
      </c>
      <c r="BH544" s="227">
        <f>IF(N544="sníž. přenesená",J544,0)</f>
        <v>0</v>
      </c>
      <c r="BI544" s="227">
        <f>IF(N544="nulová",J544,0)</f>
        <v>0</v>
      </c>
      <c r="BJ544" s="19" t="s">
        <v>80</v>
      </c>
      <c r="BK544" s="227">
        <f>ROUND(I544*H544,2)</f>
        <v>0</v>
      </c>
      <c r="BL544" s="19" t="s">
        <v>135</v>
      </c>
      <c r="BM544" s="226" t="s">
        <v>6395</v>
      </c>
    </row>
    <row r="545" s="2" customFormat="1" ht="16.5" customHeight="1">
      <c r="A545" s="40"/>
      <c r="B545" s="41"/>
      <c r="C545" s="215" t="s">
        <v>5826</v>
      </c>
      <c r="D545" s="215" t="s">
        <v>190</v>
      </c>
      <c r="E545" s="216" t="s">
        <v>6179</v>
      </c>
      <c r="F545" s="217" t="s">
        <v>6180</v>
      </c>
      <c r="G545" s="218" t="s">
        <v>501</v>
      </c>
      <c r="H545" s="219">
        <v>8.3000000000000007</v>
      </c>
      <c r="I545" s="220"/>
      <c r="J545" s="221">
        <f>ROUND(I545*H545,2)</f>
        <v>0</v>
      </c>
      <c r="K545" s="217" t="s">
        <v>19</v>
      </c>
      <c r="L545" s="46"/>
      <c r="M545" s="222" t="s">
        <v>19</v>
      </c>
      <c r="N545" s="223" t="s">
        <v>44</v>
      </c>
      <c r="O545" s="86"/>
      <c r="P545" s="224">
        <f>O545*H545</f>
        <v>0</v>
      </c>
      <c r="Q545" s="224">
        <v>0</v>
      </c>
      <c r="R545" s="224">
        <f>Q545*H545</f>
        <v>0</v>
      </c>
      <c r="S545" s="224">
        <v>0</v>
      </c>
      <c r="T545" s="225">
        <f>S545*H545</f>
        <v>0</v>
      </c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R545" s="226" t="s">
        <v>135</v>
      </c>
      <c r="AT545" s="226" t="s">
        <v>190</v>
      </c>
      <c r="AU545" s="226" t="s">
        <v>80</v>
      </c>
      <c r="AY545" s="19" t="s">
        <v>188</v>
      </c>
      <c r="BE545" s="227">
        <f>IF(N545="základní",J545,0)</f>
        <v>0</v>
      </c>
      <c r="BF545" s="227">
        <f>IF(N545="snížená",J545,0)</f>
        <v>0</v>
      </c>
      <c r="BG545" s="227">
        <f>IF(N545="zákl. přenesená",J545,0)</f>
        <v>0</v>
      </c>
      <c r="BH545" s="227">
        <f>IF(N545="sníž. přenesená",J545,0)</f>
        <v>0</v>
      </c>
      <c r="BI545" s="227">
        <f>IF(N545="nulová",J545,0)</f>
        <v>0</v>
      </c>
      <c r="BJ545" s="19" t="s">
        <v>80</v>
      </c>
      <c r="BK545" s="227">
        <f>ROUND(I545*H545,2)</f>
        <v>0</v>
      </c>
      <c r="BL545" s="19" t="s">
        <v>135</v>
      </c>
      <c r="BM545" s="226" t="s">
        <v>6396</v>
      </c>
    </row>
    <row r="546" s="2" customFormat="1" ht="16.5" customHeight="1">
      <c r="A546" s="40"/>
      <c r="B546" s="41"/>
      <c r="C546" s="215" t="s">
        <v>6397</v>
      </c>
      <c r="D546" s="215" t="s">
        <v>190</v>
      </c>
      <c r="E546" s="216" t="s">
        <v>5854</v>
      </c>
      <c r="F546" s="217" t="s">
        <v>5855</v>
      </c>
      <c r="G546" s="218" t="s">
        <v>501</v>
      </c>
      <c r="H546" s="219">
        <v>2.7999999999999998</v>
      </c>
      <c r="I546" s="220"/>
      <c r="J546" s="221">
        <f>ROUND(I546*H546,2)</f>
        <v>0</v>
      </c>
      <c r="K546" s="217" t="s">
        <v>19</v>
      </c>
      <c r="L546" s="46"/>
      <c r="M546" s="222" t="s">
        <v>19</v>
      </c>
      <c r="N546" s="223" t="s">
        <v>44</v>
      </c>
      <c r="O546" s="86"/>
      <c r="P546" s="224">
        <f>O546*H546</f>
        <v>0</v>
      </c>
      <c r="Q546" s="224">
        <v>0</v>
      </c>
      <c r="R546" s="224">
        <f>Q546*H546</f>
        <v>0</v>
      </c>
      <c r="S546" s="224">
        <v>0</v>
      </c>
      <c r="T546" s="225">
        <f>S546*H546</f>
        <v>0</v>
      </c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R546" s="226" t="s">
        <v>135</v>
      </c>
      <c r="AT546" s="226" t="s">
        <v>190</v>
      </c>
      <c r="AU546" s="226" t="s">
        <v>80</v>
      </c>
      <c r="AY546" s="19" t="s">
        <v>188</v>
      </c>
      <c r="BE546" s="227">
        <f>IF(N546="základní",J546,0)</f>
        <v>0</v>
      </c>
      <c r="BF546" s="227">
        <f>IF(N546="snížená",J546,0)</f>
        <v>0</v>
      </c>
      <c r="BG546" s="227">
        <f>IF(N546="zákl. přenesená",J546,0)</f>
        <v>0</v>
      </c>
      <c r="BH546" s="227">
        <f>IF(N546="sníž. přenesená",J546,0)</f>
        <v>0</v>
      </c>
      <c r="BI546" s="227">
        <f>IF(N546="nulová",J546,0)</f>
        <v>0</v>
      </c>
      <c r="BJ546" s="19" t="s">
        <v>80</v>
      </c>
      <c r="BK546" s="227">
        <f>ROUND(I546*H546,2)</f>
        <v>0</v>
      </c>
      <c r="BL546" s="19" t="s">
        <v>135</v>
      </c>
      <c r="BM546" s="226" t="s">
        <v>6398</v>
      </c>
    </row>
    <row r="547" s="2" customFormat="1" ht="16.5" customHeight="1">
      <c r="A547" s="40"/>
      <c r="B547" s="41"/>
      <c r="C547" s="215" t="s">
        <v>5829</v>
      </c>
      <c r="D547" s="215" t="s">
        <v>190</v>
      </c>
      <c r="E547" s="216" t="s">
        <v>6399</v>
      </c>
      <c r="F547" s="217" t="s">
        <v>6400</v>
      </c>
      <c r="G547" s="218" t="s">
        <v>1352</v>
      </c>
      <c r="H547" s="219">
        <v>3</v>
      </c>
      <c r="I547" s="220"/>
      <c r="J547" s="221">
        <f>ROUND(I547*H547,2)</f>
        <v>0</v>
      </c>
      <c r="K547" s="217" t="s">
        <v>19</v>
      </c>
      <c r="L547" s="46"/>
      <c r="M547" s="222" t="s">
        <v>19</v>
      </c>
      <c r="N547" s="223" t="s">
        <v>44</v>
      </c>
      <c r="O547" s="86"/>
      <c r="P547" s="224">
        <f>O547*H547</f>
        <v>0</v>
      </c>
      <c r="Q547" s="224">
        <v>0</v>
      </c>
      <c r="R547" s="224">
        <f>Q547*H547</f>
        <v>0</v>
      </c>
      <c r="S547" s="224">
        <v>0</v>
      </c>
      <c r="T547" s="225">
        <f>S547*H547</f>
        <v>0</v>
      </c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R547" s="226" t="s">
        <v>135</v>
      </c>
      <c r="AT547" s="226" t="s">
        <v>190</v>
      </c>
      <c r="AU547" s="226" t="s">
        <v>80</v>
      </c>
      <c r="AY547" s="19" t="s">
        <v>188</v>
      </c>
      <c r="BE547" s="227">
        <f>IF(N547="základní",J547,0)</f>
        <v>0</v>
      </c>
      <c r="BF547" s="227">
        <f>IF(N547="snížená",J547,0)</f>
        <v>0</v>
      </c>
      <c r="BG547" s="227">
        <f>IF(N547="zákl. přenesená",J547,0)</f>
        <v>0</v>
      </c>
      <c r="BH547" s="227">
        <f>IF(N547="sníž. přenesená",J547,0)</f>
        <v>0</v>
      </c>
      <c r="BI547" s="227">
        <f>IF(N547="nulová",J547,0)</f>
        <v>0</v>
      </c>
      <c r="BJ547" s="19" t="s">
        <v>80</v>
      </c>
      <c r="BK547" s="227">
        <f>ROUND(I547*H547,2)</f>
        <v>0</v>
      </c>
      <c r="BL547" s="19" t="s">
        <v>135</v>
      </c>
      <c r="BM547" s="226" t="s">
        <v>6401</v>
      </c>
    </row>
    <row r="548" s="2" customFormat="1" ht="16.5" customHeight="1">
      <c r="A548" s="40"/>
      <c r="B548" s="41"/>
      <c r="C548" s="215" t="s">
        <v>6402</v>
      </c>
      <c r="D548" s="215" t="s">
        <v>190</v>
      </c>
      <c r="E548" s="216" t="s">
        <v>6403</v>
      </c>
      <c r="F548" s="217" t="s">
        <v>6404</v>
      </c>
      <c r="G548" s="218" t="s">
        <v>1352</v>
      </c>
      <c r="H548" s="219">
        <v>3</v>
      </c>
      <c r="I548" s="220"/>
      <c r="J548" s="221">
        <f>ROUND(I548*H548,2)</f>
        <v>0</v>
      </c>
      <c r="K548" s="217" t="s">
        <v>19</v>
      </c>
      <c r="L548" s="46"/>
      <c r="M548" s="222" t="s">
        <v>19</v>
      </c>
      <c r="N548" s="223" t="s">
        <v>44</v>
      </c>
      <c r="O548" s="86"/>
      <c r="P548" s="224">
        <f>O548*H548</f>
        <v>0</v>
      </c>
      <c r="Q548" s="224">
        <v>0</v>
      </c>
      <c r="R548" s="224">
        <f>Q548*H548</f>
        <v>0</v>
      </c>
      <c r="S548" s="224">
        <v>0</v>
      </c>
      <c r="T548" s="225">
        <f>S548*H548</f>
        <v>0</v>
      </c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R548" s="226" t="s">
        <v>135</v>
      </c>
      <c r="AT548" s="226" t="s">
        <v>190</v>
      </c>
      <c r="AU548" s="226" t="s">
        <v>80</v>
      </c>
      <c r="AY548" s="19" t="s">
        <v>188</v>
      </c>
      <c r="BE548" s="227">
        <f>IF(N548="základní",J548,0)</f>
        <v>0</v>
      </c>
      <c r="BF548" s="227">
        <f>IF(N548="snížená",J548,0)</f>
        <v>0</v>
      </c>
      <c r="BG548" s="227">
        <f>IF(N548="zákl. přenesená",J548,0)</f>
        <v>0</v>
      </c>
      <c r="BH548" s="227">
        <f>IF(N548="sníž. přenesená",J548,0)</f>
        <v>0</v>
      </c>
      <c r="BI548" s="227">
        <f>IF(N548="nulová",J548,0)</f>
        <v>0</v>
      </c>
      <c r="BJ548" s="19" t="s">
        <v>80</v>
      </c>
      <c r="BK548" s="227">
        <f>ROUND(I548*H548,2)</f>
        <v>0</v>
      </c>
      <c r="BL548" s="19" t="s">
        <v>135</v>
      </c>
      <c r="BM548" s="226" t="s">
        <v>6405</v>
      </c>
    </row>
    <row r="549" s="2" customFormat="1" ht="24.15" customHeight="1">
      <c r="A549" s="40"/>
      <c r="B549" s="41"/>
      <c r="C549" s="215" t="s">
        <v>5832</v>
      </c>
      <c r="D549" s="215" t="s">
        <v>190</v>
      </c>
      <c r="E549" s="216" t="s">
        <v>6406</v>
      </c>
      <c r="F549" s="217" t="s">
        <v>6407</v>
      </c>
      <c r="G549" s="218" t="s">
        <v>5425</v>
      </c>
      <c r="H549" s="219">
        <v>6</v>
      </c>
      <c r="I549" s="220"/>
      <c r="J549" s="221">
        <f>ROUND(I549*H549,2)</f>
        <v>0</v>
      </c>
      <c r="K549" s="217" t="s">
        <v>19</v>
      </c>
      <c r="L549" s="46"/>
      <c r="M549" s="222" t="s">
        <v>19</v>
      </c>
      <c r="N549" s="223" t="s">
        <v>44</v>
      </c>
      <c r="O549" s="86"/>
      <c r="P549" s="224">
        <f>O549*H549</f>
        <v>0</v>
      </c>
      <c r="Q549" s="224">
        <v>0</v>
      </c>
      <c r="R549" s="224">
        <f>Q549*H549</f>
        <v>0</v>
      </c>
      <c r="S549" s="224">
        <v>0</v>
      </c>
      <c r="T549" s="225">
        <f>S549*H549</f>
        <v>0</v>
      </c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R549" s="226" t="s">
        <v>135</v>
      </c>
      <c r="AT549" s="226" t="s">
        <v>190</v>
      </c>
      <c r="AU549" s="226" t="s">
        <v>80</v>
      </c>
      <c r="AY549" s="19" t="s">
        <v>188</v>
      </c>
      <c r="BE549" s="227">
        <f>IF(N549="základní",J549,0)</f>
        <v>0</v>
      </c>
      <c r="BF549" s="227">
        <f>IF(N549="snížená",J549,0)</f>
        <v>0</v>
      </c>
      <c r="BG549" s="227">
        <f>IF(N549="zákl. přenesená",J549,0)</f>
        <v>0</v>
      </c>
      <c r="BH549" s="227">
        <f>IF(N549="sníž. přenesená",J549,0)</f>
        <v>0</v>
      </c>
      <c r="BI549" s="227">
        <f>IF(N549="nulová",J549,0)</f>
        <v>0</v>
      </c>
      <c r="BJ549" s="19" t="s">
        <v>80</v>
      </c>
      <c r="BK549" s="227">
        <f>ROUND(I549*H549,2)</f>
        <v>0</v>
      </c>
      <c r="BL549" s="19" t="s">
        <v>135</v>
      </c>
      <c r="BM549" s="226" t="s">
        <v>6408</v>
      </c>
    </row>
    <row r="550" s="2" customFormat="1" ht="16.5" customHeight="1">
      <c r="A550" s="40"/>
      <c r="B550" s="41"/>
      <c r="C550" s="215" t="s">
        <v>6409</v>
      </c>
      <c r="D550" s="215" t="s">
        <v>190</v>
      </c>
      <c r="E550" s="216" t="s">
        <v>6410</v>
      </c>
      <c r="F550" s="217" t="s">
        <v>5504</v>
      </c>
      <c r="G550" s="218" t="s">
        <v>5425</v>
      </c>
      <c r="H550" s="219">
        <v>6</v>
      </c>
      <c r="I550" s="220"/>
      <c r="J550" s="221">
        <f>ROUND(I550*H550,2)</f>
        <v>0</v>
      </c>
      <c r="K550" s="217" t="s">
        <v>19</v>
      </c>
      <c r="L550" s="46"/>
      <c r="M550" s="222" t="s">
        <v>19</v>
      </c>
      <c r="N550" s="223" t="s">
        <v>44</v>
      </c>
      <c r="O550" s="86"/>
      <c r="P550" s="224">
        <f>O550*H550</f>
        <v>0</v>
      </c>
      <c r="Q550" s="224">
        <v>0</v>
      </c>
      <c r="R550" s="224">
        <f>Q550*H550</f>
        <v>0</v>
      </c>
      <c r="S550" s="224">
        <v>0</v>
      </c>
      <c r="T550" s="225">
        <f>S550*H550</f>
        <v>0</v>
      </c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R550" s="226" t="s">
        <v>135</v>
      </c>
      <c r="AT550" s="226" t="s">
        <v>190</v>
      </c>
      <c r="AU550" s="226" t="s">
        <v>80</v>
      </c>
      <c r="AY550" s="19" t="s">
        <v>188</v>
      </c>
      <c r="BE550" s="227">
        <f>IF(N550="základní",J550,0)</f>
        <v>0</v>
      </c>
      <c r="BF550" s="227">
        <f>IF(N550="snížená",J550,0)</f>
        <v>0</v>
      </c>
      <c r="BG550" s="227">
        <f>IF(N550="zákl. přenesená",J550,0)</f>
        <v>0</v>
      </c>
      <c r="BH550" s="227">
        <f>IF(N550="sníž. přenesená",J550,0)</f>
        <v>0</v>
      </c>
      <c r="BI550" s="227">
        <f>IF(N550="nulová",J550,0)</f>
        <v>0</v>
      </c>
      <c r="BJ550" s="19" t="s">
        <v>80</v>
      </c>
      <c r="BK550" s="227">
        <f>ROUND(I550*H550,2)</f>
        <v>0</v>
      </c>
      <c r="BL550" s="19" t="s">
        <v>135</v>
      </c>
      <c r="BM550" s="226" t="s">
        <v>6411</v>
      </c>
    </row>
    <row r="551" s="2" customFormat="1" ht="16.5" customHeight="1">
      <c r="A551" s="40"/>
      <c r="B551" s="41"/>
      <c r="C551" s="215" t="s">
        <v>5835</v>
      </c>
      <c r="D551" s="215" t="s">
        <v>190</v>
      </c>
      <c r="E551" s="216" t="s">
        <v>6412</v>
      </c>
      <c r="F551" s="217" t="s">
        <v>5574</v>
      </c>
      <c r="G551" s="218" t="s">
        <v>1352</v>
      </c>
      <c r="H551" s="219">
        <v>1</v>
      </c>
      <c r="I551" s="220"/>
      <c r="J551" s="221">
        <f>ROUND(I551*H551,2)</f>
        <v>0</v>
      </c>
      <c r="K551" s="217" t="s">
        <v>19</v>
      </c>
      <c r="L551" s="46"/>
      <c r="M551" s="222" t="s">
        <v>19</v>
      </c>
      <c r="N551" s="223" t="s">
        <v>44</v>
      </c>
      <c r="O551" s="86"/>
      <c r="P551" s="224">
        <f>O551*H551</f>
        <v>0</v>
      </c>
      <c r="Q551" s="224">
        <v>0</v>
      </c>
      <c r="R551" s="224">
        <f>Q551*H551</f>
        <v>0</v>
      </c>
      <c r="S551" s="224">
        <v>0</v>
      </c>
      <c r="T551" s="225">
        <f>S551*H551</f>
        <v>0</v>
      </c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R551" s="226" t="s">
        <v>135</v>
      </c>
      <c r="AT551" s="226" t="s">
        <v>190</v>
      </c>
      <c r="AU551" s="226" t="s">
        <v>80</v>
      </c>
      <c r="AY551" s="19" t="s">
        <v>188</v>
      </c>
      <c r="BE551" s="227">
        <f>IF(N551="základní",J551,0)</f>
        <v>0</v>
      </c>
      <c r="BF551" s="227">
        <f>IF(N551="snížená",J551,0)</f>
        <v>0</v>
      </c>
      <c r="BG551" s="227">
        <f>IF(N551="zákl. přenesená",J551,0)</f>
        <v>0</v>
      </c>
      <c r="BH551" s="227">
        <f>IF(N551="sníž. přenesená",J551,0)</f>
        <v>0</v>
      </c>
      <c r="BI551" s="227">
        <f>IF(N551="nulová",J551,0)</f>
        <v>0</v>
      </c>
      <c r="BJ551" s="19" t="s">
        <v>80</v>
      </c>
      <c r="BK551" s="227">
        <f>ROUND(I551*H551,2)</f>
        <v>0</v>
      </c>
      <c r="BL551" s="19" t="s">
        <v>135</v>
      </c>
      <c r="BM551" s="226" t="s">
        <v>6413</v>
      </c>
    </row>
    <row r="552" s="2" customFormat="1" ht="16.5" customHeight="1">
      <c r="A552" s="40"/>
      <c r="B552" s="41"/>
      <c r="C552" s="215" t="s">
        <v>6414</v>
      </c>
      <c r="D552" s="215" t="s">
        <v>190</v>
      </c>
      <c r="E552" s="216" t="s">
        <v>5575</v>
      </c>
      <c r="F552" s="217" t="s">
        <v>5576</v>
      </c>
      <c r="G552" s="218" t="s">
        <v>1397</v>
      </c>
      <c r="H552" s="219">
        <v>40</v>
      </c>
      <c r="I552" s="220"/>
      <c r="J552" s="221">
        <f>ROUND(I552*H552,2)</f>
        <v>0</v>
      </c>
      <c r="K552" s="217" t="s">
        <v>19</v>
      </c>
      <c r="L552" s="46"/>
      <c r="M552" s="222" t="s">
        <v>19</v>
      </c>
      <c r="N552" s="223" t="s">
        <v>44</v>
      </c>
      <c r="O552" s="86"/>
      <c r="P552" s="224">
        <f>O552*H552</f>
        <v>0</v>
      </c>
      <c r="Q552" s="224">
        <v>0</v>
      </c>
      <c r="R552" s="224">
        <f>Q552*H552</f>
        <v>0</v>
      </c>
      <c r="S552" s="224">
        <v>0</v>
      </c>
      <c r="T552" s="225">
        <f>S552*H552</f>
        <v>0</v>
      </c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R552" s="226" t="s">
        <v>135</v>
      </c>
      <c r="AT552" s="226" t="s">
        <v>190</v>
      </c>
      <c r="AU552" s="226" t="s">
        <v>80</v>
      </c>
      <c r="AY552" s="19" t="s">
        <v>188</v>
      </c>
      <c r="BE552" s="227">
        <f>IF(N552="základní",J552,0)</f>
        <v>0</v>
      </c>
      <c r="BF552" s="227">
        <f>IF(N552="snížená",J552,0)</f>
        <v>0</v>
      </c>
      <c r="BG552" s="227">
        <f>IF(N552="zákl. přenesená",J552,0)</f>
        <v>0</v>
      </c>
      <c r="BH552" s="227">
        <f>IF(N552="sníž. přenesená",J552,0)</f>
        <v>0</v>
      </c>
      <c r="BI552" s="227">
        <f>IF(N552="nulová",J552,0)</f>
        <v>0</v>
      </c>
      <c r="BJ552" s="19" t="s">
        <v>80</v>
      </c>
      <c r="BK552" s="227">
        <f>ROUND(I552*H552,2)</f>
        <v>0</v>
      </c>
      <c r="BL552" s="19" t="s">
        <v>135</v>
      </c>
      <c r="BM552" s="226" t="s">
        <v>6415</v>
      </c>
    </row>
    <row r="553" s="2" customFormat="1" ht="16.5" customHeight="1">
      <c r="A553" s="40"/>
      <c r="B553" s="41"/>
      <c r="C553" s="215" t="s">
        <v>5838</v>
      </c>
      <c r="D553" s="215" t="s">
        <v>190</v>
      </c>
      <c r="E553" s="216" t="s">
        <v>5577</v>
      </c>
      <c r="F553" s="217" t="s">
        <v>3798</v>
      </c>
      <c r="G553" s="218" t="s">
        <v>1397</v>
      </c>
      <c r="H553" s="219">
        <v>40</v>
      </c>
      <c r="I553" s="220"/>
      <c r="J553" s="221">
        <f>ROUND(I553*H553,2)</f>
        <v>0</v>
      </c>
      <c r="K553" s="217" t="s">
        <v>19</v>
      </c>
      <c r="L553" s="46"/>
      <c r="M553" s="222" t="s">
        <v>19</v>
      </c>
      <c r="N553" s="223" t="s">
        <v>44</v>
      </c>
      <c r="O553" s="86"/>
      <c r="P553" s="224">
        <f>O553*H553</f>
        <v>0</v>
      </c>
      <c r="Q553" s="224">
        <v>0</v>
      </c>
      <c r="R553" s="224">
        <f>Q553*H553</f>
        <v>0</v>
      </c>
      <c r="S553" s="224">
        <v>0</v>
      </c>
      <c r="T553" s="225">
        <f>S553*H553</f>
        <v>0</v>
      </c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R553" s="226" t="s">
        <v>135</v>
      </c>
      <c r="AT553" s="226" t="s">
        <v>190</v>
      </c>
      <c r="AU553" s="226" t="s">
        <v>80</v>
      </c>
      <c r="AY553" s="19" t="s">
        <v>188</v>
      </c>
      <c r="BE553" s="227">
        <f>IF(N553="základní",J553,0)</f>
        <v>0</v>
      </c>
      <c r="BF553" s="227">
        <f>IF(N553="snížená",J553,0)</f>
        <v>0</v>
      </c>
      <c r="BG553" s="227">
        <f>IF(N553="zákl. přenesená",J553,0)</f>
        <v>0</v>
      </c>
      <c r="BH553" s="227">
        <f>IF(N553="sníž. přenesená",J553,0)</f>
        <v>0</v>
      </c>
      <c r="BI553" s="227">
        <f>IF(N553="nulová",J553,0)</f>
        <v>0</v>
      </c>
      <c r="BJ553" s="19" t="s">
        <v>80</v>
      </c>
      <c r="BK553" s="227">
        <f>ROUND(I553*H553,2)</f>
        <v>0</v>
      </c>
      <c r="BL553" s="19" t="s">
        <v>135</v>
      </c>
      <c r="BM553" s="226" t="s">
        <v>6416</v>
      </c>
    </row>
    <row r="554" s="2" customFormat="1" ht="16.5" customHeight="1">
      <c r="A554" s="40"/>
      <c r="B554" s="41"/>
      <c r="C554" s="215" t="s">
        <v>6417</v>
      </c>
      <c r="D554" s="215" t="s">
        <v>190</v>
      </c>
      <c r="E554" s="216" t="s">
        <v>5578</v>
      </c>
      <c r="F554" s="217" t="s">
        <v>5579</v>
      </c>
      <c r="G554" s="218" t="s">
        <v>5425</v>
      </c>
      <c r="H554" s="219">
        <v>1</v>
      </c>
      <c r="I554" s="220"/>
      <c r="J554" s="221">
        <f>ROUND(I554*H554,2)</f>
        <v>0</v>
      </c>
      <c r="K554" s="217" t="s">
        <v>19</v>
      </c>
      <c r="L554" s="46"/>
      <c r="M554" s="222" t="s">
        <v>19</v>
      </c>
      <c r="N554" s="223" t="s">
        <v>44</v>
      </c>
      <c r="O554" s="86"/>
      <c r="P554" s="224">
        <f>O554*H554</f>
        <v>0</v>
      </c>
      <c r="Q554" s="224">
        <v>0</v>
      </c>
      <c r="R554" s="224">
        <f>Q554*H554</f>
        <v>0</v>
      </c>
      <c r="S554" s="224">
        <v>0</v>
      </c>
      <c r="T554" s="225">
        <f>S554*H554</f>
        <v>0</v>
      </c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R554" s="226" t="s">
        <v>135</v>
      </c>
      <c r="AT554" s="226" t="s">
        <v>190</v>
      </c>
      <c r="AU554" s="226" t="s">
        <v>80</v>
      </c>
      <c r="AY554" s="19" t="s">
        <v>188</v>
      </c>
      <c r="BE554" s="227">
        <f>IF(N554="základní",J554,0)</f>
        <v>0</v>
      </c>
      <c r="BF554" s="227">
        <f>IF(N554="snížená",J554,0)</f>
        <v>0</v>
      </c>
      <c r="BG554" s="227">
        <f>IF(N554="zákl. přenesená",J554,0)</f>
        <v>0</v>
      </c>
      <c r="BH554" s="227">
        <f>IF(N554="sníž. přenesená",J554,0)</f>
        <v>0</v>
      </c>
      <c r="BI554" s="227">
        <f>IF(N554="nulová",J554,0)</f>
        <v>0</v>
      </c>
      <c r="BJ554" s="19" t="s">
        <v>80</v>
      </c>
      <c r="BK554" s="227">
        <f>ROUND(I554*H554,2)</f>
        <v>0</v>
      </c>
      <c r="BL554" s="19" t="s">
        <v>135</v>
      </c>
      <c r="BM554" s="226" t="s">
        <v>6418</v>
      </c>
    </row>
    <row r="555" s="2" customFormat="1" ht="16.5" customHeight="1">
      <c r="A555" s="40"/>
      <c r="B555" s="41"/>
      <c r="C555" s="215" t="s">
        <v>5841</v>
      </c>
      <c r="D555" s="215" t="s">
        <v>190</v>
      </c>
      <c r="E555" s="216" t="s">
        <v>6419</v>
      </c>
      <c r="F555" s="217" t="s">
        <v>6420</v>
      </c>
      <c r="G555" s="218" t="s">
        <v>1352</v>
      </c>
      <c r="H555" s="219">
        <v>1</v>
      </c>
      <c r="I555" s="220"/>
      <c r="J555" s="221">
        <f>ROUND(I555*H555,2)</f>
        <v>0</v>
      </c>
      <c r="K555" s="217" t="s">
        <v>19</v>
      </c>
      <c r="L555" s="46"/>
      <c r="M555" s="222" t="s">
        <v>19</v>
      </c>
      <c r="N555" s="223" t="s">
        <v>44</v>
      </c>
      <c r="O555" s="86"/>
      <c r="P555" s="224">
        <f>O555*H555</f>
        <v>0</v>
      </c>
      <c r="Q555" s="224">
        <v>0</v>
      </c>
      <c r="R555" s="224">
        <f>Q555*H555</f>
        <v>0</v>
      </c>
      <c r="S555" s="224">
        <v>0</v>
      </c>
      <c r="T555" s="225">
        <f>S555*H555</f>
        <v>0</v>
      </c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R555" s="226" t="s">
        <v>135</v>
      </c>
      <c r="AT555" s="226" t="s">
        <v>190</v>
      </c>
      <c r="AU555" s="226" t="s">
        <v>80</v>
      </c>
      <c r="AY555" s="19" t="s">
        <v>188</v>
      </c>
      <c r="BE555" s="227">
        <f>IF(N555="základní",J555,0)</f>
        <v>0</v>
      </c>
      <c r="BF555" s="227">
        <f>IF(N555="snížená",J555,0)</f>
        <v>0</v>
      </c>
      <c r="BG555" s="227">
        <f>IF(N555="zákl. přenesená",J555,0)</f>
        <v>0</v>
      </c>
      <c r="BH555" s="227">
        <f>IF(N555="sníž. přenesená",J555,0)</f>
        <v>0</v>
      </c>
      <c r="BI555" s="227">
        <f>IF(N555="nulová",J555,0)</f>
        <v>0</v>
      </c>
      <c r="BJ555" s="19" t="s">
        <v>80</v>
      </c>
      <c r="BK555" s="227">
        <f>ROUND(I555*H555,2)</f>
        <v>0</v>
      </c>
      <c r="BL555" s="19" t="s">
        <v>135</v>
      </c>
      <c r="BM555" s="226" t="s">
        <v>6421</v>
      </c>
    </row>
    <row r="556" s="2" customFormat="1" ht="16.5" customHeight="1">
      <c r="A556" s="40"/>
      <c r="B556" s="41"/>
      <c r="C556" s="215" t="s">
        <v>6422</v>
      </c>
      <c r="D556" s="215" t="s">
        <v>190</v>
      </c>
      <c r="E556" s="216" t="s">
        <v>6423</v>
      </c>
      <c r="F556" s="217" t="s">
        <v>5583</v>
      </c>
      <c r="G556" s="218" t="s">
        <v>5584</v>
      </c>
      <c r="H556" s="219">
        <v>2</v>
      </c>
      <c r="I556" s="220"/>
      <c r="J556" s="221">
        <f>ROUND(I556*H556,2)</f>
        <v>0</v>
      </c>
      <c r="K556" s="217" t="s">
        <v>19</v>
      </c>
      <c r="L556" s="46"/>
      <c r="M556" s="222" t="s">
        <v>19</v>
      </c>
      <c r="N556" s="223" t="s">
        <v>44</v>
      </c>
      <c r="O556" s="86"/>
      <c r="P556" s="224">
        <f>O556*H556</f>
        <v>0</v>
      </c>
      <c r="Q556" s="224">
        <v>0</v>
      </c>
      <c r="R556" s="224">
        <f>Q556*H556</f>
        <v>0</v>
      </c>
      <c r="S556" s="224">
        <v>0</v>
      </c>
      <c r="T556" s="225">
        <f>S556*H556</f>
        <v>0</v>
      </c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R556" s="226" t="s">
        <v>135</v>
      </c>
      <c r="AT556" s="226" t="s">
        <v>190</v>
      </c>
      <c r="AU556" s="226" t="s">
        <v>80</v>
      </c>
      <c r="AY556" s="19" t="s">
        <v>188</v>
      </c>
      <c r="BE556" s="227">
        <f>IF(N556="základní",J556,0)</f>
        <v>0</v>
      </c>
      <c r="BF556" s="227">
        <f>IF(N556="snížená",J556,0)</f>
        <v>0</v>
      </c>
      <c r="BG556" s="227">
        <f>IF(N556="zákl. přenesená",J556,0)</f>
        <v>0</v>
      </c>
      <c r="BH556" s="227">
        <f>IF(N556="sníž. přenesená",J556,0)</f>
        <v>0</v>
      </c>
      <c r="BI556" s="227">
        <f>IF(N556="nulová",J556,0)</f>
        <v>0</v>
      </c>
      <c r="BJ556" s="19" t="s">
        <v>80</v>
      </c>
      <c r="BK556" s="227">
        <f>ROUND(I556*H556,2)</f>
        <v>0</v>
      </c>
      <c r="BL556" s="19" t="s">
        <v>135</v>
      </c>
      <c r="BM556" s="226" t="s">
        <v>6424</v>
      </c>
    </row>
    <row r="557" s="2" customFormat="1" ht="16.5" customHeight="1">
      <c r="A557" s="40"/>
      <c r="B557" s="41"/>
      <c r="C557" s="215" t="s">
        <v>5842</v>
      </c>
      <c r="D557" s="215" t="s">
        <v>190</v>
      </c>
      <c r="E557" s="216" t="s">
        <v>6425</v>
      </c>
      <c r="F557" s="217" t="s">
        <v>5586</v>
      </c>
      <c r="G557" s="218" t="s">
        <v>1352</v>
      </c>
      <c r="H557" s="219">
        <v>1</v>
      </c>
      <c r="I557" s="220"/>
      <c r="J557" s="221">
        <f>ROUND(I557*H557,2)</f>
        <v>0</v>
      </c>
      <c r="K557" s="217" t="s">
        <v>19</v>
      </c>
      <c r="L557" s="46"/>
      <c r="M557" s="222" t="s">
        <v>19</v>
      </c>
      <c r="N557" s="223" t="s">
        <v>44</v>
      </c>
      <c r="O557" s="86"/>
      <c r="P557" s="224">
        <f>O557*H557</f>
        <v>0</v>
      </c>
      <c r="Q557" s="224">
        <v>0</v>
      </c>
      <c r="R557" s="224">
        <f>Q557*H557</f>
        <v>0</v>
      </c>
      <c r="S557" s="224">
        <v>0</v>
      </c>
      <c r="T557" s="225">
        <f>S557*H557</f>
        <v>0</v>
      </c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R557" s="226" t="s">
        <v>135</v>
      </c>
      <c r="AT557" s="226" t="s">
        <v>190</v>
      </c>
      <c r="AU557" s="226" t="s">
        <v>80</v>
      </c>
      <c r="AY557" s="19" t="s">
        <v>188</v>
      </c>
      <c r="BE557" s="227">
        <f>IF(N557="základní",J557,0)</f>
        <v>0</v>
      </c>
      <c r="BF557" s="227">
        <f>IF(N557="snížená",J557,0)</f>
        <v>0</v>
      </c>
      <c r="BG557" s="227">
        <f>IF(N557="zákl. přenesená",J557,0)</f>
        <v>0</v>
      </c>
      <c r="BH557" s="227">
        <f>IF(N557="sníž. přenesená",J557,0)</f>
        <v>0</v>
      </c>
      <c r="BI557" s="227">
        <f>IF(N557="nulová",J557,0)</f>
        <v>0</v>
      </c>
      <c r="BJ557" s="19" t="s">
        <v>80</v>
      </c>
      <c r="BK557" s="227">
        <f>ROUND(I557*H557,2)</f>
        <v>0</v>
      </c>
      <c r="BL557" s="19" t="s">
        <v>135</v>
      </c>
      <c r="BM557" s="226" t="s">
        <v>6426</v>
      </c>
    </row>
    <row r="558" s="2" customFormat="1" ht="16.5" customHeight="1">
      <c r="A558" s="40"/>
      <c r="B558" s="41"/>
      <c r="C558" s="215" t="s">
        <v>6427</v>
      </c>
      <c r="D558" s="215" t="s">
        <v>190</v>
      </c>
      <c r="E558" s="216" t="s">
        <v>5587</v>
      </c>
      <c r="F558" s="217" t="s">
        <v>5588</v>
      </c>
      <c r="G558" s="218" t="s">
        <v>3827</v>
      </c>
      <c r="H558" s="219">
        <v>1</v>
      </c>
      <c r="I558" s="220"/>
      <c r="J558" s="221">
        <f>ROUND(I558*H558,2)</f>
        <v>0</v>
      </c>
      <c r="K558" s="217" t="s">
        <v>19</v>
      </c>
      <c r="L558" s="46"/>
      <c r="M558" s="222" t="s">
        <v>19</v>
      </c>
      <c r="N558" s="223" t="s">
        <v>44</v>
      </c>
      <c r="O558" s="86"/>
      <c r="P558" s="224">
        <f>O558*H558</f>
        <v>0</v>
      </c>
      <c r="Q558" s="224">
        <v>0</v>
      </c>
      <c r="R558" s="224">
        <f>Q558*H558</f>
        <v>0</v>
      </c>
      <c r="S558" s="224">
        <v>0</v>
      </c>
      <c r="T558" s="225">
        <f>S558*H558</f>
        <v>0</v>
      </c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R558" s="226" t="s">
        <v>135</v>
      </c>
      <c r="AT558" s="226" t="s">
        <v>190</v>
      </c>
      <c r="AU558" s="226" t="s">
        <v>80</v>
      </c>
      <c r="AY558" s="19" t="s">
        <v>188</v>
      </c>
      <c r="BE558" s="227">
        <f>IF(N558="základní",J558,0)</f>
        <v>0</v>
      </c>
      <c r="BF558" s="227">
        <f>IF(N558="snížená",J558,0)</f>
        <v>0</v>
      </c>
      <c r="BG558" s="227">
        <f>IF(N558="zákl. přenesená",J558,0)</f>
        <v>0</v>
      </c>
      <c r="BH558" s="227">
        <f>IF(N558="sníž. přenesená",J558,0)</f>
        <v>0</v>
      </c>
      <c r="BI558" s="227">
        <f>IF(N558="nulová",J558,0)</f>
        <v>0</v>
      </c>
      <c r="BJ558" s="19" t="s">
        <v>80</v>
      </c>
      <c r="BK558" s="227">
        <f>ROUND(I558*H558,2)</f>
        <v>0</v>
      </c>
      <c r="BL558" s="19" t="s">
        <v>135</v>
      </c>
      <c r="BM558" s="226" t="s">
        <v>6428</v>
      </c>
    </row>
    <row r="559" s="2" customFormat="1" ht="16.5" customHeight="1">
      <c r="A559" s="40"/>
      <c r="B559" s="41"/>
      <c r="C559" s="215" t="s">
        <v>5845</v>
      </c>
      <c r="D559" s="215" t="s">
        <v>190</v>
      </c>
      <c r="E559" s="216" t="s">
        <v>5589</v>
      </c>
      <c r="F559" s="217" t="s">
        <v>4152</v>
      </c>
      <c r="G559" s="218" t="s">
        <v>451</v>
      </c>
      <c r="H559" s="219">
        <v>2</v>
      </c>
      <c r="I559" s="220"/>
      <c r="J559" s="221">
        <f>ROUND(I559*H559,2)</f>
        <v>0</v>
      </c>
      <c r="K559" s="217" t="s">
        <v>19</v>
      </c>
      <c r="L559" s="46"/>
      <c r="M559" s="222" t="s">
        <v>19</v>
      </c>
      <c r="N559" s="223" t="s">
        <v>44</v>
      </c>
      <c r="O559" s="86"/>
      <c r="P559" s="224">
        <f>O559*H559</f>
        <v>0</v>
      </c>
      <c r="Q559" s="224">
        <v>0</v>
      </c>
      <c r="R559" s="224">
        <f>Q559*H559</f>
        <v>0</v>
      </c>
      <c r="S559" s="224">
        <v>0</v>
      </c>
      <c r="T559" s="225">
        <f>S559*H559</f>
        <v>0</v>
      </c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R559" s="226" t="s">
        <v>135</v>
      </c>
      <c r="AT559" s="226" t="s">
        <v>190</v>
      </c>
      <c r="AU559" s="226" t="s">
        <v>80</v>
      </c>
      <c r="AY559" s="19" t="s">
        <v>188</v>
      </c>
      <c r="BE559" s="227">
        <f>IF(N559="základní",J559,0)</f>
        <v>0</v>
      </c>
      <c r="BF559" s="227">
        <f>IF(N559="snížená",J559,0)</f>
        <v>0</v>
      </c>
      <c r="BG559" s="227">
        <f>IF(N559="zákl. přenesená",J559,0)</f>
        <v>0</v>
      </c>
      <c r="BH559" s="227">
        <f>IF(N559="sníž. přenesená",J559,0)</f>
        <v>0</v>
      </c>
      <c r="BI559" s="227">
        <f>IF(N559="nulová",J559,0)</f>
        <v>0</v>
      </c>
      <c r="BJ559" s="19" t="s">
        <v>80</v>
      </c>
      <c r="BK559" s="227">
        <f>ROUND(I559*H559,2)</f>
        <v>0</v>
      </c>
      <c r="BL559" s="19" t="s">
        <v>135</v>
      </c>
      <c r="BM559" s="226" t="s">
        <v>6429</v>
      </c>
    </row>
    <row r="560" s="2" customFormat="1" ht="16.5" customHeight="1">
      <c r="A560" s="40"/>
      <c r="B560" s="41"/>
      <c r="C560" s="215" t="s">
        <v>6430</v>
      </c>
      <c r="D560" s="215" t="s">
        <v>190</v>
      </c>
      <c r="E560" s="216" t="s">
        <v>3925</v>
      </c>
      <c r="F560" s="217" t="s">
        <v>5590</v>
      </c>
      <c r="G560" s="218" t="s">
        <v>345</v>
      </c>
      <c r="H560" s="219">
        <v>0.050000000000000003</v>
      </c>
      <c r="I560" s="220"/>
      <c r="J560" s="221">
        <f>ROUND(I560*H560,2)</f>
        <v>0</v>
      </c>
      <c r="K560" s="217" t="s">
        <v>19</v>
      </c>
      <c r="L560" s="46"/>
      <c r="M560" s="222" t="s">
        <v>19</v>
      </c>
      <c r="N560" s="223" t="s">
        <v>44</v>
      </c>
      <c r="O560" s="86"/>
      <c r="P560" s="224">
        <f>O560*H560</f>
        <v>0</v>
      </c>
      <c r="Q560" s="224">
        <v>0</v>
      </c>
      <c r="R560" s="224">
        <f>Q560*H560</f>
        <v>0</v>
      </c>
      <c r="S560" s="224">
        <v>0</v>
      </c>
      <c r="T560" s="225">
        <f>S560*H560</f>
        <v>0</v>
      </c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R560" s="226" t="s">
        <v>135</v>
      </c>
      <c r="AT560" s="226" t="s">
        <v>190</v>
      </c>
      <c r="AU560" s="226" t="s">
        <v>80</v>
      </c>
      <c r="AY560" s="19" t="s">
        <v>188</v>
      </c>
      <c r="BE560" s="227">
        <f>IF(N560="základní",J560,0)</f>
        <v>0</v>
      </c>
      <c r="BF560" s="227">
        <f>IF(N560="snížená",J560,0)</f>
        <v>0</v>
      </c>
      <c r="BG560" s="227">
        <f>IF(N560="zákl. přenesená",J560,0)</f>
        <v>0</v>
      </c>
      <c r="BH560" s="227">
        <f>IF(N560="sníž. přenesená",J560,0)</f>
        <v>0</v>
      </c>
      <c r="BI560" s="227">
        <f>IF(N560="nulová",J560,0)</f>
        <v>0</v>
      </c>
      <c r="BJ560" s="19" t="s">
        <v>80</v>
      </c>
      <c r="BK560" s="227">
        <f>ROUND(I560*H560,2)</f>
        <v>0</v>
      </c>
      <c r="BL560" s="19" t="s">
        <v>135</v>
      </c>
      <c r="BM560" s="226" t="s">
        <v>6431</v>
      </c>
    </row>
    <row r="561" s="2" customFormat="1" ht="16.5" customHeight="1">
      <c r="A561" s="40"/>
      <c r="B561" s="41"/>
      <c r="C561" s="215" t="s">
        <v>5846</v>
      </c>
      <c r="D561" s="215" t="s">
        <v>190</v>
      </c>
      <c r="E561" s="216" t="s">
        <v>3927</v>
      </c>
      <c r="F561" s="217" t="s">
        <v>3767</v>
      </c>
      <c r="G561" s="218" t="s">
        <v>345</v>
      </c>
      <c r="H561" s="219">
        <v>0.050000000000000003</v>
      </c>
      <c r="I561" s="220"/>
      <c r="J561" s="221">
        <f>ROUND(I561*H561,2)</f>
        <v>0</v>
      </c>
      <c r="K561" s="217" t="s">
        <v>19</v>
      </c>
      <c r="L561" s="46"/>
      <c r="M561" s="222" t="s">
        <v>19</v>
      </c>
      <c r="N561" s="223" t="s">
        <v>44</v>
      </c>
      <c r="O561" s="86"/>
      <c r="P561" s="224">
        <f>O561*H561</f>
        <v>0</v>
      </c>
      <c r="Q561" s="224">
        <v>0</v>
      </c>
      <c r="R561" s="224">
        <f>Q561*H561</f>
        <v>0</v>
      </c>
      <c r="S561" s="224">
        <v>0</v>
      </c>
      <c r="T561" s="225">
        <f>S561*H561</f>
        <v>0</v>
      </c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R561" s="226" t="s">
        <v>135</v>
      </c>
      <c r="AT561" s="226" t="s">
        <v>190</v>
      </c>
      <c r="AU561" s="226" t="s">
        <v>80</v>
      </c>
      <c r="AY561" s="19" t="s">
        <v>188</v>
      </c>
      <c r="BE561" s="227">
        <f>IF(N561="základní",J561,0)</f>
        <v>0</v>
      </c>
      <c r="BF561" s="227">
        <f>IF(N561="snížená",J561,0)</f>
        <v>0</v>
      </c>
      <c r="BG561" s="227">
        <f>IF(N561="zákl. přenesená",J561,0)</f>
        <v>0</v>
      </c>
      <c r="BH561" s="227">
        <f>IF(N561="sníž. přenesená",J561,0)</f>
        <v>0</v>
      </c>
      <c r="BI561" s="227">
        <f>IF(N561="nulová",J561,0)</f>
        <v>0</v>
      </c>
      <c r="BJ561" s="19" t="s">
        <v>80</v>
      </c>
      <c r="BK561" s="227">
        <f>ROUND(I561*H561,2)</f>
        <v>0</v>
      </c>
      <c r="BL561" s="19" t="s">
        <v>135</v>
      </c>
      <c r="BM561" s="226" t="s">
        <v>6432</v>
      </c>
    </row>
    <row r="562" s="2" customFormat="1" ht="16.5" customHeight="1">
      <c r="A562" s="40"/>
      <c r="B562" s="41"/>
      <c r="C562" s="215" t="s">
        <v>6433</v>
      </c>
      <c r="D562" s="215" t="s">
        <v>190</v>
      </c>
      <c r="E562" s="216" t="s">
        <v>5591</v>
      </c>
      <c r="F562" s="217" t="s">
        <v>5592</v>
      </c>
      <c r="G562" s="218" t="s">
        <v>345</v>
      </c>
      <c r="H562" s="219">
        <v>0.20000000000000001</v>
      </c>
      <c r="I562" s="220"/>
      <c r="J562" s="221">
        <f>ROUND(I562*H562,2)</f>
        <v>0</v>
      </c>
      <c r="K562" s="217" t="s">
        <v>19</v>
      </c>
      <c r="L562" s="46"/>
      <c r="M562" s="222" t="s">
        <v>19</v>
      </c>
      <c r="N562" s="223" t="s">
        <v>44</v>
      </c>
      <c r="O562" s="86"/>
      <c r="P562" s="224">
        <f>O562*H562</f>
        <v>0</v>
      </c>
      <c r="Q562" s="224">
        <v>0</v>
      </c>
      <c r="R562" s="224">
        <f>Q562*H562</f>
        <v>0</v>
      </c>
      <c r="S562" s="224">
        <v>0</v>
      </c>
      <c r="T562" s="225">
        <f>S562*H562</f>
        <v>0</v>
      </c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R562" s="226" t="s">
        <v>135</v>
      </c>
      <c r="AT562" s="226" t="s">
        <v>190</v>
      </c>
      <c r="AU562" s="226" t="s">
        <v>80</v>
      </c>
      <c r="AY562" s="19" t="s">
        <v>188</v>
      </c>
      <c r="BE562" s="227">
        <f>IF(N562="základní",J562,0)</f>
        <v>0</v>
      </c>
      <c r="BF562" s="227">
        <f>IF(N562="snížená",J562,0)</f>
        <v>0</v>
      </c>
      <c r="BG562" s="227">
        <f>IF(N562="zákl. přenesená",J562,0)</f>
        <v>0</v>
      </c>
      <c r="BH562" s="227">
        <f>IF(N562="sníž. přenesená",J562,0)</f>
        <v>0</v>
      </c>
      <c r="BI562" s="227">
        <f>IF(N562="nulová",J562,0)</f>
        <v>0</v>
      </c>
      <c r="BJ562" s="19" t="s">
        <v>80</v>
      </c>
      <c r="BK562" s="227">
        <f>ROUND(I562*H562,2)</f>
        <v>0</v>
      </c>
      <c r="BL562" s="19" t="s">
        <v>135</v>
      </c>
      <c r="BM562" s="226" t="s">
        <v>6434</v>
      </c>
    </row>
    <row r="563" s="2" customFormat="1" ht="16.5" customHeight="1">
      <c r="A563" s="40"/>
      <c r="B563" s="41"/>
      <c r="C563" s="215" t="s">
        <v>5847</v>
      </c>
      <c r="D563" s="215" t="s">
        <v>190</v>
      </c>
      <c r="E563" s="216" t="s">
        <v>5593</v>
      </c>
      <c r="F563" s="217" t="s">
        <v>3767</v>
      </c>
      <c r="G563" s="218" t="s">
        <v>345</v>
      </c>
      <c r="H563" s="219">
        <v>0.20000000000000001</v>
      </c>
      <c r="I563" s="220"/>
      <c r="J563" s="221">
        <f>ROUND(I563*H563,2)</f>
        <v>0</v>
      </c>
      <c r="K563" s="217" t="s">
        <v>19</v>
      </c>
      <c r="L563" s="46"/>
      <c r="M563" s="222" t="s">
        <v>19</v>
      </c>
      <c r="N563" s="223" t="s">
        <v>44</v>
      </c>
      <c r="O563" s="86"/>
      <c r="P563" s="224">
        <f>O563*H563</f>
        <v>0</v>
      </c>
      <c r="Q563" s="224">
        <v>0</v>
      </c>
      <c r="R563" s="224">
        <f>Q563*H563</f>
        <v>0</v>
      </c>
      <c r="S563" s="224">
        <v>0</v>
      </c>
      <c r="T563" s="225">
        <f>S563*H563</f>
        <v>0</v>
      </c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R563" s="226" t="s">
        <v>135</v>
      </c>
      <c r="AT563" s="226" t="s">
        <v>190</v>
      </c>
      <c r="AU563" s="226" t="s">
        <v>80</v>
      </c>
      <c r="AY563" s="19" t="s">
        <v>188</v>
      </c>
      <c r="BE563" s="227">
        <f>IF(N563="základní",J563,0)</f>
        <v>0</v>
      </c>
      <c r="BF563" s="227">
        <f>IF(N563="snížená",J563,0)</f>
        <v>0</v>
      </c>
      <c r="BG563" s="227">
        <f>IF(N563="zákl. přenesená",J563,0)</f>
        <v>0</v>
      </c>
      <c r="BH563" s="227">
        <f>IF(N563="sníž. přenesená",J563,0)</f>
        <v>0</v>
      </c>
      <c r="BI563" s="227">
        <f>IF(N563="nulová",J563,0)</f>
        <v>0</v>
      </c>
      <c r="BJ563" s="19" t="s">
        <v>80</v>
      </c>
      <c r="BK563" s="227">
        <f>ROUND(I563*H563,2)</f>
        <v>0</v>
      </c>
      <c r="BL563" s="19" t="s">
        <v>135</v>
      </c>
      <c r="BM563" s="226" t="s">
        <v>6435</v>
      </c>
    </row>
    <row r="564" s="2" customFormat="1" ht="16.5" customHeight="1">
      <c r="A564" s="40"/>
      <c r="B564" s="41"/>
      <c r="C564" s="215" t="s">
        <v>6436</v>
      </c>
      <c r="D564" s="215" t="s">
        <v>190</v>
      </c>
      <c r="E564" s="216" t="s">
        <v>5594</v>
      </c>
      <c r="F564" s="217" t="s">
        <v>5595</v>
      </c>
      <c r="G564" s="218" t="s">
        <v>1352</v>
      </c>
      <c r="H564" s="219">
        <v>1</v>
      </c>
      <c r="I564" s="220"/>
      <c r="J564" s="221">
        <f>ROUND(I564*H564,2)</f>
        <v>0</v>
      </c>
      <c r="K564" s="217" t="s">
        <v>19</v>
      </c>
      <c r="L564" s="46"/>
      <c r="M564" s="222" t="s">
        <v>19</v>
      </c>
      <c r="N564" s="223" t="s">
        <v>44</v>
      </c>
      <c r="O564" s="86"/>
      <c r="P564" s="224">
        <f>O564*H564</f>
        <v>0</v>
      </c>
      <c r="Q564" s="224">
        <v>0</v>
      </c>
      <c r="R564" s="224">
        <f>Q564*H564</f>
        <v>0</v>
      </c>
      <c r="S564" s="224">
        <v>0</v>
      </c>
      <c r="T564" s="225">
        <f>S564*H564</f>
        <v>0</v>
      </c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R564" s="226" t="s">
        <v>135</v>
      </c>
      <c r="AT564" s="226" t="s">
        <v>190</v>
      </c>
      <c r="AU564" s="226" t="s">
        <v>80</v>
      </c>
      <c r="AY564" s="19" t="s">
        <v>188</v>
      </c>
      <c r="BE564" s="227">
        <f>IF(N564="základní",J564,0)</f>
        <v>0</v>
      </c>
      <c r="BF564" s="227">
        <f>IF(N564="snížená",J564,0)</f>
        <v>0</v>
      </c>
      <c r="BG564" s="227">
        <f>IF(N564="zákl. přenesená",J564,0)</f>
        <v>0</v>
      </c>
      <c r="BH564" s="227">
        <f>IF(N564="sníž. přenesená",J564,0)</f>
        <v>0</v>
      </c>
      <c r="BI564" s="227">
        <f>IF(N564="nulová",J564,0)</f>
        <v>0</v>
      </c>
      <c r="BJ564" s="19" t="s">
        <v>80</v>
      </c>
      <c r="BK564" s="227">
        <f>ROUND(I564*H564,2)</f>
        <v>0</v>
      </c>
      <c r="BL564" s="19" t="s">
        <v>135</v>
      </c>
      <c r="BM564" s="226" t="s">
        <v>6437</v>
      </c>
    </row>
    <row r="565" s="12" customFormat="1" ht="25.92" customHeight="1">
      <c r="A565" s="12"/>
      <c r="B565" s="199"/>
      <c r="C565" s="200"/>
      <c r="D565" s="201" t="s">
        <v>72</v>
      </c>
      <c r="E565" s="202" t="s">
        <v>258</v>
      </c>
      <c r="F565" s="202" t="s">
        <v>6438</v>
      </c>
      <c r="G565" s="200"/>
      <c r="H565" s="200"/>
      <c r="I565" s="203"/>
      <c r="J565" s="204">
        <f>BK565</f>
        <v>0</v>
      </c>
      <c r="K565" s="200"/>
      <c r="L565" s="205"/>
      <c r="M565" s="206"/>
      <c r="N565" s="207"/>
      <c r="O565" s="207"/>
      <c r="P565" s="208">
        <f>SUM(P566:P706)</f>
        <v>0</v>
      </c>
      <c r="Q565" s="207"/>
      <c r="R565" s="208">
        <f>SUM(R566:R706)</f>
        <v>0</v>
      </c>
      <c r="S565" s="207"/>
      <c r="T565" s="209">
        <f>SUM(T566:T706)</f>
        <v>0</v>
      </c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R565" s="210" t="s">
        <v>80</v>
      </c>
      <c r="AT565" s="211" t="s">
        <v>72</v>
      </c>
      <c r="AU565" s="211" t="s">
        <v>73</v>
      </c>
      <c r="AY565" s="210" t="s">
        <v>188</v>
      </c>
      <c r="BK565" s="212">
        <f>SUM(BK566:BK706)</f>
        <v>0</v>
      </c>
    </row>
    <row r="566" s="2" customFormat="1" ht="33" customHeight="1">
      <c r="A566" s="40"/>
      <c r="B566" s="41"/>
      <c r="C566" s="215" t="s">
        <v>5850</v>
      </c>
      <c r="D566" s="215" t="s">
        <v>190</v>
      </c>
      <c r="E566" s="216" t="s">
        <v>6439</v>
      </c>
      <c r="F566" s="217" t="s">
        <v>6440</v>
      </c>
      <c r="G566" s="218" t="s">
        <v>1352</v>
      </c>
      <c r="H566" s="219">
        <v>1</v>
      </c>
      <c r="I566" s="220"/>
      <c r="J566" s="221">
        <f>ROUND(I566*H566,2)</f>
        <v>0</v>
      </c>
      <c r="K566" s="217" t="s">
        <v>19</v>
      </c>
      <c r="L566" s="46"/>
      <c r="M566" s="222" t="s">
        <v>19</v>
      </c>
      <c r="N566" s="223" t="s">
        <v>44</v>
      </c>
      <c r="O566" s="86"/>
      <c r="P566" s="224">
        <f>O566*H566</f>
        <v>0</v>
      </c>
      <c r="Q566" s="224">
        <v>0</v>
      </c>
      <c r="R566" s="224">
        <f>Q566*H566</f>
        <v>0</v>
      </c>
      <c r="S566" s="224">
        <v>0</v>
      </c>
      <c r="T566" s="225">
        <f>S566*H566</f>
        <v>0</v>
      </c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R566" s="226" t="s">
        <v>135</v>
      </c>
      <c r="AT566" s="226" t="s">
        <v>190</v>
      </c>
      <c r="AU566" s="226" t="s">
        <v>80</v>
      </c>
      <c r="AY566" s="19" t="s">
        <v>188</v>
      </c>
      <c r="BE566" s="227">
        <f>IF(N566="základní",J566,0)</f>
        <v>0</v>
      </c>
      <c r="BF566" s="227">
        <f>IF(N566="snížená",J566,0)</f>
        <v>0</v>
      </c>
      <c r="BG566" s="227">
        <f>IF(N566="zákl. přenesená",J566,0)</f>
        <v>0</v>
      </c>
      <c r="BH566" s="227">
        <f>IF(N566="sníž. přenesená",J566,0)</f>
        <v>0</v>
      </c>
      <c r="BI566" s="227">
        <f>IF(N566="nulová",J566,0)</f>
        <v>0</v>
      </c>
      <c r="BJ566" s="19" t="s">
        <v>80</v>
      </c>
      <c r="BK566" s="227">
        <f>ROUND(I566*H566,2)</f>
        <v>0</v>
      </c>
      <c r="BL566" s="19" t="s">
        <v>135</v>
      </c>
      <c r="BM566" s="226" t="s">
        <v>6441</v>
      </c>
    </row>
    <row r="567" s="2" customFormat="1" ht="21.75" customHeight="1">
      <c r="A567" s="40"/>
      <c r="B567" s="41"/>
      <c r="C567" s="215" t="s">
        <v>6442</v>
      </c>
      <c r="D567" s="215" t="s">
        <v>190</v>
      </c>
      <c r="E567" s="216" t="s">
        <v>6443</v>
      </c>
      <c r="F567" s="217" t="s">
        <v>6444</v>
      </c>
      <c r="G567" s="218" t="s">
        <v>1352</v>
      </c>
      <c r="H567" s="219">
        <v>2</v>
      </c>
      <c r="I567" s="220"/>
      <c r="J567" s="221">
        <f>ROUND(I567*H567,2)</f>
        <v>0</v>
      </c>
      <c r="K567" s="217" t="s">
        <v>19</v>
      </c>
      <c r="L567" s="46"/>
      <c r="M567" s="222" t="s">
        <v>19</v>
      </c>
      <c r="N567" s="223" t="s">
        <v>44</v>
      </c>
      <c r="O567" s="86"/>
      <c r="P567" s="224">
        <f>O567*H567</f>
        <v>0</v>
      </c>
      <c r="Q567" s="224">
        <v>0</v>
      </c>
      <c r="R567" s="224">
        <f>Q567*H567</f>
        <v>0</v>
      </c>
      <c r="S567" s="224">
        <v>0</v>
      </c>
      <c r="T567" s="225">
        <f>S567*H567</f>
        <v>0</v>
      </c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R567" s="226" t="s">
        <v>135</v>
      </c>
      <c r="AT567" s="226" t="s">
        <v>190</v>
      </c>
      <c r="AU567" s="226" t="s">
        <v>80</v>
      </c>
      <c r="AY567" s="19" t="s">
        <v>188</v>
      </c>
      <c r="BE567" s="227">
        <f>IF(N567="základní",J567,0)</f>
        <v>0</v>
      </c>
      <c r="BF567" s="227">
        <f>IF(N567="snížená",J567,0)</f>
        <v>0</v>
      </c>
      <c r="BG567" s="227">
        <f>IF(N567="zákl. přenesená",J567,0)</f>
        <v>0</v>
      </c>
      <c r="BH567" s="227">
        <f>IF(N567="sníž. přenesená",J567,0)</f>
        <v>0</v>
      </c>
      <c r="BI567" s="227">
        <f>IF(N567="nulová",J567,0)</f>
        <v>0</v>
      </c>
      <c r="BJ567" s="19" t="s">
        <v>80</v>
      </c>
      <c r="BK567" s="227">
        <f>ROUND(I567*H567,2)</f>
        <v>0</v>
      </c>
      <c r="BL567" s="19" t="s">
        <v>135</v>
      </c>
      <c r="BM567" s="226" t="s">
        <v>6445</v>
      </c>
    </row>
    <row r="568" s="2" customFormat="1" ht="16.5" customHeight="1">
      <c r="A568" s="40"/>
      <c r="B568" s="41"/>
      <c r="C568" s="215" t="s">
        <v>5853</v>
      </c>
      <c r="D568" s="215" t="s">
        <v>190</v>
      </c>
      <c r="E568" s="216" t="s">
        <v>6446</v>
      </c>
      <c r="F568" s="217" t="s">
        <v>6447</v>
      </c>
      <c r="G568" s="218" t="s">
        <v>1352</v>
      </c>
      <c r="H568" s="219">
        <v>2</v>
      </c>
      <c r="I568" s="220"/>
      <c r="J568" s="221">
        <f>ROUND(I568*H568,2)</f>
        <v>0</v>
      </c>
      <c r="K568" s="217" t="s">
        <v>19</v>
      </c>
      <c r="L568" s="46"/>
      <c r="M568" s="222" t="s">
        <v>19</v>
      </c>
      <c r="N568" s="223" t="s">
        <v>44</v>
      </c>
      <c r="O568" s="86"/>
      <c r="P568" s="224">
        <f>O568*H568</f>
        <v>0</v>
      </c>
      <c r="Q568" s="224">
        <v>0</v>
      </c>
      <c r="R568" s="224">
        <f>Q568*H568</f>
        <v>0</v>
      </c>
      <c r="S568" s="224">
        <v>0</v>
      </c>
      <c r="T568" s="225">
        <f>S568*H568</f>
        <v>0</v>
      </c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R568" s="226" t="s">
        <v>135</v>
      </c>
      <c r="AT568" s="226" t="s">
        <v>190</v>
      </c>
      <c r="AU568" s="226" t="s">
        <v>80</v>
      </c>
      <c r="AY568" s="19" t="s">
        <v>188</v>
      </c>
      <c r="BE568" s="227">
        <f>IF(N568="základní",J568,0)</f>
        <v>0</v>
      </c>
      <c r="BF568" s="227">
        <f>IF(N568="snížená",J568,0)</f>
        <v>0</v>
      </c>
      <c r="BG568" s="227">
        <f>IF(N568="zákl. přenesená",J568,0)</f>
        <v>0</v>
      </c>
      <c r="BH568" s="227">
        <f>IF(N568="sníž. přenesená",J568,0)</f>
        <v>0</v>
      </c>
      <c r="BI568" s="227">
        <f>IF(N568="nulová",J568,0)</f>
        <v>0</v>
      </c>
      <c r="BJ568" s="19" t="s">
        <v>80</v>
      </c>
      <c r="BK568" s="227">
        <f>ROUND(I568*H568,2)</f>
        <v>0</v>
      </c>
      <c r="BL568" s="19" t="s">
        <v>135</v>
      </c>
      <c r="BM568" s="226" t="s">
        <v>6448</v>
      </c>
    </row>
    <row r="569" s="2" customFormat="1" ht="21.75" customHeight="1">
      <c r="A569" s="40"/>
      <c r="B569" s="41"/>
      <c r="C569" s="215" t="s">
        <v>6449</v>
      </c>
      <c r="D569" s="215" t="s">
        <v>190</v>
      </c>
      <c r="E569" s="216" t="s">
        <v>6450</v>
      </c>
      <c r="F569" s="217" t="s">
        <v>6451</v>
      </c>
      <c r="G569" s="218" t="s">
        <v>1352</v>
      </c>
      <c r="H569" s="219">
        <v>1</v>
      </c>
      <c r="I569" s="220"/>
      <c r="J569" s="221">
        <f>ROUND(I569*H569,2)</f>
        <v>0</v>
      </c>
      <c r="K569" s="217" t="s">
        <v>19</v>
      </c>
      <c r="L569" s="46"/>
      <c r="M569" s="222" t="s">
        <v>19</v>
      </c>
      <c r="N569" s="223" t="s">
        <v>44</v>
      </c>
      <c r="O569" s="86"/>
      <c r="P569" s="224">
        <f>O569*H569</f>
        <v>0</v>
      </c>
      <c r="Q569" s="224">
        <v>0</v>
      </c>
      <c r="R569" s="224">
        <f>Q569*H569</f>
        <v>0</v>
      </c>
      <c r="S569" s="224">
        <v>0</v>
      </c>
      <c r="T569" s="225">
        <f>S569*H569</f>
        <v>0</v>
      </c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R569" s="226" t="s">
        <v>135</v>
      </c>
      <c r="AT569" s="226" t="s">
        <v>190</v>
      </c>
      <c r="AU569" s="226" t="s">
        <v>80</v>
      </c>
      <c r="AY569" s="19" t="s">
        <v>188</v>
      </c>
      <c r="BE569" s="227">
        <f>IF(N569="základní",J569,0)</f>
        <v>0</v>
      </c>
      <c r="BF569" s="227">
        <f>IF(N569="snížená",J569,0)</f>
        <v>0</v>
      </c>
      <c r="BG569" s="227">
        <f>IF(N569="zákl. přenesená",J569,0)</f>
        <v>0</v>
      </c>
      <c r="BH569" s="227">
        <f>IF(N569="sníž. přenesená",J569,0)</f>
        <v>0</v>
      </c>
      <c r="BI569" s="227">
        <f>IF(N569="nulová",J569,0)</f>
        <v>0</v>
      </c>
      <c r="BJ569" s="19" t="s">
        <v>80</v>
      </c>
      <c r="BK569" s="227">
        <f>ROUND(I569*H569,2)</f>
        <v>0</v>
      </c>
      <c r="BL569" s="19" t="s">
        <v>135</v>
      </c>
      <c r="BM569" s="226" t="s">
        <v>6452</v>
      </c>
    </row>
    <row r="570" s="2" customFormat="1" ht="21.75" customHeight="1">
      <c r="A570" s="40"/>
      <c r="B570" s="41"/>
      <c r="C570" s="215" t="s">
        <v>5856</v>
      </c>
      <c r="D570" s="215" t="s">
        <v>190</v>
      </c>
      <c r="E570" s="216" t="s">
        <v>6453</v>
      </c>
      <c r="F570" s="217" t="s">
        <v>6454</v>
      </c>
      <c r="G570" s="218" t="s">
        <v>1352</v>
      </c>
      <c r="H570" s="219">
        <v>1</v>
      </c>
      <c r="I570" s="220"/>
      <c r="J570" s="221">
        <f>ROUND(I570*H570,2)</f>
        <v>0</v>
      </c>
      <c r="K570" s="217" t="s">
        <v>19</v>
      </c>
      <c r="L570" s="46"/>
      <c r="M570" s="222" t="s">
        <v>19</v>
      </c>
      <c r="N570" s="223" t="s">
        <v>44</v>
      </c>
      <c r="O570" s="86"/>
      <c r="P570" s="224">
        <f>O570*H570</f>
        <v>0</v>
      </c>
      <c r="Q570" s="224">
        <v>0</v>
      </c>
      <c r="R570" s="224">
        <f>Q570*H570</f>
        <v>0</v>
      </c>
      <c r="S570" s="224">
        <v>0</v>
      </c>
      <c r="T570" s="225">
        <f>S570*H570</f>
        <v>0</v>
      </c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R570" s="226" t="s">
        <v>135</v>
      </c>
      <c r="AT570" s="226" t="s">
        <v>190</v>
      </c>
      <c r="AU570" s="226" t="s">
        <v>80</v>
      </c>
      <c r="AY570" s="19" t="s">
        <v>188</v>
      </c>
      <c r="BE570" s="227">
        <f>IF(N570="základní",J570,0)</f>
        <v>0</v>
      </c>
      <c r="BF570" s="227">
        <f>IF(N570="snížená",J570,0)</f>
        <v>0</v>
      </c>
      <c r="BG570" s="227">
        <f>IF(N570="zákl. přenesená",J570,0)</f>
        <v>0</v>
      </c>
      <c r="BH570" s="227">
        <f>IF(N570="sníž. přenesená",J570,0)</f>
        <v>0</v>
      </c>
      <c r="BI570" s="227">
        <f>IF(N570="nulová",J570,0)</f>
        <v>0</v>
      </c>
      <c r="BJ570" s="19" t="s">
        <v>80</v>
      </c>
      <c r="BK570" s="227">
        <f>ROUND(I570*H570,2)</f>
        <v>0</v>
      </c>
      <c r="BL570" s="19" t="s">
        <v>135</v>
      </c>
      <c r="BM570" s="226" t="s">
        <v>6455</v>
      </c>
    </row>
    <row r="571" s="2" customFormat="1" ht="21.75" customHeight="1">
      <c r="A571" s="40"/>
      <c r="B571" s="41"/>
      <c r="C571" s="215" t="s">
        <v>6456</v>
      </c>
      <c r="D571" s="215" t="s">
        <v>190</v>
      </c>
      <c r="E571" s="216" t="s">
        <v>6457</v>
      </c>
      <c r="F571" s="217" t="s">
        <v>6458</v>
      </c>
      <c r="G571" s="218" t="s">
        <v>1352</v>
      </c>
      <c r="H571" s="219">
        <v>2</v>
      </c>
      <c r="I571" s="220"/>
      <c r="J571" s="221">
        <f>ROUND(I571*H571,2)</f>
        <v>0</v>
      </c>
      <c r="K571" s="217" t="s">
        <v>19</v>
      </c>
      <c r="L571" s="46"/>
      <c r="M571" s="222" t="s">
        <v>19</v>
      </c>
      <c r="N571" s="223" t="s">
        <v>44</v>
      </c>
      <c r="O571" s="86"/>
      <c r="P571" s="224">
        <f>O571*H571</f>
        <v>0</v>
      </c>
      <c r="Q571" s="224">
        <v>0</v>
      </c>
      <c r="R571" s="224">
        <f>Q571*H571</f>
        <v>0</v>
      </c>
      <c r="S571" s="224">
        <v>0</v>
      </c>
      <c r="T571" s="225">
        <f>S571*H571</f>
        <v>0</v>
      </c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R571" s="226" t="s">
        <v>135</v>
      </c>
      <c r="AT571" s="226" t="s">
        <v>190</v>
      </c>
      <c r="AU571" s="226" t="s">
        <v>80</v>
      </c>
      <c r="AY571" s="19" t="s">
        <v>188</v>
      </c>
      <c r="BE571" s="227">
        <f>IF(N571="základní",J571,0)</f>
        <v>0</v>
      </c>
      <c r="BF571" s="227">
        <f>IF(N571="snížená",J571,0)</f>
        <v>0</v>
      </c>
      <c r="BG571" s="227">
        <f>IF(N571="zákl. přenesená",J571,0)</f>
        <v>0</v>
      </c>
      <c r="BH571" s="227">
        <f>IF(N571="sníž. přenesená",J571,0)</f>
        <v>0</v>
      </c>
      <c r="BI571" s="227">
        <f>IF(N571="nulová",J571,0)</f>
        <v>0</v>
      </c>
      <c r="BJ571" s="19" t="s">
        <v>80</v>
      </c>
      <c r="BK571" s="227">
        <f>ROUND(I571*H571,2)</f>
        <v>0</v>
      </c>
      <c r="BL571" s="19" t="s">
        <v>135</v>
      </c>
      <c r="BM571" s="226" t="s">
        <v>6459</v>
      </c>
    </row>
    <row r="572" s="2" customFormat="1" ht="16.5" customHeight="1">
      <c r="A572" s="40"/>
      <c r="B572" s="41"/>
      <c r="C572" s="215" t="s">
        <v>5859</v>
      </c>
      <c r="D572" s="215" t="s">
        <v>190</v>
      </c>
      <c r="E572" s="216" t="s">
        <v>6460</v>
      </c>
      <c r="F572" s="217" t="s">
        <v>6461</v>
      </c>
      <c r="G572" s="218" t="s">
        <v>1352</v>
      </c>
      <c r="H572" s="219">
        <v>4</v>
      </c>
      <c r="I572" s="220"/>
      <c r="J572" s="221">
        <f>ROUND(I572*H572,2)</f>
        <v>0</v>
      </c>
      <c r="K572" s="217" t="s">
        <v>19</v>
      </c>
      <c r="L572" s="46"/>
      <c r="M572" s="222" t="s">
        <v>19</v>
      </c>
      <c r="N572" s="223" t="s">
        <v>44</v>
      </c>
      <c r="O572" s="86"/>
      <c r="P572" s="224">
        <f>O572*H572</f>
        <v>0</v>
      </c>
      <c r="Q572" s="224">
        <v>0</v>
      </c>
      <c r="R572" s="224">
        <f>Q572*H572</f>
        <v>0</v>
      </c>
      <c r="S572" s="224">
        <v>0</v>
      </c>
      <c r="T572" s="225">
        <f>S572*H572</f>
        <v>0</v>
      </c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R572" s="226" t="s">
        <v>135</v>
      </c>
      <c r="AT572" s="226" t="s">
        <v>190</v>
      </c>
      <c r="AU572" s="226" t="s">
        <v>80</v>
      </c>
      <c r="AY572" s="19" t="s">
        <v>188</v>
      </c>
      <c r="BE572" s="227">
        <f>IF(N572="základní",J572,0)</f>
        <v>0</v>
      </c>
      <c r="BF572" s="227">
        <f>IF(N572="snížená",J572,0)</f>
        <v>0</v>
      </c>
      <c r="BG572" s="227">
        <f>IF(N572="zákl. přenesená",J572,0)</f>
        <v>0</v>
      </c>
      <c r="BH572" s="227">
        <f>IF(N572="sníž. přenesená",J572,0)</f>
        <v>0</v>
      </c>
      <c r="BI572" s="227">
        <f>IF(N572="nulová",J572,0)</f>
        <v>0</v>
      </c>
      <c r="BJ572" s="19" t="s">
        <v>80</v>
      </c>
      <c r="BK572" s="227">
        <f>ROUND(I572*H572,2)</f>
        <v>0</v>
      </c>
      <c r="BL572" s="19" t="s">
        <v>135</v>
      </c>
      <c r="BM572" s="226" t="s">
        <v>6462</v>
      </c>
    </row>
    <row r="573" s="2" customFormat="1" ht="16.5" customHeight="1">
      <c r="A573" s="40"/>
      <c r="B573" s="41"/>
      <c r="C573" s="215" t="s">
        <v>6463</v>
      </c>
      <c r="D573" s="215" t="s">
        <v>190</v>
      </c>
      <c r="E573" s="216" t="s">
        <v>6464</v>
      </c>
      <c r="F573" s="217" t="s">
        <v>6465</v>
      </c>
      <c r="G573" s="218" t="s">
        <v>1352</v>
      </c>
      <c r="H573" s="219">
        <v>4</v>
      </c>
      <c r="I573" s="220"/>
      <c r="J573" s="221">
        <f>ROUND(I573*H573,2)</f>
        <v>0</v>
      </c>
      <c r="K573" s="217" t="s">
        <v>19</v>
      </c>
      <c r="L573" s="46"/>
      <c r="M573" s="222" t="s">
        <v>19</v>
      </c>
      <c r="N573" s="223" t="s">
        <v>44</v>
      </c>
      <c r="O573" s="86"/>
      <c r="P573" s="224">
        <f>O573*H573</f>
        <v>0</v>
      </c>
      <c r="Q573" s="224">
        <v>0</v>
      </c>
      <c r="R573" s="224">
        <f>Q573*H573</f>
        <v>0</v>
      </c>
      <c r="S573" s="224">
        <v>0</v>
      </c>
      <c r="T573" s="225">
        <f>S573*H573</f>
        <v>0</v>
      </c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R573" s="226" t="s">
        <v>135</v>
      </c>
      <c r="AT573" s="226" t="s">
        <v>190</v>
      </c>
      <c r="AU573" s="226" t="s">
        <v>80</v>
      </c>
      <c r="AY573" s="19" t="s">
        <v>188</v>
      </c>
      <c r="BE573" s="227">
        <f>IF(N573="základní",J573,0)</f>
        <v>0</v>
      </c>
      <c r="BF573" s="227">
        <f>IF(N573="snížená",J573,0)</f>
        <v>0</v>
      </c>
      <c r="BG573" s="227">
        <f>IF(N573="zákl. přenesená",J573,0)</f>
        <v>0</v>
      </c>
      <c r="BH573" s="227">
        <f>IF(N573="sníž. přenesená",J573,0)</f>
        <v>0</v>
      </c>
      <c r="BI573" s="227">
        <f>IF(N573="nulová",J573,0)</f>
        <v>0</v>
      </c>
      <c r="BJ573" s="19" t="s">
        <v>80</v>
      </c>
      <c r="BK573" s="227">
        <f>ROUND(I573*H573,2)</f>
        <v>0</v>
      </c>
      <c r="BL573" s="19" t="s">
        <v>135</v>
      </c>
      <c r="BM573" s="226" t="s">
        <v>6466</v>
      </c>
    </row>
    <row r="574" s="2" customFormat="1" ht="16.5" customHeight="1">
      <c r="A574" s="40"/>
      <c r="B574" s="41"/>
      <c r="C574" s="215" t="s">
        <v>5860</v>
      </c>
      <c r="D574" s="215" t="s">
        <v>190</v>
      </c>
      <c r="E574" s="216" t="s">
        <v>6467</v>
      </c>
      <c r="F574" s="217" t="s">
        <v>6468</v>
      </c>
      <c r="G574" s="218" t="s">
        <v>1352</v>
      </c>
      <c r="H574" s="219">
        <v>1</v>
      </c>
      <c r="I574" s="220"/>
      <c r="J574" s="221">
        <f>ROUND(I574*H574,2)</f>
        <v>0</v>
      </c>
      <c r="K574" s="217" t="s">
        <v>19</v>
      </c>
      <c r="L574" s="46"/>
      <c r="M574" s="222" t="s">
        <v>19</v>
      </c>
      <c r="N574" s="223" t="s">
        <v>44</v>
      </c>
      <c r="O574" s="86"/>
      <c r="P574" s="224">
        <f>O574*H574</f>
        <v>0</v>
      </c>
      <c r="Q574" s="224">
        <v>0</v>
      </c>
      <c r="R574" s="224">
        <f>Q574*H574</f>
        <v>0</v>
      </c>
      <c r="S574" s="224">
        <v>0</v>
      </c>
      <c r="T574" s="225">
        <f>S574*H574</f>
        <v>0</v>
      </c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R574" s="226" t="s">
        <v>135</v>
      </c>
      <c r="AT574" s="226" t="s">
        <v>190</v>
      </c>
      <c r="AU574" s="226" t="s">
        <v>80</v>
      </c>
      <c r="AY574" s="19" t="s">
        <v>188</v>
      </c>
      <c r="BE574" s="227">
        <f>IF(N574="základní",J574,0)</f>
        <v>0</v>
      </c>
      <c r="BF574" s="227">
        <f>IF(N574="snížená",J574,0)</f>
        <v>0</v>
      </c>
      <c r="BG574" s="227">
        <f>IF(N574="zákl. přenesená",J574,0)</f>
        <v>0</v>
      </c>
      <c r="BH574" s="227">
        <f>IF(N574="sníž. přenesená",J574,0)</f>
        <v>0</v>
      </c>
      <c r="BI574" s="227">
        <f>IF(N574="nulová",J574,0)</f>
        <v>0</v>
      </c>
      <c r="BJ574" s="19" t="s">
        <v>80</v>
      </c>
      <c r="BK574" s="227">
        <f>ROUND(I574*H574,2)</f>
        <v>0</v>
      </c>
      <c r="BL574" s="19" t="s">
        <v>135</v>
      </c>
      <c r="BM574" s="226" t="s">
        <v>6469</v>
      </c>
    </row>
    <row r="575" s="2" customFormat="1" ht="16.5" customHeight="1">
      <c r="A575" s="40"/>
      <c r="B575" s="41"/>
      <c r="C575" s="215" t="s">
        <v>6470</v>
      </c>
      <c r="D575" s="215" t="s">
        <v>190</v>
      </c>
      <c r="E575" s="216" t="s">
        <v>6471</v>
      </c>
      <c r="F575" s="217" t="s">
        <v>6472</v>
      </c>
      <c r="G575" s="218" t="s">
        <v>1352</v>
      </c>
      <c r="H575" s="219">
        <v>4</v>
      </c>
      <c r="I575" s="220"/>
      <c r="J575" s="221">
        <f>ROUND(I575*H575,2)</f>
        <v>0</v>
      </c>
      <c r="K575" s="217" t="s">
        <v>19</v>
      </c>
      <c r="L575" s="46"/>
      <c r="M575" s="222" t="s">
        <v>19</v>
      </c>
      <c r="N575" s="223" t="s">
        <v>44</v>
      </c>
      <c r="O575" s="86"/>
      <c r="P575" s="224">
        <f>O575*H575</f>
        <v>0</v>
      </c>
      <c r="Q575" s="224">
        <v>0</v>
      </c>
      <c r="R575" s="224">
        <f>Q575*H575</f>
        <v>0</v>
      </c>
      <c r="S575" s="224">
        <v>0</v>
      </c>
      <c r="T575" s="225">
        <f>S575*H575</f>
        <v>0</v>
      </c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R575" s="226" t="s">
        <v>135</v>
      </c>
      <c r="AT575" s="226" t="s">
        <v>190</v>
      </c>
      <c r="AU575" s="226" t="s">
        <v>80</v>
      </c>
      <c r="AY575" s="19" t="s">
        <v>188</v>
      </c>
      <c r="BE575" s="227">
        <f>IF(N575="základní",J575,0)</f>
        <v>0</v>
      </c>
      <c r="BF575" s="227">
        <f>IF(N575="snížená",J575,0)</f>
        <v>0</v>
      </c>
      <c r="BG575" s="227">
        <f>IF(N575="zákl. přenesená",J575,0)</f>
        <v>0</v>
      </c>
      <c r="BH575" s="227">
        <f>IF(N575="sníž. přenesená",J575,0)</f>
        <v>0</v>
      </c>
      <c r="BI575" s="227">
        <f>IF(N575="nulová",J575,0)</f>
        <v>0</v>
      </c>
      <c r="BJ575" s="19" t="s">
        <v>80</v>
      </c>
      <c r="BK575" s="227">
        <f>ROUND(I575*H575,2)</f>
        <v>0</v>
      </c>
      <c r="BL575" s="19" t="s">
        <v>135</v>
      </c>
      <c r="BM575" s="226" t="s">
        <v>6473</v>
      </c>
    </row>
    <row r="576" s="2" customFormat="1" ht="16.5" customHeight="1">
      <c r="A576" s="40"/>
      <c r="B576" s="41"/>
      <c r="C576" s="215" t="s">
        <v>5861</v>
      </c>
      <c r="D576" s="215" t="s">
        <v>190</v>
      </c>
      <c r="E576" s="216" t="s">
        <v>6474</v>
      </c>
      <c r="F576" s="217" t="s">
        <v>6475</v>
      </c>
      <c r="G576" s="218" t="s">
        <v>1397</v>
      </c>
      <c r="H576" s="219">
        <v>6</v>
      </c>
      <c r="I576" s="220"/>
      <c r="J576" s="221">
        <f>ROUND(I576*H576,2)</f>
        <v>0</v>
      </c>
      <c r="K576" s="217" t="s">
        <v>19</v>
      </c>
      <c r="L576" s="46"/>
      <c r="M576" s="222" t="s">
        <v>19</v>
      </c>
      <c r="N576" s="223" t="s">
        <v>44</v>
      </c>
      <c r="O576" s="86"/>
      <c r="P576" s="224">
        <f>O576*H576</f>
        <v>0</v>
      </c>
      <c r="Q576" s="224">
        <v>0</v>
      </c>
      <c r="R576" s="224">
        <f>Q576*H576</f>
        <v>0</v>
      </c>
      <c r="S576" s="224">
        <v>0</v>
      </c>
      <c r="T576" s="225">
        <f>S576*H576</f>
        <v>0</v>
      </c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R576" s="226" t="s">
        <v>135</v>
      </c>
      <c r="AT576" s="226" t="s">
        <v>190</v>
      </c>
      <c r="AU576" s="226" t="s">
        <v>80</v>
      </c>
      <c r="AY576" s="19" t="s">
        <v>188</v>
      </c>
      <c r="BE576" s="227">
        <f>IF(N576="základní",J576,0)</f>
        <v>0</v>
      </c>
      <c r="BF576" s="227">
        <f>IF(N576="snížená",J576,0)</f>
        <v>0</v>
      </c>
      <c r="BG576" s="227">
        <f>IF(N576="zákl. přenesená",J576,0)</f>
        <v>0</v>
      </c>
      <c r="BH576" s="227">
        <f>IF(N576="sníž. přenesená",J576,0)</f>
        <v>0</v>
      </c>
      <c r="BI576" s="227">
        <f>IF(N576="nulová",J576,0)</f>
        <v>0</v>
      </c>
      <c r="BJ576" s="19" t="s">
        <v>80</v>
      </c>
      <c r="BK576" s="227">
        <f>ROUND(I576*H576,2)</f>
        <v>0</v>
      </c>
      <c r="BL576" s="19" t="s">
        <v>135</v>
      </c>
      <c r="BM576" s="226" t="s">
        <v>6476</v>
      </c>
    </row>
    <row r="577" s="2" customFormat="1" ht="16.5" customHeight="1">
      <c r="A577" s="40"/>
      <c r="B577" s="41"/>
      <c r="C577" s="215" t="s">
        <v>6477</v>
      </c>
      <c r="D577" s="215" t="s">
        <v>190</v>
      </c>
      <c r="E577" s="216" t="s">
        <v>6478</v>
      </c>
      <c r="F577" s="217" t="s">
        <v>6479</v>
      </c>
      <c r="G577" s="218" t="s">
        <v>3827</v>
      </c>
      <c r="H577" s="219">
        <v>1</v>
      </c>
      <c r="I577" s="220"/>
      <c r="J577" s="221">
        <f>ROUND(I577*H577,2)</f>
        <v>0</v>
      </c>
      <c r="K577" s="217" t="s">
        <v>19</v>
      </c>
      <c r="L577" s="46"/>
      <c r="M577" s="222" t="s">
        <v>19</v>
      </c>
      <c r="N577" s="223" t="s">
        <v>44</v>
      </c>
      <c r="O577" s="86"/>
      <c r="P577" s="224">
        <f>O577*H577</f>
        <v>0</v>
      </c>
      <c r="Q577" s="224">
        <v>0</v>
      </c>
      <c r="R577" s="224">
        <f>Q577*H577</f>
        <v>0</v>
      </c>
      <c r="S577" s="224">
        <v>0</v>
      </c>
      <c r="T577" s="225">
        <f>S577*H577</f>
        <v>0</v>
      </c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R577" s="226" t="s">
        <v>135</v>
      </c>
      <c r="AT577" s="226" t="s">
        <v>190</v>
      </c>
      <c r="AU577" s="226" t="s">
        <v>80</v>
      </c>
      <c r="AY577" s="19" t="s">
        <v>188</v>
      </c>
      <c r="BE577" s="227">
        <f>IF(N577="základní",J577,0)</f>
        <v>0</v>
      </c>
      <c r="BF577" s="227">
        <f>IF(N577="snížená",J577,0)</f>
        <v>0</v>
      </c>
      <c r="BG577" s="227">
        <f>IF(N577="zákl. přenesená",J577,0)</f>
        <v>0</v>
      </c>
      <c r="BH577" s="227">
        <f>IF(N577="sníž. přenesená",J577,0)</f>
        <v>0</v>
      </c>
      <c r="BI577" s="227">
        <f>IF(N577="nulová",J577,0)</f>
        <v>0</v>
      </c>
      <c r="BJ577" s="19" t="s">
        <v>80</v>
      </c>
      <c r="BK577" s="227">
        <f>ROUND(I577*H577,2)</f>
        <v>0</v>
      </c>
      <c r="BL577" s="19" t="s">
        <v>135</v>
      </c>
      <c r="BM577" s="226" t="s">
        <v>6480</v>
      </c>
    </row>
    <row r="578" s="2" customFormat="1" ht="21.75" customHeight="1">
      <c r="A578" s="40"/>
      <c r="B578" s="41"/>
      <c r="C578" s="215" t="s">
        <v>5864</v>
      </c>
      <c r="D578" s="215" t="s">
        <v>190</v>
      </c>
      <c r="E578" s="216" t="s">
        <v>6481</v>
      </c>
      <c r="F578" s="217" t="s">
        <v>6482</v>
      </c>
      <c r="G578" s="218" t="s">
        <v>501</v>
      </c>
      <c r="H578" s="219">
        <v>8</v>
      </c>
      <c r="I578" s="220"/>
      <c r="J578" s="221">
        <f>ROUND(I578*H578,2)</f>
        <v>0</v>
      </c>
      <c r="K578" s="217" t="s">
        <v>19</v>
      </c>
      <c r="L578" s="46"/>
      <c r="M578" s="222" t="s">
        <v>19</v>
      </c>
      <c r="N578" s="223" t="s">
        <v>44</v>
      </c>
      <c r="O578" s="86"/>
      <c r="P578" s="224">
        <f>O578*H578</f>
        <v>0</v>
      </c>
      <c r="Q578" s="224">
        <v>0</v>
      </c>
      <c r="R578" s="224">
        <f>Q578*H578</f>
        <v>0</v>
      </c>
      <c r="S578" s="224">
        <v>0</v>
      </c>
      <c r="T578" s="225">
        <f>S578*H578</f>
        <v>0</v>
      </c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R578" s="226" t="s">
        <v>135</v>
      </c>
      <c r="AT578" s="226" t="s">
        <v>190</v>
      </c>
      <c r="AU578" s="226" t="s">
        <v>80</v>
      </c>
      <c r="AY578" s="19" t="s">
        <v>188</v>
      </c>
      <c r="BE578" s="227">
        <f>IF(N578="základní",J578,0)</f>
        <v>0</v>
      </c>
      <c r="BF578" s="227">
        <f>IF(N578="snížená",J578,0)</f>
        <v>0</v>
      </c>
      <c r="BG578" s="227">
        <f>IF(N578="zákl. přenesená",J578,0)</f>
        <v>0</v>
      </c>
      <c r="BH578" s="227">
        <f>IF(N578="sníž. přenesená",J578,0)</f>
        <v>0</v>
      </c>
      <c r="BI578" s="227">
        <f>IF(N578="nulová",J578,0)</f>
        <v>0</v>
      </c>
      <c r="BJ578" s="19" t="s">
        <v>80</v>
      </c>
      <c r="BK578" s="227">
        <f>ROUND(I578*H578,2)</f>
        <v>0</v>
      </c>
      <c r="BL578" s="19" t="s">
        <v>135</v>
      </c>
      <c r="BM578" s="226" t="s">
        <v>6483</v>
      </c>
    </row>
    <row r="579" s="2" customFormat="1" ht="24.15" customHeight="1">
      <c r="A579" s="40"/>
      <c r="B579" s="41"/>
      <c r="C579" s="215" t="s">
        <v>6484</v>
      </c>
      <c r="D579" s="215" t="s">
        <v>190</v>
      </c>
      <c r="E579" s="216" t="s">
        <v>6485</v>
      </c>
      <c r="F579" s="217" t="s">
        <v>6486</v>
      </c>
      <c r="G579" s="218" t="s">
        <v>501</v>
      </c>
      <c r="H579" s="219">
        <v>60</v>
      </c>
      <c r="I579" s="220"/>
      <c r="J579" s="221">
        <f>ROUND(I579*H579,2)</f>
        <v>0</v>
      </c>
      <c r="K579" s="217" t="s">
        <v>19</v>
      </c>
      <c r="L579" s="46"/>
      <c r="M579" s="222" t="s">
        <v>19</v>
      </c>
      <c r="N579" s="223" t="s">
        <v>44</v>
      </c>
      <c r="O579" s="86"/>
      <c r="P579" s="224">
        <f>O579*H579</f>
        <v>0</v>
      </c>
      <c r="Q579" s="224">
        <v>0</v>
      </c>
      <c r="R579" s="224">
        <f>Q579*H579</f>
        <v>0</v>
      </c>
      <c r="S579" s="224">
        <v>0</v>
      </c>
      <c r="T579" s="225">
        <f>S579*H579</f>
        <v>0</v>
      </c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R579" s="226" t="s">
        <v>135</v>
      </c>
      <c r="AT579" s="226" t="s">
        <v>190</v>
      </c>
      <c r="AU579" s="226" t="s">
        <v>80</v>
      </c>
      <c r="AY579" s="19" t="s">
        <v>188</v>
      </c>
      <c r="BE579" s="227">
        <f>IF(N579="základní",J579,0)</f>
        <v>0</v>
      </c>
      <c r="BF579" s="227">
        <f>IF(N579="snížená",J579,0)</f>
        <v>0</v>
      </c>
      <c r="BG579" s="227">
        <f>IF(N579="zákl. přenesená",J579,0)</f>
        <v>0</v>
      </c>
      <c r="BH579" s="227">
        <f>IF(N579="sníž. přenesená",J579,0)</f>
        <v>0</v>
      </c>
      <c r="BI579" s="227">
        <f>IF(N579="nulová",J579,0)</f>
        <v>0</v>
      </c>
      <c r="BJ579" s="19" t="s">
        <v>80</v>
      </c>
      <c r="BK579" s="227">
        <f>ROUND(I579*H579,2)</f>
        <v>0</v>
      </c>
      <c r="BL579" s="19" t="s">
        <v>135</v>
      </c>
      <c r="BM579" s="226" t="s">
        <v>6487</v>
      </c>
    </row>
    <row r="580" s="2" customFormat="1" ht="24.15" customHeight="1">
      <c r="A580" s="40"/>
      <c r="B580" s="41"/>
      <c r="C580" s="215" t="s">
        <v>5867</v>
      </c>
      <c r="D580" s="215" t="s">
        <v>190</v>
      </c>
      <c r="E580" s="216" t="s">
        <v>6488</v>
      </c>
      <c r="F580" s="217" t="s">
        <v>6489</v>
      </c>
      <c r="G580" s="218" t="s">
        <v>501</v>
      </c>
      <c r="H580" s="219">
        <v>9</v>
      </c>
      <c r="I580" s="220"/>
      <c r="J580" s="221">
        <f>ROUND(I580*H580,2)</f>
        <v>0</v>
      </c>
      <c r="K580" s="217" t="s">
        <v>19</v>
      </c>
      <c r="L580" s="46"/>
      <c r="M580" s="222" t="s">
        <v>19</v>
      </c>
      <c r="N580" s="223" t="s">
        <v>44</v>
      </c>
      <c r="O580" s="86"/>
      <c r="P580" s="224">
        <f>O580*H580</f>
        <v>0</v>
      </c>
      <c r="Q580" s="224">
        <v>0</v>
      </c>
      <c r="R580" s="224">
        <f>Q580*H580</f>
        <v>0</v>
      </c>
      <c r="S580" s="224">
        <v>0</v>
      </c>
      <c r="T580" s="225">
        <f>S580*H580</f>
        <v>0</v>
      </c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R580" s="226" t="s">
        <v>135</v>
      </c>
      <c r="AT580" s="226" t="s">
        <v>190</v>
      </c>
      <c r="AU580" s="226" t="s">
        <v>80</v>
      </c>
      <c r="AY580" s="19" t="s">
        <v>188</v>
      </c>
      <c r="BE580" s="227">
        <f>IF(N580="základní",J580,0)</f>
        <v>0</v>
      </c>
      <c r="BF580" s="227">
        <f>IF(N580="snížená",J580,0)</f>
        <v>0</v>
      </c>
      <c r="BG580" s="227">
        <f>IF(N580="zákl. přenesená",J580,0)</f>
        <v>0</v>
      </c>
      <c r="BH580" s="227">
        <f>IF(N580="sníž. přenesená",J580,0)</f>
        <v>0</v>
      </c>
      <c r="BI580" s="227">
        <f>IF(N580="nulová",J580,0)</f>
        <v>0</v>
      </c>
      <c r="BJ580" s="19" t="s">
        <v>80</v>
      </c>
      <c r="BK580" s="227">
        <f>ROUND(I580*H580,2)</f>
        <v>0</v>
      </c>
      <c r="BL580" s="19" t="s">
        <v>135</v>
      </c>
      <c r="BM580" s="226" t="s">
        <v>6490</v>
      </c>
    </row>
    <row r="581" s="2" customFormat="1" ht="24.15" customHeight="1">
      <c r="A581" s="40"/>
      <c r="B581" s="41"/>
      <c r="C581" s="215" t="s">
        <v>6491</v>
      </c>
      <c r="D581" s="215" t="s">
        <v>190</v>
      </c>
      <c r="E581" s="216" t="s">
        <v>6492</v>
      </c>
      <c r="F581" s="217" t="s">
        <v>6493</v>
      </c>
      <c r="G581" s="218" t="s">
        <v>501</v>
      </c>
      <c r="H581" s="219">
        <v>43</v>
      </c>
      <c r="I581" s="220"/>
      <c r="J581" s="221">
        <f>ROUND(I581*H581,2)</f>
        <v>0</v>
      </c>
      <c r="K581" s="217" t="s">
        <v>19</v>
      </c>
      <c r="L581" s="46"/>
      <c r="M581" s="222" t="s">
        <v>19</v>
      </c>
      <c r="N581" s="223" t="s">
        <v>44</v>
      </c>
      <c r="O581" s="86"/>
      <c r="P581" s="224">
        <f>O581*H581</f>
        <v>0</v>
      </c>
      <c r="Q581" s="224">
        <v>0</v>
      </c>
      <c r="R581" s="224">
        <f>Q581*H581</f>
        <v>0</v>
      </c>
      <c r="S581" s="224">
        <v>0</v>
      </c>
      <c r="T581" s="225">
        <f>S581*H581</f>
        <v>0</v>
      </c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R581" s="226" t="s">
        <v>135</v>
      </c>
      <c r="AT581" s="226" t="s">
        <v>190</v>
      </c>
      <c r="AU581" s="226" t="s">
        <v>80</v>
      </c>
      <c r="AY581" s="19" t="s">
        <v>188</v>
      </c>
      <c r="BE581" s="227">
        <f>IF(N581="základní",J581,0)</f>
        <v>0</v>
      </c>
      <c r="BF581" s="227">
        <f>IF(N581="snížená",J581,0)</f>
        <v>0</v>
      </c>
      <c r="BG581" s="227">
        <f>IF(N581="zákl. přenesená",J581,0)</f>
        <v>0</v>
      </c>
      <c r="BH581" s="227">
        <f>IF(N581="sníž. přenesená",J581,0)</f>
        <v>0</v>
      </c>
      <c r="BI581" s="227">
        <f>IF(N581="nulová",J581,0)</f>
        <v>0</v>
      </c>
      <c r="BJ581" s="19" t="s">
        <v>80</v>
      </c>
      <c r="BK581" s="227">
        <f>ROUND(I581*H581,2)</f>
        <v>0</v>
      </c>
      <c r="BL581" s="19" t="s">
        <v>135</v>
      </c>
      <c r="BM581" s="226" t="s">
        <v>6494</v>
      </c>
    </row>
    <row r="582" s="2" customFormat="1" ht="24.15" customHeight="1">
      <c r="A582" s="40"/>
      <c r="B582" s="41"/>
      <c r="C582" s="215" t="s">
        <v>5868</v>
      </c>
      <c r="D582" s="215" t="s">
        <v>190</v>
      </c>
      <c r="E582" s="216" t="s">
        <v>6495</v>
      </c>
      <c r="F582" s="217" t="s">
        <v>6496</v>
      </c>
      <c r="G582" s="218" t="s">
        <v>501</v>
      </c>
      <c r="H582" s="219">
        <v>13</v>
      </c>
      <c r="I582" s="220"/>
      <c r="J582" s="221">
        <f>ROUND(I582*H582,2)</f>
        <v>0</v>
      </c>
      <c r="K582" s="217" t="s">
        <v>19</v>
      </c>
      <c r="L582" s="46"/>
      <c r="M582" s="222" t="s">
        <v>19</v>
      </c>
      <c r="N582" s="223" t="s">
        <v>44</v>
      </c>
      <c r="O582" s="86"/>
      <c r="P582" s="224">
        <f>O582*H582</f>
        <v>0</v>
      </c>
      <c r="Q582" s="224">
        <v>0</v>
      </c>
      <c r="R582" s="224">
        <f>Q582*H582</f>
        <v>0</v>
      </c>
      <c r="S582" s="224">
        <v>0</v>
      </c>
      <c r="T582" s="225">
        <f>S582*H582</f>
        <v>0</v>
      </c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R582" s="226" t="s">
        <v>135</v>
      </c>
      <c r="AT582" s="226" t="s">
        <v>190</v>
      </c>
      <c r="AU582" s="226" t="s">
        <v>80</v>
      </c>
      <c r="AY582" s="19" t="s">
        <v>188</v>
      </c>
      <c r="BE582" s="227">
        <f>IF(N582="základní",J582,0)</f>
        <v>0</v>
      </c>
      <c r="BF582" s="227">
        <f>IF(N582="snížená",J582,0)</f>
        <v>0</v>
      </c>
      <c r="BG582" s="227">
        <f>IF(N582="zákl. přenesená",J582,0)</f>
        <v>0</v>
      </c>
      <c r="BH582" s="227">
        <f>IF(N582="sníž. přenesená",J582,0)</f>
        <v>0</v>
      </c>
      <c r="BI582" s="227">
        <f>IF(N582="nulová",J582,0)</f>
        <v>0</v>
      </c>
      <c r="BJ582" s="19" t="s">
        <v>80</v>
      </c>
      <c r="BK582" s="227">
        <f>ROUND(I582*H582,2)</f>
        <v>0</v>
      </c>
      <c r="BL582" s="19" t="s">
        <v>135</v>
      </c>
      <c r="BM582" s="226" t="s">
        <v>6497</v>
      </c>
    </row>
    <row r="583" s="2" customFormat="1" ht="16.5" customHeight="1">
      <c r="A583" s="40"/>
      <c r="B583" s="41"/>
      <c r="C583" s="215" t="s">
        <v>6498</v>
      </c>
      <c r="D583" s="215" t="s">
        <v>190</v>
      </c>
      <c r="E583" s="216" t="s">
        <v>6499</v>
      </c>
      <c r="F583" s="217" t="s">
        <v>6500</v>
      </c>
      <c r="G583" s="218" t="s">
        <v>1352</v>
      </c>
      <c r="H583" s="219">
        <v>1</v>
      </c>
      <c r="I583" s="220"/>
      <c r="J583" s="221">
        <f>ROUND(I583*H583,2)</f>
        <v>0</v>
      </c>
      <c r="K583" s="217" t="s">
        <v>19</v>
      </c>
      <c r="L583" s="46"/>
      <c r="M583" s="222" t="s">
        <v>19</v>
      </c>
      <c r="N583" s="223" t="s">
        <v>44</v>
      </c>
      <c r="O583" s="86"/>
      <c r="P583" s="224">
        <f>O583*H583</f>
        <v>0</v>
      </c>
      <c r="Q583" s="224">
        <v>0</v>
      </c>
      <c r="R583" s="224">
        <f>Q583*H583</f>
        <v>0</v>
      </c>
      <c r="S583" s="224">
        <v>0</v>
      </c>
      <c r="T583" s="225">
        <f>S583*H583</f>
        <v>0</v>
      </c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R583" s="226" t="s">
        <v>135</v>
      </c>
      <c r="AT583" s="226" t="s">
        <v>190</v>
      </c>
      <c r="AU583" s="226" t="s">
        <v>80</v>
      </c>
      <c r="AY583" s="19" t="s">
        <v>188</v>
      </c>
      <c r="BE583" s="227">
        <f>IF(N583="základní",J583,0)</f>
        <v>0</v>
      </c>
      <c r="BF583" s="227">
        <f>IF(N583="snížená",J583,0)</f>
        <v>0</v>
      </c>
      <c r="BG583" s="227">
        <f>IF(N583="zákl. přenesená",J583,0)</f>
        <v>0</v>
      </c>
      <c r="BH583" s="227">
        <f>IF(N583="sníž. přenesená",J583,0)</f>
        <v>0</v>
      </c>
      <c r="BI583" s="227">
        <f>IF(N583="nulová",J583,0)</f>
        <v>0</v>
      </c>
      <c r="BJ583" s="19" t="s">
        <v>80</v>
      </c>
      <c r="BK583" s="227">
        <f>ROUND(I583*H583,2)</f>
        <v>0</v>
      </c>
      <c r="BL583" s="19" t="s">
        <v>135</v>
      </c>
      <c r="BM583" s="226" t="s">
        <v>6501</v>
      </c>
    </row>
    <row r="584" s="2" customFormat="1" ht="16.5" customHeight="1">
      <c r="A584" s="40"/>
      <c r="B584" s="41"/>
      <c r="C584" s="215" t="s">
        <v>5871</v>
      </c>
      <c r="D584" s="215" t="s">
        <v>190</v>
      </c>
      <c r="E584" s="216" t="s">
        <v>6502</v>
      </c>
      <c r="F584" s="217" t="s">
        <v>6503</v>
      </c>
      <c r="G584" s="218" t="s">
        <v>1352</v>
      </c>
      <c r="H584" s="219">
        <v>6</v>
      </c>
      <c r="I584" s="220"/>
      <c r="J584" s="221">
        <f>ROUND(I584*H584,2)</f>
        <v>0</v>
      </c>
      <c r="K584" s="217" t="s">
        <v>19</v>
      </c>
      <c r="L584" s="46"/>
      <c r="M584" s="222" t="s">
        <v>19</v>
      </c>
      <c r="N584" s="223" t="s">
        <v>44</v>
      </c>
      <c r="O584" s="86"/>
      <c r="P584" s="224">
        <f>O584*H584</f>
        <v>0</v>
      </c>
      <c r="Q584" s="224">
        <v>0</v>
      </c>
      <c r="R584" s="224">
        <f>Q584*H584</f>
        <v>0</v>
      </c>
      <c r="S584" s="224">
        <v>0</v>
      </c>
      <c r="T584" s="225">
        <f>S584*H584</f>
        <v>0</v>
      </c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R584" s="226" t="s">
        <v>135</v>
      </c>
      <c r="AT584" s="226" t="s">
        <v>190</v>
      </c>
      <c r="AU584" s="226" t="s">
        <v>80</v>
      </c>
      <c r="AY584" s="19" t="s">
        <v>188</v>
      </c>
      <c r="BE584" s="227">
        <f>IF(N584="základní",J584,0)</f>
        <v>0</v>
      </c>
      <c r="BF584" s="227">
        <f>IF(N584="snížená",J584,0)</f>
        <v>0</v>
      </c>
      <c r="BG584" s="227">
        <f>IF(N584="zákl. přenesená",J584,0)</f>
        <v>0</v>
      </c>
      <c r="BH584" s="227">
        <f>IF(N584="sníž. přenesená",J584,0)</f>
        <v>0</v>
      </c>
      <c r="BI584" s="227">
        <f>IF(N584="nulová",J584,0)</f>
        <v>0</v>
      </c>
      <c r="BJ584" s="19" t="s">
        <v>80</v>
      </c>
      <c r="BK584" s="227">
        <f>ROUND(I584*H584,2)</f>
        <v>0</v>
      </c>
      <c r="BL584" s="19" t="s">
        <v>135</v>
      </c>
      <c r="BM584" s="226" t="s">
        <v>6504</v>
      </c>
    </row>
    <row r="585" s="2" customFormat="1" ht="16.5" customHeight="1">
      <c r="A585" s="40"/>
      <c r="B585" s="41"/>
      <c r="C585" s="215" t="s">
        <v>6505</v>
      </c>
      <c r="D585" s="215" t="s">
        <v>190</v>
      </c>
      <c r="E585" s="216" t="s">
        <v>6506</v>
      </c>
      <c r="F585" s="217" t="s">
        <v>6507</v>
      </c>
      <c r="G585" s="218" t="s">
        <v>1352</v>
      </c>
      <c r="H585" s="219">
        <v>1</v>
      </c>
      <c r="I585" s="220"/>
      <c r="J585" s="221">
        <f>ROUND(I585*H585,2)</f>
        <v>0</v>
      </c>
      <c r="K585" s="217" t="s">
        <v>19</v>
      </c>
      <c r="L585" s="46"/>
      <c r="M585" s="222" t="s">
        <v>19</v>
      </c>
      <c r="N585" s="223" t="s">
        <v>44</v>
      </c>
      <c r="O585" s="86"/>
      <c r="P585" s="224">
        <f>O585*H585</f>
        <v>0</v>
      </c>
      <c r="Q585" s="224">
        <v>0</v>
      </c>
      <c r="R585" s="224">
        <f>Q585*H585</f>
        <v>0</v>
      </c>
      <c r="S585" s="224">
        <v>0</v>
      </c>
      <c r="T585" s="225">
        <f>S585*H585</f>
        <v>0</v>
      </c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R585" s="226" t="s">
        <v>135</v>
      </c>
      <c r="AT585" s="226" t="s">
        <v>190</v>
      </c>
      <c r="AU585" s="226" t="s">
        <v>80</v>
      </c>
      <c r="AY585" s="19" t="s">
        <v>188</v>
      </c>
      <c r="BE585" s="227">
        <f>IF(N585="základní",J585,0)</f>
        <v>0</v>
      </c>
      <c r="BF585" s="227">
        <f>IF(N585="snížená",J585,0)</f>
        <v>0</v>
      </c>
      <c r="BG585" s="227">
        <f>IF(N585="zákl. přenesená",J585,0)</f>
        <v>0</v>
      </c>
      <c r="BH585" s="227">
        <f>IF(N585="sníž. přenesená",J585,0)</f>
        <v>0</v>
      </c>
      <c r="BI585" s="227">
        <f>IF(N585="nulová",J585,0)</f>
        <v>0</v>
      </c>
      <c r="BJ585" s="19" t="s">
        <v>80</v>
      </c>
      <c r="BK585" s="227">
        <f>ROUND(I585*H585,2)</f>
        <v>0</v>
      </c>
      <c r="BL585" s="19" t="s">
        <v>135</v>
      </c>
      <c r="BM585" s="226" t="s">
        <v>6508</v>
      </c>
    </row>
    <row r="586" s="2" customFormat="1" ht="16.5" customHeight="1">
      <c r="A586" s="40"/>
      <c r="B586" s="41"/>
      <c r="C586" s="215" t="s">
        <v>5872</v>
      </c>
      <c r="D586" s="215" t="s">
        <v>190</v>
      </c>
      <c r="E586" s="216" t="s">
        <v>5421</v>
      </c>
      <c r="F586" s="217" t="s">
        <v>5422</v>
      </c>
      <c r="G586" s="218" t="s">
        <v>451</v>
      </c>
      <c r="H586" s="219">
        <v>3</v>
      </c>
      <c r="I586" s="220"/>
      <c r="J586" s="221">
        <f>ROUND(I586*H586,2)</f>
        <v>0</v>
      </c>
      <c r="K586" s="217" t="s">
        <v>19</v>
      </c>
      <c r="L586" s="46"/>
      <c r="M586" s="222" t="s">
        <v>19</v>
      </c>
      <c r="N586" s="223" t="s">
        <v>44</v>
      </c>
      <c r="O586" s="86"/>
      <c r="P586" s="224">
        <f>O586*H586</f>
        <v>0</v>
      </c>
      <c r="Q586" s="224">
        <v>0</v>
      </c>
      <c r="R586" s="224">
        <f>Q586*H586</f>
        <v>0</v>
      </c>
      <c r="S586" s="224">
        <v>0</v>
      </c>
      <c r="T586" s="225">
        <f>S586*H586</f>
        <v>0</v>
      </c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R586" s="226" t="s">
        <v>135</v>
      </c>
      <c r="AT586" s="226" t="s">
        <v>190</v>
      </c>
      <c r="AU586" s="226" t="s">
        <v>80</v>
      </c>
      <c r="AY586" s="19" t="s">
        <v>188</v>
      </c>
      <c r="BE586" s="227">
        <f>IF(N586="základní",J586,0)</f>
        <v>0</v>
      </c>
      <c r="BF586" s="227">
        <f>IF(N586="snížená",J586,0)</f>
        <v>0</v>
      </c>
      <c r="BG586" s="227">
        <f>IF(N586="zákl. přenesená",J586,0)</f>
        <v>0</v>
      </c>
      <c r="BH586" s="227">
        <f>IF(N586="sníž. přenesená",J586,0)</f>
        <v>0</v>
      </c>
      <c r="BI586" s="227">
        <f>IF(N586="nulová",J586,0)</f>
        <v>0</v>
      </c>
      <c r="BJ586" s="19" t="s">
        <v>80</v>
      </c>
      <c r="BK586" s="227">
        <f>ROUND(I586*H586,2)</f>
        <v>0</v>
      </c>
      <c r="BL586" s="19" t="s">
        <v>135</v>
      </c>
      <c r="BM586" s="226" t="s">
        <v>6509</v>
      </c>
    </row>
    <row r="587" s="2" customFormat="1" ht="24.15" customHeight="1">
      <c r="A587" s="40"/>
      <c r="B587" s="41"/>
      <c r="C587" s="215" t="s">
        <v>6510</v>
      </c>
      <c r="D587" s="215" t="s">
        <v>190</v>
      </c>
      <c r="E587" s="216" t="s">
        <v>6511</v>
      </c>
      <c r="F587" s="217" t="s">
        <v>6512</v>
      </c>
      <c r="G587" s="218" t="s">
        <v>5425</v>
      </c>
      <c r="H587" s="219">
        <v>1</v>
      </c>
      <c r="I587" s="220"/>
      <c r="J587" s="221">
        <f>ROUND(I587*H587,2)</f>
        <v>0</v>
      </c>
      <c r="K587" s="217" t="s">
        <v>19</v>
      </c>
      <c r="L587" s="46"/>
      <c r="M587" s="222" t="s">
        <v>19</v>
      </c>
      <c r="N587" s="223" t="s">
        <v>44</v>
      </c>
      <c r="O587" s="86"/>
      <c r="P587" s="224">
        <f>O587*H587</f>
        <v>0</v>
      </c>
      <c r="Q587" s="224">
        <v>0</v>
      </c>
      <c r="R587" s="224">
        <f>Q587*H587</f>
        <v>0</v>
      </c>
      <c r="S587" s="224">
        <v>0</v>
      </c>
      <c r="T587" s="225">
        <f>S587*H587</f>
        <v>0</v>
      </c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R587" s="226" t="s">
        <v>135</v>
      </c>
      <c r="AT587" s="226" t="s">
        <v>190</v>
      </c>
      <c r="AU587" s="226" t="s">
        <v>80</v>
      </c>
      <c r="AY587" s="19" t="s">
        <v>188</v>
      </c>
      <c r="BE587" s="227">
        <f>IF(N587="základní",J587,0)</f>
        <v>0</v>
      </c>
      <c r="BF587" s="227">
        <f>IF(N587="snížená",J587,0)</f>
        <v>0</v>
      </c>
      <c r="BG587" s="227">
        <f>IF(N587="zákl. přenesená",J587,0)</f>
        <v>0</v>
      </c>
      <c r="BH587" s="227">
        <f>IF(N587="sníž. přenesená",J587,0)</f>
        <v>0</v>
      </c>
      <c r="BI587" s="227">
        <f>IF(N587="nulová",J587,0)</f>
        <v>0</v>
      </c>
      <c r="BJ587" s="19" t="s">
        <v>80</v>
      </c>
      <c r="BK587" s="227">
        <f>ROUND(I587*H587,2)</f>
        <v>0</v>
      </c>
      <c r="BL587" s="19" t="s">
        <v>135</v>
      </c>
      <c r="BM587" s="226" t="s">
        <v>6513</v>
      </c>
    </row>
    <row r="588" s="2" customFormat="1" ht="16.5" customHeight="1">
      <c r="A588" s="40"/>
      <c r="B588" s="41"/>
      <c r="C588" s="215" t="s">
        <v>5875</v>
      </c>
      <c r="D588" s="215" t="s">
        <v>190</v>
      </c>
      <c r="E588" s="216" t="s">
        <v>3916</v>
      </c>
      <c r="F588" s="217" t="s">
        <v>3917</v>
      </c>
      <c r="G588" s="218" t="s">
        <v>501</v>
      </c>
      <c r="H588" s="219">
        <v>133</v>
      </c>
      <c r="I588" s="220"/>
      <c r="J588" s="221">
        <f>ROUND(I588*H588,2)</f>
        <v>0</v>
      </c>
      <c r="K588" s="217" t="s">
        <v>19</v>
      </c>
      <c r="L588" s="46"/>
      <c r="M588" s="222" t="s">
        <v>19</v>
      </c>
      <c r="N588" s="223" t="s">
        <v>44</v>
      </c>
      <c r="O588" s="86"/>
      <c r="P588" s="224">
        <f>O588*H588</f>
        <v>0</v>
      </c>
      <c r="Q588" s="224">
        <v>0</v>
      </c>
      <c r="R588" s="224">
        <f>Q588*H588</f>
        <v>0</v>
      </c>
      <c r="S588" s="224">
        <v>0</v>
      </c>
      <c r="T588" s="225">
        <f>S588*H588</f>
        <v>0</v>
      </c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R588" s="226" t="s">
        <v>135</v>
      </c>
      <c r="AT588" s="226" t="s">
        <v>190</v>
      </c>
      <c r="AU588" s="226" t="s">
        <v>80</v>
      </c>
      <c r="AY588" s="19" t="s">
        <v>188</v>
      </c>
      <c r="BE588" s="227">
        <f>IF(N588="základní",J588,0)</f>
        <v>0</v>
      </c>
      <c r="BF588" s="227">
        <f>IF(N588="snížená",J588,0)</f>
        <v>0</v>
      </c>
      <c r="BG588" s="227">
        <f>IF(N588="zákl. přenesená",J588,0)</f>
        <v>0</v>
      </c>
      <c r="BH588" s="227">
        <f>IF(N588="sníž. přenesená",J588,0)</f>
        <v>0</v>
      </c>
      <c r="BI588" s="227">
        <f>IF(N588="nulová",J588,0)</f>
        <v>0</v>
      </c>
      <c r="BJ588" s="19" t="s">
        <v>80</v>
      </c>
      <c r="BK588" s="227">
        <f>ROUND(I588*H588,2)</f>
        <v>0</v>
      </c>
      <c r="BL588" s="19" t="s">
        <v>135</v>
      </c>
      <c r="BM588" s="226" t="s">
        <v>6514</v>
      </c>
    </row>
    <row r="589" s="2" customFormat="1" ht="16.5" customHeight="1">
      <c r="A589" s="40"/>
      <c r="B589" s="41"/>
      <c r="C589" s="215" t="s">
        <v>6515</v>
      </c>
      <c r="D589" s="215" t="s">
        <v>190</v>
      </c>
      <c r="E589" s="216" t="s">
        <v>3912</v>
      </c>
      <c r="F589" s="217" t="s">
        <v>6516</v>
      </c>
      <c r="G589" s="218" t="s">
        <v>3776</v>
      </c>
      <c r="H589" s="219">
        <v>1</v>
      </c>
      <c r="I589" s="220"/>
      <c r="J589" s="221">
        <f>ROUND(I589*H589,2)</f>
        <v>0</v>
      </c>
      <c r="K589" s="217" t="s">
        <v>19</v>
      </c>
      <c r="L589" s="46"/>
      <c r="M589" s="222" t="s">
        <v>19</v>
      </c>
      <c r="N589" s="223" t="s">
        <v>44</v>
      </c>
      <c r="O589" s="86"/>
      <c r="P589" s="224">
        <f>O589*H589</f>
        <v>0</v>
      </c>
      <c r="Q589" s="224">
        <v>0</v>
      </c>
      <c r="R589" s="224">
        <f>Q589*H589</f>
        <v>0</v>
      </c>
      <c r="S589" s="224">
        <v>0</v>
      </c>
      <c r="T589" s="225">
        <f>S589*H589</f>
        <v>0</v>
      </c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R589" s="226" t="s">
        <v>135</v>
      </c>
      <c r="AT589" s="226" t="s">
        <v>190</v>
      </c>
      <c r="AU589" s="226" t="s">
        <v>80</v>
      </c>
      <c r="AY589" s="19" t="s">
        <v>188</v>
      </c>
      <c r="BE589" s="227">
        <f>IF(N589="základní",J589,0)</f>
        <v>0</v>
      </c>
      <c r="BF589" s="227">
        <f>IF(N589="snížená",J589,0)</f>
        <v>0</v>
      </c>
      <c r="BG589" s="227">
        <f>IF(N589="zákl. přenesená",J589,0)</f>
        <v>0</v>
      </c>
      <c r="BH589" s="227">
        <f>IF(N589="sníž. přenesená",J589,0)</f>
        <v>0</v>
      </c>
      <c r="BI589" s="227">
        <f>IF(N589="nulová",J589,0)</f>
        <v>0</v>
      </c>
      <c r="BJ589" s="19" t="s">
        <v>80</v>
      </c>
      <c r="BK589" s="227">
        <f>ROUND(I589*H589,2)</f>
        <v>0</v>
      </c>
      <c r="BL589" s="19" t="s">
        <v>135</v>
      </c>
      <c r="BM589" s="226" t="s">
        <v>6517</v>
      </c>
    </row>
    <row r="590" s="2" customFormat="1" ht="16.5" customHeight="1">
      <c r="A590" s="40"/>
      <c r="B590" s="41"/>
      <c r="C590" s="215" t="s">
        <v>5876</v>
      </c>
      <c r="D590" s="215" t="s">
        <v>190</v>
      </c>
      <c r="E590" s="216" t="s">
        <v>6518</v>
      </c>
      <c r="F590" s="217" t="s">
        <v>6519</v>
      </c>
      <c r="G590" s="218" t="s">
        <v>451</v>
      </c>
      <c r="H590" s="219">
        <v>4</v>
      </c>
      <c r="I590" s="220"/>
      <c r="J590" s="221">
        <f>ROUND(I590*H590,2)</f>
        <v>0</v>
      </c>
      <c r="K590" s="217" t="s">
        <v>19</v>
      </c>
      <c r="L590" s="46"/>
      <c r="M590" s="222" t="s">
        <v>19</v>
      </c>
      <c r="N590" s="223" t="s">
        <v>44</v>
      </c>
      <c r="O590" s="86"/>
      <c r="P590" s="224">
        <f>O590*H590</f>
        <v>0</v>
      </c>
      <c r="Q590" s="224">
        <v>0</v>
      </c>
      <c r="R590" s="224">
        <f>Q590*H590</f>
        <v>0</v>
      </c>
      <c r="S590" s="224">
        <v>0</v>
      </c>
      <c r="T590" s="225">
        <f>S590*H590</f>
        <v>0</v>
      </c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R590" s="226" t="s">
        <v>135</v>
      </c>
      <c r="AT590" s="226" t="s">
        <v>190</v>
      </c>
      <c r="AU590" s="226" t="s">
        <v>80</v>
      </c>
      <c r="AY590" s="19" t="s">
        <v>188</v>
      </c>
      <c r="BE590" s="227">
        <f>IF(N590="základní",J590,0)</f>
        <v>0</v>
      </c>
      <c r="BF590" s="227">
        <f>IF(N590="snížená",J590,0)</f>
        <v>0</v>
      </c>
      <c r="BG590" s="227">
        <f>IF(N590="zákl. přenesená",J590,0)</f>
        <v>0</v>
      </c>
      <c r="BH590" s="227">
        <f>IF(N590="sníž. přenesená",J590,0)</f>
        <v>0</v>
      </c>
      <c r="BI590" s="227">
        <f>IF(N590="nulová",J590,0)</f>
        <v>0</v>
      </c>
      <c r="BJ590" s="19" t="s">
        <v>80</v>
      </c>
      <c r="BK590" s="227">
        <f>ROUND(I590*H590,2)</f>
        <v>0</v>
      </c>
      <c r="BL590" s="19" t="s">
        <v>135</v>
      </c>
      <c r="BM590" s="226" t="s">
        <v>6520</v>
      </c>
    </row>
    <row r="591" s="2" customFormat="1" ht="16.5" customHeight="1">
      <c r="A591" s="40"/>
      <c r="B591" s="41"/>
      <c r="C591" s="215" t="s">
        <v>6521</v>
      </c>
      <c r="D591" s="215" t="s">
        <v>190</v>
      </c>
      <c r="E591" s="216" t="s">
        <v>3904</v>
      </c>
      <c r="F591" s="217" t="s">
        <v>6522</v>
      </c>
      <c r="G591" s="218" t="s">
        <v>501</v>
      </c>
      <c r="H591" s="219">
        <v>133</v>
      </c>
      <c r="I591" s="220"/>
      <c r="J591" s="221">
        <f>ROUND(I591*H591,2)</f>
        <v>0</v>
      </c>
      <c r="K591" s="217" t="s">
        <v>19</v>
      </c>
      <c r="L591" s="46"/>
      <c r="M591" s="222" t="s">
        <v>19</v>
      </c>
      <c r="N591" s="223" t="s">
        <v>44</v>
      </c>
      <c r="O591" s="86"/>
      <c r="P591" s="224">
        <f>O591*H591</f>
        <v>0</v>
      </c>
      <c r="Q591" s="224">
        <v>0</v>
      </c>
      <c r="R591" s="224">
        <f>Q591*H591</f>
        <v>0</v>
      </c>
      <c r="S591" s="224">
        <v>0</v>
      </c>
      <c r="T591" s="225">
        <f>S591*H591</f>
        <v>0</v>
      </c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R591" s="226" t="s">
        <v>135</v>
      </c>
      <c r="AT591" s="226" t="s">
        <v>190</v>
      </c>
      <c r="AU591" s="226" t="s">
        <v>80</v>
      </c>
      <c r="AY591" s="19" t="s">
        <v>188</v>
      </c>
      <c r="BE591" s="227">
        <f>IF(N591="základní",J591,0)</f>
        <v>0</v>
      </c>
      <c r="BF591" s="227">
        <f>IF(N591="snížená",J591,0)</f>
        <v>0</v>
      </c>
      <c r="BG591" s="227">
        <f>IF(N591="zákl. přenesená",J591,0)</f>
        <v>0</v>
      </c>
      <c r="BH591" s="227">
        <f>IF(N591="sníž. přenesená",J591,0)</f>
        <v>0</v>
      </c>
      <c r="BI591" s="227">
        <f>IF(N591="nulová",J591,0)</f>
        <v>0</v>
      </c>
      <c r="BJ591" s="19" t="s">
        <v>80</v>
      </c>
      <c r="BK591" s="227">
        <f>ROUND(I591*H591,2)</f>
        <v>0</v>
      </c>
      <c r="BL591" s="19" t="s">
        <v>135</v>
      </c>
      <c r="BM591" s="226" t="s">
        <v>6523</v>
      </c>
    </row>
    <row r="592" s="2" customFormat="1" ht="16.5" customHeight="1">
      <c r="A592" s="40"/>
      <c r="B592" s="41"/>
      <c r="C592" s="215" t="s">
        <v>5879</v>
      </c>
      <c r="D592" s="215" t="s">
        <v>190</v>
      </c>
      <c r="E592" s="216" t="s">
        <v>6524</v>
      </c>
      <c r="F592" s="217" t="s">
        <v>6525</v>
      </c>
      <c r="G592" s="218" t="s">
        <v>501</v>
      </c>
      <c r="H592" s="219">
        <v>70</v>
      </c>
      <c r="I592" s="220"/>
      <c r="J592" s="221">
        <f>ROUND(I592*H592,2)</f>
        <v>0</v>
      </c>
      <c r="K592" s="217" t="s">
        <v>19</v>
      </c>
      <c r="L592" s="46"/>
      <c r="M592" s="222" t="s">
        <v>19</v>
      </c>
      <c r="N592" s="223" t="s">
        <v>44</v>
      </c>
      <c r="O592" s="86"/>
      <c r="P592" s="224">
        <f>O592*H592</f>
        <v>0</v>
      </c>
      <c r="Q592" s="224">
        <v>0</v>
      </c>
      <c r="R592" s="224">
        <f>Q592*H592</f>
        <v>0</v>
      </c>
      <c r="S592" s="224">
        <v>0</v>
      </c>
      <c r="T592" s="225">
        <f>S592*H592</f>
        <v>0</v>
      </c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R592" s="226" t="s">
        <v>135</v>
      </c>
      <c r="AT592" s="226" t="s">
        <v>190</v>
      </c>
      <c r="AU592" s="226" t="s">
        <v>80</v>
      </c>
      <c r="AY592" s="19" t="s">
        <v>188</v>
      </c>
      <c r="BE592" s="227">
        <f>IF(N592="základní",J592,0)</f>
        <v>0</v>
      </c>
      <c r="BF592" s="227">
        <f>IF(N592="snížená",J592,0)</f>
        <v>0</v>
      </c>
      <c r="BG592" s="227">
        <f>IF(N592="zákl. přenesená",J592,0)</f>
        <v>0</v>
      </c>
      <c r="BH592" s="227">
        <f>IF(N592="sníž. přenesená",J592,0)</f>
        <v>0</v>
      </c>
      <c r="BI592" s="227">
        <f>IF(N592="nulová",J592,0)</f>
        <v>0</v>
      </c>
      <c r="BJ592" s="19" t="s">
        <v>80</v>
      </c>
      <c r="BK592" s="227">
        <f>ROUND(I592*H592,2)</f>
        <v>0</v>
      </c>
      <c r="BL592" s="19" t="s">
        <v>135</v>
      </c>
      <c r="BM592" s="226" t="s">
        <v>6526</v>
      </c>
    </row>
    <row r="593" s="2" customFormat="1" ht="16.5" customHeight="1">
      <c r="A593" s="40"/>
      <c r="B593" s="41"/>
      <c r="C593" s="215" t="s">
        <v>6527</v>
      </c>
      <c r="D593" s="215" t="s">
        <v>190</v>
      </c>
      <c r="E593" s="216" t="s">
        <v>6528</v>
      </c>
      <c r="F593" s="217" t="s">
        <v>6529</v>
      </c>
      <c r="G593" s="218" t="s">
        <v>1397</v>
      </c>
      <c r="H593" s="219">
        <v>60</v>
      </c>
      <c r="I593" s="220"/>
      <c r="J593" s="221">
        <f>ROUND(I593*H593,2)</f>
        <v>0</v>
      </c>
      <c r="K593" s="217" t="s">
        <v>19</v>
      </c>
      <c r="L593" s="46"/>
      <c r="M593" s="222" t="s">
        <v>19</v>
      </c>
      <c r="N593" s="223" t="s">
        <v>44</v>
      </c>
      <c r="O593" s="86"/>
      <c r="P593" s="224">
        <f>O593*H593</f>
        <v>0</v>
      </c>
      <c r="Q593" s="224">
        <v>0</v>
      </c>
      <c r="R593" s="224">
        <f>Q593*H593</f>
        <v>0</v>
      </c>
      <c r="S593" s="224">
        <v>0</v>
      </c>
      <c r="T593" s="225">
        <f>S593*H593</f>
        <v>0</v>
      </c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R593" s="226" t="s">
        <v>135</v>
      </c>
      <c r="AT593" s="226" t="s">
        <v>190</v>
      </c>
      <c r="AU593" s="226" t="s">
        <v>80</v>
      </c>
      <c r="AY593" s="19" t="s">
        <v>188</v>
      </c>
      <c r="BE593" s="227">
        <f>IF(N593="základní",J593,0)</f>
        <v>0</v>
      </c>
      <c r="BF593" s="227">
        <f>IF(N593="snížená",J593,0)</f>
        <v>0</v>
      </c>
      <c r="BG593" s="227">
        <f>IF(N593="zákl. přenesená",J593,0)</f>
        <v>0</v>
      </c>
      <c r="BH593" s="227">
        <f>IF(N593="sníž. přenesená",J593,0)</f>
        <v>0</v>
      </c>
      <c r="BI593" s="227">
        <f>IF(N593="nulová",J593,0)</f>
        <v>0</v>
      </c>
      <c r="BJ593" s="19" t="s">
        <v>80</v>
      </c>
      <c r="BK593" s="227">
        <f>ROUND(I593*H593,2)</f>
        <v>0</v>
      </c>
      <c r="BL593" s="19" t="s">
        <v>135</v>
      </c>
      <c r="BM593" s="226" t="s">
        <v>6530</v>
      </c>
    </row>
    <row r="594" s="2" customFormat="1" ht="16.5" customHeight="1">
      <c r="A594" s="40"/>
      <c r="B594" s="41"/>
      <c r="C594" s="215" t="s">
        <v>5882</v>
      </c>
      <c r="D594" s="215" t="s">
        <v>190</v>
      </c>
      <c r="E594" s="216" t="s">
        <v>6531</v>
      </c>
      <c r="F594" s="217" t="s">
        <v>3798</v>
      </c>
      <c r="G594" s="218" t="s">
        <v>1397</v>
      </c>
      <c r="H594" s="219">
        <v>60</v>
      </c>
      <c r="I594" s="220"/>
      <c r="J594" s="221">
        <f>ROUND(I594*H594,2)</f>
        <v>0</v>
      </c>
      <c r="K594" s="217" t="s">
        <v>19</v>
      </c>
      <c r="L594" s="46"/>
      <c r="M594" s="222" t="s">
        <v>19</v>
      </c>
      <c r="N594" s="223" t="s">
        <v>44</v>
      </c>
      <c r="O594" s="86"/>
      <c r="P594" s="224">
        <f>O594*H594</f>
        <v>0</v>
      </c>
      <c r="Q594" s="224">
        <v>0</v>
      </c>
      <c r="R594" s="224">
        <f>Q594*H594</f>
        <v>0</v>
      </c>
      <c r="S594" s="224">
        <v>0</v>
      </c>
      <c r="T594" s="225">
        <f>S594*H594</f>
        <v>0</v>
      </c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R594" s="226" t="s">
        <v>135</v>
      </c>
      <c r="AT594" s="226" t="s">
        <v>190</v>
      </c>
      <c r="AU594" s="226" t="s">
        <v>80</v>
      </c>
      <c r="AY594" s="19" t="s">
        <v>188</v>
      </c>
      <c r="BE594" s="227">
        <f>IF(N594="základní",J594,0)</f>
        <v>0</v>
      </c>
      <c r="BF594" s="227">
        <f>IF(N594="snížená",J594,0)</f>
        <v>0</v>
      </c>
      <c r="BG594" s="227">
        <f>IF(N594="zákl. přenesená",J594,0)</f>
        <v>0</v>
      </c>
      <c r="BH594" s="227">
        <f>IF(N594="sníž. přenesená",J594,0)</f>
        <v>0</v>
      </c>
      <c r="BI594" s="227">
        <f>IF(N594="nulová",J594,0)</f>
        <v>0</v>
      </c>
      <c r="BJ594" s="19" t="s">
        <v>80</v>
      </c>
      <c r="BK594" s="227">
        <f>ROUND(I594*H594,2)</f>
        <v>0</v>
      </c>
      <c r="BL594" s="19" t="s">
        <v>135</v>
      </c>
      <c r="BM594" s="226" t="s">
        <v>6532</v>
      </c>
    </row>
    <row r="595" s="2" customFormat="1" ht="16.5" customHeight="1">
      <c r="A595" s="40"/>
      <c r="B595" s="41"/>
      <c r="C595" s="215" t="s">
        <v>6533</v>
      </c>
      <c r="D595" s="215" t="s">
        <v>190</v>
      </c>
      <c r="E595" s="216" t="s">
        <v>3918</v>
      </c>
      <c r="F595" s="217" t="s">
        <v>6534</v>
      </c>
      <c r="G595" s="218" t="s">
        <v>1352</v>
      </c>
      <c r="H595" s="219">
        <v>2</v>
      </c>
      <c r="I595" s="220"/>
      <c r="J595" s="221">
        <f>ROUND(I595*H595,2)</f>
        <v>0</v>
      </c>
      <c r="K595" s="217" t="s">
        <v>19</v>
      </c>
      <c r="L595" s="46"/>
      <c r="M595" s="222" t="s">
        <v>19</v>
      </c>
      <c r="N595" s="223" t="s">
        <v>44</v>
      </c>
      <c r="O595" s="86"/>
      <c r="P595" s="224">
        <f>O595*H595</f>
        <v>0</v>
      </c>
      <c r="Q595" s="224">
        <v>0</v>
      </c>
      <c r="R595" s="224">
        <f>Q595*H595</f>
        <v>0</v>
      </c>
      <c r="S595" s="224">
        <v>0</v>
      </c>
      <c r="T595" s="225">
        <f>S595*H595</f>
        <v>0</v>
      </c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R595" s="226" t="s">
        <v>135</v>
      </c>
      <c r="AT595" s="226" t="s">
        <v>190</v>
      </c>
      <c r="AU595" s="226" t="s">
        <v>80</v>
      </c>
      <c r="AY595" s="19" t="s">
        <v>188</v>
      </c>
      <c r="BE595" s="227">
        <f>IF(N595="základní",J595,0)</f>
        <v>0</v>
      </c>
      <c r="BF595" s="227">
        <f>IF(N595="snížená",J595,0)</f>
        <v>0</v>
      </c>
      <c r="BG595" s="227">
        <f>IF(N595="zákl. přenesená",J595,0)</f>
        <v>0</v>
      </c>
      <c r="BH595" s="227">
        <f>IF(N595="sníž. přenesená",J595,0)</f>
        <v>0</v>
      </c>
      <c r="BI595" s="227">
        <f>IF(N595="nulová",J595,0)</f>
        <v>0</v>
      </c>
      <c r="BJ595" s="19" t="s">
        <v>80</v>
      </c>
      <c r="BK595" s="227">
        <f>ROUND(I595*H595,2)</f>
        <v>0</v>
      </c>
      <c r="BL595" s="19" t="s">
        <v>135</v>
      </c>
      <c r="BM595" s="226" t="s">
        <v>6535</v>
      </c>
    </row>
    <row r="596" s="2" customFormat="1" ht="16.5" customHeight="1">
      <c r="A596" s="40"/>
      <c r="B596" s="41"/>
      <c r="C596" s="215" t="s">
        <v>5885</v>
      </c>
      <c r="D596" s="215" t="s">
        <v>190</v>
      </c>
      <c r="E596" s="216" t="s">
        <v>6536</v>
      </c>
      <c r="F596" s="217" t="s">
        <v>6537</v>
      </c>
      <c r="G596" s="218" t="s">
        <v>501</v>
      </c>
      <c r="H596" s="219">
        <v>6</v>
      </c>
      <c r="I596" s="220"/>
      <c r="J596" s="221">
        <f>ROUND(I596*H596,2)</f>
        <v>0</v>
      </c>
      <c r="K596" s="217" t="s">
        <v>19</v>
      </c>
      <c r="L596" s="46"/>
      <c r="M596" s="222" t="s">
        <v>19</v>
      </c>
      <c r="N596" s="223" t="s">
        <v>44</v>
      </c>
      <c r="O596" s="86"/>
      <c r="P596" s="224">
        <f>O596*H596</f>
        <v>0</v>
      </c>
      <c r="Q596" s="224">
        <v>0</v>
      </c>
      <c r="R596" s="224">
        <f>Q596*H596</f>
        <v>0</v>
      </c>
      <c r="S596" s="224">
        <v>0</v>
      </c>
      <c r="T596" s="225">
        <f>S596*H596</f>
        <v>0</v>
      </c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R596" s="226" t="s">
        <v>135</v>
      </c>
      <c r="AT596" s="226" t="s">
        <v>190</v>
      </c>
      <c r="AU596" s="226" t="s">
        <v>80</v>
      </c>
      <c r="AY596" s="19" t="s">
        <v>188</v>
      </c>
      <c r="BE596" s="227">
        <f>IF(N596="základní",J596,0)</f>
        <v>0</v>
      </c>
      <c r="BF596" s="227">
        <f>IF(N596="snížená",J596,0)</f>
        <v>0</v>
      </c>
      <c r="BG596" s="227">
        <f>IF(N596="zákl. přenesená",J596,0)</f>
        <v>0</v>
      </c>
      <c r="BH596" s="227">
        <f>IF(N596="sníž. přenesená",J596,0)</f>
        <v>0</v>
      </c>
      <c r="BI596" s="227">
        <f>IF(N596="nulová",J596,0)</f>
        <v>0</v>
      </c>
      <c r="BJ596" s="19" t="s">
        <v>80</v>
      </c>
      <c r="BK596" s="227">
        <f>ROUND(I596*H596,2)</f>
        <v>0</v>
      </c>
      <c r="BL596" s="19" t="s">
        <v>135</v>
      </c>
      <c r="BM596" s="226" t="s">
        <v>6538</v>
      </c>
    </row>
    <row r="597" s="2" customFormat="1" ht="16.5" customHeight="1">
      <c r="A597" s="40"/>
      <c r="B597" s="41"/>
      <c r="C597" s="215" t="s">
        <v>6539</v>
      </c>
      <c r="D597" s="215" t="s">
        <v>190</v>
      </c>
      <c r="E597" s="216" t="s">
        <v>6540</v>
      </c>
      <c r="F597" s="217" t="s">
        <v>6541</v>
      </c>
      <c r="G597" s="218" t="s">
        <v>1352</v>
      </c>
      <c r="H597" s="219">
        <v>4</v>
      </c>
      <c r="I597" s="220"/>
      <c r="J597" s="221">
        <f>ROUND(I597*H597,2)</f>
        <v>0</v>
      </c>
      <c r="K597" s="217" t="s">
        <v>19</v>
      </c>
      <c r="L597" s="46"/>
      <c r="M597" s="222" t="s">
        <v>19</v>
      </c>
      <c r="N597" s="223" t="s">
        <v>44</v>
      </c>
      <c r="O597" s="86"/>
      <c r="P597" s="224">
        <f>O597*H597</f>
        <v>0</v>
      </c>
      <c r="Q597" s="224">
        <v>0</v>
      </c>
      <c r="R597" s="224">
        <f>Q597*H597</f>
        <v>0</v>
      </c>
      <c r="S597" s="224">
        <v>0</v>
      </c>
      <c r="T597" s="225">
        <f>S597*H597</f>
        <v>0</v>
      </c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R597" s="226" t="s">
        <v>135</v>
      </c>
      <c r="AT597" s="226" t="s">
        <v>190</v>
      </c>
      <c r="AU597" s="226" t="s">
        <v>80</v>
      </c>
      <c r="AY597" s="19" t="s">
        <v>188</v>
      </c>
      <c r="BE597" s="227">
        <f>IF(N597="základní",J597,0)</f>
        <v>0</v>
      </c>
      <c r="BF597" s="227">
        <f>IF(N597="snížená",J597,0)</f>
        <v>0</v>
      </c>
      <c r="BG597" s="227">
        <f>IF(N597="zákl. přenesená",J597,0)</f>
        <v>0</v>
      </c>
      <c r="BH597" s="227">
        <f>IF(N597="sníž. přenesená",J597,0)</f>
        <v>0</v>
      </c>
      <c r="BI597" s="227">
        <f>IF(N597="nulová",J597,0)</f>
        <v>0</v>
      </c>
      <c r="BJ597" s="19" t="s">
        <v>80</v>
      </c>
      <c r="BK597" s="227">
        <f>ROUND(I597*H597,2)</f>
        <v>0</v>
      </c>
      <c r="BL597" s="19" t="s">
        <v>135</v>
      </c>
      <c r="BM597" s="226" t="s">
        <v>6542</v>
      </c>
    </row>
    <row r="598" s="2" customFormat="1" ht="16.5" customHeight="1">
      <c r="A598" s="40"/>
      <c r="B598" s="41"/>
      <c r="C598" s="215" t="s">
        <v>5888</v>
      </c>
      <c r="D598" s="215" t="s">
        <v>190</v>
      </c>
      <c r="E598" s="216" t="s">
        <v>6543</v>
      </c>
      <c r="F598" s="217" t="s">
        <v>6544</v>
      </c>
      <c r="G598" s="218" t="s">
        <v>1352</v>
      </c>
      <c r="H598" s="219">
        <v>1</v>
      </c>
      <c r="I598" s="220"/>
      <c r="J598" s="221">
        <f>ROUND(I598*H598,2)</f>
        <v>0</v>
      </c>
      <c r="K598" s="217" t="s">
        <v>19</v>
      </c>
      <c r="L598" s="46"/>
      <c r="M598" s="222" t="s">
        <v>19</v>
      </c>
      <c r="N598" s="223" t="s">
        <v>44</v>
      </c>
      <c r="O598" s="86"/>
      <c r="P598" s="224">
        <f>O598*H598</f>
        <v>0</v>
      </c>
      <c r="Q598" s="224">
        <v>0</v>
      </c>
      <c r="R598" s="224">
        <f>Q598*H598</f>
        <v>0</v>
      </c>
      <c r="S598" s="224">
        <v>0</v>
      </c>
      <c r="T598" s="225">
        <f>S598*H598</f>
        <v>0</v>
      </c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R598" s="226" t="s">
        <v>135</v>
      </c>
      <c r="AT598" s="226" t="s">
        <v>190</v>
      </c>
      <c r="AU598" s="226" t="s">
        <v>80</v>
      </c>
      <c r="AY598" s="19" t="s">
        <v>188</v>
      </c>
      <c r="BE598" s="227">
        <f>IF(N598="základní",J598,0)</f>
        <v>0</v>
      </c>
      <c r="BF598" s="227">
        <f>IF(N598="snížená",J598,0)</f>
        <v>0</v>
      </c>
      <c r="BG598" s="227">
        <f>IF(N598="zákl. přenesená",J598,0)</f>
        <v>0</v>
      </c>
      <c r="BH598" s="227">
        <f>IF(N598="sníž. přenesená",J598,0)</f>
        <v>0</v>
      </c>
      <c r="BI598" s="227">
        <f>IF(N598="nulová",J598,0)</f>
        <v>0</v>
      </c>
      <c r="BJ598" s="19" t="s">
        <v>80</v>
      </c>
      <c r="BK598" s="227">
        <f>ROUND(I598*H598,2)</f>
        <v>0</v>
      </c>
      <c r="BL598" s="19" t="s">
        <v>135</v>
      </c>
      <c r="BM598" s="226" t="s">
        <v>6545</v>
      </c>
    </row>
    <row r="599" s="2" customFormat="1" ht="16.5" customHeight="1">
      <c r="A599" s="40"/>
      <c r="B599" s="41"/>
      <c r="C599" s="215" t="s">
        <v>6546</v>
      </c>
      <c r="D599" s="215" t="s">
        <v>190</v>
      </c>
      <c r="E599" s="216" t="s">
        <v>6547</v>
      </c>
      <c r="F599" s="217" t="s">
        <v>6548</v>
      </c>
      <c r="G599" s="218" t="s">
        <v>3827</v>
      </c>
      <c r="H599" s="219">
        <v>1</v>
      </c>
      <c r="I599" s="220"/>
      <c r="J599" s="221">
        <f>ROUND(I599*H599,2)</f>
        <v>0</v>
      </c>
      <c r="K599" s="217" t="s">
        <v>19</v>
      </c>
      <c r="L599" s="46"/>
      <c r="M599" s="222" t="s">
        <v>19</v>
      </c>
      <c r="N599" s="223" t="s">
        <v>44</v>
      </c>
      <c r="O599" s="86"/>
      <c r="P599" s="224">
        <f>O599*H599</f>
        <v>0</v>
      </c>
      <c r="Q599" s="224">
        <v>0</v>
      </c>
      <c r="R599" s="224">
        <f>Q599*H599</f>
        <v>0</v>
      </c>
      <c r="S599" s="224">
        <v>0</v>
      </c>
      <c r="T599" s="225">
        <f>S599*H599</f>
        <v>0</v>
      </c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R599" s="226" t="s">
        <v>135</v>
      </c>
      <c r="AT599" s="226" t="s">
        <v>190</v>
      </c>
      <c r="AU599" s="226" t="s">
        <v>80</v>
      </c>
      <c r="AY599" s="19" t="s">
        <v>188</v>
      </c>
      <c r="BE599" s="227">
        <f>IF(N599="základní",J599,0)</f>
        <v>0</v>
      </c>
      <c r="BF599" s="227">
        <f>IF(N599="snížená",J599,0)</f>
        <v>0</v>
      </c>
      <c r="BG599" s="227">
        <f>IF(N599="zákl. přenesená",J599,0)</f>
        <v>0</v>
      </c>
      <c r="BH599" s="227">
        <f>IF(N599="sníž. přenesená",J599,0)</f>
        <v>0</v>
      </c>
      <c r="BI599" s="227">
        <f>IF(N599="nulová",J599,0)</f>
        <v>0</v>
      </c>
      <c r="BJ599" s="19" t="s">
        <v>80</v>
      </c>
      <c r="BK599" s="227">
        <f>ROUND(I599*H599,2)</f>
        <v>0</v>
      </c>
      <c r="BL599" s="19" t="s">
        <v>135</v>
      </c>
      <c r="BM599" s="226" t="s">
        <v>6549</v>
      </c>
    </row>
    <row r="600" s="2" customFormat="1" ht="21.75" customHeight="1">
      <c r="A600" s="40"/>
      <c r="B600" s="41"/>
      <c r="C600" s="215" t="s">
        <v>5889</v>
      </c>
      <c r="D600" s="215" t="s">
        <v>190</v>
      </c>
      <c r="E600" s="216" t="s">
        <v>6550</v>
      </c>
      <c r="F600" s="217" t="s">
        <v>6551</v>
      </c>
      <c r="G600" s="218" t="s">
        <v>345</v>
      </c>
      <c r="H600" s="219">
        <v>0.10000000000000001</v>
      </c>
      <c r="I600" s="220"/>
      <c r="J600" s="221">
        <f>ROUND(I600*H600,2)</f>
        <v>0</v>
      </c>
      <c r="K600" s="217" t="s">
        <v>19</v>
      </c>
      <c r="L600" s="46"/>
      <c r="M600" s="222" t="s">
        <v>19</v>
      </c>
      <c r="N600" s="223" t="s">
        <v>44</v>
      </c>
      <c r="O600" s="86"/>
      <c r="P600" s="224">
        <f>O600*H600</f>
        <v>0</v>
      </c>
      <c r="Q600" s="224">
        <v>0</v>
      </c>
      <c r="R600" s="224">
        <f>Q600*H600</f>
        <v>0</v>
      </c>
      <c r="S600" s="224">
        <v>0</v>
      </c>
      <c r="T600" s="225">
        <f>S600*H600</f>
        <v>0</v>
      </c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R600" s="226" t="s">
        <v>135</v>
      </c>
      <c r="AT600" s="226" t="s">
        <v>190</v>
      </c>
      <c r="AU600" s="226" t="s">
        <v>80</v>
      </c>
      <c r="AY600" s="19" t="s">
        <v>188</v>
      </c>
      <c r="BE600" s="227">
        <f>IF(N600="základní",J600,0)</f>
        <v>0</v>
      </c>
      <c r="BF600" s="227">
        <f>IF(N600="snížená",J600,0)</f>
        <v>0</v>
      </c>
      <c r="BG600" s="227">
        <f>IF(N600="zákl. přenesená",J600,0)</f>
        <v>0</v>
      </c>
      <c r="BH600" s="227">
        <f>IF(N600="sníž. přenesená",J600,0)</f>
        <v>0</v>
      </c>
      <c r="BI600" s="227">
        <f>IF(N600="nulová",J600,0)</f>
        <v>0</v>
      </c>
      <c r="BJ600" s="19" t="s">
        <v>80</v>
      </c>
      <c r="BK600" s="227">
        <f>ROUND(I600*H600,2)</f>
        <v>0</v>
      </c>
      <c r="BL600" s="19" t="s">
        <v>135</v>
      </c>
      <c r="BM600" s="226" t="s">
        <v>6552</v>
      </c>
    </row>
    <row r="601" s="2" customFormat="1" ht="16.5" customHeight="1">
      <c r="A601" s="40"/>
      <c r="B601" s="41"/>
      <c r="C601" s="215" t="s">
        <v>6553</v>
      </c>
      <c r="D601" s="215" t="s">
        <v>190</v>
      </c>
      <c r="E601" s="216" t="s">
        <v>6554</v>
      </c>
      <c r="F601" s="217" t="s">
        <v>6555</v>
      </c>
      <c r="G601" s="218" t="s">
        <v>345</v>
      </c>
      <c r="H601" s="219">
        <v>0.10000000000000001</v>
      </c>
      <c r="I601" s="220"/>
      <c r="J601" s="221">
        <f>ROUND(I601*H601,2)</f>
        <v>0</v>
      </c>
      <c r="K601" s="217" t="s">
        <v>19</v>
      </c>
      <c r="L601" s="46"/>
      <c r="M601" s="222" t="s">
        <v>19</v>
      </c>
      <c r="N601" s="223" t="s">
        <v>44</v>
      </c>
      <c r="O601" s="86"/>
      <c r="P601" s="224">
        <f>O601*H601</f>
        <v>0</v>
      </c>
      <c r="Q601" s="224">
        <v>0</v>
      </c>
      <c r="R601" s="224">
        <f>Q601*H601</f>
        <v>0</v>
      </c>
      <c r="S601" s="224">
        <v>0</v>
      </c>
      <c r="T601" s="225">
        <f>S601*H601</f>
        <v>0</v>
      </c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R601" s="226" t="s">
        <v>135</v>
      </c>
      <c r="AT601" s="226" t="s">
        <v>190</v>
      </c>
      <c r="AU601" s="226" t="s">
        <v>80</v>
      </c>
      <c r="AY601" s="19" t="s">
        <v>188</v>
      </c>
      <c r="BE601" s="227">
        <f>IF(N601="základní",J601,0)</f>
        <v>0</v>
      </c>
      <c r="BF601" s="227">
        <f>IF(N601="snížená",J601,0)</f>
        <v>0</v>
      </c>
      <c r="BG601" s="227">
        <f>IF(N601="zákl. přenesená",J601,0)</f>
        <v>0</v>
      </c>
      <c r="BH601" s="227">
        <f>IF(N601="sníž. přenesená",J601,0)</f>
        <v>0</v>
      </c>
      <c r="BI601" s="227">
        <f>IF(N601="nulová",J601,0)</f>
        <v>0</v>
      </c>
      <c r="BJ601" s="19" t="s">
        <v>80</v>
      </c>
      <c r="BK601" s="227">
        <f>ROUND(I601*H601,2)</f>
        <v>0</v>
      </c>
      <c r="BL601" s="19" t="s">
        <v>135</v>
      </c>
      <c r="BM601" s="226" t="s">
        <v>6556</v>
      </c>
    </row>
    <row r="602" s="2" customFormat="1" ht="16.5" customHeight="1">
      <c r="A602" s="40"/>
      <c r="B602" s="41"/>
      <c r="C602" s="215" t="s">
        <v>5892</v>
      </c>
      <c r="D602" s="215" t="s">
        <v>190</v>
      </c>
      <c r="E602" s="216" t="s">
        <v>6557</v>
      </c>
      <c r="F602" s="217" t="s">
        <v>6558</v>
      </c>
      <c r="G602" s="218" t="s">
        <v>345</v>
      </c>
      <c r="H602" s="219">
        <v>3</v>
      </c>
      <c r="I602" s="220"/>
      <c r="J602" s="221">
        <f>ROUND(I602*H602,2)</f>
        <v>0</v>
      </c>
      <c r="K602" s="217" t="s">
        <v>19</v>
      </c>
      <c r="L602" s="46"/>
      <c r="M602" s="222" t="s">
        <v>19</v>
      </c>
      <c r="N602" s="223" t="s">
        <v>44</v>
      </c>
      <c r="O602" s="86"/>
      <c r="P602" s="224">
        <f>O602*H602</f>
        <v>0</v>
      </c>
      <c r="Q602" s="224">
        <v>0</v>
      </c>
      <c r="R602" s="224">
        <f>Q602*H602</f>
        <v>0</v>
      </c>
      <c r="S602" s="224">
        <v>0</v>
      </c>
      <c r="T602" s="225">
        <f>S602*H602</f>
        <v>0</v>
      </c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R602" s="226" t="s">
        <v>135</v>
      </c>
      <c r="AT602" s="226" t="s">
        <v>190</v>
      </c>
      <c r="AU602" s="226" t="s">
        <v>80</v>
      </c>
      <c r="AY602" s="19" t="s">
        <v>188</v>
      </c>
      <c r="BE602" s="227">
        <f>IF(N602="základní",J602,0)</f>
        <v>0</v>
      </c>
      <c r="BF602" s="227">
        <f>IF(N602="snížená",J602,0)</f>
        <v>0</v>
      </c>
      <c r="BG602" s="227">
        <f>IF(N602="zákl. přenesená",J602,0)</f>
        <v>0</v>
      </c>
      <c r="BH602" s="227">
        <f>IF(N602="sníž. přenesená",J602,0)</f>
        <v>0</v>
      </c>
      <c r="BI602" s="227">
        <f>IF(N602="nulová",J602,0)</f>
        <v>0</v>
      </c>
      <c r="BJ602" s="19" t="s">
        <v>80</v>
      </c>
      <c r="BK602" s="227">
        <f>ROUND(I602*H602,2)</f>
        <v>0</v>
      </c>
      <c r="BL602" s="19" t="s">
        <v>135</v>
      </c>
      <c r="BM602" s="226" t="s">
        <v>6559</v>
      </c>
    </row>
    <row r="603" s="2" customFormat="1" ht="16.5" customHeight="1">
      <c r="A603" s="40"/>
      <c r="B603" s="41"/>
      <c r="C603" s="215" t="s">
        <v>6560</v>
      </c>
      <c r="D603" s="215" t="s">
        <v>190</v>
      </c>
      <c r="E603" s="216" t="s">
        <v>6561</v>
      </c>
      <c r="F603" s="217" t="s">
        <v>6562</v>
      </c>
      <c r="G603" s="218" t="s">
        <v>345</v>
      </c>
      <c r="H603" s="219">
        <v>0.10000000000000001</v>
      </c>
      <c r="I603" s="220"/>
      <c r="J603" s="221">
        <f>ROUND(I603*H603,2)</f>
        <v>0</v>
      </c>
      <c r="K603" s="217" t="s">
        <v>19</v>
      </c>
      <c r="L603" s="46"/>
      <c r="M603" s="222" t="s">
        <v>19</v>
      </c>
      <c r="N603" s="223" t="s">
        <v>44</v>
      </c>
      <c r="O603" s="86"/>
      <c r="P603" s="224">
        <f>O603*H603</f>
        <v>0</v>
      </c>
      <c r="Q603" s="224">
        <v>0</v>
      </c>
      <c r="R603" s="224">
        <f>Q603*H603</f>
        <v>0</v>
      </c>
      <c r="S603" s="224">
        <v>0</v>
      </c>
      <c r="T603" s="225">
        <f>S603*H603</f>
        <v>0</v>
      </c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R603" s="226" t="s">
        <v>135</v>
      </c>
      <c r="AT603" s="226" t="s">
        <v>190</v>
      </c>
      <c r="AU603" s="226" t="s">
        <v>80</v>
      </c>
      <c r="AY603" s="19" t="s">
        <v>188</v>
      </c>
      <c r="BE603" s="227">
        <f>IF(N603="základní",J603,0)</f>
        <v>0</v>
      </c>
      <c r="BF603" s="227">
        <f>IF(N603="snížená",J603,0)</f>
        <v>0</v>
      </c>
      <c r="BG603" s="227">
        <f>IF(N603="zákl. přenesená",J603,0)</f>
        <v>0</v>
      </c>
      <c r="BH603" s="227">
        <f>IF(N603="sníž. přenesená",J603,0)</f>
        <v>0</v>
      </c>
      <c r="BI603" s="227">
        <f>IF(N603="nulová",J603,0)</f>
        <v>0</v>
      </c>
      <c r="BJ603" s="19" t="s">
        <v>80</v>
      </c>
      <c r="BK603" s="227">
        <f>ROUND(I603*H603,2)</f>
        <v>0</v>
      </c>
      <c r="BL603" s="19" t="s">
        <v>135</v>
      </c>
      <c r="BM603" s="226" t="s">
        <v>6563</v>
      </c>
    </row>
    <row r="604" s="2" customFormat="1" ht="16.5" customHeight="1">
      <c r="A604" s="40"/>
      <c r="B604" s="41"/>
      <c r="C604" s="215" t="s">
        <v>5895</v>
      </c>
      <c r="D604" s="215" t="s">
        <v>190</v>
      </c>
      <c r="E604" s="216" t="s">
        <v>6097</v>
      </c>
      <c r="F604" s="217" t="s">
        <v>6098</v>
      </c>
      <c r="G604" s="218" t="s">
        <v>1352</v>
      </c>
      <c r="H604" s="219">
        <v>1</v>
      </c>
      <c r="I604" s="220"/>
      <c r="J604" s="221">
        <f>ROUND(I604*H604,2)</f>
        <v>0</v>
      </c>
      <c r="K604" s="217" t="s">
        <v>19</v>
      </c>
      <c r="L604" s="46"/>
      <c r="M604" s="222" t="s">
        <v>19</v>
      </c>
      <c r="N604" s="223" t="s">
        <v>44</v>
      </c>
      <c r="O604" s="86"/>
      <c r="P604" s="224">
        <f>O604*H604</f>
        <v>0</v>
      </c>
      <c r="Q604" s="224">
        <v>0</v>
      </c>
      <c r="R604" s="224">
        <f>Q604*H604</f>
        <v>0</v>
      </c>
      <c r="S604" s="224">
        <v>0</v>
      </c>
      <c r="T604" s="225">
        <f>S604*H604</f>
        <v>0</v>
      </c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R604" s="226" t="s">
        <v>135</v>
      </c>
      <c r="AT604" s="226" t="s">
        <v>190</v>
      </c>
      <c r="AU604" s="226" t="s">
        <v>80</v>
      </c>
      <c r="AY604" s="19" t="s">
        <v>188</v>
      </c>
      <c r="BE604" s="227">
        <f>IF(N604="základní",J604,0)</f>
        <v>0</v>
      </c>
      <c r="BF604" s="227">
        <f>IF(N604="snížená",J604,0)</f>
        <v>0</v>
      </c>
      <c r="BG604" s="227">
        <f>IF(N604="zákl. přenesená",J604,0)</f>
        <v>0</v>
      </c>
      <c r="BH604" s="227">
        <f>IF(N604="sníž. přenesená",J604,0)</f>
        <v>0</v>
      </c>
      <c r="BI604" s="227">
        <f>IF(N604="nulová",J604,0)</f>
        <v>0</v>
      </c>
      <c r="BJ604" s="19" t="s">
        <v>80</v>
      </c>
      <c r="BK604" s="227">
        <f>ROUND(I604*H604,2)</f>
        <v>0</v>
      </c>
      <c r="BL604" s="19" t="s">
        <v>135</v>
      </c>
      <c r="BM604" s="226" t="s">
        <v>6564</v>
      </c>
    </row>
    <row r="605" s="2" customFormat="1" ht="16.5" customHeight="1">
      <c r="A605" s="40"/>
      <c r="B605" s="41"/>
      <c r="C605" s="215" t="s">
        <v>6565</v>
      </c>
      <c r="D605" s="215" t="s">
        <v>190</v>
      </c>
      <c r="E605" s="216" t="s">
        <v>5582</v>
      </c>
      <c r="F605" s="217" t="s">
        <v>5583</v>
      </c>
      <c r="G605" s="218" t="s">
        <v>5584</v>
      </c>
      <c r="H605" s="219">
        <v>3</v>
      </c>
      <c r="I605" s="220"/>
      <c r="J605" s="221">
        <f>ROUND(I605*H605,2)</f>
        <v>0</v>
      </c>
      <c r="K605" s="217" t="s">
        <v>19</v>
      </c>
      <c r="L605" s="46"/>
      <c r="M605" s="222" t="s">
        <v>19</v>
      </c>
      <c r="N605" s="223" t="s">
        <v>44</v>
      </c>
      <c r="O605" s="86"/>
      <c r="P605" s="224">
        <f>O605*H605</f>
        <v>0</v>
      </c>
      <c r="Q605" s="224">
        <v>0</v>
      </c>
      <c r="R605" s="224">
        <f>Q605*H605</f>
        <v>0</v>
      </c>
      <c r="S605" s="224">
        <v>0</v>
      </c>
      <c r="T605" s="225">
        <f>S605*H605</f>
        <v>0</v>
      </c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R605" s="226" t="s">
        <v>135</v>
      </c>
      <c r="AT605" s="226" t="s">
        <v>190</v>
      </c>
      <c r="AU605" s="226" t="s">
        <v>80</v>
      </c>
      <c r="AY605" s="19" t="s">
        <v>188</v>
      </c>
      <c r="BE605" s="227">
        <f>IF(N605="základní",J605,0)</f>
        <v>0</v>
      </c>
      <c r="BF605" s="227">
        <f>IF(N605="snížená",J605,0)</f>
        <v>0</v>
      </c>
      <c r="BG605" s="227">
        <f>IF(N605="zákl. přenesená",J605,0)</f>
        <v>0</v>
      </c>
      <c r="BH605" s="227">
        <f>IF(N605="sníž. přenesená",J605,0)</f>
        <v>0</v>
      </c>
      <c r="BI605" s="227">
        <f>IF(N605="nulová",J605,0)</f>
        <v>0</v>
      </c>
      <c r="BJ605" s="19" t="s">
        <v>80</v>
      </c>
      <c r="BK605" s="227">
        <f>ROUND(I605*H605,2)</f>
        <v>0</v>
      </c>
      <c r="BL605" s="19" t="s">
        <v>135</v>
      </c>
      <c r="BM605" s="226" t="s">
        <v>6566</v>
      </c>
    </row>
    <row r="606" s="2" customFormat="1" ht="16.5" customHeight="1">
      <c r="A606" s="40"/>
      <c r="B606" s="41"/>
      <c r="C606" s="215" t="s">
        <v>5896</v>
      </c>
      <c r="D606" s="215" t="s">
        <v>190</v>
      </c>
      <c r="E606" s="216" t="s">
        <v>6101</v>
      </c>
      <c r="F606" s="217" t="s">
        <v>5586</v>
      </c>
      <c r="G606" s="218" t="s">
        <v>1352</v>
      </c>
      <c r="H606" s="219">
        <v>1</v>
      </c>
      <c r="I606" s="220"/>
      <c r="J606" s="221">
        <f>ROUND(I606*H606,2)</f>
        <v>0</v>
      </c>
      <c r="K606" s="217" t="s">
        <v>19</v>
      </c>
      <c r="L606" s="46"/>
      <c r="M606" s="222" t="s">
        <v>19</v>
      </c>
      <c r="N606" s="223" t="s">
        <v>44</v>
      </c>
      <c r="O606" s="86"/>
      <c r="P606" s="224">
        <f>O606*H606</f>
        <v>0</v>
      </c>
      <c r="Q606" s="224">
        <v>0</v>
      </c>
      <c r="R606" s="224">
        <f>Q606*H606</f>
        <v>0</v>
      </c>
      <c r="S606" s="224">
        <v>0</v>
      </c>
      <c r="T606" s="225">
        <f>S606*H606</f>
        <v>0</v>
      </c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R606" s="226" t="s">
        <v>135</v>
      </c>
      <c r="AT606" s="226" t="s">
        <v>190</v>
      </c>
      <c r="AU606" s="226" t="s">
        <v>80</v>
      </c>
      <c r="AY606" s="19" t="s">
        <v>188</v>
      </c>
      <c r="BE606" s="227">
        <f>IF(N606="základní",J606,0)</f>
        <v>0</v>
      </c>
      <c r="BF606" s="227">
        <f>IF(N606="snížená",J606,0)</f>
        <v>0</v>
      </c>
      <c r="BG606" s="227">
        <f>IF(N606="zákl. přenesená",J606,0)</f>
        <v>0</v>
      </c>
      <c r="BH606" s="227">
        <f>IF(N606="sníž. přenesená",J606,0)</f>
        <v>0</v>
      </c>
      <c r="BI606" s="227">
        <f>IF(N606="nulová",J606,0)</f>
        <v>0</v>
      </c>
      <c r="BJ606" s="19" t="s">
        <v>80</v>
      </c>
      <c r="BK606" s="227">
        <f>ROUND(I606*H606,2)</f>
        <v>0</v>
      </c>
      <c r="BL606" s="19" t="s">
        <v>135</v>
      </c>
      <c r="BM606" s="226" t="s">
        <v>6567</v>
      </c>
    </row>
    <row r="607" s="2" customFormat="1" ht="16.5" customHeight="1">
      <c r="A607" s="40"/>
      <c r="B607" s="41"/>
      <c r="C607" s="215" t="s">
        <v>6568</v>
      </c>
      <c r="D607" s="215" t="s">
        <v>190</v>
      </c>
      <c r="E607" s="216" t="s">
        <v>5589</v>
      </c>
      <c r="F607" s="217" t="s">
        <v>4152</v>
      </c>
      <c r="G607" s="218" t="s">
        <v>451</v>
      </c>
      <c r="H607" s="219">
        <v>8</v>
      </c>
      <c r="I607" s="220"/>
      <c r="J607" s="221">
        <f>ROUND(I607*H607,2)</f>
        <v>0</v>
      </c>
      <c r="K607" s="217" t="s">
        <v>19</v>
      </c>
      <c r="L607" s="46"/>
      <c r="M607" s="222" t="s">
        <v>19</v>
      </c>
      <c r="N607" s="223" t="s">
        <v>44</v>
      </c>
      <c r="O607" s="86"/>
      <c r="P607" s="224">
        <f>O607*H607</f>
        <v>0</v>
      </c>
      <c r="Q607" s="224">
        <v>0</v>
      </c>
      <c r="R607" s="224">
        <f>Q607*H607</f>
        <v>0</v>
      </c>
      <c r="S607" s="224">
        <v>0</v>
      </c>
      <c r="T607" s="225">
        <f>S607*H607</f>
        <v>0</v>
      </c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R607" s="226" t="s">
        <v>135</v>
      </c>
      <c r="AT607" s="226" t="s">
        <v>190</v>
      </c>
      <c r="AU607" s="226" t="s">
        <v>80</v>
      </c>
      <c r="AY607" s="19" t="s">
        <v>188</v>
      </c>
      <c r="BE607" s="227">
        <f>IF(N607="základní",J607,0)</f>
        <v>0</v>
      </c>
      <c r="BF607" s="227">
        <f>IF(N607="snížená",J607,0)</f>
        <v>0</v>
      </c>
      <c r="BG607" s="227">
        <f>IF(N607="zákl. přenesená",J607,0)</f>
        <v>0</v>
      </c>
      <c r="BH607" s="227">
        <f>IF(N607="sníž. přenesená",J607,0)</f>
        <v>0</v>
      </c>
      <c r="BI607" s="227">
        <f>IF(N607="nulová",J607,0)</f>
        <v>0</v>
      </c>
      <c r="BJ607" s="19" t="s">
        <v>80</v>
      </c>
      <c r="BK607" s="227">
        <f>ROUND(I607*H607,2)</f>
        <v>0</v>
      </c>
      <c r="BL607" s="19" t="s">
        <v>135</v>
      </c>
      <c r="BM607" s="226" t="s">
        <v>6569</v>
      </c>
    </row>
    <row r="608" s="2" customFormat="1" ht="16.5" customHeight="1">
      <c r="A608" s="40"/>
      <c r="B608" s="41"/>
      <c r="C608" s="215" t="s">
        <v>5897</v>
      </c>
      <c r="D608" s="215" t="s">
        <v>190</v>
      </c>
      <c r="E608" s="216" t="s">
        <v>3922</v>
      </c>
      <c r="F608" s="217" t="s">
        <v>6570</v>
      </c>
      <c r="G608" s="218" t="s">
        <v>345</v>
      </c>
      <c r="H608" s="219">
        <v>0.14999999999999999</v>
      </c>
      <c r="I608" s="220"/>
      <c r="J608" s="221">
        <f>ROUND(I608*H608,2)</f>
        <v>0</v>
      </c>
      <c r="K608" s="217" t="s">
        <v>19</v>
      </c>
      <c r="L608" s="46"/>
      <c r="M608" s="222" t="s">
        <v>19</v>
      </c>
      <c r="N608" s="223" t="s">
        <v>44</v>
      </c>
      <c r="O608" s="86"/>
      <c r="P608" s="224">
        <f>O608*H608</f>
        <v>0</v>
      </c>
      <c r="Q608" s="224">
        <v>0</v>
      </c>
      <c r="R608" s="224">
        <f>Q608*H608</f>
        <v>0</v>
      </c>
      <c r="S608" s="224">
        <v>0</v>
      </c>
      <c r="T608" s="225">
        <f>S608*H608</f>
        <v>0</v>
      </c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R608" s="226" t="s">
        <v>135</v>
      </c>
      <c r="AT608" s="226" t="s">
        <v>190</v>
      </c>
      <c r="AU608" s="226" t="s">
        <v>80</v>
      </c>
      <c r="AY608" s="19" t="s">
        <v>188</v>
      </c>
      <c r="BE608" s="227">
        <f>IF(N608="základní",J608,0)</f>
        <v>0</v>
      </c>
      <c r="BF608" s="227">
        <f>IF(N608="snížená",J608,0)</f>
        <v>0</v>
      </c>
      <c r="BG608" s="227">
        <f>IF(N608="zákl. přenesená",J608,0)</f>
        <v>0</v>
      </c>
      <c r="BH608" s="227">
        <f>IF(N608="sníž. přenesená",J608,0)</f>
        <v>0</v>
      </c>
      <c r="BI608" s="227">
        <f>IF(N608="nulová",J608,0)</f>
        <v>0</v>
      </c>
      <c r="BJ608" s="19" t="s">
        <v>80</v>
      </c>
      <c r="BK608" s="227">
        <f>ROUND(I608*H608,2)</f>
        <v>0</v>
      </c>
      <c r="BL608" s="19" t="s">
        <v>135</v>
      </c>
      <c r="BM608" s="226" t="s">
        <v>6571</v>
      </c>
    </row>
    <row r="609" s="2" customFormat="1" ht="16.5" customHeight="1">
      <c r="A609" s="40"/>
      <c r="B609" s="41"/>
      <c r="C609" s="215" t="s">
        <v>6572</v>
      </c>
      <c r="D609" s="215" t="s">
        <v>190</v>
      </c>
      <c r="E609" s="216" t="s">
        <v>3924</v>
      </c>
      <c r="F609" s="217" t="s">
        <v>3767</v>
      </c>
      <c r="G609" s="218" t="s">
        <v>345</v>
      </c>
      <c r="H609" s="219">
        <v>0.14999999999999999</v>
      </c>
      <c r="I609" s="220"/>
      <c r="J609" s="221">
        <f>ROUND(I609*H609,2)</f>
        <v>0</v>
      </c>
      <c r="K609" s="217" t="s">
        <v>19</v>
      </c>
      <c r="L609" s="46"/>
      <c r="M609" s="222" t="s">
        <v>19</v>
      </c>
      <c r="N609" s="223" t="s">
        <v>44</v>
      </c>
      <c r="O609" s="86"/>
      <c r="P609" s="224">
        <f>O609*H609</f>
        <v>0</v>
      </c>
      <c r="Q609" s="224">
        <v>0</v>
      </c>
      <c r="R609" s="224">
        <f>Q609*H609</f>
        <v>0</v>
      </c>
      <c r="S609" s="224">
        <v>0</v>
      </c>
      <c r="T609" s="225">
        <f>S609*H609</f>
        <v>0</v>
      </c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R609" s="226" t="s">
        <v>135</v>
      </c>
      <c r="AT609" s="226" t="s">
        <v>190</v>
      </c>
      <c r="AU609" s="226" t="s">
        <v>80</v>
      </c>
      <c r="AY609" s="19" t="s">
        <v>188</v>
      </c>
      <c r="BE609" s="227">
        <f>IF(N609="základní",J609,0)</f>
        <v>0</v>
      </c>
      <c r="BF609" s="227">
        <f>IF(N609="snížená",J609,0)</f>
        <v>0</v>
      </c>
      <c r="BG609" s="227">
        <f>IF(N609="zákl. přenesená",J609,0)</f>
        <v>0</v>
      </c>
      <c r="BH609" s="227">
        <f>IF(N609="sníž. přenesená",J609,0)</f>
        <v>0</v>
      </c>
      <c r="BI609" s="227">
        <f>IF(N609="nulová",J609,0)</f>
        <v>0</v>
      </c>
      <c r="BJ609" s="19" t="s">
        <v>80</v>
      </c>
      <c r="BK609" s="227">
        <f>ROUND(I609*H609,2)</f>
        <v>0</v>
      </c>
      <c r="BL609" s="19" t="s">
        <v>135</v>
      </c>
      <c r="BM609" s="226" t="s">
        <v>6573</v>
      </c>
    </row>
    <row r="610" s="2" customFormat="1" ht="16.5" customHeight="1">
      <c r="A610" s="40"/>
      <c r="B610" s="41"/>
      <c r="C610" s="215" t="s">
        <v>453</v>
      </c>
      <c r="D610" s="215" t="s">
        <v>190</v>
      </c>
      <c r="E610" s="216" t="s">
        <v>5591</v>
      </c>
      <c r="F610" s="217" t="s">
        <v>5592</v>
      </c>
      <c r="G610" s="218" t="s">
        <v>345</v>
      </c>
      <c r="H610" s="219">
        <v>0.40000000000000002</v>
      </c>
      <c r="I610" s="220"/>
      <c r="J610" s="221">
        <f>ROUND(I610*H610,2)</f>
        <v>0</v>
      </c>
      <c r="K610" s="217" t="s">
        <v>19</v>
      </c>
      <c r="L610" s="46"/>
      <c r="M610" s="222" t="s">
        <v>19</v>
      </c>
      <c r="N610" s="223" t="s">
        <v>44</v>
      </c>
      <c r="O610" s="86"/>
      <c r="P610" s="224">
        <f>O610*H610</f>
        <v>0</v>
      </c>
      <c r="Q610" s="224">
        <v>0</v>
      </c>
      <c r="R610" s="224">
        <f>Q610*H610</f>
        <v>0</v>
      </c>
      <c r="S610" s="224">
        <v>0</v>
      </c>
      <c r="T610" s="225">
        <f>S610*H610</f>
        <v>0</v>
      </c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R610" s="226" t="s">
        <v>135</v>
      </c>
      <c r="AT610" s="226" t="s">
        <v>190</v>
      </c>
      <c r="AU610" s="226" t="s">
        <v>80</v>
      </c>
      <c r="AY610" s="19" t="s">
        <v>188</v>
      </c>
      <c r="BE610" s="227">
        <f>IF(N610="základní",J610,0)</f>
        <v>0</v>
      </c>
      <c r="BF610" s="227">
        <f>IF(N610="snížená",J610,0)</f>
        <v>0</v>
      </c>
      <c r="BG610" s="227">
        <f>IF(N610="zákl. přenesená",J610,0)</f>
        <v>0</v>
      </c>
      <c r="BH610" s="227">
        <f>IF(N610="sníž. přenesená",J610,0)</f>
        <v>0</v>
      </c>
      <c r="BI610" s="227">
        <f>IF(N610="nulová",J610,0)</f>
        <v>0</v>
      </c>
      <c r="BJ610" s="19" t="s">
        <v>80</v>
      </c>
      <c r="BK610" s="227">
        <f>ROUND(I610*H610,2)</f>
        <v>0</v>
      </c>
      <c r="BL610" s="19" t="s">
        <v>135</v>
      </c>
      <c r="BM610" s="226" t="s">
        <v>6574</v>
      </c>
    </row>
    <row r="611" s="2" customFormat="1" ht="16.5" customHeight="1">
      <c r="A611" s="40"/>
      <c r="B611" s="41"/>
      <c r="C611" s="215" t="s">
        <v>6575</v>
      </c>
      <c r="D611" s="215" t="s">
        <v>190</v>
      </c>
      <c r="E611" s="216" t="s">
        <v>5593</v>
      </c>
      <c r="F611" s="217" t="s">
        <v>3767</v>
      </c>
      <c r="G611" s="218" t="s">
        <v>345</v>
      </c>
      <c r="H611" s="219">
        <v>0.40000000000000002</v>
      </c>
      <c r="I611" s="220"/>
      <c r="J611" s="221">
        <f>ROUND(I611*H611,2)</f>
        <v>0</v>
      </c>
      <c r="K611" s="217" t="s">
        <v>19</v>
      </c>
      <c r="L611" s="46"/>
      <c r="M611" s="222" t="s">
        <v>19</v>
      </c>
      <c r="N611" s="223" t="s">
        <v>44</v>
      </c>
      <c r="O611" s="86"/>
      <c r="P611" s="224">
        <f>O611*H611</f>
        <v>0</v>
      </c>
      <c r="Q611" s="224">
        <v>0</v>
      </c>
      <c r="R611" s="224">
        <f>Q611*H611</f>
        <v>0</v>
      </c>
      <c r="S611" s="224">
        <v>0</v>
      </c>
      <c r="T611" s="225">
        <f>S611*H611</f>
        <v>0</v>
      </c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R611" s="226" t="s">
        <v>135</v>
      </c>
      <c r="AT611" s="226" t="s">
        <v>190</v>
      </c>
      <c r="AU611" s="226" t="s">
        <v>80</v>
      </c>
      <c r="AY611" s="19" t="s">
        <v>188</v>
      </c>
      <c r="BE611" s="227">
        <f>IF(N611="základní",J611,0)</f>
        <v>0</v>
      </c>
      <c r="BF611" s="227">
        <f>IF(N611="snížená",J611,0)</f>
        <v>0</v>
      </c>
      <c r="BG611" s="227">
        <f>IF(N611="zákl. přenesená",J611,0)</f>
        <v>0</v>
      </c>
      <c r="BH611" s="227">
        <f>IF(N611="sníž. přenesená",J611,0)</f>
        <v>0</v>
      </c>
      <c r="BI611" s="227">
        <f>IF(N611="nulová",J611,0)</f>
        <v>0</v>
      </c>
      <c r="BJ611" s="19" t="s">
        <v>80</v>
      </c>
      <c r="BK611" s="227">
        <f>ROUND(I611*H611,2)</f>
        <v>0</v>
      </c>
      <c r="BL611" s="19" t="s">
        <v>135</v>
      </c>
      <c r="BM611" s="226" t="s">
        <v>6576</v>
      </c>
    </row>
    <row r="612" s="2" customFormat="1" ht="33" customHeight="1">
      <c r="A612" s="40"/>
      <c r="B612" s="41"/>
      <c r="C612" s="215" t="s">
        <v>5902</v>
      </c>
      <c r="D612" s="215" t="s">
        <v>190</v>
      </c>
      <c r="E612" s="216" t="s">
        <v>6577</v>
      </c>
      <c r="F612" s="217" t="s">
        <v>6578</v>
      </c>
      <c r="G612" s="218" t="s">
        <v>1352</v>
      </c>
      <c r="H612" s="219">
        <v>1</v>
      </c>
      <c r="I612" s="220"/>
      <c r="J612" s="221">
        <f>ROUND(I612*H612,2)</f>
        <v>0</v>
      </c>
      <c r="K612" s="217" t="s">
        <v>19</v>
      </c>
      <c r="L612" s="46"/>
      <c r="M612" s="222" t="s">
        <v>19</v>
      </c>
      <c r="N612" s="223" t="s">
        <v>44</v>
      </c>
      <c r="O612" s="86"/>
      <c r="P612" s="224">
        <f>O612*H612</f>
        <v>0</v>
      </c>
      <c r="Q612" s="224">
        <v>0</v>
      </c>
      <c r="R612" s="224">
        <f>Q612*H612</f>
        <v>0</v>
      </c>
      <c r="S612" s="224">
        <v>0</v>
      </c>
      <c r="T612" s="225">
        <f>S612*H612</f>
        <v>0</v>
      </c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R612" s="226" t="s">
        <v>135</v>
      </c>
      <c r="AT612" s="226" t="s">
        <v>190</v>
      </c>
      <c r="AU612" s="226" t="s">
        <v>80</v>
      </c>
      <c r="AY612" s="19" t="s">
        <v>188</v>
      </c>
      <c r="BE612" s="227">
        <f>IF(N612="základní",J612,0)</f>
        <v>0</v>
      </c>
      <c r="BF612" s="227">
        <f>IF(N612="snížená",J612,0)</f>
        <v>0</v>
      </c>
      <c r="BG612" s="227">
        <f>IF(N612="zákl. přenesená",J612,0)</f>
        <v>0</v>
      </c>
      <c r="BH612" s="227">
        <f>IF(N612="sníž. přenesená",J612,0)</f>
        <v>0</v>
      </c>
      <c r="BI612" s="227">
        <f>IF(N612="nulová",J612,0)</f>
        <v>0</v>
      </c>
      <c r="BJ612" s="19" t="s">
        <v>80</v>
      </c>
      <c r="BK612" s="227">
        <f>ROUND(I612*H612,2)</f>
        <v>0</v>
      </c>
      <c r="BL612" s="19" t="s">
        <v>135</v>
      </c>
      <c r="BM612" s="226" t="s">
        <v>6579</v>
      </c>
    </row>
    <row r="613" s="2" customFormat="1" ht="21.75" customHeight="1">
      <c r="A613" s="40"/>
      <c r="B613" s="41"/>
      <c r="C613" s="215" t="s">
        <v>6580</v>
      </c>
      <c r="D613" s="215" t="s">
        <v>190</v>
      </c>
      <c r="E613" s="216" t="s">
        <v>6581</v>
      </c>
      <c r="F613" s="217" t="s">
        <v>6582</v>
      </c>
      <c r="G613" s="218" t="s">
        <v>1352</v>
      </c>
      <c r="H613" s="219">
        <v>7</v>
      </c>
      <c r="I613" s="220"/>
      <c r="J613" s="221">
        <f>ROUND(I613*H613,2)</f>
        <v>0</v>
      </c>
      <c r="K613" s="217" t="s">
        <v>19</v>
      </c>
      <c r="L613" s="46"/>
      <c r="M613" s="222" t="s">
        <v>19</v>
      </c>
      <c r="N613" s="223" t="s">
        <v>44</v>
      </c>
      <c r="O613" s="86"/>
      <c r="P613" s="224">
        <f>O613*H613</f>
        <v>0</v>
      </c>
      <c r="Q613" s="224">
        <v>0</v>
      </c>
      <c r="R613" s="224">
        <f>Q613*H613</f>
        <v>0</v>
      </c>
      <c r="S613" s="224">
        <v>0</v>
      </c>
      <c r="T613" s="225">
        <f>S613*H613</f>
        <v>0</v>
      </c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R613" s="226" t="s">
        <v>135</v>
      </c>
      <c r="AT613" s="226" t="s">
        <v>190</v>
      </c>
      <c r="AU613" s="226" t="s">
        <v>80</v>
      </c>
      <c r="AY613" s="19" t="s">
        <v>188</v>
      </c>
      <c r="BE613" s="227">
        <f>IF(N613="základní",J613,0)</f>
        <v>0</v>
      </c>
      <c r="BF613" s="227">
        <f>IF(N613="snížená",J613,0)</f>
        <v>0</v>
      </c>
      <c r="BG613" s="227">
        <f>IF(N613="zákl. přenesená",J613,0)</f>
        <v>0</v>
      </c>
      <c r="BH613" s="227">
        <f>IF(N613="sníž. přenesená",J613,0)</f>
        <v>0</v>
      </c>
      <c r="BI613" s="227">
        <f>IF(N613="nulová",J613,0)</f>
        <v>0</v>
      </c>
      <c r="BJ613" s="19" t="s">
        <v>80</v>
      </c>
      <c r="BK613" s="227">
        <f>ROUND(I613*H613,2)</f>
        <v>0</v>
      </c>
      <c r="BL613" s="19" t="s">
        <v>135</v>
      </c>
      <c r="BM613" s="226" t="s">
        <v>6583</v>
      </c>
    </row>
    <row r="614" s="2" customFormat="1" ht="21.75" customHeight="1">
      <c r="A614" s="40"/>
      <c r="B614" s="41"/>
      <c r="C614" s="215" t="s">
        <v>5905</v>
      </c>
      <c r="D614" s="215" t="s">
        <v>190</v>
      </c>
      <c r="E614" s="216" t="s">
        <v>6450</v>
      </c>
      <c r="F614" s="217" t="s">
        <v>6451</v>
      </c>
      <c r="G614" s="218" t="s">
        <v>1352</v>
      </c>
      <c r="H614" s="219">
        <v>1</v>
      </c>
      <c r="I614" s="220"/>
      <c r="J614" s="221">
        <f>ROUND(I614*H614,2)</f>
        <v>0</v>
      </c>
      <c r="K614" s="217" t="s">
        <v>19</v>
      </c>
      <c r="L614" s="46"/>
      <c r="M614" s="222" t="s">
        <v>19</v>
      </c>
      <c r="N614" s="223" t="s">
        <v>44</v>
      </c>
      <c r="O614" s="86"/>
      <c r="P614" s="224">
        <f>O614*H614</f>
        <v>0</v>
      </c>
      <c r="Q614" s="224">
        <v>0</v>
      </c>
      <c r="R614" s="224">
        <f>Q614*H614</f>
        <v>0</v>
      </c>
      <c r="S614" s="224">
        <v>0</v>
      </c>
      <c r="T614" s="225">
        <f>S614*H614</f>
        <v>0</v>
      </c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R614" s="226" t="s">
        <v>135</v>
      </c>
      <c r="AT614" s="226" t="s">
        <v>190</v>
      </c>
      <c r="AU614" s="226" t="s">
        <v>80</v>
      </c>
      <c r="AY614" s="19" t="s">
        <v>188</v>
      </c>
      <c r="BE614" s="227">
        <f>IF(N614="základní",J614,0)</f>
        <v>0</v>
      </c>
      <c r="BF614" s="227">
        <f>IF(N614="snížená",J614,0)</f>
        <v>0</v>
      </c>
      <c r="BG614" s="227">
        <f>IF(N614="zákl. přenesená",J614,0)</f>
        <v>0</v>
      </c>
      <c r="BH614" s="227">
        <f>IF(N614="sníž. přenesená",J614,0)</f>
        <v>0</v>
      </c>
      <c r="BI614" s="227">
        <f>IF(N614="nulová",J614,0)</f>
        <v>0</v>
      </c>
      <c r="BJ614" s="19" t="s">
        <v>80</v>
      </c>
      <c r="BK614" s="227">
        <f>ROUND(I614*H614,2)</f>
        <v>0</v>
      </c>
      <c r="BL614" s="19" t="s">
        <v>135</v>
      </c>
      <c r="BM614" s="226" t="s">
        <v>6584</v>
      </c>
    </row>
    <row r="615" s="2" customFormat="1" ht="21.75" customHeight="1">
      <c r="A615" s="40"/>
      <c r="B615" s="41"/>
      <c r="C615" s="215" t="s">
        <v>6585</v>
      </c>
      <c r="D615" s="215" t="s">
        <v>190</v>
      </c>
      <c r="E615" s="216" t="s">
        <v>6453</v>
      </c>
      <c r="F615" s="217" t="s">
        <v>6454</v>
      </c>
      <c r="G615" s="218" t="s">
        <v>1352</v>
      </c>
      <c r="H615" s="219">
        <v>5</v>
      </c>
      <c r="I615" s="220"/>
      <c r="J615" s="221">
        <f>ROUND(I615*H615,2)</f>
        <v>0</v>
      </c>
      <c r="K615" s="217" t="s">
        <v>19</v>
      </c>
      <c r="L615" s="46"/>
      <c r="M615" s="222" t="s">
        <v>19</v>
      </c>
      <c r="N615" s="223" t="s">
        <v>44</v>
      </c>
      <c r="O615" s="86"/>
      <c r="P615" s="224">
        <f>O615*H615</f>
        <v>0</v>
      </c>
      <c r="Q615" s="224">
        <v>0</v>
      </c>
      <c r="R615" s="224">
        <f>Q615*H615</f>
        <v>0</v>
      </c>
      <c r="S615" s="224">
        <v>0</v>
      </c>
      <c r="T615" s="225">
        <f>S615*H615</f>
        <v>0</v>
      </c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R615" s="226" t="s">
        <v>135</v>
      </c>
      <c r="AT615" s="226" t="s">
        <v>190</v>
      </c>
      <c r="AU615" s="226" t="s">
        <v>80</v>
      </c>
      <c r="AY615" s="19" t="s">
        <v>188</v>
      </c>
      <c r="BE615" s="227">
        <f>IF(N615="základní",J615,0)</f>
        <v>0</v>
      </c>
      <c r="BF615" s="227">
        <f>IF(N615="snížená",J615,0)</f>
        <v>0</v>
      </c>
      <c r="BG615" s="227">
        <f>IF(N615="zákl. přenesená",J615,0)</f>
        <v>0</v>
      </c>
      <c r="BH615" s="227">
        <f>IF(N615="sníž. přenesená",J615,0)</f>
        <v>0</v>
      </c>
      <c r="BI615" s="227">
        <f>IF(N615="nulová",J615,0)</f>
        <v>0</v>
      </c>
      <c r="BJ615" s="19" t="s">
        <v>80</v>
      </c>
      <c r="BK615" s="227">
        <f>ROUND(I615*H615,2)</f>
        <v>0</v>
      </c>
      <c r="BL615" s="19" t="s">
        <v>135</v>
      </c>
      <c r="BM615" s="226" t="s">
        <v>6586</v>
      </c>
    </row>
    <row r="616" s="2" customFormat="1" ht="21.75" customHeight="1">
      <c r="A616" s="40"/>
      <c r="B616" s="41"/>
      <c r="C616" s="215" t="s">
        <v>5908</v>
      </c>
      <c r="D616" s="215" t="s">
        <v>190</v>
      </c>
      <c r="E616" s="216" t="s">
        <v>6587</v>
      </c>
      <c r="F616" s="217" t="s">
        <v>6588</v>
      </c>
      <c r="G616" s="218" t="s">
        <v>1352</v>
      </c>
      <c r="H616" s="219">
        <v>2</v>
      </c>
      <c r="I616" s="220"/>
      <c r="J616" s="221">
        <f>ROUND(I616*H616,2)</f>
        <v>0</v>
      </c>
      <c r="K616" s="217" t="s">
        <v>19</v>
      </c>
      <c r="L616" s="46"/>
      <c r="M616" s="222" t="s">
        <v>19</v>
      </c>
      <c r="N616" s="223" t="s">
        <v>44</v>
      </c>
      <c r="O616" s="86"/>
      <c r="P616" s="224">
        <f>O616*H616</f>
        <v>0</v>
      </c>
      <c r="Q616" s="224">
        <v>0</v>
      </c>
      <c r="R616" s="224">
        <f>Q616*H616</f>
        <v>0</v>
      </c>
      <c r="S616" s="224">
        <v>0</v>
      </c>
      <c r="T616" s="225">
        <f>S616*H616</f>
        <v>0</v>
      </c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R616" s="226" t="s">
        <v>135</v>
      </c>
      <c r="AT616" s="226" t="s">
        <v>190</v>
      </c>
      <c r="AU616" s="226" t="s">
        <v>80</v>
      </c>
      <c r="AY616" s="19" t="s">
        <v>188</v>
      </c>
      <c r="BE616" s="227">
        <f>IF(N616="základní",J616,0)</f>
        <v>0</v>
      </c>
      <c r="BF616" s="227">
        <f>IF(N616="snížená",J616,0)</f>
        <v>0</v>
      </c>
      <c r="BG616" s="227">
        <f>IF(N616="zákl. přenesená",J616,0)</f>
        <v>0</v>
      </c>
      <c r="BH616" s="227">
        <f>IF(N616="sníž. přenesená",J616,0)</f>
        <v>0</v>
      </c>
      <c r="BI616" s="227">
        <f>IF(N616="nulová",J616,0)</f>
        <v>0</v>
      </c>
      <c r="BJ616" s="19" t="s">
        <v>80</v>
      </c>
      <c r="BK616" s="227">
        <f>ROUND(I616*H616,2)</f>
        <v>0</v>
      </c>
      <c r="BL616" s="19" t="s">
        <v>135</v>
      </c>
      <c r="BM616" s="226" t="s">
        <v>6589</v>
      </c>
    </row>
    <row r="617" s="2" customFormat="1" ht="16.5" customHeight="1">
      <c r="A617" s="40"/>
      <c r="B617" s="41"/>
      <c r="C617" s="215" t="s">
        <v>6590</v>
      </c>
      <c r="D617" s="215" t="s">
        <v>190</v>
      </c>
      <c r="E617" s="216" t="s">
        <v>6460</v>
      </c>
      <c r="F617" s="217" t="s">
        <v>6461</v>
      </c>
      <c r="G617" s="218" t="s">
        <v>1352</v>
      </c>
      <c r="H617" s="219">
        <v>15</v>
      </c>
      <c r="I617" s="220"/>
      <c r="J617" s="221">
        <f>ROUND(I617*H617,2)</f>
        <v>0</v>
      </c>
      <c r="K617" s="217" t="s">
        <v>19</v>
      </c>
      <c r="L617" s="46"/>
      <c r="M617" s="222" t="s">
        <v>19</v>
      </c>
      <c r="N617" s="223" t="s">
        <v>44</v>
      </c>
      <c r="O617" s="86"/>
      <c r="P617" s="224">
        <f>O617*H617</f>
        <v>0</v>
      </c>
      <c r="Q617" s="224">
        <v>0</v>
      </c>
      <c r="R617" s="224">
        <f>Q617*H617</f>
        <v>0</v>
      </c>
      <c r="S617" s="224">
        <v>0</v>
      </c>
      <c r="T617" s="225">
        <f>S617*H617</f>
        <v>0</v>
      </c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R617" s="226" t="s">
        <v>135</v>
      </c>
      <c r="AT617" s="226" t="s">
        <v>190</v>
      </c>
      <c r="AU617" s="226" t="s">
        <v>80</v>
      </c>
      <c r="AY617" s="19" t="s">
        <v>188</v>
      </c>
      <c r="BE617" s="227">
        <f>IF(N617="základní",J617,0)</f>
        <v>0</v>
      </c>
      <c r="BF617" s="227">
        <f>IF(N617="snížená",J617,0)</f>
        <v>0</v>
      </c>
      <c r="BG617" s="227">
        <f>IF(N617="zákl. přenesená",J617,0)</f>
        <v>0</v>
      </c>
      <c r="BH617" s="227">
        <f>IF(N617="sníž. přenesená",J617,0)</f>
        <v>0</v>
      </c>
      <c r="BI617" s="227">
        <f>IF(N617="nulová",J617,0)</f>
        <v>0</v>
      </c>
      <c r="BJ617" s="19" t="s">
        <v>80</v>
      </c>
      <c r="BK617" s="227">
        <f>ROUND(I617*H617,2)</f>
        <v>0</v>
      </c>
      <c r="BL617" s="19" t="s">
        <v>135</v>
      </c>
      <c r="BM617" s="226" t="s">
        <v>6591</v>
      </c>
    </row>
    <row r="618" s="2" customFormat="1" ht="16.5" customHeight="1">
      <c r="A618" s="40"/>
      <c r="B618" s="41"/>
      <c r="C618" s="215" t="s">
        <v>5911</v>
      </c>
      <c r="D618" s="215" t="s">
        <v>190</v>
      </c>
      <c r="E618" s="216" t="s">
        <v>6592</v>
      </c>
      <c r="F618" s="217" t="s">
        <v>6593</v>
      </c>
      <c r="G618" s="218" t="s">
        <v>1352</v>
      </c>
      <c r="H618" s="219">
        <v>1</v>
      </c>
      <c r="I618" s="220"/>
      <c r="J618" s="221">
        <f>ROUND(I618*H618,2)</f>
        <v>0</v>
      </c>
      <c r="K618" s="217" t="s">
        <v>19</v>
      </c>
      <c r="L618" s="46"/>
      <c r="M618" s="222" t="s">
        <v>19</v>
      </c>
      <c r="N618" s="223" t="s">
        <v>44</v>
      </c>
      <c r="O618" s="86"/>
      <c r="P618" s="224">
        <f>O618*H618</f>
        <v>0</v>
      </c>
      <c r="Q618" s="224">
        <v>0</v>
      </c>
      <c r="R618" s="224">
        <f>Q618*H618</f>
        <v>0</v>
      </c>
      <c r="S618" s="224">
        <v>0</v>
      </c>
      <c r="T618" s="225">
        <f>S618*H618</f>
        <v>0</v>
      </c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R618" s="226" t="s">
        <v>135</v>
      </c>
      <c r="AT618" s="226" t="s">
        <v>190</v>
      </c>
      <c r="AU618" s="226" t="s">
        <v>80</v>
      </c>
      <c r="AY618" s="19" t="s">
        <v>188</v>
      </c>
      <c r="BE618" s="227">
        <f>IF(N618="základní",J618,0)</f>
        <v>0</v>
      </c>
      <c r="BF618" s="227">
        <f>IF(N618="snížená",J618,0)</f>
        <v>0</v>
      </c>
      <c r="BG618" s="227">
        <f>IF(N618="zákl. přenesená",J618,0)</f>
        <v>0</v>
      </c>
      <c r="BH618" s="227">
        <f>IF(N618="sníž. přenesená",J618,0)</f>
        <v>0</v>
      </c>
      <c r="BI618" s="227">
        <f>IF(N618="nulová",J618,0)</f>
        <v>0</v>
      </c>
      <c r="BJ618" s="19" t="s">
        <v>80</v>
      </c>
      <c r="BK618" s="227">
        <f>ROUND(I618*H618,2)</f>
        <v>0</v>
      </c>
      <c r="BL618" s="19" t="s">
        <v>135</v>
      </c>
      <c r="BM618" s="226" t="s">
        <v>6594</v>
      </c>
    </row>
    <row r="619" s="2" customFormat="1" ht="16.5" customHeight="1">
      <c r="A619" s="40"/>
      <c r="B619" s="41"/>
      <c r="C619" s="215" t="s">
        <v>6595</v>
      </c>
      <c r="D619" s="215" t="s">
        <v>190</v>
      </c>
      <c r="E619" s="216" t="s">
        <v>6464</v>
      </c>
      <c r="F619" s="217" t="s">
        <v>6465</v>
      </c>
      <c r="G619" s="218" t="s">
        <v>1352</v>
      </c>
      <c r="H619" s="219">
        <v>7</v>
      </c>
      <c r="I619" s="220"/>
      <c r="J619" s="221">
        <f>ROUND(I619*H619,2)</f>
        <v>0</v>
      </c>
      <c r="K619" s="217" t="s">
        <v>19</v>
      </c>
      <c r="L619" s="46"/>
      <c r="M619" s="222" t="s">
        <v>19</v>
      </c>
      <c r="N619" s="223" t="s">
        <v>44</v>
      </c>
      <c r="O619" s="86"/>
      <c r="P619" s="224">
        <f>O619*H619</f>
        <v>0</v>
      </c>
      <c r="Q619" s="224">
        <v>0</v>
      </c>
      <c r="R619" s="224">
        <f>Q619*H619</f>
        <v>0</v>
      </c>
      <c r="S619" s="224">
        <v>0</v>
      </c>
      <c r="T619" s="225">
        <f>S619*H619</f>
        <v>0</v>
      </c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R619" s="226" t="s">
        <v>135</v>
      </c>
      <c r="AT619" s="226" t="s">
        <v>190</v>
      </c>
      <c r="AU619" s="226" t="s">
        <v>80</v>
      </c>
      <c r="AY619" s="19" t="s">
        <v>188</v>
      </c>
      <c r="BE619" s="227">
        <f>IF(N619="základní",J619,0)</f>
        <v>0</v>
      </c>
      <c r="BF619" s="227">
        <f>IF(N619="snížená",J619,0)</f>
        <v>0</v>
      </c>
      <c r="BG619" s="227">
        <f>IF(N619="zákl. přenesená",J619,0)</f>
        <v>0</v>
      </c>
      <c r="BH619" s="227">
        <f>IF(N619="sníž. přenesená",J619,0)</f>
        <v>0</v>
      </c>
      <c r="BI619" s="227">
        <f>IF(N619="nulová",J619,0)</f>
        <v>0</v>
      </c>
      <c r="BJ619" s="19" t="s">
        <v>80</v>
      </c>
      <c r="BK619" s="227">
        <f>ROUND(I619*H619,2)</f>
        <v>0</v>
      </c>
      <c r="BL619" s="19" t="s">
        <v>135</v>
      </c>
      <c r="BM619" s="226" t="s">
        <v>6596</v>
      </c>
    </row>
    <row r="620" s="2" customFormat="1" ht="16.5" customHeight="1">
      <c r="A620" s="40"/>
      <c r="B620" s="41"/>
      <c r="C620" s="215" t="s">
        <v>5914</v>
      </c>
      <c r="D620" s="215" t="s">
        <v>190</v>
      </c>
      <c r="E620" s="216" t="s">
        <v>6467</v>
      </c>
      <c r="F620" s="217" t="s">
        <v>6468</v>
      </c>
      <c r="G620" s="218" t="s">
        <v>1352</v>
      </c>
      <c r="H620" s="219">
        <v>5</v>
      </c>
      <c r="I620" s="220"/>
      <c r="J620" s="221">
        <f>ROUND(I620*H620,2)</f>
        <v>0</v>
      </c>
      <c r="K620" s="217" t="s">
        <v>19</v>
      </c>
      <c r="L620" s="46"/>
      <c r="M620" s="222" t="s">
        <v>19</v>
      </c>
      <c r="N620" s="223" t="s">
        <v>44</v>
      </c>
      <c r="O620" s="86"/>
      <c r="P620" s="224">
        <f>O620*H620</f>
        <v>0</v>
      </c>
      <c r="Q620" s="224">
        <v>0</v>
      </c>
      <c r="R620" s="224">
        <f>Q620*H620</f>
        <v>0</v>
      </c>
      <c r="S620" s="224">
        <v>0</v>
      </c>
      <c r="T620" s="225">
        <f>S620*H620</f>
        <v>0</v>
      </c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R620" s="226" t="s">
        <v>135</v>
      </c>
      <c r="AT620" s="226" t="s">
        <v>190</v>
      </c>
      <c r="AU620" s="226" t="s">
        <v>80</v>
      </c>
      <c r="AY620" s="19" t="s">
        <v>188</v>
      </c>
      <c r="BE620" s="227">
        <f>IF(N620="základní",J620,0)</f>
        <v>0</v>
      </c>
      <c r="BF620" s="227">
        <f>IF(N620="snížená",J620,0)</f>
        <v>0</v>
      </c>
      <c r="BG620" s="227">
        <f>IF(N620="zákl. přenesená",J620,0)</f>
        <v>0</v>
      </c>
      <c r="BH620" s="227">
        <f>IF(N620="sníž. přenesená",J620,0)</f>
        <v>0</v>
      </c>
      <c r="BI620" s="227">
        <f>IF(N620="nulová",J620,0)</f>
        <v>0</v>
      </c>
      <c r="BJ620" s="19" t="s">
        <v>80</v>
      </c>
      <c r="BK620" s="227">
        <f>ROUND(I620*H620,2)</f>
        <v>0</v>
      </c>
      <c r="BL620" s="19" t="s">
        <v>135</v>
      </c>
      <c r="BM620" s="226" t="s">
        <v>6597</v>
      </c>
    </row>
    <row r="621" s="2" customFormat="1" ht="16.5" customHeight="1">
      <c r="A621" s="40"/>
      <c r="B621" s="41"/>
      <c r="C621" s="215" t="s">
        <v>6598</v>
      </c>
      <c r="D621" s="215" t="s">
        <v>190</v>
      </c>
      <c r="E621" s="216" t="s">
        <v>6599</v>
      </c>
      <c r="F621" s="217" t="s">
        <v>6600</v>
      </c>
      <c r="G621" s="218" t="s">
        <v>1352</v>
      </c>
      <c r="H621" s="219">
        <v>2</v>
      </c>
      <c r="I621" s="220"/>
      <c r="J621" s="221">
        <f>ROUND(I621*H621,2)</f>
        <v>0</v>
      </c>
      <c r="K621" s="217" t="s">
        <v>19</v>
      </c>
      <c r="L621" s="46"/>
      <c r="M621" s="222" t="s">
        <v>19</v>
      </c>
      <c r="N621" s="223" t="s">
        <v>44</v>
      </c>
      <c r="O621" s="86"/>
      <c r="P621" s="224">
        <f>O621*H621</f>
        <v>0</v>
      </c>
      <c r="Q621" s="224">
        <v>0</v>
      </c>
      <c r="R621" s="224">
        <f>Q621*H621</f>
        <v>0</v>
      </c>
      <c r="S621" s="224">
        <v>0</v>
      </c>
      <c r="T621" s="225">
        <f>S621*H621</f>
        <v>0</v>
      </c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R621" s="226" t="s">
        <v>135</v>
      </c>
      <c r="AT621" s="226" t="s">
        <v>190</v>
      </c>
      <c r="AU621" s="226" t="s">
        <v>80</v>
      </c>
      <c r="AY621" s="19" t="s">
        <v>188</v>
      </c>
      <c r="BE621" s="227">
        <f>IF(N621="základní",J621,0)</f>
        <v>0</v>
      </c>
      <c r="BF621" s="227">
        <f>IF(N621="snížená",J621,0)</f>
        <v>0</v>
      </c>
      <c r="BG621" s="227">
        <f>IF(N621="zákl. přenesená",J621,0)</f>
        <v>0</v>
      </c>
      <c r="BH621" s="227">
        <f>IF(N621="sníž. přenesená",J621,0)</f>
        <v>0</v>
      </c>
      <c r="BI621" s="227">
        <f>IF(N621="nulová",J621,0)</f>
        <v>0</v>
      </c>
      <c r="BJ621" s="19" t="s">
        <v>80</v>
      </c>
      <c r="BK621" s="227">
        <f>ROUND(I621*H621,2)</f>
        <v>0</v>
      </c>
      <c r="BL621" s="19" t="s">
        <v>135</v>
      </c>
      <c r="BM621" s="226" t="s">
        <v>6601</v>
      </c>
    </row>
    <row r="622" s="2" customFormat="1" ht="16.5" customHeight="1">
      <c r="A622" s="40"/>
      <c r="B622" s="41"/>
      <c r="C622" s="215" t="s">
        <v>5917</v>
      </c>
      <c r="D622" s="215" t="s">
        <v>190</v>
      </c>
      <c r="E622" s="216" t="s">
        <v>6471</v>
      </c>
      <c r="F622" s="217" t="s">
        <v>6472</v>
      </c>
      <c r="G622" s="218" t="s">
        <v>1352</v>
      </c>
      <c r="H622" s="219">
        <v>15</v>
      </c>
      <c r="I622" s="220"/>
      <c r="J622" s="221">
        <f>ROUND(I622*H622,2)</f>
        <v>0</v>
      </c>
      <c r="K622" s="217" t="s">
        <v>19</v>
      </c>
      <c r="L622" s="46"/>
      <c r="M622" s="222" t="s">
        <v>19</v>
      </c>
      <c r="N622" s="223" t="s">
        <v>44</v>
      </c>
      <c r="O622" s="86"/>
      <c r="P622" s="224">
        <f>O622*H622</f>
        <v>0</v>
      </c>
      <c r="Q622" s="224">
        <v>0</v>
      </c>
      <c r="R622" s="224">
        <f>Q622*H622</f>
        <v>0</v>
      </c>
      <c r="S622" s="224">
        <v>0</v>
      </c>
      <c r="T622" s="225">
        <f>S622*H622</f>
        <v>0</v>
      </c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R622" s="226" t="s">
        <v>135</v>
      </c>
      <c r="AT622" s="226" t="s">
        <v>190</v>
      </c>
      <c r="AU622" s="226" t="s">
        <v>80</v>
      </c>
      <c r="AY622" s="19" t="s">
        <v>188</v>
      </c>
      <c r="BE622" s="227">
        <f>IF(N622="základní",J622,0)</f>
        <v>0</v>
      </c>
      <c r="BF622" s="227">
        <f>IF(N622="snížená",J622,0)</f>
        <v>0</v>
      </c>
      <c r="BG622" s="227">
        <f>IF(N622="zákl. přenesená",J622,0)</f>
        <v>0</v>
      </c>
      <c r="BH622" s="227">
        <f>IF(N622="sníž. přenesená",J622,0)</f>
        <v>0</v>
      </c>
      <c r="BI622" s="227">
        <f>IF(N622="nulová",J622,0)</f>
        <v>0</v>
      </c>
      <c r="BJ622" s="19" t="s">
        <v>80</v>
      </c>
      <c r="BK622" s="227">
        <f>ROUND(I622*H622,2)</f>
        <v>0</v>
      </c>
      <c r="BL622" s="19" t="s">
        <v>135</v>
      </c>
      <c r="BM622" s="226" t="s">
        <v>6602</v>
      </c>
    </row>
    <row r="623" s="2" customFormat="1" ht="16.5" customHeight="1">
      <c r="A623" s="40"/>
      <c r="B623" s="41"/>
      <c r="C623" s="215" t="s">
        <v>6603</v>
      </c>
      <c r="D623" s="215" t="s">
        <v>190</v>
      </c>
      <c r="E623" s="216" t="s">
        <v>6474</v>
      </c>
      <c r="F623" s="217" t="s">
        <v>6475</v>
      </c>
      <c r="G623" s="218" t="s">
        <v>1397</v>
      </c>
      <c r="H623" s="219">
        <v>8</v>
      </c>
      <c r="I623" s="220"/>
      <c r="J623" s="221">
        <f>ROUND(I623*H623,2)</f>
        <v>0</v>
      </c>
      <c r="K623" s="217" t="s">
        <v>19</v>
      </c>
      <c r="L623" s="46"/>
      <c r="M623" s="222" t="s">
        <v>19</v>
      </c>
      <c r="N623" s="223" t="s">
        <v>44</v>
      </c>
      <c r="O623" s="86"/>
      <c r="P623" s="224">
        <f>O623*H623</f>
        <v>0</v>
      </c>
      <c r="Q623" s="224">
        <v>0</v>
      </c>
      <c r="R623" s="224">
        <f>Q623*H623</f>
        <v>0</v>
      </c>
      <c r="S623" s="224">
        <v>0</v>
      </c>
      <c r="T623" s="225">
        <f>S623*H623</f>
        <v>0</v>
      </c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R623" s="226" t="s">
        <v>135</v>
      </c>
      <c r="AT623" s="226" t="s">
        <v>190</v>
      </c>
      <c r="AU623" s="226" t="s">
        <v>80</v>
      </c>
      <c r="AY623" s="19" t="s">
        <v>188</v>
      </c>
      <c r="BE623" s="227">
        <f>IF(N623="základní",J623,0)</f>
        <v>0</v>
      </c>
      <c r="BF623" s="227">
        <f>IF(N623="snížená",J623,0)</f>
        <v>0</v>
      </c>
      <c r="BG623" s="227">
        <f>IF(N623="zákl. přenesená",J623,0)</f>
        <v>0</v>
      </c>
      <c r="BH623" s="227">
        <f>IF(N623="sníž. přenesená",J623,0)</f>
        <v>0</v>
      </c>
      <c r="BI623" s="227">
        <f>IF(N623="nulová",J623,0)</f>
        <v>0</v>
      </c>
      <c r="BJ623" s="19" t="s">
        <v>80</v>
      </c>
      <c r="BK623" s="227">
        <f>ROUND(I623*H623,2)</f>
        <v>0</v>
      </c>
      <c r="BL623" s="19" t="s">
        <v>135</v>
      </c>
      <c r="BM623" s="226" t="s">
        <v>6604</v>
      </c>
    </row>
    <row r="624" s="2" customFormat="1" ht="16.5" customHeight="1">
      <c r="A624" s="40"/>
      <c r="B624" s="41"/>
      <c r="C624" s="215" t="s">
        <v>5920</v>
      </c>
      <c r="D624" s="215" t="s">
        <v>190</v>
      </c>
      <c r="E624" s="216" t="s">
        <v>6478</v>
      </c>
      <c r="F624" s="217" t="s">
        <v>6479</v>
      </c>
      <c r="G624" s="218" t="s">
        <v>3827</v>
      </c>
      <c r="H624" s="219">
        <v>1</v>
      </c>
      <c r="I624" s="220"/>
      <c r="J624" s="221">
        <f>ROUND(I624*H624,2)</f>
        <v>0</v>
      </c>
      <c r="K624" s="217" t="s">
        <v>19</v>
      </c>
      <c r="L624" s="46"/>
      <c r="M624" s="222" t="s">
        <v>19</v>
      </c>
      <c r="N624" s="223" t="s">
        <v>44</v>
      </c>
      <c r="O624" s="86"/>
      <c r="P624" s="224">
        <f>O624*H624</f>
        <v>0</v>
      </c>
      <c r="Q624" s="224">
        <v>0</v>
      </c>
      <c r="R624" s="224">
        <f>Q624*H624</f>
        <v>0</v>
      </c>
      <c r="S624" s="224">
        <v>0</v>
      </c>
      <c r="T624" s="225">
        <f>S624*H624</f>
        <v>0</v>
      </c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R624" s="226" t="s">
        <v>135</v>
      </c>
      <c r="AT624" s="226" t="s">
        <v>190</v>
      </c>
      <c r="AU624" s="226" t="s">
        <v>80</v>
      </c>
      <c r="AY624" s="19" t="s">
        <v>188</v>
      </c>
      <c r="BE624" s="227">
        <f>IF(N624="základní",J624,0)</f>
        <v>0</v>
      </c>
      <c r="BF624" s="227">
        <f>IF(N624="snížená",J624,0)</f>
        <v>0</v>
      </c>
      <c r="BG624" s="227">
        <f>IF(N624="zákl. přenesená",J624,0)</f>
        <v>0</v>
      </c>
      <c r="BH624" s="227">
        <f>IF(N624="sníž. přenesená",J624,0)</f>
        <v>0</v>
      </c>
      <c r="BI624" s="227">
        <f>IF(N624="nulová",J624,0)</f>
        <v>0</v>
      </c>
      <c r="BJ624" s="19" t="s">
        <v>80</v>
      </c>
      <c r="BK624" s="227">
        <f>ROUND(I624*H624,2)</f>
        <v>0</v>
      </c>
      <c r="BL624" s="19" t="s">
        <v>135</v>
      </c>
      <c r="BM624" s="226" t="s">
        <v>6605</v>
      </c>
    </row>
    <row r="625" s="2" customFormat="1" ht="21.75" customHeight="1">
      <c r="A625" s="40"/>
      <c r="B625" s="41"/>
      <c r="C625" s="215" t="s">
        <v>6606</v>
      </c>
      <c r="D625" s="215" t="s">
        <v>190</v>
      </c>
      <c r="E625" s="216" t="s">
        <v>6481</v>
      </c>
      <c r="F625" s="217" t="s">
        <v>6482</v>
      </c>
      <c r="G625" s="218" t="s">
        <v>501</v>
      </c>
      <c r="H625" s="219">
        <v>31</v>
      </c>
      <c r="I625" s="220"/>
      <c r="J625" s="221">
        <f>ROUND(I625*H625,2)</f>
        <v>0</v>
      </c>
      <c r="K625" s="217" t="s">
        <v>19</v>
      </c>
      <c r="L625" s="46"/>
      <c r="M625" s="222" t="s">
        <v>19</v>
      </c>
      <c r="N625" s="223" t="s">
        <v>44</v>
      </c>
      <c r="O625" s="86"/>
      <c r="P625" s="224">
        <f>O625*H625</f>
        <v>0</v>
      </c>
      <c r="Q625" s="224">
        <v>0</v>
      </c>
      <c r="R625" s="224">
        <f>Q625*H625</f>
        <v>0</v>
      </c>
      <c r="S625" s="224">
        <v>0</v>
      </c>
      <c r="T625" s="225">
        <f>S625*H625</f>
        <v>0</v>
      </c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R625" s="226" t="s">
        <v>135</v>
      </c>
      <c r="AT625" s="226" t="s">
        <v>190</v>
      </c>
      <c r="AU625" s="226" t="s">
        <v>80</v>
      </c>
      <c r="AY625" s="19" t="s">
        <v>188</v>
      </c>
      <c r="BE625" s="227">
        <f>IF(N625="základní",J625,0)</f>
        <v>0</v>
      </c>
      <c r="BF625" s="227">
        <f>IF(N625="snížená",J625,0)</f>
        <v>0</v>
      </c>
      <c r="BG625" s="227">
        <f>IF(N625="zákl. přenesená",J625,0)</f>
        <v>0</v>
      </c>
      <c r="BH625" s="227">
        <f>IF(N625="sníž. přenesená",J625,0)</f>
        <v>0</v>
      </c>
      <c r="BI625" s="227">
        <f>IF(N625="nulová",J625,0)</f>
        <v>0</v>
      </c>
      <c r="BJ625" s="19" t="s">
        <v>80</v>
      </c>
      <c r="BK625" s="227">
        <f>ROUND(I625*H625,2)</f>
        <v>0</v>
      </c>
      <c r="BL625" s="19" t="s">
        <v>135</v>
      </c>
      <c r="BM625" s="226" t="s">
        <v>6607</v>
      </c>
    </row>
    <row r="626" s="2" customFormat="1" ht="24.15" customHeight="1">
      <c r="A626" s="40"/>
      <c r="B626" s="41"/>
      <c r="C626" s="215" t="s">
        <v>5923</v>
      </c>
      <c r="D626" s="215" t="s">
        <v>190</v>
      </c>
      <c r="E626" s="216" t="s">
        <v>6485</v>
      </c>
      <c r="F626" s="217" t="s">
        <v>6486</v>
      </c>
      <c r="G626" s="218" t="s">
        <v>501</v>
      </c>
      <c r="H626" s="219">
        <v>50</v>
      </c>
      <c r="I626" s="220"/>
      <c r="J626" s="221">
        <f>ROUND(I626*H626,2)</f>
        <v>0</v>
      </c>
      <c r="K626" s="217" t="s">
        <v>19</v>
      </c>
      <c r="L626" s="46"/>
      <c r="M626" s="222" t="s">
        <v>19</v>
      </c>
      <c r="N626" s="223" t="s">
        <v>44</v>
      </c>
      <c r="O626" s="86"/>
      <c r="P626" s="224">
        <f>O626*H626</f>
        <v>0</v>
      </c>
      <c r="Q626" s="224">
        <v>0</v>
      </c>
      <c r="R626" s="224">
        <f>Q626*H626</f>
        <v>0</v>
      </c>
      <c r="S626" s="224">
        <v>0</v>
      </c>
      <c r="T626" s="225">
        <f>S626*H626</f>
        <v>0</v>
      </c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R626" s="226" t="s">
        <v>135</v>
      </c>
      <c r="AT626" s="226" t="s">
        <v>190</v>
      </c>
      <c r="AU626" s="226" t="s">
        <v>80</v>
      </c>
      <c r="AY626" s="19" t="s">
        <v>188</v>
      </c>
      <c r="BE626" s="227">
        <f>IF(N626="základní",J626,0)</f>
        <v>0</v>
      </c>
      <c r="BF626" s="227">
        <f>IF(N626="snížená",J626,0)</f>
        <v>0</v>
      </c>
      <c r="BG626" s="227">
        <f>IF(N626="zákl. přenesená",J626,0)</f>
        <v>0</v>
      </c>
      <c r="BH626" s="227">
        <f>IF(N626="sníž. přenesená",J626,0)</f>
        <v>0</v>
      </c>
      <c r="BI626" s="227">
        <f>IF(N626="nulová",J626,0)</f>
        <v>0</v>
      </c>
      <c r="BJ626" s="19" t="s">
        <v>80</v>
      </c>
      <c r="BK626" s="227">
        <f>ROUND(I626*H626,2)</f>
        <v>0</v>
      </c>
      <c r="BL626" s="19" t="s">
        <v>135</v>
      </c>
      <c r="BM626" s="226" t="s">
        <v>6608</v>
      </c>
    </row>
    <row r="627" s="2" customFormat="1" ht="24.15" customHeight="1">
      <c r="A627" s="40"/>
      <c r="B627" s="41"/>
      <c r="C627" s="215" t="s">
        <v>6609</v>
      </c>
      <c r="D627" s="215" t="s">
        <v>190</v>
      </c>
      <c r="E627" s="216" t="s">
        <v>6488</v>
      </c>
      <c r="F627" s="217" t="s">
        <v>6489</v>
      </c>
      <c r="G627" s="218" t="s">
        <v>501</v>
      </c>
      <c r="H627" s="219">
        <v>48</v>
      </c>
      <c r="I627" s="220"/>
      <c r="J627" s="221">
        <f>ROUND(I627*H627,2)</f>
        <v>0</v>
      </c>
      <c r="K627" s="217" t="s">
        <v>19</v>
      </c>
      <c r="L627" s="46"/>
      <c r="M627" s="222" t="s">
        <v>19</v>
      </c>
      <c r="N627" s="223" t="s">
        <v>44</v>
      </c>
      <c r="O627" s="86"/>
      <c r="P627" s="224">
        <f>O627*H627</f>
        <v>0</v>
      </c>
      <c r="Q627" s="224">
        <v>0</v>
      </c>
      <c r="R627" s="224">
        <f>Q627*H627</f>
        <v>0</v>
      </c>
      <c r="S627" s="224">
        <v>0</v>
      </c>
      <c r="T627" s="225">
        <f>S627*H627</f>
        <v>0</v>
      </c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R627" s="226" t="s">
        <v>135</v>
      </c>
      <c r="AT627" s="226" t="s">
        <v>190</v>
      </c>
      <c r="AU627" s="226" t="s">
        <v>80</v>
      </c>
      <c r="AY627" s="19" t="s">
        <v>188</v>
      </c>
      <c r="BE627" s="227">
        <f>IF(N627="základní",J627,0)</f>
        <v>0</v>
      </c>
      <c r="BF627" s="227">
        <f>IF(N627="snížená",J627,0)</f>
        <v>0</v>
      </c>
      <c r="BG627" s="227">
        <f>IF(N627="zákl. přenesená",J627,0)</f>
        <v>0</v>
      </c>
      <c r="BH627" s="227">
        <f>IF(N627="sníž. přenesená",J627,0)</f>
        <v>0</v>
      </c>
      <c r="BI627" s="227">
        <f>IF(N627="nulová",J627,0)</f>
        <v>0</v>
      </c>
      <c r="BJ627" s="19" t="s">
        <v>80</v>
      </c>
      <c r="BK627" s="227">
        <f>ROUND(I627*H627,2)</f>
        <v>0</v>
      </c>
      <c r="BL627" s="19" t="s">
        <v>135</v>
      </c>
      <c r="BM627" s="226" t="s">
        <v>6610</v>
      </c>
    </row>
    <row r="628" s="2" customFormat="1" ht="24.15" customHeight="1">
      <c r="A628" s="40"/>
      <c r="B628" s="41"/>
      <c r="C628" s="215" t="s">
        <v>5926</v>
      </c>
      <c r="D628" s="215" t="s">
        <v>190</v>
      </c>
      <c r="E628" s="216" t="s">
        <v>6492</v>
      </c>
      <c r="F628" s="217" t="s">
        <v>6493</v>
      </c>
      <c r="G628" s="218" t="s">
        <v>501</v>
      </c>
      <c r="H628" s="219">
        <v>24</v>
      </c>
      <c r="I628" s="220"/>
      <c r="J628" s="221">
        <f>ROUND(I628*H628,2)</f>
        <v>0</v>
      </c>
      <c r="K628" s="217" t="s">
        <v>19</v>
      </c>
      <c r="L628" s="46"/>
      <c r="M628" s="222" t="s">
        <v>19</v>
      </c>
      <c r="N628" s="223" t="s">
        <v>44</v>
      </c>
      <c r="O628" s="86"/>
      <c r="P628" s="224">
        <f>O628*H628</f>
        <v>0</v>
      </c>
      <c r="Q628" s="224">
        <v>0</v>
      </c>
      <c r="R628" s="224">
        <f>Q628*H628</f>
        <v>0</v>
      </c>
      <c r="S628" s="224">
        <v>0</v>
      </c>
      <c r="T628" s="225">
        <f>S628*H628</f>
        <v>0</v>
      </c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R628" s="226" t="s">
        <v>135</v>
      </c>
      <c r="AT628" s="226" t="s">
        <v>190</v>
      </c>
      <c r="AU628" s="226" t="s">
        <v>80</v>
      </c>
      <c r="AY628" s="19" t="s">
        <v>188</v>
      </c>
      <c r="BE628" s="227">
        <f>IF(N628="základní",J628,0)</f>
        <v>0</v>
      </c>
      <c r="BF628" s="227">
        <f>IF(N628="snížená",J628,0)</f>
        <v>0</v>
      </c>
      <c r="BG628" s="227">
        <f>IF(N628="zákl. přenesená",J628,0)</f>
        <v>0</v>
      </c>
      <c r="BH628" s="227">
        <f>IF(N628="sníž. přenesená",J628,0)</f>
        <v>0</v>
      </c>
      <c r="BI628" s="227">
        <f>IF(N628="nulová",J628,0)</f>
        <v>0</v>
      </c>
      <c r="BJ628" s="19" t="s">
        <v>80</v>
      </c>
      <c r="BK628" s="227">
        <f>ROUND(I628*H628,2)</f>
        <v>0</v>
      </c>
      <c r="BL628" s="19" t="s">
        <v>135</v>
      </c>
      <c r="BM628" s="226" t="s">
        <v>6611</v>
      </c>
    </row>
    <row r="629" s="2" customFormat="1" ht="24.15" customHeight="1">
      <c r="A629" s="40"/>
      <c r="B629" s="41"/>
      <c r="C629" s="215" t="s">
        <v>6612</v>
      </c>
      <c r="D629" s="215" t="s">
        <v>190</v>
      </c>
      <c r="E629" s="216" t="s">
        <v>6495</v>
      </c>
      <c r="F629" s="217" t="s">
        <v>6496</v>
      </c>
      <c r="G629" s="218" t="s">
        <v>501</v>
      </c>
      <c r="H629" s="219">
        <v>23</v>
      </c>
      <c r="I629" s="220"/>
      <c r="J629" s="221">
        <f>ROUND(I629*H629,2)</f>
        <v>0</v>
      </c>
      <c r="K629" s="217" t="s">
        <v>19</v>
      </c>
      <c r="L629" s="46"/>
      <c r="M629" s="222" t="s">
        <v>19</v>
      </c>
      <c r="N629" s="223" t="s">
        <v>44</v>
      </c>
      <c r="O629" s="86"/>
      <c r="P629" s="224">
        <f>O629*H629</f>
        <v>0</v>
      </c>
      <c r="Q629" s="224">
        <v>0</v>
      </c>
      <c r="R629" s="224">
        <f>Q629*H629</f>
        <v>0</v>
      </c>
      <c r="S629" s="224">
        <v>0</v>
      </c>
      <c r="T629" s="225">
        <f>S629*H629</f>
        <v>0</v>
      </c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R629" s="226" t="s">
        <v>135</v>
      </c>
      <c r="AT629" s="226" t="s">
        <v>190</v>
      </c>
      <c r="AU629" s="226" t="s">
        <v>80</v>
      </c>
      <c r="AY629" s="19" t="s">
        <v>188</v>
      </c>
      <c r="BE629" s="227">
        <f>IF(N629="základní",J629,0)</f>
        <v>0</v>
      </c>
      <c r="BF629" s="227">
        <f>IF(N629="snížená",J629,0)</f>
        <v>0</v>
      </c>
      <c r="BG629" s="227">
        <f>IF(N629="zákl. přenesená",J629,0)</f>
        <v>0</v>
      </c>
      <c r="BH629" s="227">
        <f>IF(N629="sníž. přenesená",J629,0)</f>
        <v>0</v>
      </c>
      <c r="BI629" s="227">
        <f>IF(N629="nulová",J629,0)</f>
        <v>0</v>
      </c>
      <c r="BJ629" s="19" t="s">
        <v>80</v>
      </c>
      <c r="BK629" s="227">
        <f>ROUND(I629*H629,2)</f>
        <v>0</v>
      </c>
      <c r="BL629" s="19" t="s">
        <v>135</v>
      </c>
      <c r="BM629" s="226" t="s">
        <v>6613</v>
      </c>
    </row>
    <row r="630" s="2" customFormat="1" ht="24.15" customHeight="1">
      <c r="A630" s="40"/>
      <c r="B630" s="41"/>
      <c r="C630" s="215" t="s">
        <v>5929</v>
      </c>
      <c r="D630" s="215" t="s">
        <v>190</v>
      </c>
      <c r="E630" s="216" t="s">
        <v>6614</v>
      </c>
      <c r="F630" s="217" t="s">
        <v>6615</v>
      </c>
      <c r="G630" s="218" t="s">
        <v>501</v>
      </c>
      <c r="H630" s="219">
        <v>18</v>
      </c>
      <c r="I630" s="220"/>
      <c r="J630" s="221">
        <f>ROUND(I630*H630,2)</f>
        <v>0</v>
      </c>
      <c r="K630" s="217" t="s">
        <v>19</v>
      </c>
      <c r="L630" s="46"/>
      <c r="M630" s="222" t="s">
        <v>19</v>
      </c>
      <c r="N630" s="223" t="s">
        <v>44</v>
      </c>
      <c r="O630" s="86"/>
      <c r="P630" s="224">
        <f>O630*H630</f>
        <v>0</v>
      </c>
      <c r="Q630" s="224">
        <v>0</v>
      </c>
      <c r="R630" s="224">
        <f>Q630*H630</f>
        <v>0</v>
      </c>
      <c r="S630" s="224">
        <v>0</v>
      </c>
      <c r="T630" s="225">
        <f>S630*H630</f>
        <v>0</v>
      </c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R630" s="226" t="s">
        <v>135</v>
      </c>
      <c r="AT630" s="226" t="s">
        <v>190</v>
      </c>
      <c r="AU630" s="226" t="s">
        <v>80</v>
      </c>
      <c r="AY630" s="19" t="s">
        <v>188</v>
      </c>
      <c r="BE630" s="227">
        <f>IF(N630="základní",J630,0)</f>
        <v>0</v>
      </c>
      <c r="BF630" s="227">
        <f>IF(N630="snížená",J630,0)</f>
        <v>0</v>
      </c>
      <c r="BG630" s="227">
        <f>IF(N630="zákl. přenesená",J630,0)</f>
        <v>0</v>
      </c>
      <c r="BH630" s="227">
        <f>IF(N630="sníž. přenesená",J630,0)</f>
        <v>0</v>
      </c>
      <c r="BI630" s="227">
        <f>IF(N630="nulová",J630,0)</f>
        <v>0</v>
      </c>
      <c r="BJ630" s="19" t="s">
        <v>80</v>
      </c>
      <c r="BK630" s="227">
        <f>ROUND(I630*H630,2)</f>
        <v>0</v>
      </c>
      <c r="BL630" s="19" t="s">
        <v>135</v>
      </c>
      <c r="BM630" s="226" t="s">
        <v>6616</v>
      </c>
    </row>
    <row r="631" s="2" customFormat="1" ht="16.5" customHeight="1">
      <c r="A631" s="40"/>
      <c r="B631" s="41"/>
      <c r="C631" s="215" t="s">
        <v>6617</v>
      </c>
      <c r="D631" s="215" t="s">
        <v>190</v>
      </c>
      <c r="E631" s="216" t="s">
        <v>6499</v>
      </c>
      <c r="F631" s="217" t="s">
        <v>6500</v>
      </c>
      <c r="G631" s="218" t="s">
        <v>1352</v>
      </c>
      <c r="H631" s="219">
        <v>2</v>
      </c>
      <c r="I631" s="220"/>
      <c r="J631" s="221">
        <f>ROUND(I631*H631,2)</f>
        <v>0</v>
      </c>
      <c r="K631" s="217" t="s">
        <v>19</v>
      </c>
      <c r="L631" s="46"/>
      <c r="M631" s="222" t="s">
        <v>19</v>
      </c>
      <c r="N631" s="223" t="s">
        <v>44</v>
      </c>
      <c r="O631" s="86"/>
      <c r="P631" s="224">
        <f>O631*H631</f>
        <v>0</v>
      </c>
      <c r="Q631" s="224">
        <v>0</v>
      </c>
      <c r="R631" s="224">
        <f>Q631*H631</f>
        <v>0</v>
      </c>
      <c r="S631" s="224">
        <v>0</v>
      </c>
      <c r="T631" s="225">
        <f>S631*H631</f>
        <v>0</v>
      </c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R631" s="226" t="s">
        <v>135</v>
      </c>
      <c r="AT631" s="226" t="s">
        <v>190</v>
      </c>
      <c r="AU631" s="226" t="s">
        <v>80</v>
      </c>
      <c r="AY631" s="19" t="s">
        <v>188</v>
      </c>
      <c r="BE631" s="227">
        <f>IF(N631="základní",J631,0)</f>
        <v>0</v>
      </c>
      <c r="BF631" s="227">
        <f>IF(N631="snížená",J631,0)</f>
        <v>0</v>
      </c>
      <c r="BG631" s="227">
        <f>IF(N631="zákl. přenesená",J631,0)</f>
        <v>0</v>
      </c>
      <c r="BH631" s="227">
        <f>IF(N631="sníž. přenesená",J631,0)</f>
        <v>0</v>
      </c>
      <c r="BI631" s="227">
        <f>IF(N631="nulová",J631,0)</f>
        <v>0</v>
      </c>
      <c r="BJ631" s="19" t="s">
        <v>80</v>
      </c>
      <c r="BK631" s="227">
        <f>ROUND(I631*H631,2)</f>
        <v>0</v>
      </c>
      <c r="BL631" s="19" t="s">
        <v>135</v>
      </c>
      <c r="BM631" s="226" t="s">
        <v>6618</v>
      </c>
    </row>
    <row r="632" s="2" customFormat="1" ht="16.5" customHeight="1">
      <c r="A632" s="40"/>
      <c r="B632" s="41"/>
      <c r="C632" s="215" t="s">
        <v>5932</v>
      </c>
      <c r="D632" s="215" t="s">
        <v>190</v>
      </c>
      <c r="E632" s="216" t="s">
        <v>6502</v>
      </c>
      <c r="F632" s="217" t="s">
        <v>6503</v>
      </c>
      <c r="G632" s="218" t="s">
        <v>1352</v>
      </c>
      <c r="H632" s="219">
        <v>15</v>
      </c>
      <c r="I632" s="220"/>
      <c r="J632" s="221">
        <f>ROUND(I632*H632,2)</f>
        <v>0</v>
      </c>
      <c r="K632" s="217" t="s">
        <v>19</v>
      </c>
      <c r="L632" s="46"/>
      <c r="M632" s="222" t="s">
        <v>19</v>
      </c>
      <c r="N632" s="223" t="s">
        <v>44</v>
      </c>
      <c r="O632" s="86"/>
      <c r="P632" s="224">
        <f>O632*H632</f>
        <v>0</v>
      </c>
      <c r="Q632" s="224">
        <v>0</v>
      </c>
      <c r="R632" s="224">
        <f>Q632*H632</f>
        <v>0</v>
      </c>
      <c r="S632" s="224">
        <v>0</v>
      </c>
      <c r="T632" s="225">
        <f>S632*H632</f>
        <v>0</v>
      </c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R632" s="226" t="s">
        <v>135</v>
      </c>
      <c r="AT632" s="226" t="s">
        <v>190</v>
      </c>
      <c r="AU632" s="226" t="s">
        <v>80</v>
      </c>
      <c r="AY632" s="19" t="s">
        <v>188</v>
      </c>
      <c r="BE632" s="227">
        <f>IF(N632="základní",J632,0)</f>
        <v>0</v>
      </c>
      <c r="BF632" s="227">
        <f>IF(N632="snížená",J632,0)</f>
        <v>0</v>
      </c>
      <c r="BG632" s="227">
        <f>IF(N632="zákl. přenesená",J632,0)</f>
        <v>0</v>
      </c>
      <c r="BH632" s="227">
        <f>IF(N632="sníž. přenesená",J632,0)</f>
        <v>0</v>
      </c>
      <c r="BI632" s="227">
        <f>IF(N632="nulová",J632,0)</f>
        <v>0</v>
      </c>
      <c r="BJ632" s="19" t="s">
        <v>80</v>
      </c>
      <c r="BK632" s="227">
        <f>ROUND(I632*H632,2)</f>
        <v>0</v>
      </c>
      <c r="BL632" s="19" t="s">
        <v>135</v>
      </c>
      <c r="BM632" s="226" t="s">
        <v>6619</v>
      </c>
    </row>
    <row r="633" s="2" customFormat="1" ht="16.5" customHeight="1">
      <c r="A633" s="40"/>
      <c r="B633" s="41"/>
      <c r="C633" s="215" t="s">
        <v>6620</v>
      </c>
      <c r="D633" s="215" t="s">
        <v>190</v>
      </c>
      <c r="E633" s="216" t="s">
        <v>6621</v>
      </c>
      <c r="F633" s="217" t="s">
        <v>6507</v>
      </c>
      <c r="G633" s="218" t="s">
        <v>1352</v>
      </c>
      <c r="H633" s="219">
        <v>1</v>
      </c>
      <c r="I633" s="220"/>
      <c r="J633" s="221">
        <f>ROUND(I633*H633,2)</f>
        <v>0</v>
      </c>
      <c r="K633" s="217" t="s">
        <v>19</v>
      </c>
      <c r="L633" s="46"/>
      <c r="M633" s="222" t="s">
        <v>19</v>
      </c>
      <c r="N633" s="223" t="s">
        <v>44</v>
      </c>
      <c r="O633" s="86"/>
      <c r="P633" s="224">
        <f>O633*H633</f>
        <v>0</v>
      </c>
      <c r="Q633" s="224">
        <v>0</v>
      </c>
      <c r="R633" s="224">
        <f>Q633*H633</f>
        <v>0</v>
      </c>
      <c r="S633" s="224">
        <v>0</v>
      </c>
      <c r="T633" s="225">
        <f>S633*H633</f>
        <v>0</v>
      </c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R633" s="226" t="s">
        <v>135</v>
      </c>
      <c r="AT633" s="226" t="s">
        <v>190</v>
      </c>
      <c r="AU633" s="226" t="s">
        <v>80</v>
      </c>
      <c r="AY633" s="19" t="s">
        <v>188</v>
      </c>
      <c r="BE633" s="227">
        <f>IF(N633="základní",J633,0)</f>
        <v>0</v>
      </c>
      <c r="BF633" s="227">
        <f>IF(N633="snížená",J633,0)</f>
        <v>0</v>
      </c>
      <c r="BG633" s="227">
        <f>IF(N633="zákl. přenesená",J633,0)</f>
        <v>0</v>
      </c>
      <c r="BH633" s="227">
        <f>IF(N633="sníž. přenesená",J633,0)</f>
        <v>0</v>
      </c>
      <c r="BI633" s="227">
        <f>IF(N633="nulová",J633,0)</f>
        <v>0</v>
      </c>
      <c r="BJ633" s="19" t="s">
        <v>80</v>
      </c>
      <c r="BK633" s="227">
        <f>ROUND(I633*H633,2)</f>
        <v>0</v>
      </c>
      <c r="BL633" s="19" t="s">
        <v>135</v>
      </c>
      <c r="BM633" s="226" t="s">
        <v>6622</v>
      </c>
    </row>
    <row r="634" s="2" customFormat="1" ht="16.5" customHeight="1">
      <c r="A634" s="40"/>
      <c r="B634" s="41"/>
      <c r="C634" s="215" t="s">
        <v>5935</v>
      </c>
      <c r="D634" s="215" t="s">
        <v>190</v>
      </c>
      <c r="E634" s="216" t="s">
        <v>5421</v>
      </c>
      <c r="F634" s="217" t="s">
        <v>5422</v>
      </c>
      <c r="G634" s="218" t="s">
        <v>451</v>
      </c>
      <c r="H634" s="219">
        <v>3</v>
      </c>
      <c r="I634" s="220"/>
      <c r="J634" s="221">
        <f>ROUND(I634*H634,2)</f>
        <v>0</v>
      </c>
      <c r="K634" s="217" t="s">
        <v>19</v>
      </c>
      <c r="L634" s="46"/>
      <c r="M634" s="222" t="s">
        <v>19</v>
      </c>
      <c r="N634" s="223" t="s">
        <v>44</v>
      </c>
      <c r="O634" s="86"/>
      <c r="P634" s="224">
        <f>O634*H634</f>
        <v>0</v>
      </c>
      <c r="Q634" s="224">
        <v>0</v>
      </c>
      <c r="R634" s="224">
        <f>Q634*H634</f>
        <v>0</v>
      </c>
      <c r="S634" s="224">
        <v>0</v>
      </c>
      <c r="T634" s="225">
        <f>S634*H634</f>
        <v>0</v>
      </c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R634" s="226" t="s">
        <v>135</v>
      </c>
      <c r="AT634" s="226" t="s">
        <v>190</v>
      </c>
      <c r="AU634" s="226" t="s">
        <v>80</v>
      </c>
      <c r="AY634" s="19" t="s">
        <v>188</v>
      </c>
      <c r="BE634" s="227">
        <f>IF(N634="základní",J634,0)</f>
        <v>0</v>
      </c>
      <c r="BF634" s="227">
        <f>IF(N634="snížená",J634,0)</f>
        <v>0</v>
      </c>
      <c r="BG634" s="227">
        <f>IF(N634="zákl. přenesená",J634,0)</f>
        <v>0</v>
      </c>
      <c r="BH634" s="227">
        <f>IF(N634="sníž. přenesená",J634,0)</f>
        <v>0</v>
      </c>
      <c r="BI634" s="227">
        <f>IF(N634="nulová",J634,0)</f>
        <v>0</v>
      </c>
      <c r="BJ634" s="19" t="s">
        <v>80</v>
      </c>
      <c r="BK634" s="227">
        <f>ROUND(I634*H634,2)</f>
        <v>0</v>
      </c>
      <c r="BL634" s="19" t="s">
        <v>135</v>
      </c>
      <c r="BM634" s="226" t="s">
        <v>6623</v>
      </c>
    </row>
    <row r="635" s="2" customFormat="1" ht="24.15" customHeight="1">
      <c r="A635" s="40"/>
      <c r="B635" s="41"/>
      <c r="C635" s="215" t="s">
        <v>6624</v>
      </c>
      <c r="D635" s="215" t="s">
        <v>190</v>
      </c>
      <c r="E635" s="216" t="s">
        <v>6511</v>
      </c>
      <c r="F635" s="217" t="s">
        <v>6512</v>
      </c>
      <c r="G635" s="218" t="s">
        <v>5425</v>
      </c>
      <c r="H635" s="219">
        <v>1</v>
      </c>
      <c r="I635" s="220"/>
      <c r="J635" s="221">
        <f>ROUND(I635*H635,2)</f>
        <v>0</v>
      </c>
      <c r="K635" s="217" t="s">
        <v>19</v>
      </c>
      <c r="L635" s="46"/>
      <c r="M635" s="222" t="s">
        <v>19</v>
      </c>
      <c r="N635" s="223" t="s">
        <v>44</v>
      </c>
      <c r="O635" s="86"/>
      <c r="P635" s="224">
        <f>O635*H635</f>
        <v>0</v>
      </c>
      <c r="Q635" s="224">
        <v>0</v>
      </c>
      <c r="R635" s="224">
        <f>Q635*H635</f>
        <v>0</v>
      </c>
      <c r="S635" s="224">
        <v>0</v>
      </c>
      <c r="T635" s="225">
        <f>S635*H635</f>
        <v>0</v>
      </c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R635" s="226" t="s">
        <v>135</v>
      </c>
      <c r="AT635" s="226" t="s">
        <v>190</v>
      </c>
      <c r="AU635" s="226" t="s">
        <v>80</v>
      </c>
      <c r="AY635" s="19" t="s">
        <v>188</v>
      </c>
      <c r="BE635" s="227">
        <f>IF(N635="základní",J635,0)</f>
        <v>0</v>
      </c>
      <c r="BF635" s="227">
        <f>IF(N635="snížená",J635,0)</f>
        <v>0</v>
      </c>
      <c r="BG635" s="227">
        <f>IF(N635="zákl. přenesená",J635,0)</f>
        <v>0</v>
      </c>
      <c r="BH635" s="227">
        <f>IF(N635="sníž. přenesená",J635,0)</f>
        <v>0</v>
      </c>
      <c r="BI635" s="227">
        <f>IF(N635="nulová",J635,0)</f>
        <v>0</v>
      </c>
      <c r="BJ635" s="19" t="s">
        <v>80</v>
      </c>
      <c r="BK635" s="227">
        <f>ROUND(I635*H635,2)</f>
        <v>0</v>
      </c>
      <c r="BL635" s="19" t="s">
        <v>135</v>
      </c>
      <c r="BM635" s="226" t="s">
        <v>6625</v>
      </c>
    </row>
    <row r="636" s="2" customFormat="1" ht="16.5" customHeight="1">
      <c r="A636" s="40"/>
      <c r="B636" s="41"/>
      <c r="C636" s="215" t="s">
        <v>5938</v>
      </c>
      <c r="D636" s="215" t="s">
        <v>190</v>
      </c>
      <c r="E636" s="216" t="s">
        <v>3916</v>
      </c>
      <c r="F636" s="217" t="s">
        <v>3917</v>
      </c>
      <c r="G636" s="218" t="s">
        <v>501</v>
      </c>
      <c r="H636" s="219">
        <v>194</v>
      </c>
      <c r="I636" s="220"/>
      <c r="J636" s="221">
        <f>ROUND(I636*H636,2)</f>
        <v>0</v>
      </c>
      <c r="K636" s="217" t="s">
        <v>19</v>
      </c>
      <c r="L636" s="46"/>
      <c r="M636" s="222" t="s">
        <v>19</v>
      </c>
      <c r="N636" s="223" t="s">
        <v>44</v>
      </c>
      <c r="O636" s="86"/>
      <c r="P636" s="224">
        <f>O636*H636</f>
        <v>0</v>
      </c>
      <c r="Q636" s="224">
        <v>0</v>
      </c>
      <c r="R636" s="224">
        <f>Q636*H636</f>
        <v>0</v>
      </c>
      <c r="S636" s="224">
        <v>0</v>
      </c>
      <c r="T636" s="225">
        <f>S636*H636</f>
        <v>0</v>
      </c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R636" s="226" t="s">
        <v>135</v>
      </c>
      <c r="AT636" s="226" t="s">
        <v>190</v>
      </c>
      <c r="AU636" s="226" t="s">
        <v>80</v>
      </c>
      <c r="AY636" s="19" t="s">
        <v>188</v>
      </c>
      <c r="BE636" s="227">
        <f>IF(N636="základní",J636,0)</f>
        <v>0</v>
      </c>
      <c r="BF636" s="227">
        <f>IF(N636="snížená",J636,0)</f>
        <v>0</v>
      </c>
      <c r="BG636" s="227">
        <f>IF(N636="zákl. přenesená",J636,0)</f>
        <v>0</v>
      </c>
      <c r="BH636" s="227">
        <f>IF(N636="sníž. přenesená",J636,0)</f>
        <v>0</v>
      </c>
      <c r="BI636" s="227">
        <f>IF(N636="nulová",J636,0)</f>
        <v>0</v>
      </c>
      <c r="BJ636" s="19" t="s">
        <v>80</v>
      </c>
      <c r="BK636" s="227">
        <f>ROUND(I636*H636,2)</f>
        <v>0</v>
      </c>
      <c r="BL636" s="19" t="s">
        <v>135</v>
      </c>
      <c r="BM636" s="226" t="s">
        <v>6626</v>
      </c>
    </row>
    <row r="637" s="2" customFormat="1" ht="16.5" customHeight="1">
      <c r="A637" s="40"/>
      <c r="B637" s="41"/>
      <c r="C637" s="215" t="s">
        <v>6627</v>
      </c>
      <c r="D637" s="215" t="s">
        <v>190</v>
      </c>
      <c r="E637" s="216" t="s">
        <v>3912</v>
      </c>
      <c r="F637" s="217" t="s">
        <v>6516</v>
      </c>
      <c r="G637" s="218" t="s">
        <v>3776</v>
      </c>
      <c r="H637" s="219">
        <v>1</v>
      </c>
      <c r="I637" s="220"/>
      <c r="J637" s="221">
        <f>ROUND(I637*H637,2)</f>
        <v>0</v>
      </c>
      <c r="K637" s="217" t="s">
        <v>19</v>
      </c>
      <c r="L637" s="46"/>
      <c r="M637" s="222" t="s">
        <v>19</v>
      </c>
      <c r="N637" s="223" t="s">
        <v>44</v>
      </c>
      <c r="O637" s="86"/>
      <c r="P637" s="224">
        <f>O637*H637</f>
        <v>0</v>
      </c>
      <c r="Q637" s="224">
        <v>0</v>
      </c>
      <c r="R637" s="224">
        <f>Q637*H637</f>
        <v>0</v>
      </c>
      <c r="S637" s="224">
        <v>0</v>
      </c>
      <c r="T637" s="225">
        <f>S637*H637</f>
        <v>0</v>
      </c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R637" s="226" t="s">
        <v>135</v>
      </c>
      <c r="AT637" s="226" t="s">
        <v>190</v>
      </c>
      <c r="AU637" s="226" t="s">
        <v>80</v>
      </c>
      <c r="AY637" s="19" t="s">
        <v>188</v>
      </c>
      <c r="BE637" s="227">
        <f>IF(N637="základní",J637,0)</f>
        <v>0</v>
      </c>
      <c r="BF637" s="227">
        <f>IF(N637="snížená",J637,0)</f>
        <v>0</v>
      </c>
      <c r="BG637" s="227">
        <f>IF(N637="zákl. přenesená",J637,0)</f>
        <v>0</v>
      </c>
      <c r="BH637" s="227">
        <f>IF(N637="sníž. přenesená",J637,0)</f>
        <v>0</v>
      </c>
      <c r="BI637" s="227">
        <f>IF(N637="nulová",J637,0)</f>
        <v>0</v>
      </c>
      <c r="BJ637" s="19" t="s">
        <v>80</v>
      </c>
      <c r="BK637" s="227">
        <f>ROUND(I637*H637,2)</f>
        <v>0</v>
      </c>
      <c r="BL637" s="19" t="s">
        <v>135</v>
      </c>
      <c r="BM637" s="226" t="s">
        <v>6628</v>
      </c>
    </row>
    <row r="638" s="2" customFormat="1" ht="16.5" customHeight="1">
      <c r="A638" s="40"/>
      <c r="B638" s="41"/>
      <c r="C638" s="215" t="s">
        <v>5941</v>
      </c>
      <c r="D638" s="215" t="s">
        <v>190</v>
      </c>
      <c r="E638" s="216" t="s">
        <v>6518</v>
      </c>
      <c r="F638" s="217" t="s">
        <v>6519</v>
      </c>
      <c r="G638" s="218" t="s">
        <v>451</v>
      </c>
      <c r="H638" s="219">
        <v>4</v>
      </c>
      <c r="I638" s="220"/>
      <c r="J638" s="221">
        <f>ROUND(I638*H638,2)</f>
        <v>0</v>
      </c>
      <c r="K638" s="217" t="s">
        <v>19</v>
      </c>
      <c r="L638" s="46"/>
      <c r="M638" s="222" t="s">
        <v>19</v>
      </c>
      <c r="N638" s="223" t="s">
        <v>44</v>
      </c>
      <c r="O638" s="86"/>
      <c r="P638" s="224">
        <f>O638*H638</f>
        <v>0</v>
      </c>
      <c r="Q638" s="224">
        <v>0</v>
      </c>
      <c r="R638" s="224">
        <f>Q638*H638</f>
        <v>0</v>
      </c>
      <c r="S638" s="224">
        <v>0</v>
      </c>
      <c r="T638" s="225">
        <f>S638*H638</f>
        <v>0</v>
      </c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R638" s="226" t="s">
        <v>135</v>
      </c>
      <c r="AT638" s="226" t="s">
        <v>190</v>
      </c>
      <c r="AU638" s="226" t="s">
        <v>80</v>
      </c>
      <c r="AY638" s="19" t="s">
        <v>188</v>
      </c>
      <c r="BE638" s="227">
        <f>IF(N638="základní",J638,0)</f>
        <v>0</v>
      </c>
      <c r="BF638" s="227">
        <f>IF(N638="snížená",J638,0)</f>
        <v>0</v>
      </c>
      <c r="BG638" s="227">
        <f>IF(N638="zákl. přenesená",J638,0)</f>
        <v>0</v>
      </c>
      <c r="BH638" s="227">
        <f>IF(N638="sníž. přenesená",J638,0)</f>
        <v>0</v>
      </c>
      <c r="BI638" s="227">
        <f>IF(N638="nulová",J638,0)</f>
        <v>0</v>
      </c>
      <c r="BJ638" s="19" t="s">
        <v>80</v>
      </c>
      <c r="BK638" s="227">
        <f>ROUND(I638*H638,2)</f>
        <v>0</v>
      </c>
      <c r="BL638" s="19" t="s">
        <v>135</v>
      </c>
      <c r="BM638" s="226" t="s">
        <v>6629</v>
      </c>
    </row>
    <row r="639" s="2" customFormat="1" ht="16.5" customHeight="1">
      <c r="A639" s="40"/>
      <c r="B639" s="41"/>
      <c r="C639" s="215" t="s">
        <v>6630</v>
      </c>
      <c r="D639" s="215" t="s">
        <v>190</v>
      </c>
      <c r="E639" s="216" t="s">
        <v>3904</v>
      </c>
      <c r="F639" s="217" t="s">
        <v>6522</v>
      </c>
      <c r="G639" s="218" t="s">
        <v>501</v>
      </c>
      <c r="H639" s="219">
        <v>194</v>
      </c>
      <c r="I639" s="220"/>
      <c r="J639" s="221">
        <f>ROUND(I639*H639,2)</f>
        <v>0</v>
      </c>
      <c r="K639" s="217" t="s">
        <v>19</v>
      </c>
      <c r="L639" s="46"/>
      <c r="M639" s="222" t="s">
        <v>19</v>
      </c>
      <c r="N639" s="223" t="s">
        <v>44</v>
      </c>
      <c r="O639" s="86"/>
      <c r="P639" s="224">
        <f>O639*H639</f>
        <v>0</v>
      </c>
      <c r="Q639" s="224">
        <v>0</v>
      </c>
      <c r="R639" s="224">
        <f>Q639*H639</f>
        <v>0</v>
      </c>
      <c r="S639" s="224">
        <v>0</v>
      </c>
      <c r="T639" s="225">
        <f>S639*H639</f>
        <v>0</v>
      </c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R639" s="226" t="s">
        <v>135</v>
      </c>
      <c r="AT639" s="226" t="s">
        <v>190</v>
      </c>
      <c r="AU639" s="226" t="s">
        <v>80</v>
      </c>
      <c r="AY639" s="19" t="s">
        <v>188</v>
      </c>
      <c r="BE639" s="227">
        <f>IF(N639="základní",J639,0)</f>
        <v>0</v>
      </c>
      <c r="BF639" s="227">
        <f>IF(N639="snížená",J639,0)</f>
        <v>0</v>
      </c>
      <c r="BG639" s="227">
        <f>IF(N639="zákl. přenesená",J639,0)</f>
        <v>0</v>
      </c>
      <c r="BH639" s="227">
        <f>IF(N639="sníž. přenesená",J639,0)</f>
        <v>0</v>
      </c>
      <c r="BI639" s="227">
        <f>IF(N639="nulová",J639,0)</f>
        <v>0</v>
      </c>
      <c r="BJ639" s="19" t="s">
        <v>80</v>
      </c>
      <c r="BK639" s="227">
        <f>ROUND(I639*H639,2)</f>
        <v>0</v>
      </c>
      <c r="BL639" s="19" t="s">
        <v>135</v>
      </c>
      <c r="BM639" s="226" t="s">
        <v>6631</v>
      </c>
    </row>
    <row r="640" s="2" customFormat="1" ht="16.5" customHeight="1">
      <c r="A640" s="40"/>
      <c r="B640" s="41"/>
      <c r="C640" s="215" t="s">
        <v>5944</v>
      </c>
      <c r="D640" s="215" t="s">
        <v>190</v>
      </c>
      <c r="E640" s="216" t="s">
        <v>6524</v>
      </c>
      <c r="F640" s="217" t="s">
        <v>6525</v>
      </c>
      <c r="G640" s="218" t="s">
        <v>501</v>
      </c>
      <c r="H640" s="219">
        <v>100</v>
      </c>
      <c r="I640" s="220"/>
      <c r="J640" s="221">
        <f>ROUND(I640*H640,2)</f>
        <v>0</v>
      </c>
      <c r="K640" s="217" t="s">
        <v>19</v>
      </c>
      <c r="L640" s="46"/>
      <c r="M640" s="222" t="s">
        <v>19</v>
      </c>
      <c r="N640" s="223" t="s">
        <v>44</v>
      </c>
      <c r="O640" s="86"/>
      <c r="P640" s="224">
        <f>O640*H640</f>
        <v>0</v>
      </c>
      <c r="Q640" s="224">
        <v>0</v>
      </c>
      <c r="R640" s="224">
        <f>Q640*H640</f>
        <v>0</v>
      </c>
      <c r="S640" s="224">
        <v>0</v>
      </c>
      <c r="T640" s="225">
        <f>S640*H640</f>
        <v>0</v>
      </c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R640" s="226" t="s">
        <v>135</v>
      </c>
      <c r="AT640" s="226" t="s">
        <v>190</v>
      </c>
      <c r="AU640" s="226" t="s">
        <v>80</v>
      </c>
      <c r="AY640" s="19" t="s">
        <v>188</v>
      </c>
      <c r="BE640" s="227">
        <f>IF(N640="základní",J640,0)</f>
        <v>0</v>
      </c>
      <c r="BF640" s="227">
        <f>IF(N640="snížená",J640,0)</f>
        <v>0</v>
      </c>
      <c r="BG640" s="227">
        <f>IF(N640="zákl. přenesená",J640,0)</f>
        <v>0</v>
      </c>
      <c r="BH640" s="227">
        <f>IF(N640="sníž. přenesená",J640,0)</f>
        <v>0</v>
      </c>
      <c r="BI640" s="227">
        <f>IF(N640="nulová",J640,0)</f>
        <v>0</v>
      </c>
      <c r="BJ640" s="19" t="s">
        <v>80</v>
      </c>
      <c r="BK640" s="227">
        <f>ROUND(I640*H640,2)</f>
        <v>0</v>
      </c>
      <c r="BL640" s="19" t="s">
        <v>135</v>
      </c>
      <c r="BM640" s="226" t="s">
        <v>6632</v>
      </c>
    </row>
    <row r="641" s="2" customFormat="1" ht="16.5" customHeight="1">
      <c r="A641" s="40"/>
      <c r="B641" s="41"/>
      <c r="C641" s="215" t="s">
        <v>6633</v>
      </c>
      <c r="D641" s="215" t="s">
        <v>190</v>
      </c>
      <c r="E641" s="216" t="s">
        <v>6528</v>
      </c>
      <c r="F641" s="217" t="s">
        <v>6529</v>
      </c>
      <c r="G641" s="218" t="s">
        <v>1397</v>
      </c>
      <c r="H641" s="219">
        <v>150</v>
      </c>
      <c r="I641" s="220"/>
      <c r="J641" s="221">
        <f>ROUND(I641*H641,2)</f>
        <v>0</v>
      </c>
      <c r="K641" s="217" t="s">
        <v>19</v>
      </c>
      <c r="L641" s="46"/>
      <c r="M641" s="222" t="s">
        <v>19</v>
      </c>
      <c r="N641" s="223" t="s">
        <v>44</v>
      </c>
      <c r="O641" s="86"/>
      <c r="P641" s="224">
        <f>O641*H641</f>
        <v>0</v>
      </c>
      <c r="Q641" s="224">
        <v>0</v>
      </c>
      <c r="R641" s="224">
        <f>Q641*H641</f>
        <v>0</v>
      </c>
      <c r="S641" s="224">
        <v>0</v>
      </c>
      <c r="T641" s="225">
        <f>S641*H641</f>
        <v>0</v>
      </c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R641" s="226" t="s">
        <v>135</v>
      </c>
      <c r="AT641" s="226" t="s">
        <v>190</v>
      </c>
      <c r="AU641" s="226" t="s">
        <v>80</v>
      </c>
      <c r="AY641" s="19" t="s">
        <v>188</v>
      </c>
      <c r="BE641" s="227">
        <f>IF(N641="základní",J641,0)</f>
        <v>0</v>
      </c>
      <c r="BF641" s="227">
        <f>IF(N641="snížená",J641,0)</f>
        <v>0</v>
      </c>
      <c r="BG641" s="227">
        <f>IF(N641="zákl. přenesená",J641,0)</f>
        <v>0</v>
      </c>
      <c r="BH641" s="227">
        <f>IF(N641="sníž. přenesená",J641,0)</f>
        <v>0</v>
      </c>
      <c r="BI641" s="227">
        <f>IF(N641="nulová",J641,0)</f>
        <v>0</v>
      </c>
      <c r="BJ641" s="19" t="s">
        <v>80</v>
      </c>
      <c r="BK641" s="227">
        <f>ROUND(I641*H641,2)</f>
        <v>0</v>
      </c>
      <c r="BL641" s="19" t="s">
        <v>135</v>
      </c>
      <c r="BM641" s="226" t="s">
        <v>6634</v>
      </c>
    </row>
    <row r="642" s="2" customFormat="1" ht="16.5" customHeight="1">
      <c r="A642" s="40"/>
      <c r="B642" s="41"/>
      <c r="C642" s="215" t="s">
        <v>5947</v>
      </c>
      <c r="D642" s="215" t="s">
        <v>190</v>
      </c>
      <c r="E642" s="216" t="s">
        <v>6531</v>
      </c>
      <c r="F642" s="217" t="s">
        <v>3798</v>
      </c>
      <c r="G642" s="218" t="s">
        <v>1397</v>
      </c>
      <c r="H642" s="219">
        <v>150</v>
      </c>
      <c r="I642" s="220"/>
      <c r="J642" s="221">
        <f>ROUND(I642*H642,2)</f>
        <v>0</v>
      </c>
      <c r="K642" s="217" t="s">
        <v>19</v>
      </c>
      <c r="L642" s="46"/>
      <c r="M642" s="222" t="s">
        <v>19</v>
      </c>
      <c r="N642" s="223" t="s">
        <v>44</v>
      </c>
      <c r="O642" s="86"/>
      <c r="P642" s="224">
        <f>O642*H642</f>
        <v>0</v>
      </c>
      <c r="Q642" s="224">
        <v>0</v>
      </c>
      <c r="R642" s="224">
        <f>Q642*H642</f>
        <v>0</v>
      </c>
      <c r="S642" s="224">
        <v>0</v>
      </c>
      <c r="T642" s="225">
        <f>S642*H642</f>
        <v>0</v>
      </c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R642" s="226" t="s">
        <v>135</v>
      </c>
      <c r="AT642" s="226" t="s">
        <v>190</v>
      </c>
      <c r="AU642" s="226" t="s">
        <v>80</v>
      </c>
      <c r="AY642" s="19" t="s">
        <v>188</v>
      </c>
      <c r="BE642" s="227">
        <f>IF(N642="základní",J642,0)</f>
        <v>0</v>
      </c>
      <c r="BF642" s="227">
        <f>IF(N642="snížená",J642,0)</f>
        <v>0</v>
      </c>
      <c r="BG642" s="227">
        <f>IF(N642="zákl. přenesená",J642,0)</f>
        <v>0</v>
      </c>
      <c r="BH642" s="227">
        <f>IF(N642="sníž. přenesená",J642,0)</f>
        <v>0</v>
      </c>
      <c r="BI642" s="227">
        <f>IF(N642="nulová",J642,0)</f>
        <v>0</v>
      </c>
      <c r="BJ642" s="19" t="s">
        <v>80</v>
      </c>
      <c r="BK642" s="227">
        <f>ROUND(I642*H642,2)</f>
        <v>0</v>
      </c>
      <c r="BL642" s="19" t="s">
        <v>135</v>
      </c>
      <c r="BM642" s="226" t="s">
        <v>6635</v>
      </c>
    </row>
    <row r="643" s="2" customFormat="1" ht="16.5" customHeight="1">
      <c r="A643" s="40"/>
      <c r="B643" s="41"/>
      <c r="C643" s="215" t="s">
        <v>6636</v>
      </c>
      <c r="D643" s="215" t="s">
        <v>190</v>
      </c>
      <c r="E643" s="216" t="s">
        <v>3918</v>
      </c>
      <c r="F643" s="217" t="s">
        <v>6534</v>
      </c>
      <c r="G643" s="218" t="s">
        <v>1352</v>
      </c>
      <c r="H643" s="219">
        <v>1</v>
      </c>
      <c r="I643" s="220"/>
      <c r="J643" s="221">
        <f>ROUND(I643*H643,2)</f>
        <v>0</v>
      </c>
      <c r="K643" s="217" t="s">
        <v>19</v>
      </c>
      <c r="L643" s="46"/>
      <c r="M643" s="222" t="s">
        <v>19</v>
      </c>
      <c r="N643" s="223" t="s">
        <v>44</v>
      </c>
      <c r="O643" s="86"/>
      <c r="P643" s="224">
        <f>O643*H643</f>
        <v>0</v>
      </c>
      <c r="Q643" s="224">
        <v>0</v>
      </c>
      <c r="R643" s="224">
        <f>Q643*H643</f>
        <v>0</v>
      </c>
      <c r="S643" s="224">
        <v>0</v>
      </c>
      <c r="T643" s="225">
        <f>S643*H643</f>
        <v>0</v>
      </c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R643" s="226" t="s">
        <v>135</v>
      </c>
      <c r="AT643" s="226" t="s">
        <v>190</v>
      </c>
      <c r="AU643" s="226" t="s">
        <v>80</v>
      </c>
      <c r="AY643" s="19" t="s">
        <v>188</v>
      </c>
      <c r="BE643" s="227">
        <f>IF(N643="základní",J643,0)</f>
        <v>0</v>
      </c>
      <c r="BF643" s="227">
        <f>IF(N643="snížená",J643,0)</f>
        <v>0</v>
      </c>
      <c r="BG643" s="227">
        <f>IF(N643="zákl. přenesená",J643,0)</f>
        <v>0</v>
      </c>
      <c r="BH643" s="227">
        <f>IF(N643="sníž. přenesená",J643,0)</f>
        <v>0</v>
      </c>
      <c r="BI643" s="227">
        <f>IF(N643="nulová",J643,0)</f>
        <v>0</v>
      </c>
      <c r="BJ643" s="19" t="s">
        <v>80</v>
      </c>
      <c r="BK643" s="227">
        <f>ROUND(I643*H643,2)</f>
        <v>0</v>
      </c>
      <c r="BL643" s="19" t="s">
        <v>135</v>
      </c>
      <c r="BM643" s="226" t="s">
        <v>6637</v>
      </c>
    </row>
    <row r="644" s="2" customFormat="1" ht="16.5" customHeight="1">
      <c r="A644" s="40"/>
      <c r="B644" s="41"/>
      <c r="C644" s="215" t="s">
        <v>5950</v>
      </c>
      <c r="D644" s="215" t="s">
        <v>190</v>
      </c>
      <c r="E644" s="216" t="s">
        <v>6536</v>
      </c>
      <c r="F644" s="217" t="s">
        <v>6537</v>
      </c>
      <c r="G644" s="218" t="s">
        <v>501</v>
      </c>
      <c r="H644" s="219">
        <v>15</v>
      </c>
      <c r="I644" s="220"/>
      <c r="J644" s="221">
        <f>ROUND(I644*H644,2)</f>
        <v>0</v>
      </c>
      <c r="K644" s="217" t="s">
        <v>19</v>
      </c>
      <c r="L644" s="46"/>
      <c r="M644" s="222" t="s">
        <v>19</v>
      </c>
      <c r="N644" s="223" t="s">
        <v>44</v>
      </c>
      <c r="O644" s="86"/>
      <c r="P644" s="224">
        <f>O644*H644</f>
        <v>0</v>
      </c>
      <c r="Q644" s="224">
        <v>0</v>
      </c>
      <c r="R644" s="224">
        <f>Q644*H644</f>
        <v>0</v>
      </c>
      <c r="S644" s="224">
        <v>0</v>
      </c>
      <c r="T644" s="225">
        <f>S644*H644</f>
        <v>0</v>
      </c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R644" s="226" t="s">
        <v>135</v>
      </c>
      <c r="AT644" s="226" t="s">
        <v>190</v>
      </c>
      <c r="AU644" s="226" t="s">
        <v>80</v>
      </c>
      <c r="AY644" s="19" t="s">
        <v>188</v>
      </c>
      <c r="BE644" s="227">
        <f>IF(N644="základní",J644,0)</f>
        <v>0</v>
      </c>
      <c r="BF644" s="227">
        <f>IF(N644="snížená",J644,0)</f>
        <v>0</v>
      </c>
      <c r="BG644" s="227">
        <f>IF(N644="zákl. přenesená",J644,0)</f>
        <v>0</v>
      </c>
      <c r="BH644" s="227">
        <f>IF(N644="sníž. přenesená",J644,0)</f>
        <v>0</v>
      </c>
      <c r="BI644" s="227">
        <f>IF(N644="nulová",J644,0)</f>
        <v>0</v>
      </c>
      <c r="BJ644" s="19" t="s">
        <v>80</v>
      </c>
      <c r="BK644" s="227">
        <f>ROUND(I644*H644,2)</f>
        <v>0</v>
      </c>
      <c r="BL644" s="19" t="s">
        <v>135</v>
      </c>
      <c r="BM644" s="226" t="s">
        <v>6638</v>
      </c>
    </row>
    <row r="645" s="2" customFormat="1" ht="16.5" customHeight="1">
      <c r="A645" s="40"/>
      <c r="B645" s="41"/>
      <c r="C645" s="215" t="s">
        <v>6639</v>
      </c>
      <c r="D645" s="215" t="s">
        <v>190</v>
      </c>
      <c r="E645" s="216" t="s">
        <v>6540</v>
      </c>
      <c r="F645" s="217" t="s">
        <v>6541</v>
      </c>
      <c r="G645" s="218" t="s">
        <v>1352</v>
      </c>
      <c r="H645" s="219">
        <v>15</v>
      </c>
      <c r="I645" s="220"/>
      <c r="J645" s="221">
        <f>ROUND(I645*H645,2)</f>
        <v>0</v>
      </c>
      <c r="K645" s="217" t="s">
        <v>19</v>
      </c>
      <c r="L645" s="46"/>
      <c r="M645" s="222" t="s">
        <v>19</v>
      </c>
      <c r="N645" s="223" t="s">
        <v>44</v>
      </c>
      <c r="O645" s="86"/>
      <c r="P645" s="224">
        <f>O645*H645</f>
        <v>0</v>
      </c>
      <c r="Q645" s="224">
        <v>0</v>
      </c>
      <c r="R645" s="224">
        <f>Q645*H645</f>
        <v>0</v>
      </c>
      <c r="S645" s="224">
        <v>0</v>
      </c>
      <c r="T645" s="225">
        <f>S645*H645</f>
        <v>0</v>
      </c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R645" s="226" t="s">
        <v>135</v>
      </c>
      <c r="AT645" s="226" t="s">
        <v>190</v>
      </c>
      <c r="AU645" s="226" t="s">
        <v>80</v>
      </c>
      <c r="AY645" s="19" t="s">
        <v>188</v>
      </c>
      <c r="BE645" s="227">
        <f>IF(N645="základní",J645,0)</f>
        <v>0</v>
      </c>
      <c r="BF645" s="227">
        <f>IF(N645="snížená",J645,0)</f>
        <v>0</v>
      </c>
      <c r="BG645" s="227">
        <f>IF(N645="zákl. přenesená",J645,0)</f>
        <v>0</v>
      </c>
      <c r="BH645" s="227">
        <f>IF(N645="sníž. přenesená",J645,0)</f>
        <v>0</v>
      </c>
      <c r="BI645" s="227">
        <f>IF(N645="nulová",J645,0)</f>
        <v>0</v>
      </c>
      <c r="BJ645" s="19" t="s">
        <v>80</v>
      </c>
      <c r="BK645" s="227">
        <f>ROUND(I645*H645,2)</f>
        <v>0</v>
      </c>
      <c r="BL645" s="19" t="s">
        <v>135</v>
      </c>
      <c r="BM645" s="226" t="s">
        <v>6640</v>
      </c>
    </row>
    <row r="646" s="2" customFormat="1" ht="16.5" customHeight="1">
      <c r="A646" s="40"/>
      <c r="B646" s="41"/>
      <c r="C646" s="215" t="s">
        <v>5953</v>
      </c>
      <c r="D646" s="215" t="s">
        <v>190</v>
      </c>
      <c r="E646" s="216" t="s">
        <v>6547</v>
      </c>
      <c r="F646" s="217" t="s">
        <v>6548</v>
      </c>
      <c r="G646" s="218" t="s">
        <v>3827</v>
      </c>
      <c r="H646" s="219">
        <v>1</v>
      </c>
      <c r="I646" s="220"/>
      <c r="J646" s="221">
        <f>ROUND(I646*H646,2)</f>
        <v>0</v>
      </c>
      <c r="K646" s="217" t="s">
        <v>19</v>
      </c>
      <c r="L646" s="46"/>
      <c r="M646" s="222" t="s">
        <v>19</v>
      </c>
      <c r="N646" s="223" t="s">
        <v>44</v>
      </c>
      <c r="O646" s="86"/>
      <c r="P646" s="224">
        <f>O646*H646</f>
        <v>0</v>
      </c>
      <c r="Q646" s="224">
        <v>0</v>
      </c>
      <c r="R646" s="224">
        <f>Q646*H646</f>
        <v>0</v>
      </c>
      <c r="S646" s="224">
        <v>0</v>
      </c>
      <c r="T646" s="225">
        <f>S646*H646</f>
        <v>0</v>
      </c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R646" s="226" t="s">
        <v>135</v>
      </c>
      <c r="AT646" s="226" t="s">
        <v>190</v>
      </c>
      <c r="AU646" s="226" t="s">
        <v>80</v>
      </c>
      <c r="AY646" s="19" t="s">
        <v>188</v>
      </c>
      <c r="BE646" s="227">
        <f>IF(N646="základní",J646,0)</f>
        <v>0</v>
      </c>
      <c r="BF646" s="227">
        <f>IF(N646="snížená",J646,0)</f>
        <v>0</v>
      </c>
      <c r="BG646" s="227">
        <f>IF(N646="zákl. přenesená",J646,0)</f>
        <v>0</v>
      </c>
      <c r="BH646" s="227">
        <f>IF(N646="sníž. přenesená",J646,0)</f>
        <v>0</v>
      </c>
      <c r="BI646" s="227">
        <f>IF(N646="nulová",J646,0)</f>
        <v>0</v>
      </c>
      <c r="BJ646" s="19" t="s">
        <v>80</v>
      </c>
      <c r="BK646" s="227">
        <f>ROUND(I646*H646,2)</f>
        <v>0</v>
      </c>
      <c r="BL646" s="19" t="s">
        <v>135</v>
      </c>
      <c r="BM646" s="226" t="s">
        <v>6641</v>
      </c>
    </row>
    <row r="647" s="2" customFormat="1" ht="21.75" customHeight="1">
      <c r="A647" s="40"/>
      <c r="B647" s="41"/>
      <c r="C647" s="215" t="s">
        <v>6642</v>
      </c>
      <c r="D647" s="215" t="s">
        <v>190</v>
      </c>
      <c r="E647" s="216" t="s">
        <v>6550</v>
      </c>
      <c r="F647" s="217" t="s">
        <v>6551</v>
      </c>
      <c r="G647" s="218" t="s">
        <v>345</v>
      </c>
      <c r="H647" s="219">
        <v>0.10000000000000001</v>
      </c>
      <c r="I647" s="220"/>
      <c r="J647" s="221">
        <f>ROUND(I647*H647,2)</f>
        <v>0</v>
      </c>
      <c r="K647" s="217" t="s">
        <v>19</v>
      </c>
      <c r="L647" s="46"/>
      <c r="M647" s="222" t="s">
        <v>19</v>
      </c>
      <c r="N647" s="223" t="s">
        <v>44</v>
      </c>
      <c r="O647" s="86"/>
      <c r="P647" s="224">
        <f>O647*H647</f>
        <v>0</v>
      </c>
      <c r="Q647" s="224">
        <v>0</v>
      </c>
      <c r="R647" s="224">
        <f>Q647*H647</f>
        <v>0</v>
      </c>
      <c r="S647" s="224">
        <v>0</v>
      </c>
      <c r="T647" s="225">
        <f>S647*H647</f>
        <v>0</v>
      </c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R647" s="226" t="s">
        <v>135</v>
      </c>
      <c r="AT647" s="226" t="s">
        <v>190</v>
      </c>
      <c r="AU647" s="226" t="s">
        <v>80</v>
      </c>
      <c r="AY647" s="19" t="s">
        <v>188</v>
      </c>
      <c r="BE647" s="227">
        <f>IF(N647="základní",J647,0)</f>
        <v>0</v>
      </c>
      <c r="BF647" s="227">
        <f>IF(N647="snížená",J647,0)</f>
        <v>0</v>
      </c>
      <c r="BG647" s="227">
        <f>IF(N647="zákl. přenesená",J647,0)</f>
        <v>0</v>
      </c>
      <c r="BH647" s="227">
        <f>IF(N647="sníž. přenesená",J647,0)</f>
        <v>0</v>
      </c>
      <c r="BI647" s="227">
        <f>IF(N647="nulová",J647,0)</f>
        <v>0</v>
      </c>
      <c r="BJ647" s="19" t="s">
        <v>80</v>
      </c>
      <c r="BK647" s="227">
        <f>ROUND(I647*H647,2)</f>
        <v>0</v>
      </c>
      <c r="BL647" s="19" t="s">
        <v>135</v>
      </c>
      <c r="BM647" s="226" t="s">
        <v>6643</v>
      </c>
    </row>
    <row r="648" s="2" customFormat="1" ht="16.5" customHeight="1">
      <c r="A648" s="40"/>
      <c r="B648" s="41"/>
      <c r="C648" s="215" t="s">
        <v>5956</v>
      </c>
      <c r="D648" s="215" t="s">
        <v>190</v>
      </c>
      <c r="E648" s="216" t="s">
        <v>6554</v>
      </c>
      <c r="F648" s="217" t="s">
        <v>6555</v>
      </c>
      <c r="G648" s="218" t="s">
        <v>345</v>
      </c>
      <c r="H648" s="219">
        <v>0.10000000000000001</v>
      </c>
      <c r="I648" s="220"/>
      <c r="J648" s="221">
        <f>ROUND(I648*H648,2)</f>
        <v>0</v>
      </c>
      <c r="K648" s="217" t="s">
        <v>19</v>
      </c>
      <c r="L648" s="46"/>
      <c r="M648" s="222" t="s">
        <v>19</v>
      </c>
      <c r="N648" s="223" t="s">
        <v>44</v>
      </c>
      <c r="O648" s="86"/>
      <c r="P648" s="224">
        <f>O648*H648</f>
        <v>0</v>
      </c>
      <c r="Q648" s="224">
        <v>0</v>
      </c>
      <c r="R648" s="224">
        <f>Q648*H648</f>
        <v>0</v>
      </c>
      <c r="S648" s="224">
        <v>0</v>
      </c>
      <c r="T648" s="225">
        <f>S648*H648</f>
        <v>0</v>
      </c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R648" s="226" t="s">
        <v>135</v>
      </c>
      <c r="AT648" s="226" t="s">
        <v>190</v>
      </c>
      <c r="AU648" s="226" t="s">
        <v>80</v>
      </c>
      <c r="AY648" s="19" t="s">
        <v>188</v>
      </c>
      <c r="BE648" s="227">
        <f>IF(N648="základní",J648,0)</f>
        <v>0</v>
      </c>
      <c r="BF648" s="227">
        <f>IF(N648="snížená",J648,0)</f>
        <v>0</v>
      </c>
      <c r="BG648" s="227">
        <f>IF(N648="zákl. přenesená",J648,0)</f>
        <v>0</v>
      </c>
      <c r="BH648" s="227">
        <f>IF(N648="sníž. přenesená",J648,0)</f>
        <v>0</v>
      </c>
      <c r="BI648" s="227">
        <f>IF(N648="nulová",J648,0)</f>
        <v>0</v>
      </c>
      <c r="BJ648" s="19" t="s">
        <v>80</v>
      </c>
      <c r="BK648" s="227">
        <f>ROUND(I648*H648,2)</f>
        <v>0</v>
      </c>
      <c r="BL648" s="19" t="s">
        <v>135</v>
      </c>
      <c r="BM648" s="226" t="s">
        <v>6644</v>
      </c>
    </row>
    <row r="649" s="2" customFormat="1" ht="16.5" customHeight="1">
      <c r="A649" s="40"/>
      <c r="B649" s="41"/>
      <c r="C649" s="215" t="s">
        <v>6645</v>
      </c>
      <c r="D649" s="215" t="s">
        <v>190</v>
      </c>
      <c r="E649" s="216" t="s">
        <v>6557</v>
      </c>
      <c r="F649" s="217" t="s">
        <v>6558</v>
      </c>
      <c r="G649" s="218" t="s">
        <v>345</v>
      </c>
      <c r="H649" s="219">
        <v>3</v>
      </c>
      <c r="I649" s="220"/>
      <c r="J649" s="221">
        <f>ROUND(I649*H649,2)</f>
        <v>0</v>
      </c>
      <c r="K649" s="217" t="s">
        <v>19</v>
      </c>
      <c r="L649" s="46"/>
      <c r="M649" s="222" t="s">
        <v>19</v>
      </c>
      <c r="N649" s="223" t="s">
        <v>44</v>
      </c>
      <c r="O649" s="86"/>
      <c r="P649" s="224">
        <f>O649*H649</f>
        <v>0</v>
      </c>
      <c r="Q649" s="224">
        <v>0</v>
      </c>
      <c r="R649" s="224">
        <f>Q649*H649</f>
        <v>0</v>
      </c>
      <c r="S649" s="224">
        <v>0</v>
      </c>
      <c r="T649" s="225">
        <f>S649*H649</f>
        <v>0</v>
      </c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R649" s="226" t="s">
        <v>135</v>
      </c>
      <c r="AT649" s="226" t="s">
        <v>190</v>
      </c>
      <c r="AU649" s="226" t="s">
        <v>80</v>
      </c>
      <c r="AY649" s="19" t="s">
        <v>188</v>
      </c>
      <c r="BE649" s="227">
        <f>IF(N649="základní",J649,0)</f>
        <v>0</v>
      </c>
      <c r="BF649" s="227">
        <f>IF(N649="snížená",J649,0)</f>
        <v>0</v>
      </c>
      <c r="BG649" s="227">
        <f>IF(N649="zákl. přenesená",J649,0)</f>
        <v>0</v>
      </c>
      <c r="BH649" s="227">
        <f>IF(N649="sníž. přenesená",J649,0)</f>
        <v>0</v>
      </c>
      <c r="BI649" s="227">
        <f>IF(N649="nulová",J649,0)</f>
        <v>0</v>
      </c>
      <c r="BJ649" s="19" t="s">
        <v>80</v>
      </c>
      <c r="BK649" s="227">
        <f>ROUND(I649*H649,2)</f>
        <v>0</v>
      </c>
      <c r="BL649" s="19" t="s">
        <v>135</v>
      </c>
      <c r="BM649" s="226" t="s">
        <v>6646</v>
      </c>
    </row>
    <row r="650" s="2" customFormat="1" ht="16.5" customHeight="1">
      <c r="A650" s="40"/>
      <c r="B650" s="41"/>
      <c r="C650" s="215" t="s">
        <v>5959</v>
      </c>
      <c r="D650" s="215" t="s">
        <v>190</v>
      </c>
      <c r="E650" s="216" t="s">
        <v>6561</v>
      </c>
      <c r="F650" s="217" t="s">
        <v>6562</v>
      </c>
      <c r="G650" s="218" t="s">
        <v>345</v>
      </c>
      <c r="H650" s="219">
        <v>0.10000000000000001</v>
      </c>
      <c r="I650" s="220"/>
      <c r="J650" s="221">
        <f>ROUND(I650*H650,2)</f>
        <v>0</v>
      </c>
      <c r="K650" s="217" t="s">
        <v>19</v>
      </c>
      <c r="L650" s="46"/>
      <c r="M650" s="222" t="s">
        <v>19</v>
      </c>
      <c r="N650" s="223" t="s">
        <v>44</v>
      </c>
      <c r="O650" s="86"/>
      <c r="P650" s="224">
        <f>O650*H650</f>
        <v>0</v>
      </c>
      <c r="Q650" s="224">
        <v>0</v>
      </c>
      <c r="R650" s="224">
        <f>Q650*H650</f>
        <v>0</v>
      </c>
      <c r="S650" s="224">
        <v>0</v>
      </c>
      <c r="T650" s="225">
        <f>S650*H650</f>
        <v>0</v>
      </c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R650" s="226" t="s">
        <v>135</v>
      </c>
      <c r="AT650" s="226" t="s">
        <v>190</v>
      </c>
      <c r="AU650" s="226" t="s">
        <v>80</v>
      </c>
      <c r="AY650" s="19" t="s">
        <v>188</v>
      </c>
      <c r="BE650" s="227">
        <f>IF(N650="základní",J650,0)</f>
        <v>0</v>
      </c>
      <c r="BF650" s="227">
        <f>IF(N650="snížená",J650,0)</f>
        <v>0</v>
      </c>
      <c r="BG650" s="227">
        <f>IF(N650="zákl. přenesená",J650,0)</f>
        <v>0</v>
      </c>
      <c r="BH650" s="227">
        <f>IF(N650="sníž. přenesená",J650,0)</f>
        <v>0</v>
      </c>
      <c r="BI650" s="227">
        <f>IF(N650="nulová",J650,0)</f>
        <v>0</v>
      </c>
      <c r="BJ650" s="19" t="s">
        <v>80</v>
      </c>
      <c r="BK650" s="227">
        <f>ROUND(I650*H650,2)</f>
        <v>0</v>
      </c>
      <c r="BL650" s="19" t="s">
        <v>135</v>
      </c>
      <c r="BM650" s="226" t="s">
        <v>6647</v>
      </c>
    </row>
    <row r="651" s="2" customFormat="1" ht="16.5" customHeight="1">
      <c r="A651" s="40"/>
      <c r="B651" s="41"/>
      <c r="C651" s="215" t="s">
        <v>6648</v>
      </c>
      <c r="D651" s="215" t="s">
        <v>190</v>
      </c>
      <c r="E651" s="216" t="s">
        <v>5589</v>
      </c>
      <c r="F651" s="217" t="s">
        <v>4152</v>
      </c>
      <c r="G651" s="218" t="s">
        <v>451</v>
      </c>
      <c r="H651" s="219">
        <v>8</v>
      </c>
      <c r="I651" s="220"/>
      <c r="J651" s="221">
        <f>ROUND(I651*H651,2)</f>
        <v>0</v>
      </c>
      <c r="K651" s="217" t="s">
        <v>19</v>
      </c>
      <c r="L651" s="46"/>
      <c r="M651" s="222" t="s">
        <v>19</v>
      </c>
      <c r="N651" s="223" t="s">
        <v>44</v>
      </c>
      <c r="O651" s="86"/>
      <c r="P651" s="224">
        <f>O651*H651</f>
        <v>0</v>
      </c>
      <c r="Q651" s="224">
        <v>0</v>
      </c>
      <c r="R651" s="224">
        <f>Q651*H651</f>
        <v>0</v>
      </c>
      <c r="S651" s="224">
        <v>0</v>
      </c>
      <c r="T651" s="225">
        <f>S651*H651</f>
        <v>0</v>
      </c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R651" s="226" t="s">
        <v>135</v>
      </c>
      <c r="AT651" s="226" t="s">
        <v>190</v>
      </c>
      <c r="AU651" s="226" t="s">
        <v>80</v>
      </c>
      <c r="AY651" s="19" t="s">
        <v>188</v>
      </c>
      <c r="BE651" s="227">
        <f>IF(N651="základní",J651,0)</f>
        <v>0</v>
      </c>
      <c r="BF651" s="227">
        <f>IF(N651="snížená",J651,0)</f>
        <v>0</v>
      </c>
      <c r="BG651" s="227">
        <f>IF(N651="zákl. přenesená",J651,0)</f>
        <v>0</v>
      </c>
      <c r="BH651" s="227">
        <f>IF(N651="sníž. přenesená",J651,0)</f>
        <v>0</v>
      </c>
      <c r="BI651" s="227">
        <f>IF(N651="nulová",J651,0)</f>
        <v>0</v>
      </c>
      <c r="BJ651" s="19" t="s">
        <v>80</v>
      </c>
      <c r="BK651" s="227">
        <f>ROUND(I651*H651,2)</f>
        <v>0</v>
      </c>
      <c r="BL651" s="19" t="s">
        <v>135</v>
      </c>
      <c r="BM651" s="226" t="s">
        <v>6649</v>
      </c>
    </row>
    <row r="652" s="2" customFormat="1" ht="16.5" customHeight="1">
      <c r="A652" s="40"/>
      <c r="B652" s="41"/>
      <c r="C652" s="215" t="s">
        <v>5962</v>
      </c>
      <c r="D652" s="215" t="s">
        <v>190</v>
      </c>
      <c r="E652" s="216" t="s">
        <v>3922</v>
      </c>
      <c r="F652" s="217" t="s">
        <v>6570</v>
      </c>
      <c r="G652" s="218" t="s">
        <v>345</v>
      </c>
      <c r="H652" s="219">
        <v>0.14999999999999999</v>
      </c>
      <c r="I652" s="220"/>
      <c r="J652" s="221">
        <f>ROUND(I652*H652,2)</f>
        <v>0</v>
      </c>
      <c r="K652" s="217" t="s">
        <v>19</v>
      </c>
      <c r="L652" s="46"/>
      <c r="M652" s="222" t="s">
        <v>19</v>
      </c>
      <c r="N652" s="223" t="s">
        <v>44</v>
      </c>
      <c r="O652" s="86"/>
      <c r="P652" s="224">
        <f>O652*H652</f>
        <v>0</v>
      </c>
      <c r="Q652" s="224">
        <v>0</v>
      </c>
      <c r="R652" s="224">
        <f>Q652*H652</f>
        <v>0</v>
      </c>
      <c r="S652" s="224">
        <v>0</v>
      </c>
      <c r="T652" s="225">
        <f>S652*H652</f>
        <v>0</v>
      </c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R652" s="226" t="s">
        <v>135</v>
      </c>
      <c r="AT652" s="226" t="s">
        <v>190</v>
      </c>
      <c r="AU652" s="226" t="s">
        <v>80</v>
      </c>
      <c r="AY652" s="19" t="s">
        <v>188</v>
      </c>
      <c r="BE652" s="227">
        <f>IF(N652="základní",J652,0)</f>
        <v>0</v>
      </c>
      <c r="BF652" s="227">
        <f>IF(N652="snížená",J652,0)</f>
        <v>0</v>
      </c>
      <c r="BG652" s="227">
        <f>IF(N652="zákl. přenesená",J652,0)</f>
        <v>0</v>
      </c>
      <c r="BH652" s="227">
        <f>IF(N652="sníž. přenesená",J652,0)</f>
        <v>0</v>
      </c>
      <c r="BI652" s="227">
        <f>IF(N652="nulová",J652,0)</f>
        <v>0</v>
      </c>
      <c r="BJ652" s="19" t="s">
        <v>80</v>
      </c>
      <c r="BK652" s="227">
        <f>ROUND(I652*H652,2)</f>
        <v>0</v>
      </c>
      <c r="BL652" s="19" t="s">
        <v>135</v>
      </c>
      <c r="BM652" s="226" t="s">
        <v>6650</v>
      </c>
    </row>
    <row r="653" s="2" customFormat="1" ht="16.5" customHeight="1">
      <c r="A653" s="40"/>
      <c r="B653" s="41"/>
      <c r="C653" s="215" t="s">
        <v>6651</v>
      </c>
      <c r="D653" s="215" t="s">
        <v>190</v>
      </c>
      <c r="E653" s="216" t="s">
        <v>3924</v>
      </c>
      <c r="F653" s="217" t="s">
        <v>3767</v>
      </c>
      <c r="G653" s="218" t="s">
        <v>345</v>
      </c>
      <c r="H653" s="219">
        <v>0.14999999999999999</v>
      </c>
      <c r="I653" s="220"/>
      <c r="J653" s="221">
        <f>ROUND(I653*H653,2)</f>
        <v>0</v>
      </c>
      <c r="K653" s="217" t="s">
        <v>19</v>
      </c>
      <c r="L653" s="46"/>
      <c r="M653" s="222" t="s">
        <v>19</v>
      </c>
      <c r="N653" s="223" t="s">
        <v>44</v>
      </c>
      <c r="O653" s="86"/>
      <c r="P653" s="224">
        <f>O653*H653</f>
        <v>0</v>
      </c>
      <c r="Q653" s="224">
        <v>0</v>
      </c>
      <c r="R653" s="224">
        <f>Q653*H653</f>
        <v>0</v>
      </c>
      <c r="S653" s="224">
        <v>0</v>
      </c>
      <c r="T653" s="225">
        <f>S653*H653</f>
        <v>0</v>
      </c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R653" s="226" t="s">
        <v>135</v>
      </c>
      <c r="AT653" s="226" t="s">
        <v>190</v>
      </c>
      <c r="AU653" s="226" t="s">
        <v>80</v>
      </c>
      <c r="AY653" s="19" t="s">
        <v>188</v>
      </c>
      <c r="BE653" s="227">
        <f>IF(N653="základní",J653,0)</f>
        <v>0</v>
      </c>
      <c r="BF653" s="227">
        <f>IF(N653="snížená",J653,0)</f>
        <v>0</v>
      </c>
      <c r="BG653" s="227">
        <f>IF(N653="zákl. přenesená",J653,0)</f>
        <v>0</v>
      </c>
      <c r="BH653" s="227">
        <f>IF(N653="sníž. přenesená",J653,0)</f>
        <v>0</v>
      </c>
      <c r="BI653" s="227">
        <f>IF(N653="nulová",J653,0)</f>
        <v>0</v>
      </c>
      <c r="BJ653" s="19" t="s">
        <v>80</v>
      </c>
      <c r="BK653" s="227">
        <f>ROUND(I653*H653,2)</f>
        <v>0</v>
      </c>
      <c r="BL653" s="19" t="s">
        <v>135</v>
      </c>
      <c r="BM653" s="226" t="s">
        <v>6652</v>
      </c>
    </row>
    <row r="654" s="2" customFormat="1" ht="16.5" customHeight="1">
      <c r="A654" s="40"/>
      <c r="B654" s="41"/>
      <c r="C654" s="215" t="s">
        <v>5965</v>
      </c>
      <c r="D654" s="215" t="s">
        <v>190</v>
      </c>
      <c r="E654" s="216" t="s">
        <v>5591</v>
      </c>
      <c r="F654" s="217" t="s">
        <v>5592</v>
      </c>
      <c r="G654" s="218" t="s">
        <v>345</v>
      </c>
      <c r="H654" s="219">
        <v>0.5</v>
      </c>
      <c r="I654" s="220"/>
      <c r="J654" s="221">
        <f>ROUND(I654*H654,2)</f>
        <v>0</v>
      </c>
      <c r="K654" s="217" t="s">
        <v>19</v>
      </c>
      <c r="L654" s="46"/>
      <c r="M654" s="222" t="s">
        <v>19</v>
      </c>
      <c r="N654" s="223" t="s">
        <v>44</v>
      </c>
      <c r="O654" s="86"/>
      <c r="P654" s="224">
        <f>O654*H654</f>
        <v>0</v>
      </c>
      <c r="Q654" s="224">
        <v>0</v>
      </c>
      <c r="R654" s="224">
        <f>Q654*H654</f>
        <v>0</v>
      </c>
      <c r="S654" s="224">
        <v>0</v>
      </c>
      <c r="T654" s="225">
        <f>S654*H654</f>
        <v>0</v>
      </c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R654" s="226" t="s">
        <v>135</v>
      </c>
      <c r="AT654" s="226" t="s">
        <v>190</v>
      </c>
      <c r="AU654" s="226" t="s">
        <v>80</v>
      </c>
      <c r="AY654" s="19" t="s">
        <v>188</v>
      </c>
      <c r="BE654" s="227">
        <f>IF(N654="základní",J654,0)</f>
        <v>0</v>
      </c>
      <c r="BF654" s="227">
        <f>IF(N654="snížená",J654,0)</f>
        <v>0</v>
      </c>
      <c r="BG654" s="227">
        <f>IF(N654="zákl. přenesená",J654,0)</f>
        <v>0</v>
      </c>
      <c r="BH654" s="227">
        <f>IF(N654="sníž. přenesená",J654,0)</f>
        <v>0</v>
      </c>
      <c r="BI654" s="227">
        <f>IF(N654="nulová",J654,0)</f>
        <v>0</v>
      </c>
      <c r="BJ654" s="19" t="s">
        <v>80</v>
      </c>
      <c r="BK654" s="227">
        <f>ROUND(I654*H654,2)</f>
        <v>0</v>
      </c>
      <c r="BL654" s="19" t="s">
        <v>135</v>
      </c>
      <c r="BM654" s="226" t="s">
        <v>6653</v>
      </c>
    </row>
    <row r="655" s="2" customFormat="1" ht="16.5" customHeight="1">
      <c r="A655" s="40"/>
      <c r="B655" s="41"/>
      <c r="C655" s="215" t="s">
        <v>6654</v>
      </c>
      <c r="D655" s="215" t="s">
        <v>190</v>
      </c>
      <c r="E655" s="216" t="s">
        <v>5593</v>
      </c>
      <c r="F655" s="217" t="s">
        <v>3767</v>
      </c>
      <c r="G655" s="218" t="s">
        <v>345</v>
      </c>
      <c r="H655" s="219">
        <v>0.5</v>
      </c>
      <c r="I655" s="220"/>
      <c r="J655" s="221">
        <f>ROUND(I655*H655,2)</f>
        <v>0</v>
      </c>
      <c r="K655" s="217" t="s">
        <v>19</v>
      </c>
      <c r="L655" s="46"/>
      <c r="M655" s="222" t="s">
        <v>19</v>
      </c>
      <c r="N655" s="223" t="s">
        <v>44</v>
      </c>
      <c r="O655" s="86"/>
      <c r="P655" s="224">
        <f>O655*H655</f>
        <v>0</v>
      </c>
      <c r="Q655" s="224">
        <v>0</v>
      </c>
      <c r="R655" s="224">
        <f>Q655*H655</f>
        <v>0</v>
      </c>
      <c r="S655" s="224">
        <v>0</v>
      </c>
      <c r="T655" s="225">
        <f>S655*H655</f>
        <v>0</v>
      </c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R655" s="226" t="s">
        <v>135</v>
      </c>
      <c r="AT655" s="226" t="s">
        <v>190</v>
      </c>
      <c r="AU655" s="226" t="s">
        <v>80</v>
      </c>
      <c r="AY655" s="19" t="s">
        <v>188</v>
      </c>
      <c r="BE655" s="227">
        <f>IF(N655="základní",J655,0)</f>
        <v>0</v>
      </c>
      <c r="BF655" s="227">
        <f>IF(N655="snížená",J655,0)</f>
        <v>0</v>
      </c>
      <c r="BG655" s="227">
        <f>IF(N655="zákl. přenesená",J655,0)</f>
        <v>0</v>
      </c>
      <c r="BH655" s="227">
        <f>IF(N655="sníž. přenesená",J655,0)</f>
        <v>0</v>
      </c>
      <c r="BI655" s="227">
        <f>IF(N655="nulová",J655,0)</f>
        <v>0</v>
      </c>
      <c r="BJ655" s="19" t="s">
        <v>80</v>
      </c>
      <c r="BK655" s="227">
        <f>ROUND(I655*H655,2)</f>
        <v>0</v>
      </c>
      <c r="BL655" s="19" t="s">
        <v>135</v>
      </c>
      <c r="BM655" s="226" t="s">
        <v>6655</v>
      </c>
    </row>
    <row r="656" s="2" customFormat="1" ht="33" customHeight="1">
      <c r="A656" s="40"/>
      <c r="B656" s="41"/>
      <c r="C656" s="215" t="s">
        <v>5968</v>
      </c>
      <c r="D656" s="215" t="s">
        <v>190</v>
      </c>
      <c r="E656" s="216" t="s">
        <v>6656</v>
      </c>
      <c r="F656" s="217" t="s">
        <v>6657</v>
      </c>
      <c r="G656" s="218" t="s">
        <v>1352</v>
      </c>
      <c r="H656" s="219">
        <v>1</v>
      </c>
      <c r="I656" s="220"/>
      <c r="J656" s="221">
        <f>ROUND(I656*H656,2)</f>
        <v>0</v>
      </c>
      <c r="K656" s="217" t="s">
        <v>19</v>
      </c>
      <c r="L656" s="46"/>
      <c r="M656" s="222" t="s">
        <v>19</v>
      </c>
      <c r="N656" s="223" t="s">
        <v>44</v>
      </c>
      <c r="O656" s="86"/>
      <c r="P656" s="224">
        <f>O656*H656</f>
        <v>0</v>
      </c>
      <c r="Q656" s="224">
        <v>0</v>
      </c>
      <c r="R656" s="224">
        <f>Q656*H656</f>
        <v>0</v>
      </c>
      <c r="S656" s="224">
        <v>0</v>
      </c>
      <c r="T656" s="225">
        <f>S656*H656</f>
        <v>0</v>
      </c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R656" s="226" t="s">
        <v>135</v>
      </c>
      <c r="AT656" s="226" t="s">
        <v>190</v>
      </c>
      <c r="AU656" s="226" t="s">
        <v>80</v>
      </c>
      <c r="AY656" s="19" t="s">
        <v>188</v>
      </c>
      <c r="BE656" s="227">
        <f>IF(N656="základní",J656,0)</f>
        <v>0</v>
      </c>
      <c r="BF656" s="227">
        <f>IF(N656="snížená",J656,0)</f>
        <v>0</v>
      </c>
      <c r="BG656" s="227">
        <f>IF(N656="zákl. přenesená",J656,0)</f>
        <v>0</v>
      </c>
      <c r="BH656" s="227">
        <f>IF(N656="sníž. přenesená",J656,0)</f>
        <v>0</v>
      </c>
      <c r="BI656" s="227">
        <f>IF(N656="nulová",J656,0)</f>
        <v>0</v>
      </c>
      <c r="BJ656" s="19" t="s">
        <v>80</v>
      </c>
      <c r="BK656" s="227">
        <f>ROUND(I656*H656,2)</f>
        <v>0</v>
      </c>
      <c r="BL656" s="19" t="s">
        <v>135</v>
      </c>
      <c r="BM656" s="226" t="s">
        <v>6658</v>
      </c>
    </row>
    <row r="657" s="2" customFormat="1" ht="16.5" customHeight="1">
      <c r="A657" s="40"/>
      <c r="B657" s="41"/>
      <c r="C657" s="215" t="s">
        <v>6659</v>
      </c>
      <c r="D657" s="215" t="s">
        <v>190</v>
      </c>
      <c r="E657" s="216" t="s">
        <v>6660</v>
      </c>
      <c r="F657" s="217" t="s">
        <v>6661</v>
      </c>
      <c r="G657" s="218" t="s">
        <v>1352</v>
      </c>
      <c r="H657" s="219">
        <v>1</v>
      </c>
      <c r="I657" s="220"/>
      <c r="J657" s="221">
        <f>ROUND(I657*H657,2)</f>
        <v>0</v>
      </c>
      <c r="K657" s="217" t="s">
        <v>19</v>
      </c>
      <c r="L657" s="46"/>
      <c r="M657" s="222" t="s">
        <v>19</v>
      </c>
      <c r="N657" s="223" t="s">
        <v>44</v>
      </c>
      <c r="O657" s="86"/>
      <c r="P657" s="224">
        <f>O657*H657</f>
        <v>0</v>
      </c>
      <c r="Q657" s="224">
        <v>0</v>
      </c>
      <c r="R657" s="224">
        <f>Q657*H657</f>
        <v>0</v>
      </c>
      <c r="S657" s="224">
        <v>0</v>
      </c>
      <c r="T657" s="225">
        <f>S657*H657</f>
        <v>0</v>
      </c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R657" s="226" t="s">
        <v>135</v>
      </c>
      <c r="AT657" s="226" t="s">
        <v>190</v>
      </c>
      <c r="AU657" s="226" t="s">
        <v>80</v>
      </c>
      <c r="AY657" s="19" t="s">
        <v>188</v>
      </c>
      <c r="BE657" s="227">
        <f>IF(N657="základní",J657,0)</f>
        <v>0</v>
      </c>
      <c r="BF657" s="227">
        <f>IF(N657="snížená",J657,0)</f>
        <v>0</v>
      </c>
      <c r="BG657" s="227">
        <f>IF(N657="zákl. přenesená",J657,0)</f>
        <v>0</v>
      </c>
      <c r="BH657" s="227">
        <f>IF(N657="sníž. přenesená",J657,0)</f>
        <v>0</v>
      </c>
      <c r="BI657" s="227">
        <f>IF(N657="nulová",J657,0)</f>
        <v>0</v>
      </c>
      <c r="BJ657" s="19" t="s">
        <v>80</v>
      </c>
      <c r="BK657" s="227">
        <f>ROUND(I657*H657,2)</f>
        <v>0</v>
      </c>
      <c r="BL657" s="19" t="s">
        <v>135</v>
      </c>
      <c r="BM657" s="226" t="s">
        <v>6662</v>
      </c>
    </row>
    <row r="658" s="2" customFormat="1" ht="16.5" customHeight="1">
      <c r="A658" s="40"/>
      <c r="B658" s="41"/>
      <c r="C658" s="215" t="s">
        <v>5971</v>
      </c>
      <c r="D658" s="215" t="s">
        <v>190</v>
      </c>
      <c r="E658" s="216" t="s">
        <v>6663</v>
      </c>
      <c r="F658" s="217" t="s">
        <v>6664</v>
      </c>
      <c r="G658" s="218" t="s">
        <v>1352</v>
      </c>
      <c r="H658" s="219">
        <v>1</v>
      </c>
      <c r="I658" s="220"/>
      <c r="J658" s="221">
        <f>ROUND(I658*H658,2)</f>
        <v>0</v>
      </c>
      <c r="K658" s="217" t="s">
        <v>19</v>
      </c>
      <c r="L658" s="46"/>
      <c r="M658" s="222" t="s">
        <v>19</v>
      </c>
      <c r="N658" s="223" t="s">
        <v>44</v>
      </c>
      <c r="O658" s="86"/>
      <c r="P658" s="224">
        <f>O658*H658</f>
        <v>0</v>
      </c>
      <c r="Q658" s="224">
        <v>0</v>
      </c>
      <c r="R658" s="224">
        <f>Q658*H658</f>
        <v>0</v>
      </c>
      <c r="S658" s="224">
        <v>0</v>
      </c>
      <c r="T658" s="225">
        <f>S658*H658</f>
        <v>0</v>
      </c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R658" s="226" t="s">
        <v>135</v>
      </c>
      <c r="AT658" s="226" t="s">
        <v>190</v>
      </c>
      <c r="AU658" s="226" t="s">
        <v>80</v>
      </c>
      <c r="AY658" s="19" t="s">
        <v>188</v>
      </c>
      <c r="BE658" s="227">
        <f>IF(N658="základní",J658,0)</f>
        <v>0</v>
      </c>
      <c r="BF658" s="227">
        <f>IF(N658="snížená",J658,0)</f>
        <v>0</v>
      </c>
      <c r="BG658" s="227">
        <f>IF(N658="zákl. přenesená",J658,0)</f>
        <v>0</v>
      </c>
      <c r="BH658" s="227">
        <f>IF(N658="sníž. přenesená",J658,0)</f>
        <v>0</v>
      </c>
      <c r="BI658" s="227">
        <f>IF(N658="nulová",J658,0)</f>
        <v>0</v>
      </c>
      <c r="BJ658" s="19" t="s">
        <v>80</v>
      </c>
      <c r="BK658" s="227">
        <f>ROUND(I658*H658,2)</f>
        <v>0</v>
      </c>
      <c r="BL658" s="19" t="s">
        <v>135</v>
      </c>
      <c r="BM658" s="226" t="s">
        <v>6665</v>
      </c>
    </row>
    <row r="659" s="2" customFormat="1" ht="16.5" customHeight="1">
      <c r="A659" s="40"/>
      <c r="B659" s="41"/>
      <c r="C659" s="215" t="s">
        <v>6666</v>
      </c>
      <c r="D659" s="215" t="s">
        <v>190</v>
      </c>
      <c r="E659" s="216" t="s">
        <v>6667</v>
      </c>
      <c r="F659" s="217" t="s">
        <v>6668</v>
      </c>
      <c r="G659" s="218" t="s">
        <v>1352</v>
      </c>
      <c r="H659" s="219">
        <v>1</v>
      </c>
      <c r="I659" s="220"/>
      <c r="J659" s="221">
        <f>ROUND(I659*H659,2)</f>
        <v>0</v>
      </c>
      <c r="K659" s="217" t="s">
        <v>19</v>
      </c>
      <c r="L659" s="46"/>
      <c r="M659" s="222" t="s">
        <v>19</v>
      </c>
      <c r="N659" s="223" t="s">
        <v>44</v>
      </c>
      <c r="O659" s="86"/>
      <c r="P659" s="224">
        <f>O659*H659</f>
        <v>0</v>
      </c>
      <c r="Q659" s="224">
        <v>0</v>
      </c>
      <c r="R659" s="224">
        <f>Q659*H659</f>
        <v>0</v>
      </c>
      <c r="S659" s="224">
        <v>0</v>
      </c>
      <c r="T659" s="225">
        <f>S659*H659</f>
        <v>0</v>
      </c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R659" s="226" t="s">
        <v>135</v>
      </c>
      <c r="AT659" s="226" t="s">
        <v>190</v>
      </c>
      <c r="AU659" s="226" t="s">
        <v>80</v>
      </c>
      <c r="AY659" s="19" t="s">
        <v>188</v>
      </c>
      <c r="BE659" s="227">
        <f>IF(N659="základní",J659,0)</f>
        <v>0</v>
      </c>
      <c r="BF659" s="227">
        <f>IF(N659="snížená",J659,0)</f>
        <v>0</v>
      </c>
      <c r="BG659" s="227">
        <f>IF(N659="zákl. přenesená",J659,0)</f>
        <v>0</v>
      </c>
      <c r="BH659" s="227">
        <f>IF(N659="sníž. přenesená",J659,0)</f>
        <v>0</v>
      </c>
      <c r="BI659" s="227">
        <f>IF(N659="nulová",J659,0)</f>
        <v>0</v>
      </c>
      <c r="BJ659" s="19" t="s">
        <v>80</v>
      </c>
      <c r="BK659" s="227">
        <f>ROUND(I659*H659,2)</f>
        <v>0</v>
      </c>
      <c r="BL659" s="19" t="s">
        <v>135</v>
      </c>
      <c r="BM659" s="226" t="s">
        <v>6669</v>
      </c>
    </row>
    <row r="660" s="2" customFormat="1" ht="16.5" customHeight="1">
      <c r="A660" s="40"/>
      <c r="B660" s="41"/>
      <c r="C660" s="215" t="s">
        <v>5974</v>
      </c>
      <c r="D660" s="215" t="s">
        <v>190</v>
      </c>
      <c r="E660" s="216" t="s">
        <v>6670</v>
      </c>
      <c r="F660" s="217" t="s">
        <v>6671</v>
      </c>
      <c r="G660" s="218" t="s">
        <v>1352</v>
      </c>
      <c r="H660" s="219">
        <v>1</v>
      </c>
      <c r="I660" s="220"/>
      <c r="J660" s="221">
        <f>ROUND(I660*H660,2)</f>
        <v>0</v>
      </c>
      <c r="K660" s="217" t="s">
        <v>19</v>
      </c>
      <c r="L660" s="46"/>
      <c r="M660" s="222" t="s">
        <v>19</v>
      </c>
      <c r="N660" s="223" t="s">
        <v>44</v>
      </c>
      <c r="O660" s="86"/>
      <c r="P660" s="224">
        <f>O660*H660</f>
        <v>0</v>
      </c>
      <c r="Q660" s="224">
        <v>0</v>
      </c>
      <c r="R660" s="224">
        <f>Q660*H660</f>
        <v>0</v>
      </c>
      <c r="S660" s="224">
        <v>0</v>
      </c>
      <c r="T660" s="225">
        <f>S660*H660</f>
        <v>0</v>
      </c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R660" s="226" t="s">
        <v>135</v>
      </c>
      <c r="AT660" s="226" t="s">
        <v>190</v>
      </c>
      <c r="AU660" s="226" t="s">
        <v>80</v>
      </c>
      <c r="AY660" s="19" t="s">
        <v>188</v>
      </c>
      <c r="BE660" s="227">
        <f>IF(N660="základní",J660,0)</f>
        <v>0</v>
      </c>
      <c r="BF660" s="227">
        <f>IF(N660="snížená",J660,0)</f>
        <v>0</v>
      </c>
      <c r="BG660" s="227">
        <f>IF(N660="zákl. přenesená",J660,0)</f>
        <v>0</v>
      </c>
      <c r="BH660" s="227">
        <f>IF(N660="sníž. přenesená",J660,0)</f>
        <v>0</v>
      </c>
      <c r="BI660" s="227">
        <f>IF(N660="nulová",J660,0)</f>
        <v>0</v>
      </c>
      <c r="BJ660" s="19" t="s">
        <v>80</v>
      </c>
      <c r="BK660" s="227">
        <f>ROUND(I660*H660,2)</f>
        <v>0</v>
      </c>
      <c r="BL660" s="19" t="s">
        <v>135</v>
      </c>
      <c r="BM660" s="226" t="s">
        <v>6672</v>
      </c>
    </row>
    <row r="661" s="2" customFormat="1" ht="21.75" customHeight="1">
      <c r="A661" s="40"/>
      <c r="B661" s="41"/>
      <c r="C661" s="215" t="s">
        <v>6673</v>
      </c>
      <c r="D661" s="215" t="s">
        <v>190</v>
      </c>
      <c r="E661" s="216" t="s">
        <v>6581</v>
      </c>
      <c r="F661" s="217" t="s">
        <v>6582</v>
      </c>
      <c r="G661" s="218" t="s">
        <v>1352</v>
      </c>
      <c r="H661" s="219">
        <v>3</v>
      </c>
      <c r="I661" s="220"/>
      <c r="J661" s="221">
        <f>ROUND(I661*H661,2)</f>
        <v>0</v>
      </c>
      <c r="K661" s="217" t="s">
        <v>19</v>
      </c>
      <c r="L661" s="46"/>
      <c r="M661" s="222" t="s">
        <v>19</v>
      </c>
      <c r="N661" s="223" t="s">
        <v>44</v>
      </c>
      <c r="O661" s="86"/>
      <c r="P661" s="224">
        <f>O661*H661</f>
        <v>0</v>
      </c>
      <c r="Q661" s="224">
        <v>0</v>
      </c>
      <c r="R661" s="224">
        <f>Q661*H661</f>
        <v>0</v>
      </c>
      <c r="S661" s="224">
        <v>0</v>
      </c>
      <c r="T661" s="225">
        <f>S661*H661</f>
        <v>0</v>
      </c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R661" s="226" t="s">
        <v>135</v>
      </c>
      <c r="AT661" s="226" t="s">
        <v>190</v>
      </c>
      <c r="AU661" s="226" t="s">
        <v>80</v>
      </c>
      <c r="AY661" s="19" t="s">
        <v>188</v>
      </c>
      <c r="BE661" s="227">
        <f>IF(N661="základní",J661,0)</f>
        <v>0</v>
      </c>
      <c r="BF661" s="227">
        <f>IF(N661="snížená",J661,0)</f>
        <v>0</v>
      </c>
      <c r="BG661" s="227">
        <f>IF(N661="zákl. přenesená",J661,0)</f>
        <v>0</v>
      </c>
      <c r="BH661" s="227">
        <f>IF(N661="sníž. přenesená",J661,0)</f>
        <v>0</v>
      </c>
      <c r="BI661" s="227">
        <f>IF(N661="nulová",J661,0)</f>
        <v>0</v>
      </c>
      <c r="BJ661" s="19" t="s">
        <v>80</v>
      </c>
      <c r="BK661" s="227">
        <f>ROUND(I661*H661,2)</f>
        <v>0</v>
      </c>
      <c r="BL661" s="19" t="s">
        <v>135</v>
      </c>
      <c r="BM661" s="226" t="s">
        <v>6674</v>
      </c>
    </row>
    <row r="662" s="2" customFormat="1" ht="21.75" customHeight="1">
      <c r="A662" s="40"/>
      <c r="B662" s="41"/>
      <c r="C662" s="215" t="s">
        <v>5975</v>
      </c>
      <c r="D662" s="215" t="s">
        <v>190</v>
      </c>
      <c r="E662" s="216" t="s">
        <v>6450</v>
      </c>
      <c r="F662" s="217" t="s">
        <v>6451</v>
      </c>
      <c r="G662" s="218" t="s">
        <v>1352</v>
      </c>
      <c r="H662" s="219">
        <v>5</v>
      </c>
      <c r="I662" s="220"/>
      <c r="J662" s="221">
        <f>ROUND(I662*H662,2)</f>
        <v>0</v>
      </c>
      <c r="K662" s="217" t="s">
        <v>19</v>
      </c>
      <c r="L662" s="46"/>
      <c r="M662" s="222" t="s">
        <v>19</v>
      </c>
      <c r="N662" s="223" t="s">
        <v>44</v>
      </c>
      <c r="O662" s="86"/>
      <c r="P662" s="224">
        <f>O662*H662</f>
        <v>0</v>
      </c>
      <c r="Q662" s="224">
        <v>0</v>
      </c>
      <c r="R662" s="224">
        <f>Q662*H662</f>
        <v>0</v>
      </c>
      <c r="S662" s="224">
        <v>0</v>
      </c>
      <c r="T662" s="225">
        <f>S662*H662</f>
        <v>0</v>
      </c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R662" s="226" t="s">
        <v>135</v>
      </c>
      <c r="AT662" s="226" t="s">
        <v>190</v>
      </c>
      <c r="AU662" s="226" t="s">
        <v>80</v>
      </c>
      <c r="AY662" s="19" t="s">
        <v>188</v>
      </c>
      <c r="BE662" s="227">
        <f>IF(N662="základní",J662,0)</f>
        <v>0</v>
      </c>
      <c r="BF662" s="227">
        <f>IF(N662="snížená",J662,0)</f>
        <v>0</v>
      </c>
      <c r="BG662" s="227">
        <f>IF(N662="zákl. přenesená",J662,0)</f>
        <v>0</v>
      </c>
      <c r="BH662" s="227">
        <f>IF(N662="sníž. přenesená",J662,0)</f>
        <v>0</v>
      </c>
      <c r="BI662" s="227">
        <f>IF(N662="nulová",J662,0)</f>
        <v>0</v>
      </c>
      <c r="BJ662" s="19" t="s">
        <v>80</v>
      </c>
      <c r="BK662" s="227">
        <f>ROUND(I662*H662,2)</f>
        <v>0</v>
      </c>
      <c r="BL662" s="19" t="s">
        <v>135</v>
      </c>
      <c r="BM662" s="226" t="s">
        <v>6675</v>
      </c>
    </row>
    <row r="663" s="2" customFormat="1" ht="21.75" customHeight="1">
      <c r="A663" s="40"/>
      <c r="B663" s="41"/>
      <c r="C663" s="215" t="s">
        <v>6676</v>
      </c>
      <c r="D663" s="215" t="s">
        <v>190</v>
      </c>
      <c r="E663" s="216" t="s">
        <v>6453</v>
      </c>
      <c r="F663" s="217" t="s">
        <v>6454</v>
      </c>
      <c r="G663" s="218" t="s">
        <v>1352</v>
      </c>
      <c r="H663" s="219">
        <v>1</v>
      </c>
      <c r="I663" s="220"/>
      <c r="J663" s="221">
        <f>ROUND(I663*H663,2)</f>
        <v>0</v>
      </c>
      <c r="K663" s="217" t="s">
        <v>19</v>
      </c>
      <c r="L663" s="46"/>
      <c r="M663" s="222" t="s">
        <v>19</v>
      </c>
      <c r="N663" s="223" t="s">
        <v>44</v>
      </c>
      <c r="O663" s="86"/>
      <c r="P663" s="224">
        <f>O663*H663</f>
        <v>0</v>
      </c>
      <c r="Q663" s="224">
        <v>0</v>
      </c>
      <c r="R663" s="224">
        <f>Q663*H663</f>
        <v>0</v>
      </c>
      <c r="S663" s="224">
        <v>0</v>
      </c>
      <c r="T663" s="225">
        <f>S663*H663</f>
        <v>0</v>
      </c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R663" s="226" t="s">
        <v>135</v>
      </c>
      <c r="AT663" s="226" t="s">
        <v>190</v>
      </c>
      <c r="AU663" s="226" t="s">
        <v>80</v>
      </c>
      <c r="AY663" s="19" t="s">
        <v>188</v>
      </c>
      <c r="BE663" s="227">
        <f>IF(N663="základní",J663,0)</f>
        <v>0</v>
      </c>
      <c r="BF663" s="227">
        <f>IF(N663="snížená",J663,0)</f>
        <v>0</v>
      </c>
      <c r="BG663" s="227">
        <f>IF(N663="zákl. přenesená",J663,0)</f>
        <v>0</v>
      </c>
      <c r="BH663" s="227">
        <f>IF(N663="sníž. přenesená",J663,0)</f>
        <v>0</v>
      </c>
      <c r="BI663" s="227">
        <f>IF(N663="nulová",J663,0)</f>
        <v>0</v>
      </c>
      <c r="BJ663" s="19" t="s">
        <v>80</v>
      </c>
      <c r="BK663" s="227">
        <f>ROUND(I663*H663,2)</f>
        <v>0</v>
      </c>
      <c r="BL663" s="19" t="s">
        <v>135</v>
      </c>
      <c r="BM663" s="226" t="s">
        <v>6677</v>
      </c>
    </row>
    <row r="664" s="2" customFormat="1" ht="21.75" customHeight="1">
      <c r="A664" s="40"/>
      <c r="B664" s="41"/>
      <c r="C664" s="215" t="s">
        <v>5976</v>
      </c>
      <c r="D664" s="215" t="s">
        <v>190</v>
      </c>
      <c r="E664" s="216" t="s">
        <v>6457</v>
      </c>
      <c r="F664" s="217" t="s">
        <v>6458</v>
      </c>
      <c r="G664" s="218" t="s">
        <v>1352</v>
      </c>
      <c r="H664" s="219">
        <v>2</v>
      </c>
      <c r="I664" s="220"/>
      <c r="J664" s="221">
        <f>ROUND(I664*H664,2)</f>
        <v>0</v>
      </c>
      <c r="K664" s="217" t="s">
        <v>19</v>
      </c>
      <c r="L664" s="46"/>
      <c r="M664" s="222" t="s">
        <v>19</v>
      </c>
      <c r="N664" s="223" t="s">
        <v>44</v>
      </c>
      <c r="O664" s="86"/>
      <c r="P664" s="224">
        <f>O664*H664</f>
        <v>0</v>
      </c>
      <c r="Q664" s="224">
        <v>0</v>
      </c>
      <c r="R664" s="224">
        <f>Q664*H664</f>
        <v>0</v>
      </c>
      <c r="S664" s="224">
        <v>0</v>
      </c>
      <c r="T664" s="225">
        <f>S664*H664</f>
        <v>0</v>
      </c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R664" s="226" t="s">
        <v>135</v>
      </c>
      <c r="AT664" s="226" t="s">
        <v>190</v>
      </c>
      <c r="AU664" s="226" t="s">
        <v>80</v>
      </c>
      <c r="AY664" s="19" t="s">
        <v>188</v>
      </c>
      <c r="BE664" s="227">
        <f>IF(N664="základní",J664,0)</f>
        <v>0</v>
      </c>
      <c r="BF664" s="227">
        <f>IF(N664="snížená",J664,0)</f>
        <v>0</v>
      </c>
      <c r="BG664" s="227">
        <f>IF(N664="zákl. přenesená",J664,0)</f>
        <v>0</v>
      </c>
      <c r="BH664" s="227">
        <f>IF(N664="sníž. přenesená",J664,0)</f>
        <v>0</v>
      </c>
      <c r="BI664" s="227">
        <f>IF(N664="nulová",J664,0)</f>
        <v>0</v>
      </c>
      <c r="BJ664" s="19" t="s">
        <v>80</v>
      </c>
      <c r="BK664" s="227">
        <f>ROUND(I664*H664,2)</f>
        <v>0</v>
      </c>
      <c r="BL664" s="19" t="s">
        <v>135</v>
      </c>
      <c r="BM664" s="226" t="s">
        <v>6678</v>
      </c>
    </row>
    <row r="665" s="2" customFormat="1" ht="21.75" customHeight="1">
      <c r="A665" s="40"/>
      <c r="B665" s="41"/>
      <c r="C665" s="215" t="s">
        <v>6679</v>
      </c>
      <c r="D665" s="215" t="s">
        <v>190</v>
      </c>
      <c r="E665" s="216" t="s">
        <v>6680</v>
      </c>
      <c r="F665" s="217" t="s">
        <v>6681</v>
      </c>
      <c r="G665" s="218" t="s">
        <v>1352</v>
      </c>
      <c r="H665" s="219">
        <v>1</v>
      </c>
      <c r="I665" s="220"/>
      <c r="J665" s="221">
        <f>ROUND(I665*H665,2)</f>
        <v>0</v>
      </c>
      <c r="K665" s="217" t="s">
        <v>19</v>
      </c>
      <c r="L665" s="46"/>
      <c r="M665" s="222" t="s">
        <v>19</v>
      </c>
      <c r="N665" s="223" t="s">
        <v>44</v>
      </c>
      <c r="O665" s="86"/>
      <c r="P665" s="224">
        <f>O665*H665</f>
        <v>0</v>
      </c>
      <c r="Q665" s="224">
        <v>0</v>
      </c>
      <c r="R665" s="224">
        <f>Q665*H665</f>
        <v>0</v>
      </c>
      <c r="S665" s="224">
        <v>0</v>
      </c>
      <c r="T665" s="225">
        <f>S665*H665</f>
        <v>0</v>
      </c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R665" s="226" t="s">
        <v>135</v>
      </c>
      <c r="AT665" s="226" t="s">
        <v>190</v>
      </c>
      <c r="AU665" s="226" t="s">
        <v>80</v>
      </c>
      <c r="AY665" s="19" t="s">
        <v>188</v>
      </c>
      <c r="BE665" s="227">
        <f>IF(N665="základní",J665,0)</f>
        <v>0</v>
      </c>
      <c r="BF665" s="227">
        <f>IF(N665="snížená",J665,0)</f>
        <v>0</v>
      </c>
      <c r="BG665" s="227">
        <f>IF(N665="zákl. přenesená",J665,0)</f>
        <v>0</v>
      </c>
      <c r="BH665" s="227">
        <f>IF(N665="sníž. přenesená",J665,0)</f>
        <v>0</v>
      </c>
      <c r="BI665" s="227">
        <f>IF(N665="nulová",J665,0)</f>
        <v>0</v>
      </c>
      <c r="BJ665" s="19" t="s">
        <v>80</v>
      </c>
      <c r="BK665" s="227">
        <f>ROUND(I665*H665,2)</f>
        <v>0</v>
      </c>
      <c r="BL665" s="19" t="s">
        <v>135</v>
      </c>
      <c r="BM665" s="226" t="s">
        <v>6682</v>
      </c>
    </row>
    <row r="666" s="2" customFormat="1" ht="16.5" customHeight="1">
      <c r="A666" s="40"/>
      <c r="B666" s="41"/>
      <c r="C666" s="215" t="s">
        <v>5979</v>
      </c>
      <c r="D666" s="215" t="s">
        <v>190</v>
      </c>
      <c r="E666" s="216" t="s">
        <v>6460</v>
      </c>
      <c r="F666" s="217" t="s">
        <v>6461</v>
      </c>
      <c r="G666" s="218" t="s">
        <v>1352</v>
      </c>
      <c r="H666" s="219">
        <v>12</v>
      </c>
      <c r="I666" s="220"/>
      <c r="J666" s="221">
        <f>ROUND(I666*H666,2)</f>
        <v>0</v>
      </c>
      <c r="K666" s="217" t="s">
        <v>19</v>
      </c>
      <c r="L666" s="46"/>
      <c r="M666" s="222" t="s">
        <v>19</v>
      </c>
      <c r="N666" s="223" t="s">
        <v>44</v>
      </c>
      <c r="O666" s="86"/>
      <c r="P666" s="224">
        <f>O666*H666</f>
        <v>0</v>
      </c>
      <c r="Q666" s="224">
        <v>0</v>
      </c>
      <c r="R666" s="224">
        <f>Q666*H666</f>
        <v>0</v>
      </c>
      <c r="S666" s="224">
        <v>0</v>
      </c>
      <c r="T666" s="225">
        <f>S666*H666</f>
        <v>0</v>
      </c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R666" s="226" t="s">
        <v>135</v>
      </c>
      <c r="AT666" s="226" t="s">
        <v>190</v>
      </c>
      <c r="AU666" s="226" t="s">
        <v>80</v>
      </c>
      <c r="AY666" s="19" t="s">
        <v>188</v>
      </c>
      <c r="BE666" s="227">
        <f>IF(N666="základní",J666,0)</f>
        <v>0</v>
      </c>
      <c r="BF666" s="227">
        <f>IF(N666="snížená",J666,0)</f>
        <v>0</v>
      </c>
      <c r="BG666" s="227">
        <f>IF(N666="zákl. přenesená",J666,0)</f>
        <v>0</v>
      </c>
      <c r="BH666" s="227">
        <f>IF(N666="sníž. přenesená",J666,0)</f>
        <v>0</v>
      </c>
      <c r="BI666" s="227">
        <f>IF(N666="nulová",J666,0)</f>
        <v>0</v>
      </c>
      <c r="BJ666" s="19" t="s">
        <v>80</v>
      </c>
      <c r="BK666" s="227">
        <f>ROUND(I666*H666,2)</f>
        <v>0</v>
      </c>
      <c r="BL666" s="19" t="s">
        <v>135</v>
      </c>
      <c r="BM666" s="226" t="s">
        <v>6683</v>
      </c>
    </row>
    <row r="667" s="2" customFormat="1" ht="16.5" customHeight="1">
      <c r="A667" s="40"/>
      <c r="B667" s="41"/>
      <c r="C667" s="215" t="s">
        <v>6684</v>
      </c>
      <c r="D667" s="215" t="s">
        <v>190</v>
      </c>
      <c r="E667" s="216" t="s">
        <v>6592</v>
      </c>
      <c r="F667" s="217" t="s">
        <v>6593</v>
      </c>
      <c r="G667" s="218" t="s">
        <v>1352</v>
      </c>
      <c r="H667" s="219">
        <v>1</v>
      </c>
      <c r="I667" s="220"/>
      <c r="J667" s="221">
        <f>ROUND(I667*H667,2)</f>
        <v>0</v>
      </c>
      <c r="K667" s="217" t="s">
        <v>19</v>
      </c>
      <c r="L667" s="46"/>
      <c r="M667" s="222" t="s">
        <v>19</v>
      </c>
      <c r="N667" s="223" t="s">
        <v>44</v>
      </c>
      <c r="O667" s="86"/>
      <c r="P667" s="224">
        <f>O667*H667</f>
        <v>0</v>
      </c>
      <c r="Q667" s="224">
        <v>0</v>
      </c>
      <c r="R667" s="224">
        <f>Q667*H667</f>
        <v>0</v>
      </c>
      <c r="S667" s="224">
        <v>0</v>
      </c>
      <c r="T667" s="225">
        <f>S667*H667</f>
        <v>0</v>
      </c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R667" s="226" t="s">
        <v>135</v>
      </c>
      <c r="AT667" s="226" t="s">
        <v>190</v>
      </c>
      <c r="AU667" s="226" t="s">
        <v>80</v>
      </c>
      <c r="AY667" s="19" t="s">
        <v>188</v>
      </c>
      <c r="BE667" s="227">
        <f>IF(N667="základní",J667,0)</f>
        <v>0</v>
      </c>
      <c r="BF667" s="227">
        <f>IF(N667="snížená",J667,0)</f>
        <v>0</v>
      </c>
      <c r="BG667" s="227">
        <f>IF(N667="zákl. přenesená",J667,0)</f>
        <v>0</v>
      </c>
      <c r="BH667" s="227">
        <f>IF(N667="sníž. přenesená",J667,0)</f>
        <v>0</v>
      </c>
      <c r="BI667" s="227">
        <f>IF(N667="nulová",J667,0)</f>
        <v>0</v>
      </c>
      <c r="BJ667" s="19" t="s">
        <v>80</v>
      </c>
      <c r="BK667" s="227">
        <f>ROUND(I667*H667,2)</f>
        <v>0</v>
      </c>
      <c r="BL667" s="19" t="s">
        <v>135</v>
      </c>
      <c r="BM667" s="226" t="s">
        <v>6685</v>
      </c>
    </row>
    <row r="668" s="2" customFormat="1" ht="16.5" customHeight="1">
      <c r="A668" s="40"/>
      <c r="B668" s="41"/>
      <c r="C668" s="215" t="s">
        <v>5982</v>
      </c>
      <c r="D668" s="215" t="s">
        <v>190</v>
      </c>
      <c r="E668" s="216" t="s">
        <v>6464</v>
      </c>
      <c r="F668" s="217" t="s">
        <v>6465</v>
      </c>
      <c r="G668" s="218" t="s">
        <v>1352</v>
      </c>
      <c r="H668" s="219">
        <v>10</v>
      </c>
      <c r="I668" s="220"/>
      <c r="J668" s="221">
        <f>ROUND(I668*H668,2)</f>
        <v>0</v>
      </c>
      <c r="K668" s="217" t="s">
        <v>19</v>
      </c>
      <c r="L668" s="46"/>
      <c r="M668" s="222" t="s">
        <v>19</v>
      </c>
      <c r="N668" s="223" t="s">
        <v>44</v>
      </c>
      <c r="O668" s="86"/>
      <c r="P668" s="224">
        <f>O668*H668</f>
        <v>0</v>
      </c>
      <c r="Q668" s="224">
        <v>0</v>
      </c>
      <c r="R668" s="224">
        <f>Q668*H668</f>
        <v>0</v>
      </c>
      <c r="S668" s="224">
        <v>0</v>
      </c>
      <c r="T668" s="225">
        <f>S668*H668</f>
        <v>0</v>
      </c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R668" s="226" t="s">
        <v>135</v>
      </c>
      <c r="AT668" s="226" t="s">
        <v>190</v>
      </c>
      <c r="AU668" s="226" t="s">
        <v>80</v>
      </c>
      <c r="AY668" s="19" t="s">
        <v>188</v>
      </c>
      <c r="BE668" s="227">
        <f>IF(N668="základní",J668,0)</f>
        <v>0</v>
      </c>
      <c r="BF668" s="227">
        <f>IF(N668="snížená",J668,0)</f>
        <v>0</v>
      </c>
      <c r="BG668" s="227">
        <f>IF(N668="zákl. přenesená",J668,0)</f>
        <v>0</v>
      </c>
      <c r="BH668" s="227">
        <f>IF(N668="sníž. přenesená",J668,0)</f>
        <v>0</v>
      </c>
      <c r="BI668" s="227">
        <f>IF(N668="nulová",J668,0)</f>
        <v>0</v>
      </c>
      <c r="BJ668" s="19" t="s">
        <v>80</v>
      </c>
      <c r="BK668" s="227">
        <f>ROUND(I668*H668,2)</f>
        <v>0</v>
      </c>
      <c r="BL668" s="19" t="s">
        <v>135</v>
      </c>
      <c r="BM668" s="226" t="s">
        <v>6686</v>
      </c>
    </row>
    <row r="669" s="2" customFormat="1" ht="16.5" customHeight="1">
      <c r="A669" s="40"/>
      <c r="B669" s="41"/>
      <c r="C669" s="215" t="s">
        <v>6687</v>
      </c>
      <c r="D669" s="215" t="s">
        <v>190</v>
      </c>
      <c r="E669" s="216" t="s">
        <v>6467</v>
      </c>
      <c r="F669" s="217" t="s">
        <v>6468</v>
      </c>
      <c r="G669" s="218" t="s">
        <v>1352</v>
      </c>
      <c r="H669" s="219">
        <v>1</v>
      </c>
      <c r="I669" s="220"/>
      <c r="J669" s="221">
        <f>ROUND(I669*H669,2)</f>
        <v>0</v>
      </c>
      <c r="K669" s="217" t="s">
        <v>19</v>
      </c>
      <c r="L669" s="46"/>
      <c r="M669" s="222" t="s">
        <v>19</v>
      </c>
      <c r="N669" s="223" t="s">
        <v>44</v>
      </c>
      <c r="O669" s="86"/>
      <c r="P669" s="224">
        <f>O669*H669</f>
        <v>0</v>
      </c>
      <c r="Q669" s="224">
        <v>0</v>
      </c>
      <c r="R669" s="224">
        <f>Q669*H669</f>
        <v>0</v>
      </c>
      <c r="S669" s="224">
        <v>0</v>
      </c>
      <c r="T669" s="225">
        <f>S669*H669</f>
        <v>0</v>
      </c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R669" s="226" t="s">
        <v>135</v>
      </c>
      <c r="AT669" s="226" t="s">
        <v>190</v>
      </c>
      <c r="AU669" s="226" t="s">
        <v>80</v>
      </c>
      <c r="AY669" s="19" t="s">
        <v>188</v>
      </c>
      <c r="BE669" s="227">
        <f>IF(N669="základní",J669,0)</f>
        <v>0</v>
      </c>
      <c r="BF669" s="227">
        <f>IF(N669="snížená",J669,0)</f>
        <v>0</v>
      </c>
      <c r="BG669" s="227">
        <f>IF(N669="zákl. přenesená",J669,0)</f>
        <v>0</v>
      </c>
      <c r="BH669" s="227">
        <f>IF(N669="sníž. přenesená",J669,0)</f>
        <v>0</v>
      </c>
      <c r="BI669" s="227">
        <f>IF(N669="nulová",J669,0)</f>
        <v>0</v>
      </c>
      <c r="BJ669" s="19" t="s">
        <v>80</v>
      </c>
      <c r="BK669" s="227">
        <f>ROUND(I669*H669,2)</f>
        <v>0</v>
      </c>
      <c r="BL669" s="19" t="s">
        <v>135</v>
      </c>
      <c r="BM669" s="226" t="s">
        <v>6688</v>
      </c>
    </row>
    <row r="670" s="2" customFormat="1" ht="16.5" customHeight="1">
      <c r="A670" s="40"/>
      <c r="B670" s="41"/>
      <c r="C670" s="215" t="s">
        <v>5985</v>
      </c>
      <c r="D670" s="215" t="s">
        <v>190</v>
      </c>
      <c r="E670" s="216" t="s">
        <v>6599</v>
      </c>
      <c r="F670" s="217" t="s">
        <v>6600</v>
      </c>
      <c r="G670" s="218" t="s">
        <v>1352</v>
      </c>
      <c r="H670" s="219">
        <v>1</v>
      </c>
      <c r="I670" s="220"/>
      <c r="J670" s="221">
        <f>ROUND(I670*H670,2)</f>
        <v>0</v>
      </c>
      <c r="K670" s="217" t="s">
        <v>19</v>
      </c>
      <c r="L670" s="46"/>
      <c r="M670" s="222" t="s">
        <v>19</v>
      </c>
      <c r="N670" s="223" t="s">
        <v>44</v>
      </c>
      <c r="O670" s="86"/>
      <c r="P670" s="224">
        <f>O670*H670</f>
        <v>0</v>
      </c>
      <c r="Q670" s="224">
        <v>0</v>
      </c>
      <c r="R670" s="224">
        <f>Q670*H670</f>
        <v>0</v>
      </c>
      <c r="S670" s="224">
        <v>0</v>
      </c>
      <c r="T670" s="225">
        <f>S670*H670</f>
        <v>0</v>
      </c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R670" s="226" t="s">
        <v>135</v>
      </c>
      <c r="AT670" s="226" t="s">
        <v>190</v>
      </c>
      <c r="AU670" s="226" t="s">
        <v>80</v>
      </c>
      <c r="AY670" s="19" t="s">
        <v>188</v>
      </c>
      <c r="BE670" s="227">
        <f>IF(N670="základní",J670,0)</f>
        <v>0</v>
      </c>
      <c r="BF670" s="227">
        <f>IF(N670="snížená",J670,0)</f>
        <v>0</v>
      </c>
      <c r="BG670" s="227">
        <f>IF(N670="zákl. přenesená",J670,0)</f>
        <v>0</v>
      </c>
      <c r="BH670" s="227">
        <f>IF(N670="sníž. přenesená",J670,0)</f>
        <v>0</v>
      </c>
      <c r="BI670" s="227">
        <f>IF(N670="nulová",J670,0)</f>
        <v>0</v>
      </c>
      <c r="BJ670" s="19" t="s">
        <v>80</v>
      </c>
      <c r="BK670" s="227">
        <f>ROUND(I670*H670,2)</f>
        <v>0</v>
      </c>
      <c r="BL670" s="19" t="s">
        <v>135</v>
      </c>
      <c r="BM670" s="226" t="s">
        <v>6689</v>
      </c>
    </row>
    <row r="671" s="2" customFormat="1" ht="16.5" customHeight="1">
      <c r="A671" s="40"/>
      <c r="B671" s="41"/>
      <c r="C671" s="215" t="s">
        <v>6690</v>
      </c>
      <c r="D671" s="215" t="s">
        <v>190</v>
      </c>
      <c r="E671" s="216" t="s">
        <v>6471</v>
      </c>
      <c r="F671" s="217" t="s">
        <v>6472</v>
      </c>
      <c r="G671" s="218" t="s">
        <v>1352</v>
      </c>
      <c r="H671" s="219">
        <v>12</v>
      </c>
      <c r="I671" s="220"/>
      <c r="J671" s="221">
        <f>ROUND(I671*H671,2)</f>
        <v>0</v>
      </c>
      <c r="K671" s="217" t="s">
        <v>19</v>
      </c>
      <c r="L671" s="46"/>
      <c r="M671" s="222" t="s">
        <v>19</v>
      </c>
      <c r="N671" s="223" t="s">
        <v>44</v>
      </c>
      <c r="O671" s="86"/>
      <c r="P671" s="224">
        <f>O671*H671</f>
        <v>0</v>
      </c>
      <c r="Q671" s="224">
        <v>0</v>
      </c>
      <c r="R671" s="224">
        <f>Q671*H671</f>
        <v>0</v>
      </c>
      <c r="S671" s="224">
        <v>0</v>
      </c>
      <c r="T671" s="225">
        <f>S671*H671</f>
        <v>0</v>
      </c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R671" s="226" t="s">
        <v>135</v>
      </c>
      <c r="AT671" s="226" t="s">
        <v>190</v>
      </c>
      <c r="AU671" s="226" t="s">
        <v>80</v>
      </c>
      <c r="AY671" s="19" t="s">
        <v>188</v>
      </c>
      <c r="BE671" s="227">
        <f>IF(N671="základní",J671,0)</f>
        <v>0</v>
      </c>
      <c r="BF671" s="227">
        <f>IF(N671="snížená",J671,0)</f>
        <v>0</v>
      </c>
      <c r="BG671" s="227">
        <f>IF(N671="zákl. přenesená",J671,0)</f>
        <v>0</v>
      </c>
      <c r="BH671" s="227">
        <f>IF(N671="sníž. přenesená",J671,0)</f>
        <v>0</v>
      </c>
      <c r="BI671" s="227">
        <f>IF(N671="nulová",J671,0)</f>
        <v>0</v>
      </c>
      <c r="BJ671" s="19" t="s">
        <v>80</v>
      </c>
      <c r="BK671" s="227">
        <f>ROUND(I671*H671,2)</f>
        <v>0</v>
      </c>
      <c r="BL671" s="19" t="s">
        <v>135</v>
      </c>
      <c r="BM671" s="226" t="s">
        <v>6691</v>
      </c>
    </row>
    <row r="672" s="2" customFormat="1" ht="16.5" customHeight="1">
      <c r="A672" s="40"/>
      <c r="B672" s="41"/>
      <c r="C672" s="215" t="s">
        <v>5988</v>
      </c>
      <c r="D672" s="215" t="s">
        <v>190</v>
      </c>
      <c r="E672" s="216" t="s">
        <v>6474</v>
      </c>
      <c r="F672" s="217" t="s">
        <v>6475</v>
      </c>
      <c r="G672" s="218" t="s">
        <v>1397</v>
      </c>
      <c r="H672" s="219">
        <v>8</v>
      </c>
      <c r="I672" s="220"/>
      <c r="J672" s="221">
        <f>ROUND(I672*H672,2)</f>
        <v>0</v>
      </c>
      <c r="K672" s="217" t="s">
        <v>19</v>
      </c>
      <c r="L672" s="46"/>
      <c r="M672" s="222" t="s">
        <v>19</v>
      </c>
      <c r="N672" s="223" t="s">
        <v>44</v>
      </c>
      <c r="O672" s="86"/>
      <c r="P672" s="224">
        <f>O672*H672</f>
        <v>0</v>
      </c>
      <c r="Q672" s="224">
        <v>0</v>
      </c>
      <c r="R672" s="224">
        <f>Q672*H672</f>
        <v>0</v>
      </c>
      <c r="S672" s="224">
        <v>0</v>
      </c>
      <c r="T672" s="225">
        <f>S672*H672</f>
        <v>0</v>
      </c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R672" s="226" t="s">
        <v>135</v>
      </c>
      <c r="AT672" s="226" t="s">
        <v>190</v>
      </c>
      <c r="AU672" s="226" t="s">
        <v>80</v>
      </c>
      <c r="AY672" s="19" t="s">
        <v>188</v>
      </c>
      <c r="BE672" s="227">
        <f>IF(N672="základní",J672,0)</f>
        <v>0</v>
      </c>
      <c r="BF672" s="227">
        <f>IF(N672="snížená",J672,0)</f>
        <v>0</v>
      </c>
      <c r="BG672" s="227">
        <f>IF(N672="zákl. přenesená",J672,0)</f>
        <v>0</v>
      </c>
      <c r="BH672" s="227">
        <f>IF(N672="sníž. přenesená",J672,0)</f>
        <v>0</v>
      </c>
      <c r="BI672" s="227">
        <f>IF(N672="nulová",J672,0)</f>
        <v>0</v>
      </c>
      <c r="BJ672" s="19" t="s">
        <v>80</v>
      </c>
      <c r="BK672" s="227">
        <f>ROUND(I672*H672,2)</f>
        <v>0</v>
      </c>
      <c r="BL672" s="19" t="s">
        <v>135</v>
      </c>
      <c r="BM672" s="226" t="s">
        <v>6692</v>
      </c>
    </row>
    <row r="673" s="2" customFormat="1" ht="16.5" customHeight="1">
      <c r="A673" s="40"/>
      <c r="B673" s="41"/>
      <c r="C673" s="215" t="s">
        <v>6693</v>
      </c>
      <c r="D673" s="215" t="s">
        <v>190</v>
      </c>
      <c r="E673" s="216" t="s">
        <v>6478</v>
      </c>
      <c r="F673" s="217" t="s">
        <v>6479</v>
      </c>
      <c r="G673" s="218" t="s">
        <v>3827</v>
      </c>
      <c r="H673" s="219">
        <v>1</v>
      </c>
      <c r="I673" s="220"/>
      <c r="J673" s="221">
        <f>ROUND(I673*H673,2)</f>
        <v>0</v>
      </c>
      <c r="K673" s="217" t="s">
        <v>19</v>
      </c>
      <c r="L673" s="46"/>
      <c r="M673" s="222" t="s">
        <v>19</v>
      </c>
      <c r="N673" s="223" t="s">
        <v>44</v>
      </c>
      <c r="O673" s="86"/>
      <c r="P673" s="224">
        <f>O673*H673</f>
        <v>0</v>
      </c>
      <c r="Q673" s="224">
        <v>0</v>
      </c>
      <c r="R673" s="224">
        <f>Q673*H673</f>
        <v>0</v>
      </c>
      <c r="S673" s="224">
        <v>0</v>
      </c>
      <c r="T673" s="225">
        <f>S673*H673</f>
        <v>0</v>
      </c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R673" s="226" t="s">
        <v>135</v>
      </c>
      <c r="AT673" s="226" t="s">
        <v>190</v>
      </c>
      <c r="AU673" s="226" t="s">
        <v>80</v>
      </c>
      <c r="AY673" s="19" t="s">
        <v>188</v>
      </c>
      <c r="BE673" s="227">
        <f>IF(N673="základní",J673,0)</f>
        <v>0</v>
      </c>
      <c r="BF673" s="227">
        <f>IF(N673="snížená",J673,0)</f>
        <v>0</v>
      </c>
      <c r="BG673" s="227">
        <f>IF(N673="zákl. přenesená",J673,0)</f>
        <v>0</v>
      </c>
      <c r="BH673" s="227">
        <f>IF(N673="sníž. přenesená",J673,0)</f>
        <v>0</v>
      </c>
      <c r="BI673" s="227">
        <f>IF(N673="nulová",J673,0)</f>
        <v>0</v>
      </c>
      <c r="BJ673" s="19" t="s">
        <v>80</v>
      </c>
      <c r="BK673" s="227">
        <f>ROUND(I673*H673,2)</f>
        <v>0</v>
      </c>
      <c r="BL673" s="19" t="s">
        <v>135</v>
      </c>
      <c r="BM673" s="226" t="s">
        <v>6694</v>
      </c>
    </row>
    <row r="674" s="2" customFormat="1" ht="21.75" customHeight="1">
      <c r="A674" s="40"/>
      <c r="B674" s="41"/>
      <c r="C674" s="215" t="s">
        <v>5991</v>
      </c>
      <c r="D674" s="215" t="s">
        <v>190</v>
      </c>
      <c r="E674" s="216" t="s">
        <v>6481</v>
      </c>
      <c r="F674" s="217" t="s">
        <v>6482</v>
      </c>
      <c r="G674" s="218" t="s">
        <v>501</v>
      </c>
      <c r="H674" s="219">
        <v>57</v>
      </c>
      <c r="I674" s="220"/>
      <c r="J674" s="221">
        <f>ROUND(I674*H674,2)</f>
        <v>0</v>
      </c>
      <c r="K674" s="217" t="s">
        <v>19</v>
      </c>
      <c r="L674" s="46"/>
      <c r="M674" s="222" t="s">
        <v>19</v>
      </c>
      <c r="N674" s="223" t="s">
        <v>44</v>
      </c>
      <c r="O674" s="86"/>
      <c r="P674" s="224">
        <f>O674*H674</f>
        <v>0</v>
      </c>
      <c r="Q674" s="224">
        <v>0</v>
      </c>
      <c r="R674" s="224">
        <f>Q674*H674</f>
        <v>0</v>
      </c>
      <c r="S674" s="224">
        <v>0</v>
      </c>
      <c r="T674" s="225">
        <f>S674*H674</f>
        <v>0</v>
      </c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R674" s="226" t="s">
        <v>135</v>
      </c>
      <c r="AT674" s="226" t="s">
        <v>190</v>
      </c>
      <c r="AU674" s="226" t="s">
        <v>80</v>
      </c>
      <c r="AY674" s="19" t="s">
        <v>188</v>
      </c>
      <c r="BE674" s="227">
        <f>IF(N674="základní",J674,0)</f>
        <v>0</v>
      </c>
      <c r="BF674" s="227">
        <f>IF(N674="snížená",J674,0)</f>
        <v>0</v>
      </c>
      <c r="BG674" s="227">
        <f>IF(N674="zákl. přenesená",J674,0)</f>
        <v>0</v>
      </c>
      <c r="BH674" s="227">
        <f>IF(N674="sníž. přenesená",J674,0)</f>
        <v>0</v>
      </c>
      <c r="BI674" s="227">
        <f>IF(N674="nulová",J674,0)</f>
        <v>0</v>
      </c>
      <c r="BJ674" s="19" t="s">
        <v>80</v>
      </c>
      <c r="BK674" s="227">
        <f>ROUND(I674*H674,2)</f>
        <v>0</v>
      </c>
      <c r="BL674" s="19" t="s">
        <v>135</v>
      </c>
      <c r="BM674" s="226" t="s">
        <v>6695</v>
      </c>
    </row>
    <row r="675" s="2" customFormat="1" ht="24.15" customHeight="1">
      <c r="A675" s="40"/>
      <c r="B675" s="41"/>
      <c r="C675" s="215" t="s">
        <v>6696</v>
      </c>
      <c r="D675" s="215" t="s">
        <v>190</v>
      </c>
      <c r="E675" s="216" t="s">
        <v>6485</v>
      </c>
      <c r="F675" s="217" t="s">
        <v>6486</v>
      </c>
      <c r="G675" s="218" t="s">
        <v>501</v>
      </c>
      <c r="H675" s="219">
        <v>63</v>
      </c>
      <c r="I675" s="220"/>
      <c r="J675" s="221">
        <f>ROUND(I675*H675,2)</f>
        <v>0</v>
      </c>
      <c r="K675" s="217" t="s">
        <v>19</v>
      </c>
      <c r="L675" s="46"/>
      <c r="M675" s="222" t="s">
        <v>19</v>
      </c>
      <c r="N675" s="223" t="s">
        <v>44</v>
      </c>
      <c r="O675" s="86"/>
      <c r="P675" s="224">
        <f>O675*H675</f>
        <v>0</v>
      </c>
      <c r="Q675" s="224">
        <v>0</v>
      </c>
      <c r="R675" s="224">
        <f>Q675*H675</f>
        <v>0</v>
      </c>
      <c r="S675" s="224">
        <v>0</v>
      </c>
      <c r="T675" s="225">
        <f>S675*H675</f>
        <v>0</v>
      </c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R675" s="226" t="s">
        <v>135</v>
      </c>
      <c r="AT675" s="226" t="s">
        <v>190</v>
      </c>
      <c r="AU675" s="226" t="s">
        <v>80</v>
      </c>
      <c r="AY675" s="19" t="s">
        <v>188</v>
      </c>
      <c r="BE675" s="227">
        <f>IF(N675="základní",J675,0)</f>
        <v>0</v>
      </c>
      <c r="BF675" s="227">
        <f>IF(N675="snížená",J675,0)</f>
        <v>0</v>
      </c>
      <c r="BG675" s="227">
        <f>IF(N675="zákl. přenesená",J675,0)</f>
        <v>0</v>
      </c>
      <c r="BH675" s="227">
        <f>IF(N675="sníž. přenesená",J675,0)</f>
        <v>0</v>
      </c>
      <c r="BI675" s="227">
        <f>IF(N675="nulová",J675,0)</f>
        <v>0</v>
      </c>
      <c r="BJ675" s="19" t="s">
        <v>80</v>
      </c>
      <c r="BK675" s="227">
        <f>ROUND(I675*H675,2)</f>
        <v>0</v>
      </c>
      <c r="BL675" s="19" t="s">
        <v>135</v>
      </c>
      <c r="BM675" s="226" t="s">
        <v>6697</v>
      </c>
    </row>
    <row r="676" s="2" customFormat="1" ht="24.15" customHeight="1">
      <c r="A676" s="40"/>
      <c r="B676" s="41"/>
      <c r="C676" s="215" t="s">
        <v>5994</v>
      </c>
      <c r="D676" s="215" t="s">
        <v>190</v>
      </c>
      <c r="E676" s="216" t="s">
        <v>6488</v>
      </c>
      <c r="F676" s="217" t="s">
        <v>6489</v>
      </c>
      <c r="G676" s="218" t="s">
        <v>501</v>
      </c>
      <c r="H676" s="219">
        <v>65</v>
      </c>
      <c r="I676" s="220"/>
      <c r="J676" s="221">
        <f>ROUND(I676*H676,2)</f>
        <v>0</v>
      </c>
      <c r="K676" s="217" t="s">
        <v>19</v>
      </c>
      <c r="L676" s="46"/>
      <c r="M676" s="222" t="s">
        <v>19</v>
      </c>
      <c r="N676" s="223" t="s">
        <v>44</v>
      </c>
      <c r="O676" s="86"/>
      <c r="P676" s="224">
        <f>O676*H676</f>
        <v>0</v>
      </c>
      <c r="Q676" s="224">
        <v>0</v>
      </c>
      <c r="R676" s="224">
        <f>Q676*H676</f>
        <v>0</v>
      </c>
      <c r="S676" s="224">
        <v>0</v>
      </c>
      <c r="T676" s="225">
        <f>S676*H676</f>
        <v>0</v>
      </c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R676" s="226" t="s">
        <v>135</v>
      </c>
      <c r="AT676" s="226" t="s">
        <v>190</v>
      </c>
      <c r="AU676" s="226" t="s">
        <v>80</v>
      </c>
      <c r="AY676" s="19" t="s">
        <v>188</v>
      </c>
      <c r="BE676" s="227">
        <f>IF(N676="základní",J676,0)</f>
        <v>0</v>
      </c>
      <c r="BF676" s="227">
        <f>IF(N676="snížená",J676,0)</f>
        <v>0</v>
      </c>
      <c r="BG676" s="227">
        <f>IF(N676="zákl. přenesená",J676,0)</f>
        <v>0</v>
      </c>
      <c r="BH676" s="227">
        <f>IF(N676="sníž. přenesená",J676,0)</f>
        <v>0</v>
      </c>
      <c r="BI676" s="227">
        <f>IF(N676="nulová",J676,0)</f>
        <v>0</v>
      </c>
      <c r="BJ676" s="19" t="s">
        <v>80</v>
      </c>
      <c r="BK676" s="227">
        <f>ROUND(I676*H676,2)</f>
        <v>0</v>
      </c>
      <c r="BL676" s="19" t="s">
        <v>135</v>
      </c>
      <c r="BM676" s="226" t="s">
        <v>6698</v>
      </c>
    </row>
    <row r="677" s="2" customFormat="1" ht="24.15" customHeight="1">
      <c r="A677" s="40"/>
      <c r="B677" s="41"/>
      <c r="C677" s="215" t="s">
        <v>6699</v>
      </c>
      <c r="D677" s="215" t="s">
        <v>190</v>
      </c>
      <c r="E677" s="216" t="s">
        <v>6492</v>
      </c>
      <c r="F677" s="217" t="s">
        <v>6493</v>
      </c>
      <c r="G677" s="218" t="s">
        <v>501</v>
      </c>
      <c r="H677" s="219">
        <v>43</v>
      </c>
      <c r="I677" s="220"/>
      <c r="J677" s="221">
        <f>ROUND(I677*H677,2)</f>
        <v>0</v>
      </c>
      <c r="K677" s="217" t="s">
        <v>19</v>
      </c>
      <c r="L677" s="46"/>
      <c r="M677" s="222" t="s">
        <v>19</v>
      </c>
      <c r="N677" s="223" t="s">
        <v>44</v>
      </c>
      <c r="O677" s="86"/>
      <c r="P677" s="224">
        <f>O677*H677</f>
        <v>0</v>
      </c>
      <c r="Q677" s="224">
        <v>0</v>
      </c>
      <c r="R677" s="224">
        <f>Q677*H677</f>
        <v>0</v>
      </c>
      <c r="S677" s="224">
        <v>0</v>
      </c>
      <c r="T677" s="225">
        <f>S677*H677</f>
        <v>0</v>
      </c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R677" s="226" t="s">
        <v>135</v>
      </c>
      <c r="AT677" s="226" t="s">
        <v>190</v>
      </c>
      <c r="AU677" s="226" t="s">
        <v>80</v>
      </c>
      <c r="AY677" s="19" t="s">
        <v>188</v>
      </c>
      <c r="BE677" s="227">
        <f>IF(N677="základní",J677,0)</f>
        <v>0</v>
      </c>
      <c r="BF677" s="227">
        <f>IF(N677="snížená",J677,0)</f>
        <v>0</v>
      </c>
      <c r="BG677" s="227">
        <f>IF(N677="zákl. přenesená",J677,0)</f>
        <v>0</v>
      </c>
      <c r="BH677" s="227">
        <f>IF(N677="sníž. přenesená",J677,0)</f>
        <v>0</v>
      </c>
      <c r="BI677" s="227">
        <f>IF(N677="nulová",J677,0)</f>
        <v>0</v>
      </c>
      <c r="BJ677" s="19" t="s">
        <v>80</v>
      </c>
      <c r="BK677" s="227">
        <f>ROUND(I677*H677,2)</f>
        <v>0</v>
      </c>
      <c r="BL677" s="19" t="s">
        <v>135</v>
      </c>
      <c r="BM677" s="226" t="s">
        <v>6700</v>
      </c>
    </row>
    <row r="678" s="2" customFormat="1" ht="24.15" customHeight="1">
      <c r="A678" s="40"/>
      <c r="B678" s="41"/>
      <c r="C678" s="215" t="s">
        <v>5997</v>
      </c>
      <c r="D678" s="215" t="s">
        <v>190</v>
      </c>
      <c r="E678" s="216" t="s">
        <v>6495</v>
      </c>
      <c r="F678" s="217" t="s">
        <v>6496</v>
      </c>
      <c r="G678" s="218" t="s">
        <v>501</v>
      </c>
      <c r="H678" s="219">
        <v>6</v>
      </c>
      <c r="I678" s="220"/>
      <c r="J678" s="221">
        <f>ROUND(I678*H678,2)</f>
        <v>0</v>
      </c>
      <c r="K678" s="217" t="s">
        <v>19</v>
      </c>
      <c r="L678" s="46"/>
      <c r="M678" s="222" t="s">
        <v>19</v>
      </c>
      <c r="N678" s="223" t="s">
        <v>44</v>
      </c>
      <c r="O678" s="86"/>
      <c r="P678" s="224">
        <f>O678*H678</f>
        <v>0</v>
      </c>
      <c r="Q678" s="224">
        <v>0</v>
      </c>
      <c r="R678" s="224">
        <f>Q678*H678</f>
        <v>0</v>
      </c>
      <c r="S678" s="224">
        <v>0</v>
      </c>
      <c r="T678" s="225">
        <f>S678*H678</f>
        <v>0</v>
      </c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R678" s="226" t="s">
        <v>135</v>
      </c>
      <c r="AT678" s="226" t="s">
        <v>190</v>
      </c>
      <c r="AU678" s="226" t="s">
        <v>80</v>
      </c>
      <c r="AY678" s="19" t="s">
        <v>188</v>
      </c>
      <c r="BE678" s="227">
        <f>IF(N678="základní",J678,0)</f>
        <v>0</v>
      </c>
      <c r="BF678" s="227">
        <f>IF(N678="snížená",J678,0)</f>
        <v>0</v>
      </c>
      <c r="BG678" s="227">
        <f>IF(N678="zákl. přenesená",J678,0)</f>
        <v>0</v>
      </c>
      <c r="BH678" s="227">
        <f>IF(N678="sníž. přenesená",J678,0)</f>
        <v>0</v>
      </c>
      <c r="BI678" s="227">
        <f>IF(N678="nulová",J678,0)</f>
        <v>0</v>
      </c>
      <c r="BJ678" s="19" t="s">
        <v>80</v>
      </c>
      <c r="BK678" s="227">
        <f>ROUND(I678*H678,2)</f>
        <v>0</v>
      </c>
      <c r="BL678" s="19" t="s">
        <v>135</v>
      </c>
      <c r="BM678" s="226" t="s">
        <v>6701</v>
      </c>
    </row>
    <row r="679" s="2" customFormat="1" ht="24.15" customHeight="1">
      <c r="A679" s="40"/>
      <c r="B679" s="41"/>
      <c r="C679" s="215" t="s">
        <v>6702</v>
      </c>
      <c r="D679" s="215" t="s">
        <v>190</v>
      </c>
      <c r="E679" s="216" t="s">
        <v>6614</v>
      </c>
      <c r="F679" s="217" t="s">
        <v>6615</v>
      </c>
      <c r="G679" s="218" t="s">
        <v>501</v>
      </c>
      <c r="H679" s="219">
        <v>8</v>
      </c>
      <c r="I679" s="220"/>
      <c r="J679" s="221">
        <f>ROUND(I679*H679,2)</f>
        <v>0</v>
      </c>
      <c r="K679" s="217" t="s">
        <v>19</v>
      </c>
      <c r="L679" s="46"/>
      <c r="M679" s="222" t="s">
        <v>19</v>
      </c>
      <c r="N679" s="223" t="s">
        <v>44</v>
      </c>
      <c r="O679" s="86"/>
      <c r="P679" s="224">
        <f>O679*H679</f>
        <v>0</v>
      </c>
      <c r="Q679" s="224">
        <v>0</v>
      </c>
      <c r="R679" s="224">
        <f>Q679*H679</f>
        <v>0</v>
      </c>
      <c r="S679" s="224">
        <v>0</v>
      </c>
      <c r="T679" s="225">
        <f>S679*H679</f>
        <v>0</v>
      </c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R679" s="226" t="s">
        <v>135</v>
      </c>
      <c r="AT679" s="226" t="s">
        <v>190</v>
      </c>
      <c r="AU679" s="226" t="s">
        <v>80</v>
      </c>
      <c r="AY679" s="19" t="s">
        <v>188</v>
      </c>
      <c r="BE679" s="227">
        <f>IF(N679="základní",J679,0)</f>
        <v>0</v>
      </c>
      <c r="BF679" s="227">
        <f>IF(N679="snížená",J679,0)</f>
        <v>0</v>
      </c>
      <c r="BG679" s="227">
        <f>IF(N679="zákl. přenesená",J679,0)</f>
        <v>0</v>
      </c>
      <c r="BH679" s="227">
        <f>IF(N679="sníž. přenesená",J679,0)</f>
        <v>0</v>
      </c>
      <c r="BI679" s="227">
        <f>IF(N679="nulová",J679,0)</f>
        <v>0</v>
      </c>
      <c r="BJ679" s="19" t="s">
        <v>80</v>
      </c>
      <c r="BK679" s="227">
        <f>ROUND(I679*H679,2)</f>
        <v>0</v>
      </c>
      <c r="BL679" s="19" t="s">
        <v>135</v>
      </c>
      <c r="BM679" s="226" t="s">
        <v>6703</v>
      </c>
    </row>
    <row r="680" s="2" customFormat="1" ht="16.5" customHeight="1">
      <c r="A680" s="40"/>
      <c r="B680" s="41"/>
      <c r="C680" s="215" t="s">
        <v>6000</v>
      </c>
      <c r="D680" s="215" t="s">
        <v>190</v>
      </c>
      <c r="E680" s="216" t="s">
        <v>6499</v>
      </c>
      <c r="F680" s="217" t="s">
        <v>6500</v>
      </c>
      <c r="G680" s="218" t="s">
        <v>1352</v>
      </c>
      <c r="H680" s="219">
        <v>2</v>
      </c>
      <c r="I680" s="220"/>
      <c r="J680" s="221">
        <f>ROUND(I680*H680,2)</f>
        <v>0</v>
      </c>
      <c r="K680" s="217" t="s">
        <v>19</v>
      </c>
      <c r="L680" s="46"/>
      <c r="M680" s="222" t="s">
        <v>19</v>
      </c>
      <c r="N680" s="223" t="s">
        <v>44</v>
      </c>
      <c r="O680" s="86"/>
      <c r="P680" s="224">
        <f>O680*H680</f>
        <v>0</v>
      </c>
      <c r="Q680" s="224">
        <v>0</v>
      </c>
      <c r="R680" s="224">
        <f>Q680*H680</f>
        <v>0</v>
      </c>
      <c r="S680" s="224">
        <v>0</v>
      </c>
      <c r="T680" s="225">
        <f>S680*H680</f>
        <v>0</v>
      </c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R680" s="226" t="s">
        <v>135</v>
      </c>
      <c r="AT680" s="226" t="s">
        <v>190</v>
      </c>
      <c r="AU680" s="226" t="s">
        <v>80</v>
      </c>
      <c r="AY680" s="19" t="s">
        <v>188</v>
      </c>
      <c r="BE680" s="227">
        <f>IF(N680="základní",J680,0)</f>
        <v>0</v>
      </c>
      <c r="BF680" s="227">
        <f>IF(N680="snížená",J680,0)</f>
        <v>0</v>
      </c>
      <c r="BG680" s="227">
        <f>IF(N680="zákl. přenesená",J680,0)</f>
        <v>0</v>
      </c>
      <c r="BH680" s="227">
        <f>IF(N680="sníž. přenesená",J680,0)</f>
        <v>0</v>
      </c>
      <c r="BI680" s="227">
        <f>IF(N680="nulová",J680,0)</f>
        <v>0</v>
      </c>
      <c r="BJ680" s="19" t="s">
        <v>80</v>
      </c>
      <c r="BK680" s="227">
        <f>ROUND(I680*H680,2)</f>
        <v>0</v>
      </c>
      <c r="BL680" s="19" t="s">
        <v>135</v>
      </c>
      <c r="BM680" s="226" t="s">
        <v>6704</v>
      </c>
    </row>
    <row r="681" s="2" customFormat="1" ht="16.5" customHeight="1">
      <c r="A681" s="40"/>
      <c r="B681" s="41"/>
      <c r="C681" s="215" t="s">
        <v>6705</v>
      </c>
      <c r="D681" s="215" t="s">
        <v>190</v>
      </c>
      <c r="E681" s="216" t="s">
        <v>6502</v>
      </c>
      <c r="F681" s="217" t="s">
        <v>6503</v>
      </c>
      <c r="G681" s="218" t="s">
        <v>1352</v>
      </c>
      <c r="H681" s="219">
        <v>12</v>
      </c>
      <c r="I681" s="220"/>
      <c r="J681" s="221">
        <f>ROUND(I681*H681,2)</f>
        <v>0</v>
      </c>
      <c r="K681" s="217" t="s">
        <v>19</v>
      </c>
      <c r="L681" s="46"/>
      <c r="M681" s="222" t="s">
        <v>19</v>
      </c>
      <c r="N681" s="223" t="s">
        <v>44</v>
      </c>
      <c r="O681" s="86"/>
      <c r="P681" s="224">
        <f>O681*H681</f>
        <v>0</v>
      </c>
      <c r="Q681" s="224">
        <v>0</v>
      </c>
      <c r="R681" s="224">
        <f>Q681*H681</f>
        <v>0</v>
      </c>
      <c r="S681" s="224">
        <v>0</v>
      </c>
      <c r="T681" s="225">
        <f>S681*H681</f>
        <v>0</v>
      </c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R681" s="226" t="s">
        <v>135</v>
      </c>
      <c r="AT681" s="226" t="s">
        <v>190</v>
      </c>
      <c r="AU681" s="226" t="s">
        <v>80</v>
      </c>
      <c r="AY681" s="19" t="s">
        <v>188</v>
      </c>
      <c r="BE681" s="227">
        <f>IF(N681="základní",J681,0)</f>
        <v>0</v>
      </c>
      <c r="BF681" s="227">
        <f>IF(N681="snížená",J681,0)</f>
        <v>0</v>
      </c>
      <c r="BG681" s="227">
        <f>IF(N681="zákl. přenesená",J681,0)</f>
        <v>0</v>
      </c>
      <c r="BH681" s="227">
        <f>IF(N681="sníž. přenesená",J681,0)</f>
        <v>0</v>
      </c>
      <c r="BI681" s="227">
        <f>IF(N681="nulová",J681,0)</f>
        <v>0</v>
      </c>
      <c r="BJ681" s="19" t="s">
        <v>80</v>
      </c>
      <c r="BK681" s="227">
        <f>ROUND(I681*H681,2)</f>
        <v>0</v>
      </c>
      <c r="BL681" s="19" t="s">
        <v>135</v>
      </c>
      <c r="BM681" s="226" t="s">
        <v>6706</v>
      </c>
    </row>
    <row r="682" s="2" customFormat="1" ht="16.5" customHeight="1">
      <c r="A682" s="40"/>
      <c r="B682" s="41"/>
      <c r="C682" s="215" t="s">
        <v>6003</v>
      </c>
      <c r="D682" s="215" t="s">
        <v>190</v>
      </c>
      <c r="E682" s="216" t="s">
        <v>6621</v>
      </c>
      <c r="F682" s="217" t="s">
        <v>6507</v>
      </c>
      <c r="G682" s="218" t="s">
        <v>1352</v>
      </c>
      <c r="H682" s="219">
        <v>1</v>
      </c>
      <c r="I682" s="220"/>
      <c r="J682" s="221">
        <f>ROUND(I682*H682,2)</f>
        <v>0</v>
      </c>
      <c r="K682" s="217" t="s">
        <v>19</v>
      </c>
      <c r="L682" s="46"/>
      <c r="M682" s="222" t="s">
        <v>19</v>
      </c>
      <c r="N682" s="223" t="s">
        <v>44</v>
      </c>
      <c r="O682" s="86"/>
      <c r="P682" s="224">
        <f>O682*H682</f>
        <v>0</v>
      </c>
      <c r="Q682" s="224">
        <v>0</v>
      </c>
      <c r="R682" s="224">
        <f>Q682*H682</f>
        <v>0</v>
      </c>
      <c r="S682" s="224">
        <v>0</v>
      </c>
      <c r="T682" s="225">
        <f>S682*H682</f>
        <v>0</v>
      </c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R682" s="226" t="s">
        <v>135</v>
      </c>
      <c r="AT682" s="226" t="s">
        <v>190</v>
      </c>
      <c r="AU682" s="226" t="s">
        <v>80</v>
      </c>
      <c r="AY682" s="19" t="s">
        <v>188</v>
      </c>
      <c r="BE682" s="227">
        <f>IF(N682="základní",J682,0)</f>
        <v>0</v>
      </c>
      <c r="BF682" s="227">
        <f>IF(N682="snížená",J682,0)</f>
        <v>0</v>
      </c>
      <c r="BG682" s="227">
        <f>IF(N682="zákl. přenesená",J682,0)</f>
        <v>0</v>
      </c>
      <c r="BH682" s="227">
        <f>IF(N682="sníž. přenesená",J682,0)</f>
        <v>0</v>
      </c>
      <c r="BI682" s="227">
        <f>IF(N682="nulová",J682,0)</f>
        <v>0</v>
      </c>
      <c r="BJ682" s="19" t="s">
        <v>80</v>
      </c>
      <c r="BK682" s="227">
        <f>ROUND(I682*H682,2)</f>
        <v>0</v>
      </c>
      <c r="BL682" s="19" t="s">
        <v>135</v>
      </c>
      <c r="BM682" s="226" t="s">
        <v>6707</v>
      </c>
    </row>
    <row r="683" s="2" customFormat="1" ht="16.5" customHeight="1">
      <c r="A683" s="40"/>
      <c r="B683" s="41"/>
      <c r="C683" s="215" t="s">
        <v>6708</v>
      </c>
      <c r="D683" s="215" t="s">
        <v>190</v>
      </c>
      <c r="E683" s="216" t="s">
        <v>5421</v>
      </c>
      <c r="F683" s="217" t="s">
        <v>5422</v>
      </c>
      <c r="G683" s="218" t="s">
        <v>451</v>
      </c>
      <c r="H683" s="219">
        <v>3</v>
      </c>
      <c r="I683" s="220"/>
      <c r="J683" s="221">
        <f>ROUND(I683*H683,2)</f>
        <v>0</v>
      </c>
      <c r="K683" s="217" t="s">
        <v>19</v>
      </c>
      <c r="L683" s="46"/>
      <c r="M683" s="222" t="s">
        <v>19</v>
      </c>
      <c r="N683" s="223" t="s">
        <v>44</v>
      </c>
      <c r="O683" s="86"/>
      <c r="P683" s="224">
        <f>O683*H683</f>
        <v>0</v>
      </c>
      <c r="Q683" s="224">
        <v>0</v>
      </c>
      <c r="R683" s="224">
        <f>Q683*H683</f>
        <v>0</v>
      </c>
      <c r="S683" s="224">
        <v>0</v>
      </c>
      <c r="T683" s="225">
        <f>S683*H683</f>
        <v>0</v>
      </c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R683" s="226" t="s">
        <v>135</v>
      </c>
      <c r="AT683" s="226" t="s">
        <v>190</v>
      </c>
      <c r="AU683" s="226" t="s">
        <v>80</v>
      </c>
      <c r="AY683" s="19" t="s">
        <v>188</v>
      </c>
      <c r="BE683" s="227">
        <f>IF(N683="základní",J683,0)</f>
        <v>0</v>
      </c>
      <c r="BF683" s="227">
        <f>IF(N683="snížená",J683,0)</f>
        <v>0</v>
      </c>
      <c r="BG683" s="227">
        <f>IF(N683="zákl. přenesená",J683,0)</f>
        <v>0</v>
      </c>
      <c r="BH683" s="227">
        <f>IF(N683="sníž. přenesená",J683,0)</f>
        <v>0</v>
      </c>
      <c r="BI683" s="227">
        <f>IF(N683="nulová",J683,0)</f>
        <v>0</v>
      </c>
      <c r="BJ683" s="19" t="s">
        <v>80</v>
      </c>
      <c r="BK683" s="227">
        <f>ROUND(I683*H683,2)</f>
        <v>0</v>
      </c>
      <c r="BL683" s="19" t="s">
        <v>135</v>
      </c>
      <c r="BM683" s="226" t="s">
        <v>6709</v>
      </c>
    </row>
    <row r="684" s="2" customFormat="1" ht="24.15" customHeight="1">
      <c r="A684" s="40"/>
      <c r="B684" s="41"/>
      <c r="C684" s="215" t="s">
        <v>6006</v>
      </c>
      <c r="D684" s="215" t="s">
        <v>190</v>
      </c>
      <c r="E684" s="216" t="s">
        <v>6511</v>
      </c>
      <c r="F684" s="217" t="s">
        <v>6512</v>
      </c>
      <c r="G684" s="218" t="s">
        <v>5425</v>
      </c>
      <c r="H684" s="219">
        <v>1</v>
      </c>
      <c r="I684" s="220"/>
      <c r="J684" s="221">
        <f>ROUND(I684*H684,2)</f>
        <v>0</v>
      </c>
      <c r="K684" s="217" t="s">
        <v>19</v>
      </c>
      <c r="L684" s="46"/>
      <c r="M684" s="222" t="s">
        <v>19</v>
      </c>
      <c r="N684" s="223" t="s">
        <v>44</v>
      </c>
      <c r="O684" s="86"/>
      <c r="P684" s="224">
        <f>O684*H684</f>
        <v>0</v>
      </c>
      <c r="Q684" s="224">
        <v>0</v>
      </c>
      <c r="R684" s="224">
        <f>Q684*H684</f>
        <v>0</v>
      </c>
      <c r="S684" s="224">
        <v>0</v>
      </c>
      <c r="T684" s="225">
        <f>S684*H684</f>
        <v>0</v>
      </c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R684" s="226" t="s">
        <v>135</v>
      </c>
      <c r="AT684" s="226" t="s">
        <v>190</v>
      </c>
      <c r="AU684" s="226" t="s">
        <v>80</v>
      </c>
      <c r="AY684" s="19" t="s">
        <v>188</v>
      </c>
      <c r="BE684" s="227">
        <f>IF(N684="základní",J684,0)</f>
        <v>0</v>
      </c>
      <c r="BF684" s="227">
        <f>IF(N684="snížená",J684,0)</f>
        <v>0</v>
      </c>
      <c r="BG684" s="227">
        <f>IF(N684="zákl. přenesená",J684,0)</f>
        <v>0</v>
      </c>
      <c r="BH684" s="227">
        <f>IF(N684="sníž. přenesená",J684,0)</f>
        <v>0</v>
      </c>
      <c r="BI684" s="227">
        <f>IF(N684="nulová",J684,0)</f>
        <v>0</v>
      </c>
      <c r="BJ684" s="19" t="s">
        <v>80</v>
      </c>
      <c r="BK684" s="227">
        <f>ROUND(I684*H684,2)</f>
        <v>0</v>
      </c>
      <c r="BL684" s="19" t="s">
        <v>135</v>
      </c>
      <c r="BM684" s="226" t="s">
        <v>6710</v>
      </c>
    </row>
    <row r="685" s="2" customFormat="1" ht="16.5" customHeight="1">
      <c r="A685" s="40"/>
      <c r="B685" s="41"/>
      <c r="C685" s="215" t="s">
        <v>6711</v>
      </c>
      <c r="D685" s="215" t="s">
        <v>190</v>
      </c>
      <c r="E685" s="216" t="s">
        <v>3916</v>
      </c>
      <c r="F685" s="217" t="s">
        <v>3917</v>
      </c>
      <c r="G685" s="218" t="s">
        <v>501</v>
      </c>
      <c r="H685" s="219">
        <v>242</v>
      </c>
      <c r="I685" s="220"/>
      <c r="J685" s="221">
        <f>ROUND(I685*H685,2)</f>
        <v>0</v>
      </c>
      <c r="K685" s="217" t="s">
        <v>19</v>
      </c>
      <c r="L685" s="46"/>
      <c r="M685" s="222" t="s">
        <v>19</v>
      </c>
      <c r="N685" s="223" t="s">
        <v>44</v>
      </c>
      <c r="O685" s="86"/>
      <c r="P685" s="224">
        <f>O685*H685</f>
        <v>0</v>
      </c>
      <c r="Q685" s="224">
        <v>0</v>
      </c>
      <c r="R685" s="224">
        <f>Q685*H685</f>
        <v>0</v>
      </c>
      <c r="S685" s="224">
        <v>0</v>
      </c>
      <c r="T685" s="225">
        <f>S685*H685</f>
        <v>0</v>
      </c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R685" s="226" t="s">
        <v>135</v>
      </c>
      <c r="AT685" s="226" t="s">
        <v>190</v>
      </c>
      <c r="AU685" s="226" t="s">
        <v>80</v>
      </c>
      <c r="AY685" s="19" t="s">
        <v>188</v>
      </c>
      <c r="BE685" s="227">
        <f>IF(N685="základní",J685,0)</f>
        <v>0</v>
      </c>
      <c r="BF685" s="227">
        <f>IF(N685="snížená",J685,0)</f>
        <v>0</v>
      </c>
      <c r="BG685" s="227">
        <f>IF(N685="zákl. přenesená",J685,0)</f>
        <v>0</v>
      </c>
      <c r="BH685" s="227">
        <f>IF(N685="sníž. přenesená",J685,0)</f>
        <v>0</v>
      </c>
      <c r="BI685" s="227">
        <f>IF(N685="nulová",J685,0)</f>
        <v>0</v>
      </c>
      <c r="BJ685" s="19" t="s">
        <v>80</v>
      </c>
      <c r="BK685" s="227">
        <f>ROUND(I685*H685,2)</f>
        <v>0</v>
      </c>
      <c r="BL685" s="19" t="s">
        <v>135</v>
      </c>
      <c r="BM685" s="226" t="s">
        <v>6712</v>
      </c>
    </row>
    <row r="686" s="2" customFormat="1" ht="16.5" customHeight="1">
      <c r="A686" s="40"/>
      <c r="B686" s="41"/>
      <c r="C686" s="215" t="s">
        <v>6009</v>
      </c>
      <c r="D686" s="215" t="s">
        <v>190</v>
      </c>
      <c r="E686" s="216" t="s">
        <v>3912</v>
      </c>
      <c r="F686" s="217" t="s">
        <v>6516</v>
      </c>
      <c r="G686" s="218" t="s">
        <v>3776</v>
      </c>
      <c r="H686" s="219">
        <v>1</v>
      </c>
      <c r="I686" s="220"/>
      <c r="J686" s="221">
        <f>ROUND(I686*H686,2)</f>
        <v>0</v>
      </c>
      <c r="K686" s="217" t="s">
        <v>19</v>
      </c>
      <c r="L686" s="46"/>
      <c r="M686" s="222" t="s">
        <v>19</v>
      </c>
      <c r="N686" s="223" t="s">
        <v>44</v>
      </c>
      <c r="O686" s="86"/>
      <c r="P686" s="224">
        <f>O686*H686</f>
        <v>0</v>
      </c>
      <c r="Q686" s="224">
        <v>0</v>
      </c>
      <c r="R686" s="224">
        <f>Q686*H686</f>
        <v>0</v>
      </c>
      <c r="S686" s="224">
        <v>0</v>
      </c>
      <c r="T686" s="225">
        <f>S686*H686</f>
        <v>0</v>
      </c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R686" s="226" t="s">
        <v>135</v>
      </c>
      <c r="AT686" s="226" t="s">
        <v>190</v>
      </c>
      <c r="AU686" s="226" t="s">
        <v>80</v>
      </c>
      <c r="AY686" s="19" t="s">
        <v>188</v>
      </c>
      <c r="BE686" s="227">
        <f>IF(N686="základní",J686,0)</f>
        <v>0</v>
      </c>
      <c r="BF686" s="227">
        <f>IF(N686="snížená",J686,0)</f>
        <v>0</v>
      </c>
      <c r="BG686" s="227">
        <f>IF(N686="zákl. přenesená",J686,0)</f>
        <v>0</v>
      </c>
      <c r="BH686" s="227">
        <f>IF(N686="sníž. přenesená",J686,0)</f>
        <v>0</v>
      </c>
      <c r="BI686" s="227">
        <f>IF(N686="nulová",J686,0)</f>
        <v>0</v>
      </c>
      <c r="BJ686" s="19" t="s">
        <v>80</v>
      </c>
      <c r="BK686" s="227">
        <f>ROUND(I686*H686,2)</f>
        <v>0</v>
      </c>
      <c r="BL686" s="19" t="s">
        <v>135</v>
      </c>
      <c r="BM686" s="226" t="s">
        <v>6713</v>
      </c>
    </row>
    <row r="687" s="2" customFormat="1" ht="16.5" customHeight="1">
      <c r="A687" s="40"/>
      <c r="B687" s="41"/>
      <c r="C687" s="215" t="s">
        <v>6714</v>
      </c>
      <c r="D687" s="215" t="s">
        <v>190</v>
      </c>
      <c r="E687" s="216" t="s">
        <v>6518</v>
      </c>
      <c r="F687" s="217" t="s">
        <v>6519</v>
      </c>
      <c r="G687" s="218" t="s">
        <v>451</v>
      </c>
      <c r="H687" s="219">
        <v>4</v>
      </c>
      <c r="I687" s="220"/>
      <c r="J687" s="221">
        <f>ROUND(I687*H687,2)</f>
        <v>0</v>
      </c>
      <c r="K687" s="217" t="s">
        <v>19</v>
      </c>
      <c r="L687" s="46"/>
      <c r="M687" s="222" t="s">
        <v>19</v>
      </c>
      <c r="N687" s="223" t="s">
        <v>44</v>
      </c>
      <c r="O687" s="86"/>
      <c r="P687" s="224">
        <f>O687*H687</f>
        <v>0</v>
      </c>
      <c r="Q687" s="224">
        <v>0</v>
      </c>
      <c r="R687" s="224">
        <f>Q687*H687</f>
        <v>0</v>
      </c>
      <c r="S687" s="224">
        <v>0</v>
      </c>
      <c r="T687" s="225">
        <f>S687*H687</f>
        <v>0</v>
      </c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R687" s="226" t="s">
        <v>135</v>
      </c>
      <c r="AT687" s="226" t="s">
        <v>190</v>
      </c>
      <c r="AU687" s="226" t="s">
        <v>80</v>
      </c>
      <c r="AY687" s="19" t="s">
        <v>188</v>
      </c>
      <c r="BE687" s="227">
        <f>IF(N687="základní",J687,0)</f>
        <v>0</v>
      </c>
      <c r="BF687" s="227">
        <f>IF(N687="snížená",J687,0)</f>
        <v>0</v>
      </c>
      <c r="BG687" s="227">
        <f>IF(N687="zákl. přenesená",J687,0)</f>
        <v>0</v>
      </c>
      <c r="BH687" s="227">
        <f>IF(N687="sníž. přenesená",J687,0)</f>
        <v>0</v>
      </c>
      <c r="BI687" s="227">
        <f>IF(N687="nulová",J687,0)</f>
        <v>0</v>
      </c>
      <c r="BJ687" s="19" t="s">
        <v>80</v>
      </c>
      <c r="BK687" s="227">
        <f>ROUND(I687*H687,2)</f>
        <v>0</v>
      </c>
      <c r="BL687" s="19" t="s">
        <v>135</v>
      </c>
      <c r="BM687" s="226" t="s">
        <v>6715</v>
      </c>
    </row>
    <row r="688" s="2" customFormat="1" ht="16.5" customHeight="1">
      <c r="A688" s="40"/>
      <c r="B688" s="41"/>
      <c r="C688" s="215" t="s">
        <v>6012</v>
      </c>
      <c r="D688" s="215" t="s">
        <v>190</v>
      </c>
      <c r="E688" s="216" t="s">
        <v>3904</v>
      </c>
      <c r="F688" s="217" t="s">
        <v>6522</v>
      </c>
      <c r="G688" s="218" t="s">
        <v>501</v>
      </c>
      <c r="H688" s="219">
        <v>242</v>
      </c>
      <c r="I688" s="220"/>
      <c r="J688" s="221">
        <f>ROUND(I688*H688,2)</f>
        <v>0</v>
      </c>
      <c r="K688" s="217" t="s">
        <v>19</v>
      </c>
      <c r="L688" s="46"/>
      <c r="M688" s="222" t="s">
        <v>19</v>
      </c>
      <c r="N688" s="223" t="s">
        <v>44</v>
      </c>
      <c r="O688" s="86"/>
      <c r="P688" s="224">
        <f>O688*H688</f>
        <v>0</v>
      </c>
      <c r="Q688" s="224">
        <v>0</v>
      </c>
      <c r="R688" s="224">
        <f>Q688*H688</f>
        <v>0</v>
      </c>
      <c r="S688" s="224">
        <v>0</v>
      </c>
      <c r="T688" s="225">
        <f>S688*H688</f>
        <v>0</v>
      </c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R688" s="226" t="s">
        <v>135</v>
      </c>
      <c r="AT688" s="226" t="s">
        <v>190</v>
      </c>
      <c r="AU688" s="226" t="s">
        <v>80</v>
      </c>
      <c r="AY688" s="19" t="s">
        <v>188</v>
      </c>
      <c r="BE688" s="227">
        <f>IF(N688="základní",J688,0)</f>
        <v>0</v>
      </c>
      <c r="BF688" s="227">
        <f>IF(N688="snížená",J688,0)</f>
        <v>0</v>
      </c>
      <c r="BG688" s="227">
        <f>IF(N688="zákl. přenesená",J688,0)</f>
        <v>0</v>
      </c>
      <c r="BH688" s="227">
        <f>IF(N688="sníž. přenesená",J688,0)</f>
        <v>0</v>
      </c>
      <c r="BI688" s="227">
        <f>IF(N688="nulová",J688,0)</f>
        <v>0</v>
      </c>
      <c r="BJ688" s="19" t="s">
        <v>80</v>
      </c>
      <c r="BK688" s="227">
        <f>ROUND(I688*H688,2)</f>
        <v>0</v>
      </c>
      <c r="BL688" s="19" t="s">
        <v>135</v>
      </c>
      <c r="BM688" s="226" t="s">
        <v>6716</v>
      </c>
    </row>
    <row r="689" s="2" customFormat="1" ht="16.5" customHeight="1">
      <c r="A689" s="40"/>
      <c r="B689" s="41"/>
      <c r="C689" s="215" t="s">
        <v>6717</v>
      </c>
      <c r="D689" s="215" t="s">
        <v>190</v>
      </c>
      <c r="E689" s="216" t="s">
        <v>6524</v>
      </c>
      <c r="F689" s="217" t="s">
        <v>6525</v>
      </c>
      <c r="G689" s="218" t="s">
        <v>501</v>
      </c>
      <c r="H689" s="219">
        <v>120</v>
      </c>
      <c r="I689" s="220"/>
      <c r="J689" s="221">
        <f>ROUND(I689*H689,2)</f>
        <v>0</v>
      </c>
      <c r="K689" s="217" t="s">
        <v>19</v>
      </c>
      <c r="L689" s="46"/>
      <c r="M689" s="222" t="s">
        <v>19</v>
      </c>
      <c r="N689" s="223" t="s">
        <v>44</v>
      </c>
      <c r="O689" s="86"/>
      <c r="P689" s="224">
        <f>O689*H689</f>
        <v>0</v>
      </c>
      <c r="Q689" s="224">
        <v>0</v>
      </c>
      <c r="R689" s="224">
        <f>Q689*H689</f>
        <v>0</v>
      </c>
      <c r="S689" s="224">
        <v>0</v>
      </c>
      <c r="T689" s="225">
        <f>S689*H689</f>
        <v>0</v>
      </c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R689" s="226" t="s">
        <v>135</v>
      </c>
      <c r="AT689" s="226" t="s">
        <v>190</v>
      </c>
      <c r="AU689" s="226" t="s">
        <v>80</v>
      </c>
      <c r="AY689" s="19" t="s">
        <v>188</v>
      </c>
      <c r="BE689" s="227">
        <f>IF(N689="základní",J689,0)</f>
        <v>0</v>
      </c>
      <c r="BF689" s="227">
        <f>IF(N689="snížená",J689,0)</f>
        <v>0</v>
      </c>
      <c r="BG689" s="227">
        <f>IF(N689="zákl. přenesená",J689,0)</f>
        <v>0</v>
      </c>
      <c r="BH689" s="227">
        <f>IF(N689="sníž. přenesená",J689,0)</f>
        <v>0</v>
      </c>
      <c r="BI689" s="227">
        <f>IF(N689="nulová",J689,0)</f>
        <v>0</v>
      </c>
      <c r="BJ689" s="19" t="s">
        <v>80</v>
      </c>
      <c r="BK689" s="227">
        <f>ROUND(I689*H689,2)</f>
        <v>0</v>
      </c>
      <c r="BL689" s="19" t="s">
        <v>135</v>
      </c>
      <c r="BM689" s="226" t="s">
        <v>6718</v>
      </c>
    </row>
    <row r="690" s="2" customFormat="1" ht="16.5" customHeight="1">
      <c r="A690" s="40"/>
      <c r="B690" s="41"/>
      <c r="C690" s="215" t="s">
        <v>6015</v>
      </c>
      <c r="D690" s="215" t="s">
        <v>190</v>
      </c>
      <c r="E690" s="216" t="s">
        <v>6528</v>
      </c>
      <c r="F690" s="217" t="s">
        <v>6529</v>
      </c>
      <c r="G690" s="218" t="s">
        <v>1397</v>
      </c>
      <c r="H690" s="219">
        <v>150</v>
      </c>
      <c r="I690" s="220"/>
      <c r="J690" s="221">
        <f>ROUND(I690*H690,2)</f>
        <v>0</v>
      </c>
      <c r="K690" s="217" t="s">
        <v>19</v>
      </c>
      <c r="L690" s="46"/>
      <c r="M690" s="222" t="s">
        <v>19</v>
      </c>
      <c r="N690" s="223" t="s">
        <v>44</v>
      </c>
      <c r="O690" s="86"/>
      <c r="P690" s="224">
        <f>O690*H690</f>
        <v>0</v>
      </c>
      <c r="Q690" s="224">
        <v>0</v>
      </c>
      <c r="R690" s="224">
        <f>Q690*H690</f>
        <v>0</v>
      </c>
      <c r="S690" s="224">
        <v>0</v>
      </c>
      <c r="T690" s="225">
        <f>S690*H690</f>
        <v>0</v>
      </c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R690" s="226" t="s">
        <v>135</v>
      </c>
      <c r="AT690" s="226" t="s">
        <v>190</v>
      </c>
      <c r="AU690" s="226" t="s">
        <v>80</v>
      </c>
      <c r="AY690" s="19" t="s">
        <v>188</v>
      </c>
      <c r="BE690" s="227">
        <f>IF(N690="základní",J690,0)</f>
        <v>0</v>
      </c>
      <c r="BF690" s="227">
        <f>IF(N690="snížená",J690,0)</f>
        <v>0</v>
      </c>
      <c r="BG690" s="227">
        <f>IF(N690="zákl. přenesená",J690,0)</f>
        <v>0</v>
      </c>
      <c r="BH690" s="227">
        <f>IF(N690="sníž. přenesená",J690,0)</f>
        <v>0</v>
      </c>
      <c r="BI690" s="227">
        <f>IF(N690="nulová",J690,0)</f>
        <v>0</v>
      </c>
      <c r="BJ690" s="19" t="s">
        <v>80</v>
      </c>
      <c r="BK690" s="227">
        <f>ROUND(I690*H690,2)</f>
        <v>0</v>
      </c>
      <c r="BL690" s="19" t="s">
        <v>135</v>
      </c>
      <c r="BM690" s="226" t="s">
        <v>6719</v>
      </c>
    </row>
    <row r="691" s="2" customFormat="1" ht="16.5" customHeight="1">
      <c r="A691" s="40"/>
      <c r="B691" s="41"/>
      <c r="C691" s="215" t="s">
        <v>6720</v>
      </c>
      <c r="D691" s="215" t="s">
        <v>190</v>
      </c>
      <c r="E691" s="216" t="s">
        <v>6531</v>
      </c>
      <c r="F691" s="217" t="s">
        <v>3798</v>
      </c>
      <c r="G691" s="218" t="s">
        <v>1397</v>
      </c>
      <c r="H691" s="219">
        <v>150</v>
      </c>
      <c r="I691" s="220"/>
      <c r="J691" s="221">
        <f>ROUND(I691*H691,2)</f>
        <v>0</v>
      </c>
      <c r="K691" s="217" t="s">
        <v>19</v>
      </c>
      <c r="L691" s="46"/>
      <c r="M691" s="222" t="s">
        <v>19</v>
      </c>
      <c r="N691" s="223" t="s">
        <v>44</v>
      </c>
      <c r="O691" s="86"/>
      <c r="P691" s="224">
        <f>O691*H691</f>
        <v>0</v>
      </c>
      <c r="Q691" s="224">
        <v>0</v>
      </c>
      <c r="R691" s="224">
        <f>Q691*H691</f>
        <v>0</v>
      </c>
      <c r="S691" s="224">
        <v>0</v>
      </c>
      <c r="T691" s="225">
        <f>S691*H691</f>
        <v>0</v>
      </c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R691" s="226" t="s">
        <v>135</v>
      </c>
      <c r="AT691" s="226" t="s">
        <v>190</v>
      </c>
      <c r="AU691" s="226" t="s">
        <v>80</v>
      </c>
      <c r="AY691" s="19" t="s">
        <v>188</v>
      </c>
      <c r="BE691" s="227">
        <f>IF(N691="základní",J691,0)</f>
        <v>0</v>
      </c>
      <c r="BF691" s="227">
        <f>IF(N691="snížená",J691,0)</f>
        <v>0</v>
      </c>
      <c r="BG691" s="227">
        <f>IF(N691="zákl. přenesená",J691,0)</f>
        <v>0</v>
      </c>
      <c r="BH691" s="227">
        <f>IF(N691="sníž. přenesená",J691,0)</f>
        <v>0</v>
      </c>
      <c r="BI691" s="227">
        <f>IF(N691="nulová",J691,0)</f>
        <v>0</v>
      </c>
      <c r="BJ691" s="19" t="s">
        <v>80</v>
      </c>
      <c r="BK691" s="227">
        <f>ROUND(I691*H691,2)</f>
        <v>0</v>
      </c>
      <c r="BL691" s="19" t="s">
        <v>135</v>
      </c>
      <c r="BM691" s="226" t="s">
        <v>6721</v>
      </c>
    </row>
    <row r="692" s="2" customFormat="1" ht="16.5" customHeight="1">
      <c r="A692" s="40"/>
      <c r="B692" s="41"/>
      <c r="C692" s="215" t="s">
        <v>6018</v>
      </c>
      <c r="D692" s="215" t="s">
        <v>190</v>
      </c>
      <c r="E692" s="216" t="s">
        <v>3918</v>
      </c>
      <c r="F692" s="217" t="s">
        <v>6534</v>
      </c>
      <c r="G692" s="218" t="s">
        <v>1352</v>
      </c>
      <c r="H692" s="219">
        <v>1</v>
      </c>
      <c r="I692" s="220"/>
      <c r="J692" s="221">
        <f>ROUND(I692*H692,2)</f>
        <v>0</v>
      </c>
      <c r="K692" s="217" t="s">
        <v>19</v>
      </c>
      <c r="L692" s="46"/>
      <c r="M692" s="222" t="s">
        <v>19</v>
      </c>
      <c r="N692" s="223" t="s">
        <v>44</v>
      </c>
      <c r="O692" s="86"/>
      <c r="P692" s="224">
        <f>O692*H692</f>
        <v>0</v>
      </c>
      <c r="Q692" s="224">
        <v>0</v>
      </c>
      <c r="R692" s="224">
        <f>Q692*H692</f>
        <v>0</v>
      </c>
      <c r="S692" s="224">
        <v>0</v>
      </c>
      <c r="T692" s="225">
        <f>S692*H692</f>
        <v>0</v>
      </c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R692" s="226" t="s">
        <v>135</v>
      </c>
      <c r="AT692" s="226" t="s">
        <v>190</v>
      </c>
      <c r="AU692" s="226" t="s">
        <v>80</v>
      </c>
      <c r="AY692" s="19" t="s">
        <v>188</v>
      </c>
      <c r="BE692" s="227">
        <f>IF(N692="základní",J692,0)</f>
        <v>0</v>
      </c>
      <c r="BF692" s="227">
        <f>IF(N692="snížená",J692,0)</f>
        <v>0</v>
      </c>
      <c r="BG692" s="227">
        <f>IF(N692="zákl. přenesená",J692,0)</f>
        <v>0</v>
      </c>
      <c r="BH692" s="227">
        <f>IF(N692="sníž. přenesená",J692,0)</f>
        <v>0</v>
      </c>
      <c r="BI692" s="227">
        <f>IF(N692="nulová",J692,0)</f>
        <v>0</v>
      </c>
      <c r="BJ692" s="19" t="s">
        <v>80</v>
      </c>
      <c r="BK692" s="227">
        <f>ROUND(I692*H692,2)</f>
        <v>0</v>
      </c>
      <c r="BL692" s="19" t="s">
        <v>135</v>
      </c>
      <c r="BM692" s="226" t="s">
        <v>6722</v>
      </c>
    </row>
    <row r="693" s="2" customFormat="1" ht="16.5" customHeight="1">
      <c r="A693" s="40"/>
      <c r="B693" s="41"/>
      <c r="C693" s="215" t="s">
        <v>6723</v>
      </c>
      <c r="D693" s="215" t="s">
        <v>190</v>
      </c>
      <c r="E693" s="216" t="s">
        <v>6536</v>
      </c>
      <c r="F693" s="217" t="s">
        <v>6537</v>
      </c>
      <c r="G693" s="218" t="s">
        <v>501</v>
      </c>
      <c r="H693" s="219">
        <v>12</v>
      </c>
      <c r="I693" s="220"/>
      <c r="J693" s="221">
        <f>ROUND(I693*H693,2)</f>
        <v>0</v>
      </c>
      <c r="K693" s="217" t="s">
        <v>19</v>
      </c>
      <c r="L693" s="46"/>
      <c r="M693" s="222" t="s">
        <v>19</v>
      </c>
      <c r="N693" s="223" t="s">
        <v>44</v>
      </c>
      <c r="O693" s="86"/>
      <c r="P693" s="224">
        <f>O693*H693</f>
        <v>0</v>
      </c>
      <c r="Q693" s="224">
        <v>0</v>
      </c>
      <c r="R693" s="224">
        <f>Q693*H693</f>
        <v>0</v>
      </c>
      <c r="S693" s="224">
        <v>0</v>
      </c>
      <c r="T693" s="225">
        <f>S693*H693</f>
        <v>0</v>
      </c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R693" s="226" t="s">
        <v>135</v>
      </c>
      <c r="AT693" s="226" t="s">
        <v>190</v>
      </c>
      <c r="AU693" s="226" t="s">
        <v>80</v>
      </c>
      <c r="AY693" s="19" t="s">
        <v>188</v>
      </c>
      <c r="BE693" s="227">
        <f>IF(N693="základní",J693,0)</f>
        <v>0</v>
      </c>
      <c r="BF693" s="227">
        <f>IF(N693="snížená",J693,0)</f>
        <v>0</v>
      </c>
      <c r="BG693" s="227">
        <f>IF(N693="zákl. přenesená",J693,0)</f>
        <v>0</v>
      </c>
      <c r="BH693" s="227">
        <f>IF(N693="sníž. přenesená",J693,0)</f>
        <v>0</v>
      </c>
      <c r="BI693" s="227">
        <f>IF(N693="nulová",J693,0)</f>
        <v>0</v>
      </c>
      <c r="BJ693" s="19" t="s">
        <v>80</v>
      </c>
      <c r="BK693" s="227">
        <f>ROUND(I693*H693,2)</f>
        <v>0</v>
      </c>
      <c r="BL693" s="19" t="s">
        <v>135</v>
      </c>
      <c r="BM693" s="226" t="s">
        <v>6724</v>
      </c>
    </row>
    <row r="694" s="2" customFormat="1" ht="16.5" customHeight="1">
      <c r="A694" s="40"/>
      <c r="B694" s="41"/>
      <c r="C694" s="215" t="s">
        <v>6021</v>
      </c>
      <c r="D694" s="215" t="s">
        <v>190</v>
      </c>
      <c r="E694" s="216" t="s">
        <v>6540</v>
      </c>
      <c r="F694" s="217" t="s">
        <v>6541</v>
      </c>
      <c r="G694" s="218" t="s">
        <v>1352</v>
      </c>
      <c r="H694" s="219">
        <v>17</v>
      </c>
      <c r="I694" s="220"/>
      <c r="J694" s="221">
        <f>ROUND(I694*H694,2)</f>
        <v>0</v>
      </c>
      <c r="K694" s="217" t="s">
        <v>19</v>
      </c>
      <c r="L694" s="46"/>
      <c r="M694" s="222" t="s">
        <v>19</v>
      </c>
      <c r="N694" s="223" t="s">
        <v>44</v>
      </c>
      <c r="O694" s="86"/>
      <c r="P694" s="224">
        <f>O694*H694</f>
        <v>0</v>
      </c>
      <c r="Q694" s="224">
        <v>0</v>
      </c>
      <c r="R694" s="224">
        <f>Q694*H694</f>
        <v>0</v>
      </c>
      <c r="S694" s="224">
        <v>0</v>
      </c>
      <c r="T694" s="225">
        <f>S694*H694</f>
        <v>0</v>
      </c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R694" s="226" t="s">
        <v>135</v>
      </c>
      <c r="AT694" s="226" t="s">
        <v>190</v>
      </c>
      <c r="AU694" s="226" t="s">
        <v>80</v>
      </c>
      <c r="AY694" s="19" t="s">
        <v>188</v>
      </c>
      <c r="BE694" s="227">
        <f>IF(N694="základní",J694,0)</f>
        <v>0</v>
      </c>
      <c r="BF694" s="227">
        <f>IF(N694="snížená",J694,0)</f>
        <v>0</v>
      </c>
      <c r="BG694" s="227">
        <f>IF(N694="zákl. přenesená",J694,0)</f>
        <v>0</v>
      </c>
      <c r="BH694" s="227">
        <f>IF(N694="sníž. přenesená",J694,0)</f>
        <v>0</v>
      </c>
      <c r="BI694" s="227">
        <f>IF(N694="nulová",J694,0)</f>
        <v>0</v>
      </c>
      <c r="BJ694" s="19" t="s">
        <v>80</v>
      </c>
      <c r="BK694" s="227">
        <f>ROUND(I694*H694,2)</f>
        <v>0</v>
      </c>
      <c r="BL694" s="19" t="s">
        <v>135</v>
      </c>
      <c r="BM694" s="226" t="s">
        <v>6725</v>
      </c>
    </row>
    <row r="695" s="2" customFormat="1" ht="16.5" customHeight="1">
      <c r="A695" s="40"/>
      <c r="B695" s="41"/>
      <c r="C695" s="215" t="s">
        <v>6726</v>
      </c>
      <c r="D695" s="215" t="s">
        <v>190</v>
      </c>
      <c r="E695" s="216" t="s">
        <v>6547</v>
      </c>
      <c r="F695" s="217" t="s">
        <v>6548</v>
      </c>
      <c r="G695" s="218" t="s">
        <v>3827</v>
      </c>
      <c r="H695" s="219">
        <v>1</v>
      </c>
      <c r="I695" s="220"/>
      <c r="J695" s="221">
        <f>ROUND(I695*H695,2)</f>
        <v>0</v>
      </c>
      <c r="K695" s="217" t="s">
        <v>19</v>
      </c>
      <c r="L695" s="46"/>
      <c r="M695" s="222" t="s">
        <v>19</v>
      </c>
      <c r="N695" s="223" t="s">
        <v>44</v>
      </c>
      <c r="O695" s="86"/>
      <c r="P695" s="224">
        <f>O695*H695</f>
        <v>0</v>
      </c>
      <c r="Q695" s="224">
        <v>0</v>
      </c>
      <c r="R695" s="224">
        <f>Q695*H695</f>
        <v>0</v>
      </c>
      <c r="S695" s="224">
        <v>0</v>
      </c>
      <c r="T695" s="225">
        <f>S695*H695</f>
        <v>0</v>
      </c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R695" s="226" t="s">
        <v>135</v>
      </c>
      <c r="AT695" s="226" t="s">
        <v>190</v>
      </c>
      <c r="AU695" s="226" t="s">
        <v>80</v>
      </c>
      <c r="AY695" s="19" t="s">
        <v>188</v>
      </c>
      <c r="BE695" s="227">
        <f>IF(N695="základní",J695,0)</f>
        <v>0</v>
      </c>
      <c r="BF695" s="227">
        <f>IF(N695="snížená",J695,0)</f>
        <v>0</v>
      </c>
      <c r="BG695" s="227">
        <f>IF(N695="zákl. přenesená",J695,0)</f>
        <v>0</v>
      </c>
      <c r="BH695" s="227">
        <f>IF(N695="sníž. přenesená",J695,0)</f>
        <v>0</v>
      </c>
      <c r="BI695" s="227">
        <f>IF(N695="nulová",J695,0)</f>
        <v>0</v>
      </c>
      <c r="BJ695" s="19" t="s">
        <v>80</v>
      </c>
      <c r="BK695" s="227">
        <f>ROUND(I695*H695,2)</f>
        <v>0</v>
      </c>
      <c r="BL695" s="19" t="s">
        <v>135</v>
      </c>
      <c r="BM695" s="226" t="s">
        <v>6727</v>
      </c>
    </row>
    <row r="696" s="2" customFormat="1" ht="21.75" customHeight="1">
      <c r="A696" s="40"/>
      <c r="B696" s="41"/>
      <c r="C696" s="215" t="s">
        <v>6024</v>
      </c>
      <c r="D696" s="215" t="s">
        <v>190</v>
      </c>
      <c r="E696" s="216" t="s">
        <v>6550</v>
      </c>
      <c r="F696" s="217" t="s">
        <v>6551</v>
      </c>
      <c r="G696" s="218" t="s">
        <v>345</v>
      </c>
      <c r="H696" s="219">
        <v>0.10000000000000001</v>
      </c>
      <c r="I696" s="220"/>
      <c r="J696" s="221">
        <f>ROUND(I696*H696,2)</f>
        <v>0</v>
      </c>
      <c r="K696" s="217" t="s">
        <v>19</v>
      </c>
      <c r="L696" s="46"/>
      <c r="M696" s="222" t="s">
        <v>19</v>
      </c>
      <c r="N696" s="223" t="s">
        <v>44</v>
      </c>
      <c r="O696" s="86"/>
      <c r="P696" s="224">
        <f>O696*H696</f>
        <v>0</v>
      </c>
      <c r="Q696" s="224">
        <v>0</v>
      </c>
      <c r="R696" s="224">
        <f>Q696*H696</f>
        <v>0</v>
      </c>
      <c r="S696" s="224">
        <v>0</v>
      </c>
      <c r="T696" s="225">
        <f>S696*H696</f>
        <v>0</v>
      </c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R696" s="226" t="s">
        <v>135</v>
      </c>
      <c r="AT696" s="226" t="s">
        <v>190</v>
      </c>
      <c r="AU696" s="226" t="s">
        <v>80</v>
      </c>
      <c r="AY696" s="19" t="s">
        <v>188</v>
      </c>
      <c r="BE696" s="227">
        <f>IF(N696="základní",J696,0)</f>
        <v>0</v>
      </c>
      <c r="BF696" s="227">
        <f>IF(N696="snížená",J696,0)</f>
        <v>0</v>
      </c>
      <c r="BG696" s="227">
        <f>IF(N696="zákl. přenesená",J696,0)</f>
        <v>0</v>
      </c>
      <c r="BH696" s="227">
        <f>IF(N696="sníž. přenesená",J696,0)</f>
        <v>0</v>
      </c>
      <c r="BI696" s="227">
        <f>IF(N696="nulová",J696,0)</f>
        <v>0</v>
      </c>
      <c r="BJ696" s="19" t="s">
        <v>80</v>
      </c>
      <c r="BK696" s="227">
        <f>ROUND(I696*H696,2)</f>
        <v>0</v>
      </c>
      <c r="BL696" s="19" t="s">
        <v>135</v>
      </c>
      <c r="BM696" s="226" t="s">
        <v>6728</v>
      </c>
    </row>
    <row r="697" s="2" customFormat="1" ht="16.5" customHeight="1">
      <c r="A697" s="40"/>
      <c r="B697" s="41"/>
      <c r="C697" s="215" t="s">
        <v>6729</v>
      </c>
      <c r="D697" s="215" t="s">
        <v>190</v>
      </c>
      <c r="E697" s="216" t="s">
        <v>6554</v>
      </c>
      <c r="F697" s="217" t="s">
        <v>6555</v>
      </c>
      <c r="G697" s="218" t="s">
        <v>345</v>
      </c>
      <c r="H697" s="219">
        <v>0.10000000000000001</v>
      </c>
      <c r="I697" s="220"/>
      <c r="J697" s="221">
        <f>ROUND(I697*H697,2)</f>
        <v>0</v>
      </c>
      <c r="K697" s="217" t="s">
        <v>19</v>
      </c>
      <c r="L697" s="46"/>
      <c r="M697" s="222" t="s">
        <v>19</v>
      </c>
      <c r="N697" s="223" t="s">
        <v>44</v>
      </c>
      <c r="O697" s="86"/>
      <c r="P697" s="224">
        <f>O697*H697</f>
        <v>0</v>
      </c>
      <c r="Q697" s="224">
        <v>0</v>
      </c>
      <c r="R697" s="224">
        <f>Q697*H697</f>
        <v>0</v>
      </c>
      <c r="S697" s="224">
        <v>0</v>
      </c>
      <c r="T697" s="225">
        <f>S697*H697</f>
        <v>0</v>
      </c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R697" s="226" t="s">
        <v>135</v>
      </c>
      <c r="AT697" s="226" t="s">
        <v>190</v>
      </c>
      <c r="AU697" s="226" t="s">
        <v>80</v>
      </c>
      <c r="AY697" s="19" t="s">
        <v>188</v>
      </c>
      <c r="BE697" s="227">
        <f>IF(N697="základní",J697,0)</f>
        <v>0</v>
      </c>
      <c r="BF697" s="227">
        <f>IF(N697="snížená",J697,0)</f>
        <v>0</v>
      </c>
      <c r="BG697" s="227">
        <f>IF(N697="zákl. přenesená",J697,0)</f>
        <v>0</v>
      </c>
      <c r="BH697" s="227">
        <f>IF(N697="sníž. přenesená",J697,0)</f>
        <v>0</v>
      </c>
      <c r="BI697" s="227">
        <f>IF(N697="nulová",J697,0)</f>
        <v>0</v>
      </c>
      <c r="BJ697" s="19" t="s">
        <v>80</v>
      </c>
      <c r="BK697" s="227">
        <f>ROUND(I697*H697,2)</f>
        <v>0</v>
      </c>
      <c r="BL697" s="19" t="s">
        <v>135</v>
      </c>
      <c r="BM697" s="226" t="s">
        <v>6730</v>
      </c>
    </row>
    <row r="698" s="2" customFormat="1" ht="16.5" customHeight="1">
      <c r="A698" s="40"/>
      <c r="B698" s="41"/>
      <c r="C698" s="215" t="s">
        <v>6025</v>
      </c>
      <c r="D698" s="215" t="s">
        <v>190</v>
      </c>
      <c r="E698" s="216" t="s">
        <v>6557</v>
      </c>
      <c r="F698" s="217" t="s">
        <v>6558</v>
      </c>
      <c r="G698" s="218" t="s">
        <v>345</v>
      </c>
      <c r="H698" s="219">
        <v>3</v>
      </c>
      <c r="I698" s="220"/>
      <c r="J698" s="221">
        <f>ROUND(I698*H698,2)</f>
        <v>0</v>
      </c>
      <c r="K698" s="217" t="s">
        <v>19</v>
      </c>
      <c r="L698" s="46"/>
      <c r="M698" s="222" t="s">
        <v>19</v>
      </c>
      <c r="N698" s="223" t="s">
        <v>44</v>
      </c>
      <c r="O698" s="86"/>
      <c r="P698" s="224">
        <f>O698*H698</f>
        <v>0</v>
      </c>
      <c r="Q698" s="224">
        <v>0</v>
      </c>
      <c r="R698" s="224">
        <f>Q698*H698</f>
        <v>0</v>
      </c>
      <c r="S698" s="224">
        <v>0</v>
      </c>
      <c r="T698" s="225">
        <f>S698*H698</f>
        <v>0</v>
      </c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R698" s="226" t="s">
        <v>135</v>
      </c>
      <c r="AT698" s="226" t="s">
        <v>190</v>
      </c>
      <c r="AU698" s="226" t="s">
        <v>80</v>
      </c>
      <c r="AY698" s="19" t="s">
        <v>188</v>
      </c>
      <c r="BE698" s="227">
        <f>IF(N698="základní",J698,0)</f>
        <v>0</v>
      </c>
      <c r="BF698" s="227">
        <f>IF(N698="snížená",J698,0)</f>
        <v>0</v>
      </c>
      <c r="BG698" s="227">
        <f>IF(N698="zákl. přenesená",J698,0)</f>
        <v>0</v>
      </c>
      <c r="BH698" s="227">
        <f>IF(N698="sníž. přenesená",J698,0)</f>
        <v>0</v>
      </c>
      <c r="BI698" s="227">
        <f>IF(N698="nulová",J698,0)</f>
        <v>0</v>
      </c>
      <c r="BJ698" s="19" t="s">
        <v>80</v>
      </c>
      <c r="BK698" s="227">
        <f>ROUND(I698*H698,2)</f>
        <v>0</v>
      </c>
      <c r="BL698" s="19" t="s">
        <v>135</v>
      </c>
      <c r="BM698" s="226" t="s">
        <v>6731</v>
      </c>
    </row>
    <row r="699" s="2" customFormat="1" ht="16.5" customHeight="1">
      <c r="A699" s="40"/>
      <c r="B699" s="41"/>
      <c r="C699" s="215" t="s">
        <v>6732</v>
      </c>
      <c r="D699" s="215" t="s">
        <v>190</v>
      </c>
      <c r="E699" s="216" t="s">
        <v>6561</v>
      </c>
      <c r="F699" s="217" t="s">
        <v>6562</v>
      </c>
      <c r="G699" s="218" t="s">
        <v>345</v>
      </c>
      <c r="H699" s="219">
        <v>0.10000000000000001</v>
      </c>
      <c r="I699" s="220"/>
      <c r="J699" s="221">
        <f>ROUND(I699*H699,2)</f>
        <v>0</v>
      </c>
      <c r="K699" s="217" t="s">
        <v>19</v>
      </c>
      <c r="L699" s="46"/>
      <c r="M699" s="222" t="s">
        <v>19</v>
      </c>
      <c r="N699" s="223" t="s">
        <v>44</v>
      </c>
      <c r="O699" s="86"/>
      <c r="P699" s="224">
        <f>O699*H699</f>
        <v>0</v>
      </c>
      <c r="Q699" s="224">
        <v>0</v>
      </c>
      <c r="R699" s="224">
        <f>Q699*H699</f>
        <v>0</v>
      </c>
      <c r="S699" s="224">
        <v>0</v>
      </c>
      <c r="T699" s="225">
        <f>S699*H699</f>
        <v>0</v>
      </c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R699" s="226" t="s">
        <v>135</v>
      </c>
      <c r="AT699" s="226" t="s">
        <v>190</v>
      </c>
      <c r="AU699" s="226" t="s">
        <v>80</v>
      </c>
      <c r="AY699" s="19" t="s">
        <v>188</v>
      </c>
      <c r="BE699" s="227">
        <f>IF(N699="základní",J699,0)</f>
        <v>0</v>
      </c>
      <c r="BF699" s="227">
        <f>IF(N699="snížená",J699,0)</f>
        <v>0</v>
      </c>
      <c r="BG699" s="227">
        <f>IF(N699="zákl. přenesená",J699,0)</f>
        <v>0</v>
      </c>
      <c r="BH699" s="227">
        <f>IF(N699="sníž. přenesená",J699,0)</f>
        <v>0</v>
      </c>
      <c r="BI699" s="227">
        <f>IF(N699="nulová",J699,0)</f>
        <v>0</v>
      </c>
      <c r="BJ699" s="19" t="s">
        <v>80</v>
      </c>
      <c r="BK699" s="227">
        <f>ROUND(I699*H699,2)</f>
        <v>0</v>
      </c>
      <c r="BL699" s="19" t="s">
        <v>135</v>
      </c>
      <c r="BM699" s="226" t="s">
        <v>6733</v>
      </c>
    </row>
    <row r="700" s="2" customFormat="1" ht="16.5" customHeight="1">
      <c r="A700" s="40"/>
      <c r="B700" s="41"/>
      <c r="C700" s="215" t="s">
        <v>6026</v>
      </c>
      <c r="D700" s="215" t="s">
        <v>190</v>
      </c>
      <c r="E700" s="216" t="s">
        <v>5589</v>
      </c>
      <c r="F700" s="217" t="s">
        <v>4152</v>
      </c>
      <c r="G700" s="218" t="s">
        <v>451</v>
      </c>
      <c r="H700" s="219">
        <v>8</v>
      </c>
      <c r="I700" s="220"/>
      <c r="J700" s="221">
        <f>ROUND(I700*H700,2)</f>
        <v>0</v>
      </c>
      <c r="K700" s="217" t="s">
        <v>19</v>
      </c>
      <c r="L700" s="46"/>
      <c r="M700" s="222" t="s">
        <v>19</v>
      </c>
      <c r="N700" s="223" t="s">
        <v>44</v>
      </c>
      <c r="O700" s="86"/>
      <c r="P700" s="224">
        <f>O700*H700</f>
        <v>0</v>
      </c>
      <c r="Q700" s="224">
        <v>0</v>
      </c>
      <c r="R700" s="224">
        <f>Q700*H700</f>
        <v>0</v>
      </c>
      <c r="S700" s="224">
        <v>0</v>
      </c>
      <c r="T700" s="225">
        <f>S700*H700</f>
        <v>0</v>
      </c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R700" s="226" t="s">
        <v>135</v>
      </c>
      <c r="AT700" s="226" t="s">
        <v>190</v>
      </c>
      <c r="AU700" s="226" t="s">
        <v>80</v>
      </c>
      <c r="AY700" s="19" t="s">
        <v>188</v>
      </c>
      <c r="BE700" s="227">
        <f>IF(N700="základní",J700,0)</f>
        <v>0</v>
      </c>
      <c r="BF700" s="227">
        <f>IF(N700="snížená",J700,0)</f>
        <v>0</v>
      </c>
      <c r="BG700" s="227">
        <f>IF(N700="zákl. přenesená",J700,0)</f>
        <v>0</v>
      </c>
      <c r="BH700" s="227">
        <f>IF(N700="sníž. přenesená",J700,0)</f>
        <v>0</v>
      </c>
      <c r="BI700" s="227">
        <f>IF(N700="nulová",J700,0)</f>
        <v>0</v>
      </c>
      <c r="BJ700" s="19" t="s">
        <v>80</v>
      </c>
      <c r="BK700" s="227">
        <f>ROUND(I700*H700,2)</f>
        <v>0</v>
      </c>
      <c r="BL700" s="19" t="s">
        <v>135</v>
      </c>
      <c r="BM700" s="226" t="s">
        <v>6734</v>
      </c>
    </row>
    <row r="701" s="2" customFormat="1" ht="16.5" customHeight="1">
      <c r="A701" s="40"/>
      <c r="B701" s="41"/>
      <c r="C701" s="215" t="s">
        <v>6735</v>
      </c>
      <c r="D701" s="215" t="s">
        <v>190</v>
      </c>
      <c r="E701" s="216" t="s">
        <v>3922</v>
      </c>
      <c r="F701" s="217" t="s">
        <v>6570</v>
      </c>
      <c r="G701" s="218" t="s">
        <v>345</v>
      </c>
      <c r="H701" s="219">
        <v>0.14999999999999999</v>
      </c>
      <c r="I701" s="220"/>
      <c r="J701" s="221">
        <f>ROUND(I701*H701,2)</f>
        <v>0</v>
      </c>
      <c r="K701" s="217" t="s">
        <v>19</v>
      </c>
      <c r="L701" s="46"/>
      <c r="M701" s="222" t="s">
        <v>19</v>
      </c>
      <c r="N701" s="223" t="s">
        <v>44</v>
      </c>
      <c r="O701" s="86"/>
      <c r="P701" s="224">
        <f>O701*H701</f>
        <v>0</v>
      </c>
      <c r="Q701" s="224">
        <v>0</v>
      </c>
      <c r="R701" s="224">
        <f>Q701*H701</f>
        <v>0</v>
      </c>
      <c r="S701" s="224">
        <v>0</v>
      </c>
      <c r="T701" s="225">
        <f>S701*H701</f>
        <v>0</v>
      </c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R701" s="226" t="s">
        <v>135</v>
      </c>
      <c r="AT701" s="226" t="s">
        <v>190</v>
      </c>
      <c r="AU701" s="226" t="s">
        <v>80</v>
      </c>
      <c r="AY701" s="19" t="s">
        <v>188</v>
      </c>
      <c r="BE701" s="227">
        <f>IF(N701="základní",J701,0)</f>
        <v>0</v>
      </c>
      <c r="BF701" s="227">
        <f>IF(N701="snížená",J701,0)</f>
        <v>0</v>
      </c>
      <c r="BG701" s="227">
        <f>IF(N701="zákl. přenesená",J701,0)</f>
        <v>0</v>
      </c>
      <c r="BH701" s="227">
        <f>IF(N701="sníž. přenesená",J701,0)</f>
        <v>0</v>
      </c>
      <c r="BI701" s="227">
        <f>IF(N701="nulová",J701,0)</f>
        <v>0</v>
      </c>
      <c r="BJ701" s="19" t="s">
        <v>80</v>
      </c>
      <c r="BK701" s="227">
        <f>ROUND(I701*H701,2)</f>
        <v>0</v>
      </c>
      <c r="BL701" s="19" t="s">
        <v>135</v>
      </c>
      <c r="BM701" s="226" t="s">
        <v>6736</v>
      </c>
    </row>
    <row r="702" s="2" customFormat="1" ht="16.5" customHeight="1">
      <c r="A702" s="40"/>
      <c r="B702" s="41"/>
      <c r="C702" s="215" t="s">
        <v>6027</v>
      </c>
      <c r="D702" s="215" t="s">
        <v>190</v>
      </c>
      <c r="E702" s="216" t="s">
        <v>3924</v>
      </c>
      <c r="F702" s="217" t="s">
        <v>3767</v>
      </c>
      <c r="G702" s="218" t="s">
        <v>345</v>
      </c>
      <c r="H702" s="219">
        <v>0.14999999999999999</v>
      </c>
      <c r="I702" s="220"/>
      <c r="J702" s="221">
        <f>ROUND(I702*H702,2)</f>
        <v>0</v>
      </c>
      <c r="K702" s="217" t="s">
        <v>19</v>
      </c>
      <c r="L702" s="46"/>
      <c r="M702" s="222" t="s">
        <v>19</v>
      </c>
      <c r="N702" s="223" t="s">
        <v>44</v>
      </c>
      <c r="O702" s="86"/>
      <c r="P702" s="224">
        <f>O702*H702</f>
        <v>0</v>
      </c>
      <c r="Q702" s="224">
        <v>0</v>
      </c>
      <c r="R702" s="224">
        <f>Q702*H702</f>
        <v>0</v>
      </c>
      <c r="S702" s="224">
        <v>0</v>
      </c>
      <c r="T702" s="225">
        <f>S702*H702</f>
        <v>0</v>
      </c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R702" s="226" t="s">
        <v>135</v>
      </c>
      <c r="AT702" s="226" t="s">
        <v>190</v>
      </c>
      <c r="AU702" s="226" t="s">
        <v>80</v>
      </c>
      <c r="AY702" s="19" t="s">
        <v>188</v>
      </c>
      <c r="BE702" s="227">
        <f>IF(N702="základní",J702,0)</f>
        <v>0</v>
      </c>
      <c r="BF702" s="227">
        <f>IF(N702="snížená",J702,0)</f>
        <v>0</v>
      </c>
      <c r="BG702" s="227">
        <f>IF(N702="zákl. přenesená",J702,0)</f>
        <v>0</v>
      </c>
      <c r="BH702" s="227">
        <f>IF(N702="sníž. přenesená",J702,0)</f>
        <v>0</v>
      </c>
      <c r="BI702" s="227">
        <f>IF(N702="nulová",J702,0)</f>
        <v>0</v>
      </c>
      <c r="BJ702" s="19" t="s">
        <v>80</v>
      </c>
      <c r="BK702" s="227">
        <f>ROUND(I702*H702,2)</f>
        <v>0</v>
      </c>
      <c r="BL702" s="19" t="s">
        <v>135</v>
      </c>
      <c r="BM702" s="226" t="s">
        <v>6737</v>
      </c>
    </row>
    <row r="703" s="2" customFormat="1" ht="16.5" customHeight="1">
      <c r="A703" s="40"/>
      <c r="B703" s="41"/>
      <c r="C703" s="215" t="s">
        <v>6738</v>
      </c>
      <c r="D703" s="215" t="s">
        <v>190</v>
      </c>
      <c r="E703" s="216" t="s">
        <v>5591</v>
      </c>
      <c r="F703" s="217" t="s">
        <v>5592</v>
      </c>
      <c r="G703" s="218" t="s">
        <v>345</v>
      </c>
      <c r="H703" s="219">
        <v>0.5</v>
      </c>
      <c r="I703" s="220"/>
      <c r="J703" s="221">
        <f>ROUND(I703*H703,2)</f>
        <v>0</v>
      </c>
      <c r="K703" s="217" t="s">
        <v>19</v>
      </c>
      <c r="L703" s="46"/>
      <c r="M703" s="222" t="s">
        <v>19</v>
      </c>
      <c r="N703" s="223" t="s">
        <v>44</v>
      </c>
      <c r="O703" s="86"/>
      <c r="P703" s="224">
        <f>O703*H703</f>
        <v>0</v>
      </c>
      <c r="Q703" s="224">
        <v>0</v>
      </c>
      <c r="R703" s="224">
        <f>Q703*H703</f>
        <v>0</v>
      </c>
      <c r="S703" s="224">
        <v>0</v>
      </c>
      <c r="T703" s="225">
        <f>S703*H703</f>
        <v>0</v>
      </c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R703" s="226" t="s">
        <v>135</v>
      </c>
      <c r="AT703" s="226" t="s">
        <v>190</v>
      </c>
      <c r="AU703" s="226" t="s">
        <v>80</v>
      </c>
      <c r="AY703" s="19" t="s">
        <v>188</v>
      </c>
      <c r="BE703" s="227">
        <f>IF(N703="základní",J703,0)</f>
        <v>0</v>
      </c>
      <c r="BF703" s="227">
        <f>IF(N703="snížená",J703,0)</f>
        <v>0</v>
      </c>
      <c r="BG703" s="227">
        <f>IF(N703="zákl. přenesená",J703,0)</f>
        <v>0</v>
      </c>
      <c r="BH703" s="227">
        <f>IF(N703="sníž. přenesená",J703,0)</f>
        <v>0</v>
      </c>
      <c r="BI703" s="227">
        <f>IF(N703="nulová",J703,0)</f>
        <v>0</v>
      </c>
      <c r="BJ703" s="19" t="s">
        <v>80</v>
      </c>
      <c r="BK703" s="227">
        <f>ROUND(I703*H703,2)</f>
        <v>0</v>
      </c>
      <c r="BL703" s="19" t="s">
        <v>135</v>
      </c>
      <c r="BM703" s="226" t="s">
        <v>6739</v>
      </c>
    </row>
    <row r="704" s="2" customFormat="1" ht="16.5" customHeight="1">
      <c r="A704" s="40"/>
      <c r="B704" s="41"/>
      <c r="C704" s="215" t="s">
        <v>6028</v>
      </c>
      <c r="D704" s="215" t="s">
        <v>190</v>
      </c>
      <c r="E704" s="216" t="s">
        <v>5593</v>
      </c>
      <c r="F704" s="217" t="s">
        <v>3767</v>
      </c>
      <c r="G704" s="218" t="s">
        <v>345</v>
      </c>
      <c r="H704" s="219">
        <v>0.5</v>
      </c>
      <c r="I704" s="220"/>
      <c r="J704" s="221">
        <f>ROUND(I704*H704,2)</f>
        <v>0</v>
      </c>
      <c r="K704" s="217" t="s">
        <v>19</v>
      </c>
      <c r="L704" s="46"/>
      <c r="M704" s="222" t="s">
        <v>19</v>
      </c>
      <c r="N704" s="223" t="s">
        <v>44</v>
      </c>
      <c r="O704" s="86"/>
      <c r="P704" s="224">
        <f>O704*H704</f>
        <v>0</v>
      </c>
      <c r="Q704" s="224">
        <v>0</v>
      </c>
      <c r="R704" s="224">
        <f>Q704*H704</f>
        <v>0</v>
      </c>
      <c r="S704" s="224">
        <v>0</v>
      </c>
      <c r="T704" s="225">
        <f>S704*H704</f>
        <v>0</v>
      </c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R704" s="226" t="s">
        <v>135</v>
      </c>
      <c r="AT704" s="226" t="s">
        <v>190</v>
      </c>
      <c r="AU704" s="226" t="s">
        <v>80</v>
      </c>
      <c r="AY704" s="19" t="s">
        <v>188</v>
      </c>
      <c r="BE704" s="227">
        <f>IF(N704="základní",J704,0)</f>
        <v>0</v>
      </c>
      <c r="BF704" s="227">
        <f>IF(N704="snížená",J704,0)</f>
        <v>0</v>
      </c>
      <c r="BG704" s="227">
        <f>IF(N704="zákl. přenesená",J704,0)</f>
        <v>0</v>
      </c>
      <c r="BH704" s="227">
        <f>IF(N704="sníž. přenesená",J704,0)</f>
        <v>0</v>
      </c>
      <c r="BI704" s="227">
        <f>IF(N704="nulová",J704,0)</f>
        <v>0</v>
      </c>
      <c r="BJ704" s="19" t="s">
        <v>80</v>
      </c>
      <c r="BK704" s="227">
        <f>ROUND(I704*H704,2)</f>
        <v>0</v>
      </c>
      <c r="BL704" s="19" t="s">
        <v>135</v>
      </c>
      <c r="BM704" s="226" t="s">
        <v>6740</v>
      </c>
    </row>
    <row r="705" s="2" customFormat="1" ht="16.5" customHeight="1">
      <c r="A705" s="40"/>
      <c r="B705" s="41"/>
      <c r="C705" s="215" t="s">
        <v>6741</v>
      </c>
      <c r="D705" s="215" t="s">
        <v>190</v>
      </c>
      <c r="E705" s="216" t="s">
        <v>6742</v>
      </c>
      <c r="F705" s="217" t="s">
        <v>6743</v>
      </c>
      <c r="G705" s="218" t="s">
        <v>1352</v>
      </c>
      <c r="H705" s="219">
        <v>1</v>
      </c>
      <c r="I705" s="220"/>
      <c r="J705" s="221">
        <f>ROUND(I705*H705,2)</f>
        <v>0</v>
      </c>
      <c r="K705" s="217" t="s">
        <v>19</v>
      </c>
      <c r="L705" s="46"/>
      <c r="M705" s="222" t="s">
        <v>19</v>
      </c>
      <c r="N705" s="223" t="s">
        <v>44</v>
      </c>
      <c r="O705" s="86"/>
      <c r="P705" s="224">
        <f>O705*H705</f>
        <v>0</v>
      </c>
      <c r="Q705" s="224">
        <v>0</v>
      </c>
      <c r="R705" s="224">
        <f>Q705*H705</f>
        <v>0</v>
      </c>
      <c r="S705" s="224">
        <v>0</v>
      </c>
      <c r="T705" s="225">
        <f>S705*H705</f>
        <v>0</v>
      </c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R705" s="226" t="s">
        <v>135</v>
      </c>
      <c r="AT705" s="226" t="s">
        <v>190</v>
      </c>
      <c r="AU705" s="226" t="s">
        <v>80</v>
      </c>
      <c r="AY705" s="19" t="s">
        <v>188</v>
      </c>
      <c r="BE705" s="227">
        <f>IF(N705="základní",J705,0)</f>
        <v>0</v>
      </c>
      <c r="BF705" s="227">
        <f>IF(N705="snížená",J705,0)</f>
        <v>0</v>
      </c>
      <c r="BG705" s="227">
        <f>IF(N705="zákl. přenesená",J705,0)</f>
        <v>0</v>
      </c>
      <c r="BH705" s="227">
        <f>IF(N705="sníž. přenesená",J705,0)</f>
        <v>0</v>
      </c>
      <c r="BI705" s="227">
        <f>IF(N705="nulová",J705,0)</f>
        <v>0</v>
      </c>
      <c r="BJ705" s="19" t="s">
        <v>80</v>
      </c>
      <c r="BK705" s="227">
        <f>ROUND(I705*H705,2)</f>
        <v>0</v>
      </c>
      <c r="BL705" s="19" t="s">
        <v>135</v>
      </c>
      <c r="BM705" s="226" t="s">
        <v>6744</v>
      </c>
    </row>
    <row r="706" s="2" customFormat="1" ht="16.5" customHeight="1">
      <c r="A706" s="40"/>
      <c r="B706" s="41"/>
      <c r="C706" s="215" t="s">
        <v>6031</v>
      </c>
      <c r="D706" s="215" t="s">
        <v>190</v>
      </c>
      <c r="E706" s="216" t="s">
        <v>5594</v>
      </c>
      <c r="F706" s="217" t="s">
        <v>5595</v>
      </c>
      <c r="G706" s="218" t="s">
        <v>1352</v>
      </c>
      <c r="H706" s="219">
        <v>1</v>
      </c>
      <c r="I706" s="220"/>
      <c r="J706" s="221">
        <f>ROUND(I706*H706,2)</f>
        <v>0</v>
      </c>
      <c r="K706" s="217" t="s">
        <v>19</v>
      </c>
      <c r="L706" s="46"/>
      <c r="M706" s="222" t="s">
        <v>19</v>
      </c>
      <c r="N706" s="223" t="s">
        <v>44</v>
      </c>
      <c r="O706" s="86"/>
      <c r="P706" s="224">
        <f>O706*H706</f>
        <v>0</v>
      </c>
      <c r="Q706" s="224">
        <v>0</v>
      </c>
      <c r="R706" s="224">
        <f>Q706*H706</f>
        <v>0</v>
      </c>
      <c r="S706" s="224">
        <v>0</v>
      </c>
      <c r="T706" s="225">
        <f>S706*H706</f>
        <v>0</v>
      </c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R706" s="226" t="s">
        <v>135</v>
      </c>
      <c r="AT706" s="226" t="s">
        <v>190</v>
      </c>
      <c r="AU706" s="226" t="s">
        <v>80</v>
      </c>
      <c r="AY706" s="19" t="s">
        <v>188</v>
      </c>
      <c r="BE706" s="227">
        <f>IF(N706="základní",J706,0)</f>
        <v>0</v>
      </c>
      <c r="BF706" s="227">
        <f>IF(N706="snížená",J706,0)</f>
        <v>0</v>
      </c>
      <c r="BG706" s="227">
        <f>IF(N706="zákl. přenesená",J706,0)</f>
        <v>0</v>
      </c>
      <c r="BH706" s="227">
        <f>IF(N706="sníž. přenesená",J706,0)</f>
        <v>0</v>
      </c>
      <c r="BI706" s="227">
        <f>IF(N706="nulová",J706,0)</f>
        <v>0</v>
      </c>
      <c r="BJ706" s="19" t="s">
        <v>80</v>
      </c>
      <c r="BK706" s="227">
        <f>ROUND(I706*H706,2)</f>
        <v>0</v>
      </c>
      <c r="BL706" s="19" t="s">
        <v>135</v>
      </c>
      <c r="BM706" s="226" t="s">
        <v>6745</v>
      </c>
    </row>
    <row r="707" s="12" customFormat="1" ht="25.92" customHeight="1">
      <c r="A707" s="12"/>
      <c r="B707" s="199"/>
      <c r="C707" s="200"/>
      <c r="D707" s="201" t="s">
        <v>72</v>
      </c>
      <c r="E707" s="202" t="s">
        <v>263</v>
      </c>
      <c r="F707" s="202" t="s">
        <v>6746</v>
      </c>
      <c r="G707" s="200"/>
      <c r="H707" s="200"/>
      <c r="I707" s="203"/>
      <c r="J707" s="204">
        <f>BK707</f>
        <v>0</v>
      </c>
      <c r="K707" s="200"/>
      <c r="L707" s="205"/>
      <c r="M707" s="206"/>
      <c r="N707" s="207"/>
      <c r="O707" s="207"/>
      <c r="P707" s="208">
        <f>SUM(P708:P745)</f>
        <v>0</v>
      </c>
      <c r="Q707" s="207"/>
      <c r="R707" s="208">
        <f>SUM(R708:R745)</f>
        <v>0</v>
      </c>
      <c r="S707" s="207"/>
      <c r="T707" s="209">
        <f>SUM(T708:T745)</f>
        <v>0</v>
      </c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R707" s="210" t="s">
        <v>80</v>
      </c>
      <c r="AT707" s="211" t="s">
        <v>72</v>
      </c>
      <c r="AU707" s="211" t="s">
        <v>73</v>
      </c>
      <c r="AY707" s="210" t="s">
        <v>188</v>
      </c>
      <c r="BK707" s="212">
        <f>SUM(BK708:BK745)</f>
        <v>0</v>
      </c>
    </row>
    <row r="708" s="2" customFormat="1" ht="24.15" customHeight="1">
      <c r="A708" s="40"/>
      <c r="B708" s="41"/>
      <c r="C708" s="215" t="s">
        <v>6747</v>
      </c>
      <c r="D708" s="215" t="s">
        <v>190</v>
      </c>
      <c r="E708" s="216" t="s">
        <v>6748</v>
      </c>
      <c r="F708" s="217" t="s">
        <v>6749</v>
      </c>
      <c r="G708" s="218" t="s">
        <v>1352</v>
      </c>
      <c r="H708" s="219">
        <v>1</v>
      </c>
      <c r="I708" s="220"/>
      <c r="J708" s="221">
        <f>ROUND(I708*H708,2)</f>
        <v>0</v>
      </c>
      <c r="K708" s="217" t="s">
        <v>19</v>
      </c>
      <c r="L708" s="46"/>
      <c r="M708" s="222" t="s">
        <v>19</v>
      </c>
      <c r="N708" s="223" t="s">
        <v>44</v>
      </c>
      <c r="O708" s="86"/>
      <c r="P708" s="224">
        <f>O708*H708</f>
        <v>0</v>
      </c>
      <c r="Q708" s="224">
        <v>0</v>
      </c>
      <c r="R708" s="224">
        <f>Q708*H708</f>
        <v>0</v>
      </c>
      <c r="S708" s="224">
        <v>0</v>
      </c>
      <c r="T708" s="225">
        <f>S708*H708</f>
        <v>0</v>
      </c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R708" s="226" t="s">
        <v>135</v>
      </c>
      <c r="AT708" s="226" t="s">
        <v>190</v>
      </c>
      <c r="AU708" s="226" t="s">
        <v>80</v>
      </c>
      <c r="AY708" s="19" t="s">
        <v>188</v>
      </c>
      <c r="BE708" s="227">
        <f>IF(N708="základní",J708,0)</f>
        <v>0</v>
      </c>
      <c r="BF708" s="227">
        <f>IF(N708="snížená",J708,0)</f>
        <v>0</v>
      </c>
      <c r="BG708" s="227">
        <f>IF(N708="zákl. přenesená",J708,0)</f>
        <v>0</v>
      </c>
      <c r="BH708" s="227">
        <f>IF(N708="sníž. přenesená",J708,0)</f>
        <v>0</v>
      </c>
      <c r="BI708" s="227">
        <f>IF(N708="nulová",J708,0)</f>
        <v>0</v>
      </c>
      <c r="BJ708" s="19" t="s">
        <v>80</v>
      </c>
      <c r="BK708" s="227">
        <f>ROUND(I708*H708,2)</f>
        <v>0</v>
      </c>
      <c r="BL708" s="19" t="s">
        <v>135</v>
      </c>
      <c r="BM708" s="226" t="s">
        <v>6750</v>
      </c>
    </row>
    <row r="709" s="2" customFormat="1" ht="16.5" customHeight="1">
      <c r="A709" s="40"/>
      <c r="B709" s="41"/>
      <c r="C709" s="215" t="s">
        <v>6034</v>
      </c>
      <c r="D709" s="215" t="s">
        <v>190</v>
      </c>
      <c r="E709" s="216" t="s">
        <v>6751</v>
      </c>
      <c r="F709" s="217" t="s">
        <v>6752</v>
      </c>
      <c r="G709" s="218" t="s">
        <v>1352</v>
      </c>
      <c r="H709" s="219">
        <v>1</v>
      </c>
      <c r="I709" s="220"/>
      <c r="J709" s="221">
        <f>ROUND(I709*H709,2)</f>
        <v>0</v>
      </c>
      <c r="K709" s="217" t="s">
        <v>19</v>
      </c>
      <c r="L709" s="46"/>
      <c r="M709" s="222" t="s">
        <v>19</v>
      </c>
      <c r="N709" s="223" t="s">
        <v>44</v>
      </c>
      <c r="O709" s="86"/>
      <c r="P709" s="224">
        <f>O709*H709</f>
        <v>0</v>
      </c>
      <c r="Q709" s="224">
        <v>0</v>
      </c>
      <c r="R709" s="224">
        <f>Q709*H709</f>
        <v>0</v>
      </c>
      <c r="S709" s="224">
        <v>0</v>
      </c>
      <c r="T709" s="225">
        <f>S709*H709</f>
        <v>0</v>
      </c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R709" s="226" t="s">
        <v>135</v>
      </c>
      <c r="AT709" s="226" t="s">
        <v>190</v>
      </c>
      <c r="AU709" s="226" t="s">
        <v>80</v>
      </c>
      <c r="AY709" s="19" t="s">
        <v>188</v>
      </c>
      <c r="BE709" s="227">
        <f>IF(N709="základní",J709,0)</f>
        <v>0</v>
      </c>
      <c r="BF709" s="227">
        <f>IF(N709="snížená",J709,0)</f>
        <v>0</v>
      </c>
      <c r="BG709" s="227">
        <f>IF(N709="zákl. přenesená",J709,0)</f>
        <v>0</v>
      </c>
      <c r="BH709" s="227">
        <f>IF(N709="sníž. přenesená",J709,0)</f>
        <v>0</v>
      </c>
      <c r="BI709" s="227">
        <f>IF(N709="nulová",J709,0)</f>
        <v>0</v>
      </c>
      <c r="BJ709" s="19" t="s">
        <v>80</v>
      </c>
      <c r="BK709" s="227">
        <f>ROUND(I709*H709,2)</f>
        <v>0</v>
      </c>
      <c r="BL709" s="19" t="s">
        <v>135</v>
      </c>
      <c r="BM709" s="226" t="s">
        <v>6753</v>
      </c>
    </row>
    <row r="710" s="2" customFormat="1" ht="16.5" customHeight="1">
      <c r="A710" s="40"/>
      <c r="B710" s="41"/>
      <c r="C710" s="215" t="s">
        <v>6754</v>
      </c>
      <c r="D710" s="215" t="s">
        <v>190</v>
      </c>
      <c r="E710" s="216" t="s">
        <v>6755</v>
      </c>
      <c r="F710" s="217" t="s">
        <v>6756</v>
      </c>
      <c r="G710" s="218" t="s">
        <v>1352</v>
      </c>
      <c r="H710" s="219">
        <v>1</v>
      </c>
      <c r="I710" s="220"/>
      <c r="J710" s="221">
        <f>ROUND(I710*H710,2)</f>
        <v>0</v>
      </c>
      <c r="K710" s="217" t="s">
        <v>19</v>
      </c>
      <c r="L710" s="46"/>
      <c r="M710" s="222" t="s">
        <v>19</v>
      </c>
      <c r="N710" s="223" t="s">
        <v>44</v>
      </c>
      <c r="O710" s="86"/>
      <c r="P710" s="224">
        <f>O710*H710</f>
        <v>0</v>
      </c>
      <c r="Q710" s="224">
        <v>0</v>
      </c>
      <c r="R710" s="224">
        <f>Q710*H710</f>
        <v>0</v>
      </c>
      <c r="S710" s="224">
        <v>0</v>
      </c>
      <c r="T710" s="225">
        <f>S710*H710</f>
        <v>0</v>
      </c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R710" s="226" t="s">
        <v>135</v>
      </c>
      <c r="AT710" s="226" t="s">
        <v>190</v>
      </c>
      <c r="AU710" s="226" t="s">
        <v>80</v>
      </c>
      <c r="AY710" s="19" t="s">
        <v>188</v>
      </c>
      <c r="BE710" s="227">
        <f>IF(N710="základní",J710,0)</f>
        <v>0</v>
      </c>
      <c r="BF710" s="227">
        <f>IF(N710="snížená",J710,0)</f>
        <v>0</v>
      </c>
      <c r="BG710" s="227">
        <f>IF(N710="zákl. přenesená",J710,0)</f>
        <v>0</v>
      </c>
      <c r="BH710" s="227">
        <f>IF(N710="sníž. přenesená",J710,0)</f>
        <v>0</v>
      </c>
      <c r="BI710" s="227">
        <f>IF(N710="nulová",J710,0)</f>
        <v>0</v>
      </c>
      <c r="BJ710" s="19" t="s">
        <v>80</v>
      </c>
      <c r="BK710" s="227">
        <f>ROUND(I710*H710,2)</f>
        <v>0</v>
      </c>
      <c r="BL710" s="19" t="s">
        <v>135</v>
      </c>
      <c r="BM710" s="226" t="s">
        <v>6757</v>
      </c>
    </row>
    <row r="711" s="2" customFormat="1" ht="16.5" customHeight="1">
      <c r="A711" s="40"/>
      <c r="B711" s="41"/>
      <c r="C711" s="215" t="s">
        <v>6037</v>
      </c>
      <c r="D711" s="215" t="s">
        <v>190</v>
      </c>
      <c r="E711" s="216" t="s">
        <v>6670</v>
      </c>
      <c r="F711" s="217" t="s">
        <v>6671</v>
      </c>
      <c r="G711" s="218" t="s">
        <v>1352</v>
      </c>
      <c r="H711" s="219">
        <v>2</v>
      </c>
      <c r="I711" s="220"/>
      <c r="J711" s="221">
        <f>ROUND(I711*H711,2)</f>
        <v>0</v>
      </c>
      <c r="K711" s="217" t="s">
        <v>19</v>
      </c>
      <c r="L711" s="46"/>
      <c r="M711" s="222" t="s">
        <v>19</v>
      </c>
      <c r="N711" s="223" t="s">
        <v>44</v>
      </c>
      <c r="O711" s="86"/>
      <c r="P711" s="224">
        <f>O711*H711</f>
        <v>0</v>
      </c>
      <c r="Q711" s="224">
        <v>0</v>
      </c>
      <c r="R711" s="224">
        <f>Q711*H711</f>
        <v>0</v>
      </c>
      <c r="S711" s="224">
        <v>0</v>
      </c>
      <c r="T711" s="225">
        <f>S711*H711</f>
        <v>0</v>
      </c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R711" s="226" t="s">
        <v>135</v>
      </c>
      <c r="AT711" s="226" t="s">
        <v>190</v>
      </c>
      <c r="AU711" s="226" t="s">
        <v>80</v>
      </c>
      <c r="AY711" s="19" t="s">
        <v>188</v>
      </c>
      <c r="BE711" s="227">
        <f>IF(N711="základní",J711,0)</f>
        <v>0</v>
      </c>
      <c r="BF711" s="227">
        <f>IF(N711="snížená",J711,0)</f>
        <v>0</v>
      </c>
      <c r="BG711" s="227">
        <f>IF(N711="zákl. přenesená",J711,0)</f>
        <v>0</v>
      </c>
      <c r="BH711" s="227">
        <f>IF(N711="sníž. přenesená",J711,0)</f>
        <v>0</v>
      </c>
      <c r="BI711" s="227">
        <f>IF(N711="nulová",J711,0)</f>
        <v>0</v>
      </c>
      <c r="BJ711" s="19" t="s">
        <v>80</v>
      </c>
      <c r="BK711" s="227">
        <f>ROUND(I711*H711,2)</f>
        <v>0</v>
      </c>
      <c r="BL711" s="19" t="s">
        <v>135</v>
      </c>
      <c r="BM711" s="226" t="s">
        <v>6758</v>
      </c>
    </row>
    <row r="712" s="2" customFormat="1" ht="16.5" customHeight="1">
      <c r="A712" s="40"/>
      <c r="B712" s="41"/>
      <c r="C712" s="215" t="s">
        <v>6759</v>
      </c>
      <c r="D712" s="215" t="s">
        <v>190</v>
      </c>
      <c r="E712" s="216" t="s">
        <v>6760</v>
      </c>
      <c r="F712" s="217" t="s">
        <v>6761</v>
      </c>
      <c r="G712" s="218" t="s">
        <v>1352</v>
      </c>
      <c r="H712" s="219">
        <v>2</v>
      </c>
      <c r="I712" s="220"/>
      <c r="J712" s="221">
        <f>ROUND(I712*H712,2)</f>
        <v>0</v>
      </c>
      <c r="K712" s="217" t="s">
        <v>19</v>
      </c>
      <c r="L712" s="46"/>
      <c r="M712" s="222" t="s">
        <v>19</v>
      </c>
      <c r="N712" s="223" t="s">
        <v>44</v>
      </c>
      <c r="O712" s="86"/>
      <c r="P712" s="224">
        <f>O712*H712</f>
        <v>0</v>
      </c>
      <c r="Q712" s="224">
        <v>0</v>
      </c>
      <c r="R712" s="224">
        <f>Q712*H712</f>
        <v>0</v>
      </c>
      <c r="S712" s="224">
        <v>0</v>
      </c>
      <c r="T712" s="225">
        <f>S712*H712</f>
        <v>0</v>
      </c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R712" s="226" t="s">
        <v>135</v>
      </c>
      <c r="AT712" s="226" t="s">
        <v>190</v>
      </c>
      <c r="AU712" s="226" t="s">
        <v>80</v>
      </c>
      <c r="AY712" s="19" t="s">
        <v>188</v>
      </c>
      <c r="BE712" s="227">
        <f>IF(N712="základní",J712,0)</f>
        <v>0</v>
      </c>
      <c r="BF712" s="227">
        <f>IF(N712="snížená",J712,0)</f>
        <v>0</v>
      </c>
      <c r="BG712" s="227">
        <f>IF(N712="zákl. přenesená",J712,0)</f>
        <v>0</v>
      </c>
      <c r="BH712" s="227">
        <f>IF(N712="sníž. přenesená",J712,0)</f>
        <v>0</v>
      </c>
      <c r="BI712" s="227">
        <f>IF(N712="nulová",J712,0)</f>
        <v>0</v>
      </c>
      <c r="BJ712" s="19" t="s">
        <v>80</v>
      </c>
      <c r="BK712" s="227">
        <f>ROUND(I712*H712,2)</f>
        <v>0</v>
      </c>
      <c r="BL712" s="19" t="s">
        <v>135</v>
      </c>
      <c r="BM712" s="226" t="s">
        <v>6762</v>
      </c>
    </row>
    <row r="713" s="2" customFormat="1" ht="16.5" customHeight="1">
      <c r="A713" s="40"/>
      <c r="B713" s="41"/>
      <c r="C713" s="215" t="s">
        <v>6040</v>
      </c>
      <c r="D713" s="215" t="s">
        <v>190</v>
      </c>
      <c r="E713" s="216" t="s">
        <v>6667</v>
      </c>
      <c r="F713" s="217" t="s">
        <v>6668</v>
      </c>
      <c r="G713" s="218" t="s">
        <v>1352</v>
      </c>
      <c r="H713" s="219">
        <v>2</v>
      </c>
      <c r="I713" s="220"/>
      <c r="J713" s="221">
        <f>ROUND(I713*H713,2)</f>
        <v>0</v>
      </c>
      <c r="K713" s="217" t="s">
        <v>19</v>
      </c>
      <c r="L713" s="46"/>
      <c r="M713" s="222" t="s">
        <v>19</v>
      </c>
      <c r="N713" s="223" t="s">
        <v>44</v>
      </c>
      <c r="O713" s="86"/>
      <c r="P713" s="224">
        <f>O713*H713</f>
        <v>0</v>
      </c>
      <c r="Q713" s="224">
        <v>0</v>
      </c>
      <c r="R713" s="224">
        <f>Q713*H713</f>
        <v>0</v>
      </c>
      <c r="S713" s="224">
        <v>0</v>
      </c>
      <c r="T713" s="225">
        <f>S713*H713</f>
        <v>0</v>
      </c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R713" s="226" t="s">
        <v>135</v>
      </c>
      <c r="AT713" s="226" t="s">
        <v>190</v>
      </c>
      <c r="AU713" s="226" t="s">
        <v>80</v>
      </c>
      <c r="AY713" s="19" t="s">
        <v>188</v>
      </c>
      <c r="BE713" s="227">
        <f>IF(N713="základní",J713,0)</f>
        <v>0</v>
      </c>
      <c r="BF713" s="227">
        <f>IF(N713="snížená",J713,0)</f>
        <v>0</v>
      </c>
      <c r="BG713" s="227">
        <f>IF(N713="zákl. přenesená",J713,0)</f>
        <v>0</v>
      </c>
      <c r="BH713" s="227">
        <f>IF(N713="sníž. přenesená",J713,0)</f>
        <v>0</v>
      </c>
      <c r="BI713" s="227">
        <f>IF(N713="nulová",J713,0)</f>
        <v>0</v>
      </c>
      <c r="BJ713" s="19" t="s">
        <v>80</v>
      </c>
      <c r="BK713" s="227">
        <f>ROUND(I713*H713,2)</f>
        <v>0</v>
      </c>
      <c r="BL713" s="19" t="s">
        <v>135</v>
      </c>
      <c r="BM713" s="226" t="s">
        <v>6763</v>
      </c>
    </row>
    <row r="714" s="2" customFormat="1" ht="16.5" customHeight="1">
      <c r="A714" s="40"/>
      <c r="B714" s="41"/>
      <c r="C714" s="215" t="s">
        <v>6764</v>
      </c>
      <c r="D714" s="215" t="s">
        <v>190</v>
      </c>
      <c r="E714" s="216" t="s">
        <v>6765</v>
      </c>
      <c r="F714" s="217" t="s">
        <v>6766</v>
      </c>
      <c r="G714" s="218" t="s">
        <v>1352</v>
      </c>
      <c r="H714" s="219">
        <v>1</v>
      </c>
      <c r="I714" s="220"/>
      <c r="J714" s="221">
        <f>ROUND(I714*H714,2)</f>
        <v>0</v>
      </c>
      <c r="K714" s="217" t="s">
        <v>19</v>
      </c>
      <c r="L714" s="46"/>
      <c r="M714" s="222" t="s">
        <v>19</v>
      </c>
      <c r="N714" s="223" t="s">
        <v>44</v>
      </c>
      <c r="O714" s="86"/>
      <c r="P714" s="224">
        <f>O714*H714</f>
        <v>0</v>
      </c>
      <c r="Q714" s="224">
        <v>0</v>
      </c>
      <c r="R714" s="224">
        <f>Q714*H714</f>
        <v>0</v>
      </c>
      <c r="S714" s="224">
        <v>0</v>
      </c>
      <c r="T714" s="225">
        <f>S714*H714</f>
        <v>0</v>
      </c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R714" s="226" t="s">
        <v>135</v>
      </c>
      <c r="AT714" s="226" t="s">
        <v>190</v>
      </c>
      <c r="AU714" s="226" t="s">
        <v>80</v>
      </c>
      <c r="AY714" s="19" t="s">
        <v>188</v>
      </c>
      <c r="BE714" s="227">
        <f>IF(N714="základní",J714,0)</f>
        <v>0</v>
      </c>
      <c r="BF714" s="227">
        <f>IF(N714="snížená",J714,0)</f>
        <v>0</v>
      </c>
      <c r="BG714" s="227">
        <f>IF(N714="zákl. přenesená",J714,0)</f>
        <v>0</v>
      </c>
      <c r="BH714" s="227">
        <f>IF(N714="sníž. přenesená",J714,0)</f>
        <v>0</v>
      </c>
      <c r="BI714" s="227">
        <f>IF(N714="nulová",J714,0)</f>
        <v>0</v>
      </c>
      <c r="BJ714" s="19" t="s">
        <v>80</v>
      </c>
      <c r="BK714" s="227">
        <f>ROUND(I714*H714,2)</f>
        <v>0</v>
      </c>
      <c r="BL714" s="19" t="s">
        <v>135</v>
      </c>
      <c r="BM714" s="226" t="s">
        <v>6767</v>
      </c>
    </row>
    <row r="715" s="2" customFormat="1" ht="16.5" customHeight="1">
      <c r="A715" s="40"/>
      <c r="B715" s="41"/>
      <c r="C715" s="215" t="s">
        <v>6043</v>
      </c>
      <c r="D715" s="215" t="s">
        <v>190</v>
      </c>
      <c r="E715" s="216" t="s">
        <v>6474</v>
      </c>
      <c r="F715" s="217" t="s">
        <v>6475</v>
      </c>
      <c r="G715" s="218" t="s">
        <v>1397</v>
      </c>
      <c r="H715" s="219">
        <v>2</v>
      </c>
      <c r="I715" s="220"/>
      <c r="J715" s="221">
        <f>ROUND(I715*H715,2)</f>
        <v>0</v>
      </c>
      <c r="K715" s="217" t="s">
        <v>19</v>
      </c>
      <c r="L715" s="46"/>
      <c r="M715" s="222" t="s">
        <v>19</v>
      </c>
      <c r="N715" s="223" t="s">
        <v>44</v>
      </c>
      <c r="O715" s="86"/>
      <c r="P715" s="224">
        <f>O715*H715</f>
        <v>0</v>
      </c>
      <c r="Q715" s="224">
        <v>0</v>
      </c>
      <c r="R715" s="224">
        <f>Q715*H715</f>
        <v>0</v>
      </c>
      <c r="S715" s="224">
        <v>0</v>
      </c>
      <c r="T715" s="225">
        <f>S715*H715</f>
        <v>0</v>
      </c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R715" s="226" t="s">
        <v>135</v>
      </c>
      <c r="AT715" s="226" t="s">
        <v>190</v>
      </c>
      <c r="AU715" s="226" t="s">
        <v>80</v>
      </c>
      <c r="AY715" s="19" t="s">
        <v>188</v>
      </c>
      <c r="BE715" s="227">
        <f>IF(N715="základní",J715,0)</f>
        <v>0</v>
      </c>
      <c r="BF715" s="227">
        <f>IF(N715="snížená",J715,0)</f>
        <v>0</v>
      </c>
      <c r="BG715" s="227">
        <f>IF(N715="zákl. přenesená",J715,0)</f>
        <v>0</v>
      </c>
      <c r="BH715" s="227">
        <f>IF(N715="sníž. přenesená",J715,0)</f>
        <v>0</v>
      </c>
      <c r="BI715" s="227">
        <f>IF(N715="nulová",J715,0)</f>
        <v>0</v>
      </c>
      <c r="BJ715" s="19" t="s">
        <v>80</v>
      </c>
      <c r="BK715" s="227">
        <f>ROUND(I715*H715,2)</f>
        <v>0</v>
      </c>
      <c r="BL715" s="19" t="s">
        <v>135</v>
      </c>
      <c r="BM715" s="226" t="s">
        <v>6768</v>
      </c>
    </row>
    <row r="716" s="2" customFormat="1" ht="16.5" customHeight="1">
      <c r="A716" s="40"/>
      <c r="B716" s="41"/>
      <c r="C716" s="215" t="s">
        <v>6769</v>
      </c>
      <c r="D716" s="215" t="s">
        <v>190</v>
      </c>
      <c r="E716" s="216" t="s">
        <v>6478</v>
      </c>
      <c r="F716" s="217" t="s">
        <v>6479</v>
      </c>
      <c r="G716" s="218" t="s">
        <v>3827</v>
      </c>
      <c r="H716" s="219">
        <v>1</v>
      </c>
      <c r="I716" s="220"/>
      <c r="J716" s="221">
        <f>ROUND(I716*H716,2)</f>
        <v>0</v>
      </c>
      <c r="K716" s="217" t="s">
        <v>19</v>
      </c>
      <c r="L716" s="46"/>
      <c r="M716" s="222" t="s">
        <v>19</v>
      </c>
      <c r="N716" s="223" t="s">
        <v>44</v>
      </c>
      <c r="O716" s="86"/>
      <c r="P716" s="224">
        <f>O716*H716</f>
        <v>0</v>
      </c>
      <c r="Q716" s="224">
        <v>0</v>
      </c>
      <c r="R716" s="224">
        <f>Q716*H716</f>
        <v>0</v>
      </c>
      <c r="S716" s="224">
        <v>0</v>
      </c>
      <c r="T716" s="225">
        <f>S716*H716</f>
        <v>0</v>
      </c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R716" s="226" t="s">
        <v>135</v>
      </c>
      <c r="AT716" s="226" t="s">
        <v>190</v>
      </c>
      <c r="AU716" s="226" t="s">
        <v>80</v>
      </c>
      <c r="AY716" s="19" t="s">
        <v>188</v>
      </c>
      <c r="BE716" s="227">
        <f>IF(N716="základní",J716,0)</f>
        <v>0</v>
      </c>
      <c r="BF716" s="227">
        <f>IF(N716="snížená",J716,0)</f>
        <v>0</v>
      </c>
      <c r="BG716" s="227">
        <f>IF(N716="zákl. přenesená",J716,0)</f>
        <v>0</v>
      </c>
      <c r="BH716" s="227">
        <f>IF(N716="sníž. přenesená",J716,0)</f>
        <v>0</v>
      </c>
      <c r="BI716" s="227">
        <f>IF(N716="nulová",J716,0)</f>
        <v>0</v>
      </c>
      <c r="BJ716" s="19" t="s">
        <v>80</v>
      </c>
      <c r="BK716" s="227">
        <f>ROUND(I716*H716,2)</f>
        <v>0</v>
      </c>
      <c r="BL716" s="19" t="s">
        <v>135</v>
      </c>
      <c r="BM716" s="226" t="s">
        <v>6770</v>
      </c>
    </row>
    <row r="717" s="2" customFormat="1" ht="21.75" customHeight="1">
      <c r="A717" s="40"/>
      <c r="B717" s="41"/>
      <c r="C717" s="215" t="s">
        <v>6046</v>
      </c>
      <c r="D717" s="215" t="s">
        <v>190</v>
      </c>
      <c r="E717" s="216" t="s">
        <v>6481</v>
      </c>
      <c r="F717" s="217" t="s">
        <v>6482</v>
      </c>
      <c r="G717" s="218" t="s">
        <v>501</v>
      </c>
      <c r="H717" s="219">
        <v>9.5</v>
      </c>
      <c r="I717" s="220"/>
      <c r="J717" s="221">
        <f>ROUND(I717*H717,2)</f>
        <v>0</v>
      </c>
      <c r="K717" s="217" t="s">
        <v>19</v>
      </c>
      <c r="L717" s="46"/>
      <c r="M717" s="222" t="s">
        <v>19</v>
      </c>
      <c r="N717" s="223" t="s">
        <v>44</v>
      </c>
      <c r="O717" s="86"/>
      <c r="P717" s="224">
        <f>O717*H717</f>
        <v>0</v>
      </c>
      <c r="Q717" s="224">
        <v>0</v>
      </c>
      <c r="R717" s="224">
        <f>Q717*H717</f>
        <v>0</v>
      </c>
      <c r="S717" s="224">
        <v>0</v>
      </c>
      <c r="T717" s="225">
        <f>S717*H717</f>
        <v>0</v>
      </c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R717" s="226" t="s">
        <v>135</v>
      </c>
      <c r="AT717" s="226" t="s">
        <v>190</v>
      </c>
      <c r="AU717" s="226" t="s">
        <v>80</v>
      </c>
      <c r="AY717" s="19" t="s">
        <v>188</v>
      </c>
      <c r="BE717" s="227">
        <f>IF(N717="základní",J717,0)</f>
        <v>0</v>
      </c>
      <c r="BF717" s="227">
        <f>IF(N717="snížená",J717,0)</f>
        <v>0</v>
      </c>
      <c r="BG717" s="227">
        <f>IF(N717="zákl. přenesená",J717,0)</f>
        <v>0</v>
      </c>
      <c r="BH717" s="227">
        <f>IF(N717="sníž. přenesená",J717,0)</f>
        <v>0</v>
      </c>
      <c r="BI717" s="227">
        <f>IF(N717="nulová",J717,0)</f>
        <v>0</v>
      </c>
      <c r="BJ717" s="19" t="s">
        <v>80</v>
      </c>
      <c r="BK717" s="227">
        <f>ROUND(I717*H717,2)</f>
        <v>0</v>
      </c>
      <c r="BL717" s="19" t="s">
        <v>135</v>
      </c>
      <c r="BM717" s="226" t="s">
        <v>6771</v>
      </c>
    </row>
    <row r="718" s="2" customFormat="1" ht="24.15" customHeight="1">
      <c r="A718" s="40"/>
      <c r="B718" s="41"/>
      <c r="C718" s="215" t="s">
        <v>6772</v>
      </c>
      <c r="D718" s="215" t="s">
        <v>190</v>
      </c>
      <c r="E718" s="216" t="s">
        <v>6485</v>
      </c>
      <c r="F718" s="217" t="s">
        <v>6486</v>
      </c>
      <c r="G718" s="218" t="s">
        <v>501</v>
      </c>
      <c r="H718" s="219">
        <v>22</v>
      </c>
      <c r="I718" s="220"/>
      <c r="J718" s="221">
        <f>ROUND(I718*H718,2)</f>
        <v>0</v>
      </c>
      <c r="K718" s="217" t="s">
        <v>19</v>
      </c>
      <c r="L718" s="46"/>
      <c r="M718" s="222" t="s">
        <v>19</v>
      </c>
      <c r="N718" s="223" t="s">
        <v>44</v>
      </c>
      <c r="O718" s="86"/>
      <c r="P718" s="224">
        <f>O718*H718</f>
        <v>0</v>
      </c>
      <c r="Q718" s="224">
        <v>0</v>
      </c>
      <c r="R718" s="224">
        <f>Q718*H718</f>
        <v>0</v>
      </c>
      <c r="S718" s="224">
        <v>0</v>
      </c>
      <c r="T718" s="225">
        <f>S718*H718</f>
        <v>0</v>
      </c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R718" s="226" t="s">
        <v>135</v>
      </c>
      <c r="AT718" s="226" t="s">
        <v>190</v>
      </c>
      <c r="AU718" s="226" t="s">
        <v>80</v>
      </c>
      <c r="AY718" s="19" t="s">
        <v>188</v>
      </c>
      <c r="BE718" s="227">
        <f>IF(N718="základní",J718,0)</f>
        <v>0</v>
      </c>
      <c r="BF718" s="227">
        <f>IF(N718="snížená",J718,0)</f>
        <v>0</v>
      </c>
      <c r="BG718" s="227">
        <f>IF(N718="zákl. přenesená",J718,0)</f>
        <v>0</v>
      </c>
      <c r="BH718" s="227">
        <f>IF(N718="sníž. přenesená",J718,0)</f>
        <v>0</v>
      </c>
      <c r="BI718" s="227">
        <f>IF(N718="nulová",J718,0)</f>
        <v>0</v>
      </c>
      <c r="BJ718" s="19" t="s">
        <v>80</v>
      </c>
      <c r="BK718" s="227">
        <f>ROUND(I718*H718,2)</f>
        <v>0</v>
      </c>
      <c r="BL718" s="19" t="s">
        <v>135</v>
      </c>
      <c r="BM718" s="226" t="s">
        <v>6773</v>
      </c>
    </row>
    <row r="719" s="2" customFormat="1" ht="24.15" customHeight="1">
      <c r="A719" s="40"/>
      <c r="B719" s="41"/>
      <c r="C719" s="215" t="s">
        <v>6049</v>
      </c>
      <c r="D719" s="215" t="s">
        <v>190</v>
      </c>
      <c r="E719" s="216" t="s">
        <v>6488</v>
      </c>
      <c r="F719" s="217" t="s">
        <v>6489</v>
      </c>
      <c r="G719" s="218" t="s">
        <v>501</v>
      </c>
      <c r="H719" s="219">
        <v>9.5</v>
      </c>
      <c r="I719" s="220"/>
      <c r="J719" s="221">
        <f>ROUND(I719*H719,2)</f>
        <v>0</v>
      </c>
      <c r="K719" s="217" t="s">
        <v>19</v>
      </c>
      <c r="L719" s="46"/>
      <c r="M719" s="222" t="s">
        <v>19</v>
      </c>
      <c r="N719" s="223" t="s">
        <v>44</v>
      </c>
      <c r="O719" s="86"/>
      <c r="P719" s="224">
        <f>O719*H719</f>
        <v>0</v>
      </c>
      <c r="Q719" s="224">
        <v>0</v>
      </c>
      <c r="R719" s="224">
        <f>Q719*H719</f>
        <v>0</v>
      </c>
      <c r="S719" s="224">
        <v>0</v>
      </c>
      <c r="T719" s="225">
        <f>S719*H719</f>
        <v>0</v>
      </c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R719" s="226" t="s">
        <v>135</v>
      </c>
      <c r="AT719" s="226" t="s">
        <v>190</v>
      </c>
      <c r="AU719" s="226" t="s">
        <v>80</v>
      </c>
      <c r="AY719" s="19" t="s">
        <v>188</v>
      </c>
      <c r="BE719" s="227">
        <f>IF(N719="základní",J719,0)</f>
        <v>0</v>
      </c>
      <c r="BF719" s="227">
        <f>IF(N719="snížená",J719,0)</f>
        <v>0</v>
      </c>
      <c r="BG719" s="227">
        <f>IF(N719="zákl. přenesená",J719,0)</f>
        <v>0</v>
      </c>
      <c r="BH719" s="227">
        <f>IF(N719="sníž. přenesená",J719,0)</f>
        <v>0</v>
      </c>
      <c r="BI719" s="227">
        <f>IF(N719="nulová",J719,0)</f>
        <v>0</v>
      </c>
      <c r="BJ719" s="19" t="s">
        <v>80</v>
      </c>
      <c r="BK719" s="227">
        <f>ROUND(I719*H719,2)</f>
        <v>0</v>
      </c>
      <c r="BL719" s="19" t="s">
        <v>135</v>
      </c>
      <c r="BM719" s="226" t="s">
        <v>6774</v>
      </c>
    </row>
    <row r="720" s="2" customFormat="1" ht="24.15" customHeight="1">
      <c r="A720" s="40"/>
      <c r="B720" s="41"/>
      <c r="C720" s="215" t="s">
        <v>6775</v>
      </c>
      <c r="D720" s="215" t="s">
        <v>190</v>
      </c>
      <c r="E720" s="216" t="s">
        <v>6492</v>
      </c>
      <c r="F720" s="217" t="s">
        <v>6493</v>
      </c>
      <c r="G720" s="218" t="s">
        <v>501</v>
      </c>
      <c r="H720" s="219">
        <v>21.5</v>
      </c>
      <c r="I720" s="220"/>
      <c r="J720" s="221">
        <f>ROUND(I720*H720,2)</f>
        <v>0</v>
      </c>
      <c r="K720" s="217" t="s">
        <v>19</v>
      </c>
      <c r="L720" s="46"/>
      <c r="M720" s="222" t="s">
        <v>19</v>
      </c>
      <c r="N720" s="223" t="s">
        <v>44</v>
      </c>
      <c r="O720" s="86"/>
      <c r="P720" s="224">
        <f>O720*H720</f>
        <v>0</v>
      </c>
      <c r="Q720" s="224">
        <v>0</v>
      </c>
      <c r="R720" s="224">
        <f>Q720*H720</f>
        <v>0</v>
      </c>
      <c r="S720" s="224">
        <v>0</v>
      </c>
      <c r="T720" s="225">
        <f>S720*H720</f>
        <v>0</v>
      </c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R720" s="226" t="s">
        <v>135</v>
      </c>
      <c r="AT720" s="226" t="s">
        <v>190</v>
      </c>
      <c r="AU720" s="226" t="s">
        <v>80</v>
      </c>
      <c r="AY720" s="19" t="s">
        <v>188</v>
      </c>
      <c r="BE720" s="227">
        <f>IF(N720="základní",J720,0)</f>
        <v>0</v>
      </c>
      <c r="BF720" s="227">
        <f>IF(N720="snížená",J720,0)</f>
        <v>0</v>
      </c>
      <c r="BG720" s="227">
        <f>IF(N720="zákl. přenesená",J720,0)</f>
        <v>0</v>
      </c>
      <c r="BH720" s="227">
        <f>IF(N720="sníž. přenesená",J720,0)</f>
        <v>0</v>
      </c>
      <c r="BI720" s="227">
        <f>IF(N720="nulová",J720,0)</f>
        <v>0</v>
      </c>
      <c r="BJ720" s="19" t="s">
        <v>80</v>
      </c>
      <c r="BK720" s="227">
        <f>ROUND(I720*H720,2)</f>
        <v>0</v>
      </c>
      <c r="BL720" s="19" t="s">
        <v>135</v>
      </c>
      <c r="BM720" s="226" t="s">
        <v>6776</v>
      </c>
    </row>
    <row r="721" s="2" customFormat="1" ht="16.5" customHeight="1">
      <c r="A721" s="40"/>
      <c r="B721" s="41"/>
      <c r="C721" s="215" t="s">
        <v>6052</v>
      </c>
      <c r="D721" s="215" t="s">
        <v>190</v>
      </c>
      <c r="E721" s="216" t="s">
        <v>6499</v>
      </c>
      <c r="F721" s="217" t="s">
        <v>6500</v>
      </c>
      <c r="G721" s="218" t="s">
        <v>1352</v>
      </c>
      <c r="H721" s="219">
        <v>1</v>
      </c>
      <c r="I721" s="220"/>
      <c r="J721" s="221">
        <f>ROUND(I721*H721,2)</f>
        <v>0</v>
      </c>
      <c r="K721" s="217" t="s">
        <v>19</v>
      </c>
      <c r="L721" s="46"/>
      <c r="M721" s="222" t="s">
        <v>19</v>
      </c>
      <c r="N721" s="223" t="s">
        <v>44</v>
      </c>
      <c r="O721" s="86"/>
      <c r="P721" s="224">
        <f>O721*H721</f>
        <v>0</v>
      </c>
      <c r="Q721" s="224">
        <v>0</v>
      </c>
      <c r="R721" s="224">
        <f>Q721*H721</f>
        <v>0</v>
      </c>
      <c r="S721" s="224">
        <v>0</v>
      </c>
      <c r="T721" s="225">
        <f>S721*H721</f>
        <v>0</v>
      </c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R721" s="226" t="s">
        <v>135</v>
      </c>
      <c r="AT721" s="226" t="s">
        <v>190</v>
      </c>
      <c r="AU721" s="226" t="s">
        <v>80</v>
      </c>
      <c r="AY721" s="19" t="s">
        <v>188</v>
      </c>
      <c r="BE721" s="227">
        <f>IF(N721="základní",J721,0)</f>
        <v>0</v>
      </c>
      <c r="BF721" s="227">
        <f>IF(N721="snížená",J721,0)</f>
        <v>0</v>
      </c>
      <c r="BG721" s="227">
        <f>IF(N721="zákl. přenesená",J721,0)</f>
        <v>0</v>
      </c>
      <c r="BH721" s="227">
        <f>IF(N721="sníž. přenesená",J721,0)</f>
        <v>0</v>
      </c>
      <c r="BI721" s="227">
        <f>IF(N721="nulová",J721,0)</f>
        <v>0</v>
      </c>
      <c r="BJ721" s="19" t="s">
        <v>80</v>
      </c>
      <c r="BK721" s="227">
        <f>ROUND(I721*H721,2)</f>
        <v>0</v>
      </c>
      <c r="BL721" s="19" t="s">
        <v>135</v>
      </c>
      <c r="BM721" s="226" t="s">
        <v>6777</v>
      </c>
    </row>
    <row r="722" s="2" customFormat="1" ht="16.5" customHeight="1">
      <c r="A722" s="40"/>
      <c r="B722" s="41"/>
      <c r="C722" s="215" t="s">
        <v>6778</v>
      </c>
      <c r="D722" s="215" t="s">
        <v>190</v>
      </c>
      <c r="E722" s="216" t="s">
        <v>6779</v>
      </c>
      <c r="F722" s="217" t="s">
        <v>6780</v>
      </c>
      <c r="G722" s="218" t="s">
        <v>1866</v>
      </c>
      <c r="H722" s="219">
        <v>2</v>
      </c>
      <c r="I722" s="220"/>
      <c r="J722" s="221">
        <f>ROUND(I722*H722,2)</f>
        <v>0</v>
      </c>
      <c r="K722" s="217" t="s">
        <v>19</v>
      </c>
      <c r="L722" s="46"/>
      <c r="M722" s="222" t="s">
        <v>19</v>
      </c>
      <c r="N722" s="223" t="s">
        <v>44</v>
      </c>
      <c r="O722" s="86"/>
      <c r="P722" s="224">
        <f>O722*H722</f>
        <v>0</v>
      </c>
      <c r="Q722" s="224">
        <v>0</v>
      </c>
      <c r="R722" s="224">
        <f>Q722*H722</f>
        <v>0</v>
      </c>
      <c r="S722" s="224">
        <v>0</v>
      </c>
      <c r="T722" s="225">
        <f>S722*H722</f>
        <v>0</v>
      </c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R722" s="226" t="s">
        <v>135</v>
      </c>
      <c r="AT722" s="226" t="s">
        <v>190</v>
      </c>
      <c r="AU722" s="226" t="s">
        <v>80</v>
      </c>
      <c r="AY722" s="19" t="s">
        <v>188</v>
      </c>
      <c r="BE722" s="227">
        <f>IF(N722="základní",J722,0)</f>
        <v>0</v>
      </c>
      <c r="BF722" s="227">
        <f>IF(N722="snížená",J722,0)</f>
        <v>0</v>
      </c>
      <c r="BG722" s="227">
        <f>IF(N722="zákl. přenesená",J722,0)</f>
        <v>0</v>
      </c>
      <c r="BH722" s="227">
        <f>IF(N722="sníž. přenesená",J722,0)</f>
        <v>0</v>
      </c>
      <c r="BI722" s="227">
        <f>IF(N722="nulová",J722,0)</f>
        <v>0</v>
      </c>
      <c r="BJ722" s="19" t="s">
        <v>80</v>
      </c>
      <c r="BK722" s="227">
        <f>ROUND(I722*H722,2)</f>
        <v>0</v>
      </c>
      <c r="BL722" s="19" t="s">
        <v>135</v>
      </c>
      <c r="BM722" s="226" t="s">
        <v>6781</v>
      </c>
    </row>
    <row r="723" s="2" customFormat="1" ht="33" customHeight="1">
      <c r="A723" s="40"/>
      <c r="B723" s="41"/>
      <c r="C723" s="215" t="s">
        <v>6055</v>
      </c>
      <c r="D723" s="215" t="s">
        <v>190</v>
      </c>
      <c r="E723" s="216" t="s">
        <v>6782</v>
      </c>
      <c r="F723" s="217" t="s">
        <v>6783</v>
      </c>
      <c r="G723" s="218" t="s">
        <v>1866</v>
      </c>
      <c r="H723" s="219">
        <v>1</v>
      </c>
      <c r="I723" s="220"/>
      <c r="J723" s="221">
        <f>ROUND(I723*H723,2)</f>
        <v>0</v>
      </c>
      <c r="K723" s="217" t="s">
        <v>19</v>
      </c>
      <c r="L723" s="46"/>
      <c r="M723" s="222" t="s">
        <v>19</v>
      </c>
      <c r="N723" s="223" t="s">
        <v>44</v>
      </c>
      <c r="O723" s="86"/>
      <c r="P723" s="224">
        <f>O723*H723</f>
        <v>0</v>
      </c>
      <c r="Q723" s="224">
        <v>0</v>
      </c>
      <c r="R723" s="224">
        <f>Q723*H723</f>
        <v>0</v>
      </c>
      <c r="S723" s="224">
        <v>0</v>
      </c>
      <c r="T723" s="225">
        <f>S723*H723</f>
        <v>0</v>
      </c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R723" s="226" t="s">
        <v>135</v>
      </c>
      <c r="AT723" s="226" t="s">
        <v>190</v>
      </c>
      <c r="AU723" s="226" t="s">
        <v>80</v>
      </c>
      <c r="AY723" s="19" t="s">
        <v>188</v>
      </c>
      <c r="BE723" s="227">
        <f>IF(N723="základní",J723,0)</f>
        <v>0</v>
      </c>
      <c r="BF723" s="227">
        <f>IF(N723="snížená",J723,0)</f>
        <v>0</v>
      </c>
      <c r="BG723" s="227">
        <f>IF(N723="zákl. přenesená",J723,0)</f>
        <v>0</v>
      </c>
      <c r="BH723" s="227">
        <f>IF(N723="sníž. přenesená",J723,0)</f>
        <v>0</v>
      </c>
      <c r="BI723" s="227">
        <f>IF(N723="nulová",J723,0)</f>
        <v>0</v>
      </c>
      <c r="BJ723" s="19" t="s">
        <v>80</v>
      </c>
      <c r="BK723" s="227">
        <f>ROUND(I723*H723,2)</f>
        <v>0</v>
      </c>
      <c r="BL723" s="19" t="s">
        <v>135</v>
      </c>
      <c r="BM723" s="226" t="s">
        <v>6784</v>
      </c>
    </row>
    <row r="724" s="2" customFormat="1" ht="16.5" customHeight="1">
      <c r="A724" s="40"/>
      <c r="B724" s="41"/>
      <c r="C724" s="215" t="s">
        <v>6785</v>
      </c>
      <c r="D724" s="215" t="s">
        <v>190</v>
      </c>
      <c r="E724" s="216" t="s">
        <v>6786</v>
      </c>
      <c r="F724" s="217" t="s">
        <v>6787</v>
      </c>
      <c r="G724" s="218" t="s">
        <v>1352</v>
      </c>
      <c r="H724" s="219">
        <v>1</v>
      </c>
      <c r="I724" s="220"/>
      <c r="J724" s="221">
        <f>ROUND(I724*H724,2)</f>
        <v>0</v>
      </c>
      <c r="K724" s="217" t="s">
        <v>19</v>
      </c>
      <c r="L724" s="46"/>
      <c r="M724" s="222" t="s">
        <v>19</v>
      </c>
      <c r="N724" s="223" t="s">
        <v>44</v>
      </c>
      <c r="O724" s="86"/>
      <c r="P724" s="224">
        <f>O724*H724</f>
        <v>0</v>
      </c>
      <c r="Q724" s="224">
        <v>0</v>
      </c>
      <c r="R724" s="224">
        <f>Q724*H724</f>
        <v>0</v>
      </c>
      <c r="S724" s="224">
        <v>0</v>
      </c>
      <c r="T724" s="225">
        <f>S724*H724</f>
        <v>0</v>
      </c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R724" s="226" t="s">
        <v>135</v>
      </c>
      <c r="AT724" s="226" t="s">
        <v>190</v>
      </c>
      <c r="AU724" s="226" t="s">
        <v>80</v>
      </c>
      <c r="AY724" s="19" t="s">
        <v>188</v>
      </c>
      <c r="BE724" s="227">
        <f>IF(N724="základní",J724,0)</f>
        <v>0</v>
      </c>
      <c r="BF724" s="227">
        <f>IF(N724="snížená",J724,0)</f>
        <v>0</v>
      </c>
      <c r="BG724" s="227">
        <f>IF(N724="zákl. přenesená",J724,0)</f>
        <v>0</v>
      </c>
      <c r="BH724" s="227">
        <f>IF(N724="sníž. přenesená",J724,0)</f>
        <v>0</v>
      </c>
      <c r="BI724" s="227">
        <f>IF(N724="nulová",J724,0)</f>
        <v>0</v>
      </c>
      <c r="BJ724" s="19" t="s">
        <v>80</v>
      </c>
      <c r="BK724" s="227">
        <f>ROUND(I724*H724,2)</f>
        <v>0</v>
      </c>
      <c r="BL724" s="19" t="s">
        <v>135</v>
      </c>
      <c r="BM724" s="226" t="s">
        <v>6788</v>
      </c>
    </row>
    <row r="725" s="2" customFormat="1" ht="16.5" customHeight="1">
      <c r="A725" s="40"/>
      <c r="B725" s="41"/>
      <c r="C725" s="215" t="s">
        <v>6058</v>
      </c>
      <c r="D725" s="215" t="s">
        <v>190</v>
      </c>
      <c r="E725" s="216" t="s">
        <v>5421</v>
      </c>
      <c r="F725" s="217" t="s">
        <v>5422</v>
      </c>
      <c r="G725" s="218" t="s">
        <v>451</v>
      </c>
      <c r="H725" s="219">
        <v>2</v>
      </c>
      <c r="I725" s="220"/>
      <c r="J725" s="221">
        <f>ROUND(I725*H725,2)</f>
        <v>0</v>
      </c>
      <c r="K725" s="217" t="s">
        <v>19</v>
      </c>
      <c r="L725" s="46"/>
      <c r="M725" s="222" t="s">
        <v>19</v>
      </c>
      <c r="N725" s="223" t="s">
        <v>44</v>
      </c>
      <c r="O725" s="86"/>
      <c r="P725" s="224">
        <f>O725*H725</f>
        <v>0</v>
      </c>
      <c r="Q725" s="224">
        <v>0</v>
      </c>
      <c r="R725" s="224">
        <f>Q725*H725</f>
        <v>0</v>
      </c>
      <c r="S725" s="224">
        <v>0</v>
      </c>
      <c r="T725" s="225">
        <f>S725*H725</f>
        <v>0</v>
      </c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R725" s="226" t="s">
        <v>135</v>
      </c>
      <c r="AT725" s="226" t="s">
        <v>190</v>
      </c>
      <c r="AU725" s="226" t="s">
        <v>80</v>
      </c>
      <c r="AY725" s="19" t="s">
        <v>188</v>
      </c>
      <c r="BE725" s="227">
        <f>IF(N725="základní",J725,0)</f>
        <v>0</v>
      </c>
      <c r="BF725" s="227">
        <f>IF(N725="snížená",J725,0)</f>
        <v>0</v>
      </c>
      <c r="BG725" s="227">
        <f>IF(N725="zákl. přenesená",J725,0)</f>
        <v>0</v>
      </c>
      <c r="BH725" s="227">
        <f>IF(N725="sníž. přenesená",J725,0)</f>
        <v>0</v>
      </c>
      <c r="BI725" s="227">
        <f>IF(N725="nulová",J725,0)</f>
        <v>0</v>
      </c>
      <c r="BJ725" s="19" t="s">
        <v>80</v>
      </c>
      <c r="BK725" s="227">
        <f>ROUND(I725*H725,2)</f>
        <v>0</v>
      </c>
      <c r="BL725" s="19" t="s">
        <v>135</v>
      </c>
      <c r="BM725" s="226" t="s">
        <v>6789</v>
      </c>
    </row>
    <row r="726" s="2" customFormat="1" ht="16.5" customHeight="1">
      <c r="A726" s="40"/>
      <c r="B726" s="41"/>
      <c r="C726" s="215" t="s">
        <v>6790</v>
      </c>
      <c r="D726" s="215" t="s">
        <v>190</v>
      </c>
      <c r="E726" s="216" t="s">
        <v>6791</v>
      </c>
      <c r="F726" s="217" t="s">
        <v>6792</v>
      </c>
      <c r="G726" s="218" t="s">
        <v>3776</v>
      </c>
      <c r="H726" s="219">
        <v>1</v>
      </c>
      <c r="I726" s="220"/>
      <c r="J726" s="221">
        <f>ROUND(I726*H726,2)</f>
        <v>0</v>
      </c>
      <c r="K726" s="217" t="s">
        <v>19</v>
      </c>
      <c r="L726" s="46"/>
      <c r="M726" s="222" t="s">
        <v>19</v>
      </c>
      <c r="N726" s="223" t="s">
        <v>44</v>
      </c>
      <c r="O726" s="86"/>
      <c r="P726" s="224">
        <f>O726*H726</f>
        <v>0</v>
      </c>
      <c r="Q726" s="224">
        <v>0</v>
      </c>
      <c r="R726" s="224">
        <f>Q726*H726</f>
        <v>0</v>
      </c>
      <c r="S726" s="224">
        <v>0</v>
      </c>
      <c r="T726" s="225">
        <f>S726*H726</f>
        <v>0</v>
      </c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R726" s="226" t="s">
        <v>135</v>
      </c>
      <c r="AT726" s="226" t="s">
        <v>190</v>
      </c>
      <c r="AU726" s="226" t="s">
        <v>80</v>
      </c>
      <c r="AY726" s="19" t="s">
        <v>188</v>
      </c>
      <c r="BE726" s="227">
        <f>IF(N726="základní",J726,0)</f>
        <v>0</v>
      </c>
      <c r="BF726" s="227">
        <f>IF(N726="snížená",J726,0)</f>
        <v>0</v>
      </c>
      <c r="BG726" s="227">
        <f>IF(N726="zákl. přenesená",J726,0)</f>
        <v>0</v>
      </c>
      <c r="BH726" s="227">
        <f>IF(N726="sníž. přenesená",J726,0)</f>
        <v>0</v>
      </c>
      <c r="BI726" s="227">
        <f>IF(N726="nulová",J726,0)</f>
        <v>0</v>
      </c>
      <c r="BJ726" s="19" t="s">
        <v>80</v>
      </c>
      <c r="BK726" s="227">
        <f>ROUND(I726*H726,2)</f>
        <v>0</v>
      </c>
      <c r="BL726" s="19" t="s">
        <v>135</v>
      </c>
      <c r="BM726" s="226" t="s">
        <v>6793</v>
      </c>
    </row>
    <row r="727" s="2" customFormat="1" ht="16.5" customHeight="1">
      <c r="A727" s="40"/>
      <c r="B727" s="41"/>
      <c r="C727" s="215" t="s">
        <v>6061</v>
      </c>
      <c r="D727" s="215" t="s">
        <v>190</v>
      </c>
      <c r="E727" s="216" t="s">
        <v>3916</v>
      </c>
      <c r="F727" s="217" t="s">
        <v>3917</v>
      </c>
      <c r="G727" s="218" t="s">
        <v>501</v>
      </c>
      <c r="H727" s="219">
        <v>62.5</v>
      </c>
      <c r="I727" s="220"/>
      <c r="J727" s="221">
        <f>ROUND(I727*H727,2)</f>
        <v>0</v>
      </c>
      <c r="K727" s="217" t="s">
        <v>19</v>
      </c>
      <c r="L727" s="46"/>
      <c r="M727" s="222" t="s">
        <v>19</v>
      </c>
      <c r="N727" s="223" t="s">
        <v>44</v>
      </c>
      <c r="O727" s="86"/>
      <c r="P727" s="224">
        <f>O727*H727</f>
        <v>0</v>
      </c>
      <c r="Q727" s="224">
        <v>0</v>
      </c>
      <c r="R727" s="224">
        <f>Q727*H727</f>
        <v>0</v>
      </c>
      <c r="S727" s="224">
        <v>0</v>
      </c>
      <c r="T727" s="225">
        <f>S727*H727</f>
        <v>0</v>
      </c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R727" s="226" t="s">
        <v>135</v>
      </c>
      <c r="AT727" s="226" t="s">
        <v>190</v>
      </c>
      <c r="AU727" s="226" t="s">
        <v>80</v>
      </c>
      <c r="AY727" s="19" t="s">
        <v>188</v>
      </c>
      <c r="BE727" s="227">
        <f>IF(N727="základní",J727,0)</f>
        <v>0</v>
      </c>
      <c r="BF727" s="227">
        <f>IF(N727="snížená",J727,0)</f>
        <v>0</v>
      </c>
      <c r="BG727" s="227">
        <f>IF(N727="zákl. přenesená",J727,0)</f>
        <v>0</v>
      </c>
      <c r="BH727" s="227">
        <f>IF(N727="sníž. přenesená",J727,0)</f>
        <v>0</v>
      </c>
      <c r="BI727" s="227">
        <f>IF(N727="nulová",J727,0)</f>
        <v>0</v>
      </c>
      <c r="BJ727" s="19" t="s">
        <v>80</v>
      </c>
      <c r="BK727" s="227">
        <f>ROUND(I727*H727,2)</f>
        <v>0</v>
      </c>
      <c r="BL727" s="19" t="s">
        <v>135</v>
      </c>
      <c r="BM727" s="226" t="s">
        <v>6794</v>
      </c>
    </row>
    <row r="728" s="2" customFormat="1" ht="16.5" customHeight="1">
      <c r="A728" s="40"/>
      <c r="B728" s="41"/>
      <c r="C728" s="215" t="s">
        <v>6795</v>
      </c>
      <c r="D728" s="215" t="s">
        <v>190</v>
      </c>
      <c r="E728" s="216" t="s">
        <v>3912</v>
      </c>
      <c r="F728" s="217" t="s">
        <v>6516</v>
      </c>
      <c r="G728" s="218" t="s">
        <v>3776</v>
      </c>
      <c r="H728" s="219">
        <v>1</v>
      </c>
      <c r="I728" s="220"/>
      <c r="J728" s="221">
        <f>ROUND(I728*H728,2)</f>
        <v>0</v>
      </c>
      <c r="K728" s="217" t="s">
        <v>19</v>
      </c>
      <c r="L728" s="46"/>
      <c r="M728" s="222" t="s">
        <v>19</v>
      </c>
      <c r="N728" s="223" t="s">
        <v>44</v>
      </c>
      <c r="O728" s="86"/>
      <c r="P728" s="224">
        <f>O728*H728</f>
        <v>0</v>
      </c>
      <c r="Q728" s="224">
        <v>0</v>
      </c>
      <c r="R728" s="224">
        <f>Q728*H728</f>
        <v>0</v>
      </c>
      <c r="S728" s="224">
        <v>0</v>
      </c>
      <c r="T728" s="225">
        <f>S728*H728</f>
        <v>0</v>
      </c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R728" s="226" t="s">
        <v>135</v>
      </c>
      <c r="AT728" s="226" t="s">
        <v>190</v>
      </c>
      <c r="AU728" s="226" t="s">
        <v>80</v>
      </c>
      <c r="AY728" s="19" t="s">
        <v>188</v>
      </c>
      <c r="BE728" s="227">
        <f>IF(N728="základní",J728,0)</f>
        <v>0</v>
      </c>
      <c r="BF728" s="227">
        <f>IF(N728="snížená",J728,0)</f>
        <v>0</v>
      </c>
      <c r="BG728" s="227">
        <f>IF(N728="zákl. přenesená",J728,0)</f>
        <v>0</v>
      </c>
      <c r="BH728" s="227">
        <f>IF(N728="sníž. přenesená",J728,0)</f>
        <v>0</v>
      </c>
      <c r="BI728" s="227">
        <f>IF(N728="nulová",J728,0)</f>
        <v>0</v>
      </c>
      <c r="BJ728" s="19" t="s">
        <v>80</v>
      </c>
      <c r="BK728" s="227">
        <f>ROUND(I728*H728,2)</f>
        <v>0</v>
      </c>
      <c r="BL728" s="19" t="s">
        <v>135</v>
      </c>
      <c r="BM728" s="226" t="s">
        <v>6796</v>
      </c>
    </row>
    <row r="729" s="2" customFormat="1" ht="16.5" customHeight="1">
      <c r="A729" s="40"/>
      <c r="B729" s="41"/>
      <c r="C729" s="215" t="s">
        <v>6064</v>
      </c>
      <c r="D729" s="215" t="s">
        <v>190</v>
      </c>
      <c r="E729" s="216" t="s">
        <v>6518</v>
      </c>
      <c r="F729" s="217" t="s">
        <v>6519</v>
      </c>
      <c r="G729" s="218" t="s">
        <v>451</v>
      </c>
      <c r="H729" s="219">
        <v>2</v>
      </c>
      <c r="I729" s="220"/>
      <c r="J729" s="221">
        <f>ROUND(I729*H729,2)</f>
        <v>0</v>
      </c>
      <c r="K729" s="217" t="s">
        <v>19</v>
      </c>
      <c r="L729" s="46"/>
      <c r="M729" s="222" t="s">
        <v>19</v>
      </c>
      <c r="N729" s="223" t="s">
        <v>44</v>
      </c>
      <c r="O729" s="86"/>
      <c r="P729" s="224">
        <f>O729*H729</f>
        <v>0</v>
      </c>
      <c r="Q729" s="224">
        <v>0</v>
      </c>
      <c r="R729" s="224">
        <f>Q729*H729</f>
        <v>0</v>
      </c>
      <c r="S729" s="224">
        <v>0</v>
      </c>
      <c r="T729" s="225">
        <f>S729*H729</f>
        <v>0</v>
      </c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R729" s="226" t="s">
        <v>135</v>
      </c>
      <c r="AT729" s="226" t="s">
        <v>190</v>
      </c>
      <c r="AU729" s="226" t="s">
        <v>80</v>
      </c>
      <c r="AY729" s="19" t="s">
        <v>188</v>
      </c>
      <c r="BE729" s="227">
        <f>IF(N729="základní",J729,0)</f>
        <v>0</v>
      </c>
      <c r="BF729" s="227">
        <f>IF(N729="snížená",J729,0)</f>
        <v>0</v>
      </c>
      <c r="BG729" s="227">
        <f>IF(N729="zákl. přenesená",J729,0)</f>
        <v>0</v>
      </c>
      <c r="BH729" s="227">
        <f>IF(N729="sníž. přenesená",J729,0)</f>
        <v>0</v>
      </c>
      <c r="BI729" s="227">
        <f>IF(N729="nulová",J729,0)</f>
        <v>0</v>
      </c>
      <c r="BJ729" s="19" t="s">
        <v>80</v>
      </c>
      <c r="BK729" s="227">
        <f>ROUND(I729*H729,2)</f>
        <v>0</v>
      </c>
      <c r="BL729" s="19" t="s">
        <v>135</v>
      </c>
      <c r="BM729" s="226" t="s">
        <v>6797</v>
      </c>
    </row>
    <row r="730" s="2" customFormat="1" ht="16.5" customHeight="1">
      <c r="A730" s="40"/>
      <c r="B730" s="41"/>
      <c r="C730" s="215" t="s">
        <v>6798</v>
      </c>
      <c r="D730" s="215" t="s">
        <v>190</v>
      </c>
      <c r="E730" s="216" t="s">
        <v>3904</v>
      </c>
      <c r="F730" s="217" t="s">
        <v>6522</v>
      </c>
      <c r="G730" s="218" t="s">
        <v>501</v>
      </c>
      <c r="H730" s="219">
        <v>62.5</v>
      </c>
      <c r="I730" s="220"/>
      <c r="J730" s="221">
        <f>ROUND(I730*H730,2)</f>
        <v>0</v>
      </c>
      <c r="K730" s="217" t="s">
        <v>19</v>
      </c>
      <c r="L730" s="46"/>
      <c r="M730" s="222" t="s">
        <v>19</v>
      </c>
      <c r="N730" s="223" t="s">
        <v>44</v>
      </c>
      <c r="O730" s="86"/>
      <c r="P730" s="224">
        <f>O730*H730</f>
        <v>0</v>
      </c>
      <c r="Q730" s="224">
        <v>0</v>
      </c>
      <c r="R730" s="224">
        <f>Q730*H730</f>
        <v>0</v>
      </c>
      <c r="S730" s="224">
        <v>0</v>
      </c>
      <c r="T730" s="225">
        <f>S730*H730</f>
        <v>0</v>
      </c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R730" s="226" t="s">
        <v>135</v>
      </c>
      <c r="AT730" s="226" t="s">
        <v>190</v>
      </c>
      <c r="AU730" s="226" t="s">
        <v>80</v>
      </c>
      <c r="AY730" s="19" t="s">
        <v>188</v>
      </c>
      <c r="BE730" s="227">
        <f>IF(N730="základní",J730,0)</f>
        <v>0</v>
      </c>
      <c r="BF730" s="227">
        <f>IF(N730="snížená",J730,0)</f>
        <v>0</v>
      </c>
      <c r="BG730" s="227">
        <f>IF(N730="zákl. přenesená",J730,0)</f>
        <v>0</v>
      </c>
      <c r="BH730" s="227">
        <f>IF(N730="sníž. přenesená",J730,0)</f>
        <v>0</v>
      </c>
      <c r="BI730" s="227">
        <f>IF(N730="nulová",J730,0)</f>
        <v>0</v>
      </c>
      <c r="BJ730" s="19" t="s">
        <v>80</v>
      </c>
      <c r="BK730" s="227">
        <f>ROUND(I730*H730,2)</f>
        <v>0</v>
      </c>
      <c r="BL730" s="19" t="s">
        <v>135</v>
      </c>
      <c r="BM730" s="226" t="s">
        <v>6799</v>
      </c>
    </row>
    <row r="731" s="2" customFormat="1" ht="16.5" customHeight="1">
      <c r="A731" s="40"/>
      <c r="B731" s="41"/>
      <c r="C731" s="215" t="s">
        <v>6065</v>
      </c>
      <c r="D731" s="215" t="s">
        <v>190</v>
      </c>
      <c r="E731" s="216" t="s">
        <v>6524</v>
      </c>
      <c r="F731" s="217" t="s">
        <v>6525</v>
      </c>
      <c r="G731" s="218" t="s">
        <v>501</v>
      </c>
      <c r="H731" s="219">
        <v>30</v>
      </c>
      <c r="I731" s="220"/>
      <c r="J731" s="221">
        <f>ROUND(I731*H731,2)</f>
        <v>0</v>
      </c>
      <c r="K731" s="217" t="s">
        <v>19</v>
      </c>
      <c r="L731" s="46"/>
      <c r="M731" s="222" t="s">
        <v>19</v>
      </c>
      <c r="N731" s="223" t="s">
        <v>44</v>
      </c>
      <c r="O731" s="86"/>
      <c r="P731" s="224">
        <f>O731*H731</f>
        <v>0</v>
      </c>
      <c r="Q731" s="224">
        <v>0</v>
      </c>
      <c r="R731" s="224">
        <f>Q731*H731</f>
        <v>0</v>
      </c>
      <c r="S731" s="224">
        <v>0</v>
      </c>
      <c r="T731" s="225">
        <f>S731*H731</f>
        <v>0</v>
      </c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R731" s="226" t="s">
        <v>135</v>
      </c>
      <c r="AT731" s="226" t="s">
        <v>190</v>
      </c>
      <c r="AU731" s="226" t="s">
        <v>80</v>
      </c>
      <c r="AY731" s="19" t="s">
        <v>188</v>
      </c>
      <c r="BE731" s="227">
        <f>IF(N731="základní",J731,0)</f>
        <v>0</v>
      </c>
      <c r="BF731" s="227">
        <f>IF(N731="snížená",J731,0)</f>
        <v>0</v>
      </c>
      <c r="BG731" s="227">
        <f>IF(N731="zákl. přenesená",J731,0)</f>
        <v>0</v>
      </c>
      <c r="BH731" s="227">
        <f>IF(N731="sníž. přenesená",J731,0)</f>
        <v>0</v>
      </c>
      <c r="BI731" s="227">
        <f>IF(N731="nulová",J731,0)</f>
        <v>0</v>
      </c>
      <c r="BJ731" s="19" t="s">
        <v>80</v>
      </c>
      <c r="BK731" s="227">
        <f>ROUND(I731*H731,2)</f>
        <v>0</v>
      </c>
      <c r="BL731" s="19" t="s">
        <v>135</v>
      </c>
      <c r="BM731" s="226" t="s">
        <v>6800</v>
      </c>
    </row>
    <row r="732" s="2" customFormat="1" ht="16.5" customHeight="1">
      <c r="A732" s="40"/>
      <c r="B732" s="41"/>
      <c r="C732" s="215" t="s">
        <v>6801</v>
      </c>
      <c r="D732" s="215" t="s">
        <v>190</v>
      </c>
      <c r="E732" s="216" t="s">
        <v>6528</v>
      </c>
      <c r="F732" s="217" t="s">
        <v>6529</v>
      </c>
      <c r="G732" s="218" t="s">
        <v>1397</v>
      </c>
      <c r="H732" s="219">
        <v>20</v>
      </c>
      <c r="I732" s="220"/>
      <c r="J732" s="221">
        <f>ROUND(I732*H732,2)</f>
        <v>0</v>
      </c>
      <c r="K732" s="217" t="s">
        <v>19</v>
      </c>
      <c r="L732" s="46"/>
      <c r="M732" s="222" t="s">
        <v>19</v>
      </c>
      <c r="N732" s="223" t="s">
        <v>44</v>
      </c>
      <c r="O732" s="86"/>
      <c r="P732" s="224">
        <f>O732*H732</f>
        <v>0</v>
      </c>
      <c r="Q732" s="224">
        <v>0</v>
      </c>
      <c r="R732" s="224">
        <f>Q732*H732</f>
        <v>0</v>
      </c>
      <c r="S732" s="224">
        <v>0</v>
      </c>
      <c r="T732" s="225">
        <f>S732*H732</f>
        <v>0</v>
      </c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R732" s="226" t="s">
        <v>135</v>
      </c>
      <c r="AT732" s="226" t="s">
        <v>190</v>
      </c>
      <c r="AU732" s="226" t="s">
        <v>80</v>
      </c>
      <c r="AY732" s="19" t="s">
        <v>188</v>
      </c>
      <c r="BE732" s="227">
        <f>IF(N732="základní",J732,0)</f>
        <v>0</v>
      </c>
      <c r="BF732" s="227">
        <f>IF(N732="snížená",J732,0)</f>
        <v>0</v>
      </c>
      <c r="BG732" s="227">
        <f>IF(N732="zákl. přenesená",J732,0)</f>
        <v>0</v>
      </c>
      <c r="BH732" s="227">
        <f>IF(N732="sníž. přenesená",J732,0)</f>
        <v>0</v>
      </c>
      <c r="BI732" s="227">
        <f>IF(N732="nulová",J732,0)</f>
        <v>0</v>
      </c>
      <c r="BJ732" s="19" t="s">
        <v>80</v>
      </c>
      <c r="BK732" s="227">
        <f>ROUND(I732*H732,2)</f>
        <v>0</v>
      </c>
      <c r="BL732" s="19" t="s">
        <v>135</v>
      </c>
      <c r="BM732" s="226" t="s">
        <v>6802</v>
      </c>
    </row>
    <row r="733" s="2" customFormat="1" ht="16.5" customHeight="1">
      <c r="A733" s="40"/>
      <c r="B733" s="41"/>
      <c r="C733" s="215" t="s">
        <v>6068</v>
      </c>
      <c r="D733" s="215" t="s">
        <v>190</v>
      </c>
      <c r="E733" s="216" t="s">
        <v>6531</v>
      </c>
      <c r="F733" s="217" t="s">
        <v>3798</v>
      </c>
      <c r="G733" s="218" t="s">
        <v>1397</v>
      </c>
      <c r="H733" s="219">
        <v>20</v>
      </c>
      <c r="I733" s="220"/>
      <c r="J733" s="221">
        <f>ROUND(I733*H733,2)</f>
        <v>0</v>
      </c>
      <c r="K733" s="217" t="s">
        <v>19</v>
      </c>
      <c r="L733" s="46"/>
      <c r="M733" s="222" t="s">
        <v>19</v>
      </c>
      <c r="N733" s="223" t="s">
        <v>44</v>
      </c>
      <c r="O733" s="86"/>
      <c r="P733" s="224">
        <f>O733*H733</f>
        <v>0</v>
      </c>
      <c r="Q733" s="224">
        <v>0</v>
      </c>
      <c r="R733" s="224">
        <f>Q733*H733</f>
        <v>0</v>
      </c>
      <c r="S733" s="224">
        <v>0</v>
      </c>
      <c r="T733" s="225">
        <f>S733*H733</f>
        <v>0</v>
      </c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R733" s="226" t="s">
        <v>135</v>
      </c>
      <c r="AT733" s="226" t="s">
        <v>190</v>
      </c>
      <c r="AU733" s="226" t="s">
        <v>80</v>
      </c>
      <c r="AY733" s="19" t="s">
        <v>188</v>
      </c>
      <c r="BE733" s="227">
        <f>IF(N733="základní",J733,0)</f>
        <v>0</v>
      </c>
      <c r="BF733" s="227">
        <f>IF(N733="snížená",J733,0)</f>
        <v>0</v>
      </c>
      <c r="BG733" s="227">
        <f>IF(N733="zákl. přenesená",J733,0)</f>
        <v>0</v>
      </c>
      <c r="BH733" s="227">
        <f>IF(N733="sníž. přenesená",J733,0)</f>
        <v>0</v>
      </c>
      <c r="BI733" s="227">
        <f>IF(N733="nulová",J733,0)</f>
        <v>0</v>
      </c>
      <c r="BJ733" s="19" t="s">
        <v>80</v>
      </c>
      <c r="BK733" s="227">
        <f>ROUND(I733*H733,2)</f>
        <v>0</v>
      </c>
      <c r="BL733" s="19" t="s">
        <v>135</v>
      </c>
      <c r="BM733" s="226" t="s">
        <v>6803</v>
      </c>
    </row>
    <row r="734" s="2" customFormat="1" ht="16.5" customHeight="1">
      <c r="A734" s="40"/>
      <c r="B734" s="41"/>
      <c r="C734" s="215" t="s">
        <v>6804</v>
      </c>
      <c r="D734" s="215" t="s">
        <v>190</v>
      </c>
      <c r="E734" s="216" t="s">
        <v>6540</v>
      </c>
      <c r="F734" s="217" t="s">
        <v>6541</v>
      </c>
      <c r="G734" s="218" t="s">
        <v>1352</v>
      </c>
      <c r="H734" s="219">
        <v>1</v>
      </c>
      <c r="I734" s="220"/>
      <c r="J734" s="221">
        <f>ROUND(I734*H734,2)</f>
        <v>0</v>
      </c>
      <c r="K734" s="217" t="s">
        <v>19</v>
      </c>
      <c r="L734" s="46"/>
      <c r="M734" s="222" t="s">
        <v>19</v>
      </c>
      <c r="N734" s="223" t="s">
        <v>44</v>
      </c>
      <c r="O734" s="86"/>
      <c r="P734" s="224">
        <f>O734*H734</f>
        <v>0</v>
      </c>
      <c r="Q734" s="224">
        <v>0</v>
      </c>
      <c r="R734" s="224">
        <f>Q734*H734</f>
        <v>0</v>
      </c>
      <c r="S734" s="224">
        <v>0</v>
      </c>
      <c r="T734" s="225">
        <f>S734*H734</f>
        <v>0</v>
      </c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R734" s="226" t="s">
        <v>135</v>
      </c>
      <c r="AT734" s="226" t="s">
        <v>190</v>
      </c>
      <c r="AU734" s="226" t="s">
        <v>80</v>
      </c>
      <c r="AY734" s="19" t="s">
        <v>188</v>
      </c>
      <c r="BE734" s="227">
        <f>IF(N734="základní",J734,0)</f>
        <v>0</v>
      </c>
      <c r="BF734" s="227">
        <f>IF(N734="snížená",J734,0)</f>
        <v>0</v>
      </c>
      <c r="BG734" s="227">
        <f>IF(N734="zákl. přenesená",J734,0)</f>
        <v>0</v>
      </c>
      <c r="BH734" s="227">
        <f>IF(N734="sníž. přenesená",J734,0)</f>
        <v>0</v>
      </c>
      <c r="BI734" s="227">
        <f>IF(N734="nulová",J734,0)</f>
        <v>0</v>
      </c>
      <c r="BJ734" s="19" t="s">
        <v>80</v>
      </c>
      <c r="BK734" s="227">
        <f>ROUND(I734*H734,2)</f>
        <v>0</v>
      </c>
      <c r="BL734" s="19" t="s">
        <v>135</v>
      </c>
      <c r="BM734" s="226" t="s">
        <v>6805</v>
      </c>
    </row>
    <row r="735" s="2" customFormat="1" ht="16.5" customHeight="1">
      <c r="A735" s="40"/>
      <c r="B735" s="41"/>
      <c r="C735" s="215" t="s">
        <v>6071</v>
      </c>
      <c r="D735" s="215" t="s">
        <v>190</v>
      </c>
      <c r="E735" s="216" t="s">
        <v>6547</v>
      </c>
      <c r="F735" s="217" t="s">
        <v>6548</v>
      </c>
      <c r="G735" s="218" t="s">
        <v>3827</v>
      </c>
      <c r="H735" s="219">
        <v>1</v>
      </c>
      <c r="I735" s="220"/>
      <c r="J735" s="221">
        <f>ROUND(I735*H735,2)</f>
        <v>0</v>
      </c>
      <c r="K735" s="217" t="s">
        <v>19</v>
      </c>
      <c r="L735" s="46"/>
      <c r="M735" s="222" t="s">
        <v>19</v>
      </c>
      <c r="N735" s="223" t="s">
        <v>44</v>
      </c>
      <c r="O735" s="86"/>
      <c r="P735" s="224">
        <f>O735*H735</f>
        <v>0</v>
      </c>
      <c r="Q735" s="224">
        <v>0</v>
      </c>
      <c r="R735" s="224">
        <f>Q735*H735</f>
        <v>0</v>
      </c>
      <c r="S735" s="224">
        <v>0</v>
      </c>
      <c r="T735" s="225">
        <f>S735*H735</f>
        <v>0</v>
      </c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R735" s="226" t="s">
        <v>135</v>
      </c>
      <c r="AT735" s="226" t="s">
        <v>190</v>
      </c>
      <c r="AU735" s="226" t="s">
        <v>80</v>
      </c>
      <c r="AY735" s="19" t="s">
        <v>188</v>
      </c>
      <c r="BE735" s="227">
        <f>IF(N735="základní",J735,0)</f>
        <v>0</v>
      </c>
      <c r="BF735" s="227">
        <f>IF(N735="snížená",J735,0)</f>
        <v>0</v>
      </c>
      <c r="BG735" s="227">
        <f>IF(N735="zákl. přenesená",J735,0)</f>
        <v>0</v>
      </c>
      <c r="BH735" s="227">
        <f>IF(N735="sníž. přenesená",J735,0)</f>
        <v>0</v>
      </c>
      <c r="BI735" s="227">
        <f>IF(N735="nulová",J735,0)</f>
        <v>0</v>
      </c>
      <c r="BJ735" s="19" t="s">
        <v>80</v>
      </c>
      <c r="BK735" s="227">
        <f>ROUND(I735*H735,2)</f>
        <v>0</v>
      </c>
      <c r="BL735" s="19" t="s">
        <v>135</v>
      </c>
      <c r="BM735" s="226" t="s">
        <v>6806</v>
      </c>
    </row>
    <row r="736" s="2" customFormat="1" ht="21.75" customHeight="1">
      <c r="A736" s="40"/>
      <c r="B736" s="41"/>
      <c r="C736" s="215" t="s">
        <v>6807</v>
      </c>
      <c r="D736" s="215" t="s">
        <v>190</v>
      </c>
      <c r="E736" s="216" t="s">
        <v>6550</v>
      </c>
      <c r="F736" s="217" t="s">
        <v>6551</v>
      </c>
      <c r="G736" s="218" t="s">
        <v>345</v>
      </c>
      <c r="H736" s="219">
        <v>0.050000000000000003</v>
      </c>
      <c r="I736" s="220"/>
      <c r="J736" s="221">
        <f>ROUND(I736*H736,2)</f>
        <v>0</v>
      </c>
      <c r="K736" s="217" t="s">
        <v>19</v>
      </c>
      <c r="L736" s="46"/>
      <c r="M736" s="222" t="s">
        <v>19</v>
      </c>
      <c r="N736" s="223" t="s">
        <v>44</v>
      </c>
      <c r="O736" s="86"/>
      <c r="P736" s="224">
        <f>O736*H736</f>
        <v>0</v>
      </c>
      <c r="Q736" s="224">
        <v>0</v>
      </c>
      <c r="R736" s="224">
        <f>Q736*H736</f>
        <v>0</v>
      </c>
      <c r="S736" s="224">
        <v>0</v>
      </c>
      <c r="T736" s="225">
        <f>S736*H736</f>
        <v>0</v>
      </c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R736" s="226" t="s">
        <v>135</v>
      </c>
      <c r="AT736" s="226" t="s">
        <v>190</v>
      </c>
      <c r="AU736" s="226" t="s">
        <v>80</v>
      </c>
      <c r="AY736" s="19" t="s">
        <v>188</v>
      </c>
      <c r="BE736" s="227">
        <f>IF(N736="základní",J736,0)</f>
        <v>0</v>
      </c>
      <c r="BF736" s="227">
        <f>IF(N736="snížená",J736,0)</f>
        <v>0</v>
      </c>
      <c r="BG736" s="227">
        <f>IF(N736="zákl. přenesená",J736,0)</f>
        <v>0</v>
      </c>
      <c r="BH736" s="227">
        <f>IF(N736="sníž. přenesená",J736,0)</f>
        <v>0</v>
      </c>
      <c r="BI736" s="227">
        <f>IF(N736="nulová",J736,0)</f>
        <v>0</v>
      </c>
      <c r="BJ736" s="19" t="s">
        <v>80</v>
      </c>
      <c r="BK736" s="227">
        <f>ROUND(I736*H736,2)</f>
        <v>0</v>
      </c>
      <c r="BL736" s="19" t="s">
        <v>135</v>
      </c>
      <c r="BM736" s="226" t="s">
        <v>6808</v>
      </c>
    </row>
    <row r="737" s="2" customFormat="1" ht="16.5" customHeight="1">
      <c r="A737" s="40"/>
      <c r="B737" s="41"/>
      <c r="C737" s="215" t="s">
        <v>6072</v>
      </c>
      <c r="D737" s="215" t="s">
        <v>190</v>
      </c>
      <c r="E737" s="216" t="s">
        <v>6554</v>
      </c>
      <c r="F737" s="217" t="s">
        <v>6555</v>
      </c>
      <c r="G737" s="218" t="s">
        <v>345</v>
      </c>
      <c r="H737" s="219">
        <v>0.050000000000000003</v>
      </c>
      <c r="I737" s="220"/>
      <c r="J737" s="221">
        <f>ROUND(I737*H737,2)</f>
        <v>0</v>
      </c>
      <c r="K737" s="217" t="s">
        <v>19</v>
      </c>
      <c r="L737" s="46"/>
      <c r="M737" s="222" t="s">
        <v>19</v>
      </c>
      <c r="N737" s="223" t="s">
        <v>44</v>
      </c>
      <c r="O737" s="86"/>
      <c r="P737" s="224">
        <f>O737*H737</f>
        <v>0</v>
      </c>
      <c r="Q737" s="224">
        <v>0</v>
      </c>
      <c r="R737" s="224">
        <f>Q737*H737</f>
        <v>0</v>
      </c>
      <c r="S737" s="224">
        <v>0</v>
      </c>
      <c r="T737" s="225">
        <f>S737*H737</f>
        <v>0</v>
      </c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R737" s="226" t="s">
        <v>135</v>
      </c>
      <c r="AT737" s="226" t="s">
        <v>190</v>
      </c>
      <c r="AU737" s="226" t="s">
        <v>80</v>
      </c>
      <c r="AY737" s="19" t="s">
        <v>188</v>
      </c>
      <c r="BE737" s="227">
        <f>IF(N737="základní",J737,0)</f>
        <v>0</v>
      </c>
      <c r="BF737" s="227">
        <f>IF(N737="snížená",J737,0)</f>
        <v>0</v>
      </c>
      <c r="BG737" s="227">
        <f>IF(N737="zákl. přenesená",J737,0)</f>
        <v>0</v>
      </c>
      <c r="BH737" s="227">
        <f>IF(N737="sníž. přenesená",J737,0)</f>
        <v>0</v>
      </c>
      <c r="BI737" s="227">
        <f>IF(N737="nulová",J737,0)</f>
        <v>0</v>
      </c>
      <c r="BJ737" s="19" t="s">
        <v>80</v>
      </c>
      <c r="BK737" s="227">
        <f>ROUND(I737*H737,2)</f>
        <v>0</v>
      </c>
      <c r="BL737" s="19" t="s">
        <v>135</v>
      </c>
      <c r="BM737" s="226" t="s">
        <v>6809</v>
      </c>
    </row>
    <row r="738" s="2" customFormat="1" ht="16.5" customHeight="1">
      <c r="A738" s="40"/>
      <c r="B738" s="41"/>
      <c r="C738" s="215" t="s">
        <v>6810</v>
      </c>
      <c r="D738" s="215" t="s">
        <v>190</v>
      </c>
      <c r="E738" s="216" t="s">
        <v>6557</v>
      </c>
      <c r="F738" s="217" t="s">
        <v>6558</v>
      </c>
      <c r="G738" s="218" t="s">
        <v>345</v>
      </c>
      <c r="H738" s="219">
        <v>1.5</v>
      </c>
      <c r="I738" s="220"/>
      <c r="J738" s="221">
        <f>ROUND(I738*H738,2)</f>
        <v>0</v>
      </c>
      <c r="K738" s="217" t="s">
        <v>19</v>
      </c>
      <c r="L738" s="46"/>
      <c r="M738" s="222" t="s">
        <v>19</v>
      </c>
      <c r="N738" s="223" t="s">
        <v>44</v>
      </c>
      <c r="O738" s="86"/>
      <c r="P738" s="224">
        <f>O738*H738</f>
        <v>0</v>
      </c>
      <c r="Q738" s="224">
        <v>0</v>
      </c>
      <c r="R738" s="224">
        <f>Q738*H738</f>
        <v>0</v>
      </c>
      <c r="S738" s="224">
        <v>0</v>
      </c>
      <c r="T738" s="225">
        <f>S738*H738</f>
        <v>0</v>
      </c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R738" s="226" t="s">
        <v>135</v>
      </c>
      <c r="AT738" s="226" t="s">
        <v>190</v>
      </c>
      <c r="AU738" s="226" t="s">
        <v>80</v>
      </c>
      <c r="AY738" s="19" t="s">
        <v>188</v>
      </c>
      <c r="BE738" s="227">
        <f>IF(N738="základní",J738,0)</f>
        <v>0</v>
      </c>
      <c r="BF738" s="227">
        <f>IF(N738="snížená",J738,0)</f>
        <v>0</v>
      </c>
      <c r="BG738" s="227">
        <f>IF(N738="zákl. přenesená",J738,0)</f>
        <v>0</v>
      </c>
      <c r="BH738" s="227">
        <f>IF(N738="sníž. přenesená",J738,0)</f>
        <v>0</v>
      </c>
      <c r="BI738" s="227">
        <f>IF(N738="nulová",J738,0)</f>
        <v>0</v>
      </c>
      <c r="BJ738" s="19" t="s">
        <v>80</v>
      </c>
      <c r="BK738" s="227">
        <f>ROUND(I738*H738,2)</f>
        <v>0</v>
      </c>
      <c r="BL738" s="19" t="s">
        <v>135</v>
      </c>
      <c r="BM738" s="226" t="s">
        <v>6811</v>
      </c>
    </row>
    <row r="739" s="2" customFormat="1" ht="16.5" customHeight="1">
      <c r="A739" s="40"/>
      <c r="B739" s="41"/>
      <c r="C739" s="215" t="s">
        <v>6075</v>
      </c>
      <c r="D739" s="215" t="s">
        <v>190</v>
      </c>
      <c r="E739" s="216" t="s">
        <v>6561</v>
      </c>
      <c r="F739" s="217" t="s">
        <v>6562</v>
      </c>
      <c r="G739" s="218" t="s">
        <v>345</v>
      </c>
      <c r="H739" s="219">
        <v>0.050000000000000003</v>
      </c>
      <c r="I739" s="220"/>
      <c r="J739" s="221">
        <f>ROUND(I739*H739,2)</f>
        <v>0</v>
      </c>
      <c r="K739" s="217" t="s">
        <v>19</v>
      </c>
      <c r="L739" s="46"/>
      <c r="M739" s="222" t="s">
        <v>19</v>
      </c>
      <c r="N739" s="223" t="s">
        <v>44</v>
      </c>
      <c r="O739" s="86"/>
      <c r="P739" s="224">
        <f>O739*H739</f>
        <v>0</v>
      </c>
      <c r="Q739" s="224">
        <v>0</v>
      </c>
      <c r="R739" s="224">
        <f>Q739*H739</f>
        <v>0</v>
      </c>
      <c r="S739" s="224">
        <v>0</v>
      </c>
      <c r="T739" s="225">
        <f>S739*H739</f>
        <v>0</v>
      </c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R739" s="226" t="s">
        <v>135</v>
      </c>
      <c r="AT739" s="226" t="s">
        <v>190</v>
      </c>
      <c r="AU739" s="226" t="s">
        <v>80</v>
      </c>
      <c r="AY739" s="19" t="s">
        <v>188</v>
      </c>
      <c r="BE739" s="227">
        <f>IF(N739="základní",J739,0)</f>
        <v>0</v>
      </c>
      <c r="BF739" s="227">
        <f>IF(N739="snížená",J739,0)</f>
        <v>0</v>
      </c>
      <c r="BG739" s="227">
        <f>IF(N739="zákl. přenesená",J739,0)</f>
        <v>0</v>
      </c>
      <c r="BH739" s="227">
        <f>IF(N739="sníž. přenesená",J739,0)</f>
        <v>0</v>
      </c>
      <c r="BI739" s="227">
        <f>IF(N739="nulová",J739,0)</f>
        <v>0</v>
      </c>
      <c r="BJ739" s="19" t="s">
        <v>80</v>
      </c>
      <c r="BK739" s="227">
        <f>ROUND(I739*H739,2)</f>
        <v>0</v>
      </c>
      <c r="BL739" s="19" t="s">
        <v>135</v>
      </c>
      <c r="BM739" s="226" t="s">
        <v>6812</v>
      </c>
    </row>
    <row r="740" s="2" customFormat="1" ht="16.5" customHeight="1">
      <c r="A740" s="40"/>
      <c r="B740" s="41"/>
      <c r="C740" s="215" t="s">
        <v>6813</v>
      </c>
      <c r="D740" s="215" t="s">
        <v>190</v>
      </c>
      <c r="E740" s="216" t="s">
        <v>5589</v>
      </c>
      <c r="F740" s="217" t="s">
        <v>4152</v>
      </c>
      <c r="G740" s="218" t="s">
        <v>451</v>
      </c>
      <c r="H740" s="219">
        <v>8</v>
      </c>
      <c r="I740" s="220"/>
      <c r="J740" s="221">
        <f>ROUND(I740*H740,2)</f>
        <v>0</v>
      </c>
      <c r="K740" s="217" t="s">
        <v>19</v>
      </c>
      <c r="L740" s="46"/>
      <c r="M740" s="222" t="s">
        <v>19</v>
      </c>
      <c r="N740" s="223" t="s">
        <v>44</v>
      </c>
      <c r="O740" s="86"/>
      <c r="P740" s="224">
        <f>O740*H740</f>
        <v>0</v>
      </c>
      <c r="Q740" s="224">
        <v>0</v>
      </c>
      <c r="R740" s="224">
        <f>Q740*H740</f>
        <v>0</v>
      </c>
      <c r="S740" s="224">
        <v>0</v>
      </c>
      <c r="T740" s="225">
        <f>S740*H740</f>
        <v>0</v>
      </c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R740" s="226" t="s">
        <v>135</v>
      </c>
      <c r="AT740" s="226" t="s">
        <v>190</v>
      </c>
      <c r="AU740" s="226" t="s">
        <v>80</v>
      </c>
      <c r="AY740" s="19" t="s">
        <v>188</v>
      </c>
      <c r="BE740" s="227">
        <f>IF(N740="základní",J740,0)</f>
        <v>0</v>
      </c>
      <c r="BF740" s="227">
        <f>IF(N740="snížená",J740,0)</f>
        <v>0</v>
      </c>
      <c r="BG740" s="227">
        <f>IF(N740="zákl. přenesená",J740,0)</f>
        <v>0</v>
      </c>
      <c r="BH740" s="227">
        <f>IF(N740="sníž. přenesená",J740,0)</f>
        <v>0</v>
      </c>
      <c r="BI740" s="227">
        <f>IF(N740="nulová",J740,0)</f>
        <v>0</v>
      </c>
      <c r="BJ740" s="19" t="s">
        <v>80</v>
      </c>
      <c r="BK740" s="227">
        <f>ROUND(I740*H740,2)</f>
        <v>0</v>
      </c>
      <c r="BL740" s="19" t="s">
        <v>135</v>
      </c>
      <c r="BM740" s="226" t="s">
        <v>6814</v>
      </c>
    </row>
    <row r="741" s="2" customFormat="1" ht="16.5" customHeight="1">
      <c r="A741" s="40"/>
      <c r="B741" s="41"/>
      <c r="C741" s="215" t="s">
        <v>6078</v>
      </c>
      <c r="D741" s="215" t="s">
        <v>190</v>
      </c>
      <c r="E741" s="216" t="s">
        <v>3922</v>
      </c>
      <c r="F741" s="217" t="s">
        <v>6570</v>
      </c>
      <c r="G741" s="218" t="s">
        <v>345</v>
      </c>
      <c r="H741" s="219">
        <v>0.050000000000000003</v>
      </c>
      <c r="I741" s="220"/>
      <c r="J741" s="221">
        <f>ROUND(I741*H741,2)</f>
        <v>0</v>
      </c>
      <c r="K741" s="217" t="s">
        <v>19</v>
      </c>
      <c r="L741" s="46"/>
      <c r="M741" s="222" t="s">
        <v>19</v>
      </c>
      <c r="N741" s="223" t="s">
        <v>44</v>
      </c>
      <c r="O741" s="86"/>
      <c r="P741" s="224">
        <f>O741*H741</f>
        <v>0</v>
      </c>
      <c r="Q741" s="224">
        <v>0</v>
      </c>
      <c r="R741" s="224">
        <f>Q741*H741</f>
        <v>0</v>
      </c>
      <c r="S741" s="224">
        <v>0</v>
      </c>
      <c r="T741" s="225">
        <f>S741*H741</f>
        <v>0</v>
      </c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R741" s="226" t="s">
        <v>135</v>
      </c>
      <c r="AT741" s="226" t="s">
        <v>190</v>
      </c>
      <c r="AU741" s="226" t="s">
        <v>80</v>
      </c>
      <c r="AY741" s="19" t="s">
        <v>188</v>
      </c>
      <c r="BE741" s="227">
        <f>IF(N741="základní",J741,0)</f>
        <v>0</v>
      </c>
      <c r="BF741" s="227">
        <f>IF(N741="snížená",J741,0)</f>
        <v>0</v>
      </c>
      <c r="BG741" s="227">
        <f>IF(N741="zákl. přenesená",J741,0)</f>
        <v>0</v>
      </c>
      <c r="BH741" s="227">
        <f>IF(N741="sníž. přenesená",J741,0)</f>
        <v>0</v>
      </c>
      <c r="BI741" s="227">
        <f>IF(N741="nulová",J741,0)</f>
        <v>0</v>
      </c>
      <c r="BJ741" s="19" t="s">
        <v>80</v>
      </c>
      <c r="BK741" s="227">
        <f>ROUND(I741*H741,2)</f>
        <v>0</v>
      </c>
      <c r="BL741" s="19" t="s">
        <v>135</v>
      </c>
      <c r="BM741" s="226" t="s">
        <v>6815</v>
      </c>
    </row>
    <row r="742" s="2" customFormat="1" ht="16.5" customHeight="1">
      <c r="A742" s="40"/>
      <c r="B742" s="41"/>
      <c r="C742" s="215" t="s">
        <v>6816</v>
      </c>
      <c r="D742" s="215" t="s">
        <v>190</v>
      </c>
      <c r="E742" s="216" t="s">
        <v>3924</v>
      </c>
      <c r="F742" s="217" t="s">
        <v>3767</v>
      </c>
      <c r="G742" s="218" t="s">
        <v>345</v>
      </c>
      <c r="H742" s="219">
        <v>0.050000000000000003</v>
      </c>
      <c r="I742" s="220"/>
      <c r="J742" s="221">
        <f>ROUND(I742*H742,2)</f>
        <v>0</v>
      </c>
      <c r="K742" s="217" t="s">
        <v>19</v>
      </c>
      <c r="L742" s="46"/>
      <c r="M742" s="222" t="s">
        <v>19</v>
      </c>
      <c r="N742" s="223" t="s">
        <v>44</v>
      </c>
      <c r="O742" s="86"/>
      <c r="P742" s="224">
        <f>O742*H742</f>
        <v>0</v>
      </c>
      <c r="Q742" s="224">
        <v>0</v>
      </c>
      <c r="R742" s="224">
        <f>Q742*H742</f>
        <v>0</v>
      </c>
      <c r="S742" s="224">
        <v>0</v>
      </c>
      <c r="T742" s="225">
        <f>S742*H742</f>
        <v>0</v>
      </c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R742" s="226" t="s">
        <v>135</v>
      </c>
      <c r="AT742" s="226" t="s">
        <v>190</v>
      </c>
      <c r="AU742" s="226" t="s">
        <v>80</v>
      </c>
      <c r="AY742" s="19" t="s">
        <v>188</v>
      </c>
      <c r="BE742" s="227">
        <f>IF(N742="základní",J742,0)</f>
        <v>0</v>
      </c>
      <c r="BF742" s="227">
        <f>IF(N742="snížená",J742,0)</f>
        <v>0</v>
      </c>
      <c r="BG742" s="227">
        <f>IF(N742="zákl. přenesená",J742,0)</f>
        <v>0</v>
      </c>
      <c r="BH742" s="227">
        <f>IF(N742="sníž. přenesená",J742,0)</f>
        <v>0</v>
      </c>
      <c r="BI742" s="227">
        <f>IF(N742="nulová",J742,0)</f>
        <v>0</v>
      </c>
      <c r="BJ742" s="19" t="s">
        <v>80</v>
      </c>
      <c r="BK742" s="227">
        <f>ROUND(I742*H742,2)</f>
        <v>0</v>
      </c>
      <c r="BL742" s="19" t="s">
        <v>135</v>
      </c>
      <c r="BM742" s="226" t="s">
        <v>6817</v>
      </c>
    </row>
    <row r="743" s="2" customFormat="1" ht="16.5" customHeight="1">
      <c r="A743" s="40"/>
      <c r="B743" s="41"/>
      <c r="C743" s="215" t="s">
        <v>6081</v>
      </c>
      <c r="D743" s="215" t="s">
        <v>190</v>
      </c>
      <c r="E743" s="216" t="s">
        <v>5591</v>
      </c>
      <c r="F743" s="217" t="s">
        <v>5592</v>
      </c>
      <c r="G743" s="218" t="s">
        <v>345</v>
      </c>
      <c r="H743" s="219">
        <v>0.14999999999999999</v>
      </c>
      <c r="I743" s="220"/>
      <c r="J743" s="221">
        <f>ROUND(I743*H743,2)</f>
        <v>0</v>
      </c>
      <c r="K743" s="217" t="s">
        <v>19</v>
      </c>
      <c r="L743" s="46"/>
      <c r="M743" s="222" t="s">
        <v>19</v>
      </c>
      <c r="N743" s="223" t="s">
        <v>44</v>
      </c>
      <c r="O743" s="86"/>
      <c r="P743" s="224">
        <f>O743*H743</f>
        <v>0</v>
      </c>
      <c r="Q743" s="224">
        <v>0</v>
      </c>
      <c r="R743" s="224">
        <f>Q743*H743</f>
        <v>0</v>
      </c>
      <c r="S743" s="224">
        <v>0</v>
      </c>
      <c r="T743" s="225">
        <f>S743*H743</f>
        <v>0</v>
      </c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R743" s="226" t="s">
        <v>135</v>
      </c>
      <c r="AT743" s="226" t="s">
        <v>190</v>
      </c>
      <c r="AU743" s="226" t="s">
        <v>80</v>
      </c>
      <c r="AY743" s="19" t="s">
        <v>188</v>
      </c>
      <c r="BE743" s="227">
        <f>IF(N743="základní",J743,0)</f>
        <v>0</v>
      </c>
      <c r="BF743" s="227">
        <f>IF(N743="snížená",J743,0)</f>
        <v>0</v>
      </c>
      <c r="BG743" s="227">
        <f>IF(N743="zákl. přenesená",J743,0)</f>
        <v>0</v>
      </c>
      <c r="BH743" s="227">
        <f>IF(N743="sníž. přenesená",J743,0)</f>
        <v>0</v>
      </c>
      <c r="BI743" s="227">
        <f>IF(N743="nulová",J743,0)</f>
        <v>0</v>
      </c>
      <c r="BJ743" s="19" t="s">
        <v>80</v>
      </c>
      <c r="BK743" s="227">
        <f>ROUND(I743*H743,2)</f>
        <v>0</v>
      </c>
      <c r="BL743" s="19" t="s">
        <v>135</v>
      </c>
      <c r="BM743" s="226" t="s">
        <v>6818</v>
      </c>
    </row>
    <row r="744" s="2" customFormat="1" ht="16.5" customHeight="1">
      <c r="A744" s="40"/>
      <c r="B744" s="41"/>
      <c r="C744" s="215" t="s">
        <v>6819</v>
      </c>
      <c r="D744" s="215" t="s">
        <v>190</v>
      </c>
      <c r="E744" s="216" t="s">
        <v>5593</v>
      </c>
      <c r="F744" s="217" t="s">
        <v>3767</v>
      </c>
      <c r="G744" s="218" t="s">
        <v>345</v>
      </c>
      <c r="H744" s="219">
        <v>0.14999999999999999</v>
      </c>
      <c r="I744" s="220"/>
      <c r="J744" s="221">
        <f>ROUND(I744*H744,2)</f>
        <v>0</v>
      </c>
      <c r="K744" s="217" t="s">
        <v>19</v>
      </c>
      <c r="L744" s="46"/>
      <c r="M744" s="222" t="s">
        <v>19</v>
      </c>
      <c r="N744" s="223" t="s">
        <v>44</v>
      </c>
      <c r="O744" s="86"/>
      <c r="P744" s="224">
        <f>O744*H744</f>
        <v>0</v>
      </c>
      <c r="Q744" s="224">
        <v>0</v>
      </c>
      <c r="R744" s="224">
        <f>Q744*H744</f>
        <v>0</v>
      </c>
      <c r="S744" s="224">
        <v>0</v>
      </c>
      <c r="T744" s="225">
        <f>S744*H744</f>
        <v>0</v>
      </c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R744" s="226" t="s">
        <v>135</v>
      </c>
      <c r="AT744" s="226" t="s">
        <v>190</v>
      </c>
      <c r="AU744" s="226" t="s">
        <v>80</v>
      </c>
      <c r="AY744" s="19" t="s">
        <v>188</v>
      </c>
      <c r="BE744" s="227">
        <f>IF(N744="základní",J744,0)</f>
        <v>0</v>
      </c>
      <c r="BF744" s="227">
        <f>IF(N744="snížená",J744,0)</f>
        <v>0</v>
      </c>
      <c r="BG744" s="227">
        <f>IF(N744="zákl. přenesená",J744,0)</f>
        <v>0</v>
      </c>
      <c r="BH744" s="227">
        <f>IF(N744="sníž. přenesená",J744,0)</f>
        <v>0</v>
      </c>
      <c r="BI744" s="227">
        <f>IF(N744="nulová",J744,0)</f>
        <v>0</v>
      </c>
      <c r="BJ744" s="19" t="s">
        <v>80</v>
      </c>
      <c r="BK744" s="227">
        <f>ROUND(I744*H744,2)</f>
        <v>0</v>
      </c>
      <c r="BL744" s="19" t="s">
        <v>135</v>
      </c>
      <c r="BM744" s="226" t="s">
        <v>6820</v>
      </c>
    </row>
    <row r="745" s="2" customFormat="1" ht="16.5" customHeight="1">
      <c r="A745" s="40"/>
      <c r="B745" s="41"/>
      <c r="C745" s="215" t="s">
        <v>6084</v>
      </c>
      <c r="D745" s="215" t="s">
        <v>190</v>
      </c>
      <c r="E745" s="216" t="s">
        <v>5594</v>
      </c>
      <c r="F745" s="217" t="s">
        <v>5595</v>
      </c>
      <c r="G745" s="218" t="s">
        <v>1352</v>
      </c>
      <c r="H745" s="219">
        <v>1</v>
      </c>
      <c r="I745" s="220"/>
      <c r="J745" s="221">
        <f>ROUND(I745*H745,2)</f>
        <v>0</v>
      </c>
      <c r="K745" s="217" t="s">
        <v>19</v>
      </c>
      <c r="L745" s="46"/>
      <c r="M745" s="222" t="s">
        <v>19</v>
      </c>
      <c r="N745" s="223" t="s">
        <v>44</v>
      </c>
      <c r="O745" s="86"/>
      <c r="P745" s="224">
        <f>O745*H745</f>
        <v>0</v>
      </c>
      <c r="Q745" s="224">
        <v>0</v>
      </c>
      <c r="R745" s="224">
        <f>Q745*H745</f>
        <v>0</v>
      </c>
      <c r="S745" s="224">
        <v>0</v>
      </c>
      <c r="T745" s="225">
        <f>S745*H745</f>
        <v>0</v>
      </c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R745" s="226" t="s">
        <v>135</v>
      </c>
      <c r="AT745" s="226" t="s">
        <v>190</v>
      </c>
      <c r="AU745" s="226" t="s">
        <v>80</v>
      </c>
      <c r="AY745" s="19" t="s">
        <v>188</v>
      </c>
      <c r="BE745" s="227">
        <f>IF(N745="základní",J745,0)</f>
        <v>0</v>
      </c>
      <c r="BF745" s="227">
        <f>IF(N745="snížená",J745,0)</f>
        <v>0</v>
      </c>
      <c r="BG745" s="227">
        <f>IF(N745="zákl. přenesená",J745,0)</f>
        <v>0</v>
      </c>
      <c r="BH745" s="227">
        <f>IF(N745="sníž. přenesená",J745,0)</f>
        <v>0</v>
      </c>
      <c r="BI745" s="227">
        <f>IF(N745="nulová",J745,0)</f>
        <v>0</v>
      </c>
      <c r="BJ745" s="19" t="s">
        <v>80</v>
      </c>
      <c r="BK745" s="227">
        <f>ROUND(I745*H745,2)</f>
        <v>0</v>
      </c>
      <c r="BL745" s="19" t="s">
        <v>135</v>
      </c>
      <c r="BM745" s="226" t="s">
        <v>6821</v>
      </c>
    </row>
    <row r="746" s="12" customFormat="1" ht="25.92" customHeight="1">
      <c r="A746" s="12"/>
      <c r="B746" s="199"/>
      <c r="C746" s="200"/>
      <c r="D746" s="201" t="s">
        <v>72</v>
      </c>
      <c r="E746" s="202" t="s">
        <v>239</v>
      </c>
      <c r="F746" s="202" t="s">
        <v>6822</v>
      </c>
      <c r="G746" s="200"/>
      <c r="H746" s="200"/>
      <c r="I746" s="203"/>
      <c r="J746" s="204">
        <f>BK746</f>
        <v>0</v>
      </c>
      <c r="K746" s="200"/>
      <c r="L746" s="205"/>
      <c r="M746" s="206"/>
      <c r="N746" s="207"/>
      <c r="O746" s="207"/>
      <c r="P746" s="208">
        <f>SUM(P747:P781)</f>
        <v>0</v>
      </c>
      <c r="Q746" s="207"/>
      <c r="R746" s="208">
        <f>SUM(R747:R781)</f>
        <v>0</v>
      </c>
      <c r="S746" s="207"/>
      <c r="T746" s="209">
        <f>SUM(T747:T781)</f>
        <v>0</v>
      </c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R746" s="210" t="s">
        <v>80</v>
      </c>
      <c r="AT746" s="211" t="s">
        <v>72</v>
      </c>
      <c r="AU746" s="211" t="s">
        <v>73</v>
      </c>
      <c r="AY746" s="210" t="s">
        <v>188</v>
      </c>
      <c r="BK746" s="212">
        <f>SUM(BK747:BK781)</f>
        <v>0</v>
      </c>
    </row>
    <row r="747" s="2" customFormat="1" ht="44.25" customHeight="1">
      <c r="A747" s="40"/>
      <c r="B747" s="41"/>
      <c r="C747" s="215" t="s">
        <v>6823</v>
      </c>
      <c r="D747" s="215" t="s">
        <v>190</v>
      </c>
      <c r="E747" s="216" t="s">
        <v>6824</v>
      </c>
      <c r="F747" s="217" t="s">
        <v>6825</v>
      </c>
      <c r="G747" s="218" t="s">
        <v>1352</v>
      </c>
      <c r="H747" s="219">
        <v>1</v>
      </c>
      <c r="I747" s="220"/>
      <c r="J747" s="221">
        <f>ROUND(I747*H747,2)</f>
        <v>0</v>
      </c>
      <c r="K747" s="217" t="s">
        <v>19</v>
      </c>
      <c r="L747" s="46"/>
      <c r="M747" s="222" t="s">
        <v>19</v>
      </c>
      <c r="N747" s="223" t="s">
        <v>44</v>
      </c>
      <c r="O747" s="86"/>
      <c r="P747" s="224">
        <f>O747*H747</f>
        <v>0</v>
      </c>
      <c r="Q747" s="224">
        <v>0</v>
      </c>
      <c r="R747" s="224">
        <f>Q747*H747</f>
        <v>0</v>
      </c>
      <c r="S747" s="224">
        <v>0</v>
      </c>
      <c r="T747" s="225">
        <f>S747*H747</f>
        <v>0</v>
      </c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R747" s="226" t="s">
        <v>135</v>
      </c>
      <c r="AT747" s="226" t="s">
        <v>190</v>
      </c>
      <c r="AU747" s="226" t="s">
        <v>80</v>
      </c>
      <c r="AY747" s="19" t="s">
        <v>188</v>
      </c>
      <c r="BE747" s="227">
        <f>IF(N747="základní",J747,0)</f>
        <v>0</v>
      </c>
      <c r="BF747" s="227">
        <f>IF(N747="snížená",J747,0)</f>
        <v>0</v>
      </c>
      <c r="BG747" s="227">
        <f>IF(N747="zákl. přenesená",J747,0)</f>
        <v>0</v>
      </c>
      <c r="BH747" s="227">
        <f>IF(N747="sníž. přenesená",J747,0)</f>
        <v>0</v>
      </c>
      <c r="BI747" s="227">
        <f>IF(N747="nulová",J747,0)</f>
        <v>0</v>
      </c>
      <c r="BJ747" s="19" t="s">
        <v>80</v>
      </c>
      <c r="BK747" s="227">
        <f>ROUND(I747*H747,2)</f>
        <v>0</v>
      </c>
      <c r="BL747" s="19" t="s">
        <v>135</v>
      </c>
      <c r="BM747" s="226" t="s">
        <v>6826</v>
      </c>
    </row>
    <row r="748" s="2" customFormat="1" ht="24.15" customHeight="1">
      <c r="A748" s="40"/>
      <c r="B748" s="41"/>
      <c r="C748" s="215" t="s">
        <v>6087</v>
      </c>
      <c r="D748" s="215" t="s">
        <v>190</v>
      </c>
      <c r="E748" s="216" t="s">
        <v>6827</v>
      </c>
      <c r="F748" s="217" t="s">
        <v>6828</v>
      </c>
      <c r="G748" s="218" t="s">
        <v>1352</v>
      </c>
      <c r="H748" s="219">
        <v>1</v>
      </c>
      <c r="I748" s="220"/>
      <c r="J748" s="221">
        <f>ROUND(I748*H748,2)</f>
        <v>0</v>
      </c>
      <c r="K748" s="217" t="s">
        <v>19</v>
      </c>
      <c r="L748" s="46"/>
      <c r="M748" s="222" t="s">
        <v>19</v>
      </c>
      <c r="N748" s="223" t="s">
        <v>44</v>
      </c>
      <c r="O748" s="86"/>
      <c r="P748" s="224">
        <f>O748*H748</f>
        <v>0</v>
      </c>
      <c r="Q748" s="224">
        <v>0</v>
      </c>
      <c r="R748" s="224">
        <f>Q748*H748</f>
        <v>0</v>
      </c>
      <c r="S748" s="224">
        <v>0</v>
      </c>
      <c r="T748" s="225">
        <f>S748*H748</f>
        <v>0</v>
      </c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R748" s="226" t="s">
        <v>135</v>
      </c>
      <c r="AT748" s="226" t="s">
        <v>190</v>
      </c>
      <c r="AU748" s="226" t="s">
        <v>80</v>
      </c>
      <c r="AY748" s="19" t="s">
        <v>188</v>
      </c>
      <c r="BE748" s="227">
        <f>IF(N748="základní",J748,0)</f>
        <v>0</v>
      </c>
      <c r="BF748" s="227">
        <f>IF(N748="snížená",J748,0)</f>
        <v>0</v>
      </c>
      <c r="BG748" s="227">
        <f>IF(N748="zákl. přenesená",J748,0)</f>
        <v>0</v>
      </c>
      <c r="BH748" s="227">
        <f>IF(N748="sníž. přenesená",J748,0)</f>
        <v>0</v>
      </c>
      <c r="BI748" s="227">
        <f>IF(N748="nulová",J748,0)</f>
        <v>0</v>
      </c>
      <c r="BJ748" s="19" t="s">
        <v>80</v>
      </c>
      <c r="BK748" s="227">
        <f>ROUND(I748*H748,2)</f>
        <v>0</v>
      </c>
      <c r="BL748" s="19" t="s">
        <v>135</v>
      </c>
      <c r="BM748" s="226" t="s">
        <v>6829</v>
      </c>
    </row>
    <row r="749" s="2" customFormat="1" ht="16.5" customHeight="1">
      <c r="A749" s="40"/>
      <c r="B749" s="41"/>
      <c r="C749" s="215" t="s">
        <v>6830</v>
      </c>
      <c r="D749" s="215" t="s">
        <v>190</v>
      </c>
      <c r="E749" s="216" t="s">
        <v>6831</v>
      </c>
      <c r="F749" s="217" t="s">
        <v>6832</v>
      </c>
      <c r="G749" s="218" t="s">
        <v>1352</v>
      </c>
      <c r="H749" s="219">
        <v>1</v>
      </c>
      <c r="I749" s="220"/>
      <c r="J749" s="221">
        <f>ROUND(I749*H749,2)</f>
        <v>0</v>
      </c>
      <c r="K749" s="217" t="s">
        <v>19</v>
      </c>
      <c r="L749" s="46"/>
      <c r="M749" s="222" t="s">
        <v>19</v>
      </c>
      <c r="N749" s="223" t="s">
        <v>44</v>
      </c>
      <c r="O749" s="86"/>
      <c r="P749" s="224">
        <f>O749*H749</f>
        <v>0</v>
      </c>
      <c r="Q749" s="224">
        <v>0</v>
      </c>
      <c r="R749" s="224">
        <f>Q749*H749</f>
        <v>0</v>
      </c>
      <c r="S749" s="224">
        <v>0</v>
      </c>
      <c r="T749" s="225">
        <f>S749*H749</f>
        <v>0</v>
      </c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R749" s="226" t="s">
        <v>135</v>
      </c>
      <c r="AT749" s="226" t="s">
        <v>190</v>
      </c>
      <c r="AU749" s="226" t="s">
        <v>80</v>
      </c>
      <c r="AY749" s="19" t="s">
        <v>188</v>
      </c>
      <c r="BE749" s="227">
        <f>IF(N749="základní",J749,0)</f>
        <v>0</v>
      </c>
      <c r="BF749" s="227">
        <f>IF(N749="snížená",J749,0)</f>
        <v>0</v>
      </c>
      <c r="BG749" s="227">
        <f>IF(N749="zákl. přenesená",J749,0)</f>
        <v>0</v>
      </c>
      <c r="BH749" s="227">
        <f>IF(N749="sníž. přenesená",J749,0)</f>
        <v>0</v>
      </c>
      <c r="BI749" s="227">
        <f>IF(N749="nulová",J749,0)</f>
        <v>0</v>
      </c>
      <c r="BJ749" s="19" t="s">
        <v>80</v>
      </c>
      <c r="BK749" s="227">
        <f>ROUND(I749*H749,2)</f>
        <v>0</v>
      </c>
      <c r="BL749" s="19" t="s">
        <v>135</v>
      </c>
      <c r="BM749" s="226" t="s">
        <v>6833</v>
      </c>
    </row>
    <row r="750" s="2" customFormat="1" ht="16.5" customHeight="1">
      <c r="A750" s="40"/>
      <c r="B750" s="41"/>
      <c r="C750" s="215" t="s">
        <v>6090</v>
      </c>
      <c r="D750" s="215" t="s">
        <v>190</v>
      </c>
      <c r="E750" s="216" t="s">
        <v>6834</v>
      </c>
      <c r="F750" s="217" t="s">
        <v>6835</v>
      </c>
      <c r="G750" s="218" t="s">
        <v>3827</v>
      </c>
      <c r="H750" s="219">
        <v>1</v>
      </c>
      <c r="I750" s="220"/>
      <c r="J750" s="221">
        <f>ROUND(I750*H750,2)</f>
        <v>0</v>
      </c>
      <c r="K750" s="217" t="s">
        <v>19</v>
      </c>
      <c r="L750" s="46"/>
      <c r="M750" s="222" t="s">
        <v>19</v>
      </c>
      <c r="N750" s="223" t="s">
        <v>44</v>
      </c>
      <c r="O750" s="86"/>
      <c r="P750" s="224">
        <f>O750*H750</f>
        <v>0</v>
      </c>
      <c r="Q750" s="224">
        <v>0</v>
      </c>
      <c r="R750" s="224">
        <f>Q750*H750</f>
        <v>0</v>
      </c>
      <c r="S750" s="224">
        <v>0</v>
      </c>
      <c r="T750" s="225">
        <f>S750*H750</f>
        <v>0</v>
      </c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R750" s="226" t="s">
        <v>135</v>
      </c>
      <c r="AT750" s="226" t="s">
        <v>190</v>
      </c>
      <c r="AU750" s="226" t="s">
        <v>80</v>
      </c>
      <c r="AY750" s="19" t="s">
        <v>188</v>
      </c>
      <c r="BE750" s="227">
        <f>IF(N750="základní",J750,0)</f>
        <v>0</v>
      </c>
      <c r="BF750" s="227">
        <f>IF(N750="snížená",J750,0)</f>
        <v>0</v>
      </c>
      <c r="BG750" s="227">
        <f>IF(N750="zákl. přenesená",J750,0)</f>
        <v>0</v>
      </c>
      <c r="BH750" s="227">
        <f>IF(N750="sníž. přenesená",J750,0)</f>
        <v>0</v>
      </c>
      <c r="BI750" s="227">
        <f>IF(N750="nulová",J750,0)</f>
        <v>0</v>
      </c>
      <c r="BJ750" s="19" t="s">
        <v>80</v>
      </c>
      <c r="BK750" s="227">
        <f>ROUND(I750*H750,2)</f>
        <v>0</v>
      </c>
      <c r="BL750" s="19" t="s">
        <v>135</v>
      </c>
      <c r="BM750" s="226" t="s">
        <v>6836</v>
      </c>
    </row>
    <row r="751" s="2" customFormat="1" ht="24.15" customHeight="1">
      <c r="A751" s="40"/>
      <c r="B751" s="41"/>
      <c r="C751" s="215" t="s">
        <v>6837</v>
      </c>
      <c r="D751" s="215" t="s">
        <v>190</v>
      </c>
      <c r="E751" s="216" t="s">
        <v>6838</v>
      </c>
      <c r="F751" s="217" t="s">
        <v>6839</v>
      </c>
      <c r="G751" s="218" t="s">
        <v>501</v>
      </c>
      <c r="H751" s="219">
        <v>32</v>
      </c>
      <c r="I751" s="220"/>
      <c r="J751" s="221">
        <f>ROUND(I751*H751,2)</f>
        <v>0</v>
      </c>
      <c r="K751" s="217" t="s">
        <v>19</v>
      </c>
      <c r="L751" s="46"/>
      <c r="M751" s="222" t="s">
        <v>19</v>
      </c>
      <c r="N751" s="223" t="s">
        <v>44</v>
      </c>
      <c r="O751" s="86"/>
      <c r="P751" s="224">
        <f>O751*H751</f>
        <v>0</v>
      </c>
      <c r="Q751" s="224">
        <v>0</v>
      </c>
      <c r="R751" s="224">
        <f>Q751*H751</f>
        <v>0</v>
      </c>
      <c r="S751" s="224">
        <v>0</v>
      </c>
      <c r="T751" s="225">
        <f>S751*H751</f>
        <v>0</v>
      </c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R751" s="226" t="s">
        <v>135</v>
      </c>
      <c r="AT751" s="226" t="s">
        <v>190</v>
      </c>
      <c r="AU751" s="226" t="s">
        <v>80</v>
      </c>
      <c r="AY751" s="19" t="s">
        <v>188</v>
      </c>
      <c r="BE751" s="227">
        <f>IF(N751="základní",J751,0)</f>
        <v>0</v>
      </c>
      <c r="BF751" s="227">
        <f>IF(N751="snížená",J751,0)</f>
        <v>0</v>
      </c>
      <c r="BG751" s="227">
        <f>IF(N751="zákl. přenesená",J751,0)</f>
        <v>0</v>
      </c>
      <c r="BH751" s="227">
        <f>IF(N751="sníž. přenesená",J751,0)</f>
        <v>0</v>
      </c>
      <c r="BI751" s="227">
        <f>IF(N751="nulová",J751,0)</f>
        <v>0</v>
      </c>
      <c r="BJ751" s="19" t="s">
        <v>80</v>
      </c>
      <c r="BK751" s="227">
        <f>ROUND(I751*H751,2)</f>
        <v>0</v>
      </c>
      <c r="BL751" s="19" t="s">
        <v>135</v>
      </c>
      <c r="BM751" s="226" t="s">
        <v>6840</v>
      </c>
    </row>
    <row r="752" s="2" customFormat="1" ht="16.5" customHeight="1">
      <c r="A752" s="40"/>
      <c r="B752" s="41"/>
      <c r="C752" s="215" t="s">
        <v>6093</v>
      </c>
      <c r="D752" s="215" t="s">
        <v>190</v>
      </c>
      <c r="E752" s="216" t="s">
        <v>6841</v>
      </c>
      <c r="F752" s="217" t="s">
        <v>6842</v>
      </c>
      <c r="G752" s="218" t="s">
        <v>1397</v>
      </c>
      <c r="H752" s="219">
        <v>1</v>
      </c>
      <c r="I752" s="220"/>
      <c r="J752" s="221">
        <f>ROUND(I752*H752,2)</f>
        <v>0</v>
      </c>
      <c r="K752" s="217" t="s">
        <v>19</v>
      </c>
      <c r="L752" s="46"/>
      <c r="M752" s="222" t="s">
        <v>19</v>
      </c>
      <c r="N752" s="223" t="s">
        <v>44</v>
      </c>
      <c r="O752" s="86"/>
      <c r="P752" s="224">
        <f>O752*H752</f>
        <v>0</v>
      </c>
      <c r="Q752" s="224">
        <v>0</v>
      </c>
      <c r="R752" s="224">
        <f>Q752*H752</f>
        <v>0</v>
      </c>
      <c r="S752" s="224">
        <v>0</v>
      </c>
      <c r="T752" s="225">
        <f>S752*H752</f>
        <v>0</v>
      </c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R752" s="226" t="s">
        <v>135</v>
      </c>
      <c r="AT752" s="226" t="s">
        <v>190</v>
      </c>
      <c r="AU752" s="226" t="s">
        <v>80</v>
      </c>
      <c r="AY752" s="19" t="s">
        <v>188</v>
      </c>
      <c r="BE752" s="227">
        <f>IF(N752="základní",J752,0)</f>
        <v>0</v>
      </c>
      <c r="BF752" s="227">
        <f>IF(N752="snížená",J752,0)</f>
        <v>0</v>
      </c>
      <c r="BG752" s="227">
        <f>IF(N752="zákl. přenesená",J752,0)</f>
        <v>0</v>
      </c>
      <c r="BH752" s="227">
        <f>IF(N752="sníž. přenesená",J752,0)</f>
        <v>0</v>
      </c>
      <c r="BI752" s="227">
        <f>IF(N752="nulová",J752,0)</f>
        <v>0</v>
      </c>
      <c r="BJ752" s="19" t="s">
        <v>80</v>
      </c>
      <c r="BK752" s="227">
        <f>ROUND(I752*H752,2)</f>
        <v>0</v>
      </c>
      <c r="BL752" s="19" t="s">
        <v>135</v>
      </c>
      <c r="BM752" s="226" t="s">
        <v>6843</v>
      </c>
    </row>
    <row r="753" s="2" customFormat="1" ht="16.5" customHeight="1">
      <c r="A753" s="40"/>
      <c r="B753" s="41"/>
      <c r="C753" s="215" t="s">
        <v>6844</v>
      </c>
      <c r="D753" s="215" t="s">
        <v>190</v>
      </c>
      <c r="E753" s="216" t="s">
        <v>6499</v>
      </c>
      <c r="F753" s="217" t="s">
        <v>6500</v>
      </c>
      <c r="G753" s="218" t="s">
        <v>1352</v>
      </c>
      <c r="H753" s="219">
        <v>1</v>
      </c>
      <c r="I753" s="220"/>
      <c r="J753" s="221">
        <f>ROUND(I753*H753,2)</f>
        <v>0</v>
      </c>
      <c r="K753" s="217" t="s">
        <v>19</v>
      </c>
      <c r="L753" s="46"/>
      <c r="M753" s="222" t="s">
        <v>19</v>
      </c>
      <c r="N753" s="223" t="s">
        <v>44</v>
      </c>
      <c r="O753" s="86"/>
      <c r="P753" s="224">
        <f>O753*H753</f>
        <v>0</v>
      </c>
      <c r="Q753" s="224">
        <v>0</v>
      </c>
      <c r="R753" s="224">
        <f>Q753*H753</f>
        <v>0</v>
      </c>
      <c r="S753" s="224">
        <v>0</v>
      </c>
      <c r="T753" s="225">
        <f>S753*H753</f>
        <v>0</v>
      </c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R753" s="226" t="s">
        <v>135</v>
      </c>
      <c r="AT753" s="226" t="s">
        <v>190</v>
      </c>
      <c r="AU753" s="226" t="s">
        <v>80</v>
      </c>
      <c r="AY753" s="19" t="s">
        <v>188</v>
      </c>
      <c r="BE753" s="227">
        <f>IF(N753="základní",J753,0)</f>
        <v>0</v>
      </c>
      <c r="BF753" s="227">
        <f>IF(N753="snížená",J753,0)</f>
        <v>0</v>
      </c>
      <c r="BG753" s="227">
        <f>IF(N753="zákl. přenesená",J753,0)</f>
        <v>0</v>
      </c>
      <c r="BH753" s="227">
        <f>IF(N753="sníž. přenesená",J753,0)</f>
        <v>0</v>
      </c>
      <c r="BI753" s="227">
        <f>IF(N753="nulová",J753,0)</f>
        <v>0</v>
      </c>
      <c r="BJ753" s="19" t="s">
        <v>80</v>
      </c>
      <c r="BK753" s="227">
        <f>ROUND(I753*H753,2)</f>
        <v>0</v>
      </c>
      <c r="BL753" s="19" t="s">
        <v>135</v>
      </c>
      <c r="BM753" s="226" t="s">
        <v>6845</v>
      </c>
    </row>
    <row r="754" s="2" customFormat="1" ht="16.5" customHeight="1">
      <c r="A754" s="40"/>
      <c r="B754" s="41"/>
      <c r="C754" s="215" t="s">
        <v>6094</v>
      </c>
      <c r="D754" s="215" t="s">
        <v>190</v>
      </c>
      <c r="E754" s="216" t="s">
        <v>6846</v>
      </c>
      <c r="F754" s="217" t="s">
        <v>6847</v>
      </c>
      <c r="G754" s="218" t="s">
        <v>1352</v>
      </c>
      <c r="H754" s="219">
        <v>1</v>
      </c>
      <c r="I754" s="220"/>
      <c r="J754" s="221">
        <f>ROUND(I754*H754,2)</f>
        <v>0</v>
      </c>
      <c r="K754" s="217" t="s">
        <v>19</v>
      </c>
      <c r="L754" s="46"/>
      <c r="M754" s="222" t="s">
        <v>19</v>
      </c>
      <c r="N754" s="223" t="s">
        <v>44</v>
      </c>
      <c r="O754" s="86"/>
      <c r="P754" s="224">
        <f>O754*H754</f>
        <v>0</v>
      </c>
      <c r="Q754" s="224">
        <v>0</v>
      </c>
      <c r="R754" s="224">
        <f>Q754*H754</f>
        <v>0</v>
      </c>
      <c r="S754" s="224">
        <v>0</v>
      </c>
      <c r="T754" s="225">
        <f>S754*H754</f>
        <v>0</v>
      </c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R754" s="226" t="s">
        <v>135</v>
      </c>
      <c r="AT754" s="226" t="s">
        <v>190</v>
      </c>
      <c r="AU754" s="226" t="s">
        <v>80</v>
      </c>
      <c r="AY754" s="19" t="s">
        <v>188</v>
      </c>
      <c r="BE754" s="227">
        <f>IF(N754="základní",J754,0)</f>
        <v>0</v>
      </c>
      <c r="BF754" s="227">
        <f>IF(N754="snížená",J754,0)</f>
        <v>0</v>
      </c>
      <c r="BG754" s="227">
        <f>IF(N754="zákl. přenesená",J754,0)</f>
        <v>0</v>
      </c>
      <c r="BH754" s="227">
        <f>IF(N754="sníž. přenesená",J754,0)</f>
        <v>0</v>
      </c>
      <c r="BI754" s="227">
        <f>IF(N754="nulová",J754,0)</f>
        <v>0</v>
      </c>
      <c r="BJ754" s="19" t="s">
        <v>80</v>
      </c>
      <c r="BK754" s="227">
        <f>ROUND(I754*H754,2)</f>
        <v>0</v>
      </c>
      <c r="BL754" s="19" t="s">
        <v>135</v>
      </c>
      <c r="BM754" s="226" t="s">
        <v>6848</v>
      </c>
    </row>
    <row r="755" s="2" customFormat="1" ht="16.5" customHeight="1">
      <c r="A755" s="40"/>
      <c r="B755" s="41"/>
      <c r="C755" s="215" t="s">
        <v>6849</v>
      </c>
      <c r="D755" s="215" t="s">
        <v>190</v>
      </c>
      <c r="E755" s="216" t="s">
        <v>6850</v>
      </c>
      <c r="F755" s="217" t="s">
        <v>6851</v>
      </c>
      <c r="G755" s="218" t="s">
        <v>1352</v>
      </c>
      <c r="H755" s="219">
        <v>1</v>
      </c>
      <c r="I755" s="220"/>
      <c r="J755" s="221">
        <f>ROUND(I755*H755,2)</f>
        <v>0</v>
      </c>
      <c r="K755" s="217" t="s">
        <v>19</v>
      </c>
      <c r="L755" s="46"/>
      <c r="M755" s="222" t="s">
        <v>19</v>
      </c>
      <c r="N755" s="223" t="s">
        <v>44</v>
      </c>
      <c r="O755" s="86"/>
      <c r="P755" s="224">
        <f>O755*H755</f>
        <v>0</v>
      </c>
      <c r="Q755" s="224">
        <v>0</v>
      </c>
      <c r="R755" s="224">
        <f>Q755*H755</f>
        <v>0</v>
      </c>
      <c r="S755" s="224">
        <v>0</v>
      </c>
      <c r="T755" s="225">
        <f>S755*H755</f>
        <v>0</v>
      </c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R755" s="226" t="s">
        <v>135</v>
      </c>
      <c r="AT755" s="226" t="s">
        <v>190</v>
      </c>
      <c r="AU755" s="226" t="s">
        <v>80</v>
      </c>
      <c r="AY755" s="19" t="s">
        <v>188</v>
      </c>
      <c r="BE755" s="227">
        <f>IF(N755="základní",J755,0)</f>
        <v>0</v>
      </c>
      <c r="BF755" s="227">
        <f>IF(N755="snížená",J755,0)</f>
        <v>0</v>
      </c>
      <c r="BG755" s="227">
        <f>IF(N755="zákl. přenesená",J755,0)</f>
        <v>0</v>
      </c>
      <c r="BH755" s="227">
        <f>IF(N755="sníž. přenesená",J755,0)</f>
        <v>0</v>
      </c>
      <c r="BI755" s="227">
        <f>IF(N755="nulová",J755,0)</f>
        <v>0</v>
      </c>
      <c r="BJ755" s="19" t="s">
        <v>80</v>
      </c>
      <c r="BK755" s="227">
        <f>ROUND(I755*H755,2)</f>
        <v>0</v>
      </c>
      <c r="BL755" s="19" t="s">
        <v>135</v>
      </c>
      <c r="BM755" s="226" t="s">
        <v>6852</v>
      </c>
    </row>
    <row r="756" s="2" customFormat="1" ht="24.15" customHeight="1">
      <c r="A756" s="40"/>
      <c r="B756" s="41"/>
      <c r="C756" s="215" t="s">
        <v>6095</v>
      </c>
      <c r="D756" s="215" t="s">
        <v>190</v>
      </c>
      <c r="E756" s="216" t="s">
        <v>6853</v>
      </c>
      <c r="F756" s="217" t="s">
        <v>6854</v>
      </c>
      <c r="G756" s="218" t="s">
        <v>1352</v>
      </c>
      <c r="H756" s="219">
        <v>1</v>
      </c>
      <c r="I756" s="220"/>
      <c r="J756" s="221">
        <f>ROUND(I756*H756,2)</f>
        <v>0</v>
      </c>
      <c r="K756" s="217" t="s">
        <v>19</v>
      </c>
      <c r="L756" s="46"/>
      <c r="M756" s="222" t="s">
        <v>19</v>
      </c>
      <c r="N756" s="223" t="s">
        <v>44</v>
      </c>
      <c r="O756" s="86"/>
      <c r="P756" s="224">
        <f>O756*H756</f>
        <v>0</v>
      </c>
      <c r="Q756" s="224">
        <v>0</v>
      </c>
      <c r="R756" s="224">
        <f>Q756*H756</f>
        <v>0</v>
      </c>
      <c r="S756" s="224">
        <v>0</v>
      </c>
      <c r="T756" s="225">
        <f>S756*H756</f>
        <v>0</v>
      </c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R756" s="226" t="s">
        <v>135</v>
      </c>
      <c r="AT756" s="226" t="s">
        <v>190</v>
      </c>
      <c r="AU756" s="226" t="s">
        <v>80</v>
      </c>
      <c r="AY756" s="19" t="s">
        <v>188</v>
      </c>
      <c r="BE756" s="227">
        <f>IF(N756="základní",J756,0)</f>
        <v>0</v>
      </c>
      <c r="BF756" s="227">
        <f>IF(N756="snížená",J756,0)</f>
        <v>0</v>
      </c>
      <c r="BG756" s="227">
        <f>IF(N756="zákl. přenesená",J756,0)</f>
        <v>0</v>
      </c>
      <c r="BH756" s="227">
        <f>IF(N756="sníž. přenesená",J756,0)</f>
        <v>0</v>
      </c>
      <c r="BI756" s="227">
        <f>IF(N756="nulová",J756,0)</f>
        <v>0</v>
      </c>
      <c r="BJ756" s="19" t="s">
        <v>80</v>
      </c>
      <c r="BK756" s="227">
        <f>ROUND(I756*H756,2)</f>
        <v>0</v>
      </c>
      <c r="BL756" s="19" t="s">
        <v>135</v>
      </c>
      <c r="BM756" s="226" t="s">
        <v>6855</v>
      </c>
    </row>
    <row r="757" s="2" customFormat="1" ht="16.5" customHeight="1">
      <c r="A757" s="40"/>
      <c r="B757" s="41"/>
      <c r="C757" s="215" t="s">
        <v>6856</v>
      </c>
      <c r="D757" s="215" t="s">
        <v>190</v>
      </c>
      <c r="E757" s="216" t="s">
        <v>6857</v>
      </c>
      <c r="F757" s="217" t="s">
        <v>6858</v>
      </c>
      <c r="G757" s="218" t="s">
        <v>1352</v>
      </c>
      <c r="H757" s="219">
        <v>1</v>
      </c>
      <c r="I757" s="220"/>
      <c r="J757" s="221">
        <f>ROUND(I757*H757,2)</f>
        <v>0</v>
      </c>
      <c r="K757" s="217" t="s">
        <v>19</v>
      </c>
      <c r="L757" s="46"/>
      <c r="M757" s="222" t="s">
        <v>19</v>
      </c>
      <c r="N757" s="223" t="s">
        <v>44</v>
      </c>
      <c r="O757" s="86"/>
      <c r="P757" s="224">
        <f>O757*H757</f>
        <v>0</v>
      </c>
      <c r="Q757" s="224">
        <v>0</v>
      </c>
      <c r="R757" s="224">
        <f>Q757*H757</f>
        <v>0</v>
      </c>
      <c r="S757" s="224">
        <v>0</v>
      </c>
      <c r="T757" s="225">
        <f>S757*H757</f>
        <v>0</v>
      </c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R757" s="226" t="s">
        <v>135</v>
      </c>
      <c r="AT757" s="226" t="s">
        <v>190</v>
      </c>
      <c r="AU757" s="226" t="s">
        <v>80</v>
      </c>
      <c r="AY757" s="19" t="s">
        <v>188</v>
      </c>
      <c r="BE757" s="227">
        <f>IF(N757="základní",J757,0)</f>
        <v>0</v>
      </c>
      <c r="BF757" s="227">
        <f>IF(N757="snížená",J757,0)</f>
        <v>0</v>
      </c>
      <c r="BG757" s="227">
        <f>IF(N757="zákl. přenesená",J757,0)</f>
        <v>0</v>
      </c>
      <c r="BH757" s="227">
        <f>IF(N757="sníž. přenesená",J757,0)</f>
        <v>0</v>
      </c>
      <c r="BI757" s="227">
        <f>IF(N757="nulová",J757,0)</f>
        <v>0</v>
      </c>
      <c r="BJ757" s="19" t="s">
        <v>80</v>
      </c>
      <c r="BK757" s="227">
        <f>ROUND(I757*H757,2)</f>
        <v>0</v>
      </c>
      <c r="BL757" s="19" t="s">
        <v>135</v>
      </c>
      <c r="BM757" s="226" t="s">
        <v>6859</v>
      </c>
    </row>
    <row r="758" s="2" customFormat="1" ht="16.5" customHeight="1">
      <c r="A758" s="40"/>
      <c r="B758" s="41"/>
      <c r="C758" s="215" t="s">
        <v>6096</v>
      </c>
      <c r="D758" s="215" t="s">
        <v>190</v>
      </c>
      <c r="E758" s="216" t="s">
        <v>6860</v>
      </c>
      <c r="F758" s="217" t="s">
        <v>6861</v>
      </c>
      <c r="G758" s="218" t="s">
        <v>1352</v>
      </c>
      <c r="H758" s="219">
        <v>1</v>
      </c>
      <c r="I758" s="220"/>
      <c r="J758" s="221">
        <f>ROUND(I758*H758,2)</f>
        <v>0</v>
      </c>
      <c r="K758" s="217" t="s">
        <v>19</v>
      </c>
      <c r="L758" s="46"/>
      <c r="M758" s="222" t="s">
        <v>19</v>
      </c>
      <c r="N758" s="223" t="s">
        <v>44</v>
      </c>
      <c r="O758" s="86"/>
      <c r="P758" s="224">
        <f>O758*H758</f>
        <v>0</v>
      </c>
      <c r="Q758" s="224">
        <v>0</v>
      </c>
      <c r="R758" s="224">
        <f>Q758*H758</f>
        <v>0</v>
      </c>
      <c r="S758" s="224">
        <v>0</v>
      </c>
      <c r="T758" s="225">
        <f>S758*H758</f>
        <v>0</v>
      </c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R758" s="226" t="s">
        <v>135</v>
      </c>
      <c r="AT758" s="226" t="s">
        <v>190</v>
      </c>
      <c r="AU758" s="226" t="s">
        <v>80</v>
      </c>
      <c r="AY758" s="19" t="s">
        <v>188</v>
      </c>
      <c r="BE758" s="227">
        <f>IF(N758="základní",J758,0)</f>
        <v>0</v>
      </c>
      <c r="BF758" s="227">
        <f>IF(N758="snížená",J758,0)</f>
        <v>0</v>
      </c>
      <c r="BG758" s="227">
        <f>IF(N758="zákl. přenesená",J758,0)</f>
        <v>0</v>
      </c>
      <c r="BH758" s="227">
        <f>IF(N758="sníž. přenesená",J758,0)</f>
        <v>0</v>
      </c>
      <c r="BI758" s="227">
        <f>IF(N758="nulová",J758,0)</f>
        <v>0</v>
      </c>
      <c r="BJ758" s="19" t="s">
        <v>80</v>
      </c>
      <c r="BK758" s="227">
        <f>ROUND(I758*H758,2)</f>
        <v>0</v>
      </c>
      <c r="BL758" s="19" t="s">
        <v>135</v>
      </c>
      <c r="BM758" s="226" t="s">
        <v>6862</v>
      </c>
    </row>
    <row r="759" s="2" customFormat="1" ht="16.5" customHeight="1">
      <c r="A759" s="40"/>
      <c r="B759" s="41"/>
      <c r="C759" s="215" t="s">
        <v>6863</v>
      </c>
      <c r="D759" s="215" t="s">
        <v>190</v>
      </c>
      <c r="E759" s="216" t="s">
        <v>5421</v>
      </c>
      <c r="F759" s="217" t="s">
        <v>5422</v>
      </c>
      <c r="G759" s="218" t="s">
        <v>451</v>
      </c>
      <c r="H759" s="219">
        <v>2</v>
      </c>
      <c r="I759" s="220"/>
      <c r="J759" s="221">
        <f>ROUND(I759*H759,2)</f>
        <v>0</v>
      </c>
      <c r="K759" s="217" t="s">
        <v>19</v>
      </c>
      <c r="L759" s="46"/>
      <c r="M759" s="222" t="s">
        <v>19</v>
      </c>
      <c r="N759" s="223" t="s">
        <v>44</v>
      </c>
      <c r="O759" s="86"/>
      <c r="P759" s="224">
        <f>O759*H759</f>
        <v>0</v>
      </c>
      <c r="Q759" s="224">
        <v>0</v>
      </c>
      <c r="R759" s="224">
        <f>Q759*H759</f>
        <v>0</v>
      </c>
      <c r="S759" s="224">
        <v>0</v>
      </c>
      <c r="T759" s="225">
        <f>S759*H759</f>
        <v>0</v>
      </c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R759" s="226" t="s">
        <v>135</v>
      </c>
      <c r="AT759" s="226" t="s">
        <v>190</v>
      </c>
      <c r="AU759" s="226" t="s">
        <v>80</v>
      </c>
      <c r="AY759" s="19" t="s">
        <v>188</v>
      </c>
      <c r="BE759" s="227">
        <f>IF(N759="základní",J759,0)</f>
        <v>0</v>
      </c>
      <c r="BF759" s="227">
        <f>IF(N759="snížená",J759,0)</f>
        <v>0</v>
      </c>
      <c r="BG759" s="227">
        <f>IF(N759="zákl. přenesená",J759,0)</f>
        <v>0</v>
      </c>
      <c r="BH759" s="227">
        <f>IF(N759="sníž. přenesená",J759,0)</f>
        <v>0</v>
      </c>
      <c r="BI759" s="227">
        <f>IF(N759="nulová",J759,0)</f>
        <v>0</v>
      </c>
      <c r="BJ759" s="19" t="s">
        <v>80</v>
      </c>
      <c r="BK759" s="227">
        <f>ROUND(I759*H759,2)</f>
        <v>0</v>
      </c>
      <c r="BL759" s="19" t="s">
        <v>135</v>
      </c>
      <c r="BM759" s="226" t="s">
        <v>6864</v>
      </c>
    </row>
    <row r="760" s="2" customFormat="1" ht="16.5" customHeight="1">
      <c r="A760" s="40"/>
      <c r="B760" s="41"/>
      <c r="C760" s="215" t="s">
        <v>6099</v>
      </c>
      <c r="D760" s="215" t="s">
        <v>190</v>
      </c>
      <c r="E760" s="216" t="s">
        <v>6791</v>
      </c>
      <c r="F760" s="217" t="s">
        <v>6792</v>
      </c>
      <c r="G760" s="218" t="s">
        <v>3776</v>
      </c>
      <c r="H760" s="219">
        <v>1</v>
      </c>
      <c r="I760" s="220"/>
      <c r="J760" s="221">
        <f>ROUND(I760*H760,2)</f>
        <v>0</v>
      </c>
      <c r="K760" s="217" t="s">
        <v>19</v>
      </c>
      <c r="L760" s="46"/>
      <c r="M760" s="222" t="s">
        <v>19</v>
      </c>
      <c r="N760" s="223" t="s">
        <v>44</v>
      </c>
      <c r="O760" s="86"/>
      <c r="P760" s="224">
        <f>O760*H760</f>
        <v>0</v>
      </c>
      <c r="Q760" s="224">
        <v>0</v>
      </c>
      <c r="R760" s="224">
        <f>Q760*H760</f>
        <v>0</v>
      </c>
      <c r="S760" s="224">
        <v>0</v>
      </c>
      <c r="T760" s="225">
        <f>S760*H760</f>
        <v>0</v>
      </c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R760" s="226" t="s">
        <v>135</v>
      </c>
      <c r="AT760" s="226" t="s">
        <v>190</v>
      </c>
      <c r="AU760" s="226" t="s">
        <v>80</v>
      </c>
      <c r="AY760" s="19" t="s">
        <v>188</v>
      </c>
      <c r="BE760" s="227">
        <f>IF(N760="základní",J760,0)</f>
        <v>0</v>
      </c>
      <c r="BF760" s="227">
        <f>IF(N760="snížená",J760,0)</f>
        <v>0</v>
      </c>
      <c r="BG760" s="227">
        <f>IF(N760="zákl. přenesená",J760,0)</f>
        <v>0</v>
      </c>
      <c r="BH760" s="227">
        <f>IF(N760="sníž. přenesená",J760,0)</f>
        <v>0</v>
      </c>
      <c r="BI760" s="227">
        <f>IF(N760="nulová",J760,0)</f>
        <v>0</v>
      </c>
      <c r="BJ760" s="19" t="s">
        <v>80</v>
      </c>
      <c r="BK760" s="227">
        <f>ROUND(I760*H760,2)</f>
        <v>0</v>
      </c>
      <c r="BL760" s="19" t="s">
        <v>135</v>
      </c>
      <c r="BM760" s="226" t="s">
        <v>6865</v>
      </c>
    </row>
    <row r="761" s="2" customFormat="1" ht="16.5" customHeight="1">
      <c r="A761" s="40"/>
      <c r="B761" s="41"/>
      <c r="C761" s="215" t="s">
        <v>6866</v>
      </c>
      <c r="D761" s="215" t="s">
        <v>190</v>
      </c>
      <c r="E761" s="216" t="s">
        <v>3916</v>
      </c>
      <c r="F761" s="217" t="s">
        <v>3917</v>
      </c>
      <c r="G761" s="218" t="s">
        <v>501</v>
      </c>
      <c r="H761" s="219">
        <v>32</v>
      </c>
      <c r="I761" s="220"/>
      <c r="J761" s="221">
        <f>ROUND(I761*H761,2)</f>
        <v>0</v>
      </c>
      <c r="K761" s="217" t="s">
        <v>19</v>
      </c>
      <c r="L761" s="46"/>
      <c r="M761" s="222" t="s">
        <v>19</v>
      </c>
      <c r="N761" s="223" t="s">
        <v>44</v>
      </c>
      <c r="O761" s="86"/>
      <c r="P761" s="224">
        <f>O761*H761</f>
        <v>0</v>
      </c>
      <c r="Q761" s="224">
        <v>0</v>
      </c>
      <c r="R761" s="224">
        <f>Q761*H761</f>
        <v>0</v>
      </c>
      <c r="S761" s="224">
        <v>0</v>
      </c>
      <c r="T761" s="225">
        <f>S761*H761</f>
        <v>0</v>
      </c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R761" s="226" t="s">
        <v>135</v>
      </c>
      <c r="AT761" s="226" t="s">
        <v>190</v>
      </c>
      <c r="AU761" s="226" t="s">
        <v>80</v>
      </c>
      <c r="AY761" s="19" t="s">
        <v>188</v>
      </c>
      <c r="BE761" s="227">
        <f>IF(N761="základní",J761,0)</f>
        <v>0</v>
      </c>
      <c r="BF761" s="227">
        <f>IF(N761="snížená",J761,0)</f>
        <v>0</v>
      </c>
      <c r="BG761" s="227">
        <f>IF(N761="zákl. přenesená",J761,0)</f>
        <v>0</v>
      </c>
      <c r="BH761" s="227">
        <f>IF(N761="sníž. přenesená",J761,0)</f>
        <v>0</v>
      </c>
      <c r="BI761" s="227">
        <f>IF(N761="nulová",J761,0)</f>
        <v>0</v>
      </c>
      <c r="BJ761" s="19" t="s">
        <v>80</v>
      </c>
      <c r="BK761" s="227">
        <f>ROUND(I761*H761,2)</f>
        <v>0</v>
      </c>
      <c r="BL761" s="19" t="s">
        <v>135</v>
      </c>
      <c r="BM761" s="226" t="s">
        <v>6867</v>
      </c>
    </row>
    <row r="762" s="2" customFormat="1" ht="16.5" customHeight="1">
      <c r="A762" s="40"/>
      <c r="B762" s="41"/>
      <c r="C762" s="215" t="s">
        <v>6100</v>
      </c>
      <c r="D762" s="215" t="s">
        <v>190</v>
      </c>
      <c r="E762" s="216" t="s">
        <v>3912</v>
      </c>
      <c r="F762" s="217" t="s">
        <v>6516</v>
      </c>
      <c r="G762" s="218" t="s">
        <v>3776</v>
      </c>
      <c r="H762" s="219">
        <v>1</v>
      </c>
      <c r="I762" s="220"/>
      <c r="J762" s="221">
        <f>ROUND(I762*H762,2)</f>
        <v>0</v>
      </c>
      <c r="K762" s="217" t="s">
        <v>19</v>
      </c>
      <c r="L762" s="46"/>
      <c r="M762" s="222" t="s">
        <v>19</v>
      </c>
      <c r="N762" s="223" t="s">
        <v>44</v>
      </c>
      <c r="O762" s="86"/>
      <c r="P762" s="224">
        <f>O762*H762</f>
        <v>0</v>
      </c>
      <c r="Q762" s="224">
        <v>0</v>
      </c>
      <c r="R762" s="224">
        <f>Q762*H762</f>
        <v>0</v>
      </c>
      <c r="S762" s="224">
        <v>0</v>
      </c>
      <c r="T762" s="225">
        <f>S762*H762</f>
        <v>0</v>
      </c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R762" s="226" t="s">
        <v>135</v>
      </c>
      <c r="AT762" s="226" t="s">
        <v>190</v>
      </c>
      <c r="AU762" s="226" t="s">
        <v>80</v>
      </c>
      <c r="AY762" s="19" t="s">
        <v>188</v>
      </c>
      <c r="BE762" s="227">
        <f>IF(N762="základní",J762,0)</f>
        <v>0</v>
      </c>
      <c r="BF762" s="227">
        <f>IF(N762="snížená",J762,0)</f>
        <v>0</v>
      </c>
      <c r="BG762" s="227">
        <f>IF(N762="zákl. přenesená",J762,0)</f>
        <v>0</v>
      </c>
      <c r="BH762" s="227">
        <f>IF(N762="sníž. přenesená",J762,0)</f>
        <v>0</v>
      </c>
      <c r="BI762" s="227">
        <f>IF(N762="nulová",J762,0)</f>
        <v>0</v>
      </c>
      <c r="BJ762" s="19" t="s">
        <v>80</v>
      </c>
      <c r="BK762" s="227">
        <f>ROUND(I762*H762,2)</f>
        <v>0</v>
      </c>
      <c r="BL762" s="19" t="s">
        <v>135</v>
      </c>
      <c r="BM762" s="226" t="s">
        <v>6868</v>
      </c>
    </row>
    <row r="763" s="2" customFormat="1" ht="16.5" customHeight="1">
      <c r="A763" s="40"/>
      <c r="B763" s="41"/>
      <c r="C763" s="215" t="s">
        <v>6869</v>
      </c>
      <c r="D763" s="215" t="s">
        <v>190</v>
      </c>
      <c r="E763" s="216" t="s">
        <v>6518</v>
      </c>
      <c r="F763" s="217" t="s">
        <v>6519</v>
      </c>
      <c r="G763" s="218" t="s">
        <v>451</v>
      </c>
      <c r="H763" s="219">
        <v>2</v>
      </c>
      <c r="I763" s="220"/>
      <c r="J763" s="221">
        <f>ROUND(I763*H763,2)</f>
        <v>0</v>
      </c>
      <c r="K763" s="217" t="s">
        <v>19</v>
      </c>
      <c r="L763" s="46"/>
      <c r="M763" s="222" t="s">
        <v>19</v>
      </c>
      <c r="N763" s="223" t="s">
        <v>44</v>
      </c>
      <c r="O763" s="86"/>
      <c r="P763" s="224">
        <f>O763*H763</f>
        <v>0</v>
      </c>
      <c r="Q763" s="224">
        <v>0</v>
      </c>
      <c r="R763" s="224">
        <f>Q763*H763</f>
        <v>0</v>
      </c>
      <c r="S763" s="224">
        <v>0</v>
      </c>
      <c r="T763" s="225">
        <f>S763*H763</f>
        <v>0</v>
      </c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R763" s="226" t="s">
        <v>135</v>
      </c>
      <c r="AT763" s="226" t="s">
        <v>190</v>
      </c>
      <c r="AU763" s="226" t="s">
        <v>80</v>
      </c>
      <c r="AY763" s="19" t="s">
        <v>188</v>
      </c>
      <c r="BE763" s="227">
        <f>IF(N763="základní",J763,0)</f>
        <v>0</v>
      </c>
      <c r="BF763" s="227">
        <f>IF(N763="snížená",J763,0)</f>
        <v>0</v>
      </c>
      <c r="BG763" s="227">
        <f>IF(N763="zákl. přenesená",J763,0)</f>
        <v>0</v>
      </c>
      <c r="BH763" s="227">
        <f>IF(N763="sníž. přenesená",J763,0)</f>
        <v>0</v>
      </c>
      <c r="BI763" s="227">
        <f>IF(N763="nulová",J763,0)</f>
        <v>0</v>
      </c>
      <c r="BJ763" s="19" t="s">
        <v>80</v>
      </c>
      <c r="BK763" s="227">
        <f>ROUND(I763*H763,2)</f>
        <v>0</v>
      </c>
      <c r="BL763" s="19" t="s">
        <v>135</v>
      </c>
      <c r="BM763" s="226" t="s">
        <v>6870</v>
      </c>
    </row>
    <row r="764" s="2" customFormat="1" ht="16.5" customHeight="1">
      <c r="A764" s="40"/>
      <c r="B764" s="41"/>
      <c r="C764" s="215" t="s">
        <v>6102</v>
      </c>
      <c r="D764" s="215" t="s">
        <v>190</v>
      </c>
      <c r="E764" s="216" t="s">
        <v>3904</v>
      </c>
      <c r="F764" s="217" t="s">
        <v>6522</v>
      </c>
      <c r="G764" s="218" t="s">
        <v>501</v>
      </c>
      <c r="H764" s="219">
        <v>64</v>
      </c>
      <c r="I764" s="220"/>
      <c r="J764" s="221">
        <f>ROUND(I764*H764,2)</f>
        <v>0</v>
      </c>
      <c r="K764" s="217" t="s">
        <v>19</v>
      </c>
      <c r="L764" s="46"/>
      <c r="M764" s="222" t="s">
        <v>19</v>
      </c>
      <c r="N764" s="223" t="s">
        <v>44</v>
      </c>
      <c r="O764" s="86"/>
      <c r="P764" s="224">
        <f>O764*H764</f>
        <v>0</v>
      </c>
      <c r="Q764" s="224">
        <v>0</v>
      </c>
      <c r="R764" s="224">
        <f>Q764*H764</f>
        <v>0</v>
      </c>
      <c r="S764" s="224">
        <v>0</v>
      </c>
      <c r="T764" s="225">
        <f>S764*H764</f>
        <v>0</v>
      </c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R764" s="226" t="s">
        <v>135</v>
      </c>
      <c r="AT764" s="226" t="s">
        <v>190</v>
      </c>
      <c r="AU764" s="226" t="s">
        <v>80</v>
      </c>
      <c r="AY764" s="19" t="s">
        <v>188</v>
      </c>
      <c r="BE764" s="227">
        <f>IF(N764="základní",J764,0)</f>
        <v>0</v>
      </c>
      <c r="BF764" s="227">
        <f>IF(N764="snížená",J764,0)</f>
        <v>0</v>
      </c>
      <c r="BG764" s="227">
        <f>IF(N764="zákl. přenesená",J764,0)</f>
        <v>0</v>
      </c>
      <c r="BH764" s="227">
        <f>IF(N764="sníž. přenesená",J764,0)</f>
        <v>0</v>
      </c>
      <c r="BI764" s="227">
        <f>IF(N764="nulová",J764,0)</f>
        <v>0</v>
      </c>
      <c r="BJ764" s="19" t="s">
        <v>80</v>
      </c>
      <c r="BK764" s="227">
        <f>ROUND(I764*H764,2)</f>
        <v>0</v>
      </c>
      <c r="BL764" s="19" t="s">
        <v>135</v>
      </c>
      <c r="BM764" s="226" t="s">
        <v>6871</v>
      </c>
    </row>
    <row r="765" s="2" customFormat="1" ht="16.5" customHeight="1">
      <c r="A765" s="40"/>
      <c r="B765" s="41"/>
      <c r="C765" s="215" t="s">
        <v>6872</v>
      </c>
      <c r="D765" s="215" t="s">
        <v>190</v>
      </c>
      <c r="E765" s="216" t="s">
        <v>6873</v>
      </c>
      <c r="F765" s="217" t="s">
        <v>6874</v>
      </c>
      <c r="G765" s="218" t="s">
        <v>1397</v>
      </c>
      <c r="H765" s="219">
        <v>20</v>
      </c>
      <c r="I765" s="220"/>
      <c r="J765" s="221">
        <f>ROUND(I765*H765,2)</f>
        <v>0</v>
      </c>
      <c r="K765" s="217" t="s">
        <v>19</v>
      </c>
      <c r="L765" s="46"/>
      <c r="M765" s="222" t="s">
        <v>19</v>
      </c>
      <c r="N765" s="223" t="s">
        <v>44</v>
      </c>
      <c r="O765" s="86"/>
      <c r="P765" s="224">
        <f>O765*H765</f>
        <v>0</v>
      </c>
      <c r="Q765" s="224">
        <v>0</v>
      </c>
      <c r="R765" s="224">
        <f>Q765*H765</f>
        <v>0</v>
      </c>
      <c r="S765" s="224">
        <v>0</v>
      </c>
      <c r="T765" s="225">
        <f>S765*H765</f>
        <v>0</v>
      </c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R765" s="226" t="s">
        <v>135</v>
      </c>
      <c r="AT765" s="226" t="s">
        <v>190</v>
      </c>
      <c r="AU765" s="226" t="s">
        <v>80</v>
      </c>
      <c r="AY765" s="19" t="s">
        <v>188</v>
      </c>
      <c r="BE765" s="227">
        <f>IF(N765="základní",J765,0)</f>
        <v>0</v>
      </c>
      <c r="BF765" s="227">
        <f>IF(N765="snížená",J765,0)</f>
        <v>0</v>
      </c>
      <c r="BG765" s="227">
        <f>IF(N765="zákl. přenesená",J765,0)</f>
        <v>0</v>
      </c>
      <c r="BH765" s="227">
        <f>IF(N765="sníž. přenesená",J765,0)</f>
        <v>0</v>
      </c>
      <c r="BI765" s="227">
        <f>IF(N765="nulová",J765,0)</f>
        <v>0</v>
      </c>
      <c r="BJ765" s="19" t="s">
        <v>80</v>
      </c>
      <c r="BK765" s="227">
        <f>ROUND(I765*H765,2)</f>
        <v>0</v>
      </c>
      <c r="BL765" s="19" t="s">
        <v>135</v>
      </c>
      <c r="BM765" s="226" t="s">
        <v>6875</v>
      </c>
    </row>
    <row r="766" s="2" customFormat="1" ht="16.5" customHeight="1">
      <c r="A766" s="40"/>
      <c r="B766" s="41"/>
      <c r="C766" s="215" t="s">
        <v>6103</v>
      </c>
      <c r="D766" s="215" t="s">
        <v>190</v>
      </c>
      <c r="E766" s="216" t="s">
        <v>6531</v>
      </c>
      <c r="F766" s="217" t="s">
        <v>3798</v>
      </c>
      <c r="G766" s="218" t="s">
        <v>1397</v>
      </c>
      <c r="H766" s="219">
        <v>20</v>
      </c>
      <c r="I766" s="220"/>
      <c r="J766" s="221">
        <f>ROUND(I766*H766,2)</f>
        <v>0</v>
      </c>
      <c r="K766" s="217" t="s">
        <v>19</v>
      </c>
      <c r="L766" s="46"/>
      <c r="M766" s="222" t="s">
        <v>19</v>
      </c>
      <c r="N766" s="223" t="s">
        <v>44</v>
      </c>
      <c r="O766" s="86"/>
      <c r="P766" s="224">
        <f>O766*H766</f>
        <v>0</v>
      </c>
      <c r="Q766" s="224">
        <v>0</v>
      </c>
      <c r="R766" s="224">
        <f>Q766*H766</f>
        <v>0</v>
      </c>
      <c r="S766" s="224">
        <v>0</v>
      </c>
      <c r="T766" s="225">
        <f>S766*H766</f>
        <v>0</v>
      </c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R766" s="226" t="s">
        <v>135</v>
      </c>
      <c r="AT766" s="226" t="s">
        <v>190</v>
      </c>
      <c r="AU766" s="226" t="s">
        <v>80</v>
      </c>
      <c r="AY766" s="19" t="s">
        <v>188</v>
      </c>
      <c r="BE766" s="227">
        <f>IF(N766="základní",J766,0)</f>
        <v>0</v>
      </c>
      <c r="BF766" s="227">
        <f>IF(N766="snížená",J766,0)</f>
        <v>0</v>
      </c>
      <c r="BG766" s="227">
        <f>IF(N766="zákl. přenesená",J766,0)</f>
        <v>0</v>
      </c>
      <c r="BH766" s="227">
        <f>IF(N766="sníž. přenesená",J766,0)</f>
        <v>0</v>
      </c>
      <c r="BI766" s="227">
        <f>IF(N766="nulová",J766,0)</f>
        <v>0</v>
      </c>
      <c r="BJ766" s="19" t="s">
        <v>80</v>
      </c>
      <c r="BK766" s="227">
        <f>ROUND(I766*H766,2)</f>
        <v>0</v>
      </c>
      <c r="BL766" s="19" t="s">
        <v>135</v>
      </c>
      <c r="BM766" s="226" t="s">
        <v>6876</v>
      </c>
    </row>
    <row r="767" s="2" customFormat="1" ht="16.5" customHeight="1">
      <c r="A767" s="40"/>
      <c r="B767" s="41"/>
      <c r="C767" s="215" t="s">
        <v>6877</v>
      </c>
      <c r="D767" s="215" t="s">
        <v>190</v>
      </c>
      <c r="E767" s="216" t="s">
        <v>6540</v>
      </c>
      <c r="F767" s="217" t="s">
        <v>6541</v>
      </c>
      <c r="G767" s="218" t="s">
        <v>1352</v>
      </c>
      <c r="H767" s="219">
        <v>4</v>
      </c>
      <c r="I767" s="220"/>
      <c r="J767" s="221">
        <f>ROUND(I767*H767,2)</f>
        <v>0</v>
      </c>
      <c r="K767" s="217" t="s">
        <v>19</v>
      </c>
      <c r="L767" s="46"/>
      <c r="M767" s="222" t="s">
        <v>19</v>
      </c>
      <c r="N767" s="223" t="s">
        <v>44</v>
      </c>
      <c r="O767" s="86"/>
      <c r="P767" s="224">
        <f>O767*H767</f>
        <v>0</v>
      </c>
      <c r="Q767" s="224">
        <v>0</v>
      </c>
      <c r="R767" s="224">
        <f>Q767*H767</f>
        <v>0</v>
      </c>
      <c r="S767" s="224">
        <v>0</v>
      </c>
      <c r="T767" s="225">
        <f>S767*H767</f>
        <v>0</v>
      </c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R767" s="226" t="s">
        <v>135</v>
      </c>
      <c r="AT767" s="226" t="s">
        <v>190</v>
      </c>
      <c r="AU767" s="226" t="s">
        <v>80</v>
      </c>
      <c r="AY767" s="19" t="s">
        <v>188</v>
      </c>
      <c r="BE767" s="227">
        <f>IF(N767="základní",J767,0)</f>
        <v>0</v>
      </c>
      <c r="BF767" s="227">
        <f>IF(N767="snížená",J767,0)</f>
        <v>0</v>
      </c>
      <c r="BG767" s="227">
        <f>IF(N767="zákl. přenesená",J767,0)</f>
        <v>0</v>
      </c>
      <c r="BH767" s="227">
        <f>IF(N767="sníž. přenesená",J767,0)</f>
        <v>0</v>
      </c>
      <c r="BI767" s="227">
        <f>IF(N767="nulová",J767,0)</f>
        <v>0</v>
      </c>
      <c r="BJ767" s="19" t="s">
        <v>80</v>
      </c>
      <c r="BK767" s="227">
        <f>ROUND(I767*H767,2)</f>
        <v>0</v>
      </c>
      <c r="BL767" s="19" t="s">
        <v>135</v>
      </c>
      <c r="BM767" s="226" t="s">
        <v>6878</v>
      </c>
    </row>
    <row r="768" s="2" customFormat="1" ht="21.75" customHeight="1">
      <c r="A768" s="40"/>
      <c r="B768" s="41"/>
      <c r="C768" s="215" t="s">
        <v>6104</v>
      </c>
      <c r="D768" s="215" t="s">
        <v>190</v>
      </c>
      <c r="E768" s="216" t="s">
        <v>6550</v>
      </c>
      <c r="F768" s="217" t="s">
        <v>6551</v>
      </c>
      <c r="G768" s="218" t="s">
        <v>345</v>
      </c>
      <c r="H768" s="219">
        <v>0.050000000000000003</v>
      </c>
      <c r="I768" s="220"/>
      <c r="J768" s="221">
        <f>ROUND(I768*H768,2)</f>
        <v>0</v>
      </c>
      <c r="K768" s="217" t="s">
        <v>19</v>
      </c>
      <c r="L768" s="46"/>
      <c r="M768" s="222" t="s">
        <v>19</v>
      </c>
      <c r="N768" s="223" t="s">
        <v>44</v>
      </c>
      <c r="O768" s="86"/>
      <c r="P768" s="224">
        <f>O768*H768</f>
        <v>0</v>
      </c>
      <c r="Q768" s="224">
        <v>0</v>
      </c>
      <c r="R768" s="224">
        <f>Q768*H768</f>
        <v>0</v>
      </c>
      <c r="S768" s="224">
        <v>0</v>
      </c>
      <c r="T768" s="225">
        <f>S768*H768</f>
        <v>0</v>
      </c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R768" s="226" t="s">
        <v>135</v>
      </c>
      <c r="AT768" s="226" t="s">
        <v>190</v>
      </c>
      <c r="AU768" s="226" t="s">
        <v>80</v>
      </c>
      <c r="AY768" s="19" t="s">
        <v>188</v>
      </c>
      <c r="BE768" s="227">
        <f>IF(N768="základní",J768,0)</f>
        <v>0</v>
      </c>
      <c r="BF768" s="227">
        <f>IF(N768="snížená",J768,0)</f>
        <v>0</v>
      </c>
      <c r="BG768" s="227">
        <f>IF(N768="zákl. přenesená",J768,0)</f>
        <v>0</v>
      </c>
      <c r="BH768" s="227">
        <f>IF(N768="sníž. přenesená",J768,0)</f>
        <v>0</v>
      </c>
      <c r="BI768" s="227">
        <f>IF(N768="nulová",J768,0)</f>
        <v>0</v>
      </c>
      <c r="BJ768" s="19" t="s">
        <v>80</v>
      </c>
      <c r="BK768" s="227">
        <f>ROUND(I768*H768,2)</f>
        <v>0</v>
      </c>
      <c r="BL768" s="19" t="s">
        <v>135</v>
      </c>
      <c r="BM768" s="226" t="s">
        <v>6879</v>
      </c>
    </row>
    <row r="769" s="2" customFormat="1" ht="16.5" customHeight="1">
      <c r="A769" s="40"/>
      <c r="B769" s="41"/>
      <c r="C769" s="215" t="s">
        <v>6880</v>
      </c>
      <c r="D769" s="215" t="s">
        <v>190</v>
      </c>
      <c r="E769" s="216" t="s">
        <v>6554</v>
      </c>
      <c r="F769" s="217" t="s">
        <v>6555</v>
      </c>
      <c r="G769" s="218" t="s">
        <v>345</v>
      </c>
      <c r="H769" s="219">
        <v>0.050000000000000003</v>
      </c>
      <c r="I769" s="220"/>
      <c r="J769" s="221">
        <f>ROUND(I769*H769,2)</f>
        <v>0</v>
      </c>
      <c r="K769" s="217" t="s">
        <v>19</v>
      </c>
      <c r="L769" s="46"/>
      <c r="M769" s="222" t="s">
        <v>19</v>
      </c>
      <c r="N769" s="223" t="s">
        <v>44</v>
      </c>
      <c r="O769" s="86"/>
      <c r="P769" s="224">
        <f>O769*H769</f>
        <v>0</v>
      </c>
      <c r="Q769" s="224">
        <v>0</v>
      </c>
      <c r="R769" s="224">
        <f>Q769*H769</f>
        <v>0</v>
      </c>
      <c r="S769" s="224">
        <v>0</v>
      </c>
      <c r="T769" s="225">
        <f>S769*H769</f>
        <v>0</v>
      </c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R769" s="226" t="s">
        <v>135</v>
      </c>
      <c r="AT769" s="226" t="s">
        <v>190</v>
      </c>
      <c r="AU769" s="226" t="s">
        <v>80</v>
      </c>
      <c r="AY769" s="19" t="s">
        <v>188</v>
      </c>
      <c r="BE769" s="227">
        <f>IF(N769="základní",J769,0)</f>
        <v>0</v>
      </c>
      <c r="BF769" s="227">
        <f>IF(N769="snížená",J769,0)</f>
        <v>0</v>
      </c>
      <c r="BG769" s="227">
        <f>IF(N769="zákl. přenesená",J769,0)</f>
        <v>0</v>
      </c>
      <c r="BH769" s="227">
        <f>IF(N769="sníž. přenesená",J769,0)</f>
        <v>0</v>
      </c>
      <c r="BI769" s="227">
        <f>IF(N769="nulová",J769,0)</f>
        <v>0</v>
      </c>
      <c r="BJ769" s="19" t="s">
        <v>80</v>
      </c>
      <c r="BK769" s="227">
        <f>ROUND(I769*H769,2)</f>
        <v>0</v>
      </c>
      <c r="BL769" s="19" t="s">
        <v>135</v>
      </c>
      <c r="BM769" s="226" t="s">
        <v>6881</v>
      </c>
    </row>
    <row r="770" s="2" customFormat="1" ht="16.5" customHeight="1">
      <c r="A770" s="40"/>
      <c r="B770" s="41"/>
      <c r="C770" s="215" t="s">
        <v>6105</v>
      </c>
      <c r="D770" s="215" t="s">
        <v>190</v>
      </c>
      <c r="E770" s="216" t="s">
        <v>6557</v>
      </c>
      <c r="F770" s="217" t="s">
        <v>6558</v>
      </c>
      <c r="G770" s="218" t="s">
        <v>345</v>
      </c>
      <c r="H770" s="219">
        <v>1.5</v>
      </c>
      <c r="I770" s="220"/>
      <c r="J770" s="221">
        <f>ROUND(I770*H770,2)</f>
        <v>0</v>
      </c>
      <c r="K770" s="217" t="s">
        <v>19</v>
      </c>
      <c r="L770" s="46"/>
      <c r="M770" s="222" t="s">
        <v>19</v>
      </c>
      <c r="N770" s="223" t="s">
        <v>44</v>
      </c>
      <c r="O770" s="86"/>
      <c r="P770" s="224">
        <f>O770*H770</f>
        <v>0</v>
      </c>
      <c r="Q770" s="224">
        <v>0</v>
      </c>
      <c r="R770" s="224">
        <f>Q770*H770</f>
        <v>0</v>
      </c>
      <c r="S770" s="224">
        <v>0</v>
      </c>
      <c r="T770" s="225">
        <f>S770*H770</f>
        <v>0</v>
      </c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R770" s="226" t="s">
        <v>135</v>
      </c>
      <c r="AT770" s="226" t="s">
        <v>190</v>
      </c>
      <c r="AU770" s="226" t="s">
        <v>80</v>
      </c>
      <c r="AY770" s="19" t="s">
        <v>188</v>
      </c>
      <c r="BE770" s="227">
        <f>IF(N770="základní",J770,0)</f>
        <v>0</v>
      </c>
      <c r="BF770" s="227">
        <f>IF(N770="snížená",J770,0)</f>
        <v>0</v>
      </c>
      <c r="BG770" s="227">
        <f>IF(N770="zákl. přenesená",J770,0)</f>
        <v>0</v>
      </c>
      <c r="BH770" s="227">
        <f>IF(N770="sníž. přenesená",J770,0)</f>
        <v>0</v>
      </c>
      <c r="BI770" s="227">
        <f>IF(N770="nulová",J770,0)</f>
        <v>0</v>
      </c>
      <c r="BJ770" s="19" t="s">
        <v>80</v>
      </c>
      <c r="BK770" s="227">
        <f>ROUND(I770*H770,2)</f>
        <v>0</v>
      </c>
      <c r="BL770" s="19" t="s">
        <v>135</v>
      </c>
      <c r="BM770" s="226" t="s">
        <v>6882</v>
      </c>
    </row>
    <row r="771" s="2" customFormat="1" ht="16.5" customHeight="1">
      <c r="A771" s="40"/>
      <c r="B771" s="41"/>
      <c r="C771" s="215" t="s">
        <v>6883</v>
      </c>
      <c r="D771" s="215" t="s">
        <v>190</v>
      </c>
      <c r="E771" s="216" t="s">
        <v>6561</v>
      </c>
      <c r="F771" s="217" t="s">
        <v>6562</v>
      </c>
      <c r="G771" s="218" t="s">
        <v>345</v>
      </c>
      <c r="H771" s="219">
        <v>0.050000000000000003</v>
      </c>
      <c r="I771" s="220"/>
      <c r="J771" s="221">
        <f>ROUND(I771*H771,2)</f>
        <v>0</v>
      </c>
      <c r="K771" s="217" t="s">
        <v>19</v>
      </c>
      <c r="L771" s="46"/>
      <c r="M771" s="222" t="s">
        <v>19</v>
      </c>
      <c r="N771" s="223" t="s">
        <v>44</v>
      </c>
      <c r="O771" s="86"/>
      <c r="P771" s="224">
        <f>O771*H771</f>
        <v>0</v>
      </c>
      <c r="Q771" s="224">
        <v>0</v>
      </c>
      <c r="R771" s="224">
        <f>Q771*H771</f>
        <v>0</v>
      </c>
      <c r="S771" s="224">
        <v>0</v>
      </c>
      <c r="T771" s="225">
        <f>S771*H771</f>
        <v>0</v>
      </c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R771" s="226" t="s">
        <v>135</v>
      </c>
      <c r="AT771" s="226" t="s">
        <v>190</v>
      </c>
      <c r="AU771" s="226" t="s">
        <v>80</v>
      </c>
      <c r="AY771" s="19" t="s">
        <v>188</v>
      </c>
      <c r="BE771" s="227">
        <f>IF(N771="základní",J771,0)</f>
        <v>0</v>
      </c>
      <c r="BF771" s="227">
        <f>IF(N771="snížená",J771,0)</f>
        <v>0</v>
      </c>
      <c r="BG771" s="227">
        <f>IF(N771="zákl. přenesená",J771,0)</f>
        <v>0</v>
      </c>
      <c r="BH771" s="227">
        <f>IF(N771="sníž. přenesená",J771,0)</f>
        <v>0</v>
      </c>
      <c r="BI771" s="227">
        <f>IF(N771="nulová",J771,0)</f>
        <v>0</v>
      </c>
      <c r="BJ771" s="19" t="s">
        <v>80</v>
      </c>
      <c r="BK771" s="227">
        <f>ROUND(I771*H771,2)</f>
        <v>0</v>
      </c>
      <c r="BL771" s="19" t="s">
        <v>135</v>
      </c>
      <c r="BM771" s="226" t="s">
        <v>6884</v>
      </c>
    </row>
    <row r="772" s="2" customFormat="1" ht="16.5" customHeight="1">
      <c r="A772" s="40"/>
      <c r="B772" s="41"/>
      <c r="C772" s="215" t="s">
        <v>6106</v>
      </c>
      <c r="D772" s="215" t="s">
        <v>190</v>
      </c>
      <c r="E772" s="216" t="s">
        <v>3918</v>
      </c>
      <c r="F772" s="217" t="s">
        <v>6534</v>
      </c>
      <c r="G772" s="218" t="s">
        <v>1352</v>
      </c>
      <c r="H772" s="219">
        <v>2</v>
      </c>
      <c r="I772" s="220"/>
      <c r="J772" s="221">
        <f>ROUND(I772*H772,2)</f>
        <v>0</v>
      </c>
      <c r="K772" s="217" t="s">
        <v>19</v>
      </c>
      <c r="L772" s="46"/>
      <c r="M772" s="222" t="s">
        <v>19</v>
      </c>
      <c r="N772" s="223" t="s">
        <v>44</v>
      </c>
      <c r="O772" s="86"/>
      <c r="P772" s="224">
        <f>O772*H772</f>
        <v>0</v>
      </c>
      <c r="Q772" s="224">
        <v>0</v>
      </c>
      <c r="R772" s="224">
        <f>Q772*H772</f>
        <v>0</v>
      </c>
      <c r="S772" s="224">
        <v>0</v>
      </c>
      <c r="T772" s="225">
        <f>S772*H772</f>
        <v>0</v>
      </c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R772" s="226" t="s">
        <v>135</v>
      </c>
      <c r="AT772" s="226" t="s">
        <v>190</v>
      </c>
      <c r="AU772" s="226" t="s">
        <v>80</v>
      </c>
      <c r="AY772" s="19" t="s">
        <v>188</v>
      </c>
      <c r="BE772" s="227">
        <f>IF(N772="základní",J772,0)</f>
        <v>0</v>
      </c>
      <c r="BF772" s="227">
        <f>IF(N772="snížená",J772,0)</f>
        <v>0</v>
      </c>
      <c r="BG772" s="227">
        <f>IF(N772="zákl. přenesená",J772,0)</f>
        <v>0</v>
      </c>
      <c r="BH772" s="227">
        <f>IF(N772="sníž. přenesená",J772,0)</f>
        <v>0</v>
      </c>
      <c r="BI772" s="227">
        <f>IF(N772="nulová",J772,0)</f>
        <v>0</v>
      </c>
      <c r="BJ772" s="19" t="s">
        <v>80</v>
      </c>
      <c r="BK772" s="227">
        <f>ROUND(I772*H772,2)</f>
        <v>0</v>
      </c>
      <c r="BL772" s="19" t="s">
        <v>135</v>
      </c>
      <c r="BM772" s="226" t="s">
        <v>6885</v>
      </c>
    </row>
    <row r="773" s="2" customFormat="1" ht="16.5" customHeight="1">
      <c r="A773" s="40"/>
      <c r="B773" s="41"/>
      <c r="C773" s="215" t="s">
        <v>6886</v>
      </c>
      <c r="D773" s="215" t="s">
        <v>190</v>
      </c>
      <c r="E773" s="216" t="s">
        <v>6887</v>
      </c>
      <c r="F773" s="217" t="s">
        <v>6548</v>
      </c>
      <c r="G773" s="218" t="s">
        <v>3827</v>
      </c>
      <c r="H773" s="219">
        <v>1</v>
      </c>
      <c r="I773" s="220"/>
      <c r="J773" s="221">
        <f>ROUND(I773*H773,2)</f>
        <v>0</v>
      </c>
      <c r="K773" s="217" t="s">
        <v>19</v>
      </c>
      <c r="L773" s="46"/>
      <c r="M773" s="222" t="s">
        <v>19</v>
      </c>
      <c r="N773" s="223" t="s">
        <v>44</v>
      </c>
      <c r="O773" s="86"/>
      <c r="P773" s="224">
        <f>O773*H773</f>
        <v>0</v>
      </c>
      <c r="Q773" s="224">
        <v>0</v>
      </c>
      <c r="R773" s="224">
        <f>Q773*H773</f>
        <v>0</v>
      </c>
      <c r="S773" s="224">
        <v>0</v>
      </c>
      <c r="T773" s="225">
        <f>S773*H773</f>
        <v>0</v>
      </c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R773" s="226" t="s">
        <v>135</v>
      </c>
      <c r="AT773" s="226" t="s">
        <v>190</v>
      </c>
      <c r="AU773" s="226" t="s">
        <v>80</v>
      </c>
      <c r="AY773" s="19" t="s">
        <v>188</v>
      </c>
      <c r="BE773" s="227">
        <f>IF(N773="základní",J773,0)</f>
        <v>0</v>
      </c>
      <c r="BF773" s="227">
        <f>IF(N773="snížená",J773,0)</f>
        <v>0</v>
      </c>
      <c r="BG773" s="227">
        <f>IF(N773="zákl. přenesená",J773,0)</f>
        <v>0</v>
      </c>
      <c r="BH773" s="227">
        <f>IF(N773="sníž. přenesená",J773,0)</f>
        <v>0</v>
      </c>
      <c r="BI773" s="227">
        <f>IF(N773="nulová",J773,0)</f>
        <v>0</v>
      </c>
      <c r="BJ773" s="19" t="s">
        <v>80</v>
      </c>
      <c r="BK773" s="227">
        <f>ROUND(I773*H773,2)</f>
        <v>0</v>
      </c>
      <c r="BL773" s="19" t="s">
        <v>135</v>
      </c>
      <c r="BM773" s="226" t="s">
        <v>6888</v>
      </c>
    </row>
    <row r="774" s="2" customFormat="1" ht="16.5" customHeight="1">
      <c r="A774" s="40"/>
      <c r="B774" s="41"/>
      <c r="C774" s="215" t="s">
        <v>6107</v>
      </c>
      <c r="D774" s="215" t="s">
        <v>190</v>
      </c>
      <c r="E774" s="216" t="s">
        <v>6889</v>
      </c>
      <c r="F774" s="217" t="s">
        <v>6890</v>
      </c>
      <c r="G774" s="218" t="s">
        <v>501</v>
      </c>
      <c r="H774" s="219">
        <v>20</v>
      </c>
      <c r="I774" s="220"/>
      <c r="J774" s="221">
        <f>ROUND(I774*H774,2)</f>
        <v>0</v>
      </c>
      <c r="K774" s="217" t="s">
        <v>19</v>
      </c>
      <c r="L774" s="46"/>
      <c r="M774" s="222" t="s">
        <v>19</v>
      </c>
      <c r="N774" s="223" t="s">
        <v>44</v>
      </c>
      <c r="O774" s="86"/>
      <c r="P774" s="224">
        <f>O774*H774</f>
        <v>0</v>
      </c>
      <c r="Q774" s="224">
        <v>0</v>
      </c>
      <c r="R774" s="224">
        <f>Q774*H774</f>
        <v>0</v>
      </c>
      <c r="S774" s="224">
        <v>0</v>
      </c>
      <c r="T774" s="225">
        <f>S774*H774</f>
        <v>0</v>
      </c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R774" s="226" t="s">
        <v>135</v>
      </c>
      <c r="AT774" s="226" t="s">
        <v>190</v>
      </c>
      <c r="AU774" s="226" t="s">
        <v>80</v>
      </c>
      <c r="AY774" s="19" t="s">
        <v>188</v>
      </c>
      <c r="BE774" s="227">
        <f>IF(N774="základní",J774,0)</f>
        <v>0</v>
      </c>
      <c r="BF774" s="227">
        <f>IF(N774="snížená",J774,0)</f>
        <v>0</v>
      </c>
      <c r="BG774" s="227">
        <f>IF(N774="zákl. přenesená",J774,0)</f>
        <v>0</v>
      </c>
      <c r="BH774" s="227">
        <f>IF(N774="sníž. přenesená",J774,0)</f>
        <v>0</v>
      </c>
      <c r="BI774" s="227">
        <f>IF(N774="nulová",J774,0)</f>
        <v>0</v>
      </c>
      <c r="BJ774" s="19" t="s">
        <v>80</v>
      </c>
      <c r="BK774" s="227">
        <f>ROUND(I774*H774,2)</f>
        <v>0</v>
      </c>
      <c r="BL774" s="19" t="s">
        <v>135</v>
      </c>
      <c r="BM774" s="226" t="s">
        <v>6891</v>
      </c>
    </row>
    <row r="775" s="2" customFormat="1" ht="16.5" customHeight="1">
      <c r="A775" s="40"/>
      <c r="B775" s="41"/>
      <c r="C775" s="215" t="s">
        <v>6892</v>
      </c>
      <c r="D775" s="215" t="s">
        <v>190</v>
      </c>
      <c r="E775" s="216" t="s">
        <v>6893</v>
      </c>
      <c r="F775" s="217" t="s">
        <v>6894</v>
      </c>
      <c r="G775" s="218" t="s">
        <v>501</v>
      </c>
      <c r="H775" s="219">
        <v>20</v>
      </c>
      <c r="I775" s="220"/>
      <c r="J775" s="221">
        <f>ROUND(I775*H775,2)</f>
        <v>0</v>
      </c>
      <c r="K775" s="217" t="s">
        <v>19</v>
      </c>
      <c r="L775" s="46"/>
      <c r="M775" s="222" t="s">
        <v>19</v>
      </c>
      <c r="N775" s="223" t="s">
        <v>44</v>
      </c>
      <c r="O775" s="86"/>
      <c r="P775" s="224">
        <f>O775*H775</f>
        <v>0</v>
      </c>
      <c r="Q775" s="224">
        <v>0</v>
      </c>
      <c r="R775" s="224">
        <f>Q775*H775</f>
        <v>0</v>
      </c>
      <c r="S775" s="224">
        <v>0</v>
      </c>
      <c r="T775" s="225">
        <f>S775*H775</f>
        <v>0</v>
      </c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R775" s="226" t="s">
        <v>135</v>
      </c>
      <c r="AT775" s="226" t="s">
        <v>190</v>
      </c>
      <c r="AU775" s="226" t="s">
        <v>80</v>
      </c>
      <c r="AY775" s="19" t="s">
        <v>188</v>
      </c>
      <c r="BE775" s="227">
        <f>IF(N775="základní",J775,0)</f>
        <v>0</v>
      </c>
      <c r="BF775" s="227">
        <f>IF(N775="snížená",J775,0)</f>
        <v>0</v>
      </c>
      <c r="BG775" s="227">
        <f>IF(N775="zákl. přenesená",J775,0)</f>
        <v>0</v>
      </c>
      <c r="BH775" s="227">
        <f>IF(N775="sníž. přenesená",J775,0)</f>
        <v>0</v>
      </c>
      <c r="BI775" s="227">
        <f>IF(N775="nulová",J775,0)</f>
        <v>0</v>
      </c>
      <c r="BJ775" s="19" t="s">
        <v>80</v>
      </c>
      <c r="BK775" s="227">
        <f>ROUND(I775*H775,2)</f>
        <v>0</v>
      </c>
      <c r="BL775" s="19" t="s">
        <v>135</v>
      </c>
      <c r="BM775" s="226" t="s">
        <v>6895</v>
      </c>
    </row>
    <row r="776" s="2" customFormat="1" ht="16.5" customHeight="1">
      <c r="A776" s="40"/>
      <c r="B776" s="41"/>
      <c r="C776" s="215" t="s">
        <v>6108</v>
      </c>
      <c r="D776" s="215" t="s">
        <v>190</v>
      </c>
      <c r="E776" s="216" t="s">
        <v>5589</v>
      </c>
      <c r="F776" s="217" t="s">
        <v>4152</v>
      </c>
      <c r="G776" s="218" t="s">
        <v>451</v>
      </c>
      <c r="H776" s="219">
        <v>8</v>
      </c>
      <c r="I776" s="220"/>
      <c r="J776" s="221">
        <f>ROUND(I776*H776,2)</f>
        <v>0</v>
      </c>
      <c r="K776" s="217" t="s">
        <v>19</v>
      </c>
      <c r="L776" s="46"/>
      <c r="M776" s="222" t="s">
        <v>19</v>
      </c>
      <c r="N776" s="223" t="s">
        <v>44</v>
      </c>
      <c r="O776" s="86"/>
      <c r="P776" s="224">
        <f>O776*H776</f>
        <v>0</v>
      </c>
      <c r="Q776" s="224">
        <v>0</v>
      </c>
      <c r="R776" s="224">
        <f>Q776*H776</f>
        <v>0</v>
      </c>
      <c r="S776" s="224">
        <v>0</v>
      </c>
      <c r="T776" s="225">
        <f>S776*H776</f>
        <v>0</v>
      </c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R776" s="226" t="s">
        <v>135</v>
      </c>
      <c r="AT776" s="226" t="s">
        <v>190</v>
      </c>
      <c r="AU776" s="226" t="s">
        <v>80</v>
      </c>
      <c r="AY776" s="19" t="s">
        <v>188</v>
      </c>
      <c r="BE776" s="227">
        <f>IF(N776="základní",J776,0)</f>
        <v>0</v>
      </c>
      <c r="BF776" s="227">
        <f>IF(N776="snížená",J776,0)</f>
        <v>0</v>
      </c>
      <c r="BG776" s="227">
        <f>IF(N776="zákl. přenesená",J776,0)</f>
        <v>0</v>
      </c>
      <c r="BH776" s="227">
        <f>IF(N776="sníž. přenesená",J776,0)</f>
        <v>0</v>
      </c>
      <c r="BI776" s="227">
        <f>IF(N776="nulová",J776,0)</f>
        <v>0</v>
      </c>
      <c r="BJ776" s="19" t="s">
        <v>80</v>
      </c>
      <c r="BK776" s="227">
        <f>ROUND(I776*H776,2)</f>
        <v>0</v>
      </c>
      <c r="BL776" s="19" t="s">
        <v>135</v>
      </c>
      <c r="BM776" s="226" t="s">
        <v>6896</v>
      </c>
    </row>
    <row r="777" s="2" customFormat="1" ht="16.5" customHeight="1">
      <c r="A777" s="40"/>
      <c r="B777" s="41"/>
      <c r="C777" s="215" t="s">
        <v>6897</v>
      </c>
      <c r="D777" s="215" t="s">
        <v>190</v>
      </c>
      <c r="E777" s="216" t="s">
        <v>3922</v>
      </c>
      <c r="F777" s="217" t="s">
        <v>6570</v>
      </c>
      <c r="G777" s="218" t="s">
        <v>345</v>
      </c>
      <c r="H777" s="219">
        <v>0.050000000000000003</v>
      </c>
      <c r="I777" s="220"/>
      <c r="J777" s="221">
        <f>ROUND(I777*H777,2)</f>
        <v>0</v>
      </c>
      <c r="K777" s="217" t="s">
        <v>19</v>
      </c>
      <c r="L777" s="46"/>
      <c r="M777" s="222" t="s">
        <v>19</v>
      </c>
      <c r="N777" s="223" t="s">
        <v>44</v>
      </c>
      <c r="O777" s="86"/>
      <c r="P777" s="224">
        <f>O777*H777</f>
        <v>0</v>
      </c>
      <c r="Q777" s="224">
        <v>0</v>
      </c>
      <c r="R777" s="224">
        <f>Q777*H777</f>
        <v>0</v>
      </c>
      <c r="S777" s="224">
        <v>0</v>
      </c>
      <c r="T777" s="225">
        <f>S777*H777</f>
        <v>0</v>
      </c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R777" s="226" t="s">
        <v>135</v>
      </c>
      <c r="AT777" s="226" t="s">
        <v>190</v>
      </c>
      <c r="AU777" s="226" t="s">
        <v>80</v>
      </c>
      <c r="AY777" s="19" t="s">
        <v>188</v>
      </c>
      <c r="BE777" s="227">
        <f>IF(N777="základní",J777,0)</f>
        <v>0</v>
      </c>
      <c r="BF777" s="227">
        <f>IF(N777="snížená",J777,0)</f>
        <v>0</v>
      </c>
      <c r="BG777" s="227">
        <f>IF(N777="zákl. přenesená",J777,0)</f>
        <v>0</v>
      </c>
      <c r="BH777" s="227">
        <f>IF(N777="sníž. přenesená",J777,0)</f>
        <v>0</v>
      </c>
      <c r="BI777" s="227">
        <f>IF(N777="nulová",J777,0)</f>
        <v>0</v>
      </c>
      <c r="BJ777" s="19" t="s">
        <v>80</v>
      </c>
      <c r="BK777" s="227">
        <f>ROUND(I777*H777,2)</f>
        <v>0</v>
      </c>
      <c r="BL777" s="19" t="s">
        <v>135</v>
      </c>
      <c r="BM777" s="226" t="s">
        <v>6898</v>
      </c>
    </row>
    <row r="778" s="2" customFormat="1" ht="16.5" customHeight="1">
      <c r="A778" s="40"/>
      <c r="B778" s="41"/>
      <c r="C778" s="215" t="s">
        <v>6109</v>
      </c>
      <c r="D778" s="215" t="s">
        <v>190</v>
      </c>
      <c r="E778" s="216" t="s">
        <v>3924</v>
      </c>
      <c r="F778" s="217" t="s">
        <v>3767</v>
      </c>
      <c r="G778" s="218" t="s">
        <v>345</v>
      </c>
      <c r="H778" s="219">
        <v>0.050000000000000003</v>
      </c>
      <c r="I778" s="220"/>
      <c r="J778" s="221">
        <f>ROUND(I778*H778,2)</f>
        <v>0</v>
      </c>
      <c r="K778" s="217" t="s">
        <v>19</v>
      </c>
      <c r="L778" s="46"/>
      <c r="M778" s="222" t="s">
        <v>19</v>
      </c>
      <c r="N778" s="223" t="s">
        <v>44</v>
      </c>
      <c r="O778" s="86"/>
      <c r="P778" s="224">
        <f>O778*H778</f>
        <v>0</v>
      </c>
      <c r="Q778" s="224">
        <v>0</v>
      </c>
      <c r="R778" s="224">
        <f>Q778*H778</f>
        <v>0</v>
      </c>
      <c r="S778" s="224">
        <v>0</v>
      </c>
      <c r="T778" s="225">
        <f>S778*H778</f>
        <v>0</v>
      </c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R778" s="226" t="s">
        <v>135</v>
      </c>
      <c r="AT778" s="226" t="s">
        <v>190</v>
      </c>
      <c r="AU778" s="226" t="s">
        <v>80</v>
      </c>
      <c r="AY778" s="19" t="s">
        <v>188</v>
      </c>
      <c r="BE778" s="227">
        <f>IF(N778="základní",J778,0)</f>
        <v>0</v>
      </c>
      <c r="BF778" s="227">
        <f>IF(N778="snížená",J778,0)</f>
        <v>0</v>
      </c>
      <c r="BG778" s="227">
        <f>IF(N778="zákl. přenesená",J778,0)</f>
        <v>0</v>
      </c>
      <c r="BH778" s="227">
        <f>IF(N778="sníž. přenesená",J778,0)</f>
        <v>0</v>
      </c>
      <c r="BI778" s="227">
        <f>IF(N778="nulová",J778,0)</f>
        <v>0</v>
      </c>
      <c r="BJ778" s="19" t="s">
        <v>80</v>
      </c>
      <c r="BK778" s="227">
        <f>ROUND(I778*H778,2)</f>
        <v>0</v>
      </c>
      <c r="BL778" s="19" t="s">
        <v>135</v>
      </c>
      <c r="BM778" s="226" t="s">
        <v>6899</v>
      </c>
    </row>
    <row r="779" s="2" customFormat="1" ht="16.5" customHeight="1">
      <c r="A779" s="40"/>
      <c r="B779" s="41"/>
      <c r="C779" s="215" t="s">
        <v>6900</v>
      </c>
      <c r="D779" s="215" t="s">
        <v>190</v>
      </c>
      <c r="E779" s="216" t="s">
        <v>5591</v>
      </c>
      <c r="F779" s="217" t="s">
        <v>5592</v>
      </c>
      <c r="G779" s="218" t="s">
        <v>345</v>
      </c>
      <c r="H779" s="219">
        <v>0.10000000000000001</v>
      </c>
      <c r="I779" s="220"/>
      <c r="J779" s="221">
        <f>ROUND(I779*H779,2)</f>
        <v>0</v>
      </c>
      <c r="K779" s="217" t="s">
        <v>19</v>
      </c>
      <c r="L779" s="46"/>
      <c r="M779" s="222" t="s">
        <v>19</v>
      </c>
      <c r="N779" s="223" t="s">
        <v>44</v>
      </c>
      <c r="O779" s="86"/>
      <c r="P779" s="224">
        <f>O779*H779</f>
        <v>0</v>
      </c>
      <c r="Q779" s="224">
        <v>0</v>
      </c>
      <c r="R779" s="224">
        <f>Q779*H779</f>
        <v>0</v>
      </c>
      <c r="S779" s="224">
        <v>0</v>
      </c>
      <c r="T779" s="225">
        <f>S779*H779</f>
        <v>0</v>
      </c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R779" s="226" t="s">
        <v>135</v>
      </c>
      <c r="AT779" s="226" t="s">
        <v>190</v>
      </c>
      <c r="AU779" s="226" t="s">
        <v>80</v>
      </c>
      <c r="AY779" s="19" t="s">
        <v>188</v>
      </c>
      <c r="BE779" s="227">
        <f>IF(N779="základní",J779,0)</f>
        <v>0</v>
      </c>
      <c r="BF779" s="227">
        <f>IF(N779="snížená",J779,0)</f>
        <v>0</v>
      </c>
      <c r="BG779" s="227">
        <f>IF(N779="zákl. přenesená",J779,0)</f>
        <v>0</v>
      </c>
      <c r="BH779" s="227">
        <f>IF(N779="sníž. přenesená",J779,0)</f>
        <v>0</v>
      </c>
      <c r="BI779" s="227">
        <f>IF(N779="nulová",J779,0)</f>
        <v>0</v>
      </c>
      <c r="BJ779" s="19" t="s">
        <v>80</v>
      </c>
      <c r="BK779" s="227">
        <f>ROUND(I779*H779,2)</f>
        <v>0</v>
      </c>
      <c r="BL779" s="19" t="s">
        <v>135</v>
      </c>
      <c r="BM779" s="226" t="s">
        <v>6901</v>
      </c>
    </row>
    <row r="780" s="2" customFormat="1" ht="16.5" customHeight="1">
      <c r="A780" s="40"/>
      <c r="B780" s="41"/>
      <c r="C780" s="215" t="s">
        <v>6110</v>
      </c>
      <c r="D780" s="215" t="s">
        <v>190</v>
      </c>
      <c r="E780" s="216" t="s">
        <v>5593</v>
      </c>
      <c r="F780" s="217" t="s">
        <v>3767</v>
      </c>
      <c r="G780" s="218" t="s">
        <v>345</v>
      </c>
      <c r="H780" s="219">
        <v>0.10000000000000001</v>
      </c>
      <c r="I780" s="220"/>
      <c r="J780" s="221">
        <f>ROUND(I780*H780,2)</f>
        <v>0</v>
      </c>
      <c r="K780" s="217" t="s">
        <v>19</v>
      </c>
      <c r="L780" s="46"/>
      <c r="M780" s="222" t="s">
        <v>19</v>
      </c>
      <c r="N780" s="223" t="s">
        <v>44</v>
      </c>
      <c r="O780" s="86"/>
      <c r="P780" s="224">
        <f>O780*H780</f>
        <v>0</v>
      </c>
      <c r="Q780" s="224">
        <v>0</v>
      </c>
      <c r="R780" s="224">
        <f>Q780*H780</f>
        <v>0</v>
      </c>
      <c r="S780" s="224">
        <v>0</v>
      </c>
      <c r="T780" s="225">
        <f>S780*H780</f>
        <v>0</v>
      </c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R780" s="226" t="s">
        <v>135</v>
      </c>
      <c r="AT780" s="226" t="s">
        <v>190</v>
      </c>
      <c r="AU780" s="226" t="s">
        <v>80</v>
      </c>
      <c r="AY780" s="19" t="s">
        <v>188</v>
      </c>
      <c r="BE780" s="227">
        <f>IF(N780="základní",J780,0)</f>
        <v>0</v>
      </c>
      <c r="BF780" s="227">
        <f>IF(N780="snížená",J780,0)</f>
        <v>0</v>
      </c>
      <c r="BG780" s="227">
        <f>IF(N780="zákl. přenesená",J780,0)</f>
        <v>0</v>
      </c>
      <c r="BH780" s="227">
        <f>IF(N780="sníž. přenesená",J780,0)</f>
        <v>0</v>
      </c>
      <c r="BI780" s="227">
        <f>IF(N780="nulová",J780,0)</f>
        <v>0</v>
      </c>
      <c r="BJ780" s="19" t="s">
        <v>80</v>
      </c>
      <c r="BK780" s="227">
        <f>ROUND(I780*H780,2)</f>
        <v>0</v>
      </c>
      <c r="BL780" s="19" t="s">
        <v>135</v>
      </c>
      <c r="BM780" s="226" t="s">
        <v>6902</v>
      </c>
    </row>
    <row r="781" s="2" customFormat="1" ht="16.5" customHeight="1">
      <c r="A781" s="40"/>
      <c r="B781" s="41"/>
      <c r="C781" s="215" t="s">
        <v>6903</v>
      </c>
      <c r="D781" s="215" t="s">
        <v>190</v>
      </c>
      <c r="E781" s="216" t="s">
        <v>5594</v>
      </c>
      <c r="F781" s="217" t="s">
        <v>5595</v>
      </c>
      <c r="G781" s="218" t="s">
        <v>1352</v>
      </c>
      <c r="H781" s="219">
        <v>1</v>
      </c>
      <c r="I781" s="220"/>
      <c r="J781" s="221">
        <f>ROUND(I781*H781,2)</f>
        <v>0</v>
      </c>
      <c r="K781" s="217" t="s">
        <v>19</v>
      </c>
      <c r="L781" s="46"/>
      <c r="M781" s="222" t="s">
        <v>19</v>
      </c>
      <c r="N781" s="223" t="s">
        <v>44</v>
      </c>
      <c r="O781" s="86"/>
      <c r="P781" s="224">
        <f>O781*H781</f>
        <v>0</v>
      </c>
      <c r="Q781" s="224">
        <v>0</v>
      </c>
      <c r="R781" s="224">
        <f>Q781*H781</f>
        <v>0</v>
      </c>
      <c r="S781" s="224">
        <v>0</v>
      </c>
      <c r="T781" s="225">
        <f>S781*H781</f>
        <v>0</v>
      </c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R781" s="226" t="s">
        <v>135</v>
      </c>
      <c r="AT781" s="226" t="s">
        <v>190</v>
      </c>
      <c r="AU781" s="226" t="s">
        <v>80</v>
      </c>
      <c r="AY781" s="19" t="s">
        <v>188</v>
      </c>
      <c r="BE781" s="227">
        <f>IF(N781="základní",J781,0)</f>
        <v>0</v>
      </c>
      <c r="BF781" s="227">
        <f>IF(N781="snížená",J781,0)</f>
        <v>0</v>
      </c>
      <c r="BG781" s="227">
        <f>IF(N781="zákl. přenesená",J781,0)</f>
        <v>0</v>
      </c>
      <c r="BH781" s="227">
        <f>IF(N781="sníž. přenesená",J781,0)</f>
        <v>0</v>
      </c>
      <c r="BI781" s="227">
        <f>IF(N781="nulová",J781,0)</f>
        <v>0</v>
      </c>
      <c r="BJ781" s="19" t="s">
        <v>80</v>
      </c>
      <c r="BK781" s="227">
        <f>ROUND(I781*H781,2)</f>
        <v>0</v>
      </c>
      <c r="BL781" s="19" t="s">
        <v>135</v>
      </c>
      <c r="BM781" s="226" t="s">
        <v>6904</v>
      </c>
    </row>
    <row r="782" s="12" customFormat="1" ht="25.92" customHeight="1">
      <c r="A782" s="12"/>
      <c r="B782" s="199"/>
      <c r="C782" s="200"/>
      <c r="D782" s="201" t="s">
        <v>72</v>
      </c>
      <c r="E782" s="202" t="s">
        <v>286</v>
      </c>
      <c r="F782" s="202" t="s">
        <v>6905</v>
      </c>
      <c r="G782" s="200"/>
      <c r="H782" s="200"/>
      <c r="I782" s="203"/>
      <c r="J782" s="204">
        <f>BK782</f>
        <v>0</v>
      </c>
      <c r="K782" s="200"/>
      <c r="L782" s="205"/>
      <c r="M782" s="206"/>
      <c r="N782" s="207"/>
      <c r="O782" s="207"/>
      <c r="P782" s="208">
        <f>SUM(P783:P791)</f>
        <v>0</v>
      </c>
      <c r="Q782" s="207"/>
      <c r="R782" s="208">
        <f>SUM(R783:R791)</f>
        <v>0</v>
      </c>
      <c r="S782" s="207"/>
      <c r="T782" s="209">
        <f>SUM(T783:T791)</f>
        <v>0</v>
      </c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R782" s="210" t="s">
        <v>80</v>
      </c>
      <c r="AT782" s="211" t="s">
        <v>72</v>
      </c>
      <c r="AU782" s="211" t="s">
        <v>73</v>
      </c>
      <c r="AY782" s="210" t="s">
        <v>188</v>
      </c>
      <c r="BK782" s="212">
        <f>SUM(BK783:BK791)</f>
        <v>0</v>
      </c>
    </row>
    <row r="783" s="2" customFormat="1" ht="21.75" customHeight="1">
      <c r="A783" s="40"/>
      <c r="B783" s="41"/>
      <c r="C783" s="215" t="s">
        <v>6111</v>
      </c>
      <c r="D783" s="215" t="s">
        <v>190</v>
      </c>
      <c r="E783" s="216" t="s">
        <v>6906</v>
      </c>
      <c r="F783" s="217" t="s">
        <v>4156</v>
      </c>
      <c r="G783" s="218" t="s">
        <v>1866</v>
      </c>
      <c r="H783" s="219">
        <v>1</v>
      </c>
      <c r="I783" s="220"/>
      <c r="J783" s="221">
        <f>ROUND(I783*H783,2)</f>
        <v>0</v>
      </c>
      <c r="K783" s="217" t="s">
        <v>19</v>
      </c>
      <c r="L783" s="46"/>
      <c r="M783" s="222" t="s">
        <v>19</v>
      </c>
      <c r="N783" s="223" t="s">
        <v>44</v>
      </c>
      <c r="O783" s="86"/>
      <c r="P783" s="224">
        <f>O783*H783</f>
        <v>0</v>
      </c>
      <c r="Q783" s="224">
        <v>0</v>
      </c>
      <c r="R783" s="224">
        <f>Q783*H783</f>
        <v>0</v>
      </c>
      <c r="S783" s="224">
        <v>0</v>
      </c>
      <c r="T783" s="225">
        <f>S783*H783</f>
        <v>0</v>
      </c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R783" s="226" t="s">
        <v>135</v>
      </c>
      <c r="AT783" s="226" t="s">
        <v>190</v>
      </c>
      <c r="AU783" s="226" t="s">
        <v>80</v>
      </c>
      <c r="AY783" s="19" t="s">
        <v>188</v>
      </c>
      <c r="BE783" s="227">
        <f>IF(N783="základní",J783,0)</f>
        <v>0</v>
      </c>
      <c r="BF783" s="227">
        <f>IF(N783="snížená",J783,0)</f>
        <v>0</v>
      </c>
      <c r="BG783" s="227">
        <f>IF(N783="zákl. přenesená",J783,0)</f>
        <v>0</v>
      </c>
      <c r="BH783" s="227">
        <f>IF(N783="sníž. přenesená",J783,0)</f>
        <v>0</v>
      </c>
      <c r="BI783" s="227">
        <f>IF(N783="nulová",J783,0)</f>
        <v>0</v>
      </c>
      <c r="BJ783" s="19" t="s">
        <v>80</v>
      </c>
      <c r="BK783" s="227">
        <f>ROUND(I783*H783,2)</f>
        <v>0</v>
      </c>
      <c r="BL783" s="19" t="s">
        <v>135</v>
      </c>
      <c r="BM783" s="226" t="s">
        <v>6907</v>
      </c>
    </row>
    <row r="784" s="2" customFormat="1" ht="16.5" customHeight="1">
      <c r="A784" s="40"/>
      <c r="B784" s="41"/>
      <c r="C784" s="215" t="s">
        <v>6908</v>
      </c>
      <c r="D784" s="215" t="s">
        <v>190</v>
      </c>
      <c r="E784" s="216" t="s">
        <v>6909</v>
      </c>
      <c r="F784" s="217" t="s">
        <v>4159</v>
      </c>
      <c r="G784" s="218" t="s">
        <v>1866</v>
      </c>
      <c r="H784" s="219">
        <v>1</v>
      </c>
      <c r="I784" s="220"/>
      <c r="J784" s="221">
        <f>ROUND(I784*H784,2)</f>
        <v>0</v>
      </c>
      <c r="K784" s="217" t="s">
        <v>19</v>
      </c>
      <c r="L784" s="46"/>
      <c r="M784" s="222" t="s">
        <v>19</v>
      </c>
      <c r="N784" s="223" t="s">
        <v>44</v>
      </c>
      <c r="O784" s="86"/>
      <c r="P784" s="224">
        <f>O784*H784</f>
        <v>0</v>
      </c>
      <c r="Q784" s="224">
        <v>0</v>
      </c>
      <c r="R784" s="224">
        <f>Q784*H784</f>
        <v>0</v>
      </c>
      <c r="S784" s="224">
        <v>0</v>
      </c>
      <c r="T784" s="225">
        <f>S784*H784</f>
        <v>0</v>
      </c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R784" s="226" t="s">
        <v>135</v>
      </c>
      <c r="AT784" s="226" t="s">
        <v>190</v>
      </c>
      <c r="AU784" s="226" t="s">
        <v>80</v>
      </c>
      <c r="AY784" s="19" t="s">
        <v>188</v>
      </c>
      <c r="BE784" s="227">
        <f>IF(N784="základní",J784,0)</f>
        <v>0</v>
      </c>
      <c r="BF784" s="227">
        <f>IF(N784="snížená",J784,0)</f>
        <v>0</v>
      </c>
      <c r="BG784" s="227">
        <f>IF(N784="zákl. přenesená",J784,0)</f>
        <v>0</v>
      </c>
      <c r="BH784" s="227">
        <f>IF(N784="sníž. přenesená",J784,0)</f>
        <v>0</v>
      </c>
      <c r="BI784" s="227">
        <f>IF(N784="nulová",J784,0)</f>
        <v>0</v>
      </c>
      <c r="BJ784" s="19" t="s">
        <v>80</v>
      </c>
      <c r="BK784" s="227">
        <f>ROUND(I784*H784,2)</f>
        <v>0</v>
      </c>
      <c r="BL784" s="19" t="s">
        <v>135</v>
      </c>
      <c r="BM784" s="226" t="s">
        <v>6910</v>
      </c>
    </row>
    <row r="785" s="2" customFormat="1" ht="16.5" customHeight="1">
      <c r="A785" s="40"/>
      <c r="B785" s="41"/>
      <c r="C785" s="215" t="s">
        <v>6112</v>
      </c>
      <c r="D785" s="215" t="s">
        <v>190</v>
      </c>
      <c r="E785" s="216" t="s">
        <v>6911</v>
      </c>
      <c r="F785" s="217" t="s">
        <v>4162</v>
      </c>
      <c r="G785" s="218" t="s">
        <v>451</v>
      </c>
      <c r="H785" s="219">
        <v>3</v>
      </c>
      <c r="I785" s="220"/>
      <c r="J785" s="221">
        <f>ROUND(I785*H785,2)</f>
        <v>0</v>
      </c>
      <c r="K785" s="217" t="s">
        <v>19</v>
      </c>
      <c r="L785" s="46"/>
      <c r="M785" s="222" t="s">
        <v>19</v>
      </c>
      <c r="N785" s="223" t="s">
        <v>44</v>
      </c>
      <c r="O785" s="86"/>
      <c r="P785" s="224">
        <f>O785*H785</f>
        <v>0</v>
      </c>
      <c r="Q785" s="224">
        <v>0</v>
      </c>
      <c r="R785" s="224">
        <f>Q785*H785</f>
        <v>0</v>
      </c>
      <c r="S785" s="224">
        <v>0</v>
      </c>
      <c r="T785" s="225">
        <f>S785*H785</f>
        <v>0</v>
      </c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R785" s="226" t="s">
        <v>135</v>
      </c>
      <c r="AT785" s="226" t="s">
        <v>190</v>
      </c>
      <c r="AU785" s="226" t="s">
        <v>80</v>
      </c>
      <c r="AY785" s="19" t="s">
        <v>188</v>
      </c>
      <c r="BE785" s="227">
        <f>IF(N785="základní",J785,0)</f>
        <v>0</v>
      </c>
      <c r="BF785" s="227">
        <f>IF(N785="snížená",J785,0)</f>
        <v>0</v>
      </c>
      <c r="BG785" s="227">
        <f>IF(N785="zákl. přenesená",J785,0)</f>
        <v>0</v>
      </c>
      <c r="BH785" s="227">
        <f>IF(N785="sníž. přenesená",J785,0)</f>
        <v>0</v>
      </c>
      <c r="BI785" s="227">
        <f>IF(N785="nulová",J785,0)</f>
        <v>0</v>
      </c>
      <c r="BJ785" s="19" t="s">
        <v>80</v>
      </c>
      <c r="BK785" s="227">
        <f>ROUND(I785*H785,2)</f>
        <v>0</v>
      </c>
      <c r="BL785" s="19" t="s">
        <v>135</v>
      </c>
      <c r="BM785" s="226" t="s">
        <v>6912</v>
      </c>
    </row>
    <row r="786" s="2" customFormat="1" ht="24.15" customHeight="1">
      <c r="A786" s="40"/>
      <c r="B786" s="41"/>
      <c r="C786" s="215" t="s">
        <v>6913</v>
      </c>
      <c r="D786" s="215" t="s">
        <v>190</v>
      </c>
      <c r="E786" s="216" t="s">
        <v>6914</v>
      </c>
      <c r="F786" s="217" t="s">
        <v>4165</v>
      </c>
      <c r="G786" s="218" t="s">
        <v>1866</v>
      </c>
      <c r="H786" s="219">
        <v>1</v>
      </c>
      <c r="I786" s="220"/>
      <c r="J786" s="221">
        <f>ROUND(I786*H786,2)</f>
        <v>0</v>
      </c>
      <c r="K786" s="217" t="s">
        <v>19</v>
      </c>
      <c r="L786" s="46"/>
      <c r="M786" s="222" t="s">
        <v>19</v>
      </c>
      <c r="N786" s="223" t="s">
        <v>44</v>
      </c>
      <c r="O786" s="86"/>
      <c r="P786" s="224">
        <f>O786*H786</f>
        <v>0</v>
      </c>
      <c r="Q786" s="224">
        <v>0</v>
      </c>
      <c r="R786" s="224">
        <f>Q786*H786</f>
        <v>0</v>
      </c>
      <c r="S786" s="224">
        <v>0</v>
      </c>
      <c r="T786" s="225">
        <f>S786*H786</f>
        <v>0</v>
      </c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R786" s="226" t="s">
        <v>135</v>
      </c>
      <c r="AT786" s="226" t="s">
        <v>190</v>
      </c>
      <c r="AU786" s="226" t="s">
        <v>80</v>
      </c>
      <c r="AY786" s="19" t="s">
        <v>188</v>
      </c>
      <c r="BE786" s="227">
        <f>IF(N786="základní",J786,0)</f>
        <v>0</v>
      </c>
      <c r="BF786" s="227">
        <f>IF(N786="snížená",J786,0)</f>
        <v>0</v>
      </c>
      <c r="BG786" s="227">
        <f>IF(N786="zákl. přenesená",J786,0)</f>
        <v>0</v>
      </c>
      <c r="BH786" s="227">
        <f>IF(N786="sníž. přenesená",J786,0)</f>
        <v>0</v>
      </c>
      <c r="BI786" s="227">
        <f>IF(N786="nulová",J786,0)</f>
        <v>0</v>
      </c>
      <c r="BJ786" s="19" t="s">
        <v>80</v>
      </c>
      <c r="BK786" s="227">
        <f>ROUND(I786*H786,2)</f>
        <v>0</v>
      </c>
      <c r="BL786" s="19" t="s">
        <v>135</v>
      </c>
      <c r="BM786" s="226" t="s">
        <v>6915</v>
      </c>
    </row>
    <row r="787" s="2" customFormat="1" ht="16.5" customHeight="1">
      <c r="A787" s="40"/>
      <c r="B787" s="41"/>
      <c r="C787" s="215" t="s">
        <v>6916</v>
      </c>
      <c r="D787" s="215" t="s">
        <v>190</v>
      </c>
      <c r="E787" s="216" t="s">
        <v>6917</v>
      </c>
      <c r="F787" s="217" t="s">
        <v>4168</v>
      </c>
      <c r="G787" s="218" t="s">
        <v>1866</v>
      </c>
      <c r="H787" s="219">
        <v>1</v>
      </c>
      <c r="I787" s="220"/>
      <c r="J787" s="221">
        <f>ROUND(I787*H787,2)</f>
        <v>0</v>
      </c>
      <c r="K787" s="217" t="s">
        <v>19</v>
      </c>
      <c r="L787" s="46"/>
      <c r="M787" s="222" t="s">
        <v>19</v>
      </c>
      <c r="N787" s="223" t="s">
        <v>44</v>
      </c>
      <c r="O787" s="86"/>
      <c r="P787" s="224">
        <f>O787*H787</f>
        <v>0</v>
      </c>
      <c r="Q787" s="224">
        <v>0</v>
      </c>
      <c r="R787" s="224">
        <f>Q787*H787</f>
        <v>0</v>
      </c>
      <c r="S787" s="224">
        <v>0</v>
      </c>
      <c r="T787" s="225">
        <f>S787*H787</f>
        <v>0</v>
      </c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R787" s="226" t="s">
        <v>135</v>
      </c>
      <c r="AT787" s="226" t="s">
        <v>190</v>
      </c>
      <c r="AU787" s="226" t="s">
        <v>80</v>
      </c>
      <c r="AY787" s="19" t="s">
        <v>188</v>
      </c>
      <c r="BE787" s="227">
        <f>IF(N787="základní",J787,0)</f>
        <v>0</v>
      </c>
      <c r="BF787" s="227">
        <f>IF(N787="snížená",J787,0)</f>
        <v>0</v>
      </c>
      <c r="BG787" s="227">
        <f>IF(N787="zákl. přenesená",J787,0)</f>
        <v>0</v>
      </c>
      <c r="BH787" s="227">
        <f>IF(N787="sníž. přenesená",J787,0)</f>
        <v>0</v>
      </c>
      <c r="BI787" s="227">
        <f>IF(N787="nulová",J787,0)</f>
        <v>0</v>
      </c>
      <c r="BJ787" s="19" t="s">
        <v>80</v>
      </c>
      <c r="BK787" s="227">
        <f>ROUND(I787*H787,2)</f>
        <v>0</v>
      </c>
      <c r="BL787" s="19" t="s">
        <v>135</v>
      </c>
      <c r="BM787" s="226" t="s">
        <v>6918</v>
      </c>
    </row>
    <row r="788" s="2" customFormat="1" ht="16.5" customHeight="1">
      <c r="A788" s="40"/>
      <c r="B788" s="41"/>
      <c r="C788" s="215" t="s">
        <v>6919</v>
      </c>
      <c r="D788" s="215" t="s">
        <v>190</v>
      </c>
      <c r="E788" s="216" t="s">
        <v>6920</v>
      </c>
      <c r="F788" s="217" t="s">
        <v>4171</v>
      </c>
      <c r="G788" s="218" t="s">
        <v>1866</v>
      </c>
      <c r="H788" s="219">
        <v>1</v>
      </c>
      <c r="I788" s="220"/>
      <c r="J788" s="221">
        <f>ROUND(I788*H788,2)</f>
        <v>0</v>
      </c>
      <c r="K788" s="217" t="s">
        <v>19</v>
      </c>
      <c r="L788" s="46"/>
      <c r="M788" s="222" t="s">
        <v>19</v>
      </c>
      <c r="N788" s="223" t="s">
        <v>44</v>
      </c>
      <c r="O788" s="86"/>
      <c r="P788" s="224">
        <f>O788*H788</f>
        <v>0</v>
      </c>
      <c r="Q788" s="224">
        <v>0</v>
      </c>
      <c r="R788" s="224">
        <f>Q788*H788</f>
        <v>0</v>
      </c>
      <c r="S788" s="224">
        <v>0</v>
      </c>
      <c r="T788" s="225">
        <f>S788*H788</f>
        <v>0</v>
      </c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R788" s="226" t="s">
        <v>135</v>
      </c>
      <c r="AT788" s="226" t="s">
        <v>190</v>
      </c>
      <c r="AU788" s="226" t="s">
        <v>80</v>
      </c>
      <c r="AY788" s="19" t="s">
        <v>188</v>
      </c>
      <c r="BE788" s="227">
        <f>IF(N788="základní",J788,0)</f>
        <v>0</v>
      </c>
      <c r="BF788" s="227">
        <f>IF(N788="snížená",J788,0)</f>
        <v>0</v>
      </c>
      <c r="BG788" s="227">
        <f>IF(N788="zákl. přenesená",J788,0)</f>
        <v>0</v>
      </c>
      <c r="BH788" s="227">
        <f>IF(N788="sníž. přenesená",J788,0)</f>
        <v>0</v>
      </c>
      <c r="BI788" s="227">
        <f>IF(N788="nulová",J788,0)</f>
        <v>0</v>
      </c>
      <c r="BJ788" s="19" t="s">
        <v>80</v>
      </c>
      <c r="BK788" s="227">
        <f>ROUND(I788*H788,2)</f>
        <v>0</v>
      </c>
      <c r="BL788" s="19" t="s">
        <v>135</v>
      </c>
      <c r="BM788" s="226" t="s">
        <v>6921</v>
      </c>
    </row>
    <row r="789" s="2" customFormat="1" ht="62.7" customHeight="1">
      <c r="A789" s="40"/>
      <c r="B789" s="41"/>
      <c r="C789" s="215" t="s">
        <v>6922</v>
      </c>
      <c r="D789" s="215" t="s">
        <v>190</v>
      </c>
      <c r="E789" s="216" t="s">
        <v>6923</v>
      </c>
      <c r="F789" s="217" t="s">
        <v>6924</v>
      </c>
      <c r="G789" s="218" t="s">
        <v>1866</v>
      </c>
      <c r="H789" s="219">
        <v>1</v>
      </c>
      <c r="I789" s="220"/>
      <c r="J789" s="221">
        <f>ROUND(I789*H789,2)</f>
        <v>0</v>
      </c>
      <c r="K789" s="217" t="s">
        <v>19</v>
      </c>
      <c r="L789" s="46"/>
      <c r="M789" s="222" t="s">
        <v>19</v>
      </c>
      <c r="N789" s="223" t="s">
        <v>44</v>
      </c>
      <c r="O789" s="86"/>
      <c r="P789" s="224">
        <f>O789*H789</f>
        <v>0</v>
      </c>
      <c r="Q789" s="224">
        <v>0</v>
      </c>
      <c r="R789" s="224">
        <f>Q789*H789</f>
        <v>0</v>
      </c>
      <c r="S789" s="224">
        <v>0</v>
      </c>
      <c r="T789" s="225">
        <f>S789*H789</f>
        <v>0</v>
      </c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R789" s="226" t="s">
        <v>135</v>
      </c>
      <c r="AT789" s="226" t="s">
        <v>190</v>
      </c>
      <c r="AU789" s="226" t="s">
        <v>80</v>
      </c>
      <c r="AY789" s="19" t="s">
        <v>188</v>
      </c>
      <c r="BE789" s="227">
        <f>IF(N789="základní",J789,0)</f>
        <v>0</v>
      </c>
      <c r="BF789" s="227">
        <f>IF(N789="snížená",J789,0)</f>
        <v>0</v>
      </c>
      <c r="BG789" s="227">
        <f>IF(N789="zákl. přenesená",J789,0)</f>
        <v>0</v>
      </c>
      <c r="BH789" s="227">
        <f>IF(N789="sníž. přenesená",J789,0)</f>
        <v>0</v>
      </c>
      <c r="BI789" s="227">
        <f>IF(N789="nulová",J789,0)</f>
        <v>0</v>
      </c>
      <c r="BJ789" s="19" t="s">
        <v>80</v>
      </c>
      <c r="BK789" s="227">
        <f>ROUND(I789*H789,2)</f>
        <v>0</v>
      </c>
      <c r="BL789" s="19" t="s">
        <v>135</v>
      </c>
      <c r="BM789" s="226" t="s">
        <v>6925</v>
      </c>
    </row>
    <row r="790" s="2" customFormat="1" ht="37.8" customHeight="1">
      <c r="A790" s="40"/>
      <c r="B790" s="41"/>
      <c r="C790" s="215" t="s">
        <v>6926</v>
      </c>
      <c r="D790" s="215" t="s">
        <v>190</v>
      </c>
      <c r="E790" s="216" t="s">
        <v>6927</v>
      </c>
      <c r="F790" s="217" t="s">
        <v>4177</v>
      </c>
      <c r="G790" s="218" t="s">
        <v>1866</v>
      </c>
      <c r="H790" s="219">
        <v>1</v>
      </c>
      <c r="I790" s="220"/>
      <c r="J790" s="221">
        <f>ROUND(I790*H790,2)</f>
        <v>0</v>
      </c>
      <c r="K790" s="217" t="s">
        <v>19</v>
      </c>
      <c r="L790" s="46"/>
      <c r="M790" s="222" t="s">
        <v>19</v>
      </c>
      <c r="N790" s="223" t="s">
        <v>44</v>
      </c>
      <c r="O790" s="86"/>
      <c r="P790" s="224">
        <f>O790*H790</f>
        <v>0</v>
      </c>
      <c r="Q790" s="224">
        <v>0</v>
      </c>
      <c r="R790" s="224">
        <f>Q790*H790</f>
        <v>0</v>
      </c>
      <c r="S790" s="224">
        <v>0</v>
      </c>
      <c r="T790" s="225">
        <f>S790*H790</f>
        <v>0</v>
      </c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R790" s="226" t="s">
        <v>135</v>
      </c>
      <c r="AT790" s="226" t="s">
        <v>190</v>
      </c>
      <c r="AU790" s="226" t="s">
        <v>80</v>
      </c>
      <c r="AY790" s="19" t="s">
        <v>188</v>
      </c>
      <c r="BE790" s="227">
        <f>IF(N790="základní",J790,0)</f>
        <v>0</v>
      </c>
      <c r="BF790" s="227">
        <f>IF(N790="snížená",J790,0)</f>
        <v>0</v>
      </c>
      <c r="BG790" s="227">
        <f>IF(N790="zákl. přenesená",J790,0)</f>
        <v>0</v>
      </c>
      <c r="BH790" s="227">
        <f>IF(N790="sníž. přenesená",J790,0)</f>
        <v>0</v>
      </c>
      <c r="BI790" s="227">
        <f>IF(N790="nulová",J790,0)</f>
        <v>0</v>
      </c>
      <c r="BJ790" s="19" t="s">
        <v>80</v>
      </c>
      <c r="BK790" s="227">
        <f>ROUND(I790*H790,2)</f>
        <v>0</v>
      </c>
      <c r="BL790" s="19" t="s">
        <v>135</v>
      </c>
      <c r="BM790" s="226" t="s">
        <v>6928</v>
      </c>
    </row>
    <row r="791" s="2" customFormat="1" ht="16.5" customHeight="1">
      <c r="A791" s="40"/>
      <c r="B791" s="41"/>
      <c r="C791" s="215" t="s">
        <v>6929</v>
      </c>
      <c r="D791" s="215" t="s">
        <v>190</v>
      </c>
      <c r="E791" s="216" t="s">
        <v>6930</v>
      </c>
      <c r="F791" s="217" t="s">
        <v>4182</v>
      </c>
      <c r="G791" s="218" t="s">
        <v>3827</v>
      </c>
      <c r="H791" s="219">
        <v>1</v>
      </c>
      <c r="I791" s="220"/>
      <c r="J791" s="221">
        <f>ROUND(I791*H791,2)</f>
        <v>0</v>
      </c>
      <c r="K791" s="217" t="s">
        <v>19</v>
      </c>
      <c r="L791" s="46"/>
      <c r="M791" s="267" t="s">
        <v>19</v>
      </c>
      <c r="N791" s="268" t="s">
        <v>44</v>
      </c>
      <c r="O791" s="269"/>
      <c r="P791" s="270">
        <f>O791*H791</f>
        <v>0</v>
      </c>
      <c r="Q791" s="270">
        <v>0</v>
      </c>
      <c r="R791" s="270">
        <f>Q791*H791</f>
        <v>0</v>
      </c>
      <c r="S791" s="270">
        <v>0</v>
      </c>
      <c r="T791" s="271">
        <f>S791*H791</f>
        <v>0</v>
      </c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R791" s="226" t="s">
        <v>135</v>
      </c>
      <c r="AT791" s="226" t="s">
        <v>190</v>
      </c>
      <c r="AU791" s="226" t="s">
        <v>80</v>
      </c>
      <c r="AY791" s="19" t="s">
        <v>188</v>
      </c>
      <c r="BE791" s="227">
        <f>IF(N791="základní",J791,0)</f>
        <v>0</v>
      </c>
      <c r="BF791" s="227">
        <f>IF(N791="snížená",J791,0)</f>
        <v>0</v>
      </c>
      <c r="BG791" s="227">
        <f>IF(N791="zákl. přenesená",J791,0)</f>
        <v>0</v>
      </c>
      <c r="BH791" s="227">
        <f>IF(N791="sníž. přenesená",J791,0)</f>
        <v>0</v>
      </c>
      <c r="BI791" s="227">
        <f>IF(N791="nulová",J791,0)</f>
        <v>0</v>
      </c>
      <c r="BJ791" s="19" t="s">
        <v>80</v>
      </c>
      <c r="BK791" s="227">
        <f>ROUND(I791*H791,2)</f>
        <v>0</v>
      </c>
      <c r="BL791" s="19" t="s">
        <v>135</v>
      </c>
      <c r="BM791" s="226" t="s">
        <v>6931</v>
      </c>
    </row>
    <row r="792" s="2" customFormat="1" ht="6.96" customHeight="1">
      <c r="A792" s="40"/>
      <c r="B792" s="61"/>
      <c r="C792" s="62"/>
      <c r="D792" s="62"/>
      <c r="E792" s="62"/>
      <c r="F792" s="62"/>
      <c r="G792" s="62"/>
      <c r="H792" s="62"/>
      <c r="I792" s="62"/>
      <c r="J792" s="62"/>
      <c r="K792" s="62"/>
      <c r="L792" s="46"/>
      <c r="M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</sheetData>
  <sheetProtection sheet="1" autoFilter="0" formatColumns="0" formatRows="0" objects="1" scenarios="1" spinCount="100000" saltValue="I4OxB+7qYcFRQzpBtJ0IW+PZoPqA4kPUixREFtrKsmm6imbcsUYz6MReWVe/8LVmf/9QD+15RuHX9qzbkNbIqA==" hashValue="GON5/7ow10XhxSQMYtypB8syfDjD0kzFAggPonIfFgKdFKM+4gdNcRhpEWtekdIHKgLD+dTfuxhnoMYfoM3S1Q==" algorithmName="SHA-512" password="CC35"/>
  <autoFilter ref="C92:K79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128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6932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6933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ROUND(J106,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ROUND((SUM(BE106:BE1681)),  2)</f>
        <v>0</v>
      </c>
      <c r="G35" s="40"/>
      <c r="H35" s="40"/>
      <c r="I35" s="160">
        <v>0.20999999999999999</v>
      </c>
      <c r="J35" s="159">
        <f>ROUND(((SUM(BE106:BE1681))*I35),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ROUND((SUM(BF106:BF1681)),  2)</f>
        <v>0</v>
      </c>
      <c r="G36" s="40"/>
      <c r="H36" s="40"/>
      <c r="I36" s="160">
        <v>0.14999999999999999</v>
      </c>
      <c r="J36" s="159">
        <f>ROUND(((SUM(BF106:BF1681))*I36),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ROUND((SUM(BG106:BG1681)),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ROUND((SUM(BH106:BH1681)),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ROUND((SUM(BI106:BI1681)),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6932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021 - Architektonicko - stavební řešení 1. NP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J106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161</v>
      </c>
      <c r="E64" s="180"/>
      <c r="F64" s="180"/>
      <c r="G64" s="180"/>
      <c r="H64" s="180"/>
      <c r="I64" s="180"/>
      <c r="J64" s="181">
        <f>J107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1039</v>
      </c>
      <c r="E65" s="185"/>
      <c r="F65" s="185"/>
      <c r="G65" s="185"/>
      <c r="H65" s="185"/>
      <c r="I65" s="185"/>
      <c r="J65" s="186">
        <f>J108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164</v>
      </c>
      <c r="E66" s="185"/>
      <c r="F66" s="185"/>
      <c r="G66" s="185"/>
      <c r="H66" s="185"/>
      <c r="I66" s="185"/>
      <c r="J66" s="186">
        <f>J640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166</v>
      </c>
      <c r="E67" s="185"/>
      <c r="F67" s="185"/>
      <c r="G67" s="185"/>
      <c r="H67" s="185"/>
      <c r="I67" s="185"/>
      <c r="J67" s="186">
        <f>J646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77"/>
      <c r="C68" s="178"/>
      <c r="D68" s="179" t="s">
        <v>167</v>
      </c>
      <c r="E68" s="180"/>
      <c r="F68" s="180"/>
      <c r="G68" s="180"/>
      <c r="H68" s="180"/>
      <c r="I68" s="180"/>
      <c r="J68" s="181">
        <f>J649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464</v>
      </c>
      <c r="E69" s="185"/>
      <c r="F69" s="185"/>
      <c r="G69" s="185"/>
      <c r="H69" s="185"/>
      <c r="I69" s="185"/>
      <c r="J69" s="186">
        <f>J650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169</v>
      </c>
      <c r="E70" s="185"/>
      <c r="F70" s="185"/>
      <c r="G70" s="185"/>
      <c r="H70" s="185"/>
      <c r="I70" s="185"/>
      <c r="J70" s="186">
        <f>J689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6934</v>
      </c>
      <c r="E71" s="185"/>
      <c r="F71" s="185"/>
      <c r="G71" s="185"/>
      <c r="H71" s="185"/>
      <c r="I71" s="185"/>
      <c r="J71" s="186">
        <f>J720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1514</v>
      </c>
      <c r="E72" s="185"/>
      <c r="F72" s="185"/>
      <c r="G72" s="185"/>
      <c r="H72" s="185"/>
      <c r="I72" s="185"/>
      <c r="J72" s="186">
        <f>J729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1041</v>
      </c>
      <c r="E73" s="185"/>
      <c r="F73" s="185"/>
      <c r="G73" s="185"/>
      <c r="H73" s="185"/>
      <c r="I73" s="185"/>
      <c r="J73" s="186">
        <f>J767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1042</v>
      </c>
      <c r="E74" s="185"/>
      <c r="F74" s="185"/>
      <c r="G74" s="185"/>
      <c r="H74" s="185"/>
      <c r="I74" s="185"/>
      <c r="J74" s="186">
        <f>J905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3"/>
      <c r="C75" s="127"/>
      <c r="D75" s="184" t="s">
        <v>170</v>
      </c>
      <c r="E75" s="185"/>
      <c r="F75" s="185"/>
      <c r="G75" s="185"/>
      <c r="H75" s="185"/>
      <c r="I75" s="185"/>
      <c r="J75" s="186">
        <f>J919</f>
        <v>0</v>
      </c>
      <c r="K75" s="127"/>
      <c r="L75" s="18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3"/>
      <c r="C76" s="127"/>
      <c r="D76" s="184" t="s">
        <v>1043</v>
      </c>
      <c r="E76" s="185"/>
      <c r="F76" s="185"/>
      <c r="G76" s="185"/>
      <c r="H76" s="185"/>
      <c r="I76" s="185"/>
      <c r="J76" s="186">
        <f>J1102</f>
        <v>0</v>
      </c>
      <c r="K76" s="127"/>
      <c r="L76" s="18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3"/>
      <c r="C77" s="127"/>
      <c r="D77" s="184" t="s">
        <v>1515</v>
      </c>
      <c r="E77" s="185"/>
      <c r="F77" s="185"/>
      <c r="G77" s="185"/>
      <c r="H77" s="185"/>
      <c r="I77" s="185"/>
      <c r="J77" s="186">
        <f>J1262</f>
        <v>0</v>
      </c>
      <c r="K77" s="127"/>
      <c r="L77" s="18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3"/>
      <c r="C78" s="127"/>
      <c r="D78" s="184" t="s">
        <v>1044</v>
      </c>
      <c r="E78" s="185"/>
      <c r="F78" s="185"/>
      <c r="G78" s="185"/>
      <c r="H78" s="185"/>
      <c r="I78" s="185"/>
      <c r="J78" s="186">
        <f>J1309</f>
        <v>0</v>
      </c>
      <c r="K78" s="127"/>
      <c r="L78" s="187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3"/>
      <c r="C79" s="127"/>
      <c r="D79" s="184" t="s">
        <v>1516</v>
      </c>
      <c r="E79" s="185"/>
      <c r="F79" s="185"/>
      <c r="G79" s="185"/>
      <c r="H79" s="185"/>
      <c r="I79" s="185"/>
      <c r="J79" s="186">
        <f>J1382</f>
        <v>0</v>
      </c>
      <c r="K79" s="127"/>
      <c r="L79" s="187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3"/>
      <c r="C80" s="127"/>
      <c r="D80" s="184" t="s">
        <v>1045</v>
      </c>
      <c r="E80" s="185"/>
      <c r="F80" s="185"/>
      <c r="G80" s="185"/>
      <c r="H80" s="185"/>
      <c r="I80" s="185"/>
      <c r="J80" s="186">
        <f>J1494</f>
        <v>0</v>
      </c>
      <c r="K80" s="127"/>
      <c r="L80" s="187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3"/>
      <c r="C81" s="127"/>
      <c r="D81" s="184" t="s">
        <v>1517</v>
      </c>
      <c r="E81" s="185"/>
      <c r="F81" s="185"/>
      <c r="G81" s="185"/>
      <c r="H81" s="185"/>
      <c r="I81" s="185"/>
      <c r="J81" s="186">
        <f>J1624</f>
        <v>0</v>
      </c>
      <c r="K81" s="127"/>
      <c r="L81" s="187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9" customFormat="1" ht="24.96" customHeight="1">
      <c r="A82" s="9"/>
      <c r="B82" s="177"/>
      <c r="C82" s="178"/>
      <c r="D82" s="179" t="s">
        <v>6935</v>
      </c>
      <c r="E82" s="180"/>
      <c r="F82" s="180"/>
      <c r="G82" s="180"/>
      <c r="H82" s="180"/>
      <c r="I82" s="180"/>
      <c r="J82" s="181">
        <f>J1657</f>
        <v>0</v>
      </c>
      <c r="K82" s="178"/>
      <c r="L82" s="182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</row>
    <row r="83" s="10" customFormat="1" ht="19.92" customHeight="1">
      <c r="A83" s="10"/>
      <c r="B83" s="183"/>
      <c r="C83" s="127"/>
      <c r="D83" s="184" t="s">
        <v>6936</v>
      </c>
      <c r="E83" s="185"/>
      <c r="F83" s="185"/>
      <c r="G83" s="185"/>
      <c r="H83" s="185"/>
      <c r="I83" s="185"/>
      <c r="J83" s="186">
        <f>J1658</f>
        <v>0</v>
      </c>
      <c r="K83" s="127"/>
      <c r="L83" s="187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9" customFormat="1" ht="24.96" customHeight="1">
      <c r="A84" s="9"/>
      <c r="B84" s="177"/>
      <c r="C84" s="178"/>
      <c r="D84" s="179" t="s">
        <v>172</v>
      </c>
      <c r="E84" s="180"/>
      <c r="F84" s="180"/>
      <c r="G84" s="180"/>
      <c r="H84" s="180"/>
      <c r="I84" s="180"/>
      <c r="J84" s="181">
        <f>J1680</f>
        <v>0</v>
      </c>
      <c r="K84" s="178"/>
      <c r="L84" s="182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</row>
    <row r="85" s="2" customFormat="1" ht="21.84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61"/>
      <c r="C86" s="62"/>
      <c r="D86" s="62"/>
      <c r="E86" s="62"/>
      <c r="F86" s="62"/>
      <c r="G86" s="62"/>
      <c r="H86" s="62"/>
      <c r="I86" s="62"/>
      <c r="J86" s="62"/>
      <c r="K86" s="6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90" s="2" customFormat="1" ht="6.96" customHeight="1">
      <c r="A90" s="40"/>
      <c r="B90" s="63"/>
      <c r="C90" s="64"/>
      <c r="D90" s="64"/>
      <c r="E90" s="64"/>
      <c r="F90" s="64"/>
      <c r="G90" s="64"/>
      <c r="H90" s="64"/>
      <c r="I90" s="64"/>
      <c r="J90" s="64"/>
      <c r="K90" s="64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24.96" customHeight="1">
      <c r="A91" s="40"/>
      <c r="B91" s="41"/>
      <c r="C91" s="25" t="s">
        <v>173</v>
      </c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2" customHeight="1">
      <c r="A93" s="40"/>
      <c r="B93" s="41"/>
      <c r="C93" s="34" t="s">
        <v>16</v>
      </c>
      <c r="D93" s="42"/>
      <c r="E93" s="42"/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6.5" customHeight="1">
      <c r="A94" s="40"/>
      <c r="B94" s="41"/>
      <c r="C94" s="42"/>
      <c r="D94" s="42"/>
      <c r="E94" s="172" t="str">
        <f>E7</f>
        <v>OU - stavební úpravy objektu ZW - děkanát Lékařské fakulty</v>
      </c>
      <c r="F94" s="34"/>
      <c r="G94" s="34"/>
      <c r="H94" s="34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1" customFormat="1" ht="12" customHeight="1">
      <c r="B95" s="23"/>
      <c r="C95" s="34" t="s">
        <v>153</v>
      </c>
      <c r="D95" s="24"/>
      <c r="E95" s="24"/>
      <c r="F95" s="24"/>
      <c r="G95" s="24"/>
      <c r="H95" s="24"/>
      <c r="I95" s="24"/>
      <c r="J95" s="24"/>
      <c r="K95" s="24"/>
      <c r="L95" s="22"/>
    </row>
    <row r="96" s="2" customFormat="1" ht="16.5" customHeight="1">
      <c r="A96" s="40"/>
      <c r="B96" s="41"/>
      <c r="C96" s="42"/>
      <c r="D96" s="42"/>
      <c r="E96" s="172" t="s">
        <v>6932</v>
      </c>
      <c r="F96" s="42"/>
      <c r="G96" s="42"/>
      <c r="H96" s="42"/>
      <c r="I96" s="42"/>
      <c r="J96" s="42"/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2" customHeight="1">
      <c r="A97" s="40"/>
      <c r="B97" s="41"/>
      <c r="C97" s="34" t="s">
        <v>155</v>
      </c>
      <c r="D97" s="42"/>
      <c r="E97" s="42"/>
      <c r="F97" s="42"/>
      <c r="G97" s="42"/>
      <c r="H97" s="42"/>
      <c r="I97" s="42"/>
      <c r="J97" s="42"/>
      <c r="K97" s="42"/>
      <c r="L97" s="147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6.5" customHeight="1">
      <c r="A98" s="40"/>
      <c r="B98" s="41"/>
      <c r="C98" s="42"/>
      <c r="D98" s="42"/>
      <c r="E98" s="71" t="str">
        <f>E11</f>
        <v>021 - Architektonicko - stavební řešení 1. NP</v>
      </c>
      <c r="F98" s="42"/>
      <c r="G98" s="42"/>
      <c r="H98" s="42"/>
      <c r="I98" s="42"/>
      <c r="J98" s="42"/>
      <c r="K98" s="42"/>
      <c r="L98" s="147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6.96" customHeight="1">
      <c r="A99" s="40"/>
      <c r="B99" s="41"/>
      <c r="C99" s="42"/>
      <c r="D99" s="42"/>
      <c r="E99" s="42"/>
      <c r="F99" s="42"/>
      <c r="G99" s="42"/>
      <c r="H99" s="42"/>
      <c r="I99" s="42"/>
      <c r="J99" s="42"/>
      <c r="K99" s="42"/>
      <c r="L99" s="147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2" customHeight="1">
      <c r="A100" s="40"/>
      <c r="B100" s="41"/>
      <c r="C100" s="34" t="s">
        <v>21</v>
      </c>
      <c r="D100" s="42"/>
      <c r="E100" s="42"/>
      <c r="F100" s="29" t="str">
        <f>F14</f>
        <v xml:space="preserve"> </v>
      </c>
      <c r="G100" s="42"/>
      <c r="H100" s="42"/>
      <c r="I100" s="34" t="s">
        <v>23</v>
      </c>
      <c r="J100" s="74" t="str">
        <f>IF(J14="","",J14)</f>
        <v>16. 9. 2021</v>
      </c>
      <c r="K100" s="42"/>
      <c r="L100" s="147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6.96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147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2" customFormat="1" ht="40.05" customHeight="1">
      <c r="A102" s="40"/>
      <c r="B102" s="41"/>
      <c r="C102" s="34" t="s">
        <v>25</v>
      </c>
      <c r="D102" s="42"/>
      <c r="E102" s="42"/>
      <c r="F102" s="29" t="str">
        <f>E17</f>
        <v>Ostravská univerzita, Dvořákova 138/7, Ostrava</v>
      </c>
      <c r="G102" s="42"/>
      <c r="H102" s="42"/>
      <c r="I102" s="34" t="s">
        <v>32</v>
      </c>
      <c r="J102" s="38" t="str">
        <f>E23</f>
        <v>Ing.arch.Martin Janda,Lomná 1895, Frenštát p.R.</v>
      </c>
      <c r="K102" s="42"/>
      <c r="L102" s="147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="2" customFormat="1" ht="15.15" customHeight="1">
      <c r="A103" s="40"/>
      <c r="B103" s="41"/>
      <c r="C103" s="34" t="s">
        <v>30</v>
      </c>
      <c r="D103" s="42"/>
      <c r="E103" s="42"/>
      <c r="F103" s="29" t="str">
        <f>IF(E20="","",E20)</f>
        <v>Vyplň údaj</v>
      </c>
      <c r="G103" s="42"/>
      <c r="H103" s="42"/>
      <c r="I103" s="34" t="s">
        <v>36</v>
      </c>
      <c r="J103" s="38" t="str">
        <f>E26</f>
        <v xml:space="preserve"> </v>
      </c>
      <c r="K103" s="42"/>
      <c r="L103" s="147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2" customFormat="1" ht="10.32" customHeight="1">
      <c r="A104" s="40"/>
      <c r="B104" s="41"/>
      <c r="C104" s="42"/>
      <c r="D104" s="42"/>
      <c r="E104" s="42"/>
      <c r="F104" s="42"/>
      <c r="G104" s="42"/>
      <c r="H104" s="42"/>
      <c r="I104" s="42"/>
      <c r="J104" s="42"/>
      <c r="K104" s="42"/>
      <c r="L104" s="147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11" customFormat="1" ht="29.28" customHeight="1">
      <c r="A105" s="188"/>
      <c r="B105" s="189"/>
      <c r="C105" s="190" t="s">
        <v>174</v>
      </c>
      <c r="D105" s="191" t="s">
        <v>58</v>
      </c>
      <c r="E105" s="191" t="s">
        <v>54</v>
      </c>
      <c r="F105" s="191" t="s">
        <v>55</v>
      </c>
      <c r="G105" s="191" t="s">
        <v>175</v>
      </c>
      <c r="H105" s="191" t="s">
        <v>176</v>
      </c>
      <c r="I105" s="191" t="s">
        <v>177</v>
      </c>
      <c r="J105" s="191" t="s">
        <v>159</v>
      </c>
      <c r="K105" s="192" t="s">
        <v>178</v>
      </c>
      <c r="L105" s="193"/>
      <c r="M105" s="94" t="s">
        <v>19</v>
      </c>
      <c r="N105" s="95" t="s">
        <v>43</v>
      </c>
      <c r="O105" s="95" t="s">
        <v>179</v>
      </c>
      <c r="P105" s="95" t="s">
        <v>180</v>
      </c>
      <c r="Q105" s="95" t="s">
        <v>181</v>
      </c>
      <c r="R105" s="95" t="s">
        <v>182</v>
      </c>
      <c r="S105" s="95" t="s">
        <v>183</v>
      </c>
      <c r="T105" s="96" t="s">
        <v>184</v>
      </c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</row>
    <row r="106" s="2" customFormat="1" ht="22.8" customHeight="1">
      <c r="A106" s="40"/>
      <c r="B106" s="41"/>
      <c r="C106" s="101" t="s">
        <v>185</v>
      </c>
      <c r="D106" s="42"/>
      <c r="E106" s="42"/>
      <c r="F106" s="42"/>
      <c r="G106" s="42"/>
      <c r="H106" s="42"/>
      <c r="I106" s="42"/>
      <c r="J106" s="194">
        <f>BK106</f>
        <v>0</v>
      </c>
      <c r="K106" s="42"/>
      <c r="L106" s="46"/>
      <c r="M106" s="97"/>
      <c r="N106" s="195"/>
      <c r="O106" s="98"/>
      <c r="P106" s="196">
        <f>P107+P649+P1657+P1680</f>
        <v>0</v>
      </c>
      <c r="Q106" s="98"/>
      <c r="R106" s="196">
        <f>R107+R649+R1657+R1680</f>
        <v>97.729612400000008</v>
      </c>
      <c r="S106" s="98"/>
      <c r="T106" s="197">
        <f>T107+T649+T1657+T1680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72</v>
      </c>
      <c r="AU106" s="19" t="s">
        <v>160</v>
      </c>
      <c r="BK106" s="198">
        <f>BK107+BK649+BK1657+BK1680</f>
        <v>0</v>
      </c>
    </row>
    <row r="107" s="12" customFormat="1" ht="25.92" customHeight="1">
      <c r="A107" s="12"/>
      <c r="B107" s="199"/>
      <c r="C107" s="200"/>
      <c r="D107" s="201" t="s">
        <v>72</v>
      </c>
      <c r="E107" s="202" t="s">
        <v>186</v>
      </c>
      <c r="F107" s="202" t="s">
        <v>187</v>
      </c>
      <c r="G107" s="200"/>
      <c r="H107" s="200"/>
      <c r="I107" s="203"/>
      <c r="J107" s="204">
        <f>BK107</f>
        <v>0</v>
      </c>
      <c r="K107" s="200"/>
      <c r="L107" s="205"/>
      <c r="M107" s="206"/>
      <c r="N107" s="207"/>
      <c r="O107" s="207"/>
      <c r="P107" s="208">
        <f>P108+P640+P646</f>
        <v>0</v>
      </c>
      <c r="Q107" s="207"/>
      <c r="R107" s="208">
        <f>R108+R640+R646</f>
        <v>76.052440709999999</v>
      </c>
      <c r="S107" s="207"/>
      <c r="T107" s="209">
        <f>T108+T640+T646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0" t="s">
        <v>80</v>
      </c>
      <c r="AT107" s="211" t="s">
        <v>72</v>
      </c>
      <c r="AU107" s="211" t="s">
        <v>73</v>
      </c>
      <c r="AY107" s="210" t="s">
        <v>188</v>
      </c>
      <c r="BK107" s="212">
        <f>BK108+BK640+BK646</f>
        <v>0</v>
      </c>
    </row>
    <row r="108" s="12" customFormat="1" ht="22.8" customHeight="1">
      <c r="A108" s="12"/>
      <c r="B108" s="199"/>
      <c r="C108" s="200"/>
      <c r="D108" s="201" t="s">
        <v>72</v>
      </c>
      <c r="E108" s="213" t="s">
        <v>258</v>
      </c>
      <c r="F108" s="213" t="s">
        <v>1138</v>
      </c>
      <c r="G108" s="200"/>
      <c r="H108" s="200"/>
      <c r="I108" s="203"/>
      <c r="J108" s="214">
        <f>BK108</f>
        <v>0</v>
      </c>
      <c r="K108" s="200"/>
      <c r="L108" s="205"/>
      <c r="M108" s="206"/>
      <c r="N108" s="207"/>
      <c r="O108" s="207"/>
      <c r="P108" s="208">
        <f>SUM(P109:P639)</f>
        <v>0</v>
      </c>
      <c r="Q108" s="207"/>
      <c r="R108" s="208">
        <f>SUM(R109:R639)</f>
        <v>75.953551709999999</v>
      </c>
      <c r="S108" s="207"/>
      <c r="T108" s="209">
        <f>SUM(T109:T639)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0" t="s">
        <v>80</v>
      </c>
      <c r="AT108" s="211" t="s">
        <v>72</v>
      </c>
      <c r="AU108" s="211" t="s">
        <v>80</v>
      </c>
      <c r="AY108" s="210" t="s">
        <v>188</v>
      </c>
      <c r="BK108" s="212">
        <f>SUM(BK109:BK639)</f>
        <v>0</v>
      </c>
    </row>
    <row r="109" s="2" customFormat="1" ht="16.5" customHeight="1">
      <c r="A109" s="40"/>
      <c r="B109" s="41"/>
      <c r="C109" s="215" t="s">
        <v>80</v>
      </c>
      <c r="D109" s="215" t="s">
        <v>190</v>
      </c>
      <c r="E109" s="216" t="s">
        <v>1621</v>
      </c>
      <c r="F109" s="217" t="s">
        <v>1622</v>
      </c>
      <c r="G109" s="218" t="s">
        <v>243</v>
      </c>
      <c r="H109" s="219">
        <v>25.489999999999998</v>
      </c>
      <c r="I109" s="220"/>
      <c r="J109" s="221">
        <f>ROUND(I109*H109,2)</f>
        <v>0</v>
      </c>
      <c r="K109" s="217" t="s">
        <v>194</v>
      </c>
      <c r="L109" s="46"/>
      <c r="M109" s="222" t="s">
        <v>19</v>
      </c>
      <c r="N109" s="223" t="s">
        <v>44</v>
      </c>
      <c r="O109" s="86"/>
      <c r="P109" s="224">
        <f>O109*H109</f>
        <v>0</v>
      </c>
      <c r="Q109" s="224">
        <v>0.00025999999999999998</v>
      </c>
      <c r="R109" s="224">
        <f>Q109*H109</f>
        <v>0.0066273999999999994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135</v>
      </c>
      <c r="AT109" s="226" t="s">
        <v>190</v>
      </c>
      <c r="AU109" s="226" t="s">
        <v>82</v>
      </c>
      <c r="AY109" s="19" t="s">
        <v>188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135</v>
      </c>
      <c r="BM109" s="226" t="s">
        <v>6937</v>
      </c>
    </row>
    <row r="110" s="2" customFormat="1">
      <c r="A110" s="40"/>
      <c r="B110" s="41"/>
      <c r="C110" s="42"/>
      <c r="D110" s="228" t="s">
        <v>196</v>
      </c>
      <c r="E110" s="42"/>
      <c r="F110" s="229" t="s">
        <v>1624</v>
      </c>
      <c r="G110" s="42"/>
      <c r="H110" s="42"/>
      <c r="I110" s="230"/>
      <c r="J110" s="42"/>
      <c r="K110" s="42"/>
      <c r="L110" s="46"/>
      <c r="M110" s="231"/>
      <c r="N110" s="232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196</v>
      </c>
      <c r="AU110" s="19" t="s">
        <v>82</v>
      </c>
    </row>
    <row r="111" s="13" customFormat="1">
      <c r="A111" s="13"/>
      <c r="B111" s="233"/>
      <c r="C111" s="234"/>
      <c r="D111" s="235" t="s">
        <v>198</v>
      </c>
      <c r="E111" s="236" t="s">
        <v>19</v>
      </c>
      <c r="F111" s="237" t="s">
        <v>6938</v>
      </c>
      <c r="G111" s="234"/>
      <c r="H111" s="236" t="s">
        <v>19</v>
      </c>
      <c r="I111" s="238"/>
      <c r="J111" s="234"/>
      <c r="K111" s="234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198</v>
      </c>
      <c r="AU111" s="243" t="s">
        <v>82</v>
      </c>
      <c r="AV111" s="13" t="s">
        <v>80</v>
      </c>
      <c r="AW111" s="13" t="s">
        <v>35</v>
      </c>
      <c r="AX111" s="13" t="s">
        <v>73</v>
      </c>
      <c r="AY111" s="243" t="s">
        <v>188</v>
      </c>
    </row>
    <row r="112" s="14" customFormat="1">
      <c r="A112" s="14"/>
      <c r="B112" s="244"/>
      <c r="C112" s="245"/>
      <c r="D112" s="235" t="s">
        <v>198</v>
      </c>
      <c r="E112" s="246" t="s">
        <v>19</v>
      </c>
      <c r="F112" s="247" t="s">
        <v>6939</v>
      </c>
      <c r="G112" s="245"/>
      <c r="H112" s="248">
        <v>0.65000000000000002</v>
      </c>
      <c r="I112" s="249"/>
      <c r="J112" s="245"/>
      <c r="K112" s="245"/>
      <c r="L112" s="250"/>
      <c r="M112" s="251"/>
      <c r="N112" s="252"/>
      <c r="O112" s="252"/>
      <c r="P112" s="252"/>
      <c r="Q112" s="252"/>
      <c r="R112" s="252"/>
      <c r="S112" s="252"/>
      <c r="T112" s="25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4" t="s">
        <v>198</v>
      </c>
      <c r="AU112" s="254" t="s">
        <v>82</v>
      </c>
      <c r="AV112" s="14" t="s">
        <v>82</v>
      </c>
      <c r="AW112" s="14" t="s">
        <v>35</v>
      </c>
      <c r="AX112" s="14" t="s">
        <v>73</v>
      </c>
      <c r="AY112" s="254" t="s">
        <v>188</v>
      </c>
    </row>
    <row r="113" s="13" customFormat="1">
      <c r="A113" s="13"/>
      <c r="B113" s="233"/>
      <c r="C113" s="234"/>
      <c r="D113" s="235" t="s">
        <v>198</v>
      </c>
      <c r="E113" s="236" t="s">
        <v>19</v>
      </c>
      <c r="F113" s="237" t="s">
        <v>735</v>
      </c>
      <c r="G113" s="234"/>
      <c r="H113" s="236" t="s">
        <v>19</v>
      </c>
      <c r="I113" s="238"/>
      <c r="J113" s="234"/>
      <c r="K113" s="234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198</v>
      </c>
      <c r="AU113" s="243" t="s">
        <v>82</v>
      </c>
      <c r="AV113" s="13" t="s">
        <v>80</v>
      </c>
      <c r="AW113" s="13" t="s">
        <v>35</v>
      </c>
      <c r="AX113" s="13" t="s">
        <v>73</v>
      </c>
      <c r="AY113" s="243" t="s">
        <v>188</v>
      </c>
    </row>
    <row r="114" s="14" customFormat="1">
      <c r="A114" s="14"/>
      <c r="B114" s="244"/>
      <c r="C114" s="245"/>
      <c r="D114" s="235" t="s">
        <v>198</v>
      </c>
      <c r="E114" s="246" t="s">
        <v>19</v>
      </c>
      <c r="F114" s="247" t="s">
        <v>6940</v>
      </c>
      <c r="G114" s="245"/>
      <c r="H114" s="248">
        <v>3.8599999999999999</v>
      </c>
      <c r="I114" s="249"/>
      <c r="J114" s="245"/>
      <c r="K114" s="245"/>
      <c r="L114" s="250"/>
      <c r="M114" s="251"/>
      <c r="N114" s="252"/>
      <c r="O114" s="252"/>
      <c r="P114" s="252"/>
      <c r="Q114" s="252"/>
      <c r="R114" s="252"/>
      <c r="S114" s="252"/>
      <c r="T114" s="253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4" t="s">
        <v>198</v>
      </c>
      <c r="AU114" s="254" t="s">
        <v>82</v>
      </c>
      <c r="AV114" s="14" t="s">
        <v>82</v>
      </c>
      <c r="AW114" s="14" t="s">
        <v>35</v>
      </c>
      <c r="AX114" s="14" t="s">
        <v>73</v>
      </c>
      <c r="AY114" s="254" t="s">
        <v>188</v>
      </c>
    </row>
    <row r="115" s="14" customFormat="1">
      <c r="A115" s="14"/>
      <c r="B115" s="244"/>
      <c r="C115" s="245"/>
      <c r="D115" s="235" t="s">
        <v>198</v>
      </c>
      <c r="E115" s="246" t="s">
        <v>19</v>
      </c>
      <c r="F115" s="247" t="s">
        <v>6941</v>
      </c>
      <c r="G115" s="245"/>
      <c r="H115" s="248">
        <v>5.75</v>
      </c>
      <c r="I115" s="249"/>
      <c r="J115" s="245"/>
      <c r="K115" s="245"/>
      <c r="L115" s="250"/>
      <c r="M115" s="251"/>
      <c r="N115" s="252"/>
      <c r="O115" s="252"/>
      <c r="P115" s="252"/>
      <c r="Q115" s="252"/>
      <c r="R115" s="252"/>
      <c r="S115" s="252"/>
      <c r="T115" s="25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4" t="s">
        <v>198</v>
      </c>
      <c r="AU115" s="254" t="s">
        <v>82</v>
      </c>
      <c r="AV115" s="14" t="s">
        <v>82</v>
      </c>
      <c r="AW115" s="14" t="s">
        <v>35</v>
      </c>
      <c r="AX115" s="14" t="s">
        <v>73</v>
      </c>
      <c r="AY115" s="254" t="s">
        <v>188</v>
      </c>
    </row>
    <row r="116" s="14" customFormat="1">
      <c r="A116" s="14"/>
      <c r="B116" s="244"/>
      <c r="C116" s="245"/>
      <c r="D116" s="235" t="s">
        <v>198</v>
      </c>
      <c r="E116" s="246" t="s">
        <v>19</v>
      </c>
      <c r="F116" s="247" t="s">
        <v>6942</v>
      </c>
      <c r="G116" s="245"/>
      <c r="H116" s="248">
        <v>1.52</v>
      </c>
      <c r="I116" s="249"/>
      <c r="J116" s="245"/>
      <c r="K116" s="245"/>
      <c r="L116" s="250"/>
      <c r="M116" s="251"/>
      <c r="N116" s="252"/>
      <c r="O116" s="252"/>
      <c r="P116" s="252"/>
      <c r="Q116" s="252"/>
      <c r="R116" s="252"/>
      <c r="S116" s="252"/>
      <c r="T116" s="253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4" t="s">
        <v>198</v>
      </c>
      <c r="AU116" s="254" t="s">
        <v>82</v>
      </c>
      <c r="AV116" s="14" t="s">
        <v>82</v>
      </c>
      <c r="AW116" s="14" t="s">
        <v>35</v>
      </c>
      <c r="AX116" s="14" t="s">
        <v>73</v>
      </c>
      <c r="AY116" s="254" t="s">
        <v>188</v>
      </c>
    </row>
    <row r="117" s="14" customFormat="1">
      <c r="A117" s="14"/>
      <c r="B117" s="244"/>
      <c r="C117" s="245"/>
      <c r="D117" s="235" t="s">
        <v>198</v>
      </c>
      <c r="E117" s="246" t="s">
        <v>19</v>
      </c>
      <c r="F117" s="247" t="s">
        <v>6941</v>
      </c>
      <c r="G117" s="245"/>
      <c r="H117" s="248">
        <v>5.75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198</v>
      </c>
      <c r="AU117" s="254" t="s">
        <v>82</v>
      </c>
      <c r="AV117" s="14" t="s">
        <v>82</v>
      </c>
      <c r="AW117" s="14" t="s">
        <v>35</v>
      </c>
      <c r="AX117" s="14" t="s">
        <v>73</v>
      </c>
      <c r="AY117" s="254" t="s">
        <v>188</v>
      </c>
    </row>
    <row r="118" s="14" customFormat="1">
      <c r="A118" s="14"/>
      <c r="B118" s="244"/>
      <c r="C118" s="245"/>
      <c r="D118" s="235" t="s">
        <v>198</v>
      </c>
      <c r="E118" s="246" t="s">
        <v>19</v>
      </c>
      <c r="F118" s="247" t="s">
        <v>6943</v>
      </c>
      <c r="G118" s="245"/>
      <c r="H118" s="248">
        <v>1.5600000000000001</v>
      </c>
      <c r="I118" s="249"/>
      <c r="J118" s="245"/>
      <c r="K118" s="245"/>
      <c r="L118" s="250"/>
      <c r="M118" s="251"/>
      <c r="N118" s="252"/>
      <c r="O118" s="252"/>
      <c r="P118" s="252"/>
      <c r="Q118" s="252"/>
      <c r="R118" s="252"/>
      <c r="S118" s="252"/>
      <c r="T118" s="253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4" t="s">
        <v>198</v>
      </c>
      <c r="AU118" s="254" t="s">
        <v>82</v>
      </c>
      <c r="AV118" s="14" t="s">
        <v>82</v>
      </c>
      <c r="AW118" s="14" t="s">
        <v>35</v>
      </c>
      <c r="AX118" s="14" t="s">
        <v>73</v>
      </c>
      <c r="AY118" s="254" t="s">
        <v>188</v>
      </c>
    </row>
    <row r="119" s="14" customFormat="1">
      <c r="A119" s="14"/>
      <c r="B119" s="244"/>
      <c r="C119" s="245"/>
      <c r="D119" s="235" t="s">
        <v>198</v>
      </c>
      <c r="E119" s="246" t="s">
        <v>19</v>
      </c>
      <c r="F119" s="247" t="s">
        <v>6941</v>
      </c>
      <c r="G119" s="245"/>
      <c r="H119" s="248">
        <v>5.75</v>
      </c>
      <c r="I119" s="249"/>
      <c r="J119" s="245"/>
      <c r="K119" s="245"/>
      <c r="L119" s="250"/>
      <c r="M119" s="251"/>
      <c r="N119" s="252"/>
      <c r="O119" s="252"/>
      <c r="P119" s="252"/>
      <c r="Q119" s="252"/>
      <c r="R119" s="252"/>
      <c r="S119" s="252"/>
      <c r="T119" s="253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4" t="s">
        <v>198</v>
      </c>
      <c r="AU119" s="254" t="s">
        <v>82</v>
      </c>
      <c r="AV119" s="14" t="s">
        <v>82</v>
      </c>
      <c r="AW119" s="14" t="s">
        <v>35</v>
      </c>
      <c r="AX119" s="14" t="s">
        <v>73</v>
      </c>
      <c r="AY119" s="254" t="s">
        <v>188</v>
      </c>
    </row>
    <row r="120" s="13" customFormat="1">
      <c r="A120" s="13"/>
      <c r="B120" s="233"/>
      <c r="C120" s="234"/>
      <c r="D120" s="235" t="s">
        <v>198</v>
      </c>
      <c r="E120" s="236" t="s">
        <v>19</v>
      </c>
      <c r="F120" s="237" t="s">
        <v>6944</v>
      </c>
      <c r="G120" s="234"/>
      <c r="H120" s="236" t="s">
        <v>19</v>
      </c>
      <c r="I120" s="238"/>
      <c r="J120" s="234"/>
      <c r="K120" s="234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198</v>
      </c>
      <c r="AU120" s="243" t="s">
        <v>82</v>
      </c>
      <c r="AV120" s="13" t="s">
        <v>80</v>
      </c>
      <c r="AW120" s="13" t="s">
        <v>35</v>
      </c>
      <c r="AX120" s="13" t="s">
        <v>73</v>
      </c>
      <c r="AY120" s="243" t="s">
        <v>188</v>
      </c>
    </row>
    <row r="121" s="14" customFormat="1">
      <c r="A121" s="14"/>
      <c r="B121" s="244"/>
      <c r="C121" s="245"/>
      <c r="D121" s="235" t="s">
        <v>198</v>
      </c>
      <c r="E121" s="246" t="s">
        <v>19</v>
      </c>
      <c r="F121" s="247" t="s">
        <v>2434</v>
      </c>
      <c r="G121" s="245"/>
      <c r="H121" s="248">
        <v>0.16</v>
      </c>
      <c r="I121" s="249"/>
      <c r="J121" s="245"/>
      <c r="K121" s="245"/>
      <c r="L121" s="250"/>
      <c r="M121" s="251"/>
      <c r="N121" s="252"/>
      <c r="O121" s="252"/>
      <c r="P121" s="252"/>
      <c r="Q121" s="252"/>
      <c r="R121" s="252"/>
      <c r="S121" s="252"/>
      <c r="T121" s="253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4" t="s">
        <v>198</v>
      </c>
      <c r="AU121" s="254" t="s">
        <v>82</v>
      </c>
      <c r="AV121" s="14" t="s">
        <v>82</v>
      </c>
      <c r="AW121" s="14" t="s">
        <v>35</v>
      </c>
      <c r="AX121" s="14" t="s">
        <v>73</v>
      </c>
      <c r="AY121" s="254" t="s">
        <v>188</v>
      </c>
    </row>
    <row r="122" s="13" customFormat="1">
      <c r="A122" s="13"/>
      <c r="B122" s="233"/>
      <c r="C122" s="234"/>
      <c r="D122" s="235" t="s">
        <v>198</v>
      </c>
      <c r="E122" s="236" t="s">
        <v>19</v>
      </c>
      <c r="F122" s="237" t="s">
        <v>6945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198</v>
      </c>
      <c r="AU122" s="243" t="s">
        <v>82</v>
      </c>
      <c r="AV122" s="13" t="s">
        <v>80</v>
      </c>
      <c r="AW122" s="13" t="s">
        <v>35</v>
      </c>
      <c r="AX122" s="13" t="s">
        <v>73</v>
      </c>
      <c r="AY122" s="243" t="s">
        <v>188</v>
      </c>
    </row>
    <row r="123" s="14" customFormat="1">
      <c r="A123" s="14"/>
      <c r="B123" s="244"/>
      <c r="C123" s="245"/>
      <c r="D123" s="235" t="s">
        <v>198</v>
      </c>
      <c r="E123" s="246" t="s">
        <v>19</v>
      </c>
      <c r="F123" s="247" t="s">
        <v>6946</v>
      </c>
      <c r="G123" s="245"/>
      <c r="H123" s="248">
        <v>0.48999999999999999</v>
      </c>
      <c r="I123" s="249"/>
      <c r="J123" s="245"/>
      <c r="K123" s="245"/>
      <c r="L123" s="250"/>
      <c r="M123" s="251"/>
      <c r="N123" s="252"/>
      <c r="O123" s="252"/>
      <c r="P123" s="252"/>
      <c r="Q123" s="252"/>
      <c r="R123" s="252"/>
      <c r="S123" s="252"/>
      <c r="T123" s="25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4" t="s">
        <v>198</v>
      </c>
      <c r="AU123" s="254" t="s">
        <v>82</v>
      </c>
      <c r="AV123" s="14" t="s">
        <v>82</v>
      </c>
      <c r="AW123" s="14" t="s">
        <v>35</v>
      </c>
      <c r="AX123" s="14" t="s">
        <v>73</v>
      </c>
      <c r="AY123" s="254" t="s">
        <v>188</v>
      </c>
    </row>
    <row r="124" s="15" customFormat="1">
      <c r="A124" s="15"/>
      <c r="B124" s="255"/>
      <c r="C124" s="256"/>
      <c r="D124" s="235" t="s">
        <v>198</v>
      </c>
      <c r="E124" s="257" t="s">
        <v>19</v>
      </c>
      <c r="F124" s="258" t="s">
        <v>229</v>
      </c>
      <c r="G124" s="256"/>
      <c r="H124" s="259">
        <v>25.489999999999998</v>
      </c>
      <c r="I124" s="260"/>
      <c r="J124" s="256"/>
      <c r="K124" s="256"/>
      <c r="L124" s="261"/>
      <c r="M124" s="262"/>
      <c r="N124" s="263"/>
      <c r="O124" s="263"/>
      <c r="P124" s="263"/>
      <c r="Q124" s="263"/>
      <c r="R124" s="263"/>
      <c r="S124" s="263"/>
      <c r="T124" s="264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5" t="s">
        <v>198</v>
      </c>
      <c r="AU124" s="265" t="s">
        <v>82</v>
      </c>
      <c r="AV124" s="15" t="s">
        <v>135</v>
      </c>
      <c r="AW124" s="15" t="s">
        <v>35</v>
      </c>
      <c r="AX124" s="15" t="s">
        <v>80</v>
      </c>
      <c r="AY124" s="265" t="s">
        <v>188</v>
      </c>
    </row>
    <row r="125" s="2" customFormat="1" ht="24.15" customHeight="1">
      <c r="A125" s="40"/>
      <c r="B125" s="41"/>
      <c r="C125" s="215" t="s">
        <v>82</v>
      </c>
      <c r="D125" s="215" t="s">
        <v>190</v>
      </c>
      <c r="E125" s="216" t="s">
        <v>1139</v>
      </c>
      <c r="F125" s="217" t="s">
        <v>1140</v>
      </c>
      <c r="G125" s="218" t="s">
        <v>243</v>
      </c>
      <c r="H125" s="219">
        <v>60.174999999999997</v>
      </c>
      <c r="I125" s="220"/>
      <c r="J125" s="221">
        <f>ROUND(I125*H125,2)</f>
        <v>0</v>
      </c>
      <c r="K125" s="217" t="s">
        <v>194</v>
      </c>
      <c r="L125" s="46"/>
      <c r="M125" s="222" t="s">
        <v>19</v>
      </c>
      <c r="N125" s="223" t="s">
        <v>44</v>
      </c>
      <c r="O125" s="86"/>
      <c r="P125" s="224">
        <f>O125*H125</f>
        <v>0</v>
      </c>
      <c r="Q125" s="224">
        <v>0.00025999999999999998</v>
      </c>
      <c r="R125" s="224">
        <f>Q125*H125</f>
        <v>0.015645499999999996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135</v>
      </c>
      <c r="AT125" s="226" t="s">
        <v>190</v>
      </c>
      <c r="AU125" s="226" t="s">
        <v>82</v>
      </c>
      <c r="AY125" s="19" t="s">
        <v>188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135</v>
      </c>
      <c r="BM125" s="226" t="s">
        <v>6947</v>
      </c>
    </row>
    <row r="126" s="2" customFormat="1">
      <c r="A126" s="40"/>
      <c r="B126" s="41"/>
      <c r="C126" s="42"/>
      <c r="D126" s="228" t="s">
        <v>196</v>
      </c>
      <c r="E126" s="42"/>
      <c r="F126" s="229" t="s">
        <v>1142</v>
      </c>
      <c r="G126" s="42"/>
      <c r="H126" s="42"/>
      <c r="I126" s="230"/>
      <c r="J126" s="42"/>
      <c r="K126" s="42"/>
      <c r="L126" s="46"/>
      <c r="M126" s="231"/>
      <c r="N126" s="232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196</v>
      </c>
      <c r="AU126" s="19" t="s">
        <v>82</v>
      </c>
    </row>
    <row r="127" s="13" customFormat="1">
      <c r="A127" s="13"/>
      <c r="B127" s="233"/>
      <c r="C127" s="234"/>
      <c r="D127" s="235" t="s">
        <v>198</v>
      </c>
      <c r="E127" s="236" t="s">
        <v>19</v>
      </c>
      <c r="F127" s="237" t="s">
        <v>912</v>
      </c>
      <c r="G127" s="234"/>
      <c r="H127" s="236" t="s">
        <v>19</v>
      </c>
      <c r="I127" s="238"/>
      <c r="J127" s="234"/>
      <c r="K127" s="234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198</v>
      </c>
      <c r="AU127" s="243" t="s">
        <v>82</v>
      </c>
      <c r="AV127" s="13" t="s">
        <v>80</v>
      </c>
      <c r="AW127" s="13" t="s">
        <v>35</v>
      </c>
      <c r="AX127" s="13" t="s">
        <v>73</v>
      </c>
      <c r="AY127" s="243" t="s">
        <v>188</v>
      </c>
    </row>
    <row r="128" s="14" customFormat="1">
      <c r="A128" s="14"/>
      <c r="B128" s="244"/>
      <c r="C128" s="245"/>
      <c r="D128" s="235" t="s">
        <v>198</v>
      </c>
      <c r="E128" s="246" t="s">
        <v>19</v>
      </c>
      <c r="F128" s="247" t="s">
        <v>6948</v>
      </c>
      <c r="G128" s="245"/>
      <c r="H128" s="248">
        <v>51.100000000000001</v>
      </c>
      <c r="I128" s="249"/>
      <c r="J128" s="245"/>
      <c r="K128" s="245"/>
      <c r="L128" s="250"/>
      <c r="M128" s="251"/>
      <c r="N128" s="252"/>
      <c r="O128" s="252"/>
      <c r="P128" s="252"/>
      <c r="Q128" s="252"/>
      <c r="R128" s="252"/>
      <c r="S128" s="252"/>
      <c r="T128" s="25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4" t="s">
        <v>198</v>
      </c>
      <c r="AU128" s="254" t="s">
        <v>82</v>
      </c>
      <c r="AV128" s="14" t="s">
        <v>82</v>
      </c>
      <c r="AW128" s="14" t="s">
        <v>35</v>
      </c>
      <c r="AX128" s="14" t="s">
        <v>73</v>
      </c>
      <c r="AY128" s="254" t="s">
        <v>188</v>
      </c>
    </row>
    <row r="129" s="14" customFormat="1">
      <c r="A129" s="14"/>
      <c r="B129" s="244"/>
      <c r="C129" s="245"/>
      <c r="D129" s="235" t="s">
        <v>198</v>
      </c>
      <c r="E129" s="246" t="s">
        <v>19</v>
      </c>
      <c r="F129" s="247" t="s">
        <v>748</v>
      </c>
      <c r="G129" s="245"/>
      <c r="H129" s="248">
        <v>-2.79</v>
      </c>
      <c r="I129" s="249"/>
      <c r="J129" s="245"/>
      <c r="K129" s="245"/>
      <c r="L129" s="250"/>
      <c r="M129" s="251"/>
      <c r="N129" s="252"/>
      <c r="O129" s="252"/>
      <c r="P129" s="252"/>
      <c r="Q129" s="252"/>
      <c r="R129" s="252"/>
      <c r="S129" s="252"/>
      <c r="T129" s="253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4" t="s">
        <v>198</v>
      </c>
      <c r="AU129" s="254" t="s">
        <v>82</v>
      </c>
      <c r="AV129" s="14" t="s">
        <v>82</v>
      </c>
      <c r="AW129" s="14" t="s">
        <v>35</v>
      </c>
      <c r="AX129" s="14" t="s">
        <v>73</v>
      </c>
      <c r="AY129" s="254" t="s">
        <v>188</v>
      </c>
    </row>
    <row r="130" s="14" customFormat="1">
      <c r="A130" s="14"/>
      <c r="B130" s="244"/>
      <c r="C130" s="245"/>
      <c r="D130" s="235" t="s">
        <v>198</v>
      </c>
      <c r="E130" s="246" t="s">
        <v>19</v>
      </c>
      <c r="F130" s="247" t="s">
        <v>747</v>
      </c>
      <c r="G130" s="245"/>
      <c r="H130" s="248">
        <v>1.1479999999999999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198</v>
      </c>
      <c r="AU130" s="254" t="s">
        <v>82</v>
      </c>
      <c r="AV130" s="14" t="s">
        <v>82</v>
      </c>
      <c r="AW130" s="14" t="s">
        <v>35</v>
      </c>
      <c r="AX130" s="14" t="s">
        <v>73</v>
      </c>
      <c r="AY130" s="254" t="s">
        <v>188</v>
      </c>
    </row>
    <row r="131" s="14" customFormat="1">
      <c r="A131" s="14"/>
      <c r="B131" s="244"/>
      <c r="C131" s="245"/>
      <c r="D131" s="235" t="s">
        <v>198</v>
      </c>
      <c r="E131" s="246" t="s">
        <v>19</v>
      </c>
      <c r="F131" s="247" t="s">
        <v>6949</v>
      </c>
      <c r="G131" s="245"/>
      <c r="H131" s="248">
        <v>0.52500000000000002</v>
      </c>
      <c r="I131" s="249"/>
      <c r="J131" s="245"/>
      <c r="K131" s="245"/>
      <c r="L131" s="250"/>
      <c r="M131" s="251"/>
      <c r="N131" s="252"/>
      <c r="O131" s="252"/>
      <c r="P131" s="252"/>
      <c r="Q131" s="252"/>
      <c r="R131" s="252"/>
      <c r="S131" s="252"/>
      <c r="T131" s="253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4" t="s">
        <v>198</v>
      </c>
      <c r="AU131" s="254" t="s">
        <v>82</v>
      </c>
      <c r="AV131" s="14" t="s">
        <v>82</v>
      </c>
      <c r="AW131" s="14" t="s">
        <v>35</v>
      </c>
      <c r="AX131" s="14" t="s">
        <v>73</v>
      </c>
      <c r="AY131" s="254" t="s">
        <v>188</v>
      </c>
    </row>
    <row r="132" s="13" customFormat="1">
      <c r="A132" s="13"/>
      <c r="B132" s="233"/>
      <c r="C132" s="234"/>
      <c r="D132" s="235" t="s">
        <v>198</v>
      </c>
      <c r="E132" s="236" t="s">
        <v>19</v>
      </c>
      <c r="F132" s="237" t="s">
        <v>912</v>
      </c>
      <c r="G132" s="234"/>
      <c r="H132" s="236" t="s">
        <v>19</v>
      </c>
      <c r="I132" s="238"/>
      <c r="J132" s="234"/>
      <c r="K132" s="234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198</v>
      </c>
      <c r="AU132" s="243" t="s">
        <v>82</v>
      </c>
      <c r="AV132" s="13" t="s">
        <v>80</v>
      </c>
      <c r="AW132" s="13" t="s">
        <v>35</v>
      </c>
      <c r="AX132" s="13" t="s">
        <v>73</v>
      </c>
      <c r="AY132" s="243" t="s">
        <v>188</v>
      </c>
    </row>
    <row r="133" s="14" customFormat="1">
      <c r="A133" s="14"/>
      <c r="B133" s="244"/>
      <c r="C133" s="245"/>
      <c r="D133" s="235" t="s">
        <v>198</v>
      </c>
      <c r="E133" s="246" t="s">
        <v>19</v>
      </c>
      <c r="F133" s="247" t="s">
        <v>945</v>
      </c>
      <c r="G133" s="245"/>
      <c r="H133" s="248">
        <v>3.6579999999999999</v>
      </c>
      <c r="I133" s="249"/>
      <c r="J133" s="245"/>
      <c r="K133" s="245"/>
      <c r="L133" s="250"/>
      <c r="M133" s="251"/>
      <c r="N133" s="252"/>
      <c r="O133" s="252"/>
      <c r="P133" s="252"/>
      <c r="Q133" s="252"/>
      <c r="R133" s="252"/>
      <c r="S133" s="252"/>
      <c r="T133" s="253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4" t="s">
        <v>198</v>
      </c>
      <c r="AU133" s="254" t="s">
        <v>82</v>
      </c>
      <c r="AV133" s="14" t="s">
        <v>82</v>
      </c>
      <c r="AW133" s="14" t="s">
        <v>35</v>
      </c>
      <c r="AX133" s="14" t="s">
        <v>73</v>
      </c>
      <c r="AY133" s="254" t="s">
        <v>188</v>
      </c>
    </row>
    <row r="134" s="14" customFormat="1">
      <c r="A134" s="14"/>
      <c r="B134" s="244"/>
      <c r="C134" s="245"/>
      <c r="D134" s="235" t="s">
        <v>198</v>
      </c>
      <c r="E134" s="246" t="s">
        <v>19</v>
      </c>
      <c r="F134" s="247" t="s">
        <v>2295</v>
      </c>
      <c r="G134" s="245"/>
      <c r="H134" s="248">
        <v>2.6400000000000001</v>
      </c>
      <c r="I134" s="249"/>
      <c r="J134" s="245"/>
      <c r="K134" s="245"/>
      <c r="L134" s="250"/>
      <c r="M134" s="251"/>
      <c r="N134" s="252"/>
      <c r="O134" s="252"/>
      <c r="P134" s="252"/>
      <c r="Q134" s="252"/>
      <c r="R134" s="252"/>
      <c r="S134" s="252"/>
      <c r="T134" s="253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4" t="s">
        <v>198</v>
      </c>
      <c r="AU134" s="254" t="s">
        <v>82</v>
      </c>
      <c r="AV134" s="14" t="s">
        <v>82</v>
      </c>
      <c r="AW134" s="14" t="s">
        <v>35</v>
      </c>
      <c r="AX134" s="14" t="s">
        <v>73</v>
      </c>
      <c r="AY134" s="254" t="s">
        <v>188</v>
      </c>
    </row>
    <row r="135" s="14" customFormat="1">
      <c r="A135" s="14"/>
      <c r="B135" s="244"/>
      <c r="C135" s="245"/>
      <c r="D135" s="235" t="s">
        <v>198</v>
      </c>
      <c r="E135" s="246" t="s">
        <v>19</v>
      </c>
      <c r="F135" s="247" t="s">
        <v>947</v>
      </c>
      <c r="G135" s="245"/>
      <c r="H135" s="248">
        <v>3.8940000000000001</v>
      </c>
      <c r="I135" s="249"/>
      <c r="J135" s="245"/>
      <c r="K135" s="245"/>
      <c r="L135" s="250"/>
      <c r="M135" s="251"/>
      <c r="N135" s="252"/>
      <c r="O135" s="252"/>
      <c r="P135" s="252"/>
      <c r="Q135" s="252"/>
      <c r="R135" s="252"/>
      <c r="S135" s="252"/>
      <c r="T135" s="253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4" t="s">
        <v>198</v>
      </c>
      <c r="AU135" s="254" t="s">
        <v>82</v>
      </c>
      <c r="AV135" s="14" t="s">
        <v>82</v>
      </c>
      <c r="AW135" s="14" t="s">
        <v>35</v>
      </c>
      <c r="AX135" s="14" t="s">
        <v>73</v>
      </c>
      <c r="AY135" s="254" t="s">
        <v>188</v>
      </c>
    </row>
    <row r="136" s="15" customFormat="1">
      <c r="A136" s="15"/>
      <c r="B136" s="255"/>
      <c r="C136" s="256"/>
      <c r="D136" s="235" t="s">
        <v>198</v>
      </c>
      <c r="E136" s="257" t="s">
        <v>19</v>
      </c>
      <c r="F136" s="258" t="s">
        <v>229</v>
      </c>
      <c r="G136" s="256"/>
      <c r="H136" s="259">
        <v>60.175000000000004</v>
      </c>
      <c r="I136" s="260"/>
      <c r="J136" s="256"/>
      <c r="K136" s="256"/>
      <c r="L136" s="261"/>
      <c r="M136" s="262"/>
      <c r="N136" s="263"/>
      <c r="O136" s="263"/>
      <c r="P136" s="263"/>
      <c r="Q136" s="263"/>
      <c r="R136" s="263"/>
      <c r="S136" s="263"/>
      <c r="T136" s="264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65" t="s">
        <v>198</v>
      </c>
      <c r="AU136" s="265" t="s">
        <v>82</v>
      </c>
      <c r="AV136" s="15" t="s">
        <v>135</v>
      </c>
      <c r="AW136" s="15" t="s">
        <v>35</v>
      </c>
      <c r="AX136" s="15" t="s">
        <v>80</v>
      </c>
      <c r="AY136" s="265" t="s">
        <v>188</v>
      </c>
    </row>
    <row r="137" s="2" customFormat="1" ht="24.15" customHeight="1">
      <c r="A137" s="40"/>
      <c r="B137" s="41"/>
      <c r="C137" s="215" t="s">
        <v>129</v>
      </c>
      <c r="D137" s="215" t="s">
        <v>190</v>
      </c>
      <c r="E137" s="216" t="s">
        <v>1636</v>
      </c>
      <c r="F137" s="217" t="s">
        <v>1637</v>
      </c>
      <c r="G137" s="218" t="s">
        <v>243</v>
      </c>
      <c r="H137" s="219">
        <v>35.627000000000002</v>
      </c>
      <c r="I137" s="220"/>
      <c r="J137" s="221">
        <f>ROUND(I137*H137,2)</f>
        <v>0</v>
      </c>
      <c r="K137" s="217" t="s">
        <v>194</v>
      </c>
      <c r="L137" s="46"/>
      <c r="M137" s="222" t="s">
        <v>19</v>
      </c>
      <c r="N137" s="223" t="s">
        <v>44</v>
      </c>
      <c r="O137" s="86"/>
      <c r="P137" s="224">
        <f>O137*H137</f>
        <v>0</v>
      </c>
      <c r="Q137" s="224">
        <v>0.0043800000000000002</v>
      </c>
      <c r="R137" s="224">
        <f>Q137*H137</f>
        <v>0.15604626000000002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135</v>
      </c>
      <c r="AT137" s="226" t="s">
        <v>190</v>
      </c>
      <c r="AU137" s="226" t="s">
        <v>82</v>
      </c>
      <c r="AY137" s="19" t="s">
        <v>188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135</v>
      </c>
      <c r="BM137" s="226" t="s">
        <v>6950</v>
      </c>
    </row>
    <row r="138" s="2" customFormat="1">
      <c r="A138" s="40"/>
      <c r="B138" s="41"/>
      <c r="C138" s="42"/>
      <c r="D138" s="228" t="s">
        <v>196</v>
      </c>
      <c r="E138" s="42"/>
      <c r="F138" s="229" t="s">
        <v>1639</v>
      </c>
      <c r="G138" s="42"/>
      <c r="H138" s="42"/>
      <c r="I138" s="230"/>
      <c r="J138" s="42"/>
      <c r="K138" s="42"/>
      <c r="L138" s="46"/>
      <c r="M138" s="231"/>
      <c r="N138" s="232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196</v>
      </c>
      <c r="AU138" s="19" t="s">
        <v>82</v>
      </c>
    </row>
    <row r="139" s="13" customFormat="1">
      <c r="A139" s="13"/>
      <c r="B139" s="233"/>
      <c r="C139" s="234"/>
      <c r="D139" s="235" t="s">
        <v>198</v>
      </c>
      <c r="E139" s="236" t="s">
        <v>19</v>
      </c>
      <c r="F139" s="237" t="s">
        <v>6938</v>
      </c>
      <c r="G139" s="234"/>
      <c r="H139" s="236" t="s">
        <v>19</v>
      </c>
      <c r="I139" s="238"/>
      <c r="J139" s="234"/>
      <c r="K139" s="234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198</v>
      </c>
      <c r="AU139" s="243" t="s">
        <v>82</v>
      </c>
      <c r="AV139" s="13" t="s">
        <v>80</v>
      </c>
      <c r="AW139" s="13" t="s">
        <v>35</v>
      </c>
      <c r="AX139" s="13" t="s">
        <v>73</v>
      </c>
      <c r="AY139" s="243" t="s">
        <v>188</v>
      </c>
    </row>
    <row r="140" s="14" customFormat="1">
      <c r="A140" s="14"/>
      <c r="B140" s="244"/>
      <c r="C140" s="245"/>
      <c r="D140" s="235" t="s">
        <v>198</v>
      </c>
      <c r="E140" s="246" t="s">
        <v>19</v>
      </c>
      <c r="F140" s="247" t="s">
        <v>6939</v>
      </c>
      <c r="G140" s="245"/>
      <c r="H140" s="248">
        <v>0.65000000000000002</v>
      </c>
      <c r="I140" s="249"/>
      <c r="J140" s="245"/>
      <c r="K140" s="245"/>
      <c r="L140" s="250"/>
      <c r="M140" s="251"/>
      <c r="N140" s="252"/>
      <c r="O140" s="252"/>
      <c r="P140" s="252"/>
      <c r="Q140" s="252"/>
      <c r="R140" s="252"/>
      <c r="S140" s="252"/>
      <c r="T140" s="253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4" t="s">
        <v>198</v>
      </c>
      <c r="AU140" s="254" t="s">
        <v>82</v>
      </c>
      <c r="AV140" s="14" t="s">
        <v>82</v>
      </c>
      <c r="AW140" s="14" t="s">
        <v>35</v>
      </c>
      <c r="AX140" s="14" t="s">
        <v>73</v>
      </c>
      <c r="AY140" s="254" t="s">
        <v>188</v>
      </c>
    </row>
    <row r="141" s="13" customFormat="1">
      <c r="A141" s="13"/>
      <c r="B141" s="233"/>
      <c r="C141" s="234"/>
      <c r="D141" s="235" t="s">
        <v>198</v>
      </c>
      <c r="E141" s="236" t="s">
        <v>19</v>
      </c>
      <c r="F141" s="237" t="s">
        <v>735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198</v>
      </c>
      <c r="AU141" s="243" t="s">
        <v>82</v>
      </c>
      <c r="AV141" s="13" t="s">
        <v>80</v>
      </c>
      <c r="AW141" s="13" t="s">
        <v>35</v>
      </c>
      <c r="AX141" s="13" t="s">
        <v>73</v>
      </c>
      <c r="AY141" s="243" t="s">
        <v>188</v>
      </c>
    </row>
    <row r="142" s="14" customFormat="1">
      <c r="A142" s="14"/>
      <c r="B142" s="244"/>
      <c r="C142" s="245"/>
      <c r="D142" s="235" t="s">
        <v>198</v>
      </c>
      <c r="E142" s="246" t="s">
        <v>19</v>
      </c>
      <c r="F142" s="247" t="s">
        <v>6940</v>
      </c>
      <c r="G142" s="245"/>
      <c r="H142" s="248">
        <v>3.8599999999999999</v>
      </c>
      <c r="I142" s="249"/>
      <c r="J142" s="245"/>
      <c r="K142" s="245"/>
      <c r="L142" s="250"/>
      <c r="M142" s="251"/>
      <c r="N142" s="252"/>
      <c r="O142" s="252"/>
      <c r="P142" s="252"/>
      <c r="Q142" s="252"/>
      <c r="R142" s="252"/>
      <c r="S142" s="252"/>
      <c r="T142" s="253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4" t="s">
        <v>198</v>
      </c>
      <c r="AU142" s="254" t="s">
        <v>82</v>
      </c>
      <c r="AV142" s="14" t="s">
        <v>82</v>
      </c>
      <c r="AW142" s="14" t="s">
        <v>35</v>
      </c>
      <c r="AX142" s="14" t="s">
        <v>73</v>
      </c>
      <c r="AY142" s="254" t="s">
        <v>188</v>
      </c>
    </row>
    <row r="143" s="14" customFormat="1">
      <c r="A143" s="14"/>
      <c r="B143" s="244"/>
      <c r="C143" s="245"/>
      <c r="D143" s="235" t="s">
        <v>198</v>
      </c>
      <c r="E143" s="246" t="s">
        <v>19</v>
      </c>
      <c r="F143" s="247" t="s">
        <v>6941</v>
      </c>
      <c r="G143" s="245"/>
      <c r="H143" s="248">
        <v>5.75</v>
      </c>
      <c r="I143" s="249"/>
      <c r="J143" s="245"/>
      <c r="K143" s="245"/>
      <c r="L143" s="250"/>
      <c r="M143" s="251"/>
      <c r="N143" s="252"/>
      <c r="O143" s="252"/>
      <c r="P143" s="252"/>
      <c r="Q143" s="252"/>
      <c r="R143" s="252"/>
      <c r="S143" s="252"/>
      <c r="T143" s="253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4" t="s">
        <v>198</v>
      </c>
      <c r="AU143" s="254" t="s">
        <v>82</v>
      </c>
      <c r="AV143" s="14" t="s">
        <v>82</v>
      </c>
      <c r="AW143" s="14" t="s">
        <v>35</v>
      </c>
      <c r="AX143" s="14" t="s">
        <v>73</v>
      </c>
      <c r="AY143" s="254" t="s">
        <v>188</v>
      </c>
    </row>
    <row r="144" s="14" customFormat="1">
      <c r="A144" s="14"/>
      <c r="B144" s="244"/>
      <c r="C144" s="245"/>
      <c r="D144" s="235" t="s">
        <v>198</v>
      </c>
      <c r="E144" s="246" t="s">
        <v>19</v>
      </c>
      <c r="F144" s="247" t="s">
        <v>6942</v>
      </c>
      <c r="G144" s="245"/>
      <c r="H144" s="248">
        <v>1.52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198</v>
      </c>
      <c r="AU144" s="254" t="s">
        <v>82</v>
      </c>
      <c r="AV144" s="14" t="s">
        <v>82</v>
      </c>
      <c r="AW144" s="14" t="s">
        <v>35</v>
      </c>
      <c r="AX144" s="14" t="s">
        <v>73</v>
      </c>
      <c r="AY144" s="254" t="s">
        <v>188</v>
      </c>
    </row>
    <row r="145" s="14" customFormat="1">
      <c r="A145" s="14"/>
      <c r="B145" s="244"/>
      <c r="C145" s="245"/>
      <c r="D145" s="235" t="s">
        <v>198</v>
      </c>
      <c r="E145" s="246" t="s">
        <v>19</v>
      </c>
      <c r="F145" s="247" t="s">
        <v>6941</v>
      </c>
      <c r="G145" s="245"/>
      <c r="H145" s="248">
        <v>5.75</v>
      </c>
      <c r="I145" s="249"/>
      <c r="J145" s="245"/>
      <c r="K145" s="245"/>
      <c r="L145" s="250"/>
      <c r="M145" s="251"/>
      <c r="N145" s="252"/>
      <c r="O145" s="252"/>
      <c r="P145" s="252"/>
      <c r="Q145" s="252"/>
      <c r="R145" s="252"/>
      <c r="S145" s="252"/>
      <c r="T145" s="25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4" t="s">
        <v>198</v>
      </c>
      <c r="AU145" s="254" t="s">
        <v>82</v>
      </c>
      <c r="AV145" s="14" t="s">
        <v>82</v>
      </c>
      <c r="AW145" s="14" t="s">
        <v>35</v>
      </c>
      <c r="AX145" s="14" t="s">
        <v>73</v>
      </c>
      <c r="AY145" s="254" t="s">
        <v>188</v>
      </c>
    </row>
    <row r="146" s="14" customFormat="1">
      <c r="A146" s="14"/>
      <c r="B146" s="244"/>
      <c r="C146" s="245"/>
      <c r="D146" s="235" t="s">
        <v>198</v>
      </c>
      <c r="E146" s="246" t="s">
        <v>19</v>
      </c>
      <c r="F146" s="247" t="s">
        <v>6943</v>
      </c>
      <c r="G146" s="245"/>
      <c r="H146" s="248">
        <v>1.5600000000000001</v>
      </c>
      <c r="I146" s="249"/>
      <c r="J146" s="245"/>
      <c r="K146" s="245"/>
      <c r="L146" s="250"/>
      <c r="M146" s="251"/>
      <c r="N146" s="252"/>
      <c r="O146" s="252"/>
      <c r="P146" s="252"/>
      <c r="Q146" s="252"/>
      <c r="R146" s="252"/>
      <c r="S146" s="252"/>
      <c r="T146" s="253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4" t="s">
        <v>198</v>
      </c>
      <c r="AU146" s="254" t="s">
        <v>82</v>
      </c>
      <c r="AV146" s="14" t="s">
        <v>82</v>
      </c>
      <c r="AW146" s="14" t="s">
        <v>35</v>
      </c>
      <c r="AX146" s="14" t="s">
        <v>73</v>
      </c>
      <c r="AY146" s="254" t="s">
        <v>188</v>
      </c>
    </row>
    <row r="147" s="14" customFormat="1">
      <c r="A147" s="14"/>
      <c r="B147" s="244"/>
      <c r="C147" s="245"/>
      <c r="D147" s="235" t="s">
        <v>198</v>
      </c>
      <c r="E147" s="246" t="s">
        <v>19</v>
      </c>
      <c r="F147" s="247" t="s">
        <v>6941</v>
      </c>
      <c r="G147" s="245"/>
      <c r="H147" s="248">
        <v>5.75</v>
      </c>
      <c r="I147" s="249"/>
      <c r="J147" s="245"/>
      <c r="K147" s="245"/>
      <c r="L147" s="250"/>
      <c r="M147" s="251"/>
      <c r="N147" s="252"/>
      <c r="O147" s="252"/>
      <c r="P147" s="252"/>
      <c r="Q147" s="252"/>
      <c r="R147" s="252"/>
      <c r="S147" s="252"/>
      <c r="T147" s="25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4" t="s">
        <v>198</v>
      </c>
      <c r="AU147" s="254" t="s">
        <v>82</v>
      </c>
      <c r="AV147" s="14" t="s">
        <v>82</v>
      </c>
      <c r="AW147" s="14" t="s">
        <v>35</v>
      </c>
      <c r="AX147" s="14" t="s">
        <v>73</v>
      </c>
      <c r="AY147" s="254" t="s">
        <v>188</v>
      </c>
    </row>
    <row r="148" s="13" customFormat="1">
      <c r="A148" s="13"/>
      <c r="B148" s="233"/>
      <c r="C148" s="234"/>
      <c r="D148" s="235" t="s">
        <v>198</v>
      </c>
      <c r="E148" s="236" t="s">
        <v>19</v>
      </c>
      <c r="F148" s="237" t="s">
        <v>912</v>
      </c>
      <c r="G148" s="234"/>
      <c r="H148" s="236" t="s">
        <v>19</v>
      </c>
      <c r="I148" s="238"/>
      <c r="J148" s="234"/>
      <c r="K148" s="234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198</v>
      </c>
      <c r="AU148" s="243" t="s">
        <v>82</v>
      </c>
      <c r="AV148" s="13" t="s">
        <v>80</v>
      </c>
      <c r="AW148" s="13" t="s">
        <v>35</v>
      </c>
      <c r="AX148" s="13" t="s">
        <v>73</v>
      </c>
      <c r="AY148" s="243" t="s">
        <v>188</v>
      </c>
    </row>
    <row r="149" s="14" customFormat="1">
      <c r="A149" s="14"/>
      <c r="B149" s="244"/>
      <c r="C149" s="245"/>
      <c r="D149" s="235" t="s">
        <v>198</v>
      </c>
      <c r="E149" s="246" t="s">
        <v>19</v>
      </c>
      <c r="F149" s="247" t="s">
        <v>945</v>
      </c>
      <c r="G149" s="245"/>
      <c r="H149" s="248">
        <v>3.6579999999999999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198</v>
      </c>
      <c r="AU149" s="254" t="s">
        <v>82</v>
      </c>
      <c r="AV149" s="14" t="s">
        <v>82</v>
      </c>
      <c r="AW149" s="14" t="s">
        <v>35</v>
      </c>
      <c r="AX149" s="14" t="s">
        <v>73</v>
      </c>
      <c r="AY149" s="254" t="s">
        <v>188</v>
      </c>
    </row>
    <row r="150" s="14" customFormat="1">
      <c r="A150" s="14"/>
      <c r="B150" s="244"/>
      <c r="C150" s="245"/>
      <c r="D150" s="235" t="s">
        <v>198</v>
      </c>
      <c r="E150" s="246" t="s">
        <v>19</v>
      </c>
      <c r="F150" s="247" t="s">
        <v>1634</v>
      </c>
      <c r="G150" s="245"/>
      <c r="H150" s="248">
        <v>2.585</v>
      </c>
      <c r="I150" s="249"/>
      <c r="J150" s="245"/>
      <c r="K150" s="245"/>
      <c r="L150" s="250"/>
      <c r="M150" s="251"/>
      <c r="N150" s="252"/>
      <c r="O150" s="252"/>
      <c r="P150" s="252"/>
      <c r="Q150" s="252"/>
      <c r="R150" s="252"/>
      <c r="S150" s="252"/>
      <c r="T150" s="25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4" t="s">
        <v>198</v>
      </c>
      <c r="AU150" s="254" t="s">
        <v>82</v>
      </c>
      <c r="AV150" s="14" t="s">
        <v>82</v>
      </c>
      <c r="AW150" s="14" t="s">
        <v>35</v>
      </c>
      <c r="AX150" s="14" t="s">
        <v>73</v>
      </c>
      <c r="AY150" s="254" t="s">
        <v>188</v>
      </c>
    </row>
    <row r="151" s="14" customFormat="1">
      <c r="A151" s="14"/>
      <c r="B151" s="244"/>
      <c r="C151" s="245"/>
      <c r="D151" s="235" t="s">
        <v>198</v>
      </c>
      <c r="E151" s="246" t="s">
        <v>19</v>
      </c>
      <c r="F151" s="247" t="s">
        <v>947</v>
      </c>
      <c r="G151" s="245"/>
      <c r="H151" s="248">
        <v>3.8940000000000001</v>
      </c>
      <c r="I151" s="249"/>
      <c r="J151" s="245"/>
      <c r="K151" s="245"/>
      <c r="L151" s="250"/>
      <c r="M151" s="251"/>
      <c r="N151" s="252"/>
      <c r="O151" s="252"/>
      <c r="P151" s="252"/>
      <c r="Q151" s="252"/>
      <c r="R151" s="252"/>
      <c r="S151" s="252"/>
      <c r="T151" s="25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4" t="s">
        <v>198</v>
      </c>
      <c r="AU151" s="254" t="s">
        <v>82</v>
      </c>
      <c r="AV151" s="14" t="s">
        <v>82</v>
      </c>
      <c r="AW151" s="14" t="s">
        <v>35</v>
      </c>
      <c r="AX151" s="14" t="s">
        <v>73</v>
      </c>
      <c r="AY151" s="254" t="s">
        <v>188</v>
      </c>
    </row>
    <row r="152" s="13" customFormat="1">
      <c r="A152" s="13"/>
      <c r="B152" s="233"/>
      <c r="C152" s="234"/>
      <c r="D152" s="235" t="s">
        <v>198</v>
      </c>
      <c r="E152" s="236" t="s">
        <v>19</v>
      </c>
      <c r="F152" s="237" t="s">
        <v>6944</v>
      </c>
      <c r="G152" s="234"/>
      <c r="H152" s="236" t="s">
        <v>19</v>
      </c>
      <c r="I152" s="238"/>
      <c r="J152" s="234"/>
      <c r="K152" s="234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198</v>
      </c>
      <c r="AU152" s="243" t="s">
        <v>82</v>
      </c>
      <c r="AV152" s="13" t="s">
        <v>80</v>
      </c>
      <c r="AW152" s="13" t="s">
        <v>35</v>
      </c>
      <c r="AX152" s="13" t="s">
        <v>73</v>
      </c>
      <c r="AY152" s="243" t="s">
        <v>188</v>
      </c>
    </row>
    <row r="153" s="14" customFormat="1">
      <c r="A153" s="14"/>
      <c r="B153" s="244"/>
      <c r="C153" s="245"/>
      <c r="D153" s="235" t="s">
        <v>198</v>
      </c>
      <c r="E153" s="246" t="s">
        <v>19</v>
      </c>
      <c r="F153" s="247" t="s">
        <v>2434</v>
      </c>
      <c r="G153" s="245"/>
      <c r="H153" s="248">
        <v>0.16</v>
      </c>
      <c r="I153" s="249"/>
      <c r="J153" s="245"/>
      <c r="K153" s="245"/>
      <c r="L153" s="250"/>
      <c r="M153" s="251"/>
      <c r="N153" s="252"/>
      <c r="O153" s="252"/>
      <c r="P153" s="252"/>
      <c r="Q153" s="252"/>
      <c r="R153" s="252"/>
      <c r="S153" s="252"/>
      <c r="T153" s="253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4" t="s">
        <v>198</v>
      </c>
      <c r="AU153" s="254" t="s">
        <v>82</v>
      </c>
      <c r="AV153" s="14" t="s">
        <v>82</v>
      </c>
      <c r="AW153" s="14" t="s">
        <v>35</v>
      </c>
      <c r="AX153" s="14" t="s">
        <v>73</v>
      </c>
      <c r="AY153" s="254" t="s">
        <v>188</v>
      </c>
    </row>
    <row r="154" s="13" customFormat="1">
      <c r="A154" s="13"/>
      <c r="B154" s="233"/>
      <c r="C154" s="234"/>
      <c r="D154" s="235" t="s">
        <v>198</v>
      </c>
      <c r="E154" s="236" t="s">
        <v>19</v>
      </c>
      <c r="F154" s="237" t="s">
        <v>6945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198</v>
      </c>
      <c r="AU154" s="243" t="s">
        <v>82</v>
      </c>
      <c r="AV154" s="13" t="s">
        <v>80</v>
      </c>
      <c r="AW154" s="13" t="s">
        <v>35</v>
      </c>
      <c r="AX154" s="13" t="s">
        <v>73</v>
      </c>
      <c r="AY154" s="243" t="s">
        <v>188</v>
      </c>
    </row>
    <row r="155" s="14" customFormat="1">
      <c r="A155" s="14"/>
      <c r="B155" s="244"/>
      <c r="C155" s="245"/>
      <c r="D155" s="235" t="s">
        <v>198</v>
      </c>
      <c r="E155" s="246" t="s">
        <v>19</v>
      </c>
      <c r="F155" s="247" t="s">
        <v>6946</v>
      </c>
      <c r="G155" s="245"/>
      <c r="H155" s="248">
        <v>0.48999999999999999</v>
      </c>
      <c r="I155" s="249"/>
      <c r="J155" s="245"/>
      <c r="K155" s="245"/>
      <c r="L155" s="250"/>
      <c r="M155" s="251"/>
      <c r="N155" s="252"/>
      <c r="O155" s="252"/>
      <c r="P155" s="252"/>
      <c r="Q155" s="252"/>
      <c r="R155" s="252"/>
      <c r="S155" s="252"/>
      <c r="T155" s="253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4" t="s">
        <v>198</v>
      </c>
      <c r="AU155" s="254" t="s">
        <v>82</v>
      </c>
      <c r="AV155" s="14" t="s">
        <v>82</v>
      </c>
      <c r="AW155" s="14" t="s">
        <v>35</v>
      </c>
      <c r="AX155" s="14" t="s">
        <v>73</v>
      </c>
      <c r="AY155" s="254" t="s">
        <v>188</v>
      </c>
    </row>
    <row r="156" s="15" customFormat="1">
      <c r="A156" s="15"/>
      <c r="B156" s="255"/>
      <c r="C156" s="256"/>
      <c r="D156" s="235" t="s">
        <v>198</v>
      </c>
      <c r="E156" s="257" t="s">
        <v>19</v>
      </c>
      <c r="F156" s="258" t="s">
        <v>229</v>
      </c>
      <c r="G156" s="256"/>
      <c r="H156" s="259">
        <v>35.627000000000002</v>
      </c>
      <c r="I156" s="260"/>
      <c r="J156" s="256"/>
      <c r="K156" s="256"/>
      <c r="L156" s="261"/>
      <c r="M156" s="262"/>
      <c r="N156" s="263"/>
      <c r="O156" s="263"/>
      <c r="P156" s="263"/>
      <c r="Q156" s="263"/>
      <c r="R156" s="263"/>
      <c r="S156" s="263"/>
      <c r="T156" s="264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5" t="s">
        <v>198</v>
      </c>
      <c r="AU156" s="265" t="s">
        <v>82</v>
      </c>
      <c r="AV156" s="15" t="s">
        <v>135</v>
      </c>
      <c r="AW156" s="15" t="s">
        <v>35</v>
      </c>
      <c r="AX156" s="15" t="s">
        <v>80</v>
      </c>
      <c r="AY156" s="265" t="s">
        <v>188</v>
      </c>
    </row>
    <row r="157" s="2" customFormat="1" ht="21.75" customHeight="1">
      <c r="A157" s="40"/>
      <c r="B157" s="41"/>
      <c r="C157" s="215" t="s">
        <v>135</v>
      </c>
      <c r="D157" s="215" t="s">
        <v>190</v>
      </c>
      <c r="E157" s="216" t="s">
        <v>1640</v>
      </c>
      <c r="F157" s="217" t="s">
        <v>1641</v>
      </c>
      <c r="G157" s="218" t="s">
        <v>243</v>
      </c>
      <c r="H157" s="219">
        <v>25.489999999999998</v>
      </c>
      <c r="I157" s="220"/>
      <c r="J157" s="221">
        <f>ROUND(I157*H157,2)</f>
        <v>0</v>
      </c>
      <c r="K157" s="217" t="s">
        <v>194</v>
      </c>
      <c r="L157" s="46"/>
      <c r="M157" s="222" t="s">
        <v>19</v>
      </c>
      <c r="N157" s="223" t="s">
        <v>44</v>
      </c>
      <c r="O157" s="86"/>
      <c r="P157" s="224">
        <f>O157*H157</f>
        <v>0</v>
      </c>
      <c r="Q157" s="224">
        <v>0.0040000000000000001</v>
      </c>
      <c r="R157" s="224">
        <f>Q157*H157</f>
        <v>0.10196</v>
      </c>
      <c r="S157" s="224">
        <v>0</v>
      </c>
      <c r="T157" s="225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6" t="s">
        <v>135</v>
      </c>
      <c r="AT157" s="226" t="s">
        <v>190</v>
      </c>
      <c r="AU157" s="226" t="s">
        <v>82</v>
      </c>
      <c r="AY157" s="19" t="s">
        <v>188</v>
      </c>
      <c r="BE157" s="227">
        <f>IF(N157="základní",J157,0)</f>
        <v>0</v>
      </c>
      <c r="BF157" s="227">
        <f>IF(N157="snížená",J157,0)</f>
        <v>0</v>
      </c>
      <c r="BG157" s="227">
        <f>IF(N157="zákl. přenesená",J157,0)</f>
        <v>0</v>
      </c>
      <c r="BH157" s="227">
        <f>IF(N157="sníž. přenesená",J157,0)</f>
        <v>0</v>
      </c>
      <c r="BI157" s="227">
        <f>IF(N157="nulová",J157,0)</f>
        <v>0</v>
      </c>
      <c r="BJ157" s="19" t="s">
        <v>80</v>
      </c>
      <c r="BK157" s="227">
        <f>ROUND(I157*H157,2)</f>
        <v>0</v>
      </c>
      <c r="BL157" s="19" t="s">
        <v>135</v>
      </c>
      <c r="BM157" s="226" t="s">
        <v>6951</v>
      </c>
    </row>
    <row r="158" s="2" customFormat="1">
      <c r="A158" s="40"/>
      <c r="B158" s="41"/>
      <c r="C158" s="42"/>
      <c r="D158" s="228" t="s">
        <v>196</v>
      </c>
      <c r="E158" s="42"/>
      <c r="F158" s="229" t="s">
        <v>1642</v>
      </c>
      <c r="G158" s="42"/>
      <c r="H158" s="42"/>
      <c r="I158" s="230"/>
      <c r="J158" s="42"/>
      <c r="K158" s="42"/>
      <c r="L158" s="46"/>
      <c r="M158" s="231"/>
      <c r="N158" s="232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196</v>
      </c>
      <c r="AU158" s="19" t="s">
        <v>82</v>
      </c>
    </row>
    <row r="159" s="13" customFormat="1">
      <c r="A159" s="13"/>
      <c r="B159" s="233"/>
      <c r="C159" s="234"/>
      <c r="D159" s="235" t="s">
        <v>198</v>
      </c>
      <c r="E159" s="236" t="s">
        <v>19</v>
      </c>
      <c r="F159" s="237" t="s">
        <v>6938</v>
      </c>
      <c r="G159" s="234"/>
      <c r="H159" s="236" t="s">
        <v>19</v>
      </c>
      <c r="I159" s="238"/>
      <c r="J159" s="234"/>
      <c r="K159" s="234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198</v>
      </c>
      <c r="AU159" s="243" t="s">
        <v>82</v>
      </c>
      <c r="AV159" s="13" t="s">
        <v>80</v>
      </c>
      <c r="AW159" s="13" t="s">
        <v>35</v>
      </c>
      <c r="AX159" s="13" t="s">
        <v>73</v>
      </c>
      <c r="AY159" s="243" t="s">
        <v>188</v>
      </c>
    </row>
    <row r="160" s="14" customFormat="1">
      <c r="A160" s="14"/>
      <c r="B160" s="244"/>
      <c r="C160" s="245"/>
      <c r="D160" s="235" t="s">
        <v>198</v>
      </c>
      <c r="E160" s="246" t="s">
        <v>19</v>
      </c>
      <c r="F160" s="247" t="s">
        <v>6939</v>
      </c>
      <c r="G160" s="245"/>
      <c r="H160" s="248">
        <v>0.65000000000000002</v>
      </c>
      <c r="I160" s="249"/>
      <c r="J160" s="245"/>
      <c r="K160" s="245"/>
      <c r="L160" s="250"/>
      <c r="M160" s="251"/>
      <c r="N160" s="252"/>
      <c r="O160" s="252"/>
      <c r="P160" s="252"/>
      <c r="Q160" s="252"/>
      <c r="R160" s="252"/>
      <c r="S160" s="252"/>
      <c r="T160" s="25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4" t="s">
        <v>198</v>
      </c>
      <c r="AU160" s="254" t="s">
        <v>82</v>
      </c>
      <c r="AV160" s="14" t="s">
        <v>82</v>
      </c>
      <c r="AW160" s="14" t="s">
        <v>35</v>
      </c>
      <c r="AX160" s="14" t="s">
        <v>73</v>
      </c>
      <c r="AY160" s="254" t="s">
        <v>188</v>
      </c>
    </row>
    <row r="161" s="13" customFormat="1">
      <c r="A161" s="13"/>
      <c r="B161" s="233"/>
      <c r="C161" s="234"/>
      <c r="D161" s="235" t="s">
        <v>198</v>
      </c>
      <c r="E161" s="236" t="s">
        <v>19</v>
      </c>
      <c r="F161" s="237" t="s">
        <v>735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198</v>
      </c>
      <c r="AU161" s="243" t="s">
        <v>82</v>
      </c>
      <c r="AV161" s="13" t="s">
        <v>80</v>
      </c>
      <c r="AW161" s="13" t="s">
        <v>35</v>
      </c>
      <c r="AX161" s="13" t="s">
        <v>73</v>
      </c>
      <c r="AY161" s="243" t="s">
        <v>188</v>
      </c>
    </row>
    <row r="162" s="14" customFormat="1">
      <c r="A162" s="14"/>
      <c r="B162" s="244"/>
      <c r="C162" s="245"/>
      <c r="D162" s="235" t="s">
        <v>198</v>
      </c>
      <c r="E162" s="246" t="s">
        <v>19</v>
      </c>
      <c r="F162" s="247" t="s">
        <v>6940</v>
      </c>
      <c r="G162" s="245"/>
      <c r="H162" s="248">
        <v>3.8599999999999999</v>
      </c>
      <c r="I162" s="249"/>
      <c r="J162" s="245"/>
      <c r="K162" s="245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198</v>
      </c>
      <c r="AU162" s="254" t="s">
        <v>82</v>
      </c>
      <c r="AV162" s="14" t="s">
        <v>82</v>
      </c>
      <c r="AW162" s="14" t="s">
        <v>35</v>
      </c>
      <c r="AX162" s="14" t="s">
        <v>73</v>
      </c>
      <c r="AY162" s="254" t="s">
        <v>188</v>
      </c>
    </row>
    <row r="163" s="14" customFormat="1">
      <c r="A163" s="14"/>
      <c r="B163" s="244"/>
      <c r="C163" s="245"/>
      <c r="D163" s="235" t="s">
        <v>198</v>
      </c>
      <c r="E163" s="246" t="s">
        <v>19</v>
      </c>
      <c r="F163" s="247" t="s">
        <v>6941</v>
      </c>
      <c r="G163" s="245"/>
      <c r="H163" s="248">
        <v>5.75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198</v>
      </c>
      <c r="AU163" s="254" t="s">
        <v>82</v>
      </c>
      <c r="AV163" s="14" t="s">
        <v>82</v>
      </c>
      <c r="AW163" s="14" t="s">
        <v>35</v>
      </c>
      <c r="AX163" s="14" t="s">
        <v>73</v>
      </c>
      <c r="AY163" s="254" t="s">
        <v>188</v>
      </c>
    </row>
    <row r="164" s="14" customFormat="1">
      <c r="A164" s="14"/>
      <c r="B164" s="244"/>
      <c r="C164" s="245"/>
      <c r="D164" s="235" t="s">
        <v>198</v>
      </c>
      <c r="E164" s="246" t="s">
        <v>19</v>
      </c>
      <c r="F164" s="247" t="s">
        <v>6942</v>
      </c>
      <c r="G164" s="245"/>
      <c r="H164" s="248">
        <v>1.52</v>
      </c>
      <c r="I164" s="249"/>
      <c r="J164" s="245"/>
      <c r="K164" s="245"/>
      <c r="L164" s="250"/>
      <c r="M164" s="251"/>
      <c r="N164" s="252"/>
      <c r="O164" s="252"/>
      <c r="P164" s="252"/>
      <c r="Q164" s="252"/>
      <c r="R164" s="252"/>
      <c r="S164" s="252"/>
      <c r="T164" s="25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4" t="s">
        <v>198</v>
      </c>
      <c r="AU164" s="254" t="s">
        <v>82</v>
      </c>
      <c r="AV164" s="14" t="s">
        <v>82</v>
      </c>
      <c r="AW164" s="14" t="s">
        <v>35</v>
      </c>
      <c r="AX164" s="14" t="s">
        <v>73</v>
      </c>
      <c r="AY164" s="254" t="s">
        <v>188</v>
      </c>
    </row>
    <row r="165" s="14" customFormat="1">
      <c r="A165" s="14"/>
      <c r="B165" s="244"/>
      <c r="C165" s="245"/>
      <c r="D165" s="235" t="s">
        <v>198</v>
      </c>
      <c r="E165" s="246" t="s">
        <v>19</v>
      </c>
      <c r="F165" s="247" t="s">
        <v>6941</v>
      </c>
      <c r="G165" s="245"/>
      <c r="H165" s="248">
        <v>5.75</v>
      </c>
      <c r="I165" s="249"/>
      <c r="J165" s="245"/>
      <c r="K165" s="245"/>
      <c r="L165" s="250"/>
      <c r="M165" s="251"/>
      <c r="N165" s="252"/>
      <c r="O165" s="252"/>
      <c r="P165" s="252"/>
      <c r="Q165" s="252"/>
      <c r="R165" s="252"/>
      <c r="S165" s="252"/>
      <c r="T165" s="253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4" t="s">
        <v>198</v>
      </c>
      <c r="AU165" s="254" t="s">
        <v>82</v>
      </c>
      <c r="AV165" s="14" t="s">
        <v>82</v>
      </c>
      <c r="AW165" s="14" t="s">
        <v>35</v>
      </c>
      <c r="AX165" s="14" t="s">
        <v>73</v>
      </c>
      <c r="AY165" s="254" t="s">
        <v>188</v>
      </c>
    </row>
    <row r="166" s="14" customFormat="1">
      <c r="A166" s="14"/>
      <c r="B166" s="244"/>
      <c r="C166" s="245"/>
      <c r="D166" s="235" t="s">
        <v>198</v>
      </c>
      <c r="E166" s="246" t="s">
        <v>19</v>
      </c>
      <c r="F166" s="247" t="s">
        <v>6943</v>
      </c>
      <c r="G166" s="245"/>
      <c r="H166" s="248">
        <v>1.5600000000000001</v>
      </c>
      <c r="I166" s="249"/>
      <c r="J166" s="245"/>
      <c r="K166" s="245"/>
      <c r="L166" s="250"/>
      <c r="M166" s="251"/>
      <c r="N166" s="252"/>
      <c r="O166" s="252"/>
      <c r="P166" s="252"/>
      <c r="Q166" s="252"/>
      <c r="R166" s="252"/>
      <c r="S166" s="252"/>
      <c r="T166" s="25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4" t="s">
        <v>198</v>
      </c>
      <c r="AU166" s="254" t="s">
        <v>82</v>
      </c>
      <c r="AV166" s="14" t="s">
        <v>82</v>
      </c>
      <c r="AW166" s="14" t="s">
        <v>35</v>
      </c>
      <c r="AX166" s="14" t="s">
        <v>73</v>
      </c>
      <c r="AY166" s="254" t="s">
        <v>188</v>
      </c>
    </row>
    <row r="167" s="14" customFormat="1">
      <c r="A167" s="14"/>
      <c r="B167" s="244"/>
      <c r="C167" s="245"/>
      <c r="D167" s="235" t="s">
        <v>198</v>
      </c>
      <c r="E167" s="246" t="s">
        <v>19</v>
      </c>
      <c r="F167" s="247" t="s">
        <v>6941</v>
      </c>
      <c r="G167" s="245"/>
      <c r="H167" s="248">
        <v>5.75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198</v>
      </c>
      <c r="AU167" s="254" t="s">
        <v>82</v>
      </c>
      <c r="AV167" s="14" t="s">
        <v>82</v>
      </c>
      <c r="AW167" s="14" t="s">
        <v>35</v>
      </c>
      <c r="AX167" s="14" t="s">
        <v>73</v>
      </c>
      <c r="AY167" s="254" t="s">
        <v>188</v>
      </c>
    </row>
    <row r="168" s="13" customFormat="1">
      <c r="A168" s="13"/>
      <c r="B168" s="233"/>
      <c r="C168" s="234"/>
      <c r="D168" s="235" t="s">
        <v>198</v>
      </c>
      <c r="E168" s="236" t="s">
        <v>19</v>
      </c>
      <c r="F168" s="237" t="s">
        <v>6944</v>
      </c>
      <c r="G168" s="234"/>
      <c r="H168" s="236" t="s">
        <v>19</v>
      </c>
      <c r="I168" s="238"/>
      <c r="J168" s="234"/>
      <c r="K168" s="234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198</v>
      </c>
      <c r="AU168" s="243" t="s">
        <v>82</v>
      </c>
      <c r="AV168" s="13" t="s">
        <v>80</v>
      </c>
      <c r="AW168" s="13" t="s">
        <v>35</v>
      </c>
      <c r="AX168" s="13" t="s">
        <v>73</v>
      </c>
      <c r="AY168" s="243" t="s">
        <v>188</v>
      </c>
    </row>
    <row r="169" s="14" customFormat="1">
      <c r="A169" s="14"/>
      <c r="B169" s="244"/>
      <c r="C169" s="245"/>
      <c r="D169" s="235" t="s">
        <v>198</v>
      </c>
      <c r="E169" s="246" t="s">
        <v>19</v>
      </c>
      <c r="F169" s="247" t="s">
        <v>2434</v>
      </c>
      <c r="G169" s="245"/>
      <c r="H169" s="248">
        <v>0.16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198</v>
      </c>
      <c r="AU169" s="254" t="s">
        <v>82</v>
      </c>
      <c r="AV169" s="14" t="s">
        <v>82</v>
      </c>
      <c r="AW169" s="14" t="s">
        <v>35</v>
      </c>
      <c r="AX169" s="14" t="s">
        <v>73</v>
      </c>
      <c r="AY169" s="254" t="s">
        <v>188</v>
      </c>
    </row>
    <row r="170" s="13" customFormat="1">
      <c r="A170" s="13"/>
      <c r="B170" s="233"/>
      <c r="C170" s="234"/>
      <c r="D170" s="235" t="s">
        <v>198</v>
      </c>
      <c r="E170" s="236" t="s">
        <v>19</v>
      </c>
      <c r="F170" s="237" t="s">
        <v>6945</v>
      </c>
      <c r="G170" s="234"/>
      <c r="H170" s="236" t="s">
        <v>19</v>
      </c>
      <c r="I170" s="238"/>
      <c r="J170" s="234"/>
      <c r="K170" s="234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198</v>
      </c>
      <c r="AU170" s="243" t="s">
        <v>82</v>
      </c>
      <c r="AV170" s="13" t="s">
        <v>80</v>
      </c>
      <c r="AW170" s="13" t="s">
        <v>35</v>
      </c>
      <c r="AX170" s="13" t="s">
        <v>73</v>
      </c>
      <c r="AY170" s="243" t="s">
        <v>188</v>
      </c>
    </row>
    <row r="171" s="14" customFormat="1">
      <c r="A171" s="14"/>
      <c r="B171" s="244"/>
      <c r="C171" s="245"/>
      <c r="D171" s="235" t="s">
        <v>198</v>
      </c>
      <c r="E171" s="246" t="s">
        <v>19</v>
      </c>
      <c r="F171" s="247" t="s">
        <v>6946</v>
      </c>
      <c r="G171" s="245"/>
      <c r="H171" s="248">
        <v>0.48999999999999999</v>
      </c>
      <c r="I171" s="249"/>
      <c r="J171" s="245"/>
      <c r="K171" s="245"/>
      <c r="L171" s="250"/>
      <c r="M171" s="251"/>
      <c r="N171" s="252"/>
      <c r="O171" s="252"/>
      <c r="P171" s="252"/>
      <c r="Q171" s="252"/>
      <c r="R171" s="252"/>
      <c r="S171" s="252"/>
      <c r="T171" s="253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4" t="s">
        <v>198</v>
      </c>
      <c r="AU171" s="254" t="s">
        <v>82</v>
      </c>
      <c r="AV171" s="14" t="s">
        <v>82</v>
      </c>
      <c r="AW171" s="14" t="s">
        <v>35</v>
      </c>
      <c r="AX171" s="14" t="s">
        <v>73</v>
      </c>
      <c r="AY171" s="254" t="s">
        <v>188</v>
      </c>
    </row>
    <row r="172" s="15" customFormat="1">
      <c r="A172" s="15"/>
      <c r="B172" s="255"/>
      <c r="C172" s="256"/>
      <c r="D172" s="235" t="s">
        <v>198</v>
      </c>
      <c r="E172" s="257" t="s">
        <v>19</v>
      </c>
      <c r="F172" s="258" t="s">
        <v>229</v>
      </c>
      <c r="G172" s="256"/>
      <c r="H172" s="259">
        <v>25.489999999999998</v>
      </c>
      <c r="I172" s="260"/>
      <c r="J172" s="256"/>
      <c r="K172" s="256"/>
      <c r="L172" s="261"/>
      <c r="M172" s="262"/>
      <c r="N172" s="263"/>
      <c r="O172" s="263"/>
      <c r="P172" s="263"/>
      <c r="Q172" s="263"/>
      <c r="R172" s="263"/>
      <c r="S172" s="263"/>
      <c r="T172" s="264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5" t="s">
        <v>198</v>
      </c>
      <c r="AU172" s="265" t="s">
        <v>82</v>
      </c>
      <c r="AV172" s="15" t="s">
        <v>135</v>
      </c>
      <c r="AW172" s="15" t="s">
        <v>35</v>
      </c>
      <c r="AX172" s="15" t="s">
        <v>80</v>
      </c>
      <c r="AY172" s="265" t="s">
        <v>188</v>
      </c>
    </row>
    <row r="173" s="2" customFormat="1" ht="24.15" customHeight="1">
      <c r="A173" s="40"/>
      <c r="B173" s="41"/>
      <c r="C173" s="215" t="s">
        <v>253</v>
      </c>
      <c r="D173" s="215" t="s">
        <v>190</v>
      </c>
      <c r="E173" s="216" t="s">
        <v>1148</v>
      </c>
      <c r="F173" s="217" t="s">
        <v>1149</v>
      </c>
      <c r="G173" s="218" t="s">
        <v>243</v>
      </c>
      <c r="H173" s="219">
        <v>60.174999999999997</v>
      </c>
      <c r="I173" s="220"/>
      <c r="J173" s="221">
        <f>ROUND(I173*H173,2)</f>
        <v>0</v>
      </c>
      <c r="K173" s="217" t="s">
        <v>194</v>
      </c>
      <c r="L173" s="46"/>
      <c r="M173" s="222" t="s">
        <v>19</v>
      </c>
      <c r="N173" s="223" t="s">
        <v>44</v>
      </c>
      <c r="O173" s="86"/>
      <c r="P173" s="224">
        <f>O173*H173</f>
        <v>0</v>
      </c>
      <c r="Q173" s="224">
        <v>0.0040000000000000001</v>
      </c>
      <c r="R173" s="224">
        <f>Q173*H173</f>
        <v>0.2407</v>
      </c>
      <c r="S173" s="224">
        <v>0</v>
      </c>
      <c r="T173" s="225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6" t="s">
        <v>135</v>
      </c>
      <c r="AT173" s="226" t="s">
        <v>190</v>
      </c>
      <c r="AU173" s="226" t="s">
        <v>82</v>
      </c>
      <c r="AY173" s="19" t="s">
        <v>188</v>
      </c>
      <c r="BE173" s="227">
        <f>IF(N173="základní",J173,0)</f>
        <v>0</v>
      </c>
      <c r="BF173" s="227">
        <f>IF(N173="snížená",J173,0)</f>
        <v>0</v>
      </c>
      <c r="BG173" s="227">
        <f>IF(N173="zákl. přenesená",J173,0)</f>
        <v>0</v>
      </c>
      <c r="BH173" s="227">
        <f>IF(N173="sníž. přenesená",J173,0)</f>
        <v>0</v>
      </c>
      <c r="BI173" s="227">
        <f>IF(N173="nulová",J173,0)</f>
        <v>0</v>
      </c>
      <c r="BJ173" s="19" t="s">
        <v>80</v>
      </c>
      <c r="BK173" s="227">
        <f>ROUND(I173*H173,2)</f>
        <v>0</v>
      </c>
      <c r="BL173" s="19" t="s">
        <v>135</v>
      </c>
      <c r="BM173" s="226" t="s">
        <v>6952</v>
      </c>
    </row>
    <row r="174" s="2" customFormat="1">
      <c r="A174" s="40"/>
      <c r="B174" s="41"/>
      <c r="C174" s="42"/>
      <c r="D174" s="228" t="s">
        <v>196</v>
      </c>
      <c r="E174" s="42"/>
      <c r="F174" s="229" t="s">
        <v>1151</v>
      </c>
      <c r="G174" s="42"/>
      <c r="H174" s="42"/>
      <c r="I174" s="230"/>
      <c r="J174" s="42"/>
      <c r="K174" s="42"/>
      <c r="L174" s="46"/>
      <c r="M174" s="231"/>
      <c r="N174" s="232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196</v>
      </c>
      <c r="AU174" s="19" t="s">
        <v>82</v>
      </c>
    </row>
    <row r="175" s="13" customFormat="1">
      <c r="A175" s="13"/>
      <c r="B175" s="233"/>
      <c r="C175" s="234"/>
      <c r="D175" s="235" t="s">
        <v>198</v>
      </c>
      <c r="E175" s="236" t="s">
        <v>19</v>
      </c>
      <c r="F175" s="237" t="s">
        <v>912</v>
      </c>
      <c r="G175" s="234"/>
      <c r="H175" s="236" t="s">
        <v>19</v>
      </c>
      <c r="I175" s="238"/>
      <c r="J175" s="234"/>
      <c r="K175" s="234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198</v>
      </c>
      <c r="AU175" s="243" t="s">
        <v>82</v>
      </c>
      <c r="AV175" s="13" t="s">
        <v>80</v>
      </c>
      <c r="AW175" s="13" t="s">
        <v>35</v>
      </c>
      <c r="AX175" s="13" t="s">
        <v>73</v>
      </c>
      <c r="AY175" s="243" t="s">
        <v>188</v>
      </c>
    </row>
    <row r="176" s="14" customFormat="1">
      <c r="A176" s="14"/>
      <c r="B176" s="244"/>
      <c r="C176" s="245"/>
      <c r="D176" s="235" t="s">
        <v>198</v>
      </c>
      <c r="E176" s="246" t="s">
        <v>19</v>
      </c>
      <c r="F176" s="247" t="s">
        <v>6948</v>
      </c>
      <c r="G176" s="245"/>
      <c r="H176" s="248">
        <v>51.100000000000001</v>
      </c>
      <c r="I176" s="249"/>
      <c r="J176" s="245"/>
      <c r="K176" s="245"/>
      <c r="L176" s="250"/>
      <c r="M176" s="251"/>
      <c r="N176" s="252"/>
      <c r="O176" s="252"/>
      <c r="P176" s="252"/>
      <c r="Q176" s="252"/>
      <c r="R176" s="252"/>
      <c r="S176" s="252"/>
      <c r="T176" s="253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4" t="s">
        <v>198</v>
      </c>
      <c r="AU176" s="254" t="s">
        <v>82</v>
      </c>
      <c r="AV176" s="14" t="s">
        <v>82</v>
      </c>
      <c r="AW176" s="14" t="s">
        <v>35</v>
      </c>
      <c r="AX176" s="14" t="s">
        <v>73</v>
      </c>
      <c r="AY176" s="254" t="s">
        <v>188</v>
      </c>
    </row>
    <row r="177" s="14" customFormat="1">
      <c r="A177" s="14"/>
      <c r="B177" s="244"/>
      <c r="C177" s="245"/>
      <c r="D177" s="235" t="s">
        <v>198</v>
      </c>
      <c r="E177" s="246" t="s">
        <v>19</v>
      </c>
      <c r="F177" s="247" t="s">
        <v>748</v>
      </c>
      <c r="G177" s="245"/>
      <c r="H177" s="248">
        <v>-2.79</v>
      </c>
      <c r="I177" s="249"/>
      <c r="J177" s="245"/>
      <c r="K177" s="245"/>
      <c r="L177" s="250"/>
      <c r="M177" s="251"/>
      <c r="N177" s="252"/>
      <c r="O177" s="252"/>
      <c r="P177" s="252"/>
      <c r="Q177" s="252"/>
      <c r="R177" s="252"/>
      <c r="S177" s="252"/>
      <c r="T177" s="25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4" t="s">
        <v>198</v>
      </c>
      <c r="AU177" s="254" t="s">
        <v>82</v>
      </c>
      <c r="AV177" s="14" t="s">
        <v>82</v>
      </c>
      <c r="AW177" s="14" t="s">
        <v>35</v>
      </c>
      <c r="AX177" s="14" t="s">
        <v>73</v>
      </c>
      <c r="AY177" s="254" t="s">
        <v>188</v>
      </c>
    </row>
    <row r="178" s="14" customFormat="1">
      <c r="A178" s="14"/>
      <c r="B178" s="244"/>
      <c r="C178" s="245"/>
      <c r="D178" s="235" t="s">
        <v>198</v>
      </c>
      <c r="E178" s="246" t="s">
        <v>19</v>
      </c>
      <c r="F178" s="247" t="s">
        <v>747</v>
      </c>
      <c r="G178" s="245"/>
      <c r="H178" s="248">
        <v>1.1479999999999999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198</v>
      </c>
      <c r="AU178" s="254" t="s">
        <v>82</v>
      </c>
      <c r="AV178" s="14" t="s">
        <v>82</v>
      </c>
      <c r="AW178" s="14" t="s">
        <v>35</v>
      </c>
      <c r="AX178" s="14" t="s">
        <v>73</v>
      </c>
      <c r="AY178" s="254" t="s">
        <v>188</v>
      </c>
    </row>
    <row r="179" s="14" customFormat="1">
      <c r="A179" s="14"/>
      <c r="B179" s="244"/>
      <c r="C179" s="245"/>
      <c r="D179" s="235" t="s">
        <v>198</v>
      </c>
      <c r="E179" s="246" t="s">
        <v>19</v>
      </c>
      <c r="F179" s="247" t="s">
        <v>6949</v>
      </c>
      <c r="G179" s="245"/>
      <c r="H179" s="248">
        <v>0.52500000000000002</v>
      </c>
      <c r="I179" s="249"/>
      <c r="J179" s="245"/>
      <c r="K179" s="245"/>
      <c r="L179" s="250"/>
      <c r="M179" s="251"/>
      <c r="N179" s="252"/>
      <c r="O179" s="252"/>
      <c r="P179" s="252"/>
      <c r="Q179" s="252"/>
      <c r="R179" s="252"/>
      <c r="S179" s="252"/>
      <c r="T179" s="253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4" t="s">
        <v>198</v>
      </c>
      <c r="AU179" s="254" t="s">
        <v>82</v>
      </c>
      <c r="AV179" s="14" t="s">
        <v>82</v>
      </c>
      <c r="AW179" s="14" t="s">
        <v>35</v>
      </c>
      <c r="AX179" s="14" t="s">
        <v>73</v>
      </c>
      <c r="AY179" s="254" t="s">
        <v>188</v>
      </c>
    </row>
    <row r="180" s="13" customFormat="1">
      <c r="A180" s="13"/>
      <c r="B180" s="233"/>
      <c r="C180" s="234"/>
      <c r="D180" s="235" t="s">
        <v>198</v>
      </c>
      <c r="E180" s="236" t="s">
        <v>19</v>
      </c>
      <c r="F180" s="237" t="s">
        <v>6953</v>
      </c>
      <c r="G180" s="234"/>
      <c r="H180" s="236" t="s">
        <v>19</v>
      </c>
      <c r="I180" s="238"/>
      <c r="J180" s="234"/>
      <c r="K180" s="234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198</v>
      </c>
      <c r="AU180" s="243" t="s">
        <v>82</v>
      </c>
      <c r="AV180" s="13" t="s">
        <v>80</v>
      </c>
      <c r="AW180" s="13" t="s">
        <v>35</v>
      </c>
      <c r="AX180" s="13" t="s">
        <v>73</v>
      </c>
      <c r="AY180" s="243" t="s">
        <v>188</v>
      </c>
    </row>
    <row r="181" s="14" customFormat="1">
      <c r="A181" s="14"/>
      <c r="B181" s="244"/>
      <c r="C181" s="245"/>
      <c r="D181" s="235" t="s">
        <v>198</v>
      </c>
      <c r="E181" s="246" t="s">
        <v>19</v>
      </c>
      <c r="F181" s="247" t="s">
        <v>945</v>
      </c>
      <c r="G181" s="245"/>
      <c r="H181" s="248">
        <v>3.6579999999999999</v>
      </c>
      <c r="I181" s="249"/>
      <c r="J181" s="245"/>
      <c r="K181" s="245"/>
      <c r="L181" s="250"/>
      <c r="M181" s="251"/>
      <c r="N181" s="252"/>
      <c r="O181" s="252"/>
      <c r="P181" s="252"/>
      <c r="Q181" s="252"/>
      <c r="R181" s="252"/>
      <c r="S181" s="252"/>
      <c r="T181" s="253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4" t="s">
        <v>198</v>
      </c>
      <c r="AU181" s="254" t="s">
        <v>82</v>
      </c>
      <c r="AV181" s="14" t="s">
        <v>82</v>
      </c>
      <c r="AW181" s="14" t="s">
        <v>35</v>
      </c>
      <c r="AX181" s="14" t="s">
        <v>73</v>
      </c>
      <c r="AY181" s="254" t="s">
        <v>188</v>
      </c>
    </row>
    <row r="182" s="14" customFormat="1">
      <c r="A182" s="14"/>
      <c r="B182" s="244"/>
      <c r="C182" s="245"/>
      <c r="D182" s="235" t="s">
        <v>198</v>
      </c>
      <c r="E182" s="246" t="s">
        <v>19</v>
      </c>
      <c r="F182" s="247" t="s">
        <v>2295</v>
      </c>
      <c r="G182" s="245"/>
      <c r="H182" s="248">
        <v>2.6400000000000001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198</v>
      </c>
      <c r="AU182" s="254" t="s">
        <v>82</v>
      </c>
      <c r="AV182" s="14" t="s">
        <v>82</v>
      </c>
      <c r="AW182" s="14" t="s">
        <v>35</v>
      </c>
      <c r="AX182" s="14" t="s">
        <v>73</v>
      </c>
      <c r="AY182" s="254" t="s">
        <v>188</v>
      </c>
    </row>
    <row r="183" s="14" customFormat="1">
      <c r="A183" s="14"/>
      <c r="B183" s="244"/>
      <c r="C183" s="245"/>
      <c r="D183" s="235" t="s">
        <v>198</v>
      </c>
      <c r="E183" s="246" t="s">
        <v>19</v>
      </c>
      <c r="F183" s="247" t="s">
        <v>947</v>
      </c>
      <c r="G183" s="245"/>
      <c r="H183" s="248">
        <v>3.8940000000000001</v>
      </c>
      <c r="I183" s="249"/>
      <c r="J183" s="245"/>
      <c r="K183" s="245"/>
      <c r="L183" s="250"/>
      <c r="M183" s="251"/>
      <c r="N183" s="252"/>
      <c r="O183" s="252"/>
      <c r="P183" s="252"/>
      <c r="Q183" s="252"/>
      <c r="R183" s="252"/>
      <c r="S183" s="252"/>
      <c r="T183" s="253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4" t="s">
        <v>198</v>
      </c>
      <c r="AU183" s="254" t="s">
        <v>82</v>
      </c>
      <c r="AV183" s="14" t="s">
        <v>82</v>
      </c>
      <c r="AW183" s="14" t="s">
        <v>35</v>
      </c>
      <c r="AX183" s="14" t="s">
        <v>73</v>
      </c>
      <c r="AY183" s="254" t="s">
        <v>188</v>
      </c>
    </row>
    <row r="184" s="15" customFormat="1">
      <c r="A184" s="15"/>
      <c r="B184" s="255"/>
      <c r="C184" s="256"/>
      <c r="D184" s="235" t="s">
        <v>198</v>
      </c>
      <c r="E184" s="257" t="s">
        <v>19</v>
      </c>
      <c r="F184" s="258" t="s">
        <v>229</v>
      </c>
      <c r="G184" s="256"/>
      <c r="H184" s="259">
        <v>60.175000000000004</v>
      </c>
      <c r="I184" s="260"/>
      <c r="J184" s="256"/>
      <c r="K184" s="256"/>
      <c r="L184" s="261"/>
      <c r="M184" s="262"/>
      <c r="N184" s="263"/>
      <c r="O184" s="263"/>
      <c r="P184" s="263"/>
      <c r="Q184" s="263"/>
      <c r="R184" s="263"/>
      <c r="S184" s="263"/>
      <c r="T184" s="264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5" t="s">
        <v>198</v>
      </c>
      <c r="AU184" s="265" t="s">
        <v>82</v>
      </c>
      <c r="AV184" s="15" t="s">
        <v>135</v>
      </c>
      <c r="AW184" s="15" t="s">
        <v>35</v>
      </c>
      <c r="AX184" s="15" t="s">
        <v>80</v>
      </c>
      <c r="AY184" s="265" t="s">
        <v>188</v>
      </c>
    </row>
    <row r="185" s="2" customFormat="1" ht="16.5" customHeight="1">
      <c r="A185" s="40"/>
      <c r="B185" s="41"/>
      <c r="C185" s="215" t="s">
        <v>258</v>
      </c>
      <c r="D185" s="215" t="s">
        <v>190</v>
      </c>
      <c r="E185" s="216" t="s">
        <v>1152</v>
      </c>
      <c r="F185" s="217" t="s">
        <v>1153</v>
      </c>
      <c r="G185" s="218" t="s">
        <v>243</v>
      </c>
      <c r="H185" s="219">
        <v>668.11900000000003</v>
      </c>
      <c r="I185" s="220"/>
      <c r="J185" s="221">
        <f>ROUND(I185*H185,2)</f>
        <v>0</v>
      </c>
      <c r="K185" s="217" t="s">
        <v>194</v>
      </c>
      <c r="L185" s="46"/>
      <c r="M185" s="222" t="s">
        <v>19</v>
      </c>
      <c r="N185" s="223" t="s">
        <v>44</v>
      </c>
      <c r="O185" s="86"/>
      <c r="P185" s="224">
        <f>O185*H185</f>
        <v>0</v>
      </c>
      <c r="Q185" s="224">
        <v>0.00025999999999999998</v>
      </c>
      <c r="R185" s="224">
        <f>Q185*H185</f>
        <v>0.17371093999999998</v>
      </c>
      <c r="S185" s="224">
        <v>0</v>
      </c>
      <c r="T185" s="225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6" t="s">
        <v>135</v>
      </c>
      <c r="AT185" s="226" t="s">
        <v>190</v>
      </c>
      <c r="AU185" s="226" t="s">
        <v>82</v>
      </c>
      <c r="AY185" s="19" t="s">
        <v>188</v>
      </c>
      <c r="BE185" s="227">
        <f>IF(N185="základní",J185,0)</f>
        <v>0</v>
      </c>
      <c r="BF185" s="227">
        <f>IF(N185="snížená",J185,0)</f>
        <v>0</v>
      </c>
      <c r="BG185" s="227">
        <f>IF(N185="zákl. přenesená",J185,0)</f>
        <v>0</v>
      </c>
      <c r="BH185" s="227">
        <f>IF(N185="sníž. přenesená",J185,0)</f>
        <v>0</v>
      </c>
      <c r="BI185" s="227">
        <f>IF(N185="nulová",J185,0)</f>
        <v>0</v>
      </c>
      <c r="BJ185" s="19" t="s">
        <v>80</v>
      </c>
      <c r="BK185" s="227">
        <f>ROUND(I185*H185,2)</f>
        <v>0</v>
      </c>
      <c r="BL185" s="19" t="s">
        <v>135</v>
      </c>
      <c r="BM185" s="226" t="s">
        <v>6954</v>
      </c>
    </row>
    <row r="186" s="2" customFormat="1">
      <c r="A186" s="40"/>
      <c r="B186" s="41"/>
      <c r="C186" s="42"/>
      <c r="D186" s="228" t="s">
        <v>196</v>
      </c>
      <c r="E186" s="42"/>
      <c r="F186" s="229" t="s">
        <v>1155</v>
      </c>
      <c r="G186" s="42"/>
      <c r="H186" s="42"/>
      <c r="I186" s="230"/>
      <c r="J186" s="42"/>
      <c r="K186" s="42"/>
      <c r="L186" s="46"/>
      <c r="M186" s="231"/>
      <c r="N186" s="232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196</v>
      </c>
      <c r="AU186" s="19" t="s">
        <v>82</v>
      </c>
    </row>
    <row r="187" s="13" customFormat="1">
      <c r="A187" s="13"/>
      <c r="B187" s="233"/>
      <c r="C187" s="234"/>
      <c r="D187" s="235" t="s">
        <v>198</v>
      </c>
      <c r="E187" s="236" t="s">
        <v>19</v>
      </c>
      <c r="F187" s="237" t="s">
        <v>655</v>
      </c>
      <c r="G187" s="234"/>
      <c r="H187" s="236" t="s">
        <v>19</v>
      </c>
      <c r="I187" s="238"/>
      <c r="J187" s="234"/>
      <c r="K187" s="234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198</v>
      </c>
      <c r="AU187" s="243" t="s">
        <v>82</v>
      </c>
      <c r="AV187" s="13" t="s">
        <v>80</v>
      </c>
      <c r="AW187" s="13" t="s">
        <v>35</v>
      </c>
      <c r="AX187" s="13" t="s">
        <v>73</v>
      </c>
      <c r="AY187" s="243" t="s">
        <v>188</v>
      </c>
    </row>
    <row r="188" s="13" customFormat="1">
      <c r="A188" s="13"/>
      <c r="B188" s="233"/>
      <c r="C188" s="234"/>
      <c r="D188" s="235" t="s">
        <v>198</v>
      </c>
      <c r="E188" s="236" t="s">
        <v>19</v>
      </c>
      <c r="F188" s="237" t="s">
        <v>6938</v>
      </c>
      <c r="G188" s="234"/>
      <c r="H188" s="236" t="s">
        <v>19</v>
      </c>
      <c r="I188" s="238"/>
      <c r="J188" s="234"/>
      <c r="K188" s="234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198</v>
      </c>
      <c r="AU188" s="243" t="s">
        <v>82</v>
      </c>
      <c r="AV188" s="13" t="s">
        <v>80</v>
      </c>
      <c r="AW188" s="13" t="s">
        <v>35</v>
      </c>
      <c r="AX188" s="13" t="s">
        <v>73</v>
      </c>
      <c r="AY188" s="243" t="s">
        <v>188</v>
      </c>
    </row>
    <row r="189" s="14" customFormat="1">
      <c r="A189" s="14"/>
      <c r="B189" s="244"/>
      <c r="C189" s="245"/>
      <c r="D189" s="235" t="s">
        <v>198</v>
      </c>
      <c r="E189" s="246" t="s">
        <v>19</v>
      </c>
      <c r="F189" s="247" t="s">
        <v>6955</v>
      </c>
      <c r="G189" s="245"/>
      <c r="H189" s="248">
        <v>257.27999999999997</v>
      </c>
      <c r="I189" s="249"/>
      <c r="J189" s="245"/>
      <c r="K189" s="245"/>
      <c r="L189" s="250"/>
      <c r="M189" s="251"/>
      <c r="N189" s="252"/>
      <c r="O189" s="252"/>
      <c r="P189" s="252"/>
      <c r="Q189" s="252"/>
      <c r="R189" s="252"/>
      <c r="S189" s="252"/>
      <c r="T189" s="253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4" t="s">
        <v>198</v>
      </c>
      <c r="AU189" s="254" t="s">
        <v>82</v>
      </c>
      <c r="AV189" s="14" t="s">
        <v>82</v>
      </c>
      <c r="AW189" s="14" t="s">
        <v>35</v>
      </c>
      <c r="AX189" s="14" t="s">
        <v>73</v>
      </c>
      <c r="AY189" s="254" t="s">
        <v>188</v>
      </c>
    </row>
    <row r="190" s="14" customFormat="1">
      <c r="A190" s="14"/>
      <c r="B190" s="244"/>
      <c r="C190" s="245"/>
      <c r="D190" s="235" t="s">
        <v>198</v>
      </c>
      <c r="E190" s="246" t="s">
        <v>19</v>
      </c>
      <c r="F190" s="247" t="s">
        <v>6956</v>
      </c>
      <c r="G190" s="245"/>
      <c r="H190" s="248">
        <v>-80.831000000000003</v>
      </c>
      <c r="I190" s="249"/>
      <c r="J190" s="245"/>
      <c r="K190" s="245"/>
      <c r="L190" s="250"/>
      <c r="M190" s="251"/>
      <c r="N190" s="252"/>
      <c r="O190" s="252"/>
      <c r="P190" s="252"/>
      <c r="Q190" s="252"/>
      <c r="R190" s="252"/>
      <c r="S190" s="252"/>
      <c r="T190" s="253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4" t="s">
        <v>198</v>
      </c>
      <c r="AU190" s="254" t="s">
        <v>82</v>
      </c>
      <c r="AV190" s="14" t="s">
        <v>82</v>
      </c>
      <c r="AW190" s="14" t="s">
        <v>35</v>
      </c>
      <c r="AX190" s="14" t="s">
        <v>73</v>
      </c>
      <c r="AY190" s="254" t="s">
        <v>188</v>
      </c>
    </row>
    <row r="191" s="14" customFormat="1">
      <c r="A191" s="14"/>
      <c r="B191" s="244"/>
      <c r="C191" s="245"/>
      <c r="D191" s="235" t="s">
        <v>198</v>
      </c>
      <c r="E191" s="246" t="s">
        <v>19</v>
      </c>
      <c r="F191" s="247" t="s">
        <v>6957</v>
      </c>
      <c r="G191" s="245"/>
      <c r="H191" s="248">
        <v>3.3999999999999999</v>
      </c>
      <c r="I191" s="249"/>
      <c r="J191" s="245"/>
      <c r="K191" s="245"/>
      <c r="L191" s="250"/>
      <c r="M191" s="251"/>
      <c r="N191" s="252"/>
      <c r="O191" s="252"/>
      <c r="P191" s="252"/>
      <c r="Q191" s="252"/>
      <c r="R191" s="252"/>
      <c r="S191" s="252"/>
      <c r="T191" s="253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4" t="s">
        <v>198</v>
      </c>
      <c r="AU191" s="254" t="s">
        <v>82</v>
      </c>
      <c r="AV191" s="14" t="s">
        <v>82</v>
      </c>
      <c r="AW191" s="14" t="s">
        <v>35</v>
      </c>
      <c r="AX191" s="14" t="s">
        <v>73</v>
      </c>
      <c r="AY191" s="254" t="s">
        <v>188</v>
      </c>
    </row>
    <row r="192" s="14" customFormat="1">
      <c r="A192" s="14"/>
      <c r="B192" s="244"/>
      <c r="C192" s="245"/>
      <c r="D192" s="235" t="s">
        <v>198</v>
      </c>
      <c r="E192" s="246" t="s">
        <v>19</v>
      </c>
      <c r="F192" s="247" t="s">
        <v>6958</v>
      </c>
      <c r="G192" s="245"/>
      <c r="H192" s="248">
        <v>1.02</v>
      </c>
      <c r="I192" s="249"/>
      <c r="J192" s="245"/>
      <c r="K192" s="245"/>
      <c r="L192" s="250"/>
      <c r="M192" s="251"/>
      <c r="N192" s="252"/>
      <c r="O192" s="252"/>
      <c r="P192" s="252"/>
      <c r="Q192" s="252"/>
      <c r="R192" s="252"/>
      <c r="S192" s="252"/>
      <c r="T192" s="25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4" t="s">
        <v>198</v>
      </c>
      <c r="AU192" s="254" t="s">
        <v>82</v>
      </c>
      <c r="AV192" s="14" t="s">
        <v>82</v>
      </c>
      <c r="AW192" s="14" t="s">
        <v>35</v>
      </c>
      <c r="AX192" s="14" t="s">
        <v>73</v>
      </c>
      <c r="AY192" s="254" t="s">
        <v>188</v>
      </c>
    </row>
    <row r="193" s="13" customFormat="1">
      <c r="A193" s="13"/>
      <c r="B193" s="233"/>
      <c r="C193" s="234"/>
      <c r="D193" s="235" t="s">
        <v>198</v>
      </c>
      <c r="E193" s="236" t="s">
        <v>19</v>
      </c>
      <c r="F193" s="237" t="s">
        <v>770</v>
      </c>
      <c r="G193" s="234"/>
      <c r="H193" s="236" t="s">
        <v>19</v>
      </c>
      <c r="I193" s="238"/>
      <c r="J193" s="234"/>
      <c r="K193" s="234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198</v>
      </c>
      <c r="AU193" s="243" t="s">
        <v>82</v>
      </c>
      <c r="AV193" s="13" t="s">
        <v>80</v>
      </c>
      <c r="AW193" s="13" t="s">
        <v>35</v>
      </c>
      <c r="AX193" s="13" t="s">
        <v>73</v>
      </c>
      <c r="AY193" s="243" t="s">
        <v>188</v>
      </c>
    </row>
    <row r="194" s="14" customFormat="1">
      <c r="A194" s="14"/>
      <c r="B194" s="244"/>
      <c r="C194" s="245"/>
      <c r="D194" s="235" t="s">
        <v>198</v>
      </c>
      <c r="E194" s="246" t="s">
        <v>19</v>
      </c>
      <c r="F194" s="247" t="s">
        <v>771</v>
      </c>
      <c r="G194" s="245"/>
      <c r="H194" s="248">
        <v>1.21</v>
      </c>
      <c r="I194" s="249"/>
      <c r="J194" s="245"/>
      <c r="K194" s="245"/>
      <c r="L194" s="250"/>
      <c r="M194" s="251"/>
      <c r="N194" s="252"/>
      <c r="O194" s="252"/>
      <c r="P194" s="252"/>
      <c r="Q194" s="252"/>
      <c r="R194" s="252"/>
      <c r="S194" s="252"/>
      <c r="T194" s="25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4" t="s">
        <v>198</v>
      </c>
      <c r="AU194" s="254" t="s">
        <v>82</v>
      </c>
      <c r="AV194" s="14" t="s">
        <v>82</v>
      </c>
      <c r="AW194" s="14" t="s">
        <v>35</v>
      </c>
      <c r="AX194" s="14" t="s">
        <v>73</v>
      </c>
      <c r="AY194" s="254" t="s">
        <v>188</v>
      </c>
    </row>
    <row r="195" s="14" customFormat="1">
      <c r="A195" s="14"/>
      <c r="B195" s="244"/>
      <c r="C195" s="245"/>
      <c r="D195" s="235" t="s">
        <v>198</v>
      </c>
      <c r="E195" s="246" t="s">
        <v>19</v>
      </c>
      <c r="F195" s="247" t="s">
        <v>772</v>
      </c>
      <c r="G195" s="245"/>
      <c r="H195" s="248">
        <v>0.44</v>
      </c>
      <c r="I195" s="249"/>
      <c r="J195" s="245"/>
      <c r="K195" s="245"/>
      <c r="L195" s="250"/>
      <c r="M195" s="251"/>
      <c r="N195" s="252"/>
      <c r="O195" s="252"/>
      <c r="P195" s="252"/>
      <c r="Q195" s="252"/>
      <c r="R195" s="252"/>
      <c r="S195" s="252"/>
      <c r="T195" s="25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4" t="s">
        <v>198</v>
      </c>
      <c r="AU195" s="254" t="s">
        <v>82</v>
      </c>
      <c r="AV195" s="14" t="s">
        <v>82</v>
      </c>
      <c r="AW195" s="14" t="s">
        <v>35</v>
      </c>
      <c r="AX195" s="14" t="s">
        <v>73</v>
      </c>
      <c r="AY195" s="254" t="s">
        <v>188</v>
      </c>
    </row>
    <row r="196" s="14" customFormat="1">
      <c r="A196" s="14"/>
      <c r="B196" s="244"/>
      <c r="C196" s="245"/>
      <c r="D196" s="235" t="s">
        <v>198</v>
      </c>
      <c r="E196" s="246" t="s">
        <v>19</v>
      </c>
      <c r="F196" s="247" t="s">
        <v>773</v>
      </c>
      <c r="G196" s="245"/>
      <c r="H196" s="248">
        <v>0.90000000000000002</v>
      </c>
      <c r="I196" s="249"/>
      <c r="J196" s="245"/>
      <c r="K196" s="245"/>
      <c r="L196" s="250"/>
      <c r="M196" s="251"/>
      <c r="N196" s="252"/>
      <c r="O196" s="252"/>
      <c r="P196" s="252"/>
      <c r="Q196" s="252"/>
      <c r="R196" s="252"/>
      <c r="S196" s="252"/>
      <c r="T196" s="253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4" t="s">
        <v>198</v>
      </c>
      <c r="AU196" s="254" t="s">
        <v>82</v>
      </c>
      <c r="AV196" s="14" t="s">
        <v>82</v>
      </c>
      <c r="AW196" s="14" t="s">
        <v>35</v>
      </c>
      <c r="AX196" s="14" t="s">
        <v>73</v>
      </c>
      <c r="AY196" s="254" t="s">
        <v>188</v>
      </c>
    </row>
    <row r="197" s="14" customFormat="1">
      <c r="A197" s="14"/>
      <c r="B197" s="244"/>
      <c r="C197" s="245"/>
      <c r="D197" s="235" t="s">
        <v>198</v>
      </c>
      <c r="E197" s="246" t="s">
        <v>19</v>
      </c>
      <c r="F197" s="247" t="s">
        <v>774</v>
      </c>
      <c r="G197" s="245"/>
      <c r="H197" s="248">
        <v>0.56000000000000005</v>
      </c>
      <c r="I197" s="249"/>
      <c r="J197" s="245"/>
      <c r="K197" s="245"/>
      <c r="L197" s="250"/>
      <c r="M197" s="251"/>
      <c r="N197" s="252"/>
      <c r="O197" s="252"/>
      <c r="P197" s="252"/>
      <c r="Q197" s="252"/>
      <c r="R197" s="252"/>
      <c r="S197" s="252"/>
      <c r="T197" s="253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4" t="s">
        <v>198</v>
      </c>
      <c r="AU197" s="254" t="s">
        <v>82</v>
      </c>
      <c r="AV197" s="14" t="s">
        <v>82</v>
      </c>
      <c r="AW197" s="14" t="s">
        <v>35</v>
      </c>
      <c r="AX197" s="14" t="s">
        <v>73</v>
      </c>
      <c r="AY197" s="254" t="s">
        <v>188</v>
      </c>
    </row>
    <row r="198" s="14" customFormat="1">
      <c r="A198" s="14"/>
      <c r="B198" s="244"/>
      <c r="C198" s="245"/>
      <c r="D198" s="235" t="s">
        <v>198</v>
      </c>
      <c r="E198" s="246" t="s">
        <v>19</v>
      </c>
      <c r="F198" s="247" t="s">
        <v>775</v>
      </c>
      <c r="G198" s="245"/>
      <c r="H198" s="248">
        <v>0.77000000000000002</v>
      </c>
      <c r="I198" s="249"/>
      <c r="J198" s="245"/>
      <c r="K198" s="245"/>
      <c r="L198" s="250"/>
      <c r="M198" s="251"/>
      <c r="N198" s="252"/>
      <c r="O198" s="252"/>
      <c r="P198" s="252"/>
      <c r="Q198" s="252"/>
      <c r="R198" s="252"/>
      <c r="S198" s="252"/>
      <c r="T198" s="253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4" t="s">
        <v>198</v>
      </c>
      <c r="AU198" s="254" t="s">
        <v>82</v>
      </c>
      <c r="AV198" s="14" t="s">
        <v>82</v>
      </c>
      <c r="AW198" s="14" t="s">
        <v>35</v>
      </c>
      <c r="AX198" s="14" t="s">
        <v>73</v>
      </c>
      <c r="AY198" s="254" t="s">
        <v>188</v>
      </c>
    </row>
    <row r="199" s="14" customFormat="1">
      <c r="A199" s="14"/>
      <c r="B199" s="244"/>
      <c r="C199" s="245"/>
      <c r="D199" s="235" t="s">
        <v>198</v>
      </c>
      <c r="E199" s="246" t="s">
        <v>19</v>
      </c>
      <c r="F199" s="247" t="s">
        <v>6959</v>
      </c>
      <c r="G199" s="245"/>
      <c r="H199" s="248">
        <v>1.0780000000000001</v>
      </c>
      <c r="I199" s="249"/>
      <c r="J199" s="245"/>
      <c r="K199" s="245"/>
      <c r="L199" s="250"/>
      <c r="M199" s="251"/>
      <c r="N199" s="252"/>
      <c r="O199" s="252"/>
      <c r="P199" s="252"/>
      <c r="Q199" s="252"/>
      <c r="R199" s="252"/>
      <c r="S199" s="252"/>
      <c r="T199" s="253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4" t="s">
        <v>198</v>
      </c>
      <c r="AU199" s="254" t="s">
        <v>82</v>
      </c>
      <c r="AV199" s="14" t="s">
        <v>82</v>
      </c>
      <c r="AW199" s="14" t="s">
        <v>35</v>
      </c>
      <c r="AX199" s="14" t="s">
        <v>73</v>
      </c>
      <c r="AY199" s="254" t="s">
        <v>188</v>
      </c>
    </row>
    <row r="200" s="14" customFormat="1">
      <c r="A200" s="14"/>
      <c r="B200" s="244"/>
      <c r="C200" s="245"/>
      <c r="D200" s="235" t="s">
        <v>198</v>
      </c>
      <c r="E200" s="246" t="s">
        <v>19</v>
      </c>
      <c r="F200" s="247" t="s">
        <v>6960</v>
      </c>
      <c r="G200" s="245"/>
      <c r="H200" s="248">
        <v>0.308</v>
      </c>
      <c r="I200" s="249"/>
      <c r="J200" s="245"/>
      <c r="K200" s="245"/>
      <c r="L200" s="250"/>
      <c r="M200" s="251"/>
      <c r="N200" s="252"/>
      <c r="O200" s="252"/>
      <c r="P200" s="252"/>
      <c r="Q200" s="252"/>
      <c r="R200" s="252"/>
      <c r="S200" s="252"/>
      <c r="T200" s="25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4" t="s">
        <v>198</v>
      </c>
      <c r="AU200" s="254" t="s">
        <v>82</v>
      </c>
      <c r="AV200" s="14" t="s">
        <v>82</v>
      </c>
      <c r="AW200" s="14" t="s">
        <v>35</v>
      </c>
      <c r="AX200" s="14" t="s">
        <v>73</v>
      </c>
      <c r="AY200" s="254" t="s">
        <v>188</v>
      </c>
    </row>
    <row r="201" s="14" customFormat="1">
      <c r="A201" s="14"/>
      <c r="B201" s="244"/>
      <c r="C201" s="245"/>
      <c r="D201" s="235" t="s">
        <v>198</v>
      </c>
      <c r="E201" s="246" t="s">
        <v>19</v>
      </c>
      <c r="F201" s="247" t="s">
        <v>773</v>
      </c>
      <c r="G201" s="245"/>
      <c r="H201" s="248">
        <v>0.90000000000000002</v>
      </c>
      <c r="I201" s="249"/>
      <c r="J201" s="245"/>
      <c r="K201" s="245"/>
      <c r="L201" s="250"/>
      <c r="M201" s="251"/>
      <c r="N201" s="252"/>
      <c r="O201" s="252"/>
      <c r="P201" s="252"/>
      <c r="Q201" s="252"/>
      <c r="R201" s="252"/>
      <c r="S201" s="252"/>
      <c r="T201" s="253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4" t="s">
        <v>198</v>
      </c>
      <c r="AU201" s="254" t="s">
        <v>82</v>
      </c>
      <c r="AV201" s="14" t="s">
        <v>82</v>
      </c>
      <c r="AW201" s="14" t="s">
        <v>35</v>
      </c>
      <c r="AX201" s="14" t="s">
        <v>73</v>
      </c>
      <c r="AY201" s="254" t="s">
        <v>188</v>
      </c>
    </row>
    <row r="202" s="14" customFormat="1">
      <c r="A202" s="14"/>
      <c r="B202" s="244"/>
      <c r="C202" s="245"/>
      <c r="D202" s="235" t="s">
        <v>198</v>
      </c>
      <c r="E202" s="246" t="s">
        <v>19</v>
      </c>
      <c r="F202" s="247" t="s">
        <v>6961</v>
      </c>
      <c r="G202" s="245"/>
      <c r="H202" s="248">
        <v>0.47599999999999998</v>
      </c>
      <c r="I202" s="249"/>
      <c r="J202" s="245"/>
      <c r="K202" s="245"/>
      <c r="L202" s="250"/>
      <c r="M202" s="251"/>
      <c r="N202" s="252"/>
      <c r="O202" s="252"/>
      <c r="P202" s="252"/>
      <c r="Q202" s="252"/>
      <c r="R202" s="252"/>
      <c r="S202" s="252"/>
      <c r="T202" s="25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4" t="s">
        <v>198</v>
      </c>
      <c r="AU202" s="254" t="s">
        <v>82</v>
      </c>
      <c r="AV202" s="14" t="s">
        <v>82</v>
      </c>
      <c r="AW202" s="14" t="s">
        <v>35</v>
      </c>
      <c r="AX202" s="14" t="s">
        <v>73</v>
      </c>
      <c r="AY202" s="254" t="s">
        <v>188</v>
      </c>
    </row>
    <row r="203" s="14" customFormat="1">
      <c r="A203" s="14"/>
      <c r="B203" s="244"/>
      <c r="C203" s="245"/>
      <c r="D203" s="235" t="s">
        <v>198</v>
      </c>
      <c r="E203" s="246" t="s">
        <v>19</v>
      </c>
      <c r="F203" s="247" t="s">
        <v>6962</v>
      </c>
      <c r="G203" s="245"/>
      <c r="H203" s="248">
        <v>0.68600000000000005</v>
      </c>
      <c r="I203" s="249"/>
      <c r="J203" s="245"/>
      <c r="K203" s="245"/>
      <c r="L203" s="250"/>
      <c r="M203" s="251"/>
      <c r="N203" s="252"/>
      <c r="O203" s="252"/>
      <c r="P203" s="252"/>
      <c r="Q203" s="252"/>
      <c r="R203" s="252"/>
      <c r="S203" s="252"/>
      <c r="T203" s="253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4" t="s">
        <v>198</v>
      </c>
      <c r="AU203" s="254" t="s">
        <v>82</v>
      </c>
      <c r="AV203" s="14" t="s">
        <v>82</v>
      </c>
      <c r="AW203" s="14" t="s">
        <v>35</v>
      </c>
      <c r="AX203" s="14" t="s">
        <v>73</v>
      </c>
      <c r="AY203" s="254" t="s">
        <v>188</v>
      </c>
    </row>
    <row r="204" s="14" customFormat="1">
      <c r="A204" s="14"/>
      <c r="B204" s="244"/>
      <c r="C204" s="245"/>
      <c r="D204" s="235" t="s">
        <v>198</v>
      </c>
      <c r="E204" s="246" t="s">
        <v>19</v>
      </c>
      <c r="F204" s="247" t="s">
        <v>6963</v>
      </c>
      <c r="G204" s="245"/>
      <c r="H204" s="248">
        <v>0.44400000000000001</v>
      </c>
      <c r="I204" s="249"/>
      <c r="J204" s="245"/>
      <c r="K204" s="245"/>
      <c r="L204" s="250"/>
      <c r="M204" s="251"/>
      <c r="N204" s="252"/>
      <c r="O204" s="252"/>
      <c r="P204" s="252"/>
      <c r="Q204" s="252"/>
      <c r="R204" s="252"/>
      <c r="S204" s="252"/>
      <c r="T204" s="253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4" t="s">
        <v>198</v>
      </c>
      <c r="AU204" s="254" t="s">
        <v>82</v>
      </c>
      <c r="AV204" s="14" t="s">
        <v>82</v>
      </c>
      <c r="AW204" s="14" t="s">
        <v>35</v>
      </c>
      <c r="AX204" s="14" t="s">
        <v>73</v>
      </c>
      <c r="AY204" s="254" t="s">
        <v>188</v>
      </c>
    </row>
    <row r="205" s="13" customFormat="1">
      <c r="A205" s="13"/>
      <c r="B205" s="233"/>
      <c r="C205" s="234"/>
      <c r="D205" s="235" t="s">
        <v>198</v>
      </c>
      <c r="E205" s="236" t="s">
        <v>19</v>
      </c>
      <c r="F205" s="237" t="s">
        <v>731</v>
      </c>
      <c r="G205" s="234"/>
      <c r="H205" s="236" t="s">
        <v>19</v>
      </c>
      <c r="I205" s="238"/>
      <c r="J205" s="234"/>
      <c r="K205" s="234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198</v>
      </c>
      <c r="AU205" s="243" t="s">
        <v>82</v>
      </c>
      <c r="AV205" s="13" t="s">
        <v>80</v>
      </c>
      <c r="AW205" s="13" t="s">
        <v>35</v>
      </c>
      <c r="AX205" s="13" t="s">
        <v>73</v>
      </c>
      <c r="AY205" s="243" t="s">
        <v>188</v>
      </c>
    </row>
    <row r="206" s="14" customFormat="1">
      <c r="A206" s="14"/>
      <c r="B206" s="244"/>
      <c r="C206" s="245"/>
      <c r="D206" s="235" t="s">
        <v>198</v>
      </c>
      <c r="E206" s="246" t="s">
        <v>19</v>
      </c>
      <c r="F206" s="247" t="s">
        <v>6964</v>
      </c>
      <c r="G206" s="245"/>
      <c r="H206" s="248">
        <v>5.0129999999999999</v>
      </c>
      <c r="I206" s="249"/>
      <c r="J206" s="245"/>
      <c r="K206" s="245"/>
      <c r="L206" s="250"/>
      <c r="M206" s="251"/>
      <c r="N206" s="252"/>
      <c r="O206" s="252"/>
      <c r="P206" s="252"/>
      <c r="Q206" s="252"/>
      <c r="R206" s="252"/>
      <c r="S206" s="252"/>
      <c r="T206" s="25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4" t="s">
        <v>198</v>
      </c>
      <c r="AU206" s="254" t="s">
        <v>82</v>
      </c>
      <c r="AV206" s="14" t="s">
        <v>82</v>
      </c>
      <c r="AW206" s="14" t="s">
        <v>35</v>
      </c>
      <c r="AX206" s="14" t="s">
        <v>73</v>
      </c>
      <c r="AY206" s="254" t="s">
        <v>188</v>
      </c>
    </row>
    <row r="207" s="14" customFormat="1">
      <c r="A207" s="14"/>
      <c r="B207" s="244"/>
      <c r="C207" s="245"/>
      <c r="D207" s="235" t="s">
        <v>198</v>
      </c>
      <c r="E207" s="246" t="s">
        <v>19</v>
      </c>
      <c r="F207" s="247" t="s">
        <v>6965</v>
      </c>
      <c r="G207" s="245"/>
      <c r="H207" s="248">
        <v>2.1379999999999999</v>
      </c>
      <c r="I207" s="249"/>
      <c r="J207" s="245"/>
      <c r="K207" s="245"/>
      <c r="L207" s="250"/>
      <c r="M207" s="251"/>
      <c r="N207" s="252"/>
      <c r="O207" s="252"/>
      <c r="P207" s="252"/>
      <c r="Q207" s="252"/>
      <c r="R207" s="252"/>
      <c r="S207" s="252"/>
      <c r="T207" s="253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4" t="s">
        <v>198</v>
      </c>
      <c r="AU207" s="254" t="s">
        <v>82</v>
      </c>
      <c r="AV207" s="14" t="s">
        <v>82</v>
      </c>
      <c r="AW207" s="14" t="s">
        <v>35</v>
      </c>
      <c r="AX207" s="14" t="s">
        <v>73</v>
      </c>
      <c r="AY207" s="254" t="s">
        <v>188</v>
      </c>
    </row>
    <row r="208" s="14" customFormat="1">
      <c r="A208" s="14"/>
      <c r="B208" s="244"/>
      <c r="C208" s="245"/>
      <c r="D208" s="235" t="s">
        <v>198</v>
      </c>
      <c r="E208" s="246" t="s">
        <v>19</v>
      </c>
      <c r="F208" s="247" t="s">
        <v>6966</v>
      </c>
      <c r="G208" s="245"/>
      <c r="H208" s="248">
        <v>2.25</v>
      </c>
      <c r="I208" s="249"/>
      <c r="J208" s="245"/>
      <c r="K208" s="245"/>
      <c r="L208" s="250"/>
      <c r="M208" s="251"/>
      <c r="N208" s="252"/>
      <c r="O208" s="252"/>
      <c r="P208" s="252"/>
      <c r="Q208" s="252"/>
      <c r="R208" s="252"/>
      <c r="S208" s="252"/>
      <c r="T208" s="25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4" t="s">
        <v>198</v>
      </c>
      <c r="AU208" s="254" t="s">
        <v>82</v>
      </c>
      <c r="AV208" s="14" t="s">
        <v>82</v>
      </c>
      <c r="AW208" s="14" t="s">
        <v>35</v>
      </c>
      <c r="AX208" s="14" t="s">
        <v>73</v>
      </c>
      <c r="AY208" s="254" t="s">
        <v>188</v>
      </c>
    </row>
    <row r="209" s="14" customFormat="1">
      <c r="A209" s="14"/>
      <c r="B209" s="244"/>
      <c r="C209" s="245"/>
      <c r="D209" s="235" t="s">
        <v>198</v>
      </c>
      <c r="E209" s="246" t="s">
        <v>19</v>
      </c>
      <c r="F209" s="247" t="s">
        <v>6967</v>
      </c>
      <c r="G209" s="245"/>
      <c r="H209" s="248">
        <v>1.3500000000000001</v>
      </c>
      <c r="I209" s="249"/>
      <c r="J209" s="245"/>
      <c r="K209" s="245"/>
      <c r="L209" s="250"/>
      <c r="M209" s="251"/>
      <c r="N209" s="252"/>
      <c r="O209" s="252"/>
      <c r="P209" s="252"/>
      <c r="Q209" s="252"/>
      <c r="R209" s="252"/>
      <c r="S209" s="252"/>
      <c r="T209" s="253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4" t="s">
        <v>198</v>
      </c>
      <c r="AU209" s="254" t="s">
        <v>82</v>
      </c>
      <c r="AV209" s="14" t="s">
        <v>82</v>
      </c>
      <c r="AW209" s="14" t="s">
        <v>35</v>
      </c>
      <c r="AX209" s="14" t="s">
        <v>73</v>
      </c>
      <c r="AY209" s="254" t="s">
        <v>188</v>
      </c>
    </row>
    <row r="210" s="14" customFormat="1">
      <c r="A210" s="14"/>
      <c r="B210" s="244"/>
      <c r="C210" s="245"/>
      <c r="D210" s="235" t="s">
        <v>198</v>
      </c>
      <c r="E210" s="246" t="s">
        <v>19</v>
      </c>
      <c r="F210" s="247" t="s">
        <v>6968</v>
      </c>
      <c r="G210" s="245"/>
      <c r="H210" s="248">
        <v>0.62</v>
      </c>
      <c r="I210" s="249"/>
      <c r="J210" s="245"/>
      <c r="K210" s="245"/>
      <c r="L210" s="250"/>
      <c r="M210" s="251"/>
      <c r="N210" s="252"/>
      <c r="O210" s="252"/>
      <c r="P210" s="252"/>
      <c r="Q210" s="252"/>
      <c r="R210" s="252"/>
      <c r="S210" s="252"/>
      <c r="T210" s="253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4" t="s">
        <v>198</v>
      </c>
      <c r="AU210" s="254" t="s">
        <v>82</v>
      </c>
      <c r="AV210" s="14" t="s">
        <v>82</v>
      </c>
      <c r="AW210" s="14" t="s">
        <v>35</v>
      </c>
      <c r="AX210" s="14" t="s">
        <v>73</v>
      </c>
      <c r="AY210" s="254" t="s">
        <v>188</v>
      </c>
    </row>
    <row r="211" s="13" customFormat="1">
      <c r="A211" s="13"/>
      <c r="B211" s="233"/>
      <c r="C211" s="234"/>
      <c r="D211" s="235" t="s">
        <v>198</v>
      </c>
      <c r="E211" s="236" t="s">
        <v>19</v>
      </c>
      <c r="F211" s="237" t="s">
        <v>735</v>
      </c>
      <c r="G211" s="234"/>
      <c r="H211" s="236" t="s">
        <v>19</v>
      </c>
      <c r="I211" s="238"/>
      <c r="J211" s="234"/>
      <c r="K211" s="234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198</v>
      </c>
      <c r="AU211" s="243" t="s">
        <v>82</v>
      </c>
      <c r="AV211" s="13" t="s">
        <v>80</v>
      </c>
      <c r="AW211" s="13" t="s">
        <v>35</v>
      </c>
      <c r="AX211" s="13" t="s">
        <v>73</v>
      </c>
      <c r="AY211" s="243" t="s">
        <v>188</v>
      </c>
    </row>
    <row r="212" s="14" customFormat="1">
      <c r="A212" s="14"/>
      <c r="B212" s="244"/>
      <c r="C212" s="245"/>
      <c r="D212" s="235" t="s">
        <v>198</v>
      </c>
      <c r="E212" s="246" t="s">
        <v>19</v>
      </c>
      <c r="F212" s="247" t="s">
        <v>6969</v>
      </c>
      <c r="G212" s="245"/>
      <c r="H212" s="248">
        <v>123.52</v>
      </c>
      <c r="I212" s="249"/>
      <c r="J212" s="245"/>
      <c r="K212" s="245"/>
      <c r="L212" s="250"/>
      <c r="M212" s="251"/>
      <c r="N212" s="252"/>
      <c r="O212" s="252"/>
      <c r="P212" s="252"/>
      <c r="Q212" s="252"/>
      <c r="R212" s="252"/>
      <c r="S212" s="252"/>
      <c r="T212" s="253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4" t="s">
        <v>198</v>
      </c>
      <c r="AU212" s="254" t="s">
        <v>82</v>
      </c>
      <c r="AV212" s="14" t="s">
        <v>82</v>
      </c>
      <c r="AW212" s="14" t="s">
        <v>35</v>
      </c>
      <c r="AX212" s="14" t="s">
        <v>73</v>
      </c>
      <c r="AY212" s="254" t="s">
        <v>188</v>
      </c>
    </row>
    <row r="213" s="14" customFormat="1">
      <c r="A213" s="14"/>
      <c r="B213" s="244"/>
      <c r="C213" s="245"/>
      <c r="D213" s="235" t="s">
        <v>198</v>
      </c>
      <c r="E213" s="246" t="s">
        <v>19</v>
      </c>
      <c r="F213" s="247" t="s">
        <v>6970</v>
      </c>
      <c r="G213" s="245"/>
      <c r="H213" s="248">
        <v>4.0599999999999996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198</v>
      </c>
      <c r="AU213" s="254" t="s">
        <v>82</v>
      </c>
      <c r="AV213" s="14" t="s">
        <v>82</v>
      </c>
      <c r="AW213" s="14" t="s">
        <v>35</v>
      </c>
      <c r="AX213" s="14" t="s">
        <v>73</v>
      </c>
      <c r="AY213" s="254" t="s">
        <v>188</v>
      </c>
    </row>
    <row r="214" s="14" customFormat="1">
      <c r="A214" s="14"/>
      <c r="B214" s="244"/>
      <c r="C214" s="245"/>
      <c r="D214" s="235" t="s">
        <v>198</v>
      </c>
      <c r="E214" s="246" t="s">
        <v>19</v>
      </c>
      <c r="F214" s="247" t="s">
        <v>6971</v>
      </c>
      <c r="G214" s="245"/>
      <c r="H214" s="248">
        <v>2.3199999999999998</v>
      </c>
      <c r="I214" s="249"/>
      <c r="J214" s="245"/>
      <c r="K214" s="245"/>
      <c r="L214" s="250"/>
      <c r="M214" s="251"/>
      <c r="N214" s="252"/>
      <c r="O214" s="252"/>
      <c r="P214" s="252"/>
      <c r="Q214" s="252"/>
      <c r="R214" s="252"/>
      <c r="S214" s="252"/>
      <c r="T214" s="253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4" t="s">
        <v>198</v>
      </c>
      <c r="AU214" s="254" t="s">
        <v>82</v>
      </c>
      <c r="AV214" s="14" t="s">
        <v>82</v>
      </c>
      <c r="AW214" s="14" t="s">
        <v>35</v>
      </c>
      <c r="AX214" s="14" t="s">
        <v>73</v>
      </c>
      <c r="AY214" s="254" t="s">
        <v>188</v>
      </c>
    </row>
    <row r="215" s="14" customFormat="1">
      <c r="A215" s="14"/>
      <c r="B215" s="244"/>
      <c r="C215" s="245"/>
      <c r="D215" s="235" t="s">
        <v>198</v>
      </c>
      <c r="E215" s="246" t="s">
        <v>19</v>
      </c>
      <c r="F215" s="247" t="s">
        <v>6972</v>
      </c>
      <c r="G215" s="245"/>
      <c r="H215" s="248">
        <v>3.48</v>
      </c>
      <c r="I215" s="249"/>
      <c r="J215" s="245"/>
      <c r="K215" s="245"/>
      <c r="L215" s="250"/>
      <c r="M215" s="251"/>
      <c r="N215" s="252"/>
      <c r="O215" s="252"/>
      <c r="P215" s="252"/>
      <c r="Q215" s="252"/>
      <c r="R215" s="252"/>
      <c r="S215" s="252"/>
      <c r="T215" s="253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4" t="s">
        <v>198</v>
      </c>
      <c r="AU215" s="254" t="s">
        <v>82</v>
      </c>
      <c r="AV215" s="14" t="s">
        <v>82</v>
      </c>
      <c r="AW215" s="14" t="s">
        <v>35</v>
      </c>
      <c r="AX215" s="14" t="s">
        <v>73</v>
      </c>
      <c r="AY215" s="254" t="s">
        <v>188</v>
      </c>
    </row>
    <row r="216" s="14" customFormat="1">
      <c r="A216" s="14"/>
      <c r="B216" s="244"/>
      <c r="C216" s="245"/>
      <c r="D216" s="235" t="s">
        <v>198</v>
      </c>
      <c r="E216" s="246" t="s">
        <v>19</v>
      </c>
      <c r="F216" s="247" t="s">
        <v>6971</v>
      </c>
      <c r="G216" s="245"/>
      <c r="H216" s="248">
        <v>2.3199999999999998</v>
      </c>
      <c r="I216" s="249"/>
      <c r="J216" s="245"/>
      <c r="K216" s="245"/>
      <c r="L216" s="250"/>
      <c r="M216" s="251"/>
      <c r="N216" s="252"/>
      <c r="O216" s="252"/>
      <c r="P216" s="252"/>
      <c r="Q216" s="252"/>
      <c r="R216" s="252"/>
      <c r="S216" s="252"/>
      <c r="T216" s="253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4" t="s">
        <v>198</v>
      </c>
      <c r="AU216" s="254" t="s">
        <v>82</v>
      </c>
      <c r="AV216" s="14" t="s">
        <v>82</v>
      </c>
      <c r="AW216" s="14" t="s">
        <v>35</v>
      </c>
      <c r="AX216" s="14" t="s">
        <v>73</v>
      </c>
      <c r="AY216" s="254" t="s">
        <v>188</v>
      </c>
    </row>
    <row r="217" s="14" customFormat="1">
      <c r="A217" s="14"/>
      <c r="B217" s="244"/>
      <c r="C217" s="245"/>
      <c r="D217" s="235" t="s">
        <v>198</v>
      </c>
      <c r="E217" s="246" t="s">
        <v>19</v>
      </c>
      <c r="F217" s="247" t="s">
        <v>6973</v>
      </c>
      <c r="G217" s="245"/>
      <c r="H217" s="248">
        <v>4.0599999999999996</v>
      </c>
      <c r="I217" s="249"/>
      <c r="J217" s="245"/>
      <c r="K217" s="245"/>
      <c r="L217" s="250"/>
      <c r="M217" s="251"/>
      <c r="N217" s="252"/>
      <c r="O217" s="252"/>
      <c r="P217" s="252"/>
      <c r="Q217" s="252"/>
      <c r="R217" s="252"/>
      <c r="S217" s="252"/>
      <c r="T217" s="253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4" t="s">
        <v>198</v>
      </c>
      <c r="AU217" s="254" t="s">
        <v>82</v>
      </c>
      <c r="AV217" s="14" t="s">
        <v>82</v>
      </c>
      <c r="AW217" s="14" t="s">
        <v>35</v>
      </c>
      <c r="AX217" s="14" t="s">
        <v>73</v>
      </c>
      <c r="AY217" s="254" t="s">
        <v>188</v>
      </c>
    </row>
    <row r="218" s="14" customFormat="1">
      <c r="A218" s="14"/>
      <c r="B218" s="244"/>
      <c r="C218" s="245"/>
      <c r="D218" s="235" t="s">
        <v>198</v>
      </c>
      <c r="E218" s="246" t="s">
        <v>19</v>
      </c>
      <c r="F218" s="247" t="s">
        <v>6974</v>
      </c>
      <c r="G218" s="245"/>
      <c r="H218" s="248">
        <v>6.9000000000000004</v>
      </c>
      <c r="I218" s="249"/>
      <c r="J218" s="245"/>
      <c r="K218" s="245"/>
      <c r="L218" s="250"/>
      <c r="M218" s="251"/>
      <c r="N218" s="252"/>
      <c r="O218" s="252"/>
      <c r="P218" s="252"/>
      <c r="Q218" s="252"/>
      <c r="R218" s="252"/>
      <c r="S218" s="252"/>
      <c r="T218" s="25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4" t="s">
        <v>198</v>
      </c>
      <c r="AU218" s="254" t="s">
        <v>82</v>
      </c>
      <c r="AV218" s="14" t="s">
        <v>82</v>
      </c>
      <c r="AW218" s="14" t="s">
        <v>35</v>
      </c>
      <c r="AX218" s="14" t="s">
        <v>73</v>
      </c>
      <c r="AY218" s="254" t="s">
        <v>188</v>
      </c>
    </row>
    <row r="219" s="14" customFormat="1">
      <c r="A219" s="14"/>
      <c r="B219" s="244"/>
      <c r="C219" s="245"/>
      <c r="D219" s="235" t="s">
        <v>198</v>
      </c>
      <c r="E219" s="246" t="s">
        <v>19</v>
      </c>
      <c r="F219" s="247" t="s">
        <v>6975</v>
      </c>
      <c r="G219" s="245"/>
      <c r="H219" s="248">
        <v>23.559999999999999</v>
      </c>
      <c r="I219" s="249"/>
      <c r="J219" s="245"/>
      <c r="K219" s="245"/>
      <c r="L219" s="250"/>
      <c r="M219" s="251"/>
      <c r="N219" s="252"/>
      <c r="O219" s="252"/>
      <c r="P219" s="252"/>
      <c r="Q219" s="252"/>
      <c r="R219" s="252"/>
      <c r="S219" s="252"/>
      <c r="T219" s="253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4" t="s">
        <v>198</v>
      </c>
      <c r="AU219" s="254" t="s">
        <v>82</v>
      </c>
      <c r="AV219" s="14" t="s">
        <v>82</v>
      </c>
      <c r="AW219" s="14" t="s">
        <v>35</v>
      </c>
      <c r="AX219" s="14" t="s">
        <v>73</v>
      </c>
      <c r="AY219" s="254" t="s">
        <v>188</v>
      </c>
    </row>
    <row r="220" s="14" customFormat="1">
      <c r="A220" s="14"/>
      <c r="B220" s="244"/>
      <c r="C220" s="245"/>
      <c r="D220" s="235" t="s">
        <v>198</v>
      </c>
      <c r="E220" s="246" t="s">
        <v>19</v>
      </c>
      <c r="F220" s="247" t="s">
        <v>6975</v>
      </c>
      <c r="G220" s="245"/>
      <c r="H220" s="248">
        <v>23.559999999999999</v>
      </c>
      <c r="I220" s="249"/>
      <c r="J220" s="245"/>
      <c r="K220" s="245"/>
      <c r="L220" s="250"/>
      <c r="M220" s="251"/>
      <c r="N220" s="252"/>
      <c r="O220" s="252"/>
      <c r="P220" s="252"/>
      <c r="Q220" s="252"/>
      <c r="R220" s="252"/>
      <c r="S220" s="252"/>
      <c r="T220" s="25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4" t="s">
        <v>198</v>
      </c>
      <c r="AU220" s="254" t="s">
        <v>82</v>
      </c>
      <c r="AV220" s="14" t="s">
        <v>82</v>
      </c>
      <c r="AW220" s="14" t="s">
        <v>35</v>
      </c>
      <c r="AX220" s="14" t="s">
        <v>73</v>
      </c>
      <c r="AY220" s="254" t="s">
        <v>188</v>
      </c>
    </row>
    <row r="221" s="14" customFormat="1">
      <c r="A221" s="14"/>
      <c r="B221" s="244"/>
      <c r="C221" s="245"/>
      <c r="D221" s="235" t="s">
        <v>198</v>
      </c>
      <c r="E221" s="246" t="s">
        <v>19</v>
      </c>
      <c r="F221" s="247" t="s">
        <v>6976</v>
      </c>
      <c r="G221" s="245"/>
      <c r="H221" s="248">
        <v>3.71</v>
      </c>
      <c r="I221" s="249"/>
      <c r="J221" s="245"/>
      <c r="K221" s="245"/>
      <c r="L221" s="250"/>
      <c r="M221" s="251"/>
      <c r="N221" s="252"/>
      <c r="O221" s="252"/>
      <c r="P221" s="252"/>
      <c r="Q221" s="252"/>
      <c r="R221" s="252"/>
      <c r="S221" s="252"/>
      <c r="T221" s="253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4" t="s">
        <v>198</v>
      </c>
      <c r="AU221" s="254" t="s">
        <v>82</v>
      </c>
      <c r="AV221" s="14" t="s">
        <v>82</v>
      </c>
      <c r="AW221" s="14" t="s">
        <v>35</v>
      </c>
      <c r="AX221" s="14" t="s">
        <v>73</v>
      </c>
      <c r="AY221" s="254" t="s">
        <v>188</v>
      </c>
    </row>
    <row r="222" s="14" customFormat="1">
      <c r="A222" s="14"/>
      <c r="B222" s="244"/>
      <c r="C222" s="245"/>
      <c r="D222" s="235" t="s">
        <v>198</v>
      </c>
      <c r="E222" s="246" t="s">
        <v>19</v>
      </c>
      <c r="F222" s="247" t="s">
        <v>6977</v>
      </c>
      <c r="G222" s="245"/>
      <c r="H222" s="248">
        <v>1.1599999999999999</v>
      </c>
      <c r="I222" s="249"/>
      <c r="J222" s="245"/>
      <c r="K222" s="245"/>
      <c r="L222" s="250"/>
      <c r="M222" s="251"/>
      <c r="N222" s="252"/>
      <c r="O222" s="252"/>
      <c r="P222" s="252"/>
      <c r="Q222" s="252"/>
      <c r="R222" s="252"/>
      <c r="S222" s="252"/>
      <c r="T222" s="253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4" t="s">
        <v>198</v>
      </c>
      <c r="AU222" s="254" t="s">
        <v>82</v>
      </c>
      <c r="AV222" s="14" t="s">
        <v>82</v>
      </c>
      <c r="AW222" s="14" t="s">
        <v>35</v>
      </c>
      <c r="AX222" s="14" t="s">
        <v>73</v>
      </c>
      <c r="AY222" s="254" t="s">
        <v>188</v>
      </c>
    </row>
    <row r="223" s="14" customFormat="1">
      <c r="A223" s="14"/>
      <c r="B223" s="244"/>
      <c r="C223" s="245"/>
      <c r="D223" s="235" t="s">
        <v>198</v>
      </c>
      <c r="E223" s="246" t="s">
        <v>19</v>
      </c>
      <c r="F223" s="247" t="s">
        <v>6977</v>
      </c>
      <c r="G223" s="245"/>
      <c r="H223" s="248">
        <v>1.1599999999999999</v>
      </c>
      <c r="I223" s="249"/>
      <c r="J223" s="245"/>
      <c r="K223" s="245"/>
      <c r="L223" s="250"/>
      <c r="M223" s="251"/>
      <c r="N223" s="252"/>
      <c r="O223" s="252"/>
      <c r="P223" s="252"/>
      <c r="Q223" s="252"/>
      <c r="R223" s="252"/>
      <c r="S223" s="252"/>
      <c r="T223" s="25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4" t="s">
        <v>198</v>
      </c>
      <c r="AU223" s="254" t="s">
        <v>82</v>
      </c>
      <c r="AV223" s="14" t="s">
        <v>82</v>
      </c>
      <c r="AW223" s="14" t="s">
        <v>35</v>
      </c>
      <c r="AX223" s="14" t="s">
        <v>73</v>
      </c>
      <c r="AY223" s="254" t="s">
        <v>188</v>
      </c>
    </row>
    <row r="224" s="14" customFormat="1">
      <c r="A224" s="14"/>
      <c r="B224" s="244"/>
      <c r="C224" s="245"/>
      <c r="D224" s="235" t="s">
        <v>198</v>
      </c>
      <c r="E224" s="246" t="s">
        <v>19</v>
      </c>
      <c r="F224" s="247" t="s">
        <v>6978</v>
      </c>
      <c r="G224" s="245"/>
      <c r="H224" s="248">
        <v>3.71</v>
      </c>
      <c r="I224" s="249"/>
      <c r="J224" s="245"/>
      <c r="K224" s="245"/>
      <c r="L224" s="250"/>
      <c r="M224" s="251"/>
      <c r="N224" s="252"/>
      <c r="O224" s="252"/>
      <c r="P224" s="252"/>
      <c r="Q224" s="252"/>
      <c r="R224" s="252"/>
      <c r="S224" s="252"/>
      <c r="T224" s="253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4" t="s">
        <v>198</v>
      </c>
      <c r="AU224" s="254" t="s">
        <v>82</v>
      </c>
      <c r="AV224" s="14" t="s">
        <v>82</v>
      </c>
      <c r="AW224" s="14" t="s">
        <v>35</v>
      </c>
      <c r="AX224" s="14" t="s">
        <v>73</v>
      </c>
      <c r="AY224" s="254" t="s">
        <v>188</v>
      </c>
    </row>
    <row r="225" s="14" customFormat="1">
      <c r="A225" s="14"/>
      <c r="B225" s="244"/>
      <c r="C225" s="245"/>
      <c r="D225" s="235" t="s">
        <v>198</v>
      </c>
      <c r="E225" s="246" t="s">
        <v>19</v>
      </c>
      <c r="F225" s="247" t="s">
        <v>6979</v>
      </c>
      <c r="G225" s="245"/>
      <c r="H225" s="248">
        <v>13.800000000000001</v>
      </c>
      <c r="I225" s="249"/>
      <c r="J225" s="245"/>
      <c r="K225" s="245"/>
      <c r="L225" s="250"/>
      <c r="M225" s="251"/>
      <c r="N225" s="252"/>
      <c r="O225" s="252"/>
      <c r="P225" s="252"/>
      <c r="Q225" s="252"/>
      <c r="R225" s="252"/>
      <c r="S225" s="252"/>
      <c r="T225" s="253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4" t="s">
        <v>198</v>
      </c>
      <c r="AU225" s="254" t="s">
        <v>82</v>
      </c>
      <c r="AV225" s="14" t="s">
        <v>82</v>
      </c>
      <c r="AW225" s="14" t="s">
        <v>35</v>
      </c>
      <c r="AX225" s="14" t="s">
        <v>73</v>
      </c>
      <c r="AY225" s="254" t="s">
        <v>188</v>
      </c>
    </row>
    <row r="226" s="14" customFormat="1">
      <c r="A226" s="14"/>
      <c r="B226" s="244"/>
      <c r="C226" s="245"/>
      <c r="D226" s="235" t="s">
        <v>198</v>
      </c>
      <c r="E226" s="246" t="s">
        <v>19</v>
      </c>
      <c r="F226" s="247" t="s">
        <v>6980</v>
      </c>
      <c r="G226" s="245"/>
      <c r="H226" s="248">
        <v>21.449999999999999</v>
      </c>
      <c r="I226" s="249"/>
      <c r="J226" s="245"/>
      <c r="K226" s="245"/>
      <c r="L226" s="250"/>
      <c r="M226" s="251"/>
      <c r="N226" s="252"/>
      <c r="O226" s="252"/>
      <c r="P226" s="252"/>
      <c r="Q226" s="252"/>
      <c r="R226" s="252"/>
      <c r="S226" s="252"/>
      <c r="T226" s="25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4" t="s">
        <v>198</v>
      </c>
      <c r="AU226" s="254" t="s">
        <v>82</v>
      </c>
      <c r="AV226" s="14" t="s">
        <v>82</v>
      </c>
      <c r="AW226" s="14" t="s">
        <v>35</v>
      </c>
      <c r="AX226" s="14" t="s">
        <v>73</v>
      </c>
      <c r="AY226" s="254" t="s">
        <v>188</v>
      </c>
    </row>
    <row r="227" s="14" customFormat="1">
      <c r="A227" s="14"/>
      <c r="B227" s="244"/>
      <c r="C227" s="245"/>
      <c r="D227" s="235" t="s">
        <v>198</v>
      </c>
      <c r="E227" s="246" t="s">
        <v>19</v>
      </c>
      <c r="F227" s="247" t="s">
        <v>6980</v>
      </c>
      <c r="G227" s="245"/>
      <c r="H227" s="248">
        <v>21.449999999999999</v>
      </c>
      <c r="I227" s="249"/>
      <c r="J227" s="245"/>
      <c r="K227" s="245"/>
      <c r="L227" s="250"/>
      <c r="M227" s="251"/>
      <c r="N227" s="252"/>
      <c r="O227" s="252"/>
      <c r="P227" s="252"/>
      <c r="Q227" s="252"/>
      <c r="R227" s="252"/>
      <c r="S227" s="252"/>
      <c r="T227" s="25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4" t="s">
        <v>198</v>
      </c>
      <c r="AU227" s="254" t="s">
        <v>82</v>
      </c>
      <c r="AV227" s="14" t="s">
        <v>82</v>
      </c>
      <c r="AW227" s="14" t="s">
        <v>35</v>
      </c>
      <c r="AX227" s="14" t="s">
        <v>73</v>
      </c>
      <c r="AY227" s="254" t="s">
        <v>188</v>
      </c>
    </row>
    <row r="228" s="14" customFormat="1">
      <c r="A228" s="14"/>
      <c r="B228" s="244"/>
      <c r="C228" s="245"/>
      <c r="D228" s="235" t="s">
        <v>198</v>
      </c>
      <c r="E228" s="246" t="s">
        <v>19</v>
      </c>
      <c r="F228" s="247" t="s">
        <v>6981</v>
      </c>
      <c r="G228" s="245"/>
      <c r="H228" s="248">
        <v>3.2200000000000002</v>
      </c>
      <c r="I228" s="249"/>
      <c r="J228" s="245"/>
      <c r="K228" s="245"/>
      <c r="L228" s="250"/>
      <c r="M228" s="251"/>
      <c r="N228" s="252"/>
      <c r="O228" s="252"/>
      <c r="P228" s="252"/>
      <c r="Q228" s="252"/>
      <c r="R228" s="252"/>
      <c r="S228" s="252"/>
      <c r="T228" s="253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4" t="s">
        <v>198</v>
      </c>
      <c r="AU228" s="254" t="s">
        <v>82</v>
      </c>
      <c r="AV228" s="14" t="s">
        <v>82</v>
      </c>
      <c r="AW228" s="14" t="s">
        <v>35</v>
      </c>
      <c r="AX228" s="14" t="s">
        <v>73</v>
      </c>
      <c r="AY228" s="254" t="s">
        <v>188</v>
      </c>
    </row>
    <row r="229" s="14" customFormat="1">
      <c r="A229" s="14"/>
      <c r="B229" s="244"/>
      <c r="C229" s="245"/>
      <c r="D229" s="235" t="s">
        <v>198</v>
      </c>
      <c r="E229" s="246" t="s">
        <v>19</v>
      </c>
      <c r="F229" s="247" t="s">
        <v>6982</v>
      </c>
      <c r="G229" s="245"/>
      <c r="H229" s="248">
        <v>1</v>
      </c>
      <c r="I229" s="249"/>
      <c r="J229" s="245"/>
      <c r="K229" s="245"/>
      <c r="L229" s="250"/>
      <c r="M229" s="251"/>
      <c r="N229" s="252"/>
      <c r="O229" s="252"/>
      <c r="P229" s="252"/>
      <c r="Q229" s="252"/>
      <c r="R229" s="252"/>
      <c r="S229" s="252"/>
      <c r="T229" s="253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4" t="s">
        <v>198</v>
      </c>
      <c r="AU229" s="254" t="s">
        <v>82</v>
      </c>
      <c r="AV229" s="14" t="s">
        <v>82</v>
      </c>
      <c r="AW229" s="14" t="s">
        <v>35</v>
      </c>
      <c r="AX229" s="14" t="s">
        <v>73</v>
      </c>
      <c r="AY229" s="254" t="s">
        <v>188</v>
      </c>
    </row>
    <row r="230" s="14" customFormat="1">
      <c r="A230" s="14"/>
      <c r="B230" s="244"/>
      <c r="C230" s="245"/>
      <c r="D230" s="235" t="s">
        <v>198</v>
      </c>
      <c r="E230" s="246" t="s">
        <v>19</v>
      </c>
      <c r="F230" s="247" t="s">
        <v>6982</v>
      </c>
      <c r="G230" s="245"/>
      <c r="H230" s="248">
        <v>1</v>
      </c>
      <c r="I230" s="249"/>
      <c r="J230" s="245"/>
      <c r="K230" s="245"/>
      <c r="L230" s="250"/>
      <c r="M230" s="251"/>
      <c r="N230" s="252"/>
      <c r="O230" s="252"/>
      <c r="P230" s="252"/>
      <c r="Q230" s="252"/>
      <c r="R230" s="252"/>
      <c r="S230" s="252"/>
      <c r="T230" s="253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4" t="s">
        <v>198</v>
      </c>
      <c r="AU230" s="254" t="s">
        <v>82</v>
      </c>
      <c r="AV230" s="14" t="s">
        <v>82</v>
      </c>
      <c r="AW230" s="14" t="s">
        <v>35</v>
      </c>
      <c r="AX230" s="14" t="s">
        <v>73</v>
      </c>
      <c r="AY230" s="254" t="s">
        <v>188</v>
      </c>
    </row>
    <row r="231" s="14" customFormat="1">
      <c r="A231" s="14"/>
      <c r="B231" s="244"/>
      <c r="C231" s="245"/>
      <c r="D231" s="235" t="s">
        <v>198</v>
      </c>
      <c r="E231" s="246" t="s">
        <v>19</v>
      </c>
      <c r="F231" s="247" t="s">
        <v>6981</v>
      </c>
      <c r="G231" s="245"/>
      <c r="H231" s="248">
        <v>3.2200000000000002</v>
      </c>
      <c r="I231" s="249"/>
      <c r="J231" s="245"/>
      <c r="K231" s="245"/>
      <c r="L231" s="250"/>
      <c r="M231" s="251"/>
      <c r="N231" s="252"/>
      <c r="O231" s="252"/>
      <c r="P231" s="252"/>
      <c r="Q231" s="252"/>
      <c r="R231" s="252"/>
      <c r="S231" s="252"/>
      <c r="T231" s="253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4" t="s">
        <v>198</v>
      </c>
      <c r="AU231" s="254" t="s">
        <v>82</v>
      </c>
      <c r="AV231" s="14" t="s">
        <v>82</v>
      </c>
      <c r="AW231" s="14" t="s">
        <v>35</v>
      </c>
      <c r="AX231" s="14" t="s">
        <v>73</v>
      </c>
      <c r="AY231" s="254" t="s">
        <v>188</v>
      </c>
    </row>
    <row r="232" s="14" customFormat="1">
      <c r="A232" s="14"/>
      <c r="B232" s="244"/>
      <c r="C232" s="245"/>
      <c r="D232" s="235" t="s">
        <v>198</v>
      </c>
      <c r="E232" s="246" t="s">
        <v>19</v>
      </c>
      <c r="F232" s="247" t="s">
        <v>6979</v>
      </c>
      <c r="G232" s="245"/>
      <c r="H232" s="248">
        <v>13.800000000000001</v>
      </c>
      <c r="I232" s="249"/>
      <c r="J232" s="245"/>
      <c r="K232" s="245"/>
      <c r="L232" s="250"/>
      <c r="M232" s="251"/>
      <c r="N232" s="252"/>
      <c r="O232" s="252"/>
      <c r="P232" s="252"/>
      <c r="Q232" s="252"/>
      <c r="R232" s="252"/>
      <c r="S232" s="252"/>
      <c r="T232" s="253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4" t="s">
        <v>198</v>
      </c>
      <c r="AU232" s="254" t="s">
        <v>82</v>
      </c>
      <c r="AV232" s="14" t="s">
        <v>82</v>
      </c>
      <c r="AW232" s="14" t="s">
        <v>35</v>
      </c>
      <c r="AX232" s="14" t="s">
        <v>73</v>
      </c>
      <c r="AY232" s="254" t="s">
        <v>188</v>
      </c>
    </row>
    <row r="233" s="14" customFormat="1">
      <c r="A233" s="14"/>
      <c r="B233" s="244"/>
      <c r="C233" s="245"/>
      <c r="D233" s="235" t="s">
        <v>198</v>
      </c>
      <c r="E233" s="246" t="s">
        <v>19</v>
      </c>
      <c r="F233" s="247" t="s">
        <v>6983</v>
      </c>
      <c r="G233" s="245"/>
      <c r="H233" s="248">
        <v>14.6</v>
      </c>
      <c r="I233" s="249"/>
      <c r="J233" s="245"/>
      <c r="K233" s="245"/>
      <c r="L233" s="250"/>
      <c r="M233" s="251"/>
      <c r="N233" s="252"/>
      <c r="O233" s="252"/>
      <c r="P233" s="252"/>
      <c r="Q233" s="252"/>
      <c r="R233" s="252"/>
      <c r="S233" s="252"/>
      <c r="T233" s="253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4" t="s">
        <v>198</v>
      </c>
      <c r="AU233" s="254" t="s">
        <v>82</v>
      </c>
      <c r="AV233" s="14" t="s">
        <v>82</v>
      </c>
      <c r="AW233" s="14" t="s">
        <v>35</v>
      </c>
      <c r="AX233" s="14" t="s">
        <v>73</v>
      </c>
      <c r="AY233" s="254" t="s">
        <v>188</v>
      </c>
    </row>
    <row r="234" s="14" customFormat="1">
      <c r="A234" s="14"/>
      <c r="B234" s="244"/>
      <c r="C234" s="245"/>
      <c r="D234" s="235" t="s">
        <v>198</v>
      </c>
      <c r="E234" s="246" t="s">
        <v>19</v>
      </c>
      <c r="F234" s="247" t="s">
        <v>6983</v>
      </c>
      <c r="G234" s="245"/>
      <c r="H234" s="248">
        <v>14.6</v>
      </c>
      <c r="I234" s="249"/>
      <c r="J234" s="245"/>
      <c r="K234" s="245"/>
      <c r="L234" s="250"/>
      <c r="M234" s="251"/>
      <c r="N234" s="252"/>
      <c r="O234" s="252"/>
      <c r="P234" s="252"/>
      <c r="Q234" s="252"/>
      <c r="R234" s="252"/>
      <c r="S234" s="252"/>
      <c r="T234" s="25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4" t="s">
        <v>198</v>
      </c>
      <c r="AU234" s="254" t="s">
        <v>82</v>
      </c>
      <c r="AV234" s="14" t="s">
        <v>82</v>
      </c>
      <c r="AW234" s="14" t="s">
        <v>35</v>
      </c>
      <c r="AX234" s="14" t="s">
        <v>73</v>
      </c>
      <c r="AY234" s="254" t="s">
        <v>188</v>
      </c>
    </row>
    <row r="235" s="14" customFormat="1">
      <c r="A235" s="14"/>
      <c r="B235" s="244"/>
      <c r="C235" s="245"/>
      <c r="D235" s="235" t="s">
        <v>198</v>
      </c>
      <c r="E235" s="246" t="s">
        <v>19</v>
      </c>
      <c r="F235" s="247" t="s">
        <v>6984</v>
      </c>
      <c r="G235" s="245"/>
      <c r="H235" s="248">
        <v>36.890000000000001</v>
      </c>
      <c r="I235" s="249"/>
      <c r="J235" s="245"/>
      <c r="K235" s="245"/>
      <c r="L235" s="250"/>
      <c r="M235" s="251"/>
      <c r="N235" s="252"/>
      <c r="O235" s="252"/>
      <c r="P235" s="252"/>
      <c r="Q235" s="252"/>
      <c r="R235" s="252"/>
      <c r="S235" s="252"/>
      <c r="T235" s="253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4" t="s">
        <v>198</v>
      </c>
      <c r="AU235" s="254" t="s">
        <v>82</v>
      </c>
      <c r="AV235" s="14" t="s">
        <v>82</v>
      </c>
      <c r="AW235" s="14" t="s">
        <v>35</v>
      </c>
      <c r="AX235" s="14" t="s">
        <v>73</v>
      </c>
      <c r="AY235" s="254" t="s">
        <v>188</v>
      </c>
    </row>
    <row r="236" s="14" customFormat="1">
      <c r="A236" s="14"/>
      <c r="B236" s="244"/>
      <c r="C236" s="245"/>
      <c r="D236" s="235" t="s">
        <v>198</v>
      </c>
      <c r="E236" s="246" t="s">
        <v>19</v>
      </c>
      <c r="F236" s="247" t="s">
        <v>6985</v>
      </c>
      <c r="G236" s="245"/>
      <c r="H236" s="248">
        <v>0.83999999999999997</v>
      </c>
      <c r="I236" s="249"/>
      <c r="J236" s="245"/>
      <c r="K236" s="245"/>
      <c r="L236" s="250"/>
      <c r="M236" s="251"/>
      <c r="N236" s="252"/>
      <c r="O236" s="252"/>
      <c r="P236" s="252"/>
      <c r="Q236" s="252"/>
      <c r="R236" s="252"/>
      <c r="S236" s="252"/>
      <c r="T236" s="25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4" t="s">
        <v>198</v>
      </c>
      <c r="AU236" s="254" t="s">
        <v>82</v>
      </c>
      <c r="AV236" s="14" t="s">
        <v>82</v>
      </c>
      <c r="AW236" s="14" t="s">
        <v>35</v>
      </c>
      <c r="AX236" s="14" t="s">
        <v>73</v>
      </c>
      <c r="AY236" s="254" t="s">
        <v>188</v>
      </c>
    </row>
    <row r="237" s="14" customFormat="1">
      <c r="A237" s="14"/>
      <c r="B237" s="244"/>
      <c r="C237" s="245"/>
      <c r="D237" s="235" t="s">
        <v>198</v>
      </c>
      <c r="E237" s="246" t="s">
        <v>19</v>
      </c>
      <c r="F237" s="247" t="s">
        <v>6985</v>
      </c>
      <c r="G237" s="245"/>
      <c r="H237" s="248">
        <v>0.83999999999999997</v>
      </c>
      <c r="I237" s="249"/>
      <c r="J237" s="245"/>
      <c r="K237" s="245"/>
      <c r="L237" s="250"/>
      <c r="M237" s="251"/>
      <c r="N237" s="252"/>
      <c r="O237" s="252"/>
      <c r="P237" s="252"/>
      <c r="Q237" s="252"/>
      <c r="R237" s="252"/>
      <c r="S237" s="252"/>
      <c r="T237" s="253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4" t="s">
        <v>198</v>
      </c>
      <c r="AU237" s="254" t="s">
        <v>82</v>
      </c>
      <c r="AV237" s="14" t="s">
        <v>82</v>
      </c>
      <c r="AW237" s="14" t="s">
        <v>35</v>
      </c>
      <c r="AX237" s="14" t="s">
        <v>73</v>
      </c>
      <c r="AY237" s="254" t="s">
        <v>188</v>
      </c>
    </row>
    <row r="238" s="14" customFormat="1">
      <c r="A238" s="14"/>
      <c r="B238" s="244"/>
      <c r="C238" s="245"/>
      <c r="D238" s="235" t="s">
        <v>198</v>
      </c>
      <c r="E238" s="246" t="s">
        <v>19</v>
      </c>
      <c r="F238" s="247" t="s">
        <v>661</v>
      </c>
      <c r="G238" s="245"/>
      <c r="H238" s="248">
        <v>-7.3319999999999999</v>
      </c>
      <c r="I238" s="249"/>
      <c r="J238" s="245"/>
      <c r="K238" s="245"/>
      <c r="L238" s="250"/>
      <c r="M238" s="251"/>
      <c r="N238" s="252"/>
      <c r="O238" s="252"/>
      <c r="P238" s="252"/>
      <c r="Q238" s="252"/>
      <c r="R238" s="252"/>
      <c r="S238" s="252"/>
      <c r="T238" s="25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4" t="s">
        <v>198</v>
      </c>
      <c r="AU238" s="254" t="s">
        <v>82</v>
      </c>
      <c r="AV238" s="14" t="s">
        <v>82</v>
      </c>
      <c r="AW238" s="14" t="s">
        <v>35</v>
      </c>
      <c r="AX238" s="14" t="s">
        <v>73</v>
      </c>
      <c r="AY238" s="254" t="s">
        <v>188</v>
      </c>
    </row>
    <row r="239" s="14" customFormat="1">
      <c r="A239" s="14"/>
      <c r="B239" s="244"/>
      <c r="C239" s="245"/>
      <c r="D239" s="235" t="s">
        <v>198</v>
      </c>
      <c r="E239" s="246" t="s">
        <v>19</v>
      </c>
      <c r="F239" s="247" t="s">
        <v>662</v>
      </c>
      <c r="G239" s="245"/>
      <c r="H239" s="248">
        <v>-3.391</v>
      </c>
      <c r="I239" s="249"/>
      <c r="J239" s="245"/>
      <c r="K239" s="245"/>
      <c r="L239" s="250"/>
      <c r="M239" s="251"/>
      <c r="N239" s="252"/>
      <c r="O239" s="252"/>
      <c r="P239" s="252"/>
      <c r="Q239" s="252"/>
      <c r="R239" s="252"/>
      <c r="S239" s="252"/>
      <c r="T239" s="253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4" t="s">
        <v>198</v>
      </c>
      <c r="AU239" s="254" t="s">
        <v>82</v>
      </c>
      <c r="AV239" s="14" t="s">
        <v>82</v>
      </c>
      <c r="AW239" s="14" t="s">
        <v>35</v>
      </c>
      <c r="AX239" s="14" t="s">
        <v>73</v>
      </c>
      <c r="AY239" s="254" t="s">
        <v>188</v>
      </c>
    </row>
    <row r="240" s="14" customFormat="1">
      <c r="A240" s="14"/>
      <c r="B240" s="244"/>
      <c r="C240" s="245"/>
      <c r="D240" s="235" t="s">
        <v>198</v>
      </c>
      <c r="E240" s="246" t="s">
        <v>19</v>
      </c>
      <c r="F240" s="247" t="s">
        <v>663</v>
      </c>
      <c r="G240" s="245"/>
      <c r="H240" s="248">
        <v>-5.0869999999999997</v>
      </c>
      <c r="I240" s="249"/>
      <c r="J240" s="245"/>
      <c r="K240" s="245"/>
      <c r="L240" s="250"/>
      <c r="M240" s="251"/>
      <c r="N240" s="252"/>
      <c r="O240" s="252"/>
      <c r="P240" s="252"/>
      <c r="Q240" s="252"/>
      <c r="R240" s="252"/>
      <c r="S240" s="252"/>
      <c r="T240" s="253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4" t="s">
        <v>198</v>
      </c>
      <c r="AU240" s="254" t="s">
        <v>82</v>
      </c>
      <c r="AV240" s="14" t="s">
        <v>82</v>
      </c>
      <c r="AW240" s="14" t="s">
        <v>35</v>
      </c>
      <c r="AX240" s="14" t="s">
        <v>73</v>
      </c>
      <c r="AY240" s="254" t="s">
        <v>188</v>
      </c>
    </row>
    <row r="241" s="14" customFormat="1">
      <c r="A241" s="14"/>
      <c r="B241" s="244"/>
      <c r="C241" s="245"/>
      <c r="D241" s="235" t="s">
        <v>198</v>
      </c>
      <c r="E241" s="246" t="s">
        <v>19</v>
      </c>
      <c r="F241" s="247" t="s">
        <v>664</v>
      </c>
      <c r="G241" s="245"/>
      <c r="H241" s="248">
        <v>-1.5700000000000001</v>
      </c>
      <c r="I241" s="249"/>
      <c r="J241" s="245"/>
      <c r="K241" s="245"/>
      <c r="L241" s="250"/>
      <c r="M241" s="251"/>
      <c r="N241" s="252"/>
      <c r="O241" s="252"/>
      <c r="P241" s="252"/>
      <c r="Q241" s="252"/>
      <c r="R241" s="252"/>
      <c r="S241" s="252"/>
      <c r="T241" s="253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4" t="s">
        <v>198</v>
      </c>
      <c r="AU241" s="254" t="s">
        <v>82</v>
      </c>
      <c r="AV241" s="14" t="s">
        <v>82</v>
      </c>
      <c r="AW241" s="14" t="s">
        <v>35</v>
      </c>
      <c r="AX241" s="14" t="s">
        <v>73</v>
      </c>
      <c r="AY241" s="254" t="s">
        <v>188</v>
      </c>
    </row>
    <row r="242" s="13" customFormat="1">
      <c r="A242" s="13"/>
      <c r="B242" s="233"/>
      <c r="C242" s="234"/>
      <c r="D242" s="235" t="s">
        <v>198</v>
      </c>
      <c r="E242" s="236" t="s">
        <v>19</v>
      </c>
      <c r="F242" s="237" t="s">
        <v>6986</v>
      </c>
      <c r="G242" s="234"/>
      <c r="H242" s="236" t="s">
        <v>19</v>
      </c>
      <c r="I242" s="238"/>
      <c r="J242" s="234"/>
      <c r="K242" s="234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198</v>
      </c>
      <c r="AU242" s="243" t="s">
        <v>82</v>
      </c>
      <c r="AV242" s="13" t="s">
        <v>80</v>
      </c>
      <c r="AW242" s="13" t="s">
        <v>35</v>
      </c>
      <c r="AX242" s="13" t="s">
        <v>73</v>
      </c>
      <c r="AY242" s="243" t="s">
        <v>188</v>
      </c>
    </row>
    <row r="243" s="14" customFormat="1">
      <c r="A243" s="14"/>
      <c r="B243" s="244"/>
      <c r="C243" s="245"/>
      <c r="D243" s="235" t="s">
        <v>198</v>
      </c>
      <c r="E243" s="246" t="s">
        <v>19</v>
      </c>
      <c r="F243" s="247" t="s">
        <v>6987</v>
      </c>
      <c r="G243" s="245"/>
      <c r="H243" s="248">
        <v>9.8599999999999994</v>
      </c>
      <c r="I243" s="249"/>
      <c r="J243" s="245"/>
      <c r="K243" s="245"/>
      <c r="L243" s="250"/>
      <c r="M243" s="251"/>
      <c r="N243" s="252"/>
      <c r="O243" s="252"/>
      <c r="P243" s="252"/>
      <c r="Q243" s="252"/>
      <c r="R243" s="252"/>
      <c r="S243" s="252"/>
      <c r="T243" s="253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4" t="s">
        <v>198</v>
      </c>
      <c r="AU243" s="254" t="s">
        <v>82</v>
      </c>
      <c r="AV243" s="14" t="s">
        <v>82</v>
      </c>
      <c r="AW243" s="14" t="s">
        <v>35</v>
      </c>
      <c r="AX243" s="14" t="s">
        <v>73</v>
      </c>
      <c r="AY243" s="254" t="s">
        <v>188</v>
      </c>
    </row>
    <row r="244" s="13" customFormat="1">
      <c r="A244" s="13"/>
      <c r="B244" s="233"/>
      <c r="C244" s="234"/>
      <c r="D244" s="235" t="s">
        <v>198</v>
      </c>
      <c r="E244" s="236" t="s">
        <v>19</v>
      </c>
      <c r="F244" s="237" t="s">
        <v>6988</v>
      </c>
      <c r="G244" s="234"/>
      <c r="H244" s="236" t="s">
        <v>19</v>
      </c>
      <c r="I244" s="238"/>
      <c r="J244" s="234"/>
      <c r="K244" s="234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198</v>
      </c>
      <c r="AU244" s="243" t="s">
        <v>82</v>
      </c>
      <c r="AV244" s="13" t="s">
        <v>80</v>
      </c>
      <c r="AW244" s="13" t="s">
        <v>35</v>
      </c>
      <c r="AX244" s="13" t="s">
        <v>73</v>
      </c>
      <c r="AY244" s="243" t="s">
        <v>188</v>
      </c>
    </row>
    <row r="245" s="14" customFormat="1">
      <c r="A245" s="14"/>
      <c r="B245" s="244"/>
      <c r="C245" s="245"/>
      <c r="D245" s="235" t="s">
        <v>198</v>
      </c>
      <c r="E245" s="246" t="s">
        <v>19</v>
      </c>
      <c r="F245" s="247" t="s">
        <v>6989</v>
      </c>
      <c r="G245" s="245"/>
      <c r="H245" s="248">
        <v>9.452</v>
      </c>
      <c r="I245" s="249"/>
      <c r="J245" s="245"/>
      <c r="K245" s="245"/>
      <c r="L245" s="250"/>
      <c r="M245" s="251"/>
      <c r="N245" s="252"/>
      <c r="O245" s="252"/>
      <c r="P245" s="252"/>
      <c r="Q245" s="252"/>
      <c r="R245" s="252"/>
      <c r="S245" s="252"/>
      <c r="T245" s="253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4" t="s">
        <v>198</v>
      </c>
      <c r="AU245" s="254" t="s">
        <v>82</v>
      </c>
      <c r="AV245" s="14" t="s">
        <v>82</v>
      </c>
      <c r="AW245" s="14" t="s">
        <v>35</v>
      </c>
      <c r="AX245" s="14" t="s">
        <v>73</v>
      </c>
      <c r="AY245" s="254" t="s">
        <v>188</v>
      </c>
    </row>
    <row r="246" s="13" customFormat="1">
      <c r="A246" s="13"/>
      <c r="B246" s="233"/>
      <c r="C246" s="234"/>
      <c r="D246" s="235" t="s">
        <v>198</v>
      </c>
      <c r="E246" s="236" t="s">
        <v>19</v>
      </c>
      <c r="F246" s="237" t="s">
        <v>6990</v>
      </c>
      <c r="G246" s="234"/>
      <c r="H246" s="236" t="s">
        <v>19</v>
      </c>
      <c r="I246" s="238"/>
      <c r="J246" s="234"/>
      <c r="K246" s="234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198</v>
      </c>
      <c r="AU246" s="243" t="s">
        <v>82</v>
      </c>
      <c r="AV246" s="13" t="s">
        <v>80</v>
      </c>
      <c r="AW246" s="13" t="s">
        <v>35</v>
      </c>
      <c r="AX246" s="13" t="s">
        <v>73</v>
      </c>
      <c r="AY246" s="243" t="s">
        <v>188</v>
      </c>
    </row>
    <row r="247" s="14" customFormat="1">
      <c r="A247" s="14"/>
      <c r="B247" s="244"/>
      <c r="C247" s="245"/>
      <c r="D247" s="235" t="s">
        <v>198</v>
      </c>
      <c r="E247" s="246" t="s">
        <v>19</v>
      </c>
      <c r="F247" s="247" t="s">
        <v>6991</v>
      </c>
      <c r="G247" s="245"/>
      <c r="H247" s="248">
        <v>3.1280000000000001</v>
      </c>
      <c r="I247" s="249"/>
      <c r="J247" s="245"/>
      <c r="K247" s="245"/>
      <c r="L247" s="250"/>
      <c r="M247" s="251"/>
      <c r="N247" s="252"/>
      <c r="O247" s="252"/>
      <c r="P247" s="252"/>
      <c r="Q247" s="252"/>
      <c r="R247" s="252"/>
      <c r="S247" s="252"/>
      <c r="T247" s="253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4" t="s">
        <v>198</v>
      </c>
      <c r="AU247" s="254" t="s">
        <v>82</v>
      </c>
      <c r="AV247" s="14" t="s">
        <v>82</v>
      </c>
      <c r="AW247" s="14" t="s">
        <v>35</v>
      </c>
      <c r="AX247" s="14" t="s">
        <v>73</v>
      </c>
      <c r="AY247" s="254" t="s">
        <v>188</v>
      </c>
    </row>
    <row r="248" s="13" customFormat="1">
      <c r="A248" s="13"/>
      <c r="B248" s="233"/>
      <c r="C248" s="234"/>
      <c r="D248" s="235" t="s">
        <v>198</v>
      </c>
      <c r="E248" s="236" t="s">
        <v>19</v>
      </c>
      <c r="F248" s="237" t="s">
        <v>6944</v>
      </c>
      <c r="G248" s="234"/>
      <c r="H248" s="236" t="s">
        <v>19</v>
      </c>
      <c r="I248" s="238"/>
      <c r="J248" s="234"/>
      <c r="K248" s="234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198</v>
      </c>
      <c r="AU248" s="243" t="s">
        <v>82</v>
      </c>
      <c r="AV248" s="13" t="s">
        <v>80</v>
      </c>
      <c r="AW248" s="13" t="s">
        <v>35</v>
      </c>
      <c r="AX248" s="13" t="s">
        <v>73</v>
      </c>
      <c r="AY248" s="243" t="s">
        <v>188</v>
      </c>
    </row>
    <row r="249" s="14" customFormat="1">
      <c r="A249" s="14"/>
      <c r="B249" s="244"/>
      <c r="C249" s="245"/>
      <c r="D249" s="235" t="s">
        <v>198</v>
      </c>
      <c r="E249" s="246" t="s">
        <v>19</v>
      </c>
      <c r="F249" s="247" t="s">
        <v>6992</v>
      </c>
      <c r="G249" s="245"/>
      <c r="H249" s="248">
        <v>6.7320000000000002</v>
      </c>
      <c r="I249" s="249"/>
      <c r="J249" s="245"/>
      <c r="K249" s="245"/>
      <c r="L249" s="250"/>
      <c r="M249" s="251"/>
      <c r="N249" s="252"/>
      <c r="O249" s="252"/>
      <c r="P249" s="252"/>
      <c r="Q249" s="252"/>
      <c r="R249" s="252"/>
      <c r="S249" s="252"/>
      <c r="T249" s="253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4" t="s">
        <v>198</v>
      </c>
      <c r="AU249" s="254" t="s">
        <v>82</v>
      </c>
      <c r="AV249" s="14" t="s">
        <v>82</v>
      </c>
      <c r="AW249" s="14" t="s">
        <v>35</v>
      </c>
      <c r="AX249" s="14" t="s">
        <v>73</v>
      </c>
      <c r="AY249" s="254" t="s">
        <v>188</v>
      </c>
    </row>
    <row r="250" s="13" customFormat="1">
      <c r="A250" s="13"/>
      <c r="B250" s="233"/>
      <c r="C250" s="234"/>
      <c r="D250" s="235" t="s">
        <v>198</v>
      </c>
      <c r="E250" s="236" t="s">
        <v>19</v>
      </c>
      <c r="F250" s="237" t="s">
        <v>6945</v>
      </c>
      <c r="G250" s="234"/>
      <c r="H250" s="236" t="s">
        <v>19</v>
      </c>
      <c r="I250" s="238"/>
      <c r="J250" s="234"/>
      <c r="K250" s="234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198</v>
      </c>
      <c r="AU250" s="243" t="s">
        <v>82</v>
      </c>
      <c r="AV250" s="13" t="s">
        <v>80</v>
      </c>
      <c r="AW250" s="13" t="s">
        <v>35</v>
      </c>
      <c r="AX250" s="13" t="s">
        <v>73</v>
      </c>
      <c r="AY250" s="243" t="s">
        <v>188</v>
      </c>
    </row>
    <row r="251" s="14" customFormat="1">
      <c r="A251" s="14"/>
      <c r="B251" s="244"/>
      <c r="C251" s="245"/>
      <c r="D251" s="235" t="s">
        <v>198</v>
      </c>
      <c r="E251" s="246" t="s">
        <v>19</v>
      </c>
      <c r="F251" s="247" t="s">
        <v>6993</v>
      </c>
      <c r="G251" s="245"/>
      <c r="H251" s="248">
        <v>16.66</v>
      </c>
      <c r="I251" s="249"/>
      <c r="J251" s="245"/>
      <c r="K251" s="245"/>
      <c r="L251" s="250"/>
      <c r="M251" s="251"/>
      <c r="N251" s="252"/>
      <c r="O251" s="252"/>
      <c r="P251" s="252"/>
      <c r="Q251" s="252"/>
      <c r="R251" s="252"/>
      <c r="S251" s="252"/>
      <c r="T251" s="253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4" t="s">
        <v>198</v>
      </c>
      <c r="AU251" s="254" t="s">
        <v>82</v>
      </c>
      <c r="AV251" s="14" t="s">
        <v>82</v>
      </c>
      <c r="AW251" s="14" t="s">
        <v>35</v>
      </c>
      <c r="AX251" s="14" t="s">
        <v>73</v>
      </c>
      <c r="AY251" s="254" t="s">
        <v>188</v>
      </c>
    </row>
    <row r="252" s="13" customFormat="1">
      <c r="A252" s="13"/>
      <c r="B252" s="233"/>
      <c r="C252" s="234"/>
      <c r="D252" s="235" t="s">
        <v>198</v>
      </c>
      <c r="E252" s="236" t="s">
        <v>19</v>
      </c>
      <c r="F252" s="237" t="s">
        <v>6994</v>
      </c>
      <c r="G252" s="234"/>
      <c r="H252" s="236" t="s">
        <v>19</v>
      </c>
      <c r="I252" s="238"/>
      <c r="J252" s="234"/>
      <c r="K252" s="234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198</v>
      </c>
      <c r="AU252" s="243" t="s">
        <v>82</v>
      </c>
      <c r="AV252" s="13" t="s">
        <v>80</v>
      </c>
      <c r="AW252" s="13" t="s">
        <v>35</v>
      </c>
      <c r="AX252" s="13" t="s">
        <v>73</v>
      </c>
      <c r="AY252" s="243" t="s">
        <v>188</v>
      </c>
    </row>
    <row r="253" s="14" customFormat="1">
      <c r="A253" s="14"/>
      <c r="B253" s="244"/>
      <c r="C253" s="245"/>
      <c r="D253" s="235" t="s">
        <v>198</v>
      </c>
      <c r="E253" s="246" t="s">
        <v>19</v>
      </c>
      <c r="F253" s="247" t="s">
        <v>6995</v>
      </c>
      <c r="G253" s="245"/>
      <c r="H253" s="248">
        <v>11.205</v>
      </c>
      <c r="I253" s="249"/>
      <c r="J253" s="245"/>
      <c r="K253" s="245"/>
      <c r="L253" s="250"/>
      <c r="M253" s="251"/>
      <c r="N253" s="252"/>
      <c r="O253" s="252"/>
      <c r="P253" s="252"/>
      <c r="Q253" s="252"/>
      <c r="R253" s="252"/>
      <c r="S253" s="252"/>
      <c r="T253" s="253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4" t="s">
        <v>198</v>
      </c>
      <c r="AU253" s="254" t="s">
        <v>82</v>
      </c>
      <c r="AV253" s="14" t="s">
        <v>82</v>
      </c>
      <c r="AW253" s="14" t="s">
        <v>35</v>
      </c>
      <c r="AX253" s="14" t="s">
        <v>73</v>
      </c>
      <c r="AY253" s="254" t="s">
        <v>188</v>
      </c>
    </row>
    <row r="254" s="14" customFormat="1">
      <c r="A254" s="14"/>
      <c r="B254" s="244"/>
      <c r="C254" s="245"/>
      <c r="D254" s="235" t="s">
        <v>198</v>
      </c>
      <c r="E254" s="246" t="s">
        <v>19</v>
      </c>
      <c r="F254" s="247" t="s">
        <v>6996</v>
      </c>
      <c r="G254" s="245"/>
      <c r="H254" s="248">
        <v>1.8</v>
      </c>
      <c r="I254" s="249"/>
      <c r="J254" s="245"/>
      <c r="K254" s="245"/>
      <c r="L254" s="250"/>
      <c r="M254" s="251"/>
      <c r="N254" s="252"/>
      <c r="O254" s="252"/>
      <c r="P254" s="252"/>
      <c r="Q254" s="252"/>
      <c r="R254" s="252"/>
      <c r="S254" s="252"/>
      <c r="T254" s="253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4" t="s">
        <v>198</v>
      </c>
      <c r="AU254" s="254" t="s">
        <v>82</v>
      </c>
      <c r="AV254" s="14" t="s">
        <v>82</v>
      </c>
      <c r="AW254" s="14" t="s">
        <v>35</v>
      </c>
      <c r="AX254" s="14" t="s">
        <v>73</v>
      </c>
      <c r="AY254" s="254" t="s">
        <v>188</v>
      </c>
    </row>
    <row r="255" s="14" customFormat="1">
      <c r="A255" s="14"/>
      <c r="B255" s="244"/>
      <c r="C255" s="245"/>
      <c r="D255" s="235" t="s">
        <v>198</v>
      </c>
      <c r="E255" s="246" t="s">
        <v>19</v>
      </c>
      <c r="F255" s="247" t="s">
        <v>6997</v>
      </c>
      <c r="G255" s="245"/>
      <c r="H255" s="248">
        <v>-4</v>
      </c>
      <c r="I255" s="249"/>
      <c r="J255" s="245"/>
      <c r="K255" s="245"/>
      <c r="L255" s="250"/>
      <c r="M255" s="251"/>
      <c r="N255" s="252"/>
      <c r="O255" s="252"/>
      <c r="P255" s="252"/>
      <c r="Q255" s="252"/>
      <c r="R255" s="252"/>
      <c r="S255" s="252"/>
      <c r="T255" s="253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4" t="s">
        <v>198</v>
      </c>
      <c r="AU255" s="254" t="s">
        <v>82</v>
      </c>
      <c r="AV255" s="14" t="s">
        <v>82</v>
      </c>
      <c r="AW255" s="14" t="s">
        <v>35</v>
      </c>
      <c r="AX255" s="14" t="s">
        <v>73</v>
      </c>
      <c r="AY255" s="254" t="s">
        <v>188</v>
      </c>
    </row>
    <row r="256" s="13" customFormat="1">
      <c r="A256" s="13"/>
      <c r="B256" s="233"/>
      <c r="C256" s="234"/>
      <c r="D256" s="235" t="s">
        <v>198</v>
      </c>
      <c r="E256" s="236" t="s">
        <v>19</v>
      </c>
      <c r="F256" s="237" t="s">
        <v>6998</v>
      </c>
      <c r="G256" s="234"/>
      <c r="H256" s="236" t="s">
        <v>19</v>
      </c>
      <c r="I256" s="238"/>
      <c r="J256" s="234"/>
      <c r="K256" s="234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198</v>
      </c>
      <c r="AU256" s="243" t="s">
        <v>82</v>
      </c>
      <c r="AV256" s="13" t="s">
        <v>80</v>
      </c>
      <c r="AW256" s="13" t="s">
        <v>35</v>
      </c>
      <c r="AX256" s="13" t="s">
        <v>73</v>
      </c>
      <c r="AY256" s="243" t="s">
        <v>188</v>
      </c>
    </row>
    <row r="257" s="14" customFormat="1">
      <c r="A257" s="14"/>
      <c r="B257" s="244"/>
      <c r="C257" s="245"/>
      <c r="D257" s="235" t="s">
        <v>198</v>
      </c>
      <c r="E257" s="246" t="s">
        <v>19</v>
      </c>
      <c r="F257" s="247" t="s">
        <v>6999</v>
      </c>
      <c r="G257" s="245"/>
      <c r="H257" s="248">
        <v>21.899999999999999</v>
      </c>
      <c r="I257" s="249"/>
      <c r="J257" s="245"/>
      <c r="K257" s="245"/>
      <c r="L257" s="250"/>
      <c r="M257" s="251"/>
      <c r="N257" s="252"/>
      <c r="O257" s="252"/>
      <c r="P257" s="252"/>
      <c r="Q257" s="252"/>
      <c r="R257" s="252"/>
      <c r="S257" s="252"/>
      <c r="T257" s="253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4" t="s">
        <v>198</v>
      </c>
      <c r="AU257" s="254" t="s">
        <v>82</v>
      </c>
      <c r="AV257" s="14" t="s">
        <v>82</v>
      </c>
      <c r="AW257" s="14" t="s">
        <v>35</v>
      </c>
      <c r="AX257" s="14" t="s">
        <v>73</v>
      </c>
      <c r="AY257" s="254" t="s">
        <v>188</v>
      </c>
    </row>
    <row r="258" s="14" customFormat="1">
      <c r="A258" s="14"/>
      <c r="B258" s="244"/>
      <c r="C258" s="245"/>
      <c r="D258" s="235" t="s">
        <v>198</v>
      </c>
      <c r="E258" s="246" t="s">
        <v>19</v>
      </c>
      <c r="F258" s="247" t="s">
        <v>7000</v>
      </c>
      <c r="G258" s="245"/>
      <c r="H258" s="248">
        <v>3.1800000000000002</v>
      </c>
      <c r="I258" s="249"/>
      <c r="J258" s="245"/>
      <c r="K258" s="245"/>
      <c r="L258" s="250"/>
      <c r="M258" s="251"/>
      <c r="N258" s="252"/>
      <c r="O258" s="252"/>
      <c r="P258" s="252"/>
      <c r="Q258" s="252"/>
      <c r="R258" s="252"/>
      <c r="S258" s="252"/>
      <c r="T258" s="253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4" t="s">
        <v>198</v>
      </c>
      <c r="AU258" s="254" t="s">
        <v>82</v>
      </c>
      <c r="AV258" s="14" t="s">
        <v>82</v>
      </c>
      <c r="AW258" s="14" t="s">
        <v>35</v>
      </c>
      <c r="AX258" s="14" t="s">
        <v>73</v>
      </c>
      <c r="AY258" s="254" t="s">
        <v>188</v>
      </c>
    </row>
    <row r="259" s="14" customFormat="1">
      <c r="A259" s="14"/>
      <c r="B259" s="244"/>
      <c r="C259" s="245"/>
      <c r="D259" s="235" t="s">
        <v>198</v>
      </c>
      <c r="E259" s="246" t="s">
        <v>19</v>
      </c>
      <c r="F259" s="247" t="s">
        <v>7001</v>
      </c>
      <c r="G259" s="245"/>
      <c r="H259" s="248">
        <v>-6.4000000000000004</v>
      </c>
      <c r="I259" s="249"/>
      <c r="J259" s="245"/>
      <c r="K259" s="245"/>
      <c r="L259" s="250"/>
      <c r="M259" s="251"/>
      <c r="N259" s="252"/>
      <c r="O259" s="252"/>
      <c r="P259" s="252"/>
      <c r="Q259" s="252"/>
      <c r="R259" s="252"/>
      <c r="S259" s="252"/>
      <c r="T259" s="253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4" t="s">
        <v>198</v>
      </c>
      <c r="AU259" s="254" t="s">
        <v>82</v>
      </c>
      <c r="AV259" s="14" t="s">
        <v>82</v>
      </c>
      <c r="AW259" s="14" t="s">
        <v>35</v>
      </c>
      <c r="AX259" s="14" t="s">
        <v>73</v>
      </c>
      <c r="AY259" s="254" t="s">
        <v>188</v>
      </c>
    </row>
    <row r="260" s="13" customFormat="1">
      <c r="A260" s="13"/>
      <c r="B260" s="233"/>
      <c r="C260" s="234"/>
      <c r="D260" s="235" t="s">
        <v>198</v>
      </c>
      <c r="E260" s="236" t="s">
        <v>19</v>
      </c>
      <c r="F260" s="237" t="s">
        <v>7002</v>
      </c>
      <c r="G260" s="234"/>
      <c r="H260" s="236" t="s">
        <v>19</v>
      </c>
      <c r="I260" s="238"/>
      <c r="J260" s="234"/>
      <c r="K260" s="234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198</v>
      </c>
      <c r="AU260" s="243" t="s">
        <v>82</v>
      </c>
      <c r="AV260" s="13" t="s">
        <v>80</v>
      </c>
      <c r="AW260" s="13" t="s">
        <v>35</v>
      </c>
      <c r="AX260" s="13" t="s">
        <v>73</v>
      </c>
      <c r="AY260" s="243" t="s">
        <v>188</v>
      </c>
    </row>
    <row r="261" s="14" customFormat="1">
      <c r="A261" s="14"/>
      <c r="B261" s="244"/>
      <c r="C261" s="245"/>
      <c r="D261" s="235" t="s">
        <v>198</v>
      </c>
      <c r="E261" s="246" t="s">
        <v>19</v>
      </c>
      <c r="F261" s="247" t="s">
        <v>7003</v>
      </c>
      <c r="G261" s="245"/>
      <c r="H261" s="248">
        <v>39.600000000000001</v>
      </c>
      <c r="I261" s="249"/>
      <c r="J261" s="245"/>
      <c r="K261" s="245"/>
      <c r="L261" s="250"/>
      <c r="M261" s="251"/>
      <c r="N261" s="252"/>
      <c r="O261" s="252"/>
      <c r="P261" s="252"/>
      <c r="Q261" s="252"/>
      <c r="R261" s="252"/>
      <c r="S261" s="252"/>
      <c r="T261" s="25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4" t="s">
        <v>198</v>
      </c>
      <c r="AU261" s="254" t="s">
        <v>82</v>
      </c>
      <c r="AV261" s="14" t="s">
        <v>82</v>
      </c>
      <c r="AW261" s="14" t="s">
        <v>35</v>
      </c>
      <c r="AX261" s="14" t="s">
        <v>73</v>
      </c>
      <c r="AY261" s="254" t="s">
        <v>188</v>
      </c>
    </row>
    <row r="262" s="14" customFormat="1">
      <c r="A262" s="14"/>
      <c r="B262" s="244"/>
      <c r="C262" s="245"/>
      <c r="D262" s="235" t="s">
        <v>198</v>
      </c>
      <c r="E262" s="246" t="s">
        <v>19</v>
      </c>
      <c r="F262" s="247" t="s">
        <v>7004</v>
      </c>
      <c r="G262" s="245"/>
      <c r="H262" s="248">
        <v>4.4400000000000004</v>
      </c>
      <c r="I262" s="249"/>
      <c r="J262" s="245"/>
      <c r="K262" s="245"/>
      <c r="L262" s="250"/>
      <c r="M262" s="251"/>
      <c r="N262" s="252"/>
      <c r="O262" s="252"/>
      <c r="P262" s="252"/>
      <c r="Q262" s="252"/>
      <c r="R262" s="252"/>
      <c r="S262" s="252"/>
      <c r="T262" s="25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4" t="s">
        <v>198</v>
      </c>
      <c r="AU262" s="254" t="s">
        <v>82</v>
      </c>
      <c r="AV262" s="14" t="s">
        <v>82</v>
      </c>
      <c r="AW262" s="14" t="s">
        <v>35</v>
      </c>
      <c r="AX262" s="14" t="s">
        <v>73</v>
      </c>
      <c r="AY262" s="254" t="s">
        <v>188</v>
      </c>
    </row>
    <row r="263" s="14" customFormat="1">
      <c r="A263" s="14"/>
      <c r="B263" s="244"/>
      <c r="C263" s="245"/>
      <c r="D263" s="235" t="s">
        <v>198</v>
      </c>
      <c r="E263" s="246" t="s">
        <v>19</v>
      </c>
      <c r="F263" s="247" t="s">
        <v>7005</v>
      </c>
      <c r="G263" s="245"/>
      <c r="H263" s="248">
        <v>-8.8000000000000007</v>
      </c>
      <c r="I263" s="249"/>
      <c r="J263" s="245"/>
      <c r="K263" s="245"/>
      <c r="L263" s="250"/>
      <c r="M263" s="251"/>
      <c r="N263" s="252"/>
      <c r="O263" s="252"/>
      <c r="P263" s="252"/>
      <c r="Q263" s="252"/>
      <c r="R263" s="252"/>
      <c r="S263" s="252"/>
      <c r="T263" s="253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4" t="s">
        <v>198</v>
      </c>
      <c r="AU263" s="254" t="s">
        <v>82</v>
      </c>
      <c r="AV263" s="14" t="s">
        <v>82</v>
      </c>
      <c r="AW263" s="14" t="s">
        <v>35</v>
      </c>
      <c r="AX263" s="14" t="s">
        <v>73</v>
      </c>
      <c r="AY263" s="254" t="s">
        <v>188</v>
      </c>
    </row>
    <row r="264" s="13" customFormat="1">
      <c r="A264" s="13"/>
      <c r="B264" s="233"/>
      <c r="C264" s="234"/>
      <c r="D264" s="235" t="s">
        <v>198</v>
      </c>
      <c r="E264" s="236" t="s">
        <v>19</v>
      </c>
      <c r="F264" s="237" t="s">
        <v>7006</v>
      </c>
      <c r="G264" s="234"/>
      <c r="H264" s="236" t="s">
        <v>19</v>
      </c>
      <c r="I264" s="238"/>
      <c r="J264" s="234"/>
      <c r="K264" s="234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198</v>
      </c>
      <c r="AU264" s="243" t="s">
        <v>82</v>
      </c>
      <c r="AV264" s="13" t="s">
        <v>80</v>
      </c>
      <c r="AW264" s="13" t="s">
        <v>35</v>
      </c>
      <c r="AX264" s="13" t="s">
        <v>73</v>
      </c>
      <c r="AY264" s="243" t="s">
        <v>188</v>
      </c>
    </row>
    <row r="265" s="14" customFormat="1">
      <c r="A265" s="14"/>
      <c r="B265" s="244"/>
      <c r="C265" s="245"/>
      <c r="D265" s="235" t="s">
        <v>198</v>
      </c>
      <c r="E265" s="246" t="s">
        <v>19</v>
      </c>
      <c r="F265" s="247" t="s">
        <v>7007</v>
      </c>
      <c r="G265" s="245"/>
      <c r="H265" s="248">
        <v>12.779999999999999</v>
      </c>
      <c r="I265" s="249"/>
      <c r="J265" s="245"/>
      <c r="K265" s="245"/>
      <c r="L265" s="250"/>
      <c r="M265" s="251"/>
      <c r="N265" s="252"/>
      <c r="O265" s="252"/>
      <c r="P265" s="252"/>
      <c r="Q265" s="252"/>
      <c r="R265" s="252"/>
      <c r="S265" s="252"/>
      <c r="T265" s="253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4" t="s">
        <v>198</v>
      </c>
      <c r="AU265" s="254" t="s">
        <v>82</v>
      </c>
      <c r="AV265" s="14" t="s">
        <v>82</v>
      </c>
      <c r="AW265" s="14" t="s">
        <v>35</v>
      </c>
      <c r="AX265" s="14" t="s">
        <v>73</v>
      </c>
      <c r="AY265" s="254" t="s">
        <v>188</v>
      </c>
    </row>
    <row r="266" s="14" customFormat="1">
      <c r="A266" s="14"/>
      <c r="B266" s="244"/>
      <c r="C266" s="245"/>
      <c r="D266" s="235" t="s">
        <v>198</v>
      </c>
      <c r="E266" s="246" t="s">
        <v>19</v>
      </c>
      <c r="F266" s="247" t="s">
        <v>7008</v>
      </c>
      <c r="G266" s="245"/>
      <c r="H266" s="248">
        <v>1.5</v>
      </c>
      <c r="I266" s="249"/>
      <c r="J266" s="245"/>
      <c r="K266" s="245"/>
      <c r="L266" s="250"/>
      <c r="M266" s="251"/>
      <c r="N266" s="252"/>
      <c r="O266" s="252"/>
      <c r="P266" s="252"/>
      <c r="Q266" s="252"/>
      <c r="R266" s="252"/>
      <c r="S266" s="252"/>
      <c r="T266" s="253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4" t="s">
        <v>198</v>
      </c>
      <c r="AU266" s="254" t="s">
        <v>82</v>
      </c>
      <c r="AV266" s="14" t="s">
        <v>82</v>
      </c>
      <c r="AW266" s="14" t="s">
        <v>35</v>
      </c>
      <c r="AX266" s="14" t="s">
        <v>73</v>
      </c>
      <c r="AY266" s="254" t="s">
        <v>188</v>
      </c>
    </row>
    <row r="267" s="14" customFormat="1">
      <c r="A267" s="14"/>
      <c r="B267" s="244"/>
      <c r="C267" s="245"/>
      <c r="D267" s="235" t="s">
        <v>198</v>
      </c>
      <c r="E267" s="246" t="s">
        <v>19</v>
      </c>
      <c r="F267" s="247" t="s">
        <v>7009</v>
      </c>
      <c r="G267" s="245"/>
      <c r="H267" s="248">
        <v>-2</v>
      </c>
      <c r="I267" s="249"/>
      <c r="J267" s="245"/>
      <c r="K267" s="245"/>
      <c r="L267" s="250"/>
      <c r="M267" s="251"/>
      <c r="N267" s="252"/>
      <c r="O267" s="252"/>
      <c r="P267" s="252"/>
      <c r="Q267" s="252"/>
      <c r="R267" s="252"/>
      <c r="S267" s="252"/>
      <c r="T267" s="25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4" t="s">
        <v>198</v>
      </c>
      <c r="AU267" s="254" t="s">
        <v>82</v>
      </c>
      <c r="AV267" s="14" t="s">
        <v>82</v>
      </c>
      <c r="AW267" s="14" t="s">
        <v>35</v>
      </c>
      <c r="AX267" s="14" t="s">
        <v>73</v>
      </c>
      <c r="AY267" s="254" t="s">
        <v>188</v>
      </c>
    </row>
    <row r="268" s="13" customFormat="1">
      <c r="A268" s="13"/>
      <c r="B268" s="233"/>
      <c r="C268" s="234"/>
      <c r="D268" s="235" t="s">
        <v>198</v>
      </c>
      <c r="E268" s="236" t="s">
        <v>19</v>
      </c>
      <c r="F268" s="237" t="s">
        <v>7010</v>
      </c>
      <c r="G268" s="234"/>
      <c r="H268" s="236" t="s">
        <v>19</v>
      </c>
      <c r="I268" s="238"/>
      <c r="J268" s="234"/>
      <c r="K268" s="234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198</v>
      </c>
      <c r="AU268" s="243" t="s">
        <v>82</v>
      </c>
      <c r="AV268" s="13" t="s">
        <v>80</v>
      </c>
      <c r="AW268" s="13" t="s">
        <v>35</v>
      </c>
      <c r="AX268" s="13" t="s">
        <v>73</v>
      </c>
      <c r="AY268" s="243" t="s">
        <v>188</v>
      </c>
    </row>
    <row r="269" s="14" customFormat="1">
      <c r="A269" s="14"/>
      <c r="B269" s="244"/>
      <c r="C269" s="245"/>
      <c r="D269" s="235" t="s">
        <v>198</v>
      </c>
      <c r="E269" s="246" t="s">
        <v>19</v>
      </c>
      <c r="F269" s="247" t="s">
        <v>7011</v>
      </c>
      <c r="G269" s="245"/>
      <c r="H269" s="248">
        <v>1.5</v>
      </c>
      <c r="I269" s="249"/>
      <c r="J269" s="245"/>
      <c r="K269" s="245"/>
      <c r="L269" s="250"/>
      <c r="M269" s="251"/>
      <c r="N269" s="252"/>
      <c r="O269" s="252"/>
      <c r="P269" s="252"/>
      <c r="Q269" s="252"/>
      <c r="R269" s="252"/>
      <c r="S269" s="252"/>
      <c r="T269" s="253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4" t="s">
        <v>198</v>
      </c>
      <c r="AU269" s="254" t="s">
        <v>82</v>
      </c>
      <c r="AV269" s="14" t="s">
        <v>82</v>
      </c>
      <c r="AW269" s="14" t="s">
        <v>35</v>
      </c>
      <c r="AX269" s="14" t="s">
        <v>73</v>
      </c>
      <c r="AY269" s="254" t="s">
        <v>188</v>
      </c>
    </row>
    <row r="270" s="13" customFormat="1">
      <c r="A270" s="13"/>
      <c r="B270" s="233"/>
      <c r="C270" s="234"/>
      <c r="D270" s="235" t="s">
        <v>198</v>
      </c>
      <c r="E270" s="236" t="s">
        <v>19</v>
      </c>
      <c r="F270" s="237" t="s">
        <v>7012</v>
      </c>
      <c r="G270" s="234"/>
      <c r="H270" s="236" t="s">
        <v>19</v>
      </c>
      <c r="I270" s="238"/>
      <c r="J270" s="234"/>
      <c r="K270" s="234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198</v>
      </c>
      <c r="AU270" s="243" t="s">
        <v>82</v>
      </c>
      <c r="AV270" s="13" t="s">
        <v>80</v>
      </c>
      <c r="AW270" s="13" t="s">
        <v>35</v>
      </c>
      <c r="AX270" s="13" t="s">
        <v>73</v>
      </c>
      <c r="AY270" s="243" t="s">
        <v>188</v>
      </c>
    </row>
    <row r="271" s="14" customFormat="1">
      <c r="A271" s="14"/>
      <c r="B271" s="244"/>
      <c r="C271" s="245"/>
      <c r="D271" s="235" t="s">
        <v>198</v>
      </c>
      <c r="E271" s="246" t="s">
        <v>19</v>
      </c>
      <c r="F271" s="247" t="s">
        <v>7013</v>
      </c>
      <c r="G271" s="245"/>
      <c r="H271" s="248">
        <v>12.720000000000001</v>
      </c>
      <c r="I271" s="249"/>
      <c r="J271" s="245"/>
      <c r="K271" s="245"/>
      <c r="L271" s="250"/>
      <c r="M271" s="251"/>
      <c r="N271" s="252"/>
      <c r="O271" s="252"/>
      <c r="P271" s="252"/>
      <c r="Q271" s="252"/>
      <c r="R271" s="252"/>
      <c r="S271" s="252"/>
      <c r="T271" s="253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4" t="s">
        <v>198</v>
      </c>
      <c r="AU271" s="254" t="s">
        <v>82</v>
      </c>
      <c r="AV271" s="14" t="s">
        <v>82</v>
      </c>
      <c r="AW271" s="14" t="s">
        <v>35</v>
      </c>
      <c r="AX271" s="14" t="s">
        <v>73</v>
      </c>
      <c r="AY271" s="254" t="s">
        <v>188</v>
      </c>
    </row>
    <row r="272" s="15" customFormat="1">
      <c r="A272" s="15"/>
      <c r="B272" s="255"/>
      <c r="C272" s="256"/>
      <c r="D272" s="235" t="s">
        <v>198</v>
      </c>
      <c r="E272" s="257" t="s">
        <v>19</v>
      </c>
      <c r="F272" s="258" t="s">
        <v>229</v>
      </c>
      <c r="G272" s="256"/>
      <c r="H272" s="259">
        <v>668.11900000000026</v>
      </c>
      <c r="I272" s="260"/>
      <c r="J272" s="256"/>
      <c r="K272" s="256"/>
      <c r="L272" s="261"/>
      <c r="M272" s="262"/>
      <c r="N272" s="263"/>
      <c r="O272" s="263"/>
      <c r="P272" s="263"/>
      <c r="Q272" s="263"/>
      <c r="R272" s="263"/>
      <c r="S272" s="263"/>
      <c r="T272" s="264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65" t="s">
        <v>198</v>
      </c>
      <c r="AU272" s="265" t="s">
        <v>82</v>
      </c>
      <c r="AV272" s="15" t="s">
        <v>135</v>
      </c>
      <c r="AW272" s="15" t="s">
        <v>35</v>
      </c>
      <c r="AX272" s="15" t="s">
        <v>80</v>
      </c>
      <c r="AY272" s="265" t="s">
        <v>188</v>
      </c>
    </row>
    <row r="273" s="2" customFormat="1" ht="24.15" customHeight="1">
      <c r="A273" s="40"/>
      <c r="B273" s="41"/>
      <c r="C273" s="215" t="s">
        <v>263</v>
      </c>
      <c r="D273" s="215" t="s">
        <v>190</v>
      </c>
      <c r="E273" s="216" t="s">
        <v>1183</v>
      </c>
      <c r="F273" s="217" t="s">
        <v>1184</v>
      </c>
      <c r="G273" s="218" t="s">
        <v>243</v>
      </c>
      <c r="H273" s="219">
        <v>728.29399999999998</v>
      </c>
      <c r="I273" s="220"/>
      <c r="J273" s="221">
        <f>ROUND(I273*H273,2)</f>
        <v>0</v>
      </c>
      <c r="K273" s="217" t="s">
        <v>194</v>
      </c>
      <c r="L273" s="46"/>
      <c r="M273" s="222" t="s">
        <v>19</v>
      </c>
      <c r="N273" s="223" t="s">
        <v>44</v>
      </c>
      <c r="O273" s="86"/>
      <c r="P273" s="224">
        <f>O273*H273</f>
        <v>0</v>
      </c>
      <c r="Q273" s="224">
        <v>0.0043800000000000002</v>
      </c>
      <c r="R273" s="224">
        <f>Q273*H273</f>
        <v>3.18992772</v>
      </c>
      <c r="S273" s="224">
        <v>0</v>
      </c>
      <c r="T273" s="225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26" t="s">
        <v>135</v>
      </c>
      <c r="AT273" s="226" t="s">
        <v>190</v>
      </c>
      <c r="AU273" s="226" t="s">
        <v>82</v>
      </c>
      <c r="AY273" s="19" t="s">
        <v>188</v>
      </c>
      <c r="BE273" s="227">
        <f>IF(N273="základní",J273,0)</f>
        <v>0</v>
      </c>
      <c r="BF273" s="227">
        <f>IF(N273="snížená",J273,0)</f>
        <v>0</v>
      </c>
      <c r="BG273" s="227">
        <f>IF(N273="zákl. přenesená",J273,0)</f>
        <v>0</v>
      </c>
      <c r="BH273" s="227">
        <f>IF(N273="sníž. přenesená",J273,0)</f>
        <v>0</v>
      </c>
      <c r="BI273" s="227">
        <f>IF(N273="nulová",J273,0)</f>
        <v>0</v>
      </c>
      <c r="BJ273" s="19" t="s">
        <v>80</v>
      </c>
      <c r="BK273" s="227">
        <f>ROUND(I273*H273,2)</f>
        <v>0</v>
      </c>
      <c r="BL273" s="19" t="s">
        <v>135</v>
      </c>
      <c r="BM273" s="226" t="s">
        <v>7014</v>
      </c>
    </row>
    <row r="274" s="2" customFormat="1">
      <c r="A274" s="40"/>
      <c r="B274" s="41"/>
      <c r="C274" s="42"/>
      <c r="D274" s="228" t="s">
        <v>196</v>
      </c>
      <c r="E274" s="42"/>
      <c r="F274" s="229" t="s">
        <v>1186</v>
      </c>
      <c r="G274" s="42"/>
      <c r="H274" s="42"/>
      <c r="I274" s="230"/>
      <c r="J274" s="42"/>
      <c r="K274" s="42"/>
      <c r="L274" s="46"/>
      <c r="M274" s="231"/>
      <c r="N274" s="232"/>
      <c r="O274" s="86"/>
      <c r="P274" s="86"/>
      <c r="Q274" s="86"/>
      <c r="R274" s="86"/>
      <c r="S274" s="86"/>
      <c r="T274" s="87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196</v>
      </c>
      <c r="AU274" s="19" t="s">
        <v>82</v>
      </c>
    </row>
    <row r="275" s="13" customFormat="1">
      <c r="A275" s="13"/>
      <c r="B275" s="233"/>
      <c r="C275" s="234"/>
      <c r="D275" s="235" t="s">
        <v>198</v>
      </c>
      <c r="E275" s="236" t="s">
        <v>19</v>
      </c>
      <c r="F275" s="237" t="s">
        <v>655</v>
      </c>
      <c r="G275" s="234"/>
      <c r="H275" s="236" t="s">
        <v>19</v>
      </c>
      <c r="I275" s="238"/>
      <c r="J275" s="234"/>
      <c r="K275" s="234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198</v>
      </c>
      <c r="AU275" s="243" t="s">
        <v>82</v>
      </c>
      <c r="AV275" s="13" t="s">
        <v>80</v>
      </c>
      <c r="AW275" s="13" t="s">
        <v>35</v>
      </c>
      <c r="AX275" s="13" t="s">
        <v>73</v>
      </c>
      <c r="AY275" s="243" t="s">
        <v>188</v>
      </c>
    </row>
    <row r="276" s="13" customFormat="1">
      <c r="A276" s="13"/>
      <c r="B276" s="233"/>
      <c r="C276" s="234"/>
      <c r="D276" s="235" t="s">
        <v>198</v>
      </c>
      <c r="E276" s="236" t="s">
        <v>19</v>
      </c>
      <c r="F276" s="237" t="s">
        <v>6938</v>
      </c>
      <c r="G276" s="234"/>
      <c r="H276" s="236" t="s">
        <v>19</v>
      </c>
      <c r="I276" s="238"/>
      <c r="J276" s="234"/>
      <c r="K276" s="234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198</v>
      </c>
      <c r="AU276" s="243" t="s">
        <v>82</v>
      </c>
      <c r="AV276" s="13" t="s">
        <v>80</v>
      </c>
      <c r="AW276" s="13" t="s">
        <v>35</v>
      </c>
      <c r="AX276" s="13" t="s">
        <v>73</v>
      </c>
      <c r="AY276" s="243" t="s">
        <v>188</v>
      </c>
    </row>
    <row r="277" s="14" customFormat="1">
      <c r="A277" s="14"/>
      <c r="B277" s="244"/>
      <c r="C277" s="245"/>
      <c r="D277" s="235" t="s">
        <v>198</v>
      </c>
      <c r="E277" s="246" t="s">
        <v>19</v>
      </c>
      <c r="F277" s="247" t="s">
        <v>6955</v>
      </c>
      <c r="G277" s="245"/>
      <c r="H277" s="248">
        <v>257.27999999999997</v>
      </c>
      <c r="I277" s="249"/>
      <c r="J277" s="245"/>
      <c r="K277" s="245"/>
      <c r="L277" s="250"/>
      <c r="M277" s="251"/>
      <c r="N277" s="252"/>
      <c r="O277" s="252"/>
      <c r="P277" s="252"/>
      <c r="Q277" s="252"/>
      <c r="R277" s="252"/>
      <c r="S277" s="252"/>
      <c r="T277" s="253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4" t="s">
        <v>198</v>
      </c>
      <c r="AU277" s="254" t="s">
        <v>82</v>
      </c>
      <c r="AV277" s="14" t="s">
        <v>82</v>
      </c>
      <c r="AW277" s="14" t="s">
        <v>35</v>
      </c>
      <c r="AX277" s="14" t="s">
        <v>73</v>
      </c>
      <c r="AY277" s="254" t="s">
        <v>188</v>
      </c>
    </row>
    <row r="278" s="14" customFormat="1">
      <c r="A278" s="14"/>
      <c r="B278" s="244"/>
      <c r="C278" s="245"/>
      <c r="D278" s="235" t="s">
        <v>198</v>
      </c>
      <c r="E278" s="246" t="s">
        <v>19</v>
      </c>
      <c r="F278" s="247" t="s">
        <v>6956</v>
      </c>
      <c r="G278" s="245"/>
      <c r="H278" s="248">
        <v>-80.831000000000003</v>
      </c>
      <c r="I278" s="249"/>
      <c r="J278" s="245"/>
      <c r="K278" s="245"/>
      <c r="L278" s="250"/>
      <c r="M278" s="251"/>
      <c r="N278" s="252"/>
      <c r="O278" s="252"/>
      <c r="P278" s="252"/>
      <c r="Q278" s="252"/>
      <c r="R278" s="252"/>
      <c r="S278" s="252"/>
      <c r="T278" s="25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4" t="s">
        <v>198</v>
      </c>
      <c r="AU278" s="254" t="s">
        <v>82</v>
      </c>
      <c r="AV278" s="14" t="s">
        <v>82</v>
      </c>
      <c r="AW278" s="14" t="s">
        <v>35</v>
      </c>
      <c r="AX278" s="14" t="s">
        <v>73</v>
      </c>
      <c r="AY278" s="254" t="s">
        <v>188</v>
      </c>
    </row>
    <row r="279" s="14" customFormat="1">
      <c r="A279" s="14"/>
      <c r="B279" s="244"/>
      <c r="C279" s="245"/>
      <c r="D279" s="235" t="s">
        <v>198</v>
      </c>
      <c r="E279" s="246" t="s">
        <v>19</v>
      </c>
      <c r="F279" s="247" t="s">
        <v>6957</v>
      </c>
      <c r="G279" s="245"/>
      <c r="H279" s="248">
        <v>3.3999999999999999</v>
      </c>
      <c r="I279" s="249"/>
      <c r="J279" s="245"/>
      <c r="K279" s="245"/>
      <c r="L279" s="250"/>
      <c r="M279" s="251"/>
      <c r="N279" s="252"/>
      <c r="O279" s="252"/>
      <c r="P279" s="252"/>
      <c r="Q279" s="252"/>
      <c r="R279" s="252"/>
      <c r="S279" s="252"/>
      <c r="T279" s="25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4" t="s">
        <v>198</v>
      </c>
      <c r="AU279" s="254" t="s">
        <v>82</v>
      </c>
      <c r="AV279" s="14" t="s">
        <v>82</v>
      </c>
      <c r="AW279" s="14" t="s">
        <v>35</v>
      </c>
      <c r="AX279" s="14" t="s">
        <v>73</v>
      </c>
      <c r="AY279" s="254" t="s">
        <v>188</v>
      </c>
    </row>
    <row r="280" s="14" customFormat="1">
      <c r="A280" s="14"/>
      <c r="B280" s="244"/>
      <c r="C280" s="245"/>
      <c r="D280" s="235" t="s">
        <v>198</v>
      </c>
      <c r="E280" s="246" t="s">
        <v>19</v>
      </c>
      <c r="F280" s="247" t="s">
        <v>6958</v>
      </c>
      <c r="G280" s="245"/>
      <c r="H280" s="248">
        <v>1.02</v>
      </c>
      <c r="I280" s="249"/>
      <c r="J280" s="245"/>
      <c r="K280" s="245"/>
      <c r="L280" s="250"/>
      <c r="M280" s="251"/>
      <c r="N280" s="252"/>
      <c r="O280" s="252"/>
      <c r="P280" s="252"/>
      <c r="Q280" s="252"/>
      <c r="R280" s="252"/>
      <c r="S280" s="252"/>
      <c r="T280" s="253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4" t="s">
        <v>198</v>
      </c>
      <c r="AU280" s="254" t="s">
        <v>82</v>
      </c>
      <c r="AV280" s="14" t="s">
        <v>82</v>
      </c>
      <c r="AW280" s="14" t="s">
        <v>35</v>
      </c>
      <c r="AX280" s="14" t="s">
        <v>73</v>
      </c>
      <c r="AY280" s="254" t="s">
        <v>188</v>
      </c>
    </row>
    <row r="281" s="13" customFormat="1">
      <c r="A281" s="13"/>
      <c r="B281" s="233"/>
      <c r="C281" s="234"/>
      <c r="D281" s="235" t="s">
        <v>198</v>
      </c>
      <c r="E281" s="236" t="s">
        <v>19</v>
      </c>
      <c r="F281" s="237" t="s">
        <v>770</v>
      </c>
      <c r="G281" s="234"/>
      <c r="H281" s="236" t="s">
        <v>19</v>
      </c>
      <c r="I281" s="238"/>
      <c r="J281" s="234"/>
      <c r="K281" s="234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198</v>
      </c>
      <c r="AU281" s="243" t="s">
        <v>82</v>
      </c>
      <c r="AV281" s="13" t="s">
        <v>80</v>
      </c>
      <c r="AW281" s="13" t="s">
        <v>35</v>
      </c>
      <c r="AX281" s="13" t="s">
        <v>73</v>
      </c>
      <c r="AY281" s="243" t="s">
        <v>188</v>
      </c>
    </row>
    <row r="282" s="14" customFormat="1">
      <c r="A282" s="14"/>
      <c r="B282" s="244"/>
      <c r="C282" s="245"/>
      <c r="D282" s="235" t="s">
        <v>198</v>
      </c>
      <c r="E282" s="246" t="s">
        <v>19</v>
      </c>
      <c r="F282" s="247" t="s">
        <v>771</v>
      </c>
      <c r="G282" s="245"/>
      <c r="H282" s="248">
        <v>1.21</v>
      </c>
      <c r="I282" s="249"/>
      <c r="J282" s="245"/>
      <c r="K282" s="245"/>
      <c r="L282" s="250"/>
      <c r="M282" s="251"/>
      <c r="N282" s="252"/>
      <c r="O282" s="252"/>
      <c r="P282" s="252"/>
      <c r="Q282" s="252"/>
      <c r="R282" s="252"/>
      <c r="S282" s="252"/>
      <c r="T282" s="253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4" t="s">
        <v>198</v>
      </c>
      <c r="AU282" s="254" t="s">
        <v>82</v>
      </c>
      <c r="AV282" s="14" t="s">
        <v>82</v>
      </c>
      <c r="AW282" s="14" t="s">
        <v>35</v>
      </c>
      <c r="AX282" s="14" t="s">
        <v>73</v>
      </c>
      <c r="AY282" s="254" t="s">
        <v>188</v>
      </c>
    </row>
    <row r="283" s="14" customFormat="1">
      <c r="A283" s="14"/>
      <c r="B283" s="244"/>
      <c r="C283" s="245"/>
      <c r="D283" s="235" t="s">
        <v>198</v>
      </c>
      <c r="E283" s="246" t="s">
        <v>19</v>
      </c>
      <c r="F283" s="247" t="s">
        <v>772</v>
      </c>
      <c r="G283" s="245"/>
      <c r="H283" s="248">
        <v>0.44</v>
      </c>
      <c r="I283" s="249"/>
      <c r="J283" s="245"/>
      <c r="K283" s="245"/>
      <c r="L283" s="250"/>
      <c r="M283" s="251"/>
      <c r="N283" s="252"/>
      <c r="O283" s="252"/>
      <c r="P283" s="252"/>
      <c r="Q283" s="252"/>
      <c r="R283" s="252"/>
      <c r="S283" s="252"/>
      <c r="T283" s="253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4" t="s">
        <v>198</v>
      </c>
      <c r="AU283" s="254" t="s">
        <v>82</v>
      </c>
      <c r="AV283" s="14" t="s">
        <v>82</v>
      </c>
      <c r="AW283" s="14" t="s">
        <v>35</v>
      </c>
      <c r="AX283" s="14" t="s">
        <v>73</v>
      </c>
      <c r="AY283" s="254" t="s">
        <v>188</v>
      </c>
    </row>
    <row r="284" s="14" customFormat="1">
      <c r="A284" s="14"/>
      <c r="B284" s="244"/>
      <c r="C284" s="245"/>
      <c r="D284" s="235" t="s">
        <v>198</v>
      </c>
      <c r="E284" s="246" t="s">
        <v>19</v>
      </c>
      <c r="F284" s="247" t="s">
        <v>773</v>
      </c>
      <c r="G284" s="245"/>
      <c r="H284" s="248">
        <v>0.90000000000000002</v>
      </c>
      <c r="I284" s="249"/>
      <c r="J284" s="245"/>
      <c r="K284" s="245"/>
      <c r="L284" s="250"/>
      <c r="M284" s="251"/>
      <c r="N284" s="252"/>
      <c r="O284" s="252"/>
      <c r="P284" s="252"/>
      <c r="Q284" s="252"/>
      <c r="R284" s="252"/>
      <c r="S284" s="252"/>
      <c r="T284" s="253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4" t="s">
        <v>198</v>
      </c>
      <c r="AU284" s="254" t="s">
        <v>82</v>
      </c>
      <c r="AV284" s="14" t="s">
        <v>82</v>
      </c>
      <c r="AW284" s="14" t="s">
        <v>35</v>
      </c>
      <c r="AX284" s="14" t="s">
        <v>73</v>
      </c>
      <c r="AY284" s="254" t="s">
        <v>188</v>
      </c>
    </row>
    <row r="285" s="14" customFormat="1">
      <c r="A285" s="14"/>
      <c r="B285" s="244"/>
      <c r="C285" s="245"/>
      <c r="D285" s="235" t="s">
        <v>198</v>
      </c>
      <c r="E285" s="246" t="s">
        <v>19</v>
      </c>
      <c r="F285" s="247" t="s">
        <v>774</v>
      </c>
      <c r="G285" s="245"/>
      <c r="H285" s="248">
        <v>0.56000000000000005</v>
      </c>
      <c r="I285" s="249"/>
      <c r="J285" s="245"/>
      <c r="K285" s="245"/>
      <c r="L285" s="250"/>
      <c r="M285" s="251"/>
      <c r="N285" s="252"/>
      <c r="O285" s="252"/>
      <c r="P285" s="252"/>
      <c r="Q285" s="252"/>
      <c r="R285" s="252"/>
      <c r="S285" s="252"/>
      <c r="T285" s="253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4" t="s">
        <v>198</v>
      </c>
      <c r="AU285" s="254" t="s">
        <v>82</v>
      </c>
      <c r="AV285" s="14" t="s">
        <v>82</v>
      </c>
      <c r="AW285" s="14" t="s">
        <v>35</v>
      </c>
      <c r="AX285" s="14" t="s">
        <v>73</v>
      </c>
      <c r="AY285" s="254" t="s">
        <v>188</v>
      </c>
    </row>
    <row r="286" s="14" customFormat="1">
      <c r="A286" s="14"/>
      <c r="B286" s="244"/>
      <c r="C286" s="245"/>
      <c r="D286" s="235" t="s">
        <v>198</v>
      </c>
      <c r="E286" s="246" t="s">
        <v>19</v>
      </c>
      <c r="F286" s="247" t="s">
        <v>775</v>
      </c>
      <c r="G286" s="245"/>
      <c r="H286" s="248">
        <v>0.77000000000000002</v>
      </c>
      <c r="I286" s="249"/>
      <c r="J286" s="245"/>
      <c r="K286" s="245"/>
      <c r="L286" s="250"/>
      <c r="M286" s="251"/>
      <c r="N286" s="252"/>
      <c r="O286" s="252"/>
      <c r="P286" s="252"/>
      <c r="Q286" s="252"/>
      <c r="R286" s="252"/>
      <c r="S286" s="252"/>
      <c r="T286" s="25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4" t="s">
        <v>198</v>
      </c>
      <c r="AU286" s="254" t="s">
        <v>82</v>
      </c>
      <c r="AV286" s="14" t="s">
        <v>82</v>
      </c>
      <c r="AW286" s="14" t="s">
        <v>35</v>
      </c>
      <c r="AX286" s="14" t="s">
        <v>73</v>
      </c>
      <c r="AY286" s="254" t="s">
        <v>188</v>
      </c>
    </row>
    <row r="287" s="14" customFormat="1">
      <c r="A287" s="14"/>
      <c r="B287" s="244"/>
      <c r="C287" s="245"/>
      <c r="D287" s="235" t="s">
        <v>198</v>
      </c>
      <c r="E287" s="246" t="s">
        <v>19</v>
      </c>
      <c r="F287" s="247" t="s">
        <v>6959</v>
      </c>
      <c r="G287" s="245"/>
      <c r="H287" s="248">
        <v>1.0780000000000001</v>
      </c>
      <c r="I287" s="249"/>
      <c r="J287" s="245"/>
      <c r="K287" s="245"/>
      <c r="L287" s="250"/>
      <c r="M287" s="251"/>
      <c r="N287" s="252"/>
      <c r="O287" s="252"/>
      <c r="P287" s="252"/>
      <c r="Q287" s="252"/>
      <c r="R287" s="252"/>
      <c r="S287" s="252"/>
      <c r="T287" s="253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4" t="s">
        <v>198</v>
      </c>
      <c r="AU287" s="254" t="s">
        <v>82</v>
      </c>
      <c r="AV287" s="14" t="s">
        <v>82</v>
      </c>
      <c r="AW287" s="14" t="s">
        <v>35</v>
      </c>
      <c r="AX287" s="14" t="s">
        <v>73</v>
      </c>
      <c r="AY287" s="254" t="s">
        <v>188</v>
      </c>
    </row>
    <row r="288" s="14" customFormat="1">
      <c r="A288" s="14"/>
      <c r="B288" s="244"/>
      <c r="C288" s="245"/>
      <c r="D288" s="235" t="s">
        <v>198</v>
      </c>
      <c r="E288" s="246" t="s">
        <v>19</v>
      </c>
      <c r="F288" s="247" t="s">
        <v>6960</v>
      </c>
      <c r="G288" s="245"/>
      <c r="H288" s="248">
        <v>0.308</v>
      </c>
      <c r="I288" s="249"/>
      <c r="J288" s="245"/>
      <c r="K288" s="245"/>
      <c r="L288" s="250"/>
      <c r="M288" s="251"/>
      <c r="N288" s="252"/>
      <c r="O288" s="252"/>
      <c r="P288" s="252"/>
      <c r="Q288" s="252"/>
      <c r="R288" s="252"/>
      <c r="S288" s="252"/>
      <c r="T288" s="253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4" t="s">
        <v>198</v>
      </c>
      <c r="AU288" s="254" t="s">
        <v>82</v>
      </c>
      <c r="AV288" s="14" t="s">
        <v>82</v>
      </c>
      <c r="AW288" s="14" t="s">
        <v>35</v>
      </c>
      <c r="AX288" s="14" t="s">
        <v>73</v>
      </c>
      <c r="AY288" s="254" t="s">
        <v>188</v>
      </c>
    </row>
    <row r="289" s="14" customFormat="1">
      <c r="A289" s="14"/>
      <c r="B289" s="244"/>
      <c r="C289" s="245"/>
      <c r="D289" s="235" t="s">
        <v>198</v>
      </c>
      <c r="E289" s="246" t="s">
        <v>19</v>
      </c>
      <c r="F289" s="247" t="s">
        <v>773</v>
      </c>
      <c r="G289" s="245"/>
      <c r="H289" s="248">
        <v>0.90000000000000002</v>
      </c>
      <c r="I289" s="249"/>
      <c r="J289" s="245"/>
      <c r="K289" s="245"/>
      <c r="L289" s="250"/>
      <c r="M289" s="251"/>
      <c r="N289" s="252"/>
      <c r="O289" s="252"/>
      <c r="P289" s="252"/>
      <c r="Q289" s="252"/>
      <c r="R289" s="252"/>
      <c r="S289" s="252"/>
      <c r="T289" s="253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4" t="s">
        <v>198</v>
      </c>
      <c r="AU289" s="254" t="s">
        <v>82</v>
      </c>
      <c r="AV289" s="14" t="s">
        <v>82</v>
      </c>
      <c r="AW289" s="14" t="s">
        <v>35</v>
      </c>
      <c r="AX289" s="14" t="s">
        <v>73</v>
      </c>
      <c r="AY289" s="254" t="s">
        <v>188</v>
      </c>
    </row>
    <row r="290" s="14" customFormat="1">
      <c r="A290" s="14"/>
      <c r="B290" s="244"/>
      <c r="C290" s="245"/>
      <c r="D290" s="235" t="s">
        <v>198</v>
      </c>
      <c r="E290" s="246" t="s">
        <v>19</v>
      </c>
      <c r="F290" s="247" t="s">
        <v>6961</v>
      </c>
      <c r="G290" s="245"/>
      <c r="H290" s="248">
        <v>0.47599999999999998</v>
      </c>
      <c r="I290" s="249"/>
      <c r="J290" s="245"/>
      <c r="K290" s="245"/>
      <c r="L290" s="250"/>
      <c r="M290" s="251"/>
      <c r="N290" s="252"/>
      <c r="O290" s="252"/>
      <c r="P290" s="252"/>
      <c r="Q290" s="252"/>
      <c r="R290" s="252"/>
      <c r="S290" s="252"/>
      <c r="T290" s="253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4" t="s">
        <v>198</v>
      </c>
      <c r="AU290" s="254" t="s">
        <v>82</v>
      </c>
      <c r="AV290" s="14" t="s">
        <v>82</v>
      </c>
      <c r="AW290" s="14" t="s">
        <v>35</v>
      </c>
      <c r="AX290" s="14" t="s">
        <v>73</v>
      </c>
      <c r="AY290" s="254" t="s">
        <v>188</v>
      </c>
    </row>
    <row r="291" s="14" customFormat="1">
      <c r="A291" s="14"/>
      <c r="B291" s="244"/>
      <c r="C291" s="245"/>
      <c r="D291" s="235" t="s">
        <v>198</v>
      </c>
      <c r="E291" s="246" t="s">
        <v>19</v>
      </c>
      <c r="F291" s="247" t="s">
        <v>6962</v>
      </c>
      <c r="G291" s="245"/>
      <c r="H291" s="248">
        <v>0.68600000000000005</v>
      </c>
      <c r="I291" s="249"/>
      <c r="J291" s="245"/>
      <c r="K291" s="245"/>
      <c r="L291" s="250"/>
      <c r="M291" s="251"/>
      <c r="N291" s="252"/>
      <c r="O291" s="252"/>
      <c r="P291" s="252"/>
      <c r="Q291" s="252"/>
      <c r="R291" s="252"/>
      <c r="S291" s="252"/>
      <c r="T291" s="253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4" t="s">
        <v>198</v>
      </c>
      <c r="AU291" s="254" t="s">
        <v>82</v>
      </c>
      <c r="AV291" s="14" t="s">
        <v>82</v>
      </c>
      <c r="AW291" s="14" t="s">
        <v>35</v>
      </c>
      <c r="AX291" s="14" t="s">
        <v>73</v>
      </c>
      <c r="AY291" s="254" t="s">
        <v>188</v>
      </c>
    </row>
    <row r="292" s="14" customFormat="1">
      <c r="A292" s="14"/>
      <c r="B292" s="244"/>
      <c r="C292" s="245"/>
      <c r="D292" s="235" t="s">
        <v>198</v>
      </c>
      <c r="E292" s="246" t="s">
        <v>19</v>
      </c>
      <c r="F292" s="247" t="s">
        <v>6963</v>
      </c>
      <c r="G292" s="245"/>
      <c r="H292" s="248">
        <v>0.44400000000000001</v>
      </c>
      <c r="I292" s="249"/>
      <c r="J292" s="245"/>
      <c r="K292" s="245"/>
      <c r="L292" s="250"/>
      <c r="M292" s="251"/>
      <c r="N292" s="252"/>
      <c r="O292" s="252"/>
      <c r="P292" s="252"/>
      <c r="Q292" s="252"/>
      <c r="R292" s="252"/>
      <c r="S292" s="252"/>
      <c r="T292" s="253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4" t="s">
        <v>198</v>
      </c>
      <c r="AU292" s="254" t="s">
        <v>82</v>
      </c>
      <c r="AV292" s="14" t="s">
        <v>82</v>
      </c>
      <c r="AW292" s="14" t="s">
        <v>35</v>
      </c>
      <c r="AX292" s="14" t="s">
        <v>73</v>
      </c>
      <c r="AY292" s="254" t="s">
        <v>188</v>
      </c>
    </row>
    <row r="293" s="13" customFormat="1">
      <c r="A293" s="13"/>
      <c r="B293" s="233"/>
      <c r="C293" s="234"/>
      <c r="D293" s="235" t="s">
        <v>198</v>
      </c>
      <c r="E293" s="236" t="s">
        <v>19</v>
      </c>
      <c r="F293" s="237" t="s">
        <v>731</v>
      </c>
      <c r="G293" s="234"/>
      <c r="H293" s="236" t="s">
        <v>19</v>
      </c>
      <c r="I293" s="238"/>
      <c r="J293" s="234"/>
      <c r="K293" s="234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198</v>
      </c>
      <c r="AU293" s="243" t="s">
        <v>82</v>
      </c>
      <c r="AV293" s="13" t="s">
        <v>80</v>
      </c>
      <c r="AW293" s="13" t="s">
        <v>35</v>
      </c>
      <c r="AX293" s="13" t="s">
        <v>73</v>
      </c>
      <c r="AY293" s="243" t="s">
        <v>188</v>
      </c>
    </row>
    <row r="294" s="14" customFormat="1">
      <c r="A294" s="14"/>
      <c r="B294" s="244"/>
      <c r="C294" s="245"/>
      <c r="D294" s="235" t="s">
        <v>198</v>
      </c>
      <c r="E294" s="246" t="s">
        <v>19</v>
      </c>
      <c r="F294" s="247" t="s">
        <v>6964</v>
      </c>
      <c r="G294" s="245"/>
      <c r="H294" s="248">
        <v>5.0129999999999999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198</v>
      </c>
      <c r="AU294" s="254" t="s">
        <v>82</v>
      </c>
      <c r="AV294" s="14" t="s">
        <v>82</v>
      </c>
      <c r="AW294" s="14" t="s">
        <v>35</v>
      </c>
      <c r="AX294" s="14" t="s">
        <v>73</v>
      </c>
      <c r="AY294" s="254" t="s">
        <v>188</v>
      </c>
    </row>
    <row r="295" s="14" customFormat="1">
      <c r="A295" s="14"/>
      <c r="B295" s="244"/>
      <c r="C295" s="245"/>
      <c r="D295" s="235" t="s">
        <v>198</v>
      </c>
      <c r="E295" s="246" t="s">
        <v>19</v>
      </c>
      <c r="F295" s="247" t="s">
        <v>6965</v>
      </c>
      <c r="G295" s="245"/>
      <c r="H295" s="248">
        <v>2.1379999999999999</v>
      </c>
      <c r="I295" s="249"/>
      <c r="J295" s="245"/>
      <c r="K295" s="245"/>
      <c r="L295" s="250"/>
      <c r="M295" s="251"/>
      <c r="N295" s="252"/>
      <c r="O295" s="252"/>
      <c r="P295" s="252"/>
      <c r="Q295" s="252"/>
      <c r="R295" s="252"/>
      <c r="S295" s="252"/>
      <c r="T295" s="253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4" t="s">
        <v>198</v>
      </c>
      <c r="AU295" s="254" t="s">
        <v>82</v>
      </c>
      <c r="AV295" s="14" t="s">
        <v>82</v>
      </c>
      <c r="AW295" s="14" t="s">
        <v>35</v>
      </c>
      <c r="AX295" s="14" t="s">
        <v>73</v>
      </c>
      <c r="AY295" s="254" t="s">
        <v>188</v>
      </c>
    </row>
    <row r="296" s="14" customFormat="1">
      <c r="A296" s="14"/>
      <c r="B296" s="244"/>
      <c r="C296" s="245"/>
      <c r="D296" s="235" t="s">
        <v>198</v>
      </c>
      <c r="E296" s="246" t="s">
        <v>19</v>
      </c>
      <c r="F296" s="247" t="s">
        <v>6966</v>
      </c>
      <c r="G296" s="245"/>
      <c r="H296" s="248">
        <v>2.25</v>
      </c>
      <c r="I296" s="249"/>
      <c r="J296" s="245"/>
      <c r="K296" s="245"/>
      <c r="L296" s="250"/>
      <c r="M296" s="251"/>
      <c r="N296" s="252"/>
      <c r="O296" s="252"/>
      <c r="P296" s="252"/>
      <c r="Q296" s="252"/>
      <c r="R296" s="252"/>
      <c r="S296" s="252"/>
      <c r="T296" s="253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4" t="s">
        <v>198</v>
      </c>
      <c r="AU296" s="254" t="s">
        <v>82</v>
      </c>
      <c r="AV296" s="14" t="s">
        <v>82</v>
      </c>
      <c r="AW296" s="14" t="s">
        <v>35</v>
      </c>
      <c r="AX296" s="14" t="s">
        <v>73</v>
      </c>
      <c r="AY296" s="254" t="s">
        <v>188</v>
      </c>
    </row>
    <row r="297" s="14" customFormat="1">
      <c r="A297" s="14"/>
      <c r="B297" s="244"/>
      <c r="C297" s="245"/>
      <c r="D297" s="235" t="s">
        <v>198</v>
      </c>
      <c r="E297" s="246" t="s">
        <v>19</v>
      </c>
      <c r="F297" s="247" t="s">
        <v>6967</v>
      </c>
      <c r="G297" s="245"/>
      <c r="H297" s="248">
        <v>1.3500000000000001</v>
      </c>
      <c r="I297" s="249"/>
      <c r="J297" s="245"/>
      <c r="K297" s="245"/>
      <c r="L297" s="250"/>
      <c r="M297" s="251"/>
      <c r="N297" s="252"/>
      <c r="O297" s="252"/>
      <c r="P297" s="252"/>
      <c r="Q297" s="252"/>
      <c r="R297" s="252"/>
      <c r="S297" s="252"/>
      <c r="T297" s="253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4" t="s">
        <v>198</v>
      </c>
      <c r="AU297" s="254" t="s">
        <v>82</v>
      </c>
      <c r="AV297" s="14" t="s">
        <v>82</v>
      </c>
      <c r="AW297" s="14" t="s">
        <v>35</v>
      </c>
      <c r="AX297" s="14" t="s">
        <v>73</v>
      </c>
      <c r="AY297" s="254" t="s">
        <v>188</v>
      </c>
    </row>
    <row r="298" s="14" customFormat="1">
      <c r="A298" s="14"/>
      <c r="B298" s="244"/>
      <c r="C298" s="245"/>
      <c r="D298" s="235" t="s">
        <v>198</v>
      </c>
      <c r="E298" s="246" t="s">
        <v>19</v>
      </c>
      <c r="F298" s="247" t="s">
        <v>6968</v>
      </c>
      <c r="G298" s="245"/>
      <c r="H298" s="248">
        <v>0.62</v>
      </c>
      <c r="I298" s="249"/>
      <c r="J298" s="245"/>
      <c r="K298" s="245"/>
      <c r="L298" s="250"/>
      <c r="M298" s="251"/>
      <c r="N298" s="252"/>
      <c r="O298" s="252"/>
      <c r="P298" s="252"/>
      <c r="Q298" s="252"/>
      <c r="R298" s="252"/>
      <c r="S298" s="252"/>
      <c r="T298" s="253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4" t="s">
        <v>198</v>
      </c>
      <c r="AU298" s="254" t="s">
        <v>82</v>
      </c>
      <c r="AV298" s="14" t="s">
        <v>82</v>
      </c>
      <c r="AW298" s="14" t="s">
        <v>35</v>
      </c>
      <c r="AX298" s="14" t="s">
        <v>73</v>
      </c>
      <c r="AY298" s="254" t="s">
        <v>188</v>
      </c>
    </row>
    <row r="299" s="13" customFormat="1">
      <c r="A299" s="13"/>
      <c r="B299" s="233"/>
      <c r="C299" s="234"/>
      <c r="D299" s="235" t="s">
        <v>198</v>
      </c>
      <c r="E299" s="236" t="s">
        <v>19</v>
      </c>
      <c r="F299" s="237" t="s">
        <v>735</v>
      </c>
      <c r="G299" s="234"/>
      <c r="H299" s="236" t="s">
        <v>19</v>
      </c>
      <c r="I299" s="238"/>
      <c r="J299" s="234"/>
      <c r="K299" s="234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198</v>
      </c>
      <c r="AU299" s="243" t="s">
        <v>82</v>
      </c>
      <c r="AV299" s="13" t="s">
        <v>80</v>
      </c>
      <c r="AW299" s="13" t="s">
        <v>35</v>
      </c>
      <c r="AX299" s="13" t="s">
        <v>73</v>
      </c>
      <c r="AY299" s="243" t="s">
        <v>188</v>
      </c>
    </row>
    <row r="300" s="14" customFormat="1">
      <c r="A300" s="14"/>
      <c r="B300" s="244"/>
      <c r="C300" s="245"/>
      <c r="D300" s="235" t="s">
        <v>198</v>
      </c>
      <c r="E300" s="246" t="s">
        <v>19</v>
      </c>
      <c r="F300" s="247" t="s">
        <v>6969</v>
      </c>
      <c r="G300" s="245"/>
      <c r="H300" s="248">
        <v>123.52</v>
      </c>
      <c r="I300" s="249"/>
      <c r="J300" s="245"/>
      <c r="K300" s="245"/>
      <c r="L300" s="250"/>
      <c r="M300" s="251"/>
      <c r="N300" s="252"/>
      <c r="O300" s="252"/>
      <c r="P300" s="252"/>
      <c r="Q300" s="252"/>
      <c r="R300" s="252"/>
      <c r="S300" s="252"/>
      <c r="T300" s="253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4" t="s">
        <v>198</v>
      </c>
      <c r="AU300" s="254" t="s">
        <v>82</v>
      </c>
      <c r="AV300" s="14" t="s">
        <v>82</v>
      </c>
      <c r="AW300" s="14" t="s">
        <v>35</v>
      </c>
      <c r="AX300" s="14" t="s">
        <v>73</v>
      </c>
      <c r="AY300" s="254" t="s">
        <v>188</v>
      </c>
    </row>
    <row r="301" s="14" customFormat="1">
      <c r="A301" s="14"/>
      <c r="B301" s="244"/>
      <c r="C301" s="245"/>
      <c r="D301" s="235" t="s">
        <v>198</v>
      </c>
      <c r="E301" s="246" t="s">
        <v>19</v>
      </c>
      <c r="F301" s="247" t="s">
        <v>6970</v>
      </c>
      <c r="G301" s="245"/>
      <c r="H301" s="248">
        <v>4.0599999999999996</v>
      </c>
      <c r="I301" s="249"/>
      <c r="J301" s="245"/>
      <c r="K301" s="245"/>
      <c r="L301" s="250"/>
      <c r="M301" s="251"/>
      <c r="N301" s="252"/>
      <c r="O301" s="252"/>
      <c r="P301" s="252"/>
      <c r="Q301" s="252"/>
      <c r="R301" s="252"/>
      <c r="S301" s="252"/>
      <c r="T301" s="253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4" t="s">
        <v>198</v>
      </c>
      <c r="AU301" s="254" t="s">
        <v>82</v>
      </c>
      <c r="AV301" s="14" t="s">
        <v>82</v>
      </c>
      <c r="AW301" s="14" t="s">
        <v>35</v>
      </c>
      <c r="AX301" s="14" t="s">
        <v>73</v>
      </c>
      <c r="AY301" s="254" t="s">
        <v>188</v>
      </c>
    </row>
    <row r="302" s="14" customFormat="1">
      <c r="A302" s="14"/>
      <c r="B302" s="244"/>
      <c r="C302" s="245"/>
      <c r="D302" s="235" t="s">
        <v>198</v>
      </c>
      <c r="E302" s="246" t="s">
        <v>19</v>
      </c>
      <c r="F302" s="247" t="s">
        <v>6971</v>
      </c>
      <c r="G302" s="245"/>
      <c r="H302" s="248">
        <v>2.3199999999999998</v>
      </c>
      <c r="I302" s="249"/>
      <c r="J302" s="245"/>
      <c r="K302" s="245"/>
      <c r="L302" s="250"/>
      <c r="M302" s="251"/>
      <c r="N302" s="252"/>
      <c r="O302" s="252"/>
      <c r="P302" s="252"/>
      <c r="Q302" s="252"/>
      <c r="R302" s="252"/>
      <c r="S302" s="252"/>
      <c r="T302" s="253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4" t="s">
        <v>198</v>
      </c>
      <c r="AU302" s="254" t="s">
        <v>82</v>
      </c>
      <c r="AV302" s="14" t="s">
        <v>82</v>
      </c>
      <c r="AW302" s="14" t="s">
        <v>35</v>
      </c>
      <c r="AX302" s="14" t="s">
        <v>73</v>
      </c>
      <c r="AY302" s="254" t="s">
        <v>188</v>
      </c>
    </row>
    <row r="303" s="14" customFormat="1">
      <c r="A303" s="14"/>
      <c r="B303" s="244"/>
      <c r="C303" s="245"/>
      <c r="D303" s="235" t="s">
        <v>198</v>
      </c>
      <c r="E303" s="246" t="s">
        <v>19</v>
      </c>
      <c r="F303" s="247" t="s">
        <v>6972</v>
      </c>
      <c r="G303" s="245"/>
      <c r="H303" s="248">
        <v>3.48</v>
      </c>
      <c r="I303" s="249"/>
      <c r="J303" s="245"/>
      <c r="K303" s="245"/>
      <c r="L303" s="250"/>
      <c r="M303" s="251"/>
      <c r="N303" s="252"/>
      <c r="O303" s="252"/>
      <c r="P303" s="252"/>
      <c r="Q303" s="252"/>
      <c r="R303" s="252"/>
      <c r="S303" s="252"/>
      <c r="T303" s="253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4" t="s">
        <v>198</v>
      </c>
      <c r="AU303" s="254" t="s">
        <v>82</v>
      </c>
      <c r="AV303" s="14" t="s">
        <v>82</v>
      </c>
      <c r="AW303" s="14" t="s">
        <v>35</v>
      </c>
      <c r="AX303" s="14" t="s">
        <v>73</v>
      </c>
      <c r="AY303" s="254" t="s">
        <v>188</v>
      </c>
    </row>
    <row r="304" s="14" customFormat="1">
      <c r="A304" s="14"/>
      <c r="B304" s="244"/>
      <c r="C304" s="245"/>
      <c r="D304" s="235" t="s">
        <v>198</v>
      </c>
      <c r="E304" s="246" t="s">
        <v>19</v>
      </c>
      <c r="F304" s="247" t="s">
        <v>6971</v>
      </c>
      <c r="G304" s="245"/>
      <c r="H304" s="248">
        <v>2.3199999999999998</v>
      </c>
      <c r="I304" s="249"/>
      <c r="J304" s="245"/>
      <c r="K304" s="245"/>
      <c r="L304" s="250"/>
      <c r="M304" s="251"/>
      <c r="N304" s="252"/>
      <c r="O304" s="252"/>
      <c r="P304" s="252"/>
      <c r="Q304" s="252"/>
      <c r="R304" s="252"/>
      <c r="S304" s="252"/>
      <c r="T304" s="25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4" t="s">
        <v>198</v>
      </c>
      <c r="AU304" s="254" t="s">
        <v>82</v>
      </c>
      <c r="AV304" s="14" t="s">
        <v>82</v>
      </c>
      <c r="AW304" s="14" t="s">
        <v>35</v>
      </c>
      <c r="AX304" s="14" t="s">
        <v>73</v>
      </c>
      <c r="AY304" s="254" t="s">
        <v>188</v>
      </c>
    </row>
    <row r="305" s="14" customFormat="1">
      <c r="A305" s="14"/>
      <c r="B305" s="244"/>
      <c r="C305" s="245"/>
      <c r="D305" s="235" t="s">
        <v>198</v>
      </c>
      <c r="E305" s="246" t="s">
        <v>19</v>
      </c>
      <c r="F305" s="247" t="s">
        <v>6973</v>
      </c>
      <c r="G305" s="245"/>
      <c r="H305" s="248">
        <v>4.0599999999999996</v>
      </c>
      <c r="I305" s="249"/>
      <c r="J305" s="245"/>
      <c r="K305" s="245"/>
      <c r="L305" s="250"/>
      <c r="M305" s="251"/>
      <c r="N305" s="252"/>
      <c r="O305" s="252"/>
      <c r="P305" s="252"/>
      <c r="Q305" s="252"/>
      <c r="R305" s="252"/>
      <c r="S305" s="252"/>
      <c r="T305" s="253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4" t="s">
        <v>198</v>
      </c>
      <c r="AU305" s="254" t="s">
        <v>82</v>
      </c>
      <c r="AV305" s="14" t="s">
        <v>82</v>
      </c>
      <c r="AW305" s="14" t="s">
        <v>35</v>
      </c>
      <c r="AX305" s="14" t="s">
        <v>73</v>
      </c>
      <c r="AY305" s="254" t="s">
        <v>188</v>
      </c>
    </row>
    <row r="306" s="14" customFormat="1">
      <c r="A306" s="14"/>
      <c r="B306" s="244"/>
      <c r="C306" s="245"/>
      <c r="D306" s="235" t="s">
        <v>198</v>
      </c>
      <c r="E306" s="246" t="s">
        <v>19</v>
      </c>
      <c r="F306" s="247" t="s">
        <v>6974</v>
      </c>
      <c r="G306" s="245"/>
      <c r="H306" s="248">
        <v>6.9000000000000004</v>
      </c>
      <c r="I306" s="249"/>
      <c r="J306" s="245"/>
      <c r="K306" s="245"/>
      <c r="L306" s="250"/>
      <c r="M306" s="251"/>
      <c r="N306" s="252"/>
      <c r="O306" s="252"/>
      <c r="P306" s="252"/>
      <c r="Q306" s="252"/>
      <c r="R306" s="252"/>
      <c r="S306" s="252"/>
      <c r="T306" s="253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4" t="s">
        <v>198</v>
      </c>
      <c r="AU306" s="254" t="s">
        <v>82</v>
      </c>
      <c r="AV306" s="14" t="s">
        <v>82</v>
      </c>
      <c r="AW306" s="14" t="s">
        <v>35</v>
      </c>
      <c r="AX306" s="14" t="s">
        <v>73</v>
      </c>
      <c r="AY306" s="254" t="s">
        <v>188</v>
      </c>
    </row>
    <row r="307" s="14" customFormat="1">
      <c r="A307" s="14"/>
      <c r="B307" s="244"/>
      <c r="C307" s="245"/>
      <c r="D307" s="235" t="s">
        <v>198</v>
      </c>
      <c r="E307" s="246" t="s">
        <v>19</v>
      </c>
      <c r="F307" s="247" t="s">
        <v>6975</v>
      </c>
      <c r="G307" s="245"/>
      <c r="H307" s="248">
        <v>23.559999999999999</v>
      </c>
      <c r="I307" s="249"/>
      <c r="J307" s="245"/>
      <c r="K307" s="245"/>
      <c r="L307" s="250"/>
      <c r="M307" s="251"/>
      <c r="N307" s="252"/>
      <c r="O307" s="252"/>
      <c r="P307" s="252"/>
      <c r="Q307" s="252"/>
      <c r="R307" s="252"/>
      <c r="S307" s="252"/>
      <c r="T307" s="253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4" t="s">
        <v>198</v>
      </c>
      <c r="AU307" s="254" t="s">
        <v>82</v>
      </c>
      <c r="AV307" s="14" t="s">
        <v>82</v>
      </c>
      <c r="AW307" s="14" t="s">
        <v>35</v>
      </c>
      <c r="AX307" s="14" t="s">
        <v>73</v>
      </c>
      <c r="AY307" s="254" t="s">
        <v>188</v>
      </c>
    </row>
    <row r="308" s="14" customFormat="1">
      <c r="A308" s="14"/>
      <c r="B308" s="244"/>
      <c r="C308" s="245"/>
      <c r="D308" s="235" t="s">
        <v>198</v>
      </c>
      <c r="E308" s="246" t="s">
        <v>19</v>
      </c>
      <c r="F308" s="247" t="s">
        <v>6975</v>
      </c>
      <c r="G308" s="245"/>
      <c r="H308" s="248">
        <v>23.559999999999999</v>
      </c>
      <c r="I308" s="249"/>
      <c r="J308" s="245"/>
      <c r="K308" s="245"/>
      <c r="L308" s="250"/>
      <c r="M308" s="251"/>
      <c r="N308" s="252"/>
      <c r="O308" s="252"/>
      <c r="P308" s="252"/>
      <c r="Q308" s="252"/>
      <c r="R308" s="252"/>
      <c r="S308" s="252"/>
      <c r="T308" s="253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4" t="s">
        <v>198</v>
      </c>
      <c r="AU308" s="254" t="s">
        <v>82</v>
      </c>
      <c r="AV308" s="14" t="s">
        <v>82</v>
      </c>
      <c r="AW308" s="14" t="s">
        <v>35</v>
      </c>
      <c r="AX308" s="14" t="s">
        <v>73</v>
      </c>
      <c r="AY308" s="254" t="s">
        <v>188</v>
      </c>
    </row>
    <row r="309" s="14" customFormat="1">
      <c r="A309" s="14"/>
      <c r="B309" s="244"/>
      <c r="C309" s="245"/>
      <c r="D309" s="235" t="s">
        <v>198</v>
      </c>
      <c r="E309" s="246" t="s">
        <v>19</v>
      </c>
      <c r="F309" s="247" t="s">
        <v>6976</v>
      </c>
      <c r="G309" s="245"/>
      <c r="H309" s="248">
        <v>3.71</v>
      </c>
      <c r="I309" s="249"/>
      <c r="J309" s="245"/>
      <c r="K309" s="245"/>
      <c r="L309" s="250"/>
      <c r="M309" s="251"/>
      <c r="N309" s="252"/>
      <c r="O309" s="252"/>
      <c r="P309" s="252"/>
      <c r="Q309" s="252"/>
      <c r="R309" s="252"/>
      <c r="S309" s="252"/>
      <c r="T309" s="253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4" t="s">
        <v>198</v>
      </c>
      <c r="AU309" s="254" t="s">
        <v>82</v>
      </c>
      <c r="AV309" s="14" t="s">
        <v>82</v>
      </c>
      <c r="AW309" s="14" t="s">
        <v>35</v>
      </c>
      <c r="AX309" s="14" t="s">
        <v>73</v>
      </c>
      <c r="AY309" s="254" t="s">
        <v>188</v>
      </c>
    </row>
    <row r="310" s="14" customFormat="1">
      <c r="A310" s="14"/>
      <c r="B310" s="244"/>
      <c r="C310" s="245"/>
      <c r="D310" s="235" t="s">
        <v>198</v>
      </c>
      <c r="E310" s="246" t="s">
        <v>19</v>
      </c>
      <c r="F310" s="247" t="s">
        <v>6977</v>
      </c>
      <c r="G310" s="245"/>
      <c r="H310" s="248">
        <v>1.1599999999999999</v>
      </c>
      <c r="I310" s="249"/>
      <c r="J310" s="245"/>
      <c r="K310" s="245"/>
      <c r="L310" s="250"/>
      <c r="M310" s="251"/>
      <c r="N310" s="252"/>
      <c r="O310" s="252"/>
      <c r="P310" s="252"/>
      <c r="Q310" s="252"/>
      <c r="R310" s="252"/>
      <c r="S310" s="252"/>
      <c r="T310" s="253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4" t="s">
        <v>198</v>
      </c>
      <c r="AU310" s="254" t="s">
        <v>82</v>
      </c>
      <c r="AV310" s="14" t="s">
        <v>82</v>
      </c>
      <c r="AW310" s="14" t="s">
        <v>35</v>
      </c>
      <c r="AX310" s="14" t="s">
        <v>73</v>
      </c>
      <c r="AY310" s="254" t="s">
        <v>188</v>
      </c>
    </row>
    <row r="311" s="14" customFormat="1">
      <c r="A311" s="14"/>
      <c r="B311" s="244"/>
      <c r="C311" s="245"/>
      <c r="D311" s="235" t="s">
        <v>198</v>
      </c>
      <c r="E311" s="246" t="s">
        <v>19</v>
      </c>
      <c r="F311" s="247" t="s">
        <v>6977</v>
      </c>
      <c r="G311" s="245"/>
      <c r="H311" s="248">
        <v>1.1599999999999999</v>
      </c>
      <c r="I311" s="249"/>
      <c r="J311" s="245"/>
      <c r="K311" s="245"/>
      <c r="L311" s="250"/>
      <c r="M311" s="251"/>
      <c r="N311" s="252"/>
      <c r="O311" s="252"/>
      <c r="P311" s="252"/>
      <c r="Q311" s="252"/>
      <c r="R311" s="252"/>
      <c r="S311" s="252"/>
      <c r="T311" s="253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4" t="s">
        <v>198</v>
      </c>
      <c r="AU311" s="254" t="s">
        <v>82</v>
      </c>
      <c r="AV311" s="14" t="s">
        <v>82</v>
      </c>
      <c r="AW311" s="14" t="s">
        <v>35</v>
      </c>
      <c r="AX311" s="14" t="s">
        <v>73</v>
      </c>
      <c r="AY311" s="254" t="s">
        <v>188</v>
      </c>
    </row>
    <row r="312" s="14" customFormat="1">
      <c r="A312" s="14"/>
      <c r="B312" s="244"/>
      <c r="C312" s="245"/>
      <c r="D312" s="235" t="s">
        <v>198</v>
      </c>
      <c r="E312" s="246" t="s">
        <v>19</v>
      </c>
      <c r="F312" s="247" t="s">
        <v>6978</v>
      </c>
      <c r="G312" s="245"/>
      <c r="H312" s="248">
        <v>3.71</v>
      </c>
      <c r="I312" s="249"/>
      <c r="J312" s="245"/>
      <c r="K312" s="245"/>
      <c r="L312" s="250"/>
      <c r="M312" s="251"/>
      <c r="N312" s="252"/>
      <c r="O312" s="252"/>
      <c r="P312" s="252"/>
      <c r="Q312" s="252"/>
      <c r="R312" s="252"/>
      <c r="S312" s="252"/>
      <c r="T312" s="253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4" t="s">
        <v>198</v>
      </c>
      <c r="AU312" s="254" t="s">
        <v>82</v>
      </c>
      <c r="AV312" s="14" t="s">
        <v>82</v>
      </c>
      <c r="AW312" s="14" t="s">
        <v>35</v>
      </c>
      <c r="AX312" s="14" t="s">
        <v>73</v>
      </c>
      <c r="AY312" s="254" t="s">
        <v>188</v>
      </c>
    </row>
    <row r="313" s="14" customFormat="1">
      <c r="A313" s="14"/>
      <c r="B313" s="244"/>
      <c r="C313" s="245"/>
      <c r="D313" s="235" t="s">
        <v>198</v>
      </c>
      <c r="E313" s="246" t="s">
        <v>19</v>
      </c>
      <c r="F313" s="247" t="s">
        <v>6979</v>
      </c>
      <c r="G313" s="245"/>
      <c r="H313" s="248">
        <v>13.800000000000001</v>
      </c>
      <c r="I313" s="249"/>
      <c r="J313" s="245"/>
      <c r="K313" s="245"/>
      <c r="L313" s="250"/>
      <c r="M313" s="251"/>
      <c r="N313" s="252"/>
      <c r="O313" s="252"/>
      <c r="P313" s="252"/>
      <c r="Q313" s="252"/>
      <c r="R313" s="252"/>
      <c r="S313" s="252"/>
      <c r="T313" s="253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4" t="s">
        <v>198</v>
      </c>
      <c r="AU313" s="254" t="s">
        <v>82</v>
      </c>
      <c r="AV313" s="14" t="s">
        <v>82</v>
      </c>
      <c r="AW313" s="14" t="s">
        <v>35</v>
      </c>
      <c r="AX313" s="14" t="s">
        <v>73</v>
      </c>
      <c r="AY313" s="254" t="s">
        <v>188</v>
      </c>
    </row>
    <row r="314" s="14" customFormat="1">
      <c r="A314" s="14"/>
      <c r="B314" s="244"/>
      <c r="C314" s="245"/>
      <c r="D314" s="235" t="s">
        <v>198</v>
      </c>
      <c r="E314" s="246" t="s">
        <v>19</v>
      </c>
      <c r="F314" s="247" t="s">
        <v>6980</v>
      </c>
      <c r="G314" s="245"/>
      <c r="H314" s="248">
        <v>21.449999999999999</v>
      </c>
      <c r="I314" s="249"/>
      <c r="J314" s="245"/>
      <c r="K314" s="245"/>
      <c r="L314" s="250"/>
      <c r="M314" s="251"/>
      <c r="N314" s="252"/>
      <c r="O314" s="252"/>
      <c r="P314" s="252"/>
      <c r="Q314" s="252"/>
      <c r="R314" s="252"/>
      <c r="S314" s="252"/>
      <c r="T314" s="253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4" t="s">
        <v>198</v>
      </c>
      <c r="AU314" s="254" t="s">
        <v>82</v>
      </c>
      <c r="AV314" s="14" t="s">
        <v>82</v>
      </c>
      <c r="AW314" s="14" t="s">
        <v>35</v>
      </c>
      <c r="AX314" s="14" t="s">
        <v>73</v>
      </c>
      <c r="AY314" s="254" t="s">
        <v>188</v>
      </c>
    </row>
    <row r="315" s="14" customFormat="1">
      <c r="A315" s="14"/>
      <c r="B315" s="244"/>
      <c r="C315" s="245"/>
      <c r="D315" s="235" t="s">
        <v>198</v>
      </c>
      <c r="E315" s="246" t="s">
        <v>19</v>
      </c>
      <c r="F315" s="247" t="s">
        <v>6980</v>
      </c>
      <c r="G315" s="245"/>
      <c r="H315" s="248">
        <v>21.449999999999999</v>
      </c>
      <c r="I315" s="249"/>
      <c r="J315" s="245"/>
      <c r="K315" s="245"/>
      <c r="L315" s="250"/>
      <c r="M315" s="251"/>
      <c r="N315" s="252"/>
      <c r="O315" s="252"/>
      <c r="P315" s="252"/>
      <c r="Q315" s="252"/>
      <c r="R315" s="252"/>
      <c r="S315" s="252"/>
      <c r="T315" s="253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4" t="s">
        <v>198</v>
      </c>
      <c r="AU315" s="254" t="s">
        <v>82</v>
      </c>
      <c r="AV315" s="14" t="s">
        <v>82</v>
      </c>
      <c r="AW315" s="14" t="s">
        <v>35</v>
      </c>
      <c r="AX315" s="14" t="s">
        <v>73</v>
      </c>
      <c r="AY315" s="254" t="s">
        <v>188</v>
      </c>
    </row>
    <row r="316" s="14" customFormat="1">
      <c r="A316" s="14"/>
      <c r="B316" s="244"/>
      <c r="C316" s="245"/>
      <c r="D316" s="235" t="s">
        <v>198</v>
      </c>
      <c r="E316" s="246" t="s">
        <v>19</v>
      </c>
      <c r="F316" s="247" t="s">
        <v>6981</v>
      </c>
      <c r="G316" s="245"/>
      <c r="H316" s="248">
        <v>3.2200000000000002</v>
      </c>
      <c r="I316" s="249"/>
      <c r="J316" s="245"/>
      <c r="K316" s="245"/>
      <c r="L316" s="250"/>
      <c r="M316" s="251"/>
      <c r="N316" s="252"/>
      <c r="O316" s="252"/>
      <c r="P316" s="252"/>
      <c r="Q316" s="252"/>
      <c r="R316" s="252"/>
      <c r="S316" s="252"/>
      <c r="T316" s="253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4" t="s">
        <v>198</v>
      </c>
      <c r="AU316" s="254" t="s">
        <v>82</v>
      </c>
      <c r="AV316" s="14" t="s">
        <v>82</v>
      </c>
      <c r="AW316" s="14" t="s">
        <v>35</v>
      </c>
      <c r="AX316" s="14" t="s">
        <v>73</v>
      </c>
      <c r="AY316" s="254" t="s">
        <v>188</v>
      </c>
    </row>
    <row r="317" s="14" customFormat="1">
      <c r="A317" s="14"/>
      <c r="B317" s="244"/>
      <c r="C317" s="245"/>
      <c r="D317" s="235" t="s">
        <v>198</v>
      </c>
      <c r="E317" s="246" t="s">
        <v>19</v>
      </c>
      <c r="F317" s="247" t="s">
        <v>6982</v>
      </c>
      <c r="G317" s="245"/>
      <c r="H317" s="248">
        <v>1</v>
      </c>
      <c r="I317" s="249"/>
      <c r="J317" s="245"/>
      <c r="K317" s="245"/>
      <c r="L317" s="250"/>
      <c r="M317" s="251"/>
      <c r="N317" s="252"/>
      <c r="O317" s="252"/>
      <c r="P317" s="252"/>
      <c r="Q317" s="252"/>
      <c r="R317" s="252"/>
      <c r="S317" s="252"/>
      <c r="T317" s="253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4" t="s">
        <v>198</v>
      </c>
      <c r="AU317" s="254" t="s">
        <v>82</v>
      </c>
      <c r="AV317" s="14" t="s">
        <v>82</v>
      </c>
      <c r="AW317" s="14" t="s">
        <v>35</v>
      </c>
      <c r="AX317" s="14" t="s">
        <v>73</v>
      </c>
      <c r="AY317" s="254" t="s">
        <v>188</v>
      </c>
    </row>
    <row r="318" s="14" customFormat="1">
      <c r="A318" s="14"/>
      <c r="B318" s="244"/>
      <c r="C318" s="245"/>
      <c r="D318" s="235" t="s">
        <v>198</v>
      </c>
      <c r="E318" s="246" t="s">
        <v>19</v>
      </c>
      <c r="F318" s="247" t="s">
        <v>6982</v>
      </c>
      <c r="G318" s="245"/>
      <c r="H318" s="248">
        <v>1</v>
      </c>
      <c r="I318" s="249"/>
      <c r="J318" s="245"/>
      <c r="K318" s="245"/>
      <c r="L318" s="250"/>
      <c r="M318" s="251"/>
      <c r="N318" s="252"/>
      <c r="O318" s="252"/>
      <c r="P318" s="252"/>
      <c r="Q318" s="252"/>
      <c r="R318" s="252"/>
      <c r="S318" s="252"/>
      <c r="T318" s="253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4" t="s">
        <v>198</v>
      </c>
      <c r="AU318" s="254" t="s">
        <v>82</v>
      </c>
      <c r="AV318" s="14" t="s">
        <v>82</v>
      </c>
      <c r="AW318" s="14" t="s">
        <v>35</v>
      </c>
      <c r="AX318" s="14" t="s">
        <v>73</v>
      </c>
      <c r="AY318" s="254" t="s">
        <v>188</v>
      </c>
    </row>
    <row r="319" s="14" customFormat="1">
      <c r="A319" s="14"/>
      <c r="B319" s="244"/>
      <c r="C319" s="245"/>
      <c r="D319" s="235" t="s">
        <v>198</v>
      </c>
      <c r="E319" s="246" t="s">
        <v>19</v>
      </c>
      <c r="F319" s="247" t="s">
        <v>6981</v>
      </c>
      <c r="G319" s="245"/>
      <c r="H319" s="248">
        <v>3.2200000000000002</v>
      </c>
      <c r="I319" s="249"/>
      <c r="J319" s="245"/>
      <c r="K319" s="245"/>
      <c r="L319" s="250"/>
      <c r="M319" s="251"/>
      <c r="N319" s="252"/>
      <c r="O319" s="252"/>
      <c r="P319" s="252"/>
      <c r="Q319" s="252"/>
      <c r="R319" s="252"/>
      <c r="S319" s="252"/>
      <c r="T319" s="253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4" t="s">
        <v>198</v>
      </c>
      <c r="AU319" s="254" t="s">
        <v>82</v>
      </c>
      <c r="AV319" s="14" t="s">
        <v>82</v>
      </c>
      <c r="AW319" s="14" t="s">
        <v>35</v>
      </c>
      <c r="AX319" s="14" t="s">
        <v>73</v>
      </c>
      <c r="AY319" s="254" t="s">
        <v>188</v>
      </c>
    </row>
    <row r="320" s="14" customFormat="1">
      <c r="A320" s="14"/>
      <c r="B320" s="244"/>
      <c r="C320" s="245"/>
      <c r="D320" s="235" t="s">
        <v>198</v>
      </c>
      <c r="E320" s="246" t="s">
        <v>19</v>
      </c>
      <c r="F320" s="247" t="s">
        <v>6979</v>
      </c>
      <c r="G320" s="245"/>
      <c r="H320" s="248">
        <v>13.800000000000001</v>
      </c>
      <c r="I320" s="249"/>
      <c r="J320" s="245"/>
      <c r="K320" s="245"/>
      <c r="L320" s="250"/>
      <c r="M320" s="251"/>
      <c r="N320" s="252"/>
      <c r="O320" s="252"/>
      <c r="P320" s="252"/>
      <c r="Q320" s="252"/>
      <c r="R320" s="252"/>
      <c r="S320" s="252"/>
      <c r="T320" s="253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4" t="s">
        <v>198</v>
      </c>
      <c r="AU320" s="254" t="s">
        <v>82</v>
      </c>
      <c r="AV320" s="14" t="s">
        <v>82</v>
      </c>
      <c r="AW320" s="14" t="s">
        <v>35</v>
      </c>
      <c r="AX320" s="14" t="s">
        <v>73</v>
      </c>
      <c r="AY320" s="254" t="s">
        <v>188</v>
      </c>
    </row>
    <row r="321" s="14" customFormat="1">
      <c r="A321" s="14"/>
      <c r="B321" s="244"/>
      <c r="C321" s="245"/>
      <c r="D321" s="235" t="s">
        <v>198</v>
      </c>
      <c r="E321" s="246" t="s">
        <v>19</v>
      </c>
      <c r="F321" s="247" t="s">
        <v>6983</v>
      </c>
      <c r="G321" s="245"/>
      <c r="H321" s="248">
        <v>14.6</v>
      </c>
      <c r="I321" s="249"/>
      <c r="J321" s="245"/>
      <c r="K321" s="245"/>
      <c r="L321" s="250"/>
      <c r="M321" s="251"/>
      <c r="N321" s="252"/>
      <c r="O321" s="252"/>
      <c r="P321" s="252"/>
      <c r="Q321" s="252"/>
      <c r="R321" s="252"/>
      <c r="S321" s="252"/>
      <c r="T321" s="253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4" t="s">
        <v>198</v>
      </c>
      <c r="AU321" s="254" t="s">
        <v>82</v>
      </c>
      <c r="AV321" s="14" t="s">
        <v>82</v>
      </c>
      <c r="AW321" s="14" t="s">
        <v>35</v>
      </c>
      <c r="AX321" s="14" t="s">
        <v>73</v>
      </c>
      <c r="AY321" s="254" t="s">
        <v>188</v>
      </c>
    </row>
    <row r="322" s="14" customFormat="1">
      <c r="A322" s="14"/>
      <c r="B322" s="244"/>
      <c r="C322" s="245"/>
      <c r="D322" s="235" t="s">
        <v>198</v>
      </c>
      <c r="E322" s="246" t="s">
        <v>19</v>
      </c>
      <c r="F322" s="247" t="s">
        <v>6983</v>
      </c>
      <c r="G322" s="245"/>
      <c r="H322" s="248">
        <v>14.6</v>
      </c>
      <c r="I322" s="249"/>
      <c r="J322" s="245"/>
      <c r="K322" s="245"/>
      <c r="L322" s="250"/>
      <c r="M322" s="251"/>
      <c r="N322" s="252"/>
      <c r="O322" s="252"/>
      <c r="P322" s="252"/>
      <c r="Q322" s="252"/>
      <c r="R322" s="252"/>
      <c r="S322" s="252"/>
      <c r="T322" s="253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4" t="s">
        <v>198</v>
      </c>
      <c r="AU322" s="254" t="s">
        <v>82</v>
      </c>
      <c r="AV322" s="14" t="s">
        <v>82</v>
      </c>
      <c r="AW322" s="14" t="s">
        <v>35</v>
      </c>
      <c r="AX322" s="14" t="s">
        <v>73</v>
      </c>
      <c r="AY322" s="254" t="s">
        <v>188</v>
      </c>
    </row>
    <row r="323" s="14" customFormat="1">
      <c r="A323" s="14"/>
      <c r="B323" s="244"/>
      <c r="C323" s="245"/>
      <c r="D323" s="235" t="s">
        <v>198</v>
      </c>
      <c r="E323" s="246" t="s">
        <v>19</v>
      </c>
      <c r="F323" s="247" t="s">
        <v>6984</v>
      </c>
      <c r="G323" s="245"/>
      <c r="H323" s="248">
        <v>36.890000000000001</v>
      </c>
      <c r="I323" s="249"/>
      <c r="J323" s="245"/>
      <c r="K323" s="245"/>
      <c r="L323" s="250"/>
      <c r="M323" s="251"/>
      <c r="N323" s="252"/>
      <c r="O323" s="252"/>
      <c r="P323" s="252"/>
      <c r="Q323" s="252"/>
      <c r="R323" s="252"/>
      <c r="S323" s="252"/>
      <c r="T323" s="253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4" t="s">
        <v>198</v>
      </c>
      <c r="AU323" s="254" t="s">
        <v>82</v>
      </c>
      <c r="AV323" s="14" t="s">
        <v>82</v>
      </c>
      <c r="AW323" s="14" t="s">
        <v>35</v>
      </c>
      <c r="AX323" s="14" t="s">
        <v>73</v>
      </c>
      <c r="AY323" s="254" t="s">
        <v>188</v>
      </c>
    </row>
    <row r="324" s="14" customFormat="1">
      <c r="A324" s="14"/>
      <c r="B324" s="244"/>
      <c r="C324" s="245"/>
      <c r="D324" s="235" t="s">
        <v>198</v>
      </c>
      <c r="E324" s="246" t="s">
        <v>19</v>
      </c>
      <c r="F324" s="247" t="s">
        <v>6985</v>
      </c>
      <c r="G324" s="245"/>
      <c r="H324" s="248">
        <v>0.83999999999999997</v>
      </c>
      <c r="I324" s="249"/>
      <c r="J324" s="245"/>
      <c r="K324" s="245"/>
      <c r="L324" s="250"/>
      <c r="M324" s="251"/>
      <c r="N324" s="252"/>
      <c r="O324" s="252"/>
      <c r="P324" s="252"/>
      <c r="Q324" s="252"/>
      <c r="R324" s="252"/>
      <c r="S324" s="252"/>
      <c r="T324" s="253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4" t="s">
        <v>198</v>
      </c>
      <c r="AU324" s="254" t="s">
        <v>82</v>
      </c>
      <c r="AV324" s="14" t="s">
        <v>82</v>
      </c>
      <c r="AW324" s="14" t="s">
        <v>35</v>
      </c>
      <c r="AX324" s="14" t="s">
        <v>73</v>
      </c>
      <c r="AY324" s="254" t="s">
        <v>188</v>
      </c>
    </row>
    <row r="325" s="14" customFormat="1">
      <c r="A325" s="14"/>
      <c r="B325" s="244"/>
      <c r="C325" s="245"/>
      <c r="D325" s="235" t="s">
        <v>198</v>
      </c>
      <c r="E325" s="246" t="s">
        <v>19</v>
      </c>
      <c r="F325" s="247" t="s">
        <v>6985</v>
      </c>
      <c r="G325" s="245"/>
      <c r="H325" s="248">
        <v>0.83999999999999997</v>
      </c>
      <c r="I325" s="249"/>
      <c r="J325" s="245"/>
      <c r="K325" s="245"/>
      <c r="L325" s="250"/>
      <c r="M325" s="251"/>
      <c r="N325" s="252"/>
      <c r="O325" s="252"/>
      <c r="P325" s="252"/>
      <c r="Q325" s="252"/>
      <c r="R325" s="252"/>
      <c r="S325" s="252"/>
      <c r="T325" s="253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4" t="s">
        <v>198</v>
      </c>
      <c r="AU325" s="254" t="s">
        <v>82</v>
      </c>
      <c r="AV325" s="14" t="s">
        <v>82</v>
      </c>
      <c r="AW325" s="14" t="s">
        <v>35</v>
      </c>
      <c r="AX325" s="14" t="s">
        <v>73</v>
      </c>
      <c r="AY325" s="254" t="s">
        <v>188</v>
      </c>
    </row>
    <row r="326" s="14" customFormat="1">
      <c r="A326" s="14"/>
      <c r="B326" s="244"/>
      <c r="C326" s="245"/>
      <c r="D326" s="235" t="s">
        <v>198</v>
      </c>
      <c r="E326" s="246" t="s">
        <v>19</v>
      </c>
      <c r="F326" s="247" t="s">
        <v>661</v>
      </c>
      <c r="G326" s="245"/>
      <c r="H326" s="248">
        <v>-7.3319999999999999</v>
      </c>
      <c r="I326" s="249"/>
      <c r="J326" s="245"/>
      <c r="K326" s="245"/>
      <c r="L326" s="250"/>
      <c r="M326" s="251"/>
      <c r="N326" s="252"/>
      <c r="O326" s="252"/>
      <c r="P326" s="252"/>
      <c r="Q326" s="252"/>
      <c r="R326" s="252"/>
      <c r="S326" s="252"/>
      <c r="T326" s="253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4" t="s">
        <v>198</v>
      </c>
      <c r="AU326" s="254" t="s">
        <v>82</v>
      </c>
      <c r="AV326" s="14" t="s">
        <v>82</v>
      </c>
      <c r="AW326" s="14" t="s">
        <v>35</v>
      </c>
      <c r="AX326" s="14" t="s">
        <v>73</v>
      </c>
      <c r="AY326" s="254" t="s">
        <v>188</v>
      </c>
    </row>
    <row r="327" s="14" customFormat="1">
      <c r="A327" s="14"/>
      <c r="B327" s="244"/>
      <c r="C327" s="245"/>
      <c r="D327" s="235" t="s">
        <v>198</v>
      </c>
      <c r="E327" s="246" t="s">
        <v>19</v>
      </c>
      <c r="F327" s="247" t="s">
        <v>662</v>
      </c>
      <c r="G327" s="245"/>
      <c r="H327" s="248">
        <v>-3.391</v>
      </c>
      <c r="I327" s="249"/>
      <c r="J327" s="245"/>
      <c r="K327" s="245"/>
      <c r="L327" s="250"/>
      <c r="M327" s="251"/>
      <c r="N327" s="252"/>
      <c r="O327" s="252"/>
      <c r="P327" s="252"/>
      <c r="Q327" s="252"/>
      <c r="R327" s="252"/>
      <c r="S327" s="252"/>
      <c r="T327" s="253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4" t="s">
        <v>198</v>
      </c>
      <c r="AU327" s="254" t="s">
        <v>82</v>
      </c>
      <c r="AV327" s="14" t="s">
        <v>82</v>
      </c>
      <c r="AW327" s="14" t="s">
        <v>35</v>
      </c>
      <c r="AX327" s="14" t="s">
        <v>73</v>
      </c>
      <c r="AY327" s="254" t="s">
        <v>188</v>
      </c>
    </row>
    <row r="328" s="14" customFormat="1">
      <c r="A328" s="14"/>
      <c r="B328" s="244"/>
      <c r="C328" s="245"/>
      <c r="D328" s="235" t="s">
        <v>198</v>
      </c>
      <c r="E328" s="246" t="s">
        <v>19</v>
      </c>
      <c r="F328" s="247" t="s">
        <v>663</v>
      </c>
      <c r="G328" s="245"/>
      <c r="H328" s="248">
        <v>-5.0869999999999997</v>
      </c>
      <c r="I328" s="249"/>
      <c r="J328" s="245"/>
      <c r="K328" s="245"/>
      <c r="L328" s="250"/>
      <c r="M328" s="251"/>
      <c r="N328" s="252"/>
      <c r="O328" s="252"/>
      <c r="P328" s="252"/>
      <c r="Q328" s="252"/>
      <c r="R328" s="252"/>
      <c r="S328" s="252"/>
      <c r="T328" s="253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4" t="s">
        <v>198</v>
      </c>
      <c r="AU328" s="254" t="s">
        <v>82</v>
      </c>
      <c r="AV328" s="14" t="s">
        <v>82</v>
      </c>
      <c r="AW328" s="14" t="s">
        <v>35</v>
      </c>
      <c r="AX328" s="14" t="s">
        <v>73</v>
      </c>
      <c r="AY328" s="254" t="s">
        <v>188</v>
      </c>
    </row>
    <row r="329" s="14" customFormat="1">
      <c r="A329" s="14"/>
      <c r="B329" s="244"/>
      <c r="C329" s="245"/>
      <c r="D329" s="235" t="s">
        <v>198</v>
      </c>
      <c r="E329" s="246" t="s">
        <v>19</v>
      </c>
      <c r="F329" s="247" t="s">
        <v>664</v>
      </c>
      <c r="G329" s="245"/>
      <c r="H329" s="248">
        <v>-1.5700000000000001</v>
      </c>
      <c r="I329" s="249"/>
      <c r="J329" s="245"/>
      <c r="K329" s="245"/>
      <c r="L329" s="250"/>
      <c r="M329" s="251"/>
      <c r="N329" s="252"/>
      <c r="O329" s="252"/>
      <c r="P329" s="252"/>
      <c r="Q329" s="252"/>
      <c r="R329" s="252"/>
      <c r="S329" s="252"/>
      <c r="T329" s="253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4" t="s">
        <v>198</v>
      </c>
      <c r="AU329" s="254" t="s">
        <v>82</v>
      </c>
      <c r="AV329" s="14" t="s">
        <v>82</v>
      </c>
      <c r="AW329" s="14" t="s">
        <v>35</v>
      </c>
      <c r="AX329" s="14" t="s">
        <v>73</v>
      </c>
      <c r="AY329" s="254" t="s">
        <v>188</v>
      </c>
    </row>
    <row r="330" s="13" customFormat="1">
      <c r="A330" s="13"/>
      <c r="B330" s="233"/>
      <c r="C330" s="234"/>
      <c r="D330" s="235" t="s">
        <v>198</v>
      </c>
      <c r="E330" s="236" t="s">
        <v>19</v>
      </c>
      <c r="F330" s="237" t="s">
        <v>912</v>
      </c>
      <c r="G330" s="234"/>
      <c r="H330" s="236" t="s">
        <v>19</v>
      </c>
      <c r="I330" s="238"/>
      <c r="J330" s="234"/>
      <c r="K330" s="234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198</v>
      </c>
      <c r="AU330" s="243" t="s">
        <v>82</v>
      </c>
      <c r="AV330" s="13" t="s">
        <v>80</v>
      </c>
      <c r="AW330" s="13" t="s">
        <v>35</v>
      </c>
      <c r="AX330" s="13" t="s">
        <v>73</v>
      </c>
      <c r="AY330" s="243" t="s">
        <v>188</v>
      </c>
    </row>
    <row r="331" s="14" customFormat="1">
      <c r="A331" s="14"/>
      <c r="B331" s="244"/>
      <c r="C331" s="245"/>
      <c r="D331" s="235" t="s">
        <v>198</v>
      </c>
      <c r="E331" s="246" t="s">
        <v>19</v>
      </c>
      <c r="F331" s="247" t="s">
        <v>6948</v>
      </c>
      <c r="G331" s="245"/>
      <c r="H331" s="248">
        <v>51.100000000000001</v>
      </c>
      <c r="I331" s="249"/>
      <c r="J331" s="245"/>
      <c r="K331" s="245"/>
      <c r="L331" s="250"/>
      <c r="M331" s="251"/>
      <c r="N331" s="252"/>
      <c r="O331" s="252"/>
      <c r="P331" s="252"/>
      <c r="Q331" s="252"/>
      <c r="R331" s="252"/>
      <c r="S331" s="252"/>
      <c r="T331" s="253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4" t="s">
        <v>198</v>
      </c>
      <c r="AU331" s="254" t="s">
        <v>82</v>
      </c>
      <c r="AV331" s="14" t="s">
        <v>82</v>
      </c>
      <c r="AW331" s="14" t="s">
        <v>35</v>
      </c>
      <c r="AX331" s="14" t="s">
        <v>73</v>
      </c>
      <c r="AY331" s="254" t="s">
        <v>188</v>
      </c>
    </row>
    <row r="332" s="14" customFormat="1">
      <c r="A332" s="14"/>
      <c r="B332" s="244"/>
      <c r="C332" s="245"/>
      <c r="D332" s="235" t="s">
        <v>198</v>
      </c>
      <c r="E332" s="246" t="s">
        <v>19</v>
      </c>
      <c r="F332" s="247" t="s">
        <v>748</v>
      </c>
      <c r="G332" s="245"/>
      <c r="H332" s="248">
        <v>-2.79</v>
      </c>
      <c r="I332" s="249"/>
      <c r="J332" s="245"/>
      <c r="K332" s="245"/>
      <c r="L332" s="250"/>
      <c r="M332" s="251"/>
      <c r="N332" s="252"/>
      <c r="O332" s="252"/>
      <c r="P332" s="252"/>
      <c r="Q332" s="252"/>
      <c r="R332" s="252"/>
      <c r="S332" s="252"/>
      <c r="T332" s="253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4" t="s">
        <v>198</v>
      </c>
      <c r="AU332" s="254" t="s">
        <v>82</v>
      </c>
      <c r="AV332" s="14" t="s">
        <v>82</v>
      </c>
      <c r="AW332" s="14" t="s">
        <v>35</v>
      </c>
      <c r="AX332" s="14" t="s">
        <v>73</v>
      </c>
      <c r="AY332" s="254" t="s">
        <v>188</v>
      </c>
    </row>
    <row r="333" s="14" customFormat="1">
      <c r="A333" s="14"/>
      <c r="B333" s="244"/>
      <c r="C333" s="245"/>
      <c r="D333" s="235" t="s">
        <v>198</v>
      </c>
      <c r="E333" s="246" t="s">
        <v>19</v>
      </c>
      <c r="F333" s="247" t="s">
        <v>747</v>
      </c>
      <c r="G333" s="245"/>
      <c r="H333" s="248">
        <v>1.1479999999999999</v>
      </c>
      <c r="I333" s="249"/>
      <c r="J333" s="245"/>
      <c r="K333" s="245"/>
      <c r="L333" s="250"/>
      <c r="M333" s="251"/>
      <c r="N333" s="252"/>
      <c r="O333" s="252"/>
      <c r="P333" s="252"/>
      <c r="Q333" s="252"/>
      <c r="R333" s="252"/>
      <c r="S333" s="252"/>
      <c r="T333" s="253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4" t="s">
        <v>198</v>
      </c>
      <c r="AU333" s="254" t="s">
        <v>82</v>
      </c>
      <c r="AV333" s="14" t="s">
        <v>82</v>
      </c>
      <c r="AW333" s="14" t="s">
        <v>35</v>
      </c>
      <c r="AX333" s="14" t="s">
        <v>73</v>
      </c>
      <c r="AY333" s="254" t="s">
        <v>188</v>
      </c>
    </row>
    <row r="334" s="14" customFormat="1">
      <c r="A334" s="14"/>
      <c r="B334" s="244"/>
      <c r="C334" s="245"/>
      <c r="D334" s="235" t="s">
        <v>198</v>
      </c>
      <c r="E334" s="246" t="s">
        <v>19</v>
      </c>
      <c r="F334" s="247" t="s">
        <v>6949</v>
      </c>
      <c r="G334" s="245"/>
      <c r="H334" s="248">
        <v>0.52500000000000002</v>
      </c>
      <c r="I334" s="249"/>
      <c r="J334" s="245"/>
      <c r="K334" s="245"/>
      <c r="L334" s="250"/>
      <c r="M334" s="251"/>
      <c r="N334" s="252"/>
      <c r="O334" s="252"/>
      <c r="P334" s="252"/>
      <c r="Q334" s="252"/>
      <c r="R334" s="252"/>
      <c r="S334" s="252"/>
      <c r="T334" s="253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4" t="s">
        <v>198</v>
      </c>
      <c r="AU334" s="254" t="s">
        <v>82</v>
      </c>
      <c r="AV334" s="14" t="s">
        <v>82</v>
      </c>
      <c r="AW334" s="14" t="s">
        <v>35</v>
      </c>
      <c r="AX334" s="14" t="s">
        <v>73</v>
      </c>
      <c r="AY334" s="254" t="s">
        <v>188</v>
      </c>
    </row>
    <row r="335" s="13" customFormat="1">
      <c r="A335" s="13"/>
      <c r="B335" s="233"/>
      <c r="C335" s="234"/>
      <c r="D335" s="235" t="s">
        <v>198</v>
      </c>
      <c r="E335" s="236" t="s">
        <v>19</v>
      </c>
      <c r="F335" s="237" t="s">
        <v>6953</v>
      </c>
      <c r="G335" s="234"/>
      <c r="H335" s="236" t="s">
        <v>19</v>
      </c>
      <c r="I335" s="238"/>
      <c r="J335" s="234"/>
      <c r="K335" s="234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198</v>
      </c>
      <c r="AU335" s="243" t="s">
        <v>82</v>
      </c>
      <c r="AV335" s="13" t="s">
        <v>80</v>
      </c>
      <c r="AW335" s="13" t="s">
        <v>35</v>
      </c>
      <c r="AX335" s="13" t="s">
        <v>73</v>
      </c>
      <c r="AY335" s="243" t="s">
        <v>188</v>
      </c>
    </row>
    <row r="336" s="14" customFormat="1">
      <c r="A336" s="14"/>
      <c r="B336" s="244"/>
      <c r="C336" s="245"/>
      <c r="D336" s="235" t="s">
        <v>198</v>
      </c>
      <c r="E336" s="246" t="s">
        <v>19</v>
      </c>
      <c r="F336" s="247" t="s">
        <v>945</v>
      </c>
      <c r="G336" s="245"/>
      <c r="H336" s="248">
        <v>3.6579999999999999</v>
      </c>
      <c r="I336" s="249"/>
      <c r="J336" s="245"/>
      <c r="K336" s="245"/>
      <c r="L336" s="250"/>
      <c r="M336" s="251"/>
      <c r="N336" s="252"/>
      <c r="O336" s="252"/>
      <c r="P336" s="252"/>
      <c r="Q336" s="252"/>
      <c r="R336" s="252"/>
      <c r="S336" s="252"/>
      <c r="T336" s="253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4" t="s">
        <v>198</v>
      </c>
      <c r="AU336" s="254" t="s">
        <v>82</v>
      </c>
      <c r="AV336" s="14" t="s">
        <v>82</v>
      </c>
      <c r="AW336" s="14" t="s">
        <v>35</v>
      </c>
      <c r="AX336" s="14" t="s">
        <v>73</v>
      </c>
      <c r="AY336" s="254" t="s">
        <v>188</v>
      </c>
    </row>
    <row r="337" s="14" customFormat="1">
      <c r="A337" s="14"/>
      <c r="B337" s="244"/>
      <c r="C337" s="245"/>
      <c r="D337" s="235" t="s">
        <v>198</v>
      </c>
      <c r="E337" s="246" t="s">
        <v>19</v>
      </c>
      <c r="F337" s="247" t="s">
        <v>2295</v>
      </c>
      <c r="G337" s="245"/>
      <c r="H337" s="248">
        <v>2.6400000000000001</v>
      </c>
      <c r="I337" s="249"/>
      <c r="J337" s="245"/>
      <c r="K337" s="245"/>
      <c r="L337" s="250"/>
      <c r="M337" s="251"/>
      <c r="N337" s="252"/>
      <c r="O337" s="252"/>
      <c r="P337" s="252"/>
      <c r="Q337" s="252"/>
      <c r="R337" s="252"/>
      <c r="S337" s="252"/>
      <c r="T337" s="253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4" t="s">
        <v>198</v>
      </c>
      <c r="AU337" s="254" t="s">
        <v>82</v>
      </c>
      <c r="AV337" s="14" t="s">
        <v>82</v>
      </c>
      <c r="AW337" s="14" t="s">
        <v>35</v>
      </c>
      <c r="AX337" s="14" t="s">
        <v>73</v>
      </c>
      <c r="AY337" s="254" t="s">
        <v>188</v>
      </c>
    </row>
    <row r="338" s="14" customFormat="1">
      <c r="A338" s="14"/>
      <c r="B338" s="244"/>
      <c r="C338" s="245"/>
      <c r="D338" s="235" t="s">
        <v>198</v>
      </c>
      <c r="E338" s="246" t="s">
        <v>19</v>
      </c>
      <c r="F338" s="247" t="s">
        <v>947</v>
      </c>
      <c r="G338" s="245"/>
      <c r="H338" s="248">
        <v>3.8940000000000001</v>
      </c>
      <c r="I338" s="249"/>
      <c r="J338" s="245"/>
      <c r="K338" s="245"/>
      <c r="L338" s="250"/>
      <c r="M338" s="251"/>
      <c r="N338" s="252"/>
      <c r="O338" s="252"/>
      <c r="P338" s="252"/>
      <c r="Q338" s="252"/>
      <c r="R338" s="252"/>
      <c r="S338" s="252"/>
      <c r="T338" s="253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4" t="s">
        <v>198</v>
      </c>
      <c r="AU338" s="254" t="s">
        <v>82</v>
      </c>
      <c r="AV338" s="14" t="s">
        <v>82</v>
      </c>
      <c r="AW338" s="14" t="s">
        <v>35</v>
      </c>
      <c r="AX338" s="14" t="s">
        <v>73</v>
      </c>
      <c r="AY338" s="254" t="s">
        <v>188</v>
      </c>
    </row>
    <row r="339" s="13" customFormat="1">
      <c r="A339" s="13"/>
      <c r="B339" s="233"/>
      <c r="C339" s="234"/>
      <c r="D339" s="235" t="s">
        <v>198</v>
      </c>
      <c r="E339" s="236" t="s">
        <v>19</v>
      </c>
      <c r="F339" s="237" t="s">
        <v>6986</v>
      </c>
      <c r="G339" s="234"/>
      <c r="H339" s="236" t="s">
        <v>19</v>
      </c>
      <c r="I339" s="238"/>
      <c r="J339" s="234"/>
      <c r="K339" s="234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198</v>
      </c>
      <c r="AU339" s="243" t="s">
        <v>82</v>
      </c>
      <c r="AV339" s="13" t="s">
        <v>80</v>
      </c>
      <c r="AW339" s="13" t="s">
        <v>35</v>
      </c>
      <c r="AX339" s="13" t="s">
        <v>73</v>
      </c>
      <c r="AY339" s="243" t="s">
        <v>188</v>
      </c>
    </row>
    <row r="340" s="14" customFormat="1">
      <c r="A340" s="14"/>
      <c r="B340" s="244"/>
      <c r="C340" s="245"/>
      <c r="D340" s="235" t="s">
        <v>198</v>
      </c>
      <c r="E340" s="246" t="s">
        <v>19</v>
      </c>
      <c r="F340" s="247" t="s">
        <v>6987</v>
      </c>
      <c r="G340" s="245"/>
      <c r="H340" s="248">
        <v>9.8599999999999994</v>
      </c>
      <c r="I340" s="249"/>
      <c r="J340" s="245"/>
      <c r="K340" s="245"/>
      <c r="L340" s="250"/>
      <c r="M340" s="251"/>
      <c r="N340" s="252"/>
      <c r="O340" s="252"/>
      <c r="P340" s="252"/>
      <c r="Q340" s="252"/>
      <c r="R340" s="252"/>
      <c r="S340" s="252"/>
      <c r="T340" s="253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4" t="s">
        <v>198</v>
      </c>
      <c r="AU340" s="254" t="s">
        <v>82</v>
      </c>
      <c r="AV340" s="14" t="s">
        <v>82</v>
      </c>
      <c r="AW340" s="14" t="s">
        <v>35</v>
      </c>
      <c r="AX340" s="14" t="s">
        <v>73</v>
      </c>
      <c r="AY340" s="254" t="s">
        <v>188</v>
      </c>
    </row>
    <row r="341" s="13" customFormat="1">
      <c r="A341" s="13"/>
      <c r="B341" s="233"/>
      <c r="C341" s="234"/>
      <c r="D341" s="235" t="s">
        <v>198</v>
      </c>
      <c r="E341" s="236" t="s">
        <v>19</v>
      </c>
      <c r="F341" s="237" t="s">
        <v>6988</v>
      </c>
      <c r="G341" s="234"/>
      <c r="H341" s="236" t="s">
        <v>19</v>
      </c>
      <c r="I341" s="238"/>
      <c r="J341" s="234"/>
      <c r="K341" s="234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198</v>
      </c>
      <c r="AU341" s="243" t="s">
        <v>82</v>
      </c>
      <c r="AV341" s="13" t="s">
        <v>80</v>
      </c>
      <c r="AW341" s="13" t="s">
        <v>35</v>
      </c>
      <c r="AX341" s="13" t="s">
        <v>73</v>
      </c>
      <c r="AY341" s="243" t="s">
        <v>188</v>
      </c>
    </row>
    <row r="342" s="14" customFormat="1">
      <c r="A342" s="14"/>
      <c r="B342" s="244"/>
      <c r="C342" s="245"/>
      <c r="D342" s="235" t="s">
        <v>198</v>
      </c>
      <c r="E342" s="246" t="s">
        <v>19</v>
      </c>
      <c r="F342" s="247" t="s">
        <v>6989</v>
      </c>
      <c r="G342" s="245"/>
      <c r="H342" s="248">
        <v>9.452</v>
      </c>
      <c r="I342" s="249"/>
      <c r="J342" s="245"/>
      <c r="K342" s="245"/>
      <c r="L342" s="250"/>
      <c r="M342" s="251"/>
      <c r="N342" s="252"/>
      <c r="O342" s="252"/>
      <c r="P342" s="252"/>
      <c r="Q342" s="252"/>
      <c r="R342" s="252"/>
      <c r="S342" s="252"/>
      <c r="T342" s="253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4" t="s">
        <v>198</v>
      </c>
      <c r="AU342" s="254" t="s">
        <v>82</v>
      </c>
      <c r="AV342" s="14" t="s">
        <v>82</v>
      </c>
      <c r="AW342" s="14" t="s">
        <v>35</v>
      </c>
      <c r="AX342" s="14" t="s">
        <v>73</v>
      </c>
      <c r="AY342" s="254" t="s">
        <v>188</v>
      </c>
    </row>
    <row r="343" s="13" customFormat="1">
      <c r="A343" s="13"/>
      <c r="B343" s="233"/>
      <c r="C343" s="234"/>
      <c r="D343" s="235" t="s">
        <v>198</v>
      </c>
      <c r="E343" s="236" t="s">
        <v>19</v>
      </c>
      <c r="F343" s="237" t="s">
        <v>6990</v>
      </c>
      <c r="G343" s="234"/>
      <c r="H343" s="236" t="s">
        <v>19</v>
      </c>
      <c r="I343" s="238"/>
      <c r="J343" s="234"/>
      <c r="K343" s="234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198</v>
      </c>
      <c r="AU343" s="243" t="s">
        <v>82</v>
      </c>
      <c r="AV343" s="13" t="s">
        <v>80</v>
      </c>
      <c r="AW343" s="13" t="s">
        <v>35</v>
      </c>
      <c r="AX343" s="13" t="s">
        <v>73</v>
      </c>
      <c r="AY343" s="243" t="s">
        <v>188</v>
      </c>
    </row>
    <row r="344" s="14" customFormat="1">
      <c r="A344" s="14"/>
      <c r="B344" s="244"/>
      <c r="C344" s="245"/>
      <c r="D344" s="235" t="s">
        <v>198</v>
      </c>
      <c r="E344" s="246" t="s">
        <v>19</v>
      </c>
      <c r="F344" s="247" t="s">
        <v>6991</v>
      </c>
      <c r="G344" s="245"/>
      <c r="H344" s="248">
        <v>3.1280000000000001</v>
      </c>
      <c r="I344" s="249"/>
      <c r="J344" s="245"/>
      <c r="K344" s="245"/>
      <c r="L344" s="250"/>
      <c r="M344" s="251"/>
      <c r="N344" s="252"/>
      <c r="O344" s="252"/>
      <c r="P344" s="252"/>
      <c r="Q344" s="252"/>
      <c r="R344" s="252"/>
      <c r="S344" s="252"/>
      <c r="T344" s="253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4" t="s">
        <v>198</v>
      </c>
      <c r="AU344" s="254" t="s">
        <v>82</v>
      </c>
      <c r="AV344" s="14" t="s">
        <v>82</v>
      </c>
      <c r="AW344" s="14" t="s">
        <v>35</v>
      </c>
      <c r="AX344" s="14" t="s">
        <v>73</v>
      </c>
      <c r="AY344" s="254" t="s">
        <v>188</v>
      </c>
    </row>
    <row r="345" s="13" customFormat="1">
      <c r="A345" s="13"/>
      <c r="B345" s="233"/>
      <c r="C345" s="234"/>
      <c r="D345" s="235" t="s">
        <v>198</v>
      </c>
      <c r="E345" s="236" t="s">
        <v>19</v>
      </c>
      <c r="F345" s="237" t="s">
        <v>6944</v>
      </c>
      <c r="G345" s="234"/>
      <c r="H345" s="236" t="s">
        <v>19</v>
      </c>
      <c r="I345" s="238"/>
      <c r="J345" s="234"/>
      <c r="K345" s="234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198</v>
      </c>
      <c r="AU345" s="243" t="s">
        <v>82</v>
      </c>
      <c r="AV345" s="13" t="s">
        <v>80</v>
      </c>
      <c r="AW345" s="13" t="s">
        <v>35</v>
      </c>
      <c r="AX345" s="13" t="s">
        <v>73</v>
      </c>
      <c r="AY345" s="243" t="s">
        <v>188</v>
      </c>
    </row>
    <row r="346" s="14" customFormat="1">
      <c r="A346" s="14"/>
      <c r="B346" s="244"/>
      <c r="C346" s="245"/>
      <c r="D346" s="235" t="s">
        <v>198</v>
      </c>
      <c r="E346" s="246" t="s">
        <v>19</v>
      </c>
      <c r="F346" s="247" t="s">
        <v>6992</v>
      </c>
      <c r="G346" s="245"/>
      <c r="H346" s="248">
        <v>6.7320000000000002</v>
      </c>
      <c r="I346" s="249"/>
      <c r="J346" s="245"/>
      <c r="K346" s="245"/>
      <c r="L346" s="250"/>
      <c r="M346" s="251"/>
      <c r="N346" s="252"/>
      <c r="O346" s="252"/>
      <c r="P346" s="252"/>
      <c r="Q346" s="252"/>
      <c r="R346" s="252"/>
      <c r="S346" s="252"/>
      <c r="T346" s="253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4" t="s">
        <v>198</v>
      </c>
      <c r="AU346" s="254" t="s">
        <v>82</v>
      </c>
      <c r="AV346" s="14" t="s">
        <v>82</v>
      </c>
      <c r="AW346" s="14" t="s">
        <v>35</v>
      </c>
      <c r="AX346" s="14" t="s">
        <v>73</v>
      </c>
      <c r="AY346" s="254" t="s">
        <v>188</v>
      </c>
    </row>
    <row r="347" s="13" customFormat="1">
      <c r="A347" s="13"/>
      <c r="B347" s="233"/>
      <c r="C347" s="234"/>
      <c r="D347" s="235" t="s">
        <v>198</v>
      </c>
      <c r="E347" s="236" t="s">
        <v>19</v>
      </c>
      <c r="F347" s="237" t="s">
        <v>6945</v>
      </c>
      <c r="G347" s="234"/>
      <c r="H347" s="236" t="s">
        <v>19</v>
      </c>
      <c r="I347" s="238"/>
      <c r="J347" s="234"/>
      <c r="K347" s="234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198</v>
      </c>
      <c r="AU347" s="243" t="s">
        <v>82</v>
      </c>
      <c r="AV347" s="13" t="s">
        <v>80</v>
      </c>
      <c r="AW347" s="13" t="s">
        <v>35</v>
      </c>
      <c r="AX347" s="13" t="s">
        <v>73</v>
      </c>
      <c r="AY347" s="243" t="s">
        <v>188</v>
      </c>
    </row>
    <row r="348" s="14" customFormat="1">
      <c r="A348" s="14"/>
      <c r="B348" s="244"/>
      <c r="C348" s="245"/>
      <c r="D348" s="235" t="s">
        <v>198</v>
      </c>
      <c r="E348" s="246" t="s">
        <v>19</v>
      </c>
      <c r="F348" s="247" t="s">
        <v>6993</v>
      </c>
      <c r="G348" s="245"/>
      <c r="H348" s="248">
        <v>16.66</v>
      </c>
      <c r="I348" s="249"/>
      <c r="J348" s="245"/>
      <c r="K348" s="245"/>
      <c r="L348" s="250"/>
      <c r="M348" s="251"/>
      <c r="N348" s="252"/>
      <c r="O348" s="252"/>
      <c r="P348" s="252"/>
      <c r="Q348" s="252"/>
      <c r="R348" s="252"/>
      <c r="S348" s="252"/>
      <c r="T348" s="253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4" t="s">
        <v>198</v>
      </c>
      <c r="AU348" s="254" t="s">
        <v>82</v>
      </c>
      <c r="AV348" s="14" t="s">
        <v>82</v>
      </c>
      <c r="AW348" s="14" t="s">
        <v>35</v>
      </c>
      <c r="AX348" s="14" t="s">
        <v>73</v>
      </c>
      <c r="AY348" s="254" t="s">
        <v>188</v>
      </c>
    </row>
    <row r="349" s="13" customFormat="1">
      <c r="A349" s="13"/>
      <c r="B349" s="233"/>
      <c r="C349" s="234"/>
      <c r="D349" s="235" t="s">
        <v>198</v>
      </c>
      <c r="E349" s="236" t="s">
        <v>19</v>
      </c>
      <c r="F349" s="237" t="s">
        <v>6994</v>
      </c>
      <c r="G349" s="234"/>
      <c r="H349" s="236" t="s">
        <v>19</v>
      </c>
      <c r="I349" s="238"/>
      <c r="J349" s="234"/>
      <c r="K349" s="234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198</v>
      </c>
      <c r="AU349" s="243" t="s">
        <v>82</v>
      </c>
      <c r="AV349" s="13" t="s">
        <v>80</v>
      </c>
      <c r="AW349" s="13" t="s">
        <v>35</v>
      </c>
      <c r="AX349" s="13" t="s">
        <v>73</v>
      </c>
      <c r="AY349" s="243" t="s">
        <v>188</v>
      </c>
    </row>
    <row r="350" s="14" customFormat="1">
      <c r="A350" s="14"/>
      <c r="B350" s="244"/>
      <c r="C350" s="245"/>
      <c r="D350" s="235" t="s">
        <v>198</v>
      </c>
      <c r="E350" s="246" t="s">
        <v>19</v>
      </c>
      <c r="F350" s="247" t="s">
        <v>6995</v>
      </c>
      <c r="G350" s="245"/>
      <c r="H350" s="248">
        <v>11.205</v>
      </c>
      <c r="I350" s="249"/>
      <c r="J350" s="245"/>
      <c r="K350" s="245"/>
      <c r="L350" s="250"/>
      <c r="M350" s="251"/>
      <c r="N350" s="252"/>
      <c r="O350" s="252"/>
      <c r="P350" s="252"/>
      <c r="Q350" s="252"/>
      <c r="R350" s="252"/>
      <c r="S350" s="252"/>
      <c r="T350" s="253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4" t="s">
        <v>198</v>
      </c>
      <c r="AU350" s="254" t="s">
        <v>82</v>
      </c>
      <c r="AV350" s="14" t="s">
        <v>82</v>
      </c>
      <c r="AW350" s="14" t="s">
        <v>35</v>
      </c>
      <c r="AX350" s="14" t="s">
        <v>73</v>
      </c>
      <c r="AY350" s="254" t="s">
        <v>188</v>
      </c>
    </row>
    <row r="351" s="14" customFormat="1">
      <c r="A351" s="14"/>
      <c r="B351" s="244"/>
      <c r="C351" s="245"/>
      <c r="D351" s="235" t="s">
        <v>198</v>
      </c>
      <c r="E351" s="246" t="s">
        <v>19</v>
      </c>
      <c r="F351" s="247" t="s">
        <v>6996</v>
      </c>
      <c r="G351" s="245"/>
      <c r="H351" s="248">
        <v>1.8</v>
      </c>
      <c r="I351" s="249"/>
      <c r="J351" s="245"/>
      <c r="K351" s="245"/>
      <c r="L351" s="250"/>
      <c r="M351" s="251"/>
      <c r="N351" s="252"/>
      <c r="O351" s="252"/>
      <c r="P351" s="252"/>
      <c r="Q351" s="252"/>
      <c r="R351" s="252"/>
      <c r="S351" s="252"/>
      <c r="T351" s="253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4" t="s">
        <v>198</v>
      </c>
      <c r="AU351" s="254" t="s">
        <v>82</v>
      </c>
      <c r="AV351" s="14" t="s">
        <v>82</v>
      </c>
      <c r="AW351" s="14" t="s">
        <v>35</v>
      </c>
      <c r="AX351" s="14" t="s">
        <v>73</v>
      </c>
      <c r="AY351" s="254" t="s">
        <v>188</v>
      </c>
    </row>
    <row r="352" s="14" customFormat="1">
      <c r="A352" s="14"/>
      <c r="B352" s="244"/>
      <c r="C352" s="245"/>
      <c r="D352" s="235" t="s">
        <v>198</v>
      </c>
      <c r="E352" s="246" t="s">
        <v>19</v>
      </c>
      <c r="F352" s="247" t="s">
        <v>6997</v>
      </c>
      <c r="G352" s="245"/>
      <c r="H352" s="248">
        <v>-4</v>
      </c>
      <c r="I352" s="249"/>
      <c r="J352" s="245"/>
      <c r="K352" s="245"/>
      <c r="L352" s="250"/>
      <c r="M352" s="251"/>
      <c r="N352" s="252"/>
      <c r="O352" s="252"/>
      <c r="P352" s="252"/>
      <c r="Q352" s="252"/>
      <c r="R352" s="252"/>
      <c r="S352" s="252"/>
      <c r="T352" s="253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4" t="s">
        <v>198</v>
      </c>
      <c r="AU352" s="254" t="s">
        <v>82</v>
      </c>
      <c r="AV352" s="14" t="s">
        <v>82</v>
      </c>
      <c r="AW352" s="14" t="s">
        <v>35</v>
      </c>
      <c r="AX352" s="14" t="s">
        <v>73</v>
      </c>
      <c r="AY352" s="254" t="s">
        <v>188</v>
      </c>
    </row>
    <row r="353" s="13" customFormat="1">
      <c r="A353" s="13"/>
      <c r="B353" s="233"/>
      <c r="C353" s="234"/>
      <c r="D353" s="235" t="s">
        <v>198</v>
      </c>
      <c r="E353" s="236" t="s">
        <v>19</v>
      </c>
      <c r="F353" s="237" t="s">
        <v>6998</v>
      </c>
      <c r="G353" s="234"/>
      <c r="H353" s="236" t="s">
        <v>19</v>
      </c>
      <c r="I353" s="238"/>
      <c r="J353" s="234"/>
      <c r="K353" s="234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198</v>
      </c>
      <c r="AU353" s="243" t="s">
        <v>82</v>
      </c>
      <c r="AV353" s="13" t="s">
        <v>80</v>
      </c>
      <c r="AW353" s="13" t="s">
        <v>35</v>
      </c>
      <c r="AX353" s="13" t="s">
        <v>73</v>
      </c>
      <c r="AY353" s="243" t="s">
        <v>188</v>
      </c>
    </row>
    <row r="354" s="14" customFormat="1">
      <c r="A354" s="14"/>
      <c r="B354" s="244"/>
      <c r="C354" s="245"/>
      <c r="D354" s="235" t="s">
        <v>198</v>
      </c>
      <c r="E354" s="246" t="s">
        <v>19</v>
      </c>
      <c r="F354" s="247" t="s">
        <v>6999</v>
      </c>
      <c r="G354" s="245"/>
      <c r="H354" s="248">
        <v>21.899999999999999</v>
      </c>
      <c r="I354" s="249"/>
      <c r="J354" s="245"/>
      <c r="K354" s="245"/>
      <c r="L354" s="250"/>
      <c r="M354" s="251"/>
      <c r="N354" s="252"/>
      <c r="O354" s="252"/>
      <c r="P354" s="252"/>
      <c r="Q354" s="252"/>
      <c r="R354" s="252"/>
      <c r="S354" s="252"/>
      <c r="T354" s="253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4" t="s">
        <v>198</v>
      </c>
      <c r="AU354" s="254" t="s">
        <v>82</v>
      </c>
      <c r="AV354" s="14" t="s">
        <v>82</v>
      </c>
      <c r="AW354" s="14" t="s">
        <v>35</v>
      </c>
      <c r="AX354" s="14" t="s">
        <v>73</v>
      </c>
      <c r="AY354" s="254" t="s">
        <v>188</v>
      </c>
    </row>
    <row r="355" s="14" customFormat="1">
      <c r="A355" s="14"/>
      <c r="B355" s="244"/>
      <c r="C355" s="245"/>
      <c r="D355" s="235" t="s">
        <v>198</v>
      </c>
      <c r="E355" s="246" t="s">
        <v>19</v>
      </c>
      <c r="F355" s="247" t="s">
        <v>7000</v>
      </c>
      <c r="G355" s="245"/>
      <c r="H355" s="248">
        <v>3.1800000000000002</v>
      </c>
      <c r="I355" s="249"/>
      <c r="J355" s="245"/>
      <c r="K355" s="245"/>
      <c r="L355" s="250"/>
      <c r="M355" s="251"/>
      <c r="N355" s="252"/>
      <c r="O355" s="252"/>
      <c r="P355" s="252"/>
      <c r="Q355" s="252"/>
      <c r="R355" s="252"/>
      <c r="S355" s="252"/>
      <c r="T355" s="253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4" t="s">
        <v>198</v>
      </c>
      <c r="AU355" s="254" t="s">
        <v>82</v>
      </c>
      <c r="AV355" s="14" t="s">
        <v>82</v>
      </c>
      <c r="AW355" s="14" t="s">
        <v>35</v>
      </c>
      <c r="AX355" s="14" t="s">
        <v>73</v>
      </c>
      <c r="AY355" s="254" t="s">
        <v>188</v>
      </c>
    </row>
    <row r="356" s="14" customFormat="1">
      <c r="A356" s="14"/>
      <c r="B356" s="244"/>
      <c r="C356" s="245"/>
      <c r="D356" s="235" t="s">
        <v>198</v>
      </c>
      <c r="E356" s="246" t="s">
        <v>19</v>
      </c>
      <c r="F356" s="247" t="s">
        <v>7001</v>
      </c>
      <c r="G356" s="245"/>
      <c r="H356" s="248">
        <v>-6.4000000000000004</v>
      </c>
      <c r="I356" s="249"/>
      <c r="J356" s="245"/>
      <c r="K356" s="245"/>
      <c r="L356" s="250"/>
      <c r="M356" s="251"/>
      <c r="N356" s="252"/>
      <c r="O356" s="252"/>
      <c r="P356" s="252"/>
      <c r="Q356" s="252"/>
      <c r="R356" s="252"/>
      <c r="S356" s="252"/>
      <c r="T356" s="253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4" t="s">
        <v>198</v>
      </c>
      <c r="AU356" s="254" t="s">
        <v>82</v>
      </c>
      <c r="AV356" s="14" t="s">
        <v>82</v>
      </c>
      <c r="AW356" s="14" t="s">
        <v>35</v>
      </c>
      <c r="AX356" s="14" t="s">
        <v>73</v>
      </c>
      <c r="AY356" s="254" t="s">
        <v>188</v>
      </c>
    </row>
    <row r="357" s="13" customFormat="1">
      <c r="A357" s="13"/>
      <c r="B357" s="233"/>
      <c r="C357" s="234"/>
      <c r="D357" s="235" t="s">
        <v>198</v>
      </c>
      <c r="E357" s="236" t="s">
        <v>19</v>
      </c>
      <c r="F357" s="237" t="s">
        <v>7002</v>
      </c>
      <c r="G357" s="234"/>
      <c r="H357" s="236" t="s">
        <v>19</v>
      </c>
      <c r="I357" s="238"/>
      <c r="J357" s="234"/>
      <c r="K357" s="234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198</v>
      </c>
      <c r="AU357" s="243" t="s">
        <v>82</v>
      </c>
      <c r="AV357" s="13" t="s">
        <v>80</v>
      </c>
      <c r="AW357" s="13" t="s">
        <v>35</v>
      </c>
      <c r="AX357" s="13" t="s">
        <v>73</v>
      </c>
      <c r="AY357" s="243" t="s">
        <v>188</v>
      </c>
    </row>
    <row r="358" s="14" customFormat="1">
      <c r="A358" s="14"/>
      <c r="B358" s="244"/>
      <c r="C358" s="245"/>
      <c r="D358" s="235" t="s">
        <v>198</v>
      </c>
      <c r="E358" s="246" t="s">
        <v>19</v>
      </c>
      <c r="F358" s="247" t="s">
        <v>7003</v>
      </c>
      <c r="G358" s="245"/>
      <c r="H358" s="248">
        <v>39.600000000000001</v>
      </c>
      <c r="I358" s="249"/>
      <c r="J358" s="245"/>
      <c r="K358" s="245"/>
      <c r="L358" s="250"/>
      <c r="M358" s="251"/>
      <c r="N358" s="252"/>
      <c r="O358" s="252"/>
      <c r="P358" s="252"/>
      <c r="Q358" s="252"/>
      <c r="R358" s="252"/>
      <c r="S358" s="252"/>
      <c r="T358" s="253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4" t="s">
        <v>198</v>
      </c>
      <c r="AU358" s="254" t="s">
        <v>82</v>
      </c>
      <c r="AV358" s="14" t="s">
        <v>82</v>
      </c>
      <c r="AW358" s="14" t="s">
        <v>35</v>
      </c>
      <c r="AX358" s="14" t="s">
        <v>73</v>
      </c>
      <c r="AY358" s="254" t="s">
        <v>188</v>
      </c>
    </row>
    <row r="359" s="14" customFormat="1">
      <c r="A359" s="14"/>
      <c r="B359" s="244"/>
      <c r="C359" s="245"/>
      <c r="D359" s="235" t="s">
        <v>198</v>
      </c>
      <c r="E359" s="246" t="s">
        <v>19</v>
      </c>
      <c r="F359" s="247" t="s">
        <v>7004</v>
      </c>
      <c r="G359" s="245"/>
      <c r="H359" s="248">
        <v>4.4400000000000004</v>
      </c>
      <c r="I359" s="249"/>
      <c r="J359" s="245"/>
      <c r="K359" s="245"/>
      <c r="L359" s="250"/>
      <c r="M359" s="251"/>
      <c r="N359" s="252"/>
      <c r="O359" s="252"/>
      <c r="P359" s="252"/>
      <c r="Q359" s="252"/>
      <c r="R359" s="252"/>
      <c r="S359" s="252"/>
      <c r="T359" s="253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4" t="s">
        <v>198</v>
      </c>
      <c r="AU359" s="254" t="s">
        <v>82</v>
      </c>
      <c r="AV359" s="14" t="s">
        <v>82</v>
      </c>
      <c r="AW359" s="14" t="s">
        <v>35</v>
      </c>
      <c r="AX359" s="14" t="s">
        <v>73</v>
      </c>
      <c r="AY359" s="254" t="s">
        <v>188</v>
      </c>
    </row>
    <row r="360" s="14" customFormat="1">
      <c r="A360" s="14"/>
      <c r="B360" s="244"/>
      <c r="C360" s="245"/>
      <c r="D360" s="235" t="s">
        <v>198</v>
      </c>
      <c r="E360" s="246" t="s">
        <v>19</v>
      </c>
      <c r="F360" s="247" t="s">
        <v>7005</v>
      </c>
      <c r="G360" s="245"/>
      <c r="H360" s="248">
        <v>-8.8000000000000007</v>
      </c>
      <c r="I360" s="249"/>
      <c r="J360" s="245"/>
      <c r="K360" s="245"/>
      <c r="L360" s="250"/>
      <c r="M360" s="251"/>
      <c r="N360" s="252"/>
      <c r="O360" s="252"/>
      <c r="P360" s="252"/>
      <c r="Q360" s="252"/>
      <c r="R360" s="252"/>
      <c r="S360" s="252"/>
      <c r="T360" s="253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4" t="s">
        <v>198</v>
      </c>
      <c r="AU360" s="254" t="s">
        <v>82</v>
      </c>
      <c r="AV360" s="14" t="s">
        <v>82</v>
      </c>
      <c r="AW360" s="14" t="s">
        <v>35</v>
      </c>
      <c r="AX360" s="14" t="s">
        <v>73</v>
      </c>
      <c r="AY360" s="254" t="s">
        <v>188</v>
      </c>
    </row>
    <row r="361" s="13" customFormat="1">
      <c r="A361" s="13"/>
      <c r="B361" s="233"/>
      <c r="C361" s="234"/>
      <c r="D361" s="235" t="s">
        <v>198</v>
      </c>
      <c r="E361" s="236" t="s">
        <v>19</v>
      </c>
      <c r="F361" s="237" t="s">
        <v>7006</v>
      </c>
      <c r="G361" s="234"/>
      <c r="H361" s="236" t="s">
        <v>19</v>
      </c>
      <c r="I361" s="238"/>
      <c r="J361" s="234"/>
      <c r="K361" s="234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198</v>
      </c>
      <c r="AU361" s="243" t="s">
        <v>82</v>
      </c>
      <c r="AV361" s="13" t="s">
        <v>80</v>
      </c>
      <c r="AW361" s="13" t="s">
        <v>35</v>
      </c>
      <c r="AX361" s="13" t="s">
        <v>73</v>
      </c>
      <c r="AY361" s="243" t="s">
        <v>188</v>
      </c>
    </row>
    <row r="362" s="14" customFormat="1">
      <c r="A362" s="14"/>
      <c r="B362" s="244"/>
      <c r="C362" s="245"/>
      <c r="D362" s="235" t="s">
        <v>198</v>
      </c>
      <c r="E362" s="246" t="s">
        <v>19</v>
      </c>
      <c r="F362" s="247" t="s">
        <v>7007</v>
      </c>
      <c r="G362" s="245"/>
      <c r="H362" s="248">
        <v>12.779999999999999</v>
      </c>
      <c r="I362" s="249"/>
      <c r="J362" s="245"/>
      <c r="K362" s="245"/>
      <c r="L362" s="250"/>
      <c r="M362" s="251"/>
      <c r="N362" s="252"/>
      <c r="O362" s="252"/>
      <c r="P362" s="252"/>
      <c r="Q362" s="252"/>
      <c r="R362" s="252"/>
      <c r="S362" s="252"/>
      <c r="T362" s="253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4" t="s">
        <v>198</v>
      </c>
      <c r="AU362" s="254" t="s">
        <v>82</v>
      </c>
      <c r="AV362" s="14" t="s">
        <v>82</v>
      </c>
      <c r="AW362" s="14" t="s">
        <v>35</v>
      </c>
      <c r="AX362" s="14" t="s">
        <v>73</v>
      </c>
      <c r="AY362" s="254" t="s">
        <v>188</v>
      </c>
    </row>
    <row r="363" s="14" customFormat="1">
      <c r="A363" s="14"/>
      <c r="B363" s="244"/>
      <c r="C363" s="245"/>
      <c r="D363" s="235" t="s">
        <v>198</v>
      </c>
      <c r="E363" s="246" t="s">
        <v>19</v>
      </c>
      <c r="F363" s="247" t="s">
        <v>7008</v>
      </c>
      <c r="G363" s="245"/>
      <c r="H363" s="248">
        <v>1.5</v>
      </c>
      <c r="I363" s="249"/>
      <c r="J363" s="245"/>
      <c r="K363" s="245"/>
      <c r="L363" s="250"/>
      <c r="M363" s="251"/>
      <c r="N363" s="252"/>
      <c r="O363" s="252"/>
      <c r="P363" s="252"/>
      <c r="Q363" s="252"/>
      <c r="R363" s="252"/>
      <c r="S363" s="252"/>
      <c r="T363" s="253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4" t="s">
        <v>198</v>
      </c>
      <c r="AU363" s="254" t="s">
        <v>82</v>
      </c>
      <c r="AV363" s="14" t="s">
        <v>82</v>
      </c>
      <c r="AW363" s="14" t="s">
        <v>35</v>
      </c>
      <c r="AX363" s="14" t="s">
        <v>73</v>
      </c>
      <c r="AY363" s="254" t="s">
        <v>188</v>
      </c>
    </row>
    <row r="364" s="14" customFormat="1">
      <c r="A364" s="14"/>
      <c r="B364" s="244"/>
      <c r="C364" s="245"/>
      <c r="D364" s="235" t="s">
        <v>198</v>
      </c>
      <c r="E364" s="246" t="s">
        <v>19</v>
      </c>
      <c r="F364" s="247" t="s">
        <v>7009</v>
      </c>
      <c r="G364" s="245"/>
      <c r="H364" s="248">
        <v>-2</v>
      </c>
      <c r="I364" s="249"/>
      <c r="J364" s="245"/>
      <c r="K364" s="245"/>
      <c r="L364" s="250"/>
      <c r="M364" s="251"/>
      <c r="N364" s="252"/>
      <c r="O364" s="252"/>
      <c r="P364" s="252"/>
      <c r="Q364" s="252"/>
      <c r="R364" s="252"/>
      <c r="S364" s="252"/>
      <c r="T364" s="253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4" t="s">
        <v>198</v>
      </c>
      <c r="AU364" s="254" t="s">
        <v>82</v>
      </c>
      <c r="AV364" s="14" t="s">
        <v>82</v>
      </c>
      <c r="AW364" s="14" t="s">
        <v>35</v>
      </c>
      <c r="AX364" s="14" t="s">
        <v>73</v>
      </c>
      <c r="AY364" s="254" t="s">
        <v>188</v>
      </c>
    </row>
    <row r="365" s="13" customFormat="1">
      <c r="A365" s="13"/>
      <c r="B365" s="233"/>
      <c r="C365" s="234"/>
      <c r="D365" s="235" t="s">
        <v>198</v>
      </c>
      <c r="E365" s="236" t="s">
        <v>19</v>
      </c>
      <c r="F365" s="237" t="s">
        <v>7010</v>
      </c>
      <c r="G365" s="234"/>
      <c r="H365" s="236" t="s">
        <v>19</v>
      </c>
      <c r="I365" s="238"/>
      <c r="J365" s="234"/>
      <c r="K365" s="234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198</v>
      </c>
      <c r="AU365" s="243" t="s">
        <v>82</v>
      </c>
      <c r="AV365" s="13" t="s">
        <v>80</v>
      </c>
      <c r="AW365" s="13" t="s">
        <v>35</v>
      </c>
      <c r="AX365" s="13" t="s">
        <v>73</v>
      </c>
      <c r="AY365" s="243" t="s">
        <v>188</v>
      </c>
    </row>
    <row r="366" s="14" customFormat="1">
      <c r="A366" s="14"/>
      <c r="B366" s="244"/>
      <c r="C366" s="245"/>
      <c r="D366" s="235" t="s">
        <v>198</v>
      </c>
      <c r="E366" s="246" t="s">
        <v>19</v>
      </c>
      <c r="F366" s="247" t="s">
        <v>7011</v>
      </c>
      <c r="G366" s="245"/>
      <c r="H366" s="248">
        <v>1.5</v>
      </c>
      <c r="I366" s="249"/>
      <c r="J366" s="245"/>
      <c r="K366" s="245"/>
      <c r="L366" s="250"/>
      <c r="M366" s="251"/>
      <c r="N366" s="252"/>
      <c r="O366" s="252"/>
      <c r="P366" s="252"/>
      <c r="Q366" s="252"/>
      <c r="R366" s="252"/>
      <c r="S366" s="252"/>
      <c r="T366" s="253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4" t="s">
        <v>198</v>
      </c>
      <c r="AU366" s="254" t="s">
        <v>82</v>
      </c>
      <c r="AV366" s="14" t="s">
        <v>82</v>
      </c>
      <c r="AW366" s="14" t="s">
        <v>35</v>
      </c>
      <c r="AX366" s="14" t="s">
        <v>73</v>
      </c>
      <c r="AY366" s="254" t="s">
        <v>188</v>
      </c>
    </row>
    <row r="367" s="13" customFormat="1">
      <c r="A367" s="13"/>
      <c r="B367" s="233"/>
      <c r="C367" s="234"/>
      <c r="D367" s="235" t="s">
        <v>198</v>
      </c>
      <c r="E367" s="236" t="s">
        <v>19</v>
      </c>
      <c r="F367" s="237" t="s">
        <v>7012</v>
      </c>
      <c r="G367" s="234"/>
      <c r="H367" s="236" t="s">
        <v>19</v>
      </c>
      <c r="I367" s="238"/>
      <c r="J367" s="234"/>
      <c r="K367" s="234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198</v>
      </c>
      <c r="AU367" s="243" t="s">
        <v>82</v>
      </c>
      <c r="AV367" s="13" t="s">
        <v>80</v>
      </c>
      <c r="AW367" s="13" t="s">
        <v>35</v>
      </c>
      <c r="AX367" s="13" t="s">
        <v>73</v>
      </c>
      <c r="AY367" s="243" t="s">
        <v>188</v>
      </c>
    </row>
    <row r="368" s="14" customFormat="1">
      <c r="A368" s="14"/>
      <c r="B368" s="244"/>
      <c r="C368" s="245"/>
      <c r="D368" s="235" t="s">
        <v>198</v>
      </c>
      <c r="E368" s="246" t="s">
        <v>19</v>
      </c>
      <c r="F368" s="247" t="s">
        <v>7013</v>
      </c>
      <c r="G368" s="245"/>
      <c r="H368" s="248">
        <v>12.720000000000001</v>
      </c>
      <c r="I368" s="249"/>
      <c r="J368" s="245"/>
      <c r="K368" s="245"/>
      <c r="L368" s="250"/>
      <c r="M368" s="251"/>
      <c r="N368" s="252"/>
      <c r="O368" s="252"/>
      <c r="P368" s="252"/>
      <c r="Q368" s="252"/>
      <c r="R368" s="252"/>
      <c r="S368" s="252"/>
      <c r="T368" s="253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4" t="s">
        <v>198</v>
      </c>
      <c r="AU368" s="254" t="s">
        <v>82</v>
      </c>
      <c r="AV368" s="14" t="s">
        <v>82</v>
      </c>
      <c r="AW368" s="14" t="s">
        <v>35</v>
      </c>
      <c r="AX368" s="14" t="s">
        <v>73</v>
      </c>
      <c r="AY368" s="254" t="s">
        <v>188</v>
      </c>
    </row>
    <row r="369" s="15" customFormat="1">
      <c r="A369" s="15"/>
      <c r="B369" s="255"/>
      <c r="C369" s="256"/>
      <c r="D369" s="235" t="s">
        <v>198</v>
      </c>
      <c r="E369" s="257" t="s">
        <v>19</v>
      </c>
      <c r="F369" s="258" t="s">
        <v>229</v>
      </c>
      <c r="G369" s="256"/>
      <c r="H369" s="259">
        <v>728.29400000000032</v>
      </c>
      <c r="I369" s="260"/>
      <c r="J369" s="256"/>
      <c r="K369" s="256"/>
      <c r="L369" s="261"/>
      <c r="M369" s="262"/>
      <c r="N369" s="263"/>
      <c r="O369" s="263"/>
      <c r="P369" s="263"/>
      <c r="Q369" s="263"/>
      <c r="R369" s="263"/>
      <c r="S369" s="263"/>
      <c r="T369" s="264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65" t="s">
        <v>198</v>
      </c>
      <c r="AU369" s="265" t="s">
        <v>82</v>
      </c>
      <c r="AV369" s="15" t="s">
        <v>135</v>
      </c>
      <c r="AW369" s="15" t="s">
        <v>35</v>
      </c>
      <c r="AX369" s="15" t="s">
        <v>80</v>
      </c>
      <c r="AY369" s="265" t="s">
        <v>188</v>
      </c>
    </row>
    <row r="370" s="2" customFormat="1" ht="16.5" customHeight="1">
      <c r="A370" s="40"/>
      <c r="B370" s="41"/>
      <c r="C370" s="215" t="s">
        <v>268</v>
      </c>
      <c r="D370" s="215" t="s">
        <v>190</v>
      </c>
      <c r="E370" s="216" t="s">
        <v>1187</v>
      </c>
      <c r="F370" s="217" t="s">
        <v>1188</v>
      </c>
      <c r="G370" s="218" t="s">
        <v>243</v>
      </c>
      <c r="H370" s="219">
        <v>642.95500000000004</v>
      </c>
      <c r="I370" s="220"/>
      <c r="J370" s="221">
        <f>ROUND(I370*H370,2)</f>
        <v>0</v>
      </c>
      <c r="K370" s="217" t="s">
        <v>194</v>
      </c>
      <c r="L370" s="46"/>
      <c r="M370" s="222" t="s">
        <v>19</v>
      </c>
      <c r="N370" s="223" t="s">
        <v>44</v>
      </c>
      <c r="O370" s="86"/>
      <c r="P370" s="224">
        <f>O370*H370</f>
        <v>0</v>
      </c>
      <c r="Q370" s="224">
        <v>0.0040000000000000001</v>
      </c>
      <c r="R370" s="224">
        <f>Q370*H370</f>
        <v>2.5718200000000002</v>
      </c>
      <c r="S370" s="224">
        <v>0</v>
      </c>
      <c r="T370" s="225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26" t="s">
        <v>135</v>
      </c>
      <c r="AT370" s="226" t="s">
        <v>190</v>
      </c>
      <c r="AU370" s="226" t="s">
        <v>82</v>
      </c>
      <c r="AY370" s="19" t="s">
        <v>188</v>
      </c>
      <c r="BE370" s="227">
        <f>IF(N370="základní",J370,0)</f>
        <v>0</v>
      </c>
      <c r="BF370" s="227">
        <f>IF(N370="snížená",J370,0)</f>
        <v>0</v>
      </c>
      <c r="BG370" s="227">
        <f>IF(N370="zákl. přenesená",J370,0)</f>
        <v>0</v>
      </c>
      <c r="BH370" s="227">
        <f>IF(N370="sníž. přenesená",J370,0)</f>
        <v>0</v>
      </c>
      <c r="BI370" s="227">
        <f>IF(N370="nulová",J370,0)</f>
        <v>0</v>
      </c>
      <c r="BJ370" s="19" t="s">
        <v>80</v>
      </c>
      <c r="BK370" s="227">
        <f>ROUND(I370*H370,2)</f>
        <v>0</v>
      </c>
      <c r="BL370" s="19" t="s">
        <v>135</v>
      </c>
      <c r="BM370" s="226" t="s">
        <v>7015</v>
      </c>
    </row>
    <row r="371" s="2" customFormat="1">
      <c r="A371" s="40"/>
      <c r="B371" s="41"/>
      <c r="C371" s="42"/>
      <c r="D371" s="228" t="s">
        <v>196</v>
      </c>
      <c r="E371" s="42"/>
      <c r="F371" s="229" t="s">
        <v>1190</v>
      </c>
      <c r="G371" s="42"/>
      <c r="H371" s="42"/>
      <c r="I371" s="230"/>
      <c r="J371" s="42"/>
      <c r="K371" s="42"/>
      <c r="L371" s="46"/>
      <c r="M371" s="231"/>
      <c r="N371" s="232"/>
      <c r="O371" s="86"/>
      <c r="P371" s="86"/>
      <c r="Q371" s="86"/>
      <c r="R371" s="86"/>
      <c r="S371" s="86"/>
      <c r="T371" s="87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T371" s="19" t="s">
        <v>196</v>
      </c>
      <c r="AU371" s="19" t="s">
        <v>82</v>
      </c>
    </row>
    <row r="372" s="13" customFormat="1">
      <c r="A372" s="13"/>
      <c r="B372" s="233"/>
      <c r="C372" s="234"/>
      <c r="D372" s="235" t="s">
        <v>198</v>
      </c>
      <c r="E372" s="236" t="s">
        <v>19</v>
      </c>
      <c r="F372" s="237" t="s">
        <v>655</v>
      </c>
      <c r="G372" s="234"/>
      <c r="H372" s="236" t="s">
        <v>19</v>
      </c>
      <c r="I372" s="238"/>
      <c r="J372" s="234"/>
      <c r="K372" s="234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198</v>
      </c>
      <c r="AU372" s="243" t="s">
        <v>82</v>
      </c>
      <c r="AV372" s="13" t="s">
        <v>80</v>
      </c>
      <c r="AW372" s="13" t="s">
        <v>35</v>
      </c>
      <c r="AX372" s="13" t="s">
        <v>73</v>
      </c>
      <c r="AY372" s="243" t="s">
        <v>188</v>
      </c>
    </row>
    <row r="373" s="13" customFormat="1">
      <c r="A373" s="13"/>
      <c r="B373" s="233"/>
      <c r="C373" s="234"/>
      <c r="D373" s="235" t="s">
        <v>198</v>
      </c>
      <c r="E373" s="236" t="s">
        <v>19</v>
      </c>
      <c r="F373" s="237" t="s">
        <v>6938</v>
      </c>
      <c r="G373" s="234"/>
      <c r="H373" s="236" t="s">
        <v>19</v>
      </c>
      <c r="I373" s="238"/>
      <c r="J373" s="234"/>
      <c r="K373" s="234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198</v>
      </c>
      <c r="AU373" s="243" t="s">
        <v>82</v>
      </c>
      <c r="AV373" s="13" t="s">
        <v>80</v>
      </c>
      <c r="AW373" s="13" t="s">
        <v>35</v>
      </c>
      <c r="AX373" s="13" t="s">
        <v>73</v>
      </c>
      <c r="AY373" s="243" t="s">
        <v>188</v>
      </c>
    </row>
    <row r="374" s="14" customFormat="1">
      <c r="A374" s="14"/>
      <c r="B374" s="244"/>
      <c r="C374" s="245"/>
      <c r="D374" s="235" t="s">
        <v>198</v>
      </c>
      <c r="E374" s="246" t="s">
        <v>19</v>
      </c>
      <c r="F374" s="247" t="s">
        <v>6955</v>
      </c>
      <c r="G374" s="245"/>
      <c r="H374" s="248">
        <v>257.27999999999997</v>
      </c>
      <c r="I374" s="249"/>
      <c r="J374" s="245"/>
      <c r="K374" s="245"/>
      <c r="L374" s="250"/>
      <c r="M374" s="251"/>
      <c r="N374" s="252"/>
      <c r="O374" s="252"/>
      <c r="P374" s="252"/>
      <c r="Q374" s="252"/>
      <c r="R374" s="252"/>
      <c r="S374" s="252"/>
      <c r="T374" s="253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4" t="s">
        <v>198</v>
      </c>
      <c r="AU374" s="254" t="s">
        <v>82</v>
      </c>
      <c r="AV374" s="14" t="s">
        <v>82</v>
      </c>
      <c r="AW374" s="14" t="s">
        <v>35</v>
      </c>
      <c r="AX374" s="14" t="s">
        <v>73</v>
      </c>
      <c r="AY374" s="254" t="s">
        <v>188</v>
      </c>
    </row>
    <row r="375" s="14" customFormat="1">
      <c r="A375" s="14"/>
      <c r="B375" s="244"/>
      <c r="C375" s="245"/>
      <c r="D375" s="235" t="s">
        <v>198</v>
      </c>
      <c r="E375" s="246" t="s">
        <v>19</v>
      </c>
      <c r="F375" s="247" t="s">
        <v>6956</v>
      </c>
      <c r="G375" s="245"/>
      <c r="H375" s="248">
        <v>-80.831000000000003</v>
      </c>
      <c r="I375" s="249"/>
      <c r="J375" s="245"/>
      <c r="K375" s="245"/>
      <c r="L375" s="250"/>
      <c r="M375" s="251"/>
      <c r="N375" s="252"/>
      <c r="O375" s="252"/>
      <c r="P375" s="252"/>
      <c r="Q375" s="252"/>
      <c r="R375" s="252"/>
      <c r="S375" s="252"/>
      <c r="T375" s="253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4" t="s">
        <v>198</v>
      </c>
      <c r="AU375" s="254" t="s">
        <v>82</v>
      </c>
      <c r="AV375" s="14" t="s">
        <v>82</v>
      </c>
      <c r="AW375" s="14" t="s">
        <v>35</v>
      </c>
      <c r="AX375" s="14" t="s">
        <v>73</v>
      </c>
      <c r="AY375" s="254" t="s">
        <v>188</v>
      </c>
    </row>
    <row r="376" s="14" customFormat="1">
      <c r="A376" s="14"/>
      <c r="B376" s="244"/>
      <c r="C376" s="245"/>
      <c r="D376" s="235" t="s">
        <v>198</v>
      </c>
      <c r="E376" s="246" t="s">
        <v>19</v>
      </c>
      <c r="F376" s="247" t="s">
        <v>6957</v>
      </c>
      <c r="G376" s="245"/>
      <c r="H376" s="248">
        <v>3.3999999999999999</v>
      </c>
      <c r="I376" s="249"/>
      <c r="J376" s="245"/>
      <c r="K376" s="245"/>
      <c r="L376" s="250"/>
      <c r="M376" s="251"/>
      <c r="N376" s="252"/>
      <c r="O376" s="252"/>
      <c r="P376" s="252"/>
      <c r="Q376" s="252"/>
      <c r="R376" s="252"/>
      <c r="S376" s="252"/>
      <c r="T376" s="253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4" t="s">
        <v>198</v>
      </c>
      <c r="AU376" s="254" t="s">
        <v>82</v>
      </c>
      <c r="AV376" s="14" t="s">
        <v>82</v>
      </c>
      <c r="AW376" s="14" t="s">
        <v>35</v>
      </c>
      <c r="AX376" s="14" t="s">
        <v>73</v>
      </c>
      <c r="AY376" s="254" t="s">
        <v>188</v>
      </c>
    </row>
    <row r="377" s="14" customFormat="1">
      <c r="A377" s="14"/>
      <c r="B377" s="244"/>
      <c r="C377" s="245"/>
      <c r="D377" s="235" t="s">
        <v>198</v>
      </c>
      <c r="E377" s="246" t="s">
        <v>19</v>
      </c>
      <c r="F377" s="247" t="s">
        <v>6958</v>
      </c>
      <c r="G377" s="245"/>
      <c r="H377" s="248">
        <v>1.02</v>
      </c>
      <c r="I377" s="249"/>
      <c r="J377" s="245"/>
      <c r="K377" s="245"/>
      <c r="L377" s="250"/>
      <c r="M377" s="251"/>
      <c r="N377" s="252"/>
      <c r="O377" s="252"/>
      <c r="P377" s="252"/>
      <c r="Q377" s="252"/>
      <c r="R377" s="252"/>
      <c r="S377" s="252"/>
      <c r="T377" s="253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4" t="s">
        <v>198</v>
      </c>
      <c r="AU377" s="254" t="s">
        <v>82</v>
      </c>
      <c r="AV377" s="14" t="s">
        <v>82</v>
      </c>
      <c r="AW377" s="14" t="s">
        <v>35</v>
      </c>
      <c r="AX377" s="14" t="s">
        <v>73</v>
      </c>
      <c r="AY377" s="254" t="s">
        <v>188</v>
      </c>
    </row>
    <row r="378" s="13" customFormat="1">
      <c r="A378" s="13"/>
      <c r="B378" s="233"/>
      <c r="C378" s="234"/>
      <c r="D378" s="235" t="s">
        <v>198</v>
      </c>
      <c r="E378" s="236" t="s">
        <v>19</v>
      </c>
      <c r="F378" s="237" t="s">
        <v>770</v>
      </c>
      <c r="G378" s="234"/>
      <c r="H378" s="236" t="s">
        <v>19</v>
      </c>
      <c r="I378" s="238"/>
      <c r="J378" s="234"/>
      <c r="K378" s="234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198</v>
      </c>
      <c r="AU378" s="243" t="s">
        <v>82</v>
      </c>
      <c r="AV378" s="13" t="s">
        <v>80</v>
      </c>
      <c r="AW378" s="13" t="s">
        <v>35</v>
      </c>
      <c r="AX378" s="13" t="s">
        <v>73</v>
      </c>
      <c r="AY378" s="243" t="s">
        <v>188</v>
      </c>
    </row>
    <row r="379" s="14" customFormat="1">
      <c r="A379" s="14"/>
      <c r="B379" s="244"/>
      <c r="C379" s="245"/>
      <c r="D379" s="235" t="s">
        <v>198</v>
      </c>
      <c r="E379" s="246" t="s">
        <v>19</v>
      </c>
      <c r="F379" s="247" t="s">
        <v>771</v>
      </c>
      <c r="G379" s="245"/>
      <c r="H379" s="248">
        <v>1.21</v>
      </c>
      <c r="I379" s="249"/>
      <c r="J379" s="245"/>
      <c r="K379" s="245"/>
      <c r="L379" s="250"/>
      <c r="M379" s="251"/>
      <c r="N379" s="252"/>
      <c r="O379" s="252"/>
      <c r="P379" s="252"/>
      <c r="Q379" s="252"/>
      <c r="R379" s="252"/>
      <c r="S379" s="252"/>
      <c r="T379" s="253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4" t="s">
        <v>198</v>
      </c>
      <c r="AU379" s="254" t="s">
        <v>82</v>
      </c>
      <c r="AV379" s="14" t="s">
        <v>82</v>
      </c>
      <c r="AW379" s="14" t="s">
        <v>35</v>
      </c>
      <c r="AX379" s="14" t="s">
        <v>73</v>
      </c>
      <c r="AY379" s="254" t="s">
        <v>188</v>
      </c>
    </row>
    <row r="380" s="14" customFormat="1">
      <c r="A380" s="14"/>
      <c r="B380" s="244"/>
      <c r="C380" s="245"/>
      <c r="D380" s="235" t="s">
        <v>198</v>
      </c>
      <c r="E380" s="246" t="s">
        <v>19</v>
      </c>
      <c r="F380" s="247" t="s">
        <v>772</v>
      </c>
      <c r="G380" s="245"/>
      <c r="H380" s="248">
        <v>0.44</v>
      </c>
      <c r="I380" s="249"/>
      <c r="J380" s="245"/>
      <c r="K380" s="245"/>
      <c r="L380" s="250"/>
      <c r="M380" s="251"/>
      <c r="N380" s="252"/>
      <c r="O380" s="252"/>
      <c r="P380" s="252"/>
      <c r="Q380" s="252"/>
      <c r="R380" s="252"/>
      <c r="S380" s="252"/>
      <c r="T380" s="253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4" t="s">
        <v>198</v>
      </c>
      <c r="AU380" s="254" t="s">
        <v>82</v>
      </c>
      <c r="AV380" s="14" t="s">
        <v>82</v>
      </c>
      <c r="AW380" s="14" t="s">
        <v>35</v>
      </c>
      <c r="AX380" s="14" t="s">
        <v>73</v>
      </c>
      <c r="AY380" s="254" t="s">
        <v>188</v>
      </c>
    </row>
    <row r="381" s="14" customFormat="1">
      <c r="A381" s="14"/>
      <c r="B381" s="244"/>
      <c r="C381" s="245"/>
      <c r="D381" s="235" t="s">
        <v>198</v>
      </c>
      <c r="E381" s="246" t="s">
        <v>19</v>
      </c>
      <c r="F381" s="247" t="s">
        <v>773</v>
      </c>
      <c r="G381" s="245"/>
      <c r="H381" s="248">
        <v>0.90000000000000002</v>
      </c>
      <c r="I381" s="249"/>
      <c r="J381" s="245"/>
      <c r="K381" s="245"/>
      <c r="L381" s="250"/>
      <c r="M381" s="251"/>
      <c r="N381" s="252"/>
      <c r="O381" s="252"/>
      <c r="P381" s="252"/>
      <c r="Q381" s="252"/>
      <c r="R381" s="252"/>
      <c r="S381" s="252"/>
      <c r="T381" s="253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4" t="s">
        <v>198</v>
      </c>
      <c r="AU381" s="254" t="s">
        <v>82</v>
      </c>
      <c r="AV381" s="14" t="s">
        <v>82</v>
      </c>
      <c r="AW381" s="14" t="s">
        <v>35</v>
      </c>
      <c r="AX381" s="14" t="s">
        <v>73</v>
      </c>
      <c r="AY381" s="254" t="s">
        <v>188</v>
      </c>
    </row>
    <row r="382" s="14" customFormat="1">
      <c r="A382" s="14"/>
      <c r="B382" s="244"/>
      <c r="C382" s="245"/>
      <c r="D382" s="235" t="s">
        <v>198</v>
      </c>
      <c r="E382" s="246" t="s">
        <v>19</v>
      </c>
      <c r="F382" s="247" t="s">
        <v>774</v>
      </c>
      <c r="G382" s="245"/>
      <c r="H382" s="248">
        <v>0.56000000000000005</v>
      </c>
      <c r="I382" s="249"/>
      <c r="J382" s="245"/>
      <c r="K382" s="245"/>
      <c r="L382" s="250"/>
      <c r="M382" s="251"/>
      <c r="N382" s="252"/>
      <c r="O382" s="252"/>
      <c r="P382" s="252"/>
      <c r="Q382" s="252"/>
      <c r="R382" s="252"/>
      <c r="S382" s="252"/>
      <c r="T382" s="253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4" t="s">
        <v>198</v>
      </c>
      <c r="AU382" s="254" t="s">
        <v>82</v>
      </c>
      <c r="AV382" s="14" t="s">
        <v>82</v>
      </c>
      <c r="AW382" s="14" t="s">
        <v>35</v>
      </c>
      <c r="AX382" s="14" t="s">
        <v>73</v>
      </c>
      <c r="AY382" s="254" t="s">
        <v>188</v>
      </c>
    </row>
    <row r="383" s="14" customFormat="1">
      <c r="A383" s="14"/>
      <c r="B383" s="244"/>
      <c r="C383" s="245"/>
      <c r="D383" s="235" t="s">
        <v>198</v>
      </c>
      <c r="E383" s="246" t="s">
        <v>19</v>
      </c>
      <c r="F383" s="247" t="s">
        <v>775</v>
      </c>
      <c r="G383" s="245"/>
      <c r="H383" s="248">
        <v>0.77000000000000002</v>
      </c>
      <c r="I383" s="249"/>
      <c r="J383" s="245"/>
      <c r="K383" s="245"/>
      <c r="L383" s="250"/>
      <c r="M383" s="251"/>
      <c r="N383" s="252"/>
      <c r="O383" s="252"/>
      <c r="P383" s="252"/>
      <c r="Q383" s="252"/>
      <c r="R383" s="252"/>
      <c r="S383" s="252"/>
      <c r="T383" s="253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4" t="s">
        <v>198</v>
      </c>
      <c r="AU383" s="254" t="s">
        <v>82</v>
      </c>
      <c r="AV383" s="14" t="s">
        <v>82</v>
      </c>
      <c r="AW383" s="14" t="s">
        <v>35</v>
      </c>
      <c r="AX383" s="14" t="s">
        <v>73</v>
      </c>
      <c r="AY383" s="254" t="s">
        <v>188</v>
      </c>
    </row>
    <row r="384" s="14" customFormat="1">
      <c r="A384" s="14"/>
      <c r="B384" s="244"/>
      <c r="C384" s="245"/>
      <c r="D384" s="235" t="s">
        <v>198</v>
      </c>
      <c r="E384" s="246" t="s">
        <v>19</v>
      </c>
      <c r="F384" s="247" t="s">
        <v>6959</v>
      </c>
      <c r="G384" s="245"/>
      <c r="H384" s="248">
        <v>1.0780000000000001</v>
      </c>
      <c r="I384" s="249"/>
      <c r="J384" s="245"/>
      <c r="K384" s="245"/>
      <c r="L384" s="250"/>
      <c r="M384" s="251"/>
      <c r="N384" s="252"/>
      <c r="O384" s="252"/>
      <c r="P384" s="252"/>
      <c r="Q384" s="252"/>
      <c r="R384" s="252"/>
      <c r="S384" s="252"/>
      <c r="T384" s="253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4" t="s">
        <v>198</v>
      </c>
      <c r="AU384" s="254" t="s">
        <v>82</v>
      </c>
      <c r="AV384" s="14" t="s">
        <v>82</v>
      </c>
      <c r="AW384" s="14" t="s">
        <v>35</v>
      </c>
      <c r="AX384" s="14" t="s">
        <v>73</v>
      </c>
      <c r="AY384" s="254" t="s">
        <v>188</v>
      </c>
    </row>
    <row r="385" s="14" customFormat="1">
      <c r="A385" s="14"/>
      <c r="B385" s="244"/>
      <c r="C385" s="245"/>
      <c r="D385" s="235" t="s">
        <v>198</v>
      </c>
      <c r="E385" s="246" t="s">
        <v>19</v>
      </c>
      <c r="F385" s="247" t="s">
        <v>6960</v>
      </c>
      <c r="G385" s="245"/>
      <c r="H385" s="248">
        <v>0.308</v>
      </c>
      <c r="I385" s="249"/>
      <c r="J385" s="245"/>
      <c r="K385" s="245"/>
      <c r="L385" s="250"/>
      <c r="M385" s="251"/>
      <c r="N385" s="252"/>
      <c r="O385" s="252"/>
      <c r="P385" s="252"/>
      <c r="Q385" s="252"/>
      <c r="R385" s="252"/>
      <c r="S385" s="252"/>
      <c r="T385" s="253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4" t="s">
        <v>198</v>
      </c>
      <c r="AU385" s="254" t="s">
        <v>82</v>
      </c>
      <c r="AV385" s="14" t="s">
        <v>82</v>
      </c>
      <c r="AW385" s="14" t="s">
        <v>35</v>
      </c>
      <c r="AX385" s="14" t="s">
        <v>73</v>
      </c>
      <c r="AY385" s="254" t="s">
        <v>188</v>
      </c>
    </row>
    <row r="386" s="14" customFormat="1">
      <c r="A386" s="14"/>
      <c r="B386" s="244"/>
      <c r="C386" s="245"/>
      <c r="D386" s="235" t="s">
        <v>198</v>
      </c>
      <c r="E386" s="246" t="s">
        <v>19</v>
      </c>
      <c r="F386" s="247" t="s">
        <v>773</v>
      </c>
      <c r="G386" s="245"/>
      <c r="H386" s="248">
        <v>0.90000000000000002</v>
      </c>
      <c r="I386" s="249"/>
      <c r="J386" s="245"/>
      <c r="K386" s="245"/>
      <c r="L386" s="250"/>
      <c r="M386" s="251"/>
      <c r="N386" s="252"/>
      <c r="O386" s="252"/>
      <c r="P386" s="252"/>
      <c r="Q386" s="252"/>
      <c r="R386" s="252"/>
      <c r="S386" s="252"/>
      <c r="T386" s="253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4" t="s">
        <v>198</v>
      </c>
      <c r="AU386" s="254" t="s">
        <v>82</v>
      </c>
      <c r="AV386" s="14" t="s">
        <v>82</v>
      </c>
      <c r="AW386" s="14" t="s">
        <v>35</v>
      </c>
      <c r="AX386" s="14" t="s">
        <v>73</v>
      </c>
      <c r="AY386" s="254" t="s">
        <v>188</v>
      </c>
    </row>
    <row r="387" s="14" customFormat="1">
      <c r="A387" s="14"/>
      <c r="B387" s="244"/>
      <c r="C387" s="245"/>
      <c r="D387" s="235" t="s">
        <v>198</v>
      </c>
      <c r="E387" s="246" t="s">
        <v>19</v>
      </c>
      <c r="F387" s="247" t="s">
        <v>6961</v>
      </c>
      <c r="G387" s="245"/>
      <c r="H387" s="248">
        <v>0.47599999999999998</v>
      </c>
      <c r="I387" s="249"/>
      <c r="J387" s="245"/>
      <c r="K387" s="245"/>
      <c r="L387" s="250"/>
      <c r="M387" s="251"/>
      <c r="N387" s="252"/>
      <c r="O387" s="252"/>
      <c r="P387" s="252"/>
      <c r="Q387" s="252"/>
      <c r="R387" s="252"/>
      <c r="S387" s="252"/>
      <c r="T387" s="253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4" t="s">
        <v>198</v>
      </c>
      <c r="AU387" s="254" t="s">
        <v>82</v>
      </c>
      <c r="AV387" s="14" t="s">
        <v>82</v>
      </c>
      <c r="AW387" s="14" t="s">
        <v>35</v>
      </c>
      <c r="AX387" s="14" t="s">
        <v>73</v>
      </c>
      <c r="AY387" s="254" t="s">
        <v>188</v>
      </c>
    </row>
    <row r="388" s="14" customFormat="1">
      <c r="A388" s="14"/>
      <c r="B388" s="244"/>
      <c r="C388" s="245"/>
      <c r="D388" s="235" t="s">
        <v>198</v>
      </c>
      <c r="E388" s="246" t="s">
        <v>19</v>
      </c>
      <c r="F388" s="247" t="s">
        <v>6962</v>
      </c>
      <c r="G388" s="245"/>
      <c r="H388" s="248">
        <v>0.68600000000000005</v>
      </c>
      <c r="I388" s="249"/>
      <c r="J388" s="245"/>
      <c r="K388" s="245"/>
      <c r="L388" s="250"/>
      <c r="M388" s="251"/>
      <c r="N388" s="252"/>
      <c r="O388" s="252"/>
      <c r="P388" s="252"/>
      <c r="Q388" s="252"/>
      <c r="R388" s="252"/>
      <c r="S388" s="252"/>
      <c r="T388" s="253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4" t="s">
        <v>198</v>
      </c>
      <c r="AU388" s="254" t="s">
        <v>82</v>
      </c>
      <c r="AV388" s="14" t="s">
        <v>82</v>
      </c>
      <c r="AW388" s="14" t="s">
        <v>35</v>
      </c>
      <c r="AX388" s="14" t="s">
        <v>73</v>
      </c>
      <c r="AY388" s="254" t="s">
        <v>188</v>
      </c>
    </row>
    <row r="389" s="14" customFormat="1">
      <c r="A389" s="14"/>
      <c r="B389" s="244"/>
      <c r="C389" s="245"/>
      <c r="D389" s="235" t="s">
        <v>198</v>
      </c>
      <c r="E389" s="246" t="s">
        <v>19</v>
      </c>
      <c r="F389" s="247" t="s">
        <v>6963</v>
      </c>
      <c r="G389" s="245"/>
      <c r="H389" s="248">
        <v>0.44400000000000001</v>
      </c>
      <c r="I389" s="249"/>
      <c r="J389" s="245"/>
      <c r="K389" s="245"/>
      <c r="L389" s="250"/>
      <c r="M389" s="251"/>
      <c r="N389" s="252"/>
      <c r="O389" s="252"/>
      <c r="P389" s="252"/>
      <c r="Q389" s="252"/>
      <c r="R389" s="252"/>
      <c r="S389" s="252"/>
      <c r="T389" s="253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4" t="s">
        <v>198</v>
      </c>
      <c r="AU389" s="254" t="s">
        <v>82</v>
      </c>
      <c r="AV389" s="14" t="s">
        <v>82</v>
      </c>
      <c r="AW389" s="14" t="s">
        <v>35</v>
      </c>
      <c r="AX389" s="14" t="s">
        <v>73</v>
      </c>
      <c r="AY389" s="254" t="s">
        <v>188</v>
      </c>
    </row>
    <row r="390" s="13" customFormat="1">
      <c r="A390" s="13"/>
      <c r="B390" s="233"/>
      <c r="C390" s="234"/>
      <c r="D390" s="235" t="s">
        <v>198</v>
      </c>
      <c r="E390" s="236" t="s">
        <v>19</v>
      </c>
      <c r="F390" s="237" t="s">
        <v>731</v>
      </c>
      <c r="G390" s="234"/>
      <c r="H390" s="236" t="s">
        <v>19</v>
      </c>
      <c r="I390" s="238"/>
      <c r="J390" s="234"/>
      <c r="K390" s="234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198</v>
      </c>
      <c r="AU390" s="243" t="s">
        <v>82</v>
      </c>
      <c r="AV390" s="13" t="s">
        <v>80</v>
      </c>
      <c r="AW390" s="13" t="s">
        <v>35</v>
      </c>
      <c r="AX390" s="13" t="s">
        <v>73</v>
      </c>
      <c r="AY390" s="243" t="s">
        <v>188</v>
      </c>
    </row>
    <row r="391" s="14" customFormat="1">
      <c r="A391" s="14"/>
      <c r="B391" s="244"/>
      <c r="C391" s="245"/>
      <c r="D391" s="235" t="s">
        <v>198</v>
      </c>
      <c r="E391" s="246" t="s">
        <v>19</v>
      </c>
      <c r="F391" s="247" t="s">
        <v>6964</v>
      </c>
      <c r="G391" s="245"/>
      <c r="H391" s="248">
        <v>5.0129999999999999</v>
      </c>
      <c r="I391" s="249"/>
      <c r="J391" s="245"/>
      <c r="K391" s="245"/>
      <c r="L391" s="250"/>
      <c r="M391" s="251"/>
      <c r="N391" s="252"/>
      <c r="O391" s="252"/>
      <c r="P391" s="252"/>
      <c r="Q391" s="252"/>
      <c r="R391" s="252"/>
      <c r="S391" s="252"/>
      <c r="T391" s="253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4" t="s">
        <v>198</v>
      </c>
      <c r="AU391" s="254" t="s">
        <v>82</v>
      </c>
      <c r="AV391" s="14" t="s">
        <v>82</v>
      </c>
      <c r="AW391" s="14" t="s">
        <v>35</v>
      </c>
      <c r="AX391" s="14" t="s">
        <v>73</v>
      </c>
      <c r="AY391" s="254" t="s">
        <v>188</v>
      </c>
    </row>
    <row r="392" s="14" customFormat="1">
      <c r="A392" s="14"/>
      <c r="B392" s="244"/>
      <c r="C392" s="245"/>
      <c r="D392" s="235" t="s">
        <v>198</v>
      </c>
      <c r="E392" s="246" t="s">
        <v>19</v>
      </c>
      <c r="F392" s="247" t="s">
        <v>6965</v>
      </c>
      <c r="G392" s="245"/>
      <c r="H392" s="248">
        <v>2.1379999999999999</v>
      </c>
      <c r="I392" s="249"/>
      <c r="J392" s="245"/>
      <c r="K392" s="245"/>
      <c r="L392" s="250"/>
      <c r="M392" s="251"/>
      <c r="N392" s="252"/>
      <c r="O392" s="252"/>
      <c r="P392" s="252"/>
      <c r="Q392" s="252"/>
      <c r="R392" s="252"/>
      <c r="S392" s="252"/>
      <c r="T392" s="253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4" t="s">
        <v>198</v>
      </c>
      <c r="AU392" s="254" t="s">
        <v>82</v>
      </c>
      <c r="AV392" s="14" t="s">
        <v>82</v>
      </c>
      <c r="AW392" s="14" t="s">
        <v>35</v>
      </c>
      <c r="AX392" s="14" t="s">
        <v>73</v>
      </c>
      <c r="AY392" s="254" t="s">
        <v>188</v>
      </c>
    </row>
    <row r="393" s="14" customFormat="1">
      <c r="A393" s="14"/>
      <c r="B393" s="244"/>
      <c r="C393" s="245"/>
      <c r="D393" s="235" t="s">
        <v>198</v>
      </c>
      <c r="E393" s="246" t="s">
        <v>19</v>
      </c>
      <c r="F393" s="247" t="s">
        <v>6966</v>
      </c>
      <c r="G393" s="245"/>
      <c r="H393" s="248">
        <v>2.25</v>
      </c>
      <c r="I393" s="249"/>
      <c r="J393" s="245"/>
      <c r="K393" s="245"/>
      <c r="L393" s="250"/>
      <c r="M393" s="251"/>
      <c r="N393" s="252"/>
      <c r="O393" s="252"/>
      <c r="P393" s="252"/>
      <c r="Q393" s="252"/>
      <c r="R393" s="252"/>
      <c r="S393" s="252"/>
      <c r="T393" s="25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4" t="s">
        <v>198</v>
      </c>
      <c r="AU393" s="254" t="s">
        <v>82</v>
      </c>
      <c r="AV393" s="14" t="s">
        <v>82</v>
      </c>
      <c r="AW393" s="14" t="s">
        <v>35</v>
      </c>
      <c r="AX393" s="14" t="s">
        <v>73</v>
      </c>
      <c r="AY393" s="254" t="s">
        <v>188</v>
      </c>
    </row>
    <row r="394" s="14" customFormat="1">
      <c r="A394" s="14"/>
      <c r="B394" s="244"/>
      <c r="C394" s="245"/>
      <c r="D394" s="235" t="s">
        <v>198</v>
      </c>
      <c r="E394" s="246" t="s">
        <v>19</v>
      </c>
      <c r="F394" s="247" t="s">
        <v>6967</v>
      </c>
      <c r="G394" s="245"/>
      <c r="H394" s="248">
        <v>1.3500000000000001</v>
      </c>
      <c r="I394" s="249"/>
      <c r="J394" s="245"/>
      <c r="K394" s="245"/>
      <c r="L394" s="250"/>
      <c r="M394" s="251"/>
      <c r="N394" s="252"/>
      <c r="O394" s="252"/>
      <c r="P394" s="252"/>
      <c r="Q394" s="252"/>
      <c r="R394" s="252"/>
      <c r="S394" s="252"/>
      <c r="T394" s="253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4" t="s">
        <v>198</v>
      </c>
      <c r="AU394" s="254" t="s">
        <v>82</v>
      </c>
      <c r="AV394" s="14" t="s">
        <v>82</v>
      </c>
      <c r="AW394" s="14" t="s">
        <v>35</v>
      </c>
      <c r="AX394" s="14" t="s">
        <v>73</v>
      </c>
      <c r="AY394" s="254" t="s">
        <v>188</v>
      </c>
    </row>
    <row r="395" s="14" customFormat="1">
      <c r="A395" s="14"/>
      <c r="B395" s="244"/>
      <c r="C395" s="245"/>
      <c r="D395" s="235" t="s">
        <v>198</v>
      </c>
      <c r="E395" s="246" t="s">
        <v>19</v>
      </c>
      <c r="F395" s="247" t="s">
        <v>6968</v>
      </c>
      <c r="G395" s="245"/>
      <c r="H395" s="248">
        <v>0.62</v>
      </c>
      <c r="I395" s="249"/>
      <c r="J395" s="245"/>
      <c r="K395" s="245"/>
      <c r="L395" s="250"/>
      <c r="M395" s="251"/>
      <c r="N395" s="252"/>
      <c r="O395" s="252"/>
      <c r="P395" s="252"/>
      <c r="Q395" s="252"/>
      <c r="R395" s="252"/>
      <c r="S395" s="252"/>
      <c r="T395" s="253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4" t="s">
        <v>198</v>
      </c>
      <c r="AU395" s="254" t="s">
        <v>82</v>
      </c>
      <c r="AV395" s="14" t="s">
        <v>82</v>
      </c>
      <c r="AW395" s="14" t="s">
        <v>35</v>
      </c>
      <c r="AX395" s="14" t="s">
        <v>73</v>
      </c>
      <c r="AY395" s="254" t="s">
        <v>188</v>
      </c>
    </row>
    <row r="396" s="13" customFormat="1">
      <c r="A396" s="13"/>
      <c r="B396" s="233"/>
      <c r="C396" s="234"/>
      <c r="D396" s="235" t="s">
        <v>198</v>
      </c>
      <c r="E396" s="236" t="s">
        <v>19</v>
      </c>
      <c r="F396" s="237" t="s">
        <v>735</v>
      </c>
      <c r="G396" s="234"/>
      <c r="H396" s="236" t="s">
        <v>19</v>
      </c>
      <c r="I396" s="238"/>
      <c r="J396" s="234"/>
      <c r="K396" s="234"/>
      <c r="L396" s="239"/>
      <c r="M396" s="240"/>
      <c r="N396" s="241"/>
      <c r="O396" s="241"/>
      <c r="P396" s="241"/>
      <c r="Q396" s="241"/>
      <c r="R396" s="241"/>
      <c r="S396" s="241"/>
      <c r="T396" s="24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198</v>
      </c>
      <c r="AU396" s="243" t="s">
        <v>82</v>
      </c>
      <c r="AV396" s="13" t="s">
        <v>80</v>
      </c>
      <c r="AW396" s="13" t="s">
        <v>35</v>
      </c>
      <c r="AX396" s="13" t="s">
        <v>73</v>
      </c>
      <c r="AY396" s="243" t="s">
        <v>188</v>
      </c>
    </row>
    <row r="397" s="14" customFormat="1">
      <c r="A397" s="14"/>
      <c r="B397" s="244"/>
      <c r="C397" s="245"/>
      <c r="D397" s="235" t="s">
        <v>198</v>
      </c>
      <c r="E397" s="246" t="s">
        <v>19</v>
      </c>
      <c r="F397" s="247" t="s">
        <v>6969</v>
      </c>
      <c r="G397" s="245"/>
      <c r="H397" s="248">
        <v>123.52</v>
      </c>
      <c r="I397" s="249"/>
      <c r="J397" s="245"/>
      <c r="K397" s="245"/>
      <c r="L397" s="250"/>
      <c r="M397" s="251"/>
      <c r="N397" s="252"/>
      <c r="O397" s="252"/>
      <c r="P397" s="252"/>
      <c r="Q397" s="252"/>
      <c r="R397" s="252"/>
      <c r="S397" s="252"/>
      <c r="T397" s="253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4" t="s">
        <v>198</v>
      </c>
      <c r="AU397" s="254" t="s">
        <v>82</v>
      </c>
      <c r="AV397" s="14" t="s">
        <v>82</v>
      </c>
      <c r="AW397" s="14" t="s">
        <v>35</v>
      </c>
      <c r="AX397" s="14" t="s">
        <v>73</v>
      </c>
      <c r="AY397" s="254" t="s">
        <v>188</v>
      </c>
    </row>
    <row r="398" s="14" customFormat="1">
      <c r="A398" s="14"/>
      <c r="B398" s="244"/>
      <c r="C398" s="245"/>
      <c r="D398" s="235" t="s">
        <v>198</v>
      </c>
      <c r="E398" s="246" t="s">
        <v>19</v>
      </c>
      <c r="F398" s="247" t="s">
        <v>6970</v>
      </c>
      <c r="G398" s="245"/>
      <c r="H398" s="248">
        <v>4.0599999999999996</v>
      </c>
      <c r="I398" s="249"/>
      <c r="J398" s="245"/>
      <c r="K398" s="245"/>
      <c r="L398" s="250"/>
      <c r="M398" s="251"/>
      <c r="N398" s="252"/>
      <c r="O398" s="252"/>
      <c r="P398" s="252"/>
      <c r="Q398" s="252"/>
      <c r="R398" s="252"/>
      <c r="S398" s="252"/>
      <c r="T398" s="253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4" t="s">
        <v>198</v>
      </c>
      <c r="AU398" s="254" t="s">
        <v>82</v>
      </c>
      <c r="AV398" s="14" t="s">
        <v>82</v>
      </c>
      <c r="AW398" s="14" t="s">
        <v>35</v>
      </c>
      <c r="AX398" s="14" t="s">
        <v>73</v>
      </c>
      <c r="AY398" s="254" t="s">
        <v>188</v>
      </c>
    </row>
    <row r="399" s="14" customFormat="1">
      <c r="A399" s="14"/>
      <c r="B399" s="244"/>
      <c r="C399" s="245"/>
      <c r="D399" s="235" t="s">
        <v>198</v>
      </c>
      <c r="E399" s="246" t="s">
        <v>19</v>
      </c>
      <c r="F399" s="247" t="s">
        <v>6971</v>
      </c>
      <c r="G399" s="245"/>
      <c r="H399" s="248">
        <v>2.3199999999999998</v>
      </c>
      <c r="I399" s="249"/>
      <c r="J399" s="245"/>
      <c r="K399" s="245"/>
      <c r="L399" s="250"/>
      <c r="M399" s="251"/>
      <c r="N399" s="252"/>
      <c r="O399" s="252"/>
      <c r="P399" s="252"/>
      <c r="Q399" s="252"/>
      <c r="R399" s="252"/>
      <c r="S399" s="252"/>
      <c r="T399" s="253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4" t="s">
        <v>198</v>
      </c>
      <c r="AU399" s="254" t="s">
        <v>82</v>
      </c>
      <c r="AV399" s="14" t="s">
        <v>82</v>
      </c>
      <c r="AW399" s="14" t="s">
        <v>35</v>
      </c>
      <c r="AX399" s="14" t="s">
        <v>73</v>
      </c>
      <c r="AY399" s="254" t="s">
        <v>188</v>
      </c>
    </row>
    <row r="400" s="14" customFormat="1">
      <c r="A400" s="14"/>
      <c r="B400" s="244"/>
      <c r="C400" s="245"/>
      <c r="D400" s="235" t="s">
        <v>198</v>
      </c>
      <c r="E400" s="246" t="s">
        <v>19</v>
      </c>
      <c r="F400" s="247" t="s">
        <v>6972</v>
      </c>
      <c r="G400" s="245"/>
      <c r="H400" s="248">
        <v>3.48</v>
      </c>
      <c r="I400" s="249"/>
      <c r="J400" s="245"/>
      <c r="K400" s="245"/>
      <c r="L400" s="250"/>
      <c r="M400" s="251"/>
      <c r="N400" s="252"/>
      <c r="O400" s="252"/>
      <c r="P400" s="252"/>
      <c r="Q400" s="252"/>
      <c r="R400" s="252"/>
      <c r="S400" s="252"/>
      <c r="T400" s="253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4" t="s">
        <v>198</v>
      </c>
      <c r="AU400" s="254" t="s">
        <v>82</v>
      </c>
      <c r="AV400" s="14" t="s">
        <v>82</v>
      </c>
      <c r="AW400" s="14" t="s">
        <v>35</v>
      </c>
      <c r="AX400" s="14" t="s">
        <v>73</v>
      </c>
      <c r="AY400" s="254" t="s">
        <v>188</v>
      </c>
    </row>
    <row r="401" s="14" customFormat="1">
      <c r="A401" s="14"/>
      <c r="B401" s="244"/>
      <c r="C401" s="245"/>
      <c r="D401" s="235" t="s">
        <v>198</v>
      </c>
      <c r="E401" s="246" t="s">
        <v>19</v>
      </c>
      <c r="F401" s="247" t="s">
        <v>6971</v>
      </c>
      <c r="G401" s="245"/>
      <c r="H401" s="248">
        <v>2.3199999999999998</v>
      </c>
      <c r="I401" s="249"/>
      <c r="J401" s="245"/>
      <c r="K401" s="245"/>
      <c r="L401" s="250"/>
      <c r="M401" s="251"/>
      <c r="N401" s="252"/>
      <c r="O401" s="252"/>
      <c r="P401" s="252"/>
      <c r="Q401" s="252"/>
      <c r="R401" s="252"/>
      <c r="S401" s="252"/>
      <c r="T401" s="253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4" t="s">
        <v>198</v>
      </c>
      <c r="AU401" s="254" t="s">
        <v>82</v>
      </c>
      <c r="AV401" s="14" t="s">
        <v>82</v>
      </c>
      <c r="AW401" s="14" t="s">
        <v>35</v>
      </c>
      <c r="AX401" s="14" t="s">
        <v>73</v>
      </c>
      <c r="AY401" s="254" t="s">
        <v>188</v>
      </c>
    </row>
    <row r="402" s="14" customFormat="1">
      <c r="A402" s="14"/>
      <c r="B402" s="244"/>
      <c r="C402" s="245"/>
      <c r="D402" s="235" t="s">
        <v>198</v>
      </c>
      <c r="E402" s="246" t="s">
        <v>19</v>
      </c>
      <c r="F402" s="247" t="s">
        <v>6973</v>
      </c>
      <c r="G402" s="245"/>
      <c r="H402" s="248">
        <v>4.0599999999999996</v>
      </c>
      <c r="I402" s="249"/>
      <c r="J402" s="245"/>
      <c r="K402" s="245"/>
      <c r="L402" s="250"/>
      <c r="M402" s="251"/>
      <c r="N402" s="252"/>
      <c r="O402" s="252"/>
      <c r="P402" s="252"/>
      <c r="Q402" s="252"/>
      <c r="R402" s="252"/>
      <c r="S402" s="252"/>
      <c r="T402" s="253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4" t="s">
        <v>198</v>
      </c>
      <c r="AU402" s="254" t="s">
        <v>82</v>
      </c>
      <c r="AV402" s="14" t="s">
        <v>82</v>
      </c>
      <c r="AW402" s="14" t="s">
        <v>35</v>
      </c>
      <c r="AX402" s="14" t="s">
        <v>73</v>
      </c>
      <c r="AY402" s="254" t="s">
        <v>188</v>
      </c>
    </row>
    <row r="403" s="14" customFormat="1">
      <c r="A403" s="14"/>
      <c r="B403" s="244"/>
      <c r="C403" s="245"/>
      <c r="D403" s="235" t="s">
        <v>198</v>
      </c>
      <c r="E403" s="246" t="s">
        <v>19</v>
      </c>
      <c r="F403" s="247" t="s">
        <v>6974</v>
      </c>
      <c r="G403" s="245"/>
      <c r="H403" s="248">
        <v>6.9000000000000004</v>
      </c>
      <c r="I403" s="249"/>
      <c r="J403" s="245"/>
      <c r="K403" s="245"/>
      <c r="L403" s="250"/>
      <c r="M403" s="251"/>
      <c r="N403" s="252"/>
      <c r="O403" s="252"/>
      <c r="P403" s="252"/>
      <c r="Q403" s="252"/>
      <c r="R403" s="252"/>
      <c r="S403" s="252"/>
      <c r="T403" s="253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4" t="s">
        <v>198</v>
      </c>
      <c r="AU403" s="254" t="s">
        <v>82</v>
      </c>
      <c r="AV403" s="14" t="s">
        <v>82</v>
      </c>
      <c r="AW403" s="14" t="s">
        <v>35</v>
      </c>
      <c r="AX403" s="14" t="s">
        <v>73</v>
      </c>
      <c r="AY403" s="254" t="s">
        <v>188</v>
      </c>
    </row>
    <row r="404" s="14" customFormat="1">
      <c r="A404" s="14"/>
      <c r="B404" s="244"/>
      <c r="C404" s="245"/>
      <c r="D404" s="235" t="s">
        <v>198</v>
      </c>
      <c r="E404" s="246" t="s">
        <v>19</v>
      </c>
      <c r="F404" s="247" t="s">
        <v>6975</v>
      </c>
      <c r="G404" s="245"/>
      <c r="H404" s="248">
        <v>23.559999999999999</v>
      </c>
      <c r="I404" s="249"/>
      <c r="J404" s="245"/>
      <c r="K404" s="245"/>
      <c r="L404" s="250"/>
      <c r="M404" s="251"/>
      <c r="N404" s="252"/>
      <c r="O404" s="252"/>
      <c r="P404" s="252"/>
      <c r="Q404" s="252"/>
      <c r="R404" s="252"/>
      <c r="S404" s="252"/>
      <c r="T404" s="253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4" t="s">
        <v>198</v>
      </c>
      <c r="AU404" s="254" t="s">
        <v>82</v>
      </c>
      <c r="AV404" s="14" t="s">
        <v>82</v>
      </c>
      <c r="AW404" s="14" t="s">
        <v>35</v>
      </c>
      <c r="AX404" s="14" t="s">
        <v>73</v>
      </c>
      <c r="AY404" s="254" t="s">
        <v>188</v>
      </c>
    </row>
    <row r="405" s="14" customFormat="1">
      <c r="A405" s="14"/>
      <c r="B405" s="244"/>
      <c r="C405" s="245"/>
      <c r="D405" s="235" t="s">
        <v>198</v>
      </c>
      <c r="E405" s="246" t="s">
        <v>19</v>
      </c>
      <c r="F405" s="247" t="s">
        <v>6975</v>
      </c>
      <c r="G405" s="245"/>
      <c r="H405" s="248">
        <v>23.559999999999999</v>
      </c>
      <c r="I405" s="249"/>
      <c r="J405" s="245"/>
      <c r="K405" s="245"/>
      <c r="L405" s="250"/>
      <c r="M405" s="251"/>
      <c r="N405" s="252"/>
      <c r="O405" s="252"/>
      <c r="P405" s="252"/>
      <c r="Q405" s="252"/>
      <c r="R405" s="252"/>
      <c r="S405" s="252"/>
      <c r="T405" s="253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4" t="s">
        <v>198</v>
      </c>
      <c r="AU405" s="254" t="s">
        <v>82</v>
      </c>
      <c r="AV405" s="14" t="s">
        <v>82</v>
      </c>
      <c r="AW405" s="14" t="s">
        <v>35</v>
      </c>
      <c r="AX405" s="14" t="s">
        <v>73</v>
      </c>
      <c r="AY405" s="254" t="s">
        <v>188</v>
      </c>
    </row>
    <row r="406" s="14" customFormat="1">
      <c r="A406" s="14"/>
      <c r="B406" s="244"/>
      <c r="C406" s="245"/>
      <c r="D406" s="235" t="s">
        <v>198</v>
      </c>
      <c r="E406" s="246" t="s">
        <v>19</v>
      </c>
      <c r="F406" s="247" t="s">
        <v>6976</v>
      </c>
      <c r="G406" s="245"/>
      <c r="H406" s="248">
        <v>3.71</v>
      </c>
      <c r="I406" s="249"/>
      <c r="J406" s="245"/>
      <c r="K406" s="245"/>
      <c r="L406" s="250"/>
      <c r="M406" s="251"/>
      <c r="N406" s="252"/>
      <c r="O406" s="252"/>
      <c r="P406" s="252"/>
      <c r="Q406" s="252"/>
      <c r="R406" s="252"/>
      <c r="S406" s="252"/>
      <c r="T406" s="253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4" t="s">
        <v>198</v>
      </c>
      <c r="AU406" s="254" t="s">
        <v>82</v>
      </c>
      <c r="AV406" s="14" t="s">
        <v>82</v>
      </c>
      <c r="AW406" s="14" t="s">
        <v>35</v>
      </c>
      <c r="AX406" s="14" t="s">
        <v>73</v>
      </c>
      <c r="AY406" s="254" t="s">
        <v>188</v>
      </c>
    </row>
    <row r="407" s="14" customFormat="1">
      <c r="A407" s="14"/>
      <c r="B407" s="244"/>
      <c r="C407" s="245"/>
      <c r="D407" s="235" t="s">
        <v>198</v>
      </c>
      <c r="E407" s="246" t="s">
        <v>19</v>
      </c>
      <c r="F407" s="247" t="s">
        <v>6977</v>
      </c>
      <c r="G407" s="245"/>
      <c r="H407" s="248">
        <v>1.1599999999999999</v>
      </c>
      <c r="I407" s="249"/>
      <c r="J407" s="245"/>
      <c r="K407" s="245"/>
      <c r="L407" s="250"/>
      <c r="M407" s="251"/>
      <c r="N407" s="252"/>
      <c r="O407" s="252"/>
      <c r="P407" s="252"/>
      <c r="Q407" s="252"/>
      <c r="R407" s="252"/>
      <c r="S407" s="252"/>
      <c r="T407" s="253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4" t="s">
        <v>198</v>
      </c>
      <c r="AU407" s="254" t="s">
        <v>82</v>
      </c>
      <c r="AV407" s="14" t="s">
        <v>82</v>
      </c>
      <c r="AW407" s="14" t="s">
        <v>35</v>
      </c>
      <c r="AX407" s="14" t="s">
        <v>73</v>
      </c>
      <c r="AY407" s="254" t="s">
        <v>188</v>
      </c>
    </row>
    <row r="408" s="14" customFormat="1">
      <c r="A408" s="14"/>
      <c r="B408" s="244"/>
      <c r="C408" s="245"/>
      <c r="D408" s="235" t="s">
        <v>198</v>
      </c>
      <c r="E408" s="246" t="s">
        <v>19</v>
      </c>
      <c r="F408" s="247" t="s">
        <v>6977</v>
      </c>
      <c r="G408" s="245"/>
      <c r="H408" s="248">
        <v>1.1599999999999999</v>
      </c>
      <c r="I408" s="249"/>
      <c r="J408" s="245"/>
      <c r="K408" s="245"/>
      <c r="L408" s="250"/>
      <c r="M408" s="251"/>
      <c r="N408" s="252"/>
      <c r="O408" s="252"/>
      <c r="P408" s="252"/>
      <c r="Q408" s="252"/>
      <c r="R408" s="252"/>
      <c r="S408" s="252"/>
      <c r="T408" s="253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4" t="s">
        <v>198</v>
      </c>
      <c r="AU408" s="254" t="s">
        <v>82</v>
      </c>
      <c r="AV408" s="14" t="s">
        <v>82</v>
      </c>
      <c r="AW408" s="14" t="s">
        <v>35</v>
      </c>
      <c r="AX408" s="14" t="s">
        <v>73</v>
      </c>
      <c r="AY408" s="254" t="s">
        <v>188</v>
      </c>
    </row>
    <row r="409" s="14" customFormat="1">
      <c r="A409" s="14"/>
      <c r="B409" s="244"/>
      <c r="C409" s="245"/>
      <c r="D409" s="235" t="s">
        <v>198</v>
      </c>
      <c r="E409" s="246" t="s">
        <v>19</v>
      </c>
      <c r="F409" s="247" t="s">
        <v>6978</v>
      </c>
      <c r="G409" s="245"/>
      <c r="H409" s="248">
        <v>3.71</v>
      </c>
      <c r="I409" s="249"/>
      <c r="J409" s="245"/>
      <c r="K409" s="245"/>
      <c r="L409" s="250"/>
      <c r="M409" s="251"/>
      <c r="N409" s="252"/>
      <c r="O409" s="252"/>
      <c r="P409" s="252"/>
      <c r="Q409" s="252"/>
      <c r="R409" s="252"/>
      <c r="S409" s="252"/>
      <c r="T409" s="253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4" t="s">
        <v>198</v>
      </c>
      <c r="AU409" s="254" t="s">
        <v>82</v>
      </c>
      <c r="AV409" s="14" t="s">
        <v>82</v>
      </c>
      <c r="AW409" s="14" t="s">
        <v>35</v>
      </c>
      <c r="AX409" s="14" t="s">
        <v>73</v>
      </c>
      <c r="AY409" s="254" t="s">
        <v>188</v>
      </c>
    </row>
    <row r="410" s="14" customFormat="1">
      <c r="A410" s="14"/>
      <c r="B410" s="244"/>
      <c r="C410" s="245"/>
      <c r="D410" s="235" t="s">
        <v>198</v>
      </c>
      <c r="E410" s="246" t="s">
        <v>19</v>
      </c>
      <c r="F410" s="247" t="s">
        <v>6979</v>
      </c>
      <c r="G410" s="245"/>
      <c r="H410" s="248">
        <v>13.800000000000001</v>
      </c>
      <c r="I410" s="249"/>
      <c r="J410" s="245"/>
      <c r="K410" s="245"/>
      <c r="L410" s="250"/>
      <c r="M410" s="251"/>
      <c r="N410" s="252"/>
      <c r="O410" s="252"/>
      <c r="P410" s="252"/>
      <c r="Q410" s="252"/>
      <c r="R410" s="252"/>
      <c r="S410" s="252"/>
      <c r="T410" s="253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4" t="s">
        <v>198</v>
      </c>
      <c r="AU410" s="254" t="s">
        <v>82</v>
      </c>
      <c r="AV410" s="14" t="s">
        <v>82</v>
      </c>
      <c r="AW410" s="14" t="s">
        <v>35</v>
      </c>
      <c r="AX410" s="14" t="s">
        <v>73</v>
      </c>
      <c r="AY410" s="254" t="s">
        <v>188</v>
      </c>
    </row>
    <row r="411" s="14" customFormat="1">
      <c r="A411" s="14"/>
      <c r="B411" s="244"/>
      <c r="C411" s="245"/>
      <c r="D411" s="235" t="s">
        <v>198</v>
      </c>
      <c r="E411" s="246" t="s">
        <v>19</v>
      </c>
      <c r="F411" s="247" t="s">
        <v>6980</v>
      </c>
      <c r="G411" s="245"/>
      <c r="H411" s="248">
        <v>21.449999999999999</v>
      </c>
      <c r="I411" s="249"/>
      <c r="J411" s="245"/>
      <c r="K411" s="245"/>
      <c r="L411" s="250"/>
      <c r="M411" s="251"/>
      <c r="N411" s="252"/>
      <c r="O411" s="252"/>
      <c r="P411" s="252"/>
      <c r="Q411" s="252"/>
      <c r="R411" s="252"/>
      <c r="S411" s="252"/>
      <c r="T411" s="253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4" t="s">
        <v>198</v>
      </c>
      <c r="AU411" s="254" t="s">
        <v>82</v>
      </c>
      <c r="AV411" s="14" t="s">
        <v>82</v>
      </c>
      <c r="AW411" s="14" t="s">
        <v>35</v>
      </c>
      <c r="AX411" s="14" t="s">
        <v>73</v>
      </c>
      <c r="AY411" s="254" t="s">
        <v>188</v>
      </c>
    </row>
    <row r="412" s="14" customFormat="1">
      <c r="A412" s="14"/>
      <c r="B412" s="244"/>
      <c r="C412" s="245"/>
      <c r="D412" s="235" t="s">
        <v>198</v>
      </c>
      <c r="E412" s="246" t="s">
        <v>19</v>
      </c>
      <c r="F412" s="247" t="s">
        <v>6980</v>
      </c>
      <c r="G412" s="245"/>
      <c r="H412" s="248">
        <v>21.449999999999999</v>
      </c>
      <c r="I412" s="249"/>
      <c r="J412" s="245"/>
      <c r="K412" s="245"/>
      <c r="L412" s="250"/>
      <c r="M412" s="251"/>
      <c r="N412" s="252"/>
      <c r="O412" s="252"/>
      <c r="P412" s="252"/>
      <c r="Q412" s="252"/>
      <c r="R412" s="252"/>
      <c r="S412" s="252"/>
      <c r="T412" s="253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4" t="s">
        <v>198</v>
      </c>
      <c r="AU412" s="254" t="s">
        <v>82</v>
      </c>
      <c r="AV412" s="14" t="s">
        <v>82</v>
      </c>
      <c r="AW412" s="14" t="s">
        <v>35</v>
      </c>
      <c r="AX412" s="14" t="s">
        <v>73</v>
      </c>
      <c r="AY412" s="254" t="s">
        <v>188</v>
      </c>
    </row>
    <row r="413" s="14" customFormat="1">
      <c r="A413" s="14"/>
      <c r="B413" s="244"/>
      <c r="C413" s="245"/>
      <c r="D413" s="235" t="s">
        <v>198</v>
      </c>
      <c r="E413" s="246" t="s">
        <v>19</v>
      </c>
      <c r="F413" s="247" t="s">
        <v>6981</v>
      </c>
      <c r="G413" s="245"/>
      <c r="H413" s="248">
        <v>3.2200000000000002</v>
      </c>
      <c r="I413" s="249"/>
      <c r="J413" s="245"/>
      <c r="K413" s="245"/>
      <c r="L413" s="250"/>
      <c r="M413" s="251"/>
      <c r="N413" s="252"/>
      <c r="O413" s="252"/>
      <c r="P413" s="252"/>
      <c r="Q413" s="252"/>
      <c r="R413" s="252"/>
      <c r="S413" s="252"/>
      <c r="T413" s="253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4" t="s">
        <v>198</v>
      </c>
      <c r="AU413" s="254" t="s">
        <v>82</v>
      </c>
      <c r="AV413" s="14" t="s">
        <v>82</v>
      </c>
      <c r="AW413" s="14" t="s">
        <v>35</v>
      </c>
      <c r="AX413" s="14" t="s">
        <v>73</v>
      </c>
      <c r="AY413" s="254" t="s">
        <v>188</v>
      </c>
    </row>
    <row r="414" s="14" customFormat="1">
      <c r="A414" s="14"/>
      <c r="B414" s="244"/>
      <c r="C414" s="245"/>
      <c r="D414" s="235" t="s">
        <v>198</v>
      </c>
      <c r="E414" s="246" t="s">
        <v>19</v>
      </c>
      <c r="F414" s="247" t="s">
        <v>6982</v>
      </c>
      <c r="G414" s="245"/>
      <c r="H414" s="248">
        <v>1</v>
      </c>
      <c r="I414" s="249"/>
      <c r="J414" s="245"/>
      <c r="K414" s="245"/>
      <c r="L414" s="250"/>
      <c r="M414" s="251"/>
      <c r="N414" s="252"/>
      <c r="O414" s="252"/>
      <c r="P414" s="252"/>
      <c r="Q414" s="252"/>
      <c r="R414" s="252"/>
      <c r="S414" s="252"/>
      <c r="T414" s="253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4" t="s">
        <v>198</v>
      </c>
      <c r="AU414" s="254" t="s">
        <v>82</v>
      </c>
      <c r="AV414" s="14" t="s">
        <v>82</v>
      </c>
      <c r="AW414" s="14" t="s">
        <v>35</v>
      </c>
      <c r="AX414" s="14" t="s">
        <v>73</v>
      </c>
      <c r="AY414" s="254" t="s">
        <v>188</v>
      </c>
    </row>
    <row r="415" s="14" customFormat="1">
      <c r="A415" s="14"/>
      <c r="B415" s="244"/>
      <c r="C415" s="245"/>
      <c r="D415" s="235" t="s">
        <v>198</v>
      </c>
      <c r="E415" s="246" t="s">
        <v>19</v>
      </c>
      <c r="F415" s="247" t="s">
        <v>6982</v>
      </c>
      <c r="G415" s="245"/>
      <c r="H415" s="248">
        <v>1</v>
      </c>
      <c r="I415" s="249"/>
      <c r="J415" s="245"/>
      <c r="K415" s="245"/>
      <c r="L415" s="250"/>
      <c r="M415" s="251"/>
      <c r="N415" s="252"/>
      <c r="O415" s="252"/>
      <c r="P415" s="252"/>
      <c r="Q415" s="252"/>
      <c r="R415" s="252"/>
      <c r="S415" s="252"/>
      <c r="T415" s="253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4" t="s">
        <v>198</v>
      </c>
      <c r="AU415" s="254" t="s">
        <v>82</v>
      </c>
      <c r="AV415" s="14" t="s">
        <v>82</v>
      </c>
      <c r="AW415" s="14" t="s">
        <v>35</v>
      </c>
      <c r="AX415" s="14" t="s">
        <v>73</v>
      </c>
      <c r="AY415" s="254" t="s">
        <v>188</v>
      </c>
    </row>
    <row r="416" s="14" customFormat="1">
      <c r="A416" s="14"/>
      <c r="B416" s="244"/>
      <c r="C416" s="245"/>
      <c r="D416" s="235" t="s">
        <v>198</v>
      </c>
      <c r="E416" s="246" t="s">
        <v>19</v>
      </c>
      <c r="F416" s="247" t="s">
        <v>6981</v>
      </c>
      <c r="G416" s="245"/>
      <c r="H416" s="248">
        <v>3.2200000000000002</v>
      </c>
      <c r="I416" s="249"/>
      <c r="J416" s="245"/>
      <c r="K416" s="245"/>
      <c r="L416" s="250"/>
      <c r="M416" s="251"/>
      <c r="N416" s="252"/>
      <c r="O416" s="252"/>
      <c r="P416" s="252"/>
      <c r="Q416" s="252"/>
      <c r="R416" s="252"/>
      <c r="S416" s="252"/>
      <c r="T416" s="253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4" t="s">
        <v>198</v>
      </c>
      <c r="AU416" s="254" t="s">
        <v>82</v>
      </c>
      <c r="AV416" s="14" t="s">
        <v>82</v>
      </c>
      <c r="AW416" s="14" t="s">
        <v>35</v>
      </c>
      <c r="AX416" s="14" t="s">
        <v>73</v>
      </c>
      <c r="AY416" s="254" t="s">
        <v>188</v>
      </c>
    </row>
    <row r="417" s="14" customFormat="1">
      <c r="A417" s="14"/>
      <c r="B417" s="244"/>
      <c r="C417" s="245"/>
      <c r="D417" s="235" t="s">
        <v>198</v>
      </c>
      <c r="E417" s="246" t="s">
        <v>19</v>
      </c>
      <c r="F417" s="247" t="s">
        <v>6979</v>
      </c>
      <c r="G417" s="245"/>
      <c r="H417" s="248">
        <v>13.800000000000001</v>
      </c>
      <c r="I417" s="249"/>
      <c r="J417" s="245"/>
      <c r="K417" s="245"/>
      <c r="L417" s="250"/>
      <c r="M417" s="251"/>
      <c r="N417" s="252"/>
      <c r="O417" s="252"/>
      <c r="P417" s="252"/>
      <c r="Q417" s="252"/>
      <c r="R417" s="252"/>
      <c r="S417" s="252"/>
      <c r="T417" s="253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4" t="s">
        <v>198</v>
      </c>
      <c r="AU417" s="254" t="s">
        <v>82</v>
      </c>
      <c r="AV417" s="14" t="s">
        <v>82</v>
      </c>
      <c r="AW417" s="14" t="s">
        <v>35</v>
      </c>
      <c r="AX417" s="14" t="s">
        <v>73</v>
      </c>
      <c r="AY417" s="254" t="s">
        <v>188</v>
      </c>
    </row>
    <row r="418" s="14" customFormat="1">
      <c r="A418" s="14"/>
      <c r="B418" s="244"/>
      <c r="C418" s="245"/>
      <c r="D418" s="235" t="s">
        <v>198</v>
      </c>
      <c r="E418" s="246" t="s">
        <v>19</v>
      </c>
      <c r="F418" s="247" t="s">
        <v>6983</v>
      </c>
      <c r="G418" s="245"/>
      <c r="H418" s="248">
        <v>14.6</v>
      </c>
      <c r="I418" s="249"/>
      <c r="J418" s="245"/>
      <c r="K418" s="245"/>
      <c r="L418" s="250"/>
      <c r="M418" s="251"/>
      <c r="N418" s="252"/>
      <c r="O418" s="252"/>
      <c r="P418" s="252"/>
      <c r="Q418" s="252"/>
      <c r="R418" s="252"/>
      <c r="S418" s="252"/>
      <c r="T418" s="253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4" t="s">
        <v>198</v>
      </c>
      <c r="AU418" s="254" t="s">
        <v>82</v>
      </c>
      <c r="AV418" s="14" t="s">
        <v>82</v>
      </c>
      <c r="AW418" s="14" t="s">
        <v>35</v>
      </c>
      <c r="AX418" s="14" t="s">
        <v>73</v>
      </c>
      <c r="AY418" s="254" t="s">
        <v>188</v>
      </c>
    </row>
    <row r="419" s="14" customFormat="1">
      <c r="A419" s="14"/>
      <c r="B419" s="244"/>
      <c r="C419" s="245"/>
      <c r="D419" s="235" t="s">
        <v>198</v>
      </c>
      <c r="E419" s="246" t="s">
        <v>19</v>
      </c>
      <c r="F419" s="247" t="s">
        <v>6983</v>
      </c>
      <c r="G419" s="245"/>
      <c r="H419" s="248">
        <v>14.6</v>
      </c>
      <c r="I419" s="249"/>
      <c r="J419" s="245"/>
      <c r="K419" s="245"/>
      <c r="L419" s="250"/>
      <c r="M419" s="251"/>
      <c r="N419" s="252"/>
      <c r="O419" s="252"/>
      <c r="P419" s="252"/>
      <c r="Q419" s="252"/>
      <c r="R419" s="252"/>
      <c r="S419" s="252"/>
      <c r="T419" s="253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4" t="s">
        <v>198</v>
      </c>
      <c r="AU419" s="254" t="s">
        <v>82</v>
      </c>
      <c r="AV419" s="14" t="s">
        <v>82</v>
      </c>
      <c r="AW419" s="14" t="s">
        <v>35</v>
      </c>
      <c r="AX419" s="14" t="s">
        <v>73</v>
      </c>
      <c r="AY419" s="254" t="s">
        <v>188</v>
      </c>
    </row>
    <row r="420" s="14" customFormat="1">
      <c r="A420" s="14"/>
      <c r="B420" s="244"/>
      <c r="C420" s="245"/>
      <c r="D420" s="235" t="s">
        <v>198</v>
      </c>
      <c r="E420" s="246" t="s">
        <v>19</v>
      </c>
      <c r="F420" s="247" t="s">
        <v>6984</v>
      </c>
      <c r="G420" s="245"/>
      <c r="H420" s="248">
        <v>36.890000000000001</v>
      </c>
      <c r="I420" s="249"/>
      <c r="J420" s="245"/>
      <c r="K420" s="245"/>
      <c r="L420" s="250"/>
      <c r="M420" s="251"/>
      <c r="N420" s="252"/>
      <c r="O420" s="252"/>
      <c r="P420" s="252"/>
      <c r="Q420" s="252"/>
      <c r="R420" s="252"/>
      <c r="S420" s="252"/>
      <c r="T420" s="253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4" t="s">
        <v>198</v>
      </c>
      <c r="AU420" s="254" t="s">
        <v>82</v>
      </c>
      <c r="AV420" s="14" t="s">
        <v>82</v>
      </c>
      <c r="AW420" s="14" t="s">
        <v>35</v>
      </c>
      <c r="AX420" s="14" t="s">
        <v>73</v>
      </c>
      <c r="AY420" s="254" t="s">
        <v>188</v>
      </c>
    </row>
    <row r="421" s="14" customFormat="1">
      <c r="A421" s="14"/>
      <c r="B421" s="244"/>
      <c r="C421" s="245"/>
      <c r="D421" s="235" t="s">
        <v>198</v>
      </c>
      <c r="E421" s="246" t="s">
        <v>19</v>
      </c>
      <c r="F421" s="247" t="s">
        <v>6985</v>
      </c>
      <c r="G421" s="245"/>
      <c r="H421" s="248">
        <v>0.83999999999999997</v>
      </c>
      <c r="I421" s="249"/>
      <c r="J421" s="245"/>
      <c r="K421" s="245"/>
      <c r="L421" s="250"/>
      <c r="M421" s="251"/>
      <c r="N421" s="252"/>
      <c r="O421" s="252"/>
      <c r="P421" s="252"/>
      <c r="Q421" s="252"/>
      <c r="R421" s="252"/>
      <c r="S421" s="252"/>
      <c r="T421" s="253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4" t="s">
        <v>198</v>
      </c>
      <c r="AU421" s="254" t="s">
        <v>82</v>
      </c>
      <c r="AV421" s="14" t="s">
        <v>82</v>
      </c>
      <c r="AW421" s="14" t="s">
        <v>35</v>
      </c>
      <c r="AX421" s="14" t="s">
        <v>73</v>
      </c>
      <c r="AY421" s="254" t="s">
        <v>188</v>
      </c>
    </row>
    <row r="422" s="14" customFormat="1">
      <c r="A422" s="14"/>
      <c r="B422" s="244"/>
      <c r="C422" s="245"/>
      <c r="D422" s="235" t="s">
        <v>198</v>
      </c>
      <c r="E422" s="246" t="s">
        <v>19</v>
      </c>
      <c r="F422" s="247" t="s">
        <v>6985</v>
      </c>
      <c r="G422" s="245"/>
      <c r="H422" s="248">
        <v>0.83999999999999997</v>
      </c>
      <c r="I422" s="249"/>
      <c r="J422" s="245"/>
      <c r="K422" s="245"/>
      <c r="L422" s="250"/>
      <c r="M422" s="251"/>
      <c r="N422" s="252"/>
      <c r="O422" s="252"/>
      <c r="P422" s="252"/>
      <c r="Q422" s="252"/>
      <c r="R422" s="252"/>
      <c r="S422" s="252"/>
      <c r="T422" s="253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4" t="s">
        <v>198</v>
      </c>
      <c r="AU422" s="254" t="s">
        <v>82</v>
      </c>
      <c r="AV422" s="14" t="s">
        <v>82</v>
      </c>
      <c r="AW422" s="14" t="s">
        <v>35</v>
      </c>
      <c r="AX422" s="14" t="s">
        <v>73</v>
      </c>
      <c r="AY422" s="254" t="s">
        <v>188</v>
      </c>
    </row>
    <row r="423" s="14" customFormat="1">
      <c r="A423" s="14"/>
      <c r="B423" s="244"/>
      <c r="C423" s="245"/>
      <c r="D423" s="235" t="s">
        <v>198</v>
      </c>
      <c r="E423" s="246" t="s">
        <v>19</v>
      </c>
      <c r="F423" s="247" t="s">
        <v>661</v>
      </c>
      <c r="G423" s="245"/>
      <c r="H423" s="248">
        <v>-7.3319999999999999</v>
      </c>
      <c r="I423" s="249"/>
      <c r="J423" s="245"/>
      <c r="K423" s="245"/>
      <c r="L423" s="250"/>
      <c r="M423" s="251"/>
      <c r="N423" s="252"/>
      <c r="O423" s="252"/>
      <c r="P423" s="252"/>
      <c r="Q423" s="252"/>
      <c r="R423" s="252"/>
      <c r="S423" s="252"/>
      <c r="T423" s="253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4" t="s">
        <v>198</v>
      </c>
      <c r="AU423" s="254" t="s">
        <v>82</v>
      </c>
      <c r="AV423" s="14" t="s">
        <v>82</v>
      </c>
      <c r="AW423" s="14" t="s">
        <v>35</v>
      </c>
      <c r="AX423" s="14" t="s">
        <v>73</v>
      </c>
      <c r="AY423" s="254" t="s">
        <v>188</v>
      </c>
    </row>
    <row r="424" s="14" customFormat="1">
      <c r="A424" s="14"/>
      <c r="B424" s="244"/>
      <c r="C424" s="245"/>
      <c r="D424" s="235" t="s">
        <v>198</v>
      </c>
      <c r="E424" s="246" t="s">
        <v>19</v>
      </c>
      <c r="F424" s="247" t="s">
        <v>662</v>
      </c>
      <c r="G424" s="245"/>
      <c r="H424" s="248">
        <v>-3.391</v>
      </c>
      <c r="I424" s="249"/>
      <c r="J424" s="245"/>
      <c r="K424" s="245"/>
      <c r="L424" s="250"/>
      <c r="M424" s="251"/>
      <c r="N424" s="252"/>
      <c r="O424" s="252"/>
      <c r="P424" s="252"/>
      <c r="Q424" s="252"/>
      <c r="R424" s="252"/>
      <c r="S424" s="252"/>
      <c r="T424" s="253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4" t="s">
        <v>198</v>
      </c>
      <c r="AU424" s="254" t="s">
        <v>82</v>
      </c>
      <c r="AV424" s="14" t="s">
        <v>82</v>
      </c>
      <c r="AW424" s="14" t="s">
        <v>35</v>
      </c>
      <c r="AX424" s="14" t="s">
        <v>73</v>
      </c>
      <c r="AY424" s="254" t="s">
        <v>188</v>
      </c>
    </row>
    <row r="425" s="14" customFormat="1">
      <c r="A425" s="14"/>
      <c r="B425" s="244"/>
      <c r="C425" s="245"/>
      <c r="D425" s="235" t="s">
        <v>198</v>
      </c>
      <c r="E425" s="246" t="s">
        <v>19</v>
      </c>
      <c r="F425" s="247" t="s">
        <v>663</v>
      </c>
      <c r="G425" s="245"/>
      <c r="H425" s="248">
        <v>-5.0869999999999997</v>
      </c>
      <c r="I425" s="249"/>
      <c r="J425" s="245"/>
      <c r="K425" s="245"/>
      <c r="L425" s="250"/>
      <c r="M425" s="251"/>
      <c r="N425" s="252"/>
      <c r="O425" s="252"/>
      <c r="P425" s="252"/>
      <c r="Q425" s="252"/>
      <c r="R425" s="252"/>
      <c r="S425" s="252"/>
      <c r="T425" s="253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4" t="s">
        <v>198</v>
      </c>
      <c r="AU425" s="254" t="s">
        <v>82</v>
      </c>
      <c r="AV425" s="14" t="s">
        <v>82</v>
      </c>
      <c r="AW425" s="14" t="s">
        <v>35</v>
      </c>
      <c r="AX425" s="14" t="s">
        <v>73</v>
      </c>
      <c r="AY425" s="254" t="s">
        <v>188</v>
      </c>
    </row>
    <row r="426" s="14" customFormat="1">
      <c r="A426" s="14"/>
      <c r="B426" s="244"/>
      <c r="C426" s="245"/>
      <c r="D426" s="235" t="s">
        <v>198</v>
      </c>
      <c r="E426" s="246" t="s">
        <v>19</v>
      </c>
      <c r="F426" s="247" t="s">
        <v>664</v>
      </c>
      <c r="G426" s="245"/>
      <c r="H426" s="248">
        <v>-1.5700000000000001</v>
      </c>
      <c r="I426" s="249"/>
      <c r="J426" s="245"/>
      <c r="K426" s="245"/>
      <c r="L426" s="250"/>
      <c r="M426" s="251"/>
      <c r="N426" s="252"/>
      <c r="O426" s="252"/>
      <c r="P426" s="252"/>
      <c r="Q426" s="252"/>
      <c r="R426" s="252"/>
      <c r="S426" s="252"/>
      <c r="T426" s="253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4" t="s">
        <v>198</v>
      </c>
      <c r="AU426" s="254" t="s">
        <v>82</v>
      </c>
      <c r="AV426" s="14" t="s">
        <v>82</v>
      </c>
      <c r="AW426" s="14" t="s">
        <v>35</v>
      </c>
      <c r="AX426" s="14" t="s">
        <v>73</v>
      </c>
      <c r="AY426" s="254" t="s">
        <v>188</v>
      </c>
    </row>
    <row r="427" s="13" customFormat="1">
      <c r="A427" s="13"/>
      <c r="B427" s="233"/>
      <c r="C427" s="234"/>
      <c r="D427" s="235" t="s">
        <v>198</v>
      </c>
      <c r="E427" s="236" t="s">
        <v>19</v>
      </c>
      <c r="F427" s="237" t="s">
        <v>6986</v>
      </c>
      <c r="G427" s="234"/>
      <c r="H427" s="236" t="s">
        <v>19</v>
      </c>
      <c r="I427" s="238"/>
      <c r="J427" s="234"/>
      <c r="K427" s="234"/>
      <c r="L427" s="239"/>
      <c r="M427" s="240"/>
      <c r="N427" s="241"/>
      <c r="O427" s="241"/>
      <c r="P427" s="241"/>
      <c r="Q427" s="241"/>
      <c r="R427" s="241"/>
      <c r="S427" s="241"/>
      <c r="T427" s="242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3" t="s">
        <v>198</v>
      </c>
      <c r="AU427" s="243" t="s">
        <v>82</v>
      </c>
      <c r="AV427" s="13" t="s">
        <v>80</v>
      </c>
      <c r="AW427" s="13" t="s">
        <v>35</v>
      </c>
      <c r="AX427" s="13" t="s">
        <v>73</v>
      </c>
      <c r="AY427" s="243" t="s">
        <v>188</v>
      </c>
    </row>
    <row r="428" s="14" customFormat="1">
      <c r="A428" s="14"/>
      <c r="B428" s="244"/>
      <c r="C428" s="245"/>
      <c r="D428" s="235" t="s">
        <v>198</v>
      </c>
      <c r="E428" s="246" t="s">
        <v>19</v>
      </c>
      <c r="F428" s="247" t="s">
        <v>6987</v>
      </c>
      <c r="G428" s="245"/>
      <c r="H428" s="248">
        <v>9.8599999999999994</v>
      </c>
      <c r="I428" s="249"/>
      <c r="J428" s="245"/>
      <c r="K428" s="245"/>
      <c r="L428" s="250"/>
      <c r="M428" s="251"/>
      <c r="N428" s="252"/>
      <c r="O428" s="252"/>
      <c r="P428" s="252"/>
      <c r="Q428" s="252"/>
      <c r="R428" s="252"/>
      <c r="S428" s="252"/>
      <c r="T428" s="253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4" t="s">
        <v>198</v>
      </c>
      <c r="AU428" s="254" t="s">
        <v>82</v>
      </c>
      <c r="AV428" s="14" t="s">
        <v>82</v>
      </c>
      <c r="AW428" s="14" t="s">
        <v>35</v>
      </c>
      <c r="AX428" s="14" t="s">
        <v>73</v>
      </c>
      <c r="AY428" s="254" t="s">
        <v>188</v>
      </c>
    </row>
    <row r="429" s="14" customFormat="1">
      <c r="A429" s="14"/>
      <c r="B429" s="244"/>
      <c r="C429" s="245"/>
      <c r="D429" s="235" t="s">
        <v>198</v>
      </c>
      <c r="E429" s="246" t="s">
        <v>19</v>
      </c>
      <c r="F429" s="247" t="s">
        <v>2490</v>
      </c>
      <c r="G429" s="245"/>
      <c r="H429" s="248">
        <v>-5.2199999999999998</v>
      </c>
      <c r="I429" s="249"/>
      <c r="J429" s="245"/>
      <c r="K429" s="245"/>
      <c r="L429" s="250"/>
      <c r="M429" s="251"/>
      <c r="N429" s="252"/>
      <c r="O429" s="252"/>
      <c r="P429" s="252"/>
      <c r="Q429" s="252"/>
      <c r="R429" s="252"/>
      <c r="S429" s="252"/>
      <c r="T429" s="253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4" t="s">
        <v>198</v>
      </c>
      <c r="AU429" s="254" t="s">
        <v>82</v>
      </c>
      <c r="AV429" s="14" t="s">
        <v>82</v>
      </c>
      <c r="AW429" s="14" t="s">
        <v>35</v>
      </c>
      <c r="AX429" s="14" t="s">
        <v>73</v>
      </c>
      <c r="AY429" s="254" t="s">
        <v>188</v>
      </c>
    </row>
    <row r="430" s="13" customFormat="1">
      <c r="A430" s="13"/>
      <c r="B430" s="233"/>
      <c r="C430" s="234"/>
      <c r="D430" s="235" t="s">
        <v>198</v>
      </c>
      <c r="E430" s="236" t="s">
        <v>19</v>
      </c>
      <c r="F430" s="237" t="s">
        <v>6988</v>
      </c>
      <c r="G430" s="234"/>
      <c r="H430" s="236" t="s">
        <v>19</v>
      </c>
      <c r="I430" s="238"/>
      <c r="J430" s="234"/>
      <c r="K430" s="234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198</v>
      </c>
      <c r="AU430" s="243" t="s">
        <v>82</v>
      </c>
      <c r="AV430" s="13" t="s">
        <v>80</v>
      </c>
      <c r="AW430" s="13" t="s">
        <v>35</v>
      </c>
      <c r="AX430" s="13" t="s">
        <v>73</v>
      </c>
      <c r="AY430" s="243" t="s">
        <v>188</v>
      </c>
    </row>
    <row r="431" s="14" customFormat="1">
      <c r="A431" s="14"/>
      <c r="B431" s="244"/>
      <c r="C431" s="245"/>
      <c r="D431" s="235" t="s">
        <v>198</v>
      </c>
      <c r="E431" s="246" t="s">
        <v>19</v>
      </c>
      <c r="F431" s="247" t="s">
        <v>6989</v>
      </c>
      <c r="G431" s="245"/>
      <c r="H431" s="248">
        <v>9.452</v>
      </c>
      <c r="I431" s="249"/>
      <c r="J431" s="245"/>
      <c r="K431" s="245"/>
      <c r="L431" s="250"/>
      <c r="M431" s="251"/>
      <c r="N431" s="252"/>
      <c r="O431" s="252"/>
      <c r="P431" s="252"/>
      <c r="Q431" s="252"/>
      <c r="R431" s="252"/>
      <c r="S431" s="252"/>
      <c r="T431" s="253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4" t="s">
        <v>198</v>
      </c>
      <c r="AU431" s="254" t="s">
        <v>82</v>
      </c>
      <c r="AV431" s="14" t="s">
        <v>82</v>
      </c>
      <c r="AW431" s="14" t="s">
        <v>35</v>
      </c>
      <c r="AX431" s="14" t="s">
        <v>73</v>
      </c>
      <c r="AY431" s="254" t="s">
        <v>188</v>
      </c>
    </row>
    <row r="432" s="14" customFormat="1">
      <c r="A432" s="14"/>
      <c r="B432" s="244"/>
      <c r="C432" s="245"/>
      <c r="D432" s="235" t="s">
        <v>198</v>
      </c>
      <c r="E432" s="246" t="s">
        <v>19</v>
      </c>
      <c r="F432" s="247" t="s">
        <v>7016</v>
      </c>
      <c r="G432" s="245"/>
      <c r="H432" s="248">
        <v>-5.0039999999999996</v>
      </c>
      <c r="I432" s="249"/>
      <c r="J432" s="245"/>
      <c r="K432" s="245"/>
      <c r="L432" s="250"/>
      <c r="M432" s="251"/>
      <c r="N432" s="252"/>
      <c r="O432" s="252"/>
      <c r="P432" s="252"/>
      <c r="Q432" s="252"/>
      <c r="R432" s="252"/>
      <c r="S432" s="252"/>
      <c r="T432" s="253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4" t="s">
        <v>198</v>
      </c>
      <c r="AU432" s="254" t="s">
        <v>82</v>
      </c>
      <c r="AV432" s="14" t="s">
        <v>82</v>
      </c>
      <c r="AW432" s="14" t="s">
        <v>35</v>
      </c>
      <c r="AX432" s="14" t="s">
        <v>73</v>
      </c>
      <c r="AY432" s="254" t="s">
        <v>188</v>
      </c>
    </row>
    <row r="433" s="13" customFormat="1">
      <c r="A433" s="13"/>
      <c r="B433" s="233"/>
      <c r="C433" s="234"/>
      <c r="D433" s="235" t="s">
        <v>198</v>
      </c>
      <c r="E433" s="236" t="s">
        <v>19</v>
      </c>
      <c r="F433" s="237" t="s">
        <v>6990</v>
      </c>
      <c r="G433" s="234"/>
      <c r="H433" s="236" t="s">
        <v>19</v>
      </c>
      <c r="I433" s="238"/>
      <c r="J433" s="234"/>
      <c r="K433" s="234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198</v>
      </c>
      <c r="AU433" s="243" t="s">
        <v>82</v>
      </c>
      <c r="AV433" s="13" t="s">
        <v>80</v>
      </c>
      <c r="AW433" s="13" t="s">
        <v>35</v>
      </c>
      <c r="AX433" s="13" t="s">
        <v>73</v>
      </c>
      <c r="AY433" s="243" t="s">
        <v>188</v>
      </c>
    </row>
    <row r="434" s="14" customFormat="1">
      <c r="A434" s="14"/>
      <c r="B434" s="244"/>
      <c r="C434" s="245"/>
      <c r="D434" s="235" t="s">
        <v>198</v>
      </c>
      <c r="E434" s="246" t="s">
        <v>19</v>
      </c>
      <c r="F434" s="247" t="s">
        <v>6991</v>
      </c>
      <c r="G434" s="245"/>
      <c r="H434" s="248">
        <v>3.1280000000000001</v>
      </c>
      <c r="I434" s="249"/>
      <c r="J434" s="245"/>
      <c r="K434" s="245"/>
      <c r="L434" s="250"/>
      <c r="M434" s="251"/>
      <c r="N434" s="252"/>
      <c r="O434" s="252"/>
      <c r="P434" s="252"/>
      <c r="Q434" s="252"/>
      <c r="R434" s="252"/>
      <c r="S434" s="252"/>
      <c r="T434" s="253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4" t="s">
        <v>198</v>
      </c>
      <c r="AU434" s="254" t="s">
        <v>82</v>
      </c>
      <c r="AV434" s="14" t="s">
        <v>82</v>
      </c>
      <c r="AW434" s="14" t="s">
        <v>35</v>
      </c>
      <c r="AX434" s="14" t="s">
        <v>73</v>
      </c>
      <c r="AY434" s="254" t="s">
        <v>188</v>
      </c>
    </row>
    <row r="435" s="14" customFormat="1">
      <c r="A435" s="14"/>
      <c r="B435" s="244"/>
      <c r="C435" s="245"/>
      <c r="D435" s="235" t="s">
        <v>198</v>
      </c>
      <c r="E435" s="246" t="s">
        <v>19</v>
      </c>
      <c r="F435" s="247" t="s">
        <v>7017</v>
      </c>
      <c r="G435" s="245"/>
      <c r="H435" s="248">
        <v>-1.6559999999999999</v>
      </c>
      <c r="I435" s="249"/>
      <c r="J435" s="245"/>
      <c r="K435" s="245"/>
      <c r="L435" s="250"/>
      <c r="M435" s="251"/>
      <c r="N435" s="252"/>
      <c r="O435" s="252"/>
      <c r="P435" s="252"/>
      <c r="Q435" s="252"/>
      <c r="R435" s="252"/>
      <c r="S435" s="252"/>
      <c r="T435" s="253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4" t="s">
        <v>198</v>
      </c>
      <c r="AU435" s="254" t="s">
        <v>82</v>
      </c>
      <c r="AV435" s="14" t="s">
        <v>82</v>
      </c>
      <c r="AW435" s="14" t="s">
        <v>35</v>
      </c>
      <c r="AX435" s="14" t="s">
        <v>73</v>
      </c>
      <c r="AY435" s="254" t="s">
        <v>188</v>
      </c>
    </row>
    <row r="436" s="13" customFormat="1">
      <c r="A436" s="13"/>
      <c r="B436" s="233"/>
      <c r="C436" s="234"/>
      <c r="D436" s="235" t="s">
        <v>198</v>
      </c>
      <c r="E436" s="236" t="s">
        <v>19</v>
      </c>
      <c r="F436" s="237" t="s">
        <v>6944</v>
      </c>
      <c r="G436" s="234"/>
      <c r="H436" s="236" t="s">
        <v>19</v>
      </c>
      <c r="I436" s="238"/>
      <c r="J436" s="234"/>
      <c r="K436" s="234"/>
      <c r="L436" s="239"/>
      <c r="M436" s="240"/>
      <c r="N436" s="241"/>
      <c r="O436" s="241"/>
      <c r="P436" s="241"/>
      <c r="Q436" s="241"/>
      <c r="R436" s="241"/>
      <c r="S436" s="241"/>
      <c r="T436" s="24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198</v>
      </c>
      <c r="AU436" s="243" t="s">
        <v>82</v>
      </c>
      <c r="AV436" s="13" t="s">
        <v>80</v>
      </c>
      <c r="AW436" s="13" t="s">
        <v>35</v>
      </c>
      <c r="AX436" s="13" t="s">
        <v>73</v>
      </c>
      <c r="AY436" s="243" t="s">
        <v>188</v>
      </c>
    </row>
    <row r="437" s="14" customFormat="1">
      <c r="A437" s="14"/>
      <c r="B437" s="244"/>
      <c r="C437" s="245"/>
      <c r="D437" s="235" t="s">
        <v>198</v>
      </c>
      <c r="E437" s="246" t="s">
        <v>19</v>
      </c>
      <c r="F437" s="247" t="s">
        <v>6992</v>
      </c>
      <c r="G437" s="245"/>
      <c r="H437" s="248">
        <v>6.7320000000000002</v>
      </c>
      <c r="I437" s="249"/>
      <c r="J437" s="245"/>
      <c r="K437" s="245"/>
      <c r="L437" s="250"/>
      <c r="M437" s="251"/>
      <c r="N437" s="252"/>
      <c r="O437" s="252"/>
      <c r="P437" s="252"/>
      <c r="Q437" s="252"/>
      <c r="R437" s="252"/>
      <c r="S437" s="252"/>
      <c r="T437" s="253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4" t="s">
        <v>198</v>
      </c>
      <c r="AU437" s="254" t="s">
        <v>82</v>
      </c>
      <c r="AV437" s="14" t="s">
        <v>82</v>
      </c>
      <c r="AW437" s="14" t="s">
        <v>35</v>
      </c>
      <c r="AX437" s="14" t="s">
        <v>73</v>
      </c>
      <c r="AY437" s="254" t="s">
        <v>188</v>
      </c>
    </row>
    <row r="438" s="14" customFormat="1">
      <c r="A438" s="14"/>
      <c r="B438" s="244"/>
      <c r="C438" s="245"/>
      <c r="D438" s="235" t="s">
        <v>198</v>
      </c>
      <c r="E438" s="246" t="s">
        <v>19</v>
      </c>
      <c r="F438" s="247" t="s">
        <v>1702</v>
      </c>
      <c r="G438" s="245"/>
      <c r="H438" s="248">
        <v>-3.5640000000000001</v>
      </c>
      <c r="I438" s="249"/>
      <c r="J438" s="245"/>
      <c r="K438" s="245"/>
      <c r="L438" s="250"/>
      <c r="M438" s="251"/>
      <c r="N438" s="252"/>
      <c r="O438" s="252"/>
      <c r="P438" s="252"/>
      <c r="Q438" s="252"/>
      <c r="R438" s="252"/>
      <c r="S438" s="252"/>
      <c r="T438" s="253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4" t="s">
        <v>198</v>
      </c>
      <c r="AU438" s="254" t="s">
        <v>82</v>
      </c>
      <c r="AV438" s="14" t="s">
        <v>82</v>
      </c>
      <c r="AW438" s="14" t="s">
        <v>35</v>
      </c>
      <c r="AX438" s="14" t="s">
        <v>73</v>
      </c>
      <c r="AY438" s="254" t="s">
        <v>188</v>
      </c>
    </row>
    <row r="439" s="13" customFormat="1">
      <c r="A439" s="13"/>
      <c r="B439" s="233"/>
      <c r="C439" s="234"/>
      <c r="D439" s="235" t="s">
        <v>198</v>
      </c>
      <c r="E439" s="236" t="s">
        <v>19</v>
      </c>
      <c r="F439" s="237" t="s">
        <v>6945</v>
      </c>
      <c r="G439" s="234"/>
      <c r="H439" s="236" t="s">
        <v>19</v>
      </c>
      <c r="I439" s="238"/>
      <c r="J439" s="234"/>
      <c r="K439" s="234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198</v>
      </c>
      <c r="AU439" s="243" t="s">
        <v>82</v>
      </c>
      <c r="AV439" s="13" t="s">
        <v>80</v>
      </c>
      <c r="AW439" s="13" t="s">
        <v>35</v>
      </c>
      <c r="AX439" s="13" t="s">
        <v>73</v>
      </c>
      <c r="AY439" s="243" t="s">
        <v>188</v>
      </c>
    </row>
    <row r="440" s="14" customFormat="1">
      <c r="A440" s="14"/>
      <c r="B440" s="244"/>
      <c r="C440" s="245"/>
      <c r="D440" s="235" t="s">
        <v>198</v>
      </c>
      <c r="E440" s="246" t="s">
        <v>19</v>
      </c>
      <c r="F440" s="247" t="s">
        <v>6993</v>
      </c>
      <c r="G440" s="245"/>
      <c r="H440" s="248">
        <v>16.66</v>
      </c>
      <c r="I440" s="249"/>
      <c r="J440" s="245"/>
      <c r="K440" s="245"/>
      <c r="L440" s="250"/>
      <c r="M440" s="251"/>
      <c r="N440" s="252"/>
      <c r="O440" s="252"/>
      <c r="P440" s="252"/>
      <c r="Q440" s="252"/>
      <c r="R440" s="252"/>
      <c r="S440" s="252"/>
      <c r="T440" s="253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4" t="s">
        <v>198</v>
      </c>
      <c r="AU440" s="254" t="s">
        <v>82</v>
      </c>
      <c r="AV440" s="14" t="s">
        <v>82</v>
      </c>
      <c r="AW440" s="14" t="s">
        <v>35</v>
      </c>
      <c r="AX440" s="14" t="s">
        <v>73</v>
      </c>
      <c r="AY440" s="254" t="s">
        <v>188</v>
      </c>
    </row>
    <row r="441" s="14" customFormat="1">
      <c r="A441" s="14"/>
      <c r="B441" s="244"/>
      <c r="C441" s="245"/>
      <c r="D441" s="235" t="s">
        <v>198</v>
      </c>
      <c r="E441" s="246" t="s">
        <v>19</v>
      </c>
      <c r="F441" s="247" t="s">
        <v>7018</v>
      </c>
      <c r="G441" s="245"/>
      <c r="H441" s="248">
        <v>-8.8200000000000003</v>
      </c>
      <c r="I441" s="249"/>
      <c r="J441" s="245"/>
      <c r="K441" s="245"/>
      <c r="L441" s="250"/>
      <c r="M441" s="251"/>
      <c r="N441" s="252"/>
      <c r="O441" s="252"/>
      <c r="P441" s="252"/>
      <c r="Q441" s="252"/>
      <c r="R441" s="252"/>
      <c r="S441" s="252"/>
      <c r="T441" s="253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4" t="s">
        <v>198</v>
      </c>
      <c r="AU441" s="254" t="s">
        <v>82</v>
      </c>
      <c r="AV441" s="14" t="s">
        <v>82</v>
      </c>
      <c r="AW441" s="14" t="s">
        <v>35</v>
      </c>
      <c r="AX441" s="14" t="s">
        <v>73</v>
      </c>
      <c r="AY441" s="254" t="s">
        <v>188</v>
      </c>
    </row>
    <row r="442" s="13" customFormat="1">
      <c r="A442" s="13"/>
      <c r="B442" s="233"/>
      <c r="C442" s="234"/>
      <c r="D442" s="235" t="s">
        <v>198</v>
      </c>
      <c r="E442" s="236" t="s">
        <v>19</v>
      </c>
      <c r="F442" s="237" t="s">
        <v>6994</v>
      </c>
      <c r="G442" s="234"/>
      <c r="H442" s="236" t="s">
        <v>19</v>
      </c>
      <c r="I442" s="238"/>
      <c r="J442" s="234"/>
      <c r="K442" s="234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198</v>
      </c>
      <c r="AU442" s="243" t="s">
        <v>82</v>
      </c>
      <c r="AV442" s="13" t="s">
        <v>80</v>
      </c>
      <c r="AW442" s="13" t="s">
        <v>35</v>
      </c>
      <c r="AX442" s="13" t="s">
        <v>73</v>
      </c>
      <c r="AY442" s="243" t="s">
        <v>188</v>
      </c>
    </row>
    <row r="443" s="14" customFormat="1">
      <c r="A443" s="14"/>
      <c r="B443" s="244"/>
      <c r="C443" s="245"/>
      <c r="D443" s="235" t="s">
        <v>198</v>
      </c>
      <c r="E443" s="246" t="s">
        <v>19</v>
      </c>
      <c r="F443" s="247" t="s">
        <v>6995</v>
      </c>
      <c r="G443" s="245"/>
      <c r="H443" s="248">
        <v>11.205</v>
      </c>
      <c r="I443" s="249"/>
      <c r="J443" s="245"/>
      <c r="K443" s="245"/>
      <c r="L443" s="250"/>
      <c r="M443" s="251"/>
      <c r="N443" s="252"/>
      <c r="O443" s="252"/>
      <c r="P443" s="252"/>
      <c r="Q443" s="252"/>
      <c r="R443" s="252"/>
      <c r="S443" s="252"/>
      <c r="T443" s="253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4" t="s">
        <v>198</v>
      </c>
      <c r="AU443" s="254" t="s">
        <v>82</v>
      </c>
      <c r="AV443" s="14" t="s">
        <v>82</v>
      </c>
      <c r="AW443" s="14" t="s">
        <v>35</v>
      </c>
      <c r="AX443" s="14" t="s">
        <v>73</v>
      </c>
      <c r="AY443" s="254" t="s">
        <v>188</v>
      </c>
    </row>
    <row r="444" s="14" customFormat="1">
      <c r="A444" s="14"/>
      <c r="B444" s="244"/>
      <c r="C444" s="245"/>
      <c r="D444" s="235" t="s">
        <v>198</v>
      </c>
      <c r="E444" s="246" t="s">
        <v>19</v>
      </c>
      <c r="F444" s="247" t="s">
        <v>6996</v>
      </c>
      <c r="G444" s="245"/>
      <c r="H444" s="248">
        <v>1.8</v>
      </c>
      <c r="I444" s="249"/>
      <c r="J444" s="245"/>
      <c r="K444" s="245"/>
      <c r="L444" s="250"/>
      <c r="M444" s="251"/>
      <c r="N444" s="252"/>
      <c r="O444" s="252"/>
      <c r="P444" s="252"/>
      <c r="Q444" s="252"/>
      <c r="R444" s="252"/>
      <c r="S444" s="252"/>
      <c r="T444" s="253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4" t="s">
        <v>198</v>
      </c>
      <c r="AU444" s="254" t="s">
        <v>82</v>
      </c>
      <c r="AV444" s="14" t="s">
        <v>82</v>
      </c>
      <c r="AW444" s="14" t="s">
        <v>35</v>
      </c>
      <c r="AX444" s="14" t="s">
        <v>73</v>
      </c>
      <c r="AY444" s="254" t="s">
        <v>188</v>
      </c>
    </row>
    <row r="445" s="14" customFormat="1">
      <c r="A445" s="14"/>
      <c r="B445" s="244"/>
      <c r="C445" s="245"/>
      <c r="D445" s="235" t="s">
        <v>198</v>
      </c>
      <c r="E445" s="246" t="s">
        <v>19</v>
      </c>
      <c r="F445" s="247" t="s">
        <v>6997</v>
      </c>
      <c r="G445" s="245"/>
      <c r="H445" s="248">
        <v>-4</v>
      </c>
      <c r="I445" s="249"/>
      <c r="J445" s="245"/>
      <c r="K445" s="245"/>
      <c r="L445" s="250"/>
      <c r="M445" s="251"/>
      <c r="N445" s="252"/>
      <c r="O445" s="252"/>
      <c r="P445" s="252"/>
      <c r="Q445" s="252"/>
      <c r="R445" s="252"/>
      <c r="S445" s="252"/>
      <c r="T445" s="253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4" t="s">
        <v>198</v>
      </c>
      <c r="AU445" s="254" t="s">
        <v>82</v>
      </c>
      <c r="AV445" s="14" t="s">
        <v>82</v>
      </c>
      <c r="AW445" s="14" t="s">
        <v>35</v>
      </c>
      <c r="AX445" s="14" t="s">
        <v>73</v>
      </c>
      <c r="AY445" s="254" t="s">
        <v>188</v>
      </c>
    </row>
    <row r="446" s="13" customFormat="1">
      <c r="A446" s="13"/>
      <c r="B446" s="233"/>
      <c r="C446" s="234"/>
      <c r="D446" s="235" t="s">
        <v>198</v>
      </c>
      <c r="E446" s="236" t="s">
        <v>19</v>
      </c>
      <c r="F446" s="237" t="s">
        <v>6998</v>
      </c>
      <c r="G446" s="234"/>
      <c r="H446" s="236" t="s">
        <v>19</v>
      </c>
      <c r="I446" s="238"/>
      <c r="J446" s="234"/>
      <c r="K446" s="234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198</v>
      </c>
      <c r="AU446" s="243" t="s">
        <v>82</v>
      </c>
      <c r="AV446" s="13" t="s">
        <v>80</v>
      </c>
      <c r="AW446" s="13" t="s">
        <v>35</v>
      </c>
      <c r="AX446" s="13" t="s">
        <v>73</v>
      </c>
      <c r="AY446" s="243" t="s">
        <v>188</v>
      </c>
    </row>
    <row r="447" s="14" customFormat="1">
      <c r="A447" s="14"/>
      <c r="B447" s="244"/>
      <c r="C447" s="245"/>
      <c r="D447" s="235" t="s">
        <v>198</v>
      </c>
      <c r="E447" s="246" t="s">
        <v>19</v>
      </c>
      <c r="F447" s="247" t="s">
        <v>6999</v>
      </c>
      <c r="G447" s="245"/>
      <c r="H447" s="248">
        <v>21.899999999999999</v>
      </c>
      <c r="I447" s="249"/>
      <c r="J447" s="245"/>
      <c r="K447" s="245"/>
      <c r="L447" s="250"/>
      <c r="M447" s="251"/>
      <c r="N447" s="252"/>
      <c r="O447" s="252"/>
      <c r="P447" s="252"/>
      <c r="Q447" s="252"/>
      <c r="R447" s="252"/>
      <c r="S447" s="252"/>
      <c r="T447" s="253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4" t="s">
        <v>198</v>
      </c>
      <c r="AU447" s="254" t="s">
        <v>82</v>
      </c>
      <c r="AV447" s="14" t="s">
        <v>82</v>
      </c>
      <c r="AW447" s="14" t="s">
        <v>35</v>
      </c>
      <c r="AX447" s="14" t="s">
        <v>73</v>
      </c>
      <c r="AY447" s="254" t="s">
        <v>188</v>
      </c>
    </row>
    <row r="448" s="14" customFormat="1">
      <c r="A448" s="14"/>
      <c r="B448" s="244"/>
      <c r="C448" s="245"/>
      <c r="D448" s="235" t="s">
        <v>198</v>
      </c>
      <c r="E448" s="246" t="s">
        <v>19</v>
      </c>
      <c r="F448" s="247" t="s">
        <v>7000</v>
      </c>
      <c r="G448" s="245"/>
      <c r="H448" s="248">
        <v>3.1800000000000002</v>
      </c>
      <c r="I448" s="249"/>
      <c r="J448" s="245"/>
      <c r="K448" s="245"/>
      <c r="L448" s="250"/>
      <c r="M448" s="251"/>
      <c r="N448" s="252"/>
      <c r="O448" s="252"/>
      <c r="P448" s="252"/>
      <c r="Q448" s="252"/>
      <c r="R448" s="252"/>
      <c r="S448" s="252"/>
      <c r="T448" s="253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4" t="s">
        <v>198</v>
      </c>
      <c r="AU448" s="254" t="s">
        <v>82</v>
      </c>
      <c r="AV448" s="14" t="s">
        <v>82</v>
      </c>
      <c r="AW448" s="14" t="s">
        <v>35</v>
      </c>
      <c r="AX448" s="14" t="s">
        <v>73</v>
      </c>
      <c r="AY448" s="254" t="s">
        <v>188</v>
      </c>
    </row>
    <row r="449" s="14" customFormat="1">
      <c r="A449" s="14"/>
      <c r="B449" s="244"/>
      <c r="C449" s="245"/>
      <c r="D449" s="235" t="s">
        <v>198</v>
      </c>
      <c r="E449" s="246" t="s">
        <v>19</v>
      </c>
      <c r="F449" s="247" t="s">
        <v>7001</v>
      </c>
      <c r="G449" s="245"/>
      <c r="H449" s="248">
        <v>-6.4000000000000004</v>
      </c>
      <c r="I449" s="249"/>
      <c r="J449" s="245"/>
      <c r="K449" s="245"/>
      <c r="L449" s="250"/>
      <c r="M449" s="251"/>
      <c r="N449" s="252"/>
      <c r="O449" s="252"/>
      <c r="P449" s="252"/>
      <c r="Q449" s="252"/>
      <c r="R449" s="252"/>
      <c r="S449" s="252"/>
      <c r="T449" s="253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4" t="s">
        <v>198</v>
      </c>
      <c r="AU449" s="254" t="s">
        <v>82</v>
      </c>
      <c r="AV449" s="14" t="s">
        <v>82</v>
      </c>
      <c r="AW449" s="14" t="s">
        <v>35</v>
      </c>
      <c r="AX449" s="14" t="s">
        <v>73</v>
      </c>
      <c r="AY449" s="254" t="s">
        <v>188</v>
      </c>
    </row>
    <row r="450" s="14" customFormat="1">
      <c r="A450" s="14"/>
      <c r="B450" s="244"/>
      <c r="C450" s="245"/>
      <c r="D450" s="235" t="s">
        <v>198</v>
      </c>
      <c r="E450" s="246" t="s">
        <v>19</v>
      </c>
      <c r="F450" s="247" t="s">
        <v>2272</v>
      </c>
      <c r="G450" s="245"/>
      <c r="H450" s="248">
        <v>-0.90000000000000002</v>
      </c>
      <c r="I450" s="249"/>
      <c r="J450" s="245"/>
      <c r="K450" s="245"/>
      <c r="L450" s="250"/>
      <c r="M450" s="251"/>
      <c r="N450" s="252"/>
      <c r="O450" s="252"/>
      <c r="P450" s="252"/>
      <c r="Q450" s="252"/>
      <c r="R450" s="252"/>
      <c r="S450" s="252"/>
      <c r="T450" s="253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4" t="s">
        <v>198</v>
      </c>
      <c r="AU450" s="254" t="s">
        <v>82</v>
      </c>
      <c r="AV450" s="14" t="s">
        <v>82</v>
      </c>
      <c r="AW450" s="14" t="s">
        <v>35</v>
      </c>
      <c r="AX450" s="14" t="s">
        <v>73</v>
      </c>
      <c r="AY450" s="254" t="s">
        <v>188</v>
      </c>
    </row>
    <row r="451" s="13" customFormat="1">
      <c r="A451" s="13"/>
      <c r="B451" s="233"/>
      <c r="C451" s="234"/>
      <c r="D451" s="235" t="s">
        <v>198</v>
      </c>
      <c r="E451" s="236" t="s">
        <v>19</v>
      </c>
      <c r="F451" s="237" t="s">
        <v>7002</v>
      </c>
      <c r="G451" s="234"/>
      <c r="H451" s="236" t="s">
        <v>19</v>
      </c>
      <c r="I451" s="238"/>
      <c r="J451" s="234"/>
      <c r="K451" s="234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198</v>
      </c>
      <c r="AU451" s="243" t="s">
        <v>82</v>
      </c>
      <c r="AV451" s="13" t="s">
        <v>80</v>
      </c>
      <c r="AW451" s="13" t="s">
        <v>35</v>
      </c>
      <c r="AX451" s="13" t="s">
        <v>73</v>
      </c>
      <c r="AY451" s="243" t="s">
        <v>188</v>
      </c>
    </row>
    <row r="452" s="14" customFormat="1">
      <c r="A452" s="14"/>
      <c r="B452" s="244"/>
      <c r="C452" s="245"/>
      <c r="D452" s="235" t="s">
        <v>198</v>
      </c>
      <c r="E452" s="246" t="s">
        <v>19</v>
      </c>
      <c r="F452" s="247" t="s">
        <v>7003</v>
      </c>
      <c r="G452" s="245"/>
      <c r="H452" s="248">
        <v>39.600000000000001</v>
      </c>
      <c r="I452" s="249"/>
      <c r="J452" s="245"/>
      <c r="K452" s="245"/>
      <c r="L452" s="250"/>
      <c r="M452" s="251"/>
      <c r="N452" s="252"/>
      <c r="O452" s="252"/>
      <c r="P452" s="252"/>
      <c r="Q452" s="252"/>
      <c r="R452" s="252"/>
      <c r="S452" s="252"/>
      <c r="T452" s="253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4" t="s">
        <v>198</v>
      </c>
      <c r="AU452" s="254" t="s">
        <v>82</v>
      </c>
      <c r="AV452" s="14" t="s">
        <v>82</v>
      </c>
      <c r="AW452" s="14" t="s">
        <v>35</v>
      </c>
      <c r="AX452" s="14" t="s">
        <v>73</v>
      </c>
      <c r="AY452" s="254" t="s">
        <v>188</v>
      </c>
    </row>
    <row r="453" s="14" customFormat="1">
      <c r="A453" s="14"/>
      <c r="B453" s="244"/>
      <c r="C453" s="245"/>
      <c r="D453" s="235" t="s">
        <v>198</v>
      </c>
      <c r="E453" s="246" t="s">
        <v>19</v>
      </c>
      <c r="F453" s="247" t="s">
        <v>7004</v>
      </c>
      <c r="G453" s="245"/>
      <c r="H453" s="248">
        <v>4.4400000000000004</v>
      </c>
      <c r="I453" s="249"/>
      <c r="J453" s="245"/>
      <c r="K453" s="245"/>
      <c r="L453" s="250"/>
      <c r="M453" s="251"/>
      <c r="N453" s="252"/>
      <c r="O453" s="252"/>
      <c r="P453" s="252"/>
      <c r="Q453" s="252"/>
      <c r="R453" s="252"/>
      <c r="S453" s="252"/>
      <c r="T453" s="253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4" t="s">
        <v>198</v>
      </c>
      <c r="AU453" s="254" t="s">
        <v>82</v>
      </c>
      <c r="AV453" s="14" t="s">
        <v>82</v>
      </c>
      <c r="AW453" s="14" t="s">
        <v>35</v>
      </c>
      <c r="AX453" s="14" t="s">
        <v>73</v>
      </c>
      <c r="AY453" s="254" t="s">
        <v>188</v>
      </c>
    </row>
    <row r="454" s="14" customFormat="1">
      <c r="A454" s="14"/>
      <c r="B454" s="244"/>
      <c r="C454" s="245"/>
      <c r="D454" s="235" t="s">
        <v>198</v>
      </c>
      <c r="E454" s="246" t="s">
        <v>19</v>
      </c>
      <c r="F454" s="247" t="s">
        <v>7005</v>
      </c>
      <c r="G454" s="245"/>
      <c r="H454" s="248">
        <v>-8.8000000000000007</v>
      </c>
      <c r="I454" s="249"/>
      <c r="J454" s="245"/>
      <c r="K454" s="245"/>
      <c r="L454" s="250"/>
      <c r="M454" s="251"/>
      <c r="N454" s="252"/>
      <c r="O454" s="252"/>
      <c r="P454" s="252"/>
      <c r="Q454" s="252"/>
      <c r="R454" s="252"/>
      <c r="S454" s="252"/>
      <c r="T454" s="253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4" t="s">
        <v>198</v>
      </c>
      <c r="AU454" s="254" t="s">
        <v>82</v>
      </c>
      <c r="AV454" s="14" t="s">
        <v>82</v>
      </c>
      <c r="AW454" s="14" t="s">
        <v>35</v>
      </c>
      <c r="AX454" s="14" t="s">
        <v>73</v>
      </c>
      <c r="AY454" s="254" t="s">
        <v>188</v>
      </c>
    </row>
    <row r="455" s="13" customFormat="1">
      <c r="A455" s="13"/>
      <c r="B455" s="233"/>
      <c r="C455" s="234"/>
      <c r="D455" s="235" t="s">
        <v>198</v>
      </c>
      <c r="E455" s="236" t="s">
        <v>19</v>
      </c>
      <c r="F455" s="237" t="s">
        <v>7006</v>
      </c>
      <c r="G455" s="234"/>
      <c r="H455" s="236" t="s">
        <v>19</v>
      </c>
      <c r="I455" s="238"/>
      <c r="J455" s="234"/>
      <c r="K455" s="234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198</v>
      </c>
      <c r="AU455" s="243" t="s">
        <v>82</v>
      </c>
      <c r="AV455" s="13" t="s">
        <v>80</v>
      </c>
      <c r="AW455" s="13" t="s">
        <v>35</v>
      </c>
      <c r="AX455" s="13" t="s">
        <v>73</v>
      </c>
      <c r="AY455" s="243" t="s">
        <v>188</v>
      </c>
    </row>
    <row r="456" s="14" customFormat="1">
      <c r="A456" s="14"/>
      <c r="B456" s="244"/>
      <c r="C456" s="245"/>
      <c r="D456" s="235" t="s">
        <v>198</v>
      </c>
      <c r="E456" s="246" t="s">
        <v>19</v>
      </c>
      <c r="F456" s="247" t="s">
        <v>7007</v>
      </c>
      <c r="G456" s="245"/>
      <c r="H456" s="248">
        <v>12.779999999999999</v>
      </c>
      <c r="I456" s="249"/>
      <c r="J456" s="245"/>
      <c r="K456" s="245"/>
      <c r="L456" s="250"/>
      <c r="M456" s="251"/>
      <c r="N456" s="252"/>
      <c r="O456" s="252"/>
      <c r="P456" s="252"/>
      <c r="Q456" s="252"/>
      <c r="R456" s="252"/>
      <c r="S456" s="252"/>
      <c r="T456" s="253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4" t="s">
        <v>198</v>
      </c>
      <c r="AU456" s="254" t="s">
        <v>82</v>
      </c>
      <c r="AV456" s="14" t="s">
        <v>82</v>
      </c>
      <c r="AW456" s="14" t="s">
        <v>35</v>
      </c>
      <c r="AX456" s="14" t="s">
        <v>73</v>
      </c>
      <c r="AY456" s="254" t="s">
        <v>188</v>
      </c>
    </row>
    <row r="457" s="14" customFormat="1">
      <c r="A457" s="14"/>
      <c r="B457" s="244"/>
      <c r="C457" s="245"/>
      <c r="D457" s="235" t="s">
        <v>198</v>
      </c>
      <c r="E457" s="246" t="s">
        <v>19</v>
      </c>
      <c r="F457" s="247" t="s">
        <v>7008</v>
      </c>
      <c r="G457" s="245"/>
      <c r="H457" s="248">
        <v>1.5</v>
      </c>
      <c r="I457" s="249"/>
      <c r="J457" s="245"/>
      <c r="K457" s="245"/>
      <c r="L457" s="250"/>
      <c r="M457" s="251"/>
      <c r="N457" s="252"/>
      <c r="O457" s="252"/>
      <c r="P457" s="252"/>
      <c r="Q457" s="252"/>
      <c r="R457" s="252"/>
      <c r="S457" s="252"/>
      <c r="T457" s="253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4" t="s">
        <v>198</v>
      </c>
      <c r="AU457" s="254" t="s">
        <v>82</v>
      </c>
      <c r="AV457" s="14" t="s">
        <v>82</v>
      </c>
      <c r="AW457" s="14" t="s">
        <v>35</v>
      </c>
      <c r="AX457" s="14" t="s">
        <v>73</v>
      </c>
      <c r="AY457" s="254" t="s">
        <v>188</v>
      </c>
    </row>
    <row r="458" s="14" customFormat="1">
      <c r="A458" s="14"/>
      <c r="B458" s="244"/>
      <c r="C458" s="245"/>
      <c r="D458" s="235" t="s">
        <v>198</v>
      </c>
      <c r="E458" s="246" t="s">
        <v>19</v>
      </c>
      <c r="F458" s="247" t="s">
        <v>7009</v>
      </c>
      <c r="G458" s="245"/>
      <c r="H458" s="248">
        <v>-2</v>
      </c>
      <c r="I458" s="249"/>
      <c r="J458" s="245"/>
      <c r="K458" s="245"/>
      <c r="L458" s="250"/>
      <c r="M458" s="251"/>
      <c r="N458" s="252"/>
      <c r="O458" s="252"/>
      <c r="P458" s="252"/>
      <c r="Q458" s="252"/>
      <c r="R458" s="252"/>
      <c r="S458" s="252"/>
      <c r="T458" s="253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4" t="s">
        <v>198</v>
      </c>
      <c r="AU458" s="254" t="s">
        <v>82</v>
      </c>
      <c r="AV458" s="14" t="s">
        <v>82</v>
      </c>
      <c r="AW458" s="14" t="s">
        <v>35</v>
      </c>
      <c r="AX458" s="14" t="s">
        <v>73</v>
      </c>
      <c r="AY458" s="254" t="s">
        <v>188</v>
      </c>
    </row>
    <row r="459" s="13" customFormat="1">
      <c r="A459" s="13"/>
      <c r="B459" s="233"/>
      <c r="C459" s="234"/>
      <c r="D459" s="235" t="s">
        <v>198</v>
      </c>
      <c r="E459" s="236" t="s">
        <v>19</v>
      </c>
      <c r="F459" s="237" t="s">
        <v>7010</v>
      </c>
      <c r="G459" s="234"/>
      <c r="H459" s="236" t="s">
        <v>19</v>
      </c>
      <c r="I459" s="238"/>
      <c r="J459" s="234"/>
      <c r="K459" s="234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198</v>
      </c>
      <c r="AU459" s="243" t="s">
        <v>82</v>
      </c>
      <c r="AV459" s="13" t="s">
        <v>80</v>
      </c>
      <c r="AW459" s="13" t="s">
        <v>35</v>
      </c>
      <c r="AX459" s="13" t="s">
        <v>73</v>
      </c>
      <c r="AY459" s="243" t="s">
        <v>188</v>
      </c>
    </row>
    <row r="460" s="14" customFormat="1">
      <c r="A460" s="14"/>
      <c r="B460" s="244"/>
      <c r="C460" s="245"/>
      <c r="D460" s="235" t="s">
        <v>198</v>
      </c>
      <c r="E460" s="246" t="s">
        <v>19</v>
      </c>
      <c r="F460" s="247" t="s">
        <v>7011</v>
      </c>
      <c r="G460" s="245"/>
      <c r="H460" s="248">
        <v>1.5</v>
      </c>
      <c r="I460" s="249"/>
      <c r="J460" s="245"/>
      <c r="K460" s="245"/>
      <c r="L460" s="250"/>
      <c r="M460" s="251"/>
      <c r="N460" s="252"/>
      <c r="O460" s="252"/>
      <c r="P460" s="252"/>
      <c r="Q460" s="252"/>
      <c r="R460" s="252"/>
      <c r="S460" s="252"/>
      <c r="T460" s="253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4" t="s">
        <v>198</v>
      </c>
      <c r="AU460" s="254" t="s">
        <v>82</v>
      </c>
      <c r="AV460" s="14" t="s">
        <v>82</v>
      </c>
      <c r="AW460" s="14" t="s">
        <v>35</v>
      </c>
      <c r="AX460" s="14" t="s">
        <v>73</v>
      </c>
      <c r="AY460" s="254" t="s">
        <v>188</v>
      </c>
    </row>
    <row r="461" s="13" customFormat="1">
      <c r="A461" s="13"/>
      <c r="B461" s="233"/>
      <c r="C461" s="234"/>
      <c r="D461" s="235" t="s">
        <v>198</v>
      </c>
      <c r="E461" s="236" t="s">
        <v>19</v>
      </c>
      <c r="F461" s="237" t="s">
        <v>7012</v>
      </c>
      <c r="G461" s="234"/>
      <c r="H461" s="236" t="s">
        <v>19</v>
      </c>
      <c r="I461" s="238"/>
      <c r="J461" s="234"/>
      <c r="K461" s="234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198</v>
      </c>
      <c r="AU461" s="243" t="s">
        <v>82</v>
      </c>
      <c r="AV461" s="13" t="s">
        <v>80</v>
      </c>
      <c r="AW461" s="13" t="s">
        <v>35</v>
      </c>
      <c r="AX461" s="13" t="s">
        <v>73</v>
      </c>
      <c r="AY461" s="243" t="s">
        <v>188</v>
      </c>
    </row>
    <row r="462" s="14" customFormat="1">
      <c r="A462" s="14"/>
      <c r="B462" s="244"/>
      <c r="C462" s="245"/>
      <c r="D462" s="235" t="s">
        <v>198</v>
      </c>
      <c r="E462" s="246" t="s">
        <v>19</v>
      </c>
      <c r="F462" s="247" t="s">
        <v>7013</v>
      </c>
      <c r="G462" s="245"/>
      <c r="H462" s="248">
        <v>12.720000000000001</v>
      </c>
      <c r="I462" s="249"/>
      <c r="J462" s="245"/>
      <c r="K462" s="245"/>
      <c r="L462" s="250"/>
      <c r="M462" s="251"/>
      <c r="N462" s="252"/>
      <c r="O462" s="252"/>
      <c r="P462" s="252"/>
      <c r="Q462" s="252"/>
      <c r="R462" s="252"/>
      <c r="S462" s="252"/>
      <c r="T462" s="253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4" t="s">
        <v>198</v>
      </c>
      <c r="AU462" s="254" t="s">
        <v>82</v>
      </c>
      <c r="AV462" s="14" t="s">
        <v>82</v>
      </c>
      <c r="AW462" s="14" t="s">
        <v>35</v>
      </c>
      <c r="AX462" s="14" t="s">
        <v>73</v>
      </c>
      <c r="AY462" s="254" t="s">
        <v>188</v>
      </c>
    </row>
    <row r="463" s="15" customFormat="1">
      <c r="A463" s="15"/>
      <c r="B463" s="255"/>
      <c r="C463" s="256"/>
      <c r="D463" s="235" t="s">
        <v>198</v>
      </c>
      <c r="E463" s="257" t="s">
        <v>19</v>
      </c>
      <c r="F463" s="258" t="s">
        <v>229</v>
      </c>
      <c r="G463" s="256"/>
      <c r="H463" s="259">
        <v>642.95500000000027</v>
      </c>
      <c r="I463" s="260"/>
      <c r="J463" s="256"/>
      <c r="K463" s="256"/>
      <c r="L463" s="261"/>
      <c r="M463" s="262"/>
      <c r="N463" s="263"/>
      <c r="O463" s="263"/>
      <c r="P463" s="263"/>
      <c r="Q463" s="263"/>
      <c r="R463" s="263"/>
      <c r="S463" s="263"/>
      <c r="T463" s="264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65" t="s">
        <v>198</v>
      </c>
      <c r="AU463" s="265" t="s">
        <v>82</v>
      </c>
      <c r="AV463" s="15" t="s">
        <v>135</v>
      </c>
      <c r="AW463" s="15" t="s">
        <v>35</v>
      </c>
      <c r="AX463" s="15" t="s">
        <v>80</v>
      </c>
      <c r="AY463" s="265" t="s">
        <v>188</v>
      </c>
    </row>
    <row r="464" s="2" customFormat="1" ht="16.5" customHeight="1">
      <c r="A464" s="40"/>
      <c r="B464" s="41"/>
      <c r="C464" s="215" t="s">
        <v>239</v>
      </c>
      <c r="D464" s="215" t="s">
        <v>190</v>
      </c>
      <c r="E464" s="216" t="s">
        <v>7019</v>
      </c>
      <c r="F464" s="217" t="s">
        <v>7020</v>
      </c>
      <c r="G464" s="218" t="s">
        <v>345</v>
      </c>
      <c r="H464" s="219">
        <v>0.041000000000000002</v>
      </c>
      <c r="I464" s="220"/>
      <c r="J464" s="221">
        <f>ROUND(I464*H464,2)</f>
        <v>0</v>
      </c>
      <c r="K464" s="217" t="s">
        <v>415</v>
      </c>
      <c r="L464" s="46"/>
      <c r="M464" s="222" t="s">
        <v>19</v>
      </c>
      <c r="N464" s="223" t="s">
        <v>44</v>
      </c>
      <c r="O464" s="86"/>
      <c r="P464" s="224">
        <f>O464*H464</f>
        <v>0</v>
      </c>
      <c r="Q464" s="224">
        <v>1.06277</v>
      </c>
      <c r="R464" s="224">
        <f>Q464*H464</f>
        <v>0.043573569999999999</v>
      </c>
      <c r="S464" s="224">
        <v>0</v>
      </c>
      <c r="T464" s="225">
        <f>S464*H464</f>
        <v>0</v>
      </c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R464" s="226" t="s">
        <v>135</v>
      </c>
      <c r="AT464" s="226" t="s">
        <v>190</v>
      </c>
      <c r="AU464" s="226" t="s">
        <v>82</v>
      </c>
      <c r="AY464" s="19" t="s">
        <v>188</v>
      </c>
      <c r="BE464" s="227">
        <f>IF(N464="základní",J464,0)</f>
        <v>0</v>
      </c>
      <c r="BF464" s="227">
        <f>IF(N464="snížená",J464,0)</f>
        <v>0</v>
      </c>
      <c r="BG464" s="227">
        <f>IF(N464="zákl. přenesená",J464,0)</f>
        <v>0</v>
      </c>
      <c r="BH464" s="227">
        <f>IF(N464="sníž. přenesená",J464,0)</f>
        <v>0</v>
      </c>
      <c r="BI464" s="227">
        <f>IF(N464="nulová",J464,0)</f>
        <v>0</v>
      </c>
      <c r="BJ464" s="19" t="s">
        <v>80</v>
      </c>
      <c r="BK464" s="227">
        <f>ROUND(I464*H464,2)</f>
        <v>0</v>
      </c>
      <c r="BL464" s="19" t="s">
        <v>135</v>
      </c>
      <c r="BM464" s="226" t="s">
        <v>7021</v>
      </c>
    </row>
    <row r="465" s="13" customFormat="1">
      <c r="A465" s="13"/>
      <c r="B465" s="233"/>
      <c r="C465" s="234"/>
      <c r="D465" s="235" t="s">
        <v>198</v>
      </c>
      <c r="E465" s="236" t="s">
        <v>19</v>
      </c>
      <c r="F465" s="237" t="s">
        <v>655</v>
      </c>
      <c r="G465" s="234"/>
      <c r="H465" s="236" t="s">
        <v>19</v>
      </c>
      <c r="I465" s="238"/>
      <c r="J465" s="234"/>
      <c r="K465" s="234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198</v>
      </c>
      <c r="AU465" s="243" t="s">
        <v>82</v>
      </c>
      <c r="AV465" s="13" t="s">
        <v>80</v>
      </c>
      <c r="AW465" s="13" t="s">
        <v>35</v>
      </c>
      <c r="AX465" s="13" t="s">
        <v>73</v>
      </c>
      <c r="AY465" s="243" t="s">
        <v>188</v>
      </c>
    </row>
    <row r="466" s="13" customFormat="1">
      <c r="A466" s="13"/>
      <c r="B466" s="233"/>
      <c r="C466" s="234"/>
      <c r="D466" s="235" t="s">
        <v>198</v>
      </c>
      <c r="E466" s="236" t="s">
        <v>19</v>
      </c>
      <c r="F466" s="237" t="s">
        <v>7022</v>
      </c>
      <c r="G466" s="234"/>
      <c r="H466" s="236" t="s">
        <v>19</v>
      </c>
      <c r="I466" s="238"/>
      <c r="J466" s="234"/>
      <c r="K466" s="234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198</v>
      </c>
      <c r="AU466" s="243" t="s">
        <v>82</v>
      </c>
      <c r="AV466" s="13" t="s">
        <v>80</v>
      </c>
      <c r="AW466" s="13" t="s">
        <v>35</v>
      </c>
      <c r="AX466" s="13" t="s">
        <v>73</v>
      </c>
      <c r="AY466" s="243" t="s">
        <v>188</v>
      </c>
    </row>
    <row r="467" s="14" customFormat="1">
      <c r="A467" s="14"/>
      <c r="B467" s="244"/>
      <c r="C467" s="245"/>
      <c r="D467" s="235" t="s">
        <v>198</v>
      </c>
      <c r="E467" s="246" t="s">
        <v>19</v>
      </c>
      <c r="F467" s="247" t="s">
        <v>7023</v>
      </c>
      <c r="G467" s="245"/>
      <c r="H467" s="248">
        <v>0.036999999999999998</v>
      </c>
      <c r="I467" s="249"/>
      <c r="J467" s="245"/>
      <c r="K467" s="245"/>
      <c r="L467" s="250"/>
      <c r="M467" s="251"/>
      <c r="N467" s="252"/>
      <c r="O467" s="252"/>
      <c r="P467" s="252"/>
      <c r="Q467" s="252"/>
      <c r="R467" s="252"/>
      <c r="S467" s="252"/>
      <c r="T467" s="253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4" t="s">
        <v>198</v>
      </c>
      <c r="AU467" s="254" t="s">
        <v>82</v>
      </c>
      <c r="AV467" s="14" t="s">
        <v>82</v>
      </c>
      <c r="AW467" s="14" t="s">
        <v>35</v>
      </c>
      <c r="AX467" s="14" t="s">
        <v>73</v>
      </c>
      <c r="AY467" s="254" t="s">
        <v>188</v>
      </c>
    </row>
    <row r="468" s="15" customFormat="1">
      <c r="A468" s="15"/>
      <c r="B468" s="255"/>
      <c r="C468" s="256"/>
      <c r="D468" s="235" t="s">
        <v>198</v>
      </c>
      <c r="E468" s="257" t="s">
        <v>19</v>
      </c>
      <c r="F468" s="258" t="s">
        <v>229</v>
      </c>
      <c r="G468" s="256"/>
      <c r="H468" s="259">
        <v>0.036999999999999998</v>
      </c>
      <c r="I468" s="260"/>
      <c r="J468" s="256"/>
      <c r="K468" s="256"/>
      <c r="L468" s="261"/>
      <c r="M468" s="262"/>
      <c r="N468" s="263"/>
      <c r="O468" s="263"/>
      <c r="P468" s="263"/>
      <c r="Q468" s="263"/>
      <c r="R468" s="263"/>
      <c r="S468" s="263"/>
      <c r="T468" s="264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T468" s="265" t="s">
        <v>198</v>
      </c>
      <c r="AU468" s="265" t="s">
        <v>82</v>
      </c>
      <c r="AV468" s="15" t="s">
        <v>135</v>
      </c>
      <c r="AW468" s="15" t="s">
        <v>35</v>
      </c>
      <c r="AX468" s="15" t="s">
        <v>80</v>
      </c>
      <c r="AY468" s="265" t="s">
        <v>188</v>
      </c>
    </row>
    <row r="469" s="14" customFormat="1">
      <c r="A469" s="14"/>
      <c r="B469" s="244"/>
      <c r="C469" s="245"/>
      <c r="D469" s="235" t="s">
        <v>198</v>
      </c>
      <c r="E469" s="245"/>
      <c r="F469" s="247" t="s">
        <v>7024</v>
      </c>
      <c r="G469" s="245"/>
      <c r="H469" s="248">
        <v>0.041000000000000002</v>
      </c>
      <c r="I469" s="249"/>
      <c r="J469" s="245"/>
      <c r="K469" s="245"/>
      <c r="L469" s="250"/>
      <c r="M469" s="251"/>
      <c r="N469" s="252"/>
      <c r="O469" s="252"/>
      <c r="P469" s="252"/>
      <c r="Q469" s="252"/>
      <c r="R469" s="252"/>
      <c r="S469" s="252"/>
      <c r="T469" s="253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4" t="s">
        <v>198</v>
      </c>
      <c r="AU469" s="254" t="s">
        <v>82</v>
      </c>
      <c r="AV469" s="14" t="s">
        <v>82</v>
      </c>
      <c r="AW469" s="14" t="s">
        <v>4</v>
      </c>
      <c r="AX469" s="14" t="s">
        <v>80</v>
      </c>
      <c r="AY469" s="254" t="s">
        <v>188</v>
      </c>
    </row>
    <row r="470" s="2" customFormat="1" ht="16.5" customHeight="1">
      <c r="A470" s="40"/>
      <c r="B470" s="41"/>
      <c r="C470" s="215" t="s">
        <v>286</v>
      </c>
      <c r="D470" s="215" t="s">
        <v>190</v>
      </c>
      <c r="E470" s="216" t="s">
        <v>1704</v>
      </c>
      <c r="F470" s="217" t="s">
        <v>1705</v>
      </c>
      <c r="G470" s="218" t="s">
        <v>243</v>
      </c>
      <c r="H470" s="219">
        <v>427.30000000000001</v>
      </c>
      <c r="I470" s="220"/>
      <c r="J470" s="221">
        <f>ROUND(I470*H470,2)</f>
        <v>0</v>
      </c>
      <c r="K470" s="217" t="s">
        <v>194</v>
      </c>
      <c r="L470" s="46"/>
      <c r="M470" s="222" t="s">
        <v>19</v>
      </c>
      <c r="N470" s="223" t="s">
        <v>44</v>
      </c>
      <c r="O470" s="86"/>
      <c r="P470" s="224">
        <f>O470*H470</f>
        <v>0</v>
      </c>
      <c r="Q470" s="224">
        <v>0.1173</v>
      </c>
      <c r="R470" s="224">
        <f>Q470*H470</f>
        <v>50.12229</v>
      </c>
      <c r="S470" s="224">
        <v>0</v>
      </c>
      <c r="T470" s="225">
        <f>S470*H470</f>
        <v>0</v>
      </c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R470" s="226" t="s">
        <v>135</v>
      </c>
      <c r="AT470" s="226" t="s">
        <v>190</v>
      </c>
      <c r="AU470" s="226" t="s">
        <v>82</v>
      </c>
      <c r="AY470" s="19" t="s">
        <v>188</v>
      </c>
      <c r="BE470" s="227">
        <f>IF(N470="základní",J470,0)</f>
        <v>0</v>
      </c>
      <c r="BF470" s="227">
        <f>IF(N470="snížená",J470,0)</f>
        <v>0</v>
      </c>
      <c r="BG470" s="227">
        <f>IF(N470="zákl. přenesená",J470,0)</f>
        <v>0</v>
      </c>
      <c r="BH470" s="227">
        <f>IF(N470="sníž. přenesená",J470,0)</f>
        <v>0</v>
      </c>
      <c r="BI470" s="227">
        <f>IF(N470="nulová",J470,0)</f>
        <v>0</v>
      </c>
      <c r="BJ470" s="19" t="s">
        <v>80</v>
      </c>
      <c r="BK470" s="227">
        <f>ROUND(I470*H470,2)</f>
        <v>0</v>
      </c>
      <c r="BL470" s="19" t="s">
        <v>135</v>
      </c>
      <c r="BM470" s="226" t="s">
        <v>7025</v>
      </c>
    </row>
    <row r="471" s="2" customFormat="1">
      <c r="A471" s="40"/>
      <c r="B471" s="41"/>
      <c r="C471" s="42"/>
      <c r="D471" s="228" t="s">
        <v>196</v>
      </c>
      <c r="E471" s="42"/>
      <c r="F471" s="229" t="s">
        <v>1707</v>
      </c>
      <c r="G471" s="42"/>
      <c r="H471" s="42"/>
      <c r="I471" s="230"/>
      <c r="J471" s="42"/>
      <c r="K471" s="42"/>
      <c r="L471" s="46"/>
      <c r="M471" s="231"/>
      <c r="N471" s="232"/>
      <c r="O471" s="86"/>
      <c r="P471" s="86"/>
      <c r="Q471" s="86"/>
      <c r="R471" s="86"/>
      <c r="S471" s="86"/>
      <c r="T471" s="87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T471" s="19" t="s">
        <v>196</v>
      </c>
      <c r="AU471" s="19" t="s">
        <v>82</v>
      </c>
    </row>
    <row r="472" s="13" customFormat="1">
      <c r="A472" s="13"/>
      <c r="B472" s="233"/>
      <c r="C472" s="234"/>
      <c r="D472" s="235" t="s">
        <v>198</v>
      </c>
      <c r="E472" s="236" t="s">
        <v>19</v>
      </c>
      <c r="F472" s="237" t="s">
        <v>655</v>
      </c>
      <c r="G472" s="234"/>
      <c r="H472" s="236" t="s">
        <v>19</v>
      </c>
      <c r="I472" s="238"/>
      <c r="J472" s="234"/>
      <c r="K472" s="234"/>
      <c r="L472" s="239"/>
      <c r="M472" s="240"/>
      <c r="N472" s="241"/>
      <c r="O472" s="241"/>
      <c r="P472" s="241"/>
      <c r="Q472" s="241"/>
      <c r="R472" s="241"/>
      <c r="S472" s="241"/>
      <c r="T472" s="24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3" t="s">
        <v>198</v>
      </c>
      <c r="AU472" s="243" t="s">
        <v>82</v>
      </c>
      <c r="AV472" s="13" t="s">
        <v>80</v>
      </c>
      <c r="AW472" s="13" t="s">
        <v>35</v>
      </c>
      <c r="AX472" s="13" t="s">
        <v>73</v>
      </c>
      <c r="AY472" s="243" t="s">
        <v>188</v>
      </c>
    </row>
    <row r="473" s="13" customFormat="1">
      <c r="A473" s="13"/>
      <c r="B473" s="233"/>
      <c r="C473" s="234"/>
      <c r="D473" s="235" t="s">
        <v>198</v>
      </c>
      <c r="E473" s="236" t="s">
        <v>19</v>
      </c>
      <c r="F473" s="237" t="s">
        <v>7026</v>
      </c>
      <c r="G473" s="234"/>
      <c r="H473" s="236" t="s">
        <v>19</v>
      </c>
      <c r="I473" s="238"/>
      <c r="J473" s="234"/>
      <c r="K473" s="234"/>
      <c r="L473" s="239"/>
      <c r="M473" s="240"/>
      <c r="N473" s="241"/>
      <c r="O473" s="241"/>
      <c r="P473" s="241"/>
      <c r="Q473" s="241"/>
      <c r="R473" s="241"/>
      <c r="S473" s="241"/>
      <c r="T473" s="24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3" t="s">
        <v>198</v>
      </c>
      <c r="AU473" s="243" t="s">
        <v>82</v>
      </c>
      <c r="AV473" s="13" t="s">
        <v>80</v>
      </c>
      <c r="AW473" s="13" t="s">
        <v>35</v>
      </c>
      <c r="AX473" s="13" t="s">
        <v>73</v>
      </c>
      <c r="AY473" s="243" t="s">
        <v>188</v>
      </c>
    </row>
    <row r="474" s="14" customFormat="1">
      <c r="A474" s="14"/>
      <c r="B474" s="244"/>
      <c r="C474" s="245"/>
      <c r="D474" s="235" t="s">
        <v>198</v>
      </c>
      <c r="E474" s="246" t="s">
        <v>19</v>
      </c>
      <c r="F474" s="247" t="s">
        <v>7027</v>
      </c>
      <c r="G474" s="245"/>
      <c r="H474" s="248">
        <v>40.799999999999997</v>
      </c>
      <c r="I474" s="249"/>
      <c r="J474" s="245"/>
      <c r="K474" s="245"/>
      <c r="L474" s="250"/>
      <c r="M474" s="251"/>
      <c r="N474" s="252"/>
      <c r="O474" s="252"/>
      <c r="P474" s="252"/>
      <c r="Q474" s="252"/>
      <c r="R474" s="252"/>
      <c r="S474" s="252"/>
      <c r="T474" s="253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4" t="s">
        <v>198</v>
      </c>
      <c r="AU474" s="254" t="s">
        <v>82</v>
      </c>
      <c r="AV474" s="14" t="s">
        <v>82</v>
      </c>
      <c r="AW474" s="14" t="s">
        <v>35</v>
      </c>
      <c r="AX474" s="14" t="s">
        <v>73</v>
      </c>
      <c r="AY474" s="254" t="s">
        <v>188</v>
      </c>
    </row>
    <row r="475" s="13" customFormat="1">
      <c r="A475" s="13"/>
      <c r="B475" s="233"/>
      <c r="C475" s="234"/>
      <c r="D475" s="235" t="s">
        <v>198</v>
      </c>
      <c r="E475" s="236" t="s">
        <v>19</v>
      </c>
      <c r="F475" s="237" t="s">
        <v>7028</v>
      </c>
      <c r="G475" s="234"/>
      <c r="H475" s="236" t="s">
        <v>19</v>
      </c>
      <c r="I475" s="238"/>
      <c r="J475" s="234"/>
      <c r="K475" s="234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198</v>
      </c>
      <c r="AU475" s="243" t="s">
        <v>82</v>
      </c>
      <c r="AV475" s="13" t="s">
        <v>80</v>
      </c>
      <c r="AW475" s="13" t="s">
        <v>35</v>
      </c>
      <c r="AX475" s="13" t="s">
        <v>73</v>
      </c>
      <c r="AY475" s="243" t="s">
        <v>188</v>
      </c>
    </row>
    <row r="476" s="14" customFormat="1">
      <c r="A476" s="14"/>
      <c r="B476" s="244"/>
      <c r="C476" s="245"/>
      <c r="D476" s="235" t="s">
        <v>198</v>
      </c>
      <c r="E476" s="246" t="s">
        <v>19</v>
      </c>
      <c r="F476" s="247" t="s">
        <v>1454</v>
      </c>
      <c r="G476" s="245"/>
      <c r="H476" s="248">
        <v>87</v>
      </c>
      <c r="I476" s="249"/>
      <c r="J476" s="245"/>
      <c r="K476" s="245"/>
      <c r="L476" s="250"/>
      <c r="M476" s="251"/>
      <c r="N476" s="252"/>
      <c r="O476" s="252"/>
      <c r="P476" s="252"/>
      <c r="Q476" s="252"/>
      <c r="R476" s="252"/>
      <c r="S476" s="252"/>
      <c r="T476" s="253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4" t="s">
        <v>198</v>
      </c>
      <c r="AU476" s="254" t="s">
        <v>82</v>
      </c>
      <c r="AV476" s="14" t="s">
        <v>82</v>
      </c>
      <c r="AW476" s="14" t="s">
        <v>35</v>
      </c>
      <c r="AX476" s="14" t="s">
        <v>73</v>
      </c>
      <c r="AY476" s="254" t="s">
        <v>188</v>
      </c>
    </row>
    <row r="477" s="13" customFormat="1">
      <c r="A477" s="13"/>
      <c r="B477" s="233"/>
      <c r="C477" s="234"/>
      <c r="D477" s="235" t="s">
        <v>198</v>
      </c>
      <c r="E477" s="236" t="s">
        <v>19</v>
      </c>
      <c r="F477" s="237" t="s">
        <v>7029</v>
      </c>
      <c r="G477" s="234"/>
      <c r="H477" s="236" t="s">
        <v>19</v>
      </c>
      <c r="I477" s="238"/>
      <c r="J477" s="234"/>
      <c r="K477" s="234"/>
      <c r="L477" s="239"/>
      <c r="M477" s="240"/>
      <c r="N477" s="241"/>
      <c r="O477" s="241"/>
      <c r="P477" s="241"/>
      <c r="Q477" s="241"/>
      <c r="R477" s="241"/>
      <c r="S477" s="241"/>
      <c r="T477" s="24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3" t="s">
        <v>198</v>
      </c>
      <c r="AU477" s="243" t="s">
        <v>82</v>
      </c>
      <c r="AV477" s="13" t="s">
        <v>80</v>
      </c>
      <c r="AW477" s="13" t="s">
        <v>35</v>
      </c>
      <c r="AX477" s="13" t="s">
        <v>73</v>
      </c>
      <c r="AY477" s="243" t="s">
        <v>188</v>
      </c>
    </row>
    <row r="478" s="14" customFormat="1">
      <c r="A478" s="14"/>
      <c r="B478" s="244"/>
      <c r="C478" s="245"/>
      <c r="D478" s="235" t="s">
        <v>198</v>
      </c>
      <c r="E478" s="246" t="s">
        <v>19</v>
      </c>
      <c r="F478" s="247" t="s">
        <v>7030</v>
      </c>
      <c r="G478" s="245"/>
      <c r="H478" s="248">
        <v>299.5</v>
      </c>
      <c r="I478" s="249"/>
      <c r="J478" s="245"/>
      <c r="K478" s="245"/>
      <c r="L478" s="250"/>
      <c r="M478" s="251"/>
      <c r="N478" s="252"/>
      <c r="O478" s="252"/>
      <c r="P478" s="252"/>
      <c r="Q478" s="252"/>
      <c r="R478" s="252"/>
      <c r="S478" s="252"/>
      <c r="T478" s="253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4" t="s">
        <v>198</v>
      </c>
      <c r="AU478" s="254" t="s">
        <v>82</v>
      </c>
      <c r="AV478" s="14" t="s">
        <v>82</v>
      </c>
      <c r="AW478" s="14" t="s">
        <v>35</v>
      </c>
      <c r="AX478" s="14" t="s">
        <v>73</v>
      </c>
      <c r="AY478" s="254" t="s">
        <v>188</v>
      </c>
    </row>
    <row r="479" s="15" customFormat="1">
      <c r="A479" s="15"/>
      <c r="B479" s="255"/>
      <c r="C479" s="256"/>
      <c r="D479" s="235" t="s">
        <v>198</v>
      </c>
      <c r="E479" s="257" t="s">
        <v>19</v>
      </c>
      <c r="F479" s="258" t="s">
        <v>229</v>
      </c>
      <c r="G479" s="256"/>
      <c r="H479" s="259">
        <v>427.30000000000001</v>
      </c>
      <c r="I479" s="260"/>
      <c r="J479" s="256"/>
      <c r="K479" s="256"/>
      <c r="L479" s="261"/>
      <c r="M479" s="262"/>
      <c r="N479" s="263"/>
      <c r="O479" s="263"/>
      <c r="P479" s="263"/>
      <c r="Q479" s="263"/>
      <c r="R479" s="263"/>
      <c r="S479" s="263"/>
      <c r="T479" s="264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65" t="s">
        <v>198</v>
      </c>
      <c r="AU479" s="265" t="s">
        <v>82</v>
      </c>
      <c r="AV479" s="15" t="s">
        <v>135</v>
      </c>
      <c r="AW479" s="15" t="s">
        <v>35</v>
      </c>
      <c r="AX479" s="15" t="s">
        <v>80</v>
      </c>
      <c r="AY479" s="265" t="s">
        <v>188</v>
      </c>
    </row>
    <row r="480" s="2" customFormat="1" ht="24.15" customHeight="1">
      <c r="A480" s="40"/>
      <c r="B480" s="41"/>
      <c r="C480" s="215" t="s">
        <v>296</v>
      </c>
      <c r="D480" s="215" t="s">
        <v>190</v>
      </c>
      <c r="E480" s="216" t="s">
        <v>1714</v>
      </c>
      <c r="F480" s="217" t="s">
        <v>1715</v>
      </c>
      <c r="G480" s="218" t="s">
        <v>243</v>
      </c>
      <c r="H480" s="219">
        <v>1241.0999999999999</v>
      </c>
      <c r="I480" s="220"/>
      <c r="J480" s="221">
        <f>ROUND(I480*H480,2)</f>
        <v>0</v>
      </c>
      <c r="K480" s="217" t="s">
        <v>415</v>
      </c>
      <c r="L480" s="46"/>
      <c r="M480" s="222" t="s">
        <v>19</v>
      </c>
      <c r="N480" s="223" t="s">
        <v>44</v>
      </c>
      <c r="O480" s="86"/>
      <c r="P480" s="224">
        <f>O480*H480</f>
        <v>0</v>
      </c>
      <c r="Q480" s="224">
        <v>0.011730000000000001</v>
      </c>
      <c r="R480" s="224">
        <f>Q480*H480</f>
        <v>14.558102999999999</v>
      </c>
      <c r="S480" s="224">
        <v>0</v>
      </c>
      <c r="T480" s="225">
        <f>S480*H480</f>
        <v>0</v>
      </c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R480" s="226" t="s">
        <v>135</v>
      </c>
      <c r="AT480" s="226" t="s">
        <v>190</v>
      </c>
      <c r="AU480" s="226" t="s">
        <v>82</v>
      </c>
      <c r="AY480" s="19" t="s">
        <v>188</v>
      </c>
      <c r="BE480" s="227">
        <f>IF(N480="základní",J480,0)</f>
        <v>0</v>
      </c>
      <c r="BF480" s="227">
        <f>IF(N480="snížená",J480,0)</f>
        <v>0</v>
      </c>
      <c r="BG480" s="227">
        <f>IF(N480="zákl. přenesená",J480,0)</f>
        <v>0</v>
      </c>
      <c r="BH480" s="227">
        <f>IF(N480="sníž. přenesená",J480,0)</f>
        <v>0</v>
      </c>
      <c r="BI480" s="227">
        <f>IF(N480="nulová",J480,0)</f>
        <v>0</v>
      </c>
      <c r="BJ480" s="19" t="s">
        <v>80</v>
      </c>
      <c r="BK480" s="227">
        <f>ROUND(I480*H480,2)</f>
        <v>0</v>
      </c>
      <c r="BL480" s="19" t="s">
        <v>135</v>
      </c>
      <c r="BM480" s="226" t="s">
        <v>7031</v>
      </c>
    </row>
    <row r="481" s="13" customFormat="1">
      <c r="A481" s="13"/>
      <c r="B481" s="233"/>
      <c r="C481" s="234"/>
      <c r="D481" s="235" t="s">
        <v>198</v>
      </c>
      <c r="E481" s="236" t="s">
        <v>19</v>
      </c>
      <c r="F481" s="237" t="s">
        <v>655</v>
      </c>
      <c r="G481" s="234"/>
      <c r="H481" s="236" t="s">
        <v>19</v>
      </c>
      <c r="I481" s="238"/>
      <c r="J481" s="234"/>
      <c r="K481" s="234"/>
      <c r="L481" s="239"/>
      <c r="M481" s="240"/>
      <c r="N481" s="241"/>
      <c r="O481" s="241"/>
      <c r="P481" s="241"/>
      <c r="Q481" s="241"/>
      <c r="R481" s="241"/>
      <c r="S481" s="241"/>
      <c r="T481" s="24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3" t="s">
        <v>198</v>
      </c>
      <c r="AU481" s="243" t="s">
        <v>82</v>
      </c>
      <c r="AV481" s="13" t="s">
        <v>80</v>
      </c>
      <c r="AW481" s="13" t="s">
        <v>35</v>
      </c>
      <c r="AX481" s="13" t="s">
        <v>73</v>
      </c>
      <c r="AY481" s="243" t="s">
        <v>188</v>
      </c>
    </row>
    <row r="482" s="13" customFormat="1">
      <c r="A482" s="13"/>
      <c r="B482" s="233"/>
      <c r="C482" s="234"/>
      <c r="D482" s="235" t="s">
        <v>198</v>
      </c>
      <c r="E482" s="236" t="s">
        <v>19</v>
      </c>
      <c r="F482" s="237" t="s">
        <v>7026</v>
      </c>
      <c r="G482" s="234"/>
      <c r="H482" s="236" t="s">
        <v>19</v>
      </c>
      <c r="I482" s="238"/>
      <c r="J482" s="234"/>
      <c r="K482" s="234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198</v>
      </c>
      <c r="AU482" s="243" t="s">
        <v>82</v>
      </c>
      <c r="AV482" s="13" t="s">
        <v>80</v>
      </c>
      <c r="AW482" s="13" t="s">
        <v>35</v>
      </c>
      <c r="AX482" s="13" t="s">
        <v>73</v>
      </c>
      <c r="AY482" s="243" t="s">
        <v>188</v>
      </c>
    </row>
    <row r="483" s="14" customFormat="1">
      <c r="A483" s="14"/>
      <c r="B483" s="244"/>
      <c r="C483" s="245"/>
      <c r="D483" s="235" t="s">
        <v>198</v>
      </c>
      <c r="E483" s="246" t="s">
        <v>19</v>
      </c>
      <c r="F483" s="247" t="s">
        <v>7032</v>
      </c>
      <c r="G483" s="245"/>
      <c r="H483" s="248">
        <v>81.599999999999994</v>
      </c>
      <c r="I483" s="249"/>
      <c r="J483" s="245"/>
      <c r="K483" s="245"/>
      <c r="L483" s="250"/>
      <c r="M483" s="251"/>
      <c r="N483" s="252"/>
      <c r="O483" s="252"/>
      <c r="P483" s="252"/>
      <c r="Q483" s="252"/>
      <c r="R483" s="252"/>
      <c r="S483" s="252"/>
      <c r="T483" s="253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4" t="s">
        <v>198</v>
      </c>
      <c r="AU483" s="254" t="s">
        <v>82</v>
      </c>
      <c r="AV483" s="14" t="s">
        <v>82</v>
      </c>
      <c r="AW483" s="14" t="s">
        <v>35</v>
      </c>
      <c r="AX483" s="14" t="s">
        <v>73</v>
      </c>
      <c r="AY483" s="254" t="s">
        <v>188</v>
      </c>
    </row>
    <row r="484" s="13" customFormat="1">
      <c r="A484" s="13"/>
      <c r="B484" s="233"/>
      <c r="C484" s="234"/>
      <c r="D484" s="235" t="s">
        <v>198</v>
      </c>
      <c r="E484" s="236" t="s">
        <v>19</v>
      </c>
      <c r="F484" s="237" t="s">
        <v>7028</v>
      </c>
      <c r="G484" s="234"/>
      <c r="H484" s="236" t="s">
        <v>19</v>
      </c>
      <c r="I484" s="238"/>
      <c r="J484" s="234"/>
      <c r="K484" s="234"/>
      <c r="L484" s="239"/>
      <c r="M484" s="240"/>
      <c r="N484" s="241"/>
      <c r="O484" s="241"/>
      <c r="P484" s="241"/>
      <c r="Q484" s="241"/>
      <c r="R484" s="241"/>
      <c r="S484" s="241"/>
      <c r="T484" s="242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3" t="s">
        <v>198</v>
      </c>
      <c r="AU484" s="243" t="s">
        <v>82</v>
      </c>
      <c r="AV484" s="13" t="s">
        <v>80</v>
      </c>
      <c r="AW484" s="13" t="s">
        <v>35</v>
      </c>
      <c r="AX484" s="13" t="s">
        <v>73</v>
      </c>
      <c r="AY484" s="243" t="s">
        <v>188</v>
      </c>
    </row>
    <row r="485" s="14" customFormat="1">
      <c r="A485" s="14"/>
      <c r="B485" s="244"/>
      <c r="C485" s="245"/>
      <c r="D485" s="235" t="s">
        <v>198</v>
      </c>
      <c r="E485" s="246" t="s">
        <v>19</v>
      </c>
      <c r="F485" s="247" t="s">
        <v>7033</v>
      </c>
      <c r="G485" s="245"/>
      <c r="H485" s="248">
        <v>261</v>
      </c>
      <c r="I485" s="249"/>
      <c r="J485" s="245"/>
      <c r="K485" s="245"/>
      <c r="L485" s="250"/>
      <c r="M485" s="251"/>
      <c r="N485" s="252"/>
      <c r="O485" s="252"/>
      <c r="P485" s="252"/>
      <c r="Q485" s="252"/>
      <c r="R485" s="252"/>
      <c r="S485" s="252"/>
      <c r="T485" s="253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4" t="s">
        <v>198</v>
      </c>
      <c r="AU485" s="254" t="s">
        <v>82</v>
      </c>
      <c r="AV485" s="14" t="s">
        <v>82</v>
      </c>
      <c r="AW485" s="14" t="s">
        <v>35</v>
      </c>
      <c r="AX485" s="14" t="s">
        <v>73</v>
      </c>
      <c r="AY485" s="254" t="s">
        <v>188</v>
      </c>
    </row>
    <row r="486" s="13" customFormat="1">
      <c r="A486" s="13"/>
      <c r="B486" s="233"/>
      <c r="C486" s="234"/>
      <c r="D486" s="235" t="s">
        <v>198</v>
      </c>
      <c r="E486" s="236" t="s">
        <v>19</v>
      </c>
      <c r="F486" s="237" t="s">
        <v>7029</v>
      </c>
      <c r="G486" s="234"/>
      <c r="H486" s="236" t="s">
        <v>19</v>
      </c>
      <c r="I486" s="238"/>
      <c r="J486" s="234"/>
      <c r="K486" s="234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198</v>
      </c>
      <c r="AU486" s="243" t="s">
        <v>82</v>
      </c>
      <c r="AV486" s="13" t="s">
        <v>80</v>
      </c>
      <c r="AW486" s="13" t="s">
        <v>35</v>
      </c>
      <c r="AX486" s="13" t="s">
        <v>73</v>
      </c>
      <c r="AY486" s="243" t="s">
        <v>188</v>
      </c>
    </row>
    <row r="487" s="14" customFormat="1">
      <c r="A487" s="14"/>
      <c r="B487" s="244"/>
      <c r="C487" s="245"/>
      <c r="D487" s="235" t="s">
        <v>198</v>
      </c>
      <c r="E487" s="246" t="s">
        <v>19</v>
      </c>
      <c r="F487" s="247" t="s">
        <v>7034</v>
      </c>
      <c r="G487" s="245"/>
      <c r="H487" s="248">
        <v>898.5</v>
      </c>
      <c r="I487" s="249"/>
      <c r="J487" s="245"/>
      <c r="K487" s="245"/>
      <c r="L487" s="250"/>
      <c r="M487" s="251"/>
      <c r="N487" s="252"/>
      <c r="O487" s="252"/>
      <c r="P487" s="252"/>
      <c r="Q487" s="252"/>
      <c r="R487" s="252"/>
      <c r="S487" s="252"/>
      <c r="T487" s="253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4" t="s">
        <v>198</v>
      </c>
      <c r="AU487" s="254" t="s">
        <v>82</v>
      </c>
      <c r="AV487" s="14" t="s">
        <v>82</v>
      </c>
      <c r="AW487" s="14" t="s">
        <v>35</v>
      </c>
      <c r="AX487" s="14" t="s">
        <v>73</v>
      </c>
      <c r="AY487" s="254" t="s">
        <v>188</v>
      </c>
    </row>
    <row r="488" s="15" customFormat="1">
      <c r="A488" s="15"/>
      <c r="B488" s="255"/>
      <c r="C488" s="256"/>
      <c r="D488" s="235" t="s">
        <v>198</v>
      </c>
      <c r="E488" s="257" t="s">
        <v>19</v>
      </c>
      <c r="F488" s="258" t="s">
        <v>229</v>
      </c>
      <c r="G488" s="256"/>
      <c r="H488" s="259">
        <v>1241.0999999999999</v>
      </c>
      <c r="I488" s="260"/>
      <c r="J488" s="256"/>
      <c r="K488" s="256"/>
      <c r="L488" s="261"/>
      <c r="M488" s="262"/>
      <c r="N488" s="263"/>
      <c r="O488" s="263"/>
      <c r="P488" s="263"/>
      <c r="Q488" s="263"/>
      <c r="R488" s="263"/>
      <c r="S488" s="263"/>
      <c r="T488" s="264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65" t="s">
        <v>198</v>
      </c>
      <c r="AU488" s="265" t="s">
        <v>82</v>
      </c>
      <c r="AV488" s="15" t="s">
        <v>135</v>
      </c>
      <c r="AW488" s="15" t="s">
        <v>35</v>
      </c>
      <c r="AX488" s="15" t="s">
        <v>80</v>
      </c>
      <c r="AY488" s="265" t="s">
        <v>188</v>
      </c>
    </row>
    <row r="489" s="2" customFormat="1" ht="16.5" customHeight="1">
      <c r="A489" s="40"/>
      <c r="B489" s="41"/>
      <c r="C489" s="215" t="s">
        <v>305</v>
      </c>
      <c r="D489" s="215" t="s">
        <v>190</v>
      </c>
      <c r="E489" s="216" t="s">
        <v>1192</v>
      </c>
      <c r="F489" s="217" t="s">
        <v>1193</v>
      </c>
      <c r="G489" s="218" t="s">
        <v>243</v>
      </c>
      <c r="H489" s="219">
        <v>18.934000000000001</v>
      </c>
      <c r="I489" s="220"/>
      <c r="J489" s="221">
        <f>ROUND(I489*H489,2)</f>
        <v>0</v>
      </c>
      <c r="K489" s="217" t="s">
        <v>415</v>
      </c>
      <c r="L489" s="46"/>
      <c r="M489" s="222" t="s">
        <v>19</v>
      </c>
      <c r="N489" s="223" t="s">
        <v>44</v>
      </c>
      <c r="O489" s="86"/>
      <c r="P489" s="224">
        <f>O489*H489</f>
        <v>0</v>
      </c>
      <c r="Q489" s="224">
        <v>0.010200000000000001</v>
      </c>
      <c r="R489" s="224">
        <f>Q489*H489</f>
        <v>0.19312680000000002</v>
      </c>
      <c r="S489" s="224">
        <v>0</v>
      </c>
      <c r="T489" s="225">
        <f>S489*H489</f>
        <v>0</v>
      </c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R489" s="226" t="s">
        <v>135</v>
      </c>
      <c r="AT489" s="226" t="s">
        <v>190</v>
      </c>
      <c r="AU489" s="226" t="s">
        <v>82</v>
      </c>
      <c r="AY489" s="19" t="s">
        <v>188</v>
      </c>
      <c r="BE489" s="227">
        <f>IF(N489="základní",J489,0)</f>
        <v>0</v>
      </c>
      <c r="BF489" s="227">
        <f>IF(N489="snížená",J489,0)</f>
        <v>0</v>
      </c>
      <c r="BG489" s="227">
        <f>IF(N489="zákl. přenesená",J489,0)</f>
        <v>0</v>
      </c>
      <c r="BH489" s="227">
        <f>IF(N489="sníž. přenesená",J489,0)</f>
        <v>0</v>
      </c>
      <c r="BI489" s="227">
        <f>IF(N489="nulová",J489,0)</f>
        <v>0</v>
      </c>
      <c r="BJ489" s="19" t="s">
        <v>80</v>
      </c>
      <c r="BK489" s="227">
        <f>ROUND(I489*H489,2)</f>
        <v>0</v>
      </c>
      <c r="BL489" s="19" t="s">
        <v>135</v>
      </c>
      <c r="BM489" s="226" t="s">
        <v>7035</v>
      </c>
    </row>
    <row r="490" s="13" customFormat="1">
      <c r="A490" s="13"/>
      <c r="B490" s="233"/>
      <c r="C490" s="234"/>
      <c r="D490" s="235" t="s">
        <v>198</v>
      </c>
      <c r="E490" s="236" t="s">
        <v>19</v>
      </c>
      <c r="F490" s="237" t="s">
        <v>7036</v>
      </c>
      <c r="G490" s="234"/>
      <c r="H490" s="236" t="s">
        <v>19</v>
      </c>
      <c r="I490" s="238"/>
      <c r="J490" s="234"/>
      <c r="K490" s="234"/>
      <c r="L490" s="239"/>
      <c r="M490" s="240"/>
      <c r="N490" s="241"/>
      <c r="O490" s="241"/>
      <c r="P490" s="241"/>
      <c r="Q490" s="241"/>
      <c r="R490" s="241"/>
      <c r="S490" s="241"/>
      <c r="T490" s="24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3" t="s">
        <v>198</v>
      </c>
      <c r="AU490" s="243" t="s">
        <v>82</v>
      </c>
      <c r="AV490" s="13" t="s">
        <v>80</v>
      </c>
      <c r="AW490" s="13" t="s">
        <v>35</v>
      </c>
      <c r="AX490" s="13" t="s">
        <v>73</v>
      </c>
      <c r="AY490" s="243" t="s">
        <v>188</v>
      </c>
    </row>
    <row r="491" s="13" customFormat="1">
      <c r="A491" s="13"/>
      <c r="B491" s="233"/>
      <c r="C491" s="234"/>
      <c r="D491" s="235" t="s">
        <v>198</v>
      </c>
      <c r="E491" s="236" t="s">
        <v>19</v>
      </c>
      <c r="F491" s="237" t="s">
        <v>655</v>
      </c>
      <c r="G491" s="234"/>
      <c r="H491" s="236" t="s">
        <v>19</v>
      </c>
      <c r="I491" s="238"/>
      <c r="J491" s="234"/>
      <c r="K491" s="234"/>
      <c r="L491" s="239"/>
      <c r="M491" s="240"/>
      <c r="N491" s="241"/>
      <c r="O491" s="241"/>
      <c r="P491" s="241"/>
      <c r="Q491" s="241"/>
      <c r="R491" s="241"/>
      <c r="S491" s="241"/>
      <c r="T491" s="24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3" t="s">
        <v>198</v>
      </c>
      <c r="AU491" s="243" t="s">
        <v>82</v>
      </c>
      <c r="AV491" s="13" t="s">
        <v>80</v>
      </c>
      <c r="AW491" s="13" t="s">
        <v>35</v>
      </c>
      <c r="AX491" s="13" t="s">
        <v>73</v>
      </c>
      <c r="AY491" s="243" t="s">
        <v>188</v>
      </c>
    </row>
    <row r="492" s="13" customFormat="1">
      <c r="A492" s="13"/>
      <c r="B492" s="233"/>
      <c r="C492" s="234"/>
      <c r="D492" s="235" t="s">
        <v>198</v>
      </c>
      <c r="E492" s="236" t="s">
        <v>19</v>
      </c>
      <c r="F492" s="237" t="s">
        <v>912</v>
      </c>
      <c r="G492" s="234"/>
      <c r="H492" s="236" t="s">
        <v>19</v>
      </c>
      <c r="I492" s="238"/>
      <c r="J492" s="234"/>
      <c r="K492" s="234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198</v>
      </c>
      <c r="AU492" s="243" t="s">
        <v>82</v>
      </c>
      <c r="AV492" s="13" t="s">
        <v>80</v>
      </c>
      <c r="AW492" s="13" t="s">
        <v>35</v>
      </c>
      <c r="AX492" s="13" t="s">
        <v>73</v>
      </c>
      <c r="AY492" s="243" t="s">
        <v>188</v>
      </c>
    </row>
    <row r="493" s="14" customFormat="1">
      <c r="A493" s="14"/>
      <c r="B493" s="244"/>
      <c r="C493" s="245"/>
      <c r="D493" s="235" t="s">
        <v>198</v>
      </c>
      <c r="E493" s="246" t="s">
        <v>19</v>
      </c>
      <c r="F493" s="247" t="s">
        <v>7037</v>
      </c>
      <c r="G493" s="245"/>
      <c r="H493" s="248">
        <v>3.1920000000000002</v>
      </c>
      <c r="I493" s="249"/>
      <c r="J493" s="245"/>
      <c r="K493" s="245"/>
      <c r="L493" s="250"/>
      <c r="M493" s="251"/>
      <c r="N493" s="252"/>
      <c r="O493" s="252"/>
      <c r="P493" s="252"/>
      <c r="Q493" s="252"/>
      <c r="R493" s="252"/>
      <c r="S493" s="252"/>
      <c r="T493" s="253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4" t="s">
        <v>198</v>
      </c>
      <c r="AU493" s="254" t="s">
        <v>82</v>
      </c>
      <c r="AV493" s="14" t="s">
        <v>82</v>
      </c>
      <c r="AW493" s="14" t="s">
        <v>35</v>
      </c>
      <c r="AX493" s="14" t="s">
        <v>73</v>
      </c>
      <c r="AY493" s="254" t="s">
        <v>188</v>
      </c>
    </row>
    <row r="494" s="14" customFormat="1">
      <c r="A494" s="14"/>
      <c r="B494" s="244"/>
      <c r="C494" s="245"/>
      <c r="D494" s="235" t="s">
        <v>198</v>
      </c>
      <c r="E494" s="246" t="s">
        <v>19</v>
      </c>
      <c r="F494" s="247" t="s">
        <v>7038</v>
      </c>
      <c r="G494" s="245"/>
      <c r="H494" s="248">
        <v>3.4220000000000002</v>
      </c>
      <c r="I494" s="249"/>
      <c r="J494" s="245"/>
      <c r="K494" s="245"/>
      <c r="L494" s="250"/>
      <c r="M494" s="251"/>
      <c r="N494" s="252"/>
      <c r="O494" s="252"/>
      <c r="P494" s="252"/>
      <c r="Q494" s="252"/>
      <c r="R494" s="252"/>
      <c r="S494" s="252"/>
      <c r="T494" s="253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4" t="s">
        <v>198</v>
      </c>
      <c r="AU494" s="254" t="s">
        <v>82</v>
      </c>
      <c r="AV494" s="14" t="s">
        <v>82</v>
      </c>
      <c r="AW494" s="14" t="s">
        <v>35</v>
      </c>
      <c r="AX494" s="14" t="s">
        <v>73</v>
      </c>
      <c r="AY494" s="254" t="s">
        <v>188</v>
      </c>
    </row>
    <row r="495" s="14" customFormat="1">
      <c r="A495" s="14"/>
      <c r="B495" s="244"/>
      <c r="C495" s="245"/>
      <c r="D495" s="235" t="s">
        <v>198</v>
      </c>
      <c r="E495" s="246" t="s">
        <v>19</v>
      </c>
      <c r="F495" s="247" t="s">
        <v>7039</v>
      </c>
      <c r="G495" s="245"/>
      <c r="H495" s="248">
        <v>1.994</v>
      </c>
      <c r="I495" s="249"/>
      <c r="J495" s="245"/>
      <c r="K495" s="245"/>
      <c r="L495" s="250"/>
      <c r="M495" s="251"/>
      <c r="N495" s="252"/>
      <c r="O495" s="252"/>
      <c r="P495" s="252"/>
      <c r="Q495" s="252"/>
      <c r="R495" s="252"/>
      <c r="S495" s="252"/>
      <c r="T495" s="253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4" t="s">
        <v>198</v>
      </c>
      <c r="AU495" s="254" t="s">
        <v>82</v>
      </c>
      <c r="AV495" s="14" t="s">
        <v>82</v>
      </c>
      <c r="AW495" s="14" t="s">
        <v>35</v>
      </c>
      <c r="AX495" s="14" t="s">
        <v>73</v>
      </c>
      <c r="AY495" s="254" t="s">
        <v>188</v>
      </c>
    </row>
    <row r="496" s="14" customFormat="1">
      <c r="A496" s="14"/>
      <c r="B496" s="244"/>
      <c r="C496" s="245"/>
      <c r="D496" s="235" t="s">
        <v>198</v>
      </c>
      <c r="E496" s="246" t="s">
        <v>19</v>
      </c>
      <c r="F496" s="247" t="s">
        <v>7038</v>
      </c>
      <c r="G496" s="245"/>
      <c r="H496" s="248">
        <v>3.4220000000000002</v>
      </c>
      <c r="I496" s="249"/>
      <c r="J496" s="245"/>
      <c r="K496" s="245"/>
      <c r="L496" s="250"/>
      <c r="M496" s="251"/>
      <c r="N496" s="252"/>
      <c r="O496" s="252"/>
      <c r="P496" s="252"/>
      <c r="Q496" s="252"/>
      <c r="R496" s="252"/>
      <c r="S496" s="252"/>
      <c r="T496" s="253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4" t="s">
        <v>198</v>
      </c>
      <c r="AU496" s="254" t="s">
        <v>82</v>
      </c>
      <c r="AV496" s="14" t="s">
        <v>82</v>
      </c>
      <c r="AW496" s="14" t="s">
        <v>35</v>
      </c>
      <c r="AX496" s="14" t="s">
        <v>73</v>
      </c>
      <c r="AY496" s="254" t="s">
        <v>188</v>
      </c>
    </row>
    <row r="497" s="14" customFormat="1">
      <c r="A497" s="14"/>
      <c r="B497" s="244"/>
      <c r="C497" s="245"/>
      <c r="D497" s="235" t="s">
        <v>198</v>
      </c>
      <c r="E497" s="246" t="s">
        <v>19</v>
      </c>
      <c r="F497" s="247" t="s">
        <v>7040</v>
      </c>
      <c r="G497" s="245"/>
      <c r="H497" s="248">
        <v>1.8879999999999999</v>
      </c>
      <c r="I497" s="249"/>
      <c r="J497" s="245"/>
      <c r="K497" s="245"/>
      <c r="L497" s="250"/>
      <c r="M497" s="251"/>
      <c r="N497" s="252"/>
      <c r="O497" s="252"/>
      <c r="P497" s="252"/>
      <c r="Q497" s="252"/>
      <c r="R497" s="252"/>
      <c r="S497" s="252"/>
      <c r="T497" s="253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4" t="s">
        <v>198</v>
      </c>
      <c r="AU497" s="254" t="s">
        <v>82</v>
      </c>
      <c r="AV497" s="14" t="s">
        <v>82</v>
      </c>
      <c r="AW497" s="14" t="s">
        <v>35</v>
      </c>
      <c r="AX497" s="14" t="s">
        <v>73</v>
      </c>
      <c r="AY497" s="254" t="s">
        <v>188</v>
      </c>
    </row>
    <row r="498" s="13" customFormat="1">
      <c r="A498" s="13"/>
      <c r="B498" s="233"/>
      <c r="C498" s="234"/>
      <c r="D498" s="235" t="s">
        <v>198</v>
      </c>
      <c r="E498" s="236" t="s">
        <v>19</v>
      </c>
      <c r="F498" s="237" t="s">
        <v>780</v>
      </c>
      <c r="G498" s="234"/>
      <c r="H498" s="236" t="s">
        <v>19</v>
      </c>
      <c r="I498" s="238"/>
      <c r="J498" s="234"/>
      <c r="K498" s="234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198</v>
      </c>
      <c r="AU498" s="243" t="s">
        <v>82</v>
      </c>
      <c r="AV498" s="13" t="s">
        <v>80</v>
      </c>
      <c r="AW498" s="13" t="s">
        <v>35</v>
      </c>
      <c r="AX498" s="13" t="s">
        <v>73</v>
      </c>
      <c r="AY498" s="243" t="s">
        <v>188</v>
      </c>
    </row>
    <row r="499" s="14" customFormat="1">
      <c r="A499" s="14"/>
      <c r="B499" s="244"/>
      <c r="C499" s="245"/>
      <c r="D499" s="235" t="s">
        <v>198</v>
      </c>
      <c r="E499" s="246" t="s">
        <v>19</v>
      </c>
      <c r="F499" s="247" t="s">
        <v>7041</v>
      </c>
      <c r="G499" s="245"/>
      <c r="H499" s="248">
        <v>2.3759999999999999</v>
      </c>
      <c r="I499" s="249"/>
      <c r="J499" s="245"/>
      <c r="K499" s="245"/>
      <c r="L499" s="250"/>
      <c r="M499" s="251"/>
      <c r="N499" s="252"/>
      <c r="O499" s="252"/>
      <c r="P499" s="252"/>
      <c r="Q499" s="252"/>
      <c r="R499" s="252"/>
      <c r="S499" s="252"/>
      <c r="T499" s="253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4" t="s">
        <v>198</v>
      </c>
      <c r="AU499" s="254" t="s">
        <v>82</v>
      </c>
      <c r="AV499" s="14" t="s">
        <v>82</v>
      </c>
      <c r="AW499" s="14" t="s">
        <v>35</v>
      </c>
      <c r="AX499" s="14" t="s">
        <v>73</v>
      </c>
      <c r="AY499" s="254" t="s">
        <v>188</v>
      </c>
    </row>
    <row r="500" s="14" customFormat="1">
      <c r="A500" s="14"/>
      <c r="B500" s="244"/>
      <c r="C500" s="245"/>
      <c r="D500" s="235" t="s">
        <v>198</v>
      </c>
      <c r="E500" s="246" t="s">
        <v>19</v>
      </c>
      <c r="F500" s="247" t="s">
        <v>7042</v>
      </c>
      <c r="G500" s="245"/>
      <c r="H500" s="248">
        <v>1.0800000000000001</v>
      </c>
      <c r="I500" s="249"/>
      <c r="J500" s="245"/>
      <c r="K500" s="245"/>
      <c r="L500" s="250"/>
      <c r="M500" s="251"/>
      <c r="N500" s="252"/>
      <c r="O500" s="252"/>
      <c r="P500" s="252"/>
      <c r="Q500" s="252"/>
      <c r="R500" s="252"/>
      <c r="S500" s="252"/>
      <c r="T500" s="253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4" t="s">
        <v>198</v>
      </c>
      <c r="AU500" s="254" t="s">
        <v>82</v>
      </c>
      <c r="AV500" s="14" t="s">
        <v>82</v>
      </c>
      <c r="AW500" s="14" t="s">
        <v>35</v>
      </c>
      <c r="AX500" s="14" t="s">
        <v>73</v>
      </c>
      <c r="AY500" s="254" t="s">
        <v>188</v>
      </c>
    </row>
    <row r="501" s="14" customFormat="1">
      <c r="A501" s="14"/>
      <c r="B501" s="244"/>
      <c r="C501" s="245"/>
      <c r="D501" s="235" t="s">
        <v>198</v>
      </c>
      <c r="E501" s="246" t="s">
        <v>19</v>
      </c>
      <c r="F501" s="247" t="s">
        <v>7043</v>
      </c>
      <c r="G501" s="245"/>
      <c r="H501" s="248">
        <v>1.5600000000000001</v>
      </c>
      <c r="I501" s="249"/>
      <c r="J501" s="245"/>
      <c r="K501" s="245"/>
      <c r="L501" s="250"/>
      <c r="M501" s="251"/>
      <c r="N501" s="252"/>
      <c r="O501" s="252"/>
      <c r="P501" s="252"/>
      <c r="Q501" s="252"/>
      <c r="R501" s="252"/>
      <c r="S501" s="252"/>
      <c r="T501" s="253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4" t="s">
        <v>198</v>
      </c>
      <c r="AU501" s="254" t="s">
        <v>82</v>
      </c>
      <c r="AV501" s="14" t="s">
        <v>82</v>
      </c>
      <c r="AW501" s="14" t="s">
        <v>35</v>
      </c>
      <c r="AX501" s="14" t="s">
        <v>73</v>
      </c>
      <c r="AY501" s="254" t="s">
        <v>188</v>
      </c>
    </row>
    <row r="502" s="15" customFormat="1">
      <c r="A502" s="15"/>
      <c r="B502" s="255"/>
      <c r="C502" s="256"/>
      <c r="D502" s="235" t="s">
        <v>198</v>
      </c>
      <c r="E502" s="257" t="s">
        <v>19</v>
      </c>
      <c r="F502" s="258" t="s">
        <v>229</v>
      </c>
      <c r="G502" s="256"/>
      <c r="H502" s="259">
        <v>18.934000000000001</v>
      </c>
      <c r="I502" s="260"/>
      <c r="J502" s="256"/>
      <c r="K502" s="256"/>
      <c r="L502" s="261"/>
      <c r="M502" s="262"/>
      <c r="N502" s="263"/>
      <c r="O502" s="263"/>
      <c r="P502" s="263"/>
      <c r="Q502" s="263"/>
      <c r="R502" s="263"/>
      <c r="S502" s="263"/>
      <c r="T502" s="264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T502" s="265" t="s">
        <v>198</v>
      </c>
      <c r="AU502" s="265" t="s">
        <v>82</v>
      </c>
      <c r="AV502" s="15" t="s">
        <v>135</v>
      </c>
      <c r="AW502" s="15" t="s">
        <v>35</v>
      </c>
      <c r="AX502" s="15" t="s">
        <v>80</v>
      </c>
      <c r="AY502" s="265" t="s">
        <v>188</v>
      </c>
    </row>
    <row r="503" s="2" customFormat="1" ht="16.5" customHeight="1">
      <c r="A503" s="40"/>
      <c r="B503" s="41"/>
      <c r="C503" s="215" t="s">
        <v>312</v>
      </c>
      <c r="D503" s="215" t="s">
        <v>190</v>
      </c>
      <c r="E503" s="216" t="s">
        <v>1199</v>
      </c>
      <c r="F503" s="217" t="s">
        <v>1200</v>
      </c>
      <c r="G503" s="218" t="s">
        <v>243</v>
      </c>
      <c r="H503" s="219">
        <v>27.100000000000001</v>
      </c>
      <c r="I503" s="220"/>
      <c r="J503" s="221">
        <f>ROUND(I503*H503,2)</f>
        <v>0</v>
      </c>
      <c r="K503" s="217" t="s">
        <v>415</v>
      </c>
      <c r="L503" s="46"/>
      <c r="M503" s="222" t="s">
        <v>19</v>
      </c>
      <c r="N503" s="223" t="s">
        <v>44</v>
      </c>
      <c r="O503" s="86"/>
      <c r="P503" s="224">
        <f>O503*H503</f>
        <v>0</v>
      </c>
      <c r="Q503" s="224">
        <v>0.030599999999999999</v>
      </c>
      <c r="R503" s="224">
        <f>Q503*H503</f>
        <v>0.82926</v>
      </c>
      <c r="S503" s="224">
        <v>0</v>
      </c>
      <c r="T503" s="225">
        <f>S503*H503</f>
        <v>0</v>
      </c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R503" s="226" t="s">
        <v>135</v>
      </c>
      <c r="AT503" s="226" t="s">
        <v>190</v>
      </c>
      <c r="AU503" s="226" t="s">
        <v>82</v>
      </c>
      <c r="AY503" s="19" t="s">
        <v>188</v>
      </c>
      <c r="BE503" s="227">
        <f>IF(N503="základní",J503,0)</f>
        <v>0</v>
      </c>
      <c r="BF503" s="227">
        <f>IF(N503="snížená",J503,0)</f>
        <v>0</v>
      </c>
      <c r="BG503" s="227">
        <f>IF(N503="zákl. přenesená",J503,0)</f>
        <v>0</v>
      </c>
      <c r="BH503" s="227">
        <f>IF(N503="sníž. přenesená",J503,0)</f>
        <v>0</v>
      </c>
      <c r="BI503" s="227">
        <f>IF(N503="nulová",J503,0)</f>
        <v>0</v>
      </c>
      <c r="BJ503" s="19" t="s">
        <v>80</v>
      </c>
      <c r="BK503" s="227">
        <f>ROUND(I503*H503,2)</f>
        <v>0</v>
      </c>
      <c r="BL503" s="19" t="s">
        <v>135</v>
      </c>
      <c r="BM503" s="226" t="s">
        <v>7044</v>
      </c>
    </row>
    <row r="504" s="13" customFormat="1">
      <c r="A504" s="13"/>
      <c r="B504" s="233"/>
      <c r="C504" s="234"/>
      <c r="D504" s="235" t="s">
        <v>198</v>
      </c>
      <c r="E504" s="236" t="s">
        <v>19</v>
      </c>
      <c r="F504" s="237" t="s">
        <v>655</v>
      </c>
      <c r="G504" s="234"/>
      <c r="H504" s="236" t="s">
        <v>19</v>
      </c>
      <c r="I504" s="238"/>
      <c r="J504" s="234"/>
      <c r="K504" s="234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198</v>
      </c>
      <c r="AU504" s="243" t="s">
        <v>82</v>
      </c>
      <c r="AV504" s="13" t="s">
        <v>80</v>
      </c>
      <c r="AW504" s="13" t="s">
        <v>35</v>
      </c>
      <c r="AX504" s="13" t="s">
        <v>73</v>
      </c>
      <c r="AY504" s="243" t="s">
        <v>188</v>
      </c>
    </row>
    <row r="505" s="13" customFormat="1">
      <c r="A505" s="13"/>
      <c r="B505" s="233"/>
      <c r="C505" s="234"/>
      <c r="D505" s="235" t="s">
        <v>198</v>
      </c>
      <c r="E505" s="236" t="s">
        <v>19</v>
      </c>
      <c r="F505" s="237" t="s">
        <v>7022</v>
      </c>
      <c r="G505" s="234"/>
      <c r="H505" s="236" t="s">
        <v>19</v>
      </c>
      <c r="I505" s="238"/>
      <c r="J505" s="234"/>
      <c r="K505" s="234"/>
      <c r="L505" s="239"/>
      <c r="M505" s="240"/>
      <c r="N505" s="241"/>
      <c r="O505" s="241"/>
      <c r="P505" s="241"/>
      <c r="Q505" s="241"/>
      <c r="R505" s="241"/>
      <c r="S505" s="241"/>
      <c r="T505" s="24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3" t="s">
        <v>198</v>
      </c>
      <c r="AU505" s="243" t="s">
        <v>82</v>
      </c>
      <c r="AV505" s="13" t="s">
        <v>80</v>
      </c>
      <c r="AW505" s="13" t="s">
        <v>35</v>
      </c>
      <c r="AX505" s="13" t="s">
        <v>73</v>
      </c>
      <c r="AY505" s="243" t="s">
        <v>188</v>
      </c>
    </row>
    <row r="506" s="14" customFormat="1">
      <c r="A506" s="14"/>
      <c r="B506" s="244"/>
      <c r="C506" s="245"/>
      <c r="D506" s="235" t="s">
        <v>198</v>
      </c>
      <c r="E506" s="246" t="s">
        <v>19</v>
      </c>
      <c r="F506" s="247" t="s">
        <v>7045</v>
      </c>
      <c r="G506" s="245"/>
      <c r="H506" s="248">
        <v>27.100000000000001</v>
      </c>
      <c r="I506" s="249"/>
      <c r="J506" s="245"/>
      <c r="K506" s="245"/>
      <c r="L506" s="250"/>
      <c r="M506" s="251"/>
      <c r="N506" s="252"/>
      <c r="O506" s="252"/>
      <c r="P506" s="252"/>
      <c r="Q506" s="252"/>
      <c r="R506" s="252"/>
      <c r="S506" s="252"/>
      <c r="T506" s="253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4" t="s">
        <v>198</v>
      </c>
      <c r="AU506" s="254" t="s">
        <v>82</v>
      </c>
      <c r="AV506" s="14" t="s">
        <v>82</v>
      </c>
      <c r="AW506" s="14" t="s">
        <v>35</v>
      </c>
      <c r="AX506" s="14" t="s">
        <v>73</v>
      </c>
      <c r="AY506" s="254" t="s">
        <v>188</v>
      </c>
    </row>
    <row r="507" s="15" customFormat="1">
      <c r="A507" s="15"/>
      <c r="B507" s="255"/>
      <c r="C507" s="256"/>
      <c r="D507" s="235" t="s">
        <v>198</v>
      </c>
      <c r="E507" s="257" t="s">
        <v>19</v>
      </c>
      <c r="F507" s="258" t="s">
        <v>229</v>
      </c>
      <c r="G507" s="256"/>
      <c r="H507" s="259">
        <v>27.100000000000001</v>
      </c>
      <c r="I507" s="260"/>
      <c r="J507" s="256"/>
      <c r="K507" s="256"/>
      <c r="L507" s="261"/>
      <c r="M507" s="262"/>
      <c r="N507" s="263"/>
      <c r="O507" s="263"/>
      <c r="P507" s="263"/>
      <c r="Q507" s="263"/>
      <c r="R507" s="263"/>
      <c r="S507" s="263"/>
      <c r="T507" s="264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65" t="s">
        <v>198</v>
      </c>
      <c r="AU507" s="265" t="s">
        <v>82</v>
      </c>
      <c r="AV507" s="15" t="s">
        <v>135</v>
      </c>
      <c r="AW507" s="15" t="s">
        <v>35</v>
      </c>
      <c r="AX507" s="15" t="s">
        <v>80</v>
      </c>
      <c r="AY507" s="265" t="s">
        <v>188</v>
      </c>
    </row>
    <row r="508" s="2" customFormat="1" ht="16.5" customHeight="1">
      <c r="A508" s="40"/>
      <c r="B508" s="41"/>
      <c r="C508" s="215" t="s">
        <v>321</v>
      </c>
      <c r="D508" s="215" t="s">
        <v>190</v>
      </c>
      <c r="E508" s="216" t="s">
        <v>7046</v>
      </c>
      <c r="F508" s="217" t="s">
        <v>7047</v>
      </c>
      <c r="G508" s="218" t="s">
        <v>243</v>
      </c>
      <c r="H508" s="219">
        <v>27.100000000000001</v>
      </c>
      <c r="I508" s="220"/>
      <c r="J508" s="221">
        <f>ROUND(I508*H508,2)</f>
        <v>0</v>
      </c>
      <c r="K508" s="217" t="s">
        <v>415</v>
      </c>
      <c r="L508" s="46"/>
      <c r="M508" s="222" t="s">
        <v>19</v>
      </c>
      <c r="N508" s="223" t="s">
        <v>44</v>
      </c>
      <c r="O508" s="86"/>
      <c r="P508" s="224">
        <f>O508*H508</f>
        <v>0</v>
      </c>
      <c r="Q508" s="224">
        <v>0.11169999999999999</v>
      </c>
      <c r="R508" s="224">
        <f>Q508*H508</f>
        <v>3.0270700000000001</v>
      </c>
      <c r="S508" s="224">
        <v>0</v>
      </c>
      <c r="T508" s="225">
        <f>S508*H508</f>
        <v>0</v>
      </c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R508" s="226" t="s">
        <v>135</v>
      </c>
      <c r="AT508" s="226" t="s">
        <v>190</v>
      </c>
      <c r="AU508" s="226" t="s">
        <v>82</v>
      </c>
      <c r="AY508" s="19" t="s">
        <v>188</v>
      </c>
      <c r="BE508" s="227">
        <f>IF(N508="základní",J508,0)</f>
        <v>0</v>
      </c>
      <c r="BF508" s="227">
        <f>IF(N508="snížená",J508,0)</f>
        <v>0</v>
      </c>
      <c r="BG508" s="227">
        <f>IF(N508="zákl. přenesená",J508,0)</f>
        <v>0</v>
      </c>
      <c r="BH508" s="227">
        <f>IF(N508="sníž. přenesená",J508,0)</f>
        <v>0</v>
      </c>
      <c r="BI508" s="227">
        <f>IF(N508="nulová",J508,0)</f>
        <v>0</v>
      </c>
      <c r="BJ508" s="19" t="s">
        <v>80</v>
      </c>
      <c r="BK508" s="227">
        <f>ROUND(I508*H508,2)</f>
        <v>0</v>
      </c>
      <c r="BL508" s="19" t="s">
        <v>135</v>
      </c>
      <c r="BM508" s="226" t="s">
        <v>7048</v>
      </c>
    </row>
    <row r="509" s="13" customFormat="1">
      <c r="A509" s="13"/>
      <c r="B509" s="233"/>
      <c r="C509" s="234"/>
      <c r="D509" s="235" t="s">
        <v>198</v>
      </c>
      <c r="E509" s="236" t="s">
        <v>19</v>
      </c>
      <c r="F509" s="237" t="s">
        <v>655</v>
      </c>
      <c r="G509" s="234"/>
      <c r="H509" s="236" t="s">
        <v>19</v>
      </c>
      <c r="I509" s="238"/>
      <c r="J509" s="234"/>
      <c r="K509" s="234"/>
      <c r="L509" s="239"/>
      <c r="M509" s="240"/>
      <c r="N509" s="241"/>
      <c r="O509" s="241"/>
      <c r="P509" s="241"/>
      <c r="Q509" s="241"/>
      <c r="R509" s="241"/>
      <c r="S509" s="241"/>
      <c r="T509" s="24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3" t="s">
        <v>198</v>
      </c>
      <c r="AU509" s="243" t="s">
        <v>82</v>
      </c>
      <c r="AV509" s="13" t="s">
        <v>80</v>
      </c>
      <c r="AW509" s="13" t="s">
        <v>35</v>
      </c>
      <c r="AX509" s="13" t="s">
        <v>73</v>
      </c>
      <c r="AY509" s="243" t="s">
        <v>188</v>
      </c>
    </row>
    <row r="510" s="13" customFormat="1">
      <c r="A510" s="13"/>
      <c r="B510" s="233"/>
      <c r="C510" s="234"/>
      <c r="D510" s="235" t="s">
        <v>198</v>
      </c>
      <c r="E510" s="236" t="s">
        <v>19</v>
      </c>
      <c r="F510" s="237" t="s">
        <v>7022</v>
      </c>
      <c r="G510" s="234"/>
      <c r="H510" s="236" t="s">
        <v>19</v>
      </c>
      <c r="I510" s="238"/>
      <c r="J510" s="234"/>
      <c r="K510" s="234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198</v>
      </c>
      <c r="AU510" s="243" t="s">
        <v>82</v>
      </c>
      <c r="AV510" s="13" t="s">
        <v>80</v>
      </c>
      <c r="AW510" s="13" t="s">
        <v>35</v>
      </c>
      <c r="AX510" s="13" t="s">
        <v>73</v>
      </c>
      <c r="AY510" s="243" t="s">
        <v>188</v>
      </c>
    </row>
    <row r="511" s="14" customFormat="1">
      <c r="A511" s="14"/>
      <c r="B511" s="244"/>
      <c r="C511" s="245"/>
      <c r="D511" s="235" t="s">
        <v>198</v>
      </c>
      <c r="E511" s="246" t="s">
        <v>19</v>
      </c>
      <c r="F511" s="247" t="s">
        <v>7045</v>
      </c>
      <c r="G511" s="245"/>
      <c r="H511" s="248">
        <v>27.100000000000001</v>
      </c>
      <c r="I511" s="249"/>
      <c r="J511" s="245"/>
      <c r="K511" s="245"/>
      <c r="L511" s="250"/>
      <c r="M511" s="251"/>
      <c r="N511" s="252"/>
      <c r="O511" s="252"/>
      <c r="P511" s="252"/>
      <c r="Q511" s="252"/>
      <c r="R511" s="252"/>
      <c r="S511" s="252"/>
      <c r="T511" s="253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4" t="s">
        <v>198</v>
      </c>
      <c r="AU511" s="254" t="s">
        <v>82</v>
      </c>
      <c r="AV511" s="14" t="s">
        <v>82</v>
      </c>
      <c r="AW511" s="14" t="s">
        <v>35</v>
      </c>
      <c r="AX511" s="14" t="s">
        <v>73</v>
      </c>
      <c r="AY511" s="254" t="s">
        <v>188</v>
      </c>
    </row>
    <row r="512" s="15" customFormat="1">
      <c r="A512" s="15"/>
      <c r="B512" s="255"/>
      <c r="C512" s="256"/>
      <c r="D512" s="235" t="s">
        <v>198</v>
      </c>
      <c r="E512" s="257" t="s">
        <v>19</v>
      </c>
      <c r="F512" s="258" t="s">
        <v>229</v>
      </c>
      <c r="G512" s="256"/>
      <c r="H512" s="259">
        <v>27.100000000000001</v>
      </c>
      <c r="I512" s="260"/>
      <c r="J512" s="256"/>
      <c r="K512" s="256"/>
      <c r="L512" s="261"/>
      <c r="M512" s="262"/>
      <c r="N512" s="263"/>
      <c r="O512" s="263"/>
      <c r="P512" s="263"/>
      <c r="Q512" s="263"/>
      <c r="R512" s="263"/>
      <c r="S512" s="263"/>
      <c r="T512" s="264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T512" s="265" t="s">
        <v>198</v>
      </c>
      <c r="AU512" s="265" t="s">
        <v>82</v>
      </c>
      <c r="AV512" s="15" t="s">
        <v>135</v>
      </c>
      <c r="AW512" s="15" t="s">
        <v>35</v>
      </c>
      <c r="AX512" s="15" t="s">
        <v>80</v>
      </c>
      <c r="AY512" s="265" t="s">
        <v>188</v>
      </c>
    </row>
    <row r="513" s="2" customFormat="1" ht="16.5" customHeight="1">
      <c r="A513" s="40"/>
      <c r="B513" s="41"/>
      <c r="C513" s="215" t="s">
        <v>8</v>
      </c>
      <c r="D513" s="215" t="s">
        <v>190</v>
      </c>
      <c r="E513" s="216" t="s">
        <v>1206</v>
      </c>
      <c r="F513" s="217" t="s">
        <v>1207</v>
      </c>
      <c r="G513" s="218" t="s">
        <v>243</v>
      </c>
      <c r="H513" s="219">
        <v>18.934000000000001</v>
      </c>
      <c r="I513" s="220"/>
      <c r="J513" s="221">
        <f>ROUND(I513*H513,2)</f>
        <v>0</v>
      </c>
      <c r="K513" s="217" t="s">
        <v>415</v>
      </c>
      <c r="L513" s="46"/>
      <c r="M513" s="222" t="s">
        <v>19</v>
      </c>
      <c r="N513" s="223" t="s">
        <v>44</v>
      </c>
      <c r="O513" s="86"/>
      <c r="P513" s="224">
        <f>O513*H513</f>
        <v>0</v>
      </c>
      <c r="Q513" s="224">
        <v>0.001</v>
      </c>
      <c r="R513" s="224">
        <f>Q513*H513</f>
        <v>0.018934000000000003</v>
      </c>
      <c r="S513" s="224">
        <v>0</v>
      </c>
      <c r="T513" s="225">
        <f>S513*H513</f>
        <v>0</v>
      </c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R513" s="226" t="s">
        <v>135</v>
      </c>
      <c r="AT513" s="226" t="s">
        <v>190</v>
      </c>
      <c r="AU513" s="226" t="s">
        <v>82</v>
      </c>
      <c r="AY513" s="19" t="s">
        <v>188</v>
      </c>
      <c r="BE513" s="227">
        <f>IF(N513="základní",J513,0)</f>
        <v>0</v>
      </c>
      <c r="BF513" s="227">
        <f>IF(N513="snížená",J513,0)</f>
        <v>0</v>
      </c>
      <c r="BG513" s="227">
        <f>IF(N513="zákl. přenesená",J513,0)</f>
        <v>0</v>
      </c>
      <c r="BH513" s="227">
        <f>IF(N513="sníž. přenesená",J513,0)</f>
        <v>0</v>
      </c>
      <c r="BI513" s="227">
        <f>IF(N513="nulová",J513,0)</f>
        <v>0</v>
      </c>
      <c r="BJ513" s="19" t="s">
        <v>80</v>
      </c>
      <c r="BK513" s="227">
        <f>ROUND(I513*H513,2)</f>
        <v>0</v>
      </c>
      <c r="BL513" s="19" t="s">
        <v>135</v>
      </c>
      <c r="BM513" s="226" t="s">
        <v>7049</v>
      </c>
    </row>
    <row r="514" s="13" customFormat="1">
      <c r="A514" s="13"/>
      <c r="B514" s="233"/>
      <c r="C514" s="234"/>
      <c r="D514" s="235" t="s">
        <v>198</v>
      </c>
      <c r="E514" s="236" t="s">
        <v>19</v>
      </c>
      <c r="F514" s="237" t="s">
        <v>7036</v>
      </c>
      <c r="G514" s="234"/>
      <c r="H514" s="236" t="s">
        <v>19</v>
      </c>
      <c r="I514" s="238"/>
      <c r="J514" s="234"/>
      <c r="K514" s="234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198</v>
      </c>
      <c r="AU514" s="243" t="s">
        <v>82</v>
      </c>
      <c r="AV514" s="13" t="s">
        <v>80</v>
      </c>
      <c r="AW514" s="13" t="s">
        <v>35</v>
      </c>
      <c r="AX514" s="13" t="s">
        <v>73</v>
      </c>
      <c r="AY514" s="243" t="s">
        <v>188</v>
      </c>
    </row>
    <row r="515" s="13" customFormat="1">
      <c r="A515" s="13"/>
      <c r="B515" s="233"/>
      <c r="C515" s="234"/>
      <c r="D515" s="235" t="s">
        <v>198</v>
      </c>
      <c r="E515" s="236" t="s">
        <v>19</v>
      </c>
      <c r="F515" s="237" t="s">
        <v>655</v>
      </c>
      <c r="G515" s="234"/>
      <c r="H515" s="236" t="s">
        <v>19</v>
      </c>
      <c r="I515" s="238"/>
      <c r="J515" s="234"/>
      <c r="K515" s="234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198</v>
      </c>
      <c r="AU515" s="243" t="s">
        <v>82</v>
      </c>
      <c r="AV515" s="13" t="s">
        <v>80</v>
      </c>
      <c r="AW515" s="13" t="s">
        <v>35</v>
      </c>
      <c r="AX515" s="13" t="s">
        <v>73</v>
      </c>
      <c r="AY515" s="243" t="s">
        <v>188</v>
      </c>
    </row>
    <row r="516" s="13" customFormat="1">
      <c r="A516" s="13"/>
      <c r="B516" s="233"/>
      <c r="C516" s="234"/>
      <c r="D516" s="235" t="s">
        <v>198</v>
      </c>
      <c r="E516" s="236" t="s">
        <v>19</v>
      </c>
      <c r="F516" s="237" t="s">
        <v>912</v>
      </c>
      <c r="G516" s="234"/>
      <c r="H516" s="236" t="s">
        <v>19</v>
      </c>
      <c r="I516" s="238"/>
      <c r="J516" s="234"/>
      <c r="K516" s="234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198</v>
      </c>
      <c r="AU516" s="243" t="s">
        <v>82</v>
      </c>
      <c r="AV516" s="13" t="s">
        <v>80</v>
      </c>
      <c r="AW516" s="13" t="s">
        <v>35</v>
      </c>
      <c r="AX516" s="13" t="s">
        <v>73</v>
      </c>
      <c r="AY516" s="243" t="s">
        <v>188</v>
      </c>
    </row>
    <row r="517" s="14" customFormat="1">
      <c r="A517" s="14"/>
      <c r="B517" s="244"/>
      <c r="C517" s="245"/>
      <c r="D517" s="235" t="s">
        <v>198</v>
      </c>
      <c r="E517" s="246" t="s">
        <v>19</v>
      </c>
      <c r="F517" s="247" t="s">
        <v>7037</v>
      </c>
      <c r="G517" s="245"/>
      <c r="H517" s="248">
        <v>3.1920000000000002</v>
      </c>
      <c r="I517" s="249"/>
      <c r="J517" s="245"/>
      <c r="K517" s="245"/>
      <c r="L517" s="250"/>
      <c r="M517" s="251"/>
      <c r="N517" s="252"/>
      <c r="O517" s="252"/>
      <c r="P517" s="252"/>
      <c r="Q517" s="252"/>
      <c r="R517" s="252"/>
      <c r="S517" s="252"/>
      <c r="T517" s="253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4" t="s">
        <v>198</v>
      </c>
      <c r="AU517" s="254" t="s">
        <v>82</v>
      </c>
      <c r="AV517" s="14" t="s">
        <v>82</v>
      </c>
      <c r="AW517" s="14" t="s">
        <v>35</v>
      </c>
      <c r="AX517" s="14" t="s">
        <v>73</v>
      </c>
      <c r="AY517" s="254" t="s">
        <v>188</v>
      </c>
    </row>
    <row r="518" s="14" customFormat="1">
      <c r="A518" s="14"/>
      <c r="B518" s="244"/>
      <c r="C518" s="245"/>
      <c r="D518" s="235" t="s">
        <v>198</v>
      </c>
      <c r="E518" s="246" t="s">
        <v>19</v>
      </c>
      <c r="F518" s="247" t="s">
        <v>7038</v>
      </c>
      <c r="G518" s="245"/>
      <c r="H518" s="248">
        <v>3.4220000000000002</v>
      </c>
      <c r="I518" s="249"/>
      <c r="J518" s="245"/>
      <c r="K518" s="245"/>
      <c r="L518" s="250"/>
      <c r="M518" s="251"/>
      <c r="N518" s="252"/>
      <c r="O518" s="252"/>
      <c r="P518" s="252"/>
      <c r="Q518" s="252"/>
      <c r="R518" s="252"/>
      <c r="S518" s="252"/>
      <c r="T518" s="253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4" t="s">
        <v>198</v>
      </c>
      <c r="AU518" s="254" t="s">
        <v>82</v>
      </c>
      <c r="AV518" s="14" t="s">
        <v>82</v>
      </c>
      <c r="AW518" s="14" t="s">
        <v>35</v>
      </c>
      <c r="AX518" s="14" t="s">
        <v>73</v>
      </c>
      <c r="AY518" s="254" t="s">
        <v>188</v>
      </c>
    </row>
    <row r="519" s="14" customFormat="1">
      <c r="A519" s="14"/>
      <c r="B519" s="244"/>
      <c r="C519" s="245"/>
      <c r="D519" s="235" t="s">
        <v>198</v>
      </c>
      <c r="E519" s="246" t="s">
        <v>19</v>
      </c>
      <c r="F519" s="247" t="s">
        <v>7039</v>
      </c>
      <c r="G519" s="245"/>
      <c r="H519" s="248">
        <v>1.994</v>
      </c>
      <c r="I519" s="249"/>
      <c r="J519" s="245"/>
      <c r="K519" s="245"/>
      <c r="L519" s="250"/>
      <c r="M519" s="251"/>
      <c r="N519" s="252"/>
      <c r="O519" s="252"/>
      <c r="P519" s="252"/>
      <c r="Q519" s="252"/>
      <c r="R519" s="252"/>
      <c r="S519" s="252"/>
      <c r="T519" s="253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4" t="s">
        <v>198</v>
      </c>
      <c r="AU519" s="254" t="s">
        <v>82</v>
      </c>
      <c r="AV519" s="14" t="s">
        <v>82</v>
      </c>
      <c r="AW519" s="14" t="s">
        <v>35</v>
      </c>
      <c r="AX519" s="14" t="s">
        <v>73</v>
      </c>
      <c r="AY519" s="254" t="s">
        <v>188</v>
      </c>
    </row>
    <row r="520" s="14" customFormat="1">
      <c r="A520" s="14"/>
      <c r="B520" s="244"/>
      <c r="C520" s="245"/>
      <c r="D520" s="235" t="s">
        <v>198</v>
      </c>
      <c r="E520" s="246" t="s">
        <v>19</v>
      </c>
      <c r="F520" s="247" t="s">
        <v>7038</v>
      </c>
      <c r="G520" s="245"/>
      <c r="H520" s="248">
        <v>3.4220000000000002</v>
      </c>
      <c r="I520" s="249"/>
      <c r="J520" s="245"/>
      <c r="K520" s="245"/>
      <c r="L520" s="250"/>
      <c r="M520" s="251"/>
      <c r="N520" s="252"/>
      <c r="O520" s="252"/>
      <c r="P520" s="252"/>
      <c r="Q520" s="252"/>
      <c r="R520" s="252"/>
      <c r="S520" s="252"/>
      <c r="T520" s="253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4" t="s">
        <v>198</v>
      </c>
      <c r="AU520" s="254" t="s">
        <v>82</v>
      </c>
      <c r="AV520" s="14" t="s">
        <v>82</v>
      </c>
      <c r="AW520" s="14" t="s">
        <v>35</v>
      </c>
      <c r="AX520" s="14" t="s">
        <v>73</v>
      </c>
      <c r="AY520" s="254" t="s">
        <v>188</v>
      </c>
    </row>
    <row r="521" s="14" customFormat="1">
      <c r="A521" s="14"/>
      <c r="B521" s="244"/>
      <c r="C521" s="245"/>
      <c r="D521" s="235" t="s">
        <v>198</v>
      </c>
      <c r="E521" s="246" t="s">
        <v>19</v>
      </c>
      <c r="F521" s="247" t="s">
        <v>7040</v>
      </c>
      <c r="G521" s="245"/>
      <c r="H521" s="248">
        <v>1.8879999999999999</v>
      </c>
      <c r="I521" s="249"/>
      <c r="J521" s="245"/>
      <c r="K521" s="245"/>
      <c r="L521" s="250"/>
      <c r="M521" s="251"/>
      <c r="N521" s="252"/>
      <c r="O521" s="252"/>
      <c r="P521" s="252"/>
      <c r="Q521" s="252"/>
      <c r="R521" s="252"/>
      <c r="S521" s="252"/>
      <c r="T521" s="253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4" t="s">
        <v>198</v>
      </c>
      <c r="AU521" s="254" t="s">
        <v>82</v>
      </c>
      <c r="AV521" s="14" t="s">
        <v>82</v>
      </c>
      <c r="AW521" s="14" t="s">
        <v>35</v>
      </c>
      <c r="AX521" s="14" t="s">
        <v>73</v>
      </c>
      <c r="AY521" s="254" t="s">
        <v>188</v>
      </c>
    </row>
    <row r="522" s="13" customFormat="1">
      <c r="A522" s="13"/>
      <c r="B522" s="233"/>
      <c r="C522" s="234"/>
      <c r="D522" s="235" t="s">
        <v>198</v>
      </c>
      <c r="E522" s="236" t="s">
        <v>19</v>
      </c>
      <c r="F522" s="237" t="s">
        <v>780</v>
      </c>
      <c r="G522" s="234"/>
      <c r="H522" s="236" t="s">
        <v>19</v>
      </c>
      <c r="I522" s="238"/>
      <c r="J522" s="234"/>
      <c r="K522" s="234"/>
      <c r="L522" s="239"/>
      <c r="M522" s="240"/>
      <c r="N522" s="241"/>
      <c r="O522" s="241"/>
      <c r="P522" s="241"/>
      <c r="Q522" s="241"/>
      <c r="R522" s="241"/>
      <c r="S522" s="241"/>
      <c r="T522" s="24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3" t="s">
        <v>198</v>
      </c>
      <c r="AU522" s="243" t="s">
        <v>82</v>
      </c>
      <c r="AV522" s="13" t="s">
        <v>80</v>
      </c>
      <c r="AW522" s="13" t="s">
        <v>35</v>
      </c>
      <c r="AX522" s="13" t="s">
        <v>73</v>
      </c>
      <c r="AY522" s="243" t="s">
        <v>188</v>
      </c>
    </row>
    <row r="523" s="14" customFormat="1">
      <c r="A523" s="14"/>
      <c r="B523" s="244"/>
      <c r="C523" s="245"/>
      <c r="D523" s="235" t="s">
        <v>198</v>
      </c>
      <c r="E523" s="246" t="s">
        <v>19</v>
      </c>
      <c r="F523" s="247" t="s">
        <v>7041</v>
      </c>
      <c r="G523" s="245"/>
      <c r="H523" s="248">
        <v>2.3759999999999999</v>
      </c>
      <c r="I523" s="249"/>
      <c r="J523" s="245"/>
      <c r="K523" s="245"/>
      <c r="L523" s="250"/>
      <c r="M523" s="251"/>
      <c r="N523" s="252"/>
      <c r="O523" s="252"/>
      <c r="P523" s="252"/>
      <c r="Q523" s="252"/>
      <c r="R523" s="252"/>
      <c r="S523" s="252"/>
      <c r="T523" s="253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4" t="s">
        <v>198</v>
      </c>
      <c r="AU523" s="254" t="s">
        <v>82</v>
      </c>
      <c r="AV523" s="14" t="s">
        <v>82</v>
      </c>
      <c r="AW523" s="14" t="s">
        <v>35</v>
      </c>
      <c r="AX523" s="14" t="s">
        <v>73</v>
      </c>
      <c r="AY523" s="254" t="s">
        <v>188</v>
      </c>
    </row>
    <row r="524" s="14" customFormat="1">
      <c r="A524" s="14"/>
      <c r="B524" s="244"/>
      <c r="C524" s="245"/>
      <c r="D524" s="235" t="s">
        <v>198</v>
      </c>
      <c r="E524" s="246" t="s">
        <v>19</v>
      </c>
      <c r="F524" s="247" t="s">
        <v>7042</v>
      </c>
      <c r="G524" s="245"/>
      <c r="H524" s="248">
        <v>1.0800000000000001</v>
      </c>
      <c r="I524" s="249"/>
      <c r="J524" s="245"/>
      <c r="K524" s="245"/>
      <c r="L524" s="250"/>
      <c r="M524" s="251"/>
      <c r="N524" s="252"/>
      <c r="O524" s="252"/>
      <c r="P524" s="252"/>
      <c r="Q524" s="252"/>
      <c r="R524" s="252"/>
      <c r="S524" s="252"/>
      <c r="T524" s="253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4" t="s">
        <v>198</v>
      </c>
      <c r="AU524" s="254" t="s">
        <v>82</v>
      </c>
      <c r="AV524" s="14" t="s">
        <v>82</v>
      </c>
      <c r="AW524" s="14" t="s">
        <v>35</v>
      </c>
      <c r="AX524" s="14" t="s">
        <v>73</v>
      </c>
      <c r="AY524" s="254" t="s">
        <v>188</v>
      </c>
    </row>
    <row r="525" s="14" customFormat="1">
      <c r="A525" s="14"/>
      <c r="B525" s="244"/>
      <c r="C525" s="245"/>
      <c r="D525" s="235" t="s">
        <v>198</v>
      </c>
      <c r="E525" s="246" t="s">
        <v>19</v>
      </c>
      <c r="F525" s="247" t="s">
        <v>7043</v>
      </c>
      <c r="G525" s="245"/>
      <c r="H525" s="248">
        <v>1.5600000000000001</v>
      </c>
      <c r="I525" s="249"/>
      <c r="J525" s="245"/>
      <c r="K525" s="245"/>
      <c r="L525" s="250"/>
      <c r="M525" s="251"/>
      <c r="N525" s="252"/>
      <c r="O525" s="252"/>
      <c r="P525" s="252"/>
      <c r="Q525" s="252"/>
      <c r="R525" s="252"/>
      <c r="S525" s="252"/>
      <c r="T525" s="253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4" t="s">
        <v>198</v>
      </c>
      <c r="AU525" s="254" t="s">
        <v>82</v>
      </c>
      <c r="AV525" s="14" t="s">
        <v>82</v>
      </c>
      <c r="AW525" s="14" t="s">
        <v>35</v>
      </c>
      <c r="AX525" s="14" t="s">
        <v>73</v>
      </c>
      <c r="AY525" s="254" t="s">
        <v>188</v>
      </c>
    </row>
    <row r="526" s="15" customFormat="1">
      <c r="A526" s="15"/>
      <c r="B526" s="255"/>
      <c r="C526" s="256"/>
      <c r="D526" s="235" t="s">
        <v>198</v>
      </c>
      <c r="E526" s="257" t="s">
        <v>19</v>
      </c>
      <c r="F526" s="258" t="s">
        <v>229</v>
      </c>
      <c r="G526" s="256"/>
      <c r="H526" s="259">
        <v>18.934000000000001</v>
      </c>
      <c r="I526" s="260"/>
      <c r="J526" s="256"/>
      <c r="K526" s="256"/>
      <c r="L526" s="261"/>
      <c r="M526" s="262"/>
      <c r="N526" s="263"/>
      <c r="O526" s="263"/>
      <c r="P526" s="263"/>
      <c r="Q526" s="263"/>
      <c r="R526" s="263"/>
      <c r="S526" s="263"/>
      <c r="T526" s="264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65" t="s">
        <v>198</v>
      </c>
      <c r="AU526" s="265" t="s">
        <v>82</v>
      </c>
      <c r="AV526" s="15" t="s">
        <v>135</v>
      </c>
      <c r="AW526" s="15" t="s">
        <v>35</v>
      </c>
      <c r="AX526" s="15" t="s">
        <v>80</v>
      </c>
      <c r="AY526" s="265" t="s">
        <v>188</v>
      </c>
    </row>
    <row r="527" s="2" customFormat="1" ht="16.5" customHeight="1">
      <c r="A527" s="40"/>
      <c r="B527" s="41"/>
      <c r="C527" s="215" t="s">
        <v>342</v>
      </c>
      <c r="D527" s="215" t="s">
        <v>190</v>
      </c>
      <c r="E527" s="216" t="s">
        <v>1209</v>
      </c>
      <c r="F527" s="217" t="s">
        <v>1210</v>
      </c>
      <c r="G527" s="218" t="s">
        <v>243</v>
      </c>
      <c r="H527" s="219">
        <v>27.100000000000001</v>
      </c>
      <c r="I527" s="220"/>
      <c r="J527" s="221">
        <f>ROUND(I527*H527,2)</f>
        <v>0</v>
      </c>
      <c r="K527" s="217" t="s">
        <v>415</v>
      </c>
      <c r="L527" s="46"/>
      <c r="M527" s="222" t="s">
        <v>19</v>
      </c>
      <c r="N527" s="223" t="s">
        <v>44</v>
      </c>
      <c r="O527" s="86"/>
      <c r="P527" s="224">
        <f>O527*H527</f>
        <v>0</v>
      </c>
      <c r="Q527" s="224">
        <v>0</v>
      </c>
      <c r="R527" s="224">
        <f>Q527*H527</f>
        <v>0</v>
      </c>
      <c r="S527" s="224">
        <v>0</v>
      </c>
      <c r="T527" s="225">
        <f>S527*H527</f>
        <v>0</v>
      </c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R527" s="226" t="s">
        <v>135</v>
      </c>
      <c r="AT527" s="226" t="s">
        <v>190</v>
      </c>
      <c r="AU527" s="226" t="s">
        <v>82</v>
      </c>
      <c r="AY527" s="19" t="s">
        <v>188</v>
      </c>
      <c r="BE527" s="227">
        <f>IF(N527="základní",J527,0)</f>
        <v>0</v>
      </c>
      <c r="BF527" s="227">
        <f>IF(N527="snížená",J527,0)</f>
        <v>0</v>
      </c>
      <c r="BG527" s="227">
        <f>IF(N527="zákl. přenesená",J527,0)</f>
        <v>0</v>
      </c>
      <c r="BH527" s="227">
        <f>IF(N527="sníž. přenesená",J527,0)</f>
        <v>0</v>
      </c>
      <c r="BI527" s="227">
        <f>IF(N527="nulová",J527,0)</f>
        <v>0</v>
      </c>
      <c r="BJ527" s="19" t="s">
        <v>80</v>
      </c>
      <c r="BK527" s="227">
        <f>ROUND(I527*H527,2)</f>
        <v>0</v>
      </c>
      <c r="BL527" s="19" t="s">
        <v>135</v>
      </c>
      <c r="BM527" s="226" t="s">
        <v>7050</v>
      </c>
    </row>
    <row r="528" s="13" customFormat="1">
      <c r="A528" s="13"/>
      <c r="B528" s="233"/>
      <c r="C528" s="234"/>
      <c r="D528" s="235" t="s">
        <v>198</v>
      </c>
      <c r="E528" s="236" t="s">
        <v>19</v>
      </c>
      <c r="F528" s="237" t="s">
        <v>655</v>
      </c>
      <c r="G528" s="234"/>
      <c r="H528" s="236" t="s">
        <v>19</v>
      </c>
      <c r="I528" s="238"/>
      <c r="J528" s="234"/>
      <c r="K528" s="234"/>
      <c r="L528" s="239"/>
      <c r="M528" s="240"/>
      <c r="N528" s="241"/>
      <c r="O528" s="241"/>
      <c r="P528" s="241"/>
      <c r="Q528" s="241"/>
      <c r="R528" s="241"/>
      <c r="S528" s="241"/>
      <c r="T528" s="24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3" t="s">
        <v>198</v>
      </c>
      <c r="AU528" s="243" t="s">
        <v>82</v>
      </c>
      <c r="AV528" s="13" t="s">
        <v>80</v>
      </c>
      <c r="AW528" s="13" t="s">
        <v>35</v>
      </c>
      <c r="AX528" s="13" t="s">
        <v>73</v>
      </c>
      <c r="AY528" s="243" t="s">
        <v>188</v>
      </c>
    </row>
    <row r="529" s="13" customFormat="1">
      <c r="A529" s="13"/>
      <c r="B529" s="233"/>
      <c r="C529" s="234"/>
      <c r="D529" s="235" t="s">
        <v>198</v>
      </c>
      <c r="E529" s="236" t="s">
        <v>19</v>
      </c>
      <c r="F529" s="237" t="s">
        <v>7022</v>
      </c>
      <c r="G529" s="234"/>
      <c r="H529" s="236" t="s">
        <v>19</v>
      </c>
      <c r="I529" s="238"/>
      <c r="J529" s="234"/>
      <c r="K529" s="234"/>
      <c r="L529" s="239"/>
      <c r="M529" s="240"/>
      <c r="N529" s="241"/>
      <c r="O529" s="241"/>
      <c r="P529" s="241"/>
      <c r="Q529" s="241"/>
      <c r="R529" s="241"/>
      <c r="S529" s="241"/>
      <c r="T529" s="24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3" t="s">
        <v>198</v>
      </c>
      <c r="AU529" s="243" t="s">
        <v>82</v>
      </c>
      <c r="AV529" s="13" t="s">
        <v>80</v>
      </c>
      <c r="AW529" s="13" t="s">
        <v>35</v>
      </c>
      <c r="AX529" s="13" t="s">
        <v>73</v>
      </c>
      <c r="AY529" s="243" t="s">
        <v>188</v>
      </c>
    </row>
    <row r="530" s="14" customFormat="1">
      <c r="A530" s="14"/>
      <c r="B530" s="244"/>
      <c r="C530" s="245"/>
      <c r="D530" s="235" t="s">
        <v>198</v>
      </c>
      <c r="E530" s="246" t="s">
        <v>19</v>
      </c>
      <c r="F530" s="247" t="s">
        <v>7045</v>
      </c>
      <c r="G530" s="245"/>
      <c r="H530" s="248">
        <v>27.100000000000001</v>
      </c>
      <c r="I530" s="249"/>
      <c r="J530" s="245"/>
      <c r="K530" s="245"/>
      <c r="L530" s="250"/>
      <c r="M530" s="251"/>
      <c r="N530" s="252"/>
      <c r="O530" s="252"/>
      <c r="P530" s="252"/>
      <c r="Q530" s="252"/>
      <c r="R530" s="252"/>
      <c r="S530" s="252"/>
      <c r="T530" s="253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4" t="s">
        <v>198</v>
      </c>
      <c r="AU530" s="254" t="s">
        <v>82</v>
      </c>
      <c r="AV530" s="14" t="s">
        <v>82</v>
      </c>
      <c r="AW530" s="14" t="s">
        <v>35</v>
      </c>
      <c r="AX530" s="14" t="s">
        <v>73</v>
      </c>
      <c r="AY530" s="254" t="s">
        <v>188</v>
      </c>
    </row>
    <row r="531" s="15" customFormat="1">
      <c r="A531" s="15"/>
      <c r="B531" s="255"/>
      <c r="C531" s="256"/>
      <c r="D531" s="235" t="s">
        <v>198</v>
      </c>
      <c r="E531" s="257" t="s">
        <v>19</v>
      </c>
      <c r="F531" s="258" t="s">
        <v>229</v>
      </c>
      <c r="G531" s="256"/>
      <c r="H531" s="259">
        <v>27.100000000000001</v>
      </c>
      <c r="I531" s="260"/>
      <c r="J531" s="256"/>
      <c r="K531" s="256"/>
      <c r="L531" s="261"/>
      <c r="M531" s="262"/>
      <c r="N531" s="263"/>
      <c r="O531" s="263"/>
      <c r="P531" s="263"/>
      <c r="Q531" s="263"/>
      <c r="R531" s="263"/>
      <c r="S531" s="263"/>
      <c r="T531" s="264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65" t="s">
        <v>198</v>
      </c>
      <c r="AU531" s="265" t="s">
        <v>82</v>
      </c>
      <c r="AV531" s="15" t="s">
        <v>135</v>
      </c>
      <c r="AW531" s="15" t="s">
        <v>35</v>
      </c>
      <c r="AX531" s="15" t="s">
        <v>80</v>
      </c>
      <c r="AY531" s="265" t="s">
        <v>188</v>
      </c>
    </row>
    <row r="532" s="2" customFormat="1" ht="16.5" customHeight="1">
      <c r="A532" s="40"/>
      <c r="B532" s="41"/>
      <c r="C532" s="215" t="s">
        <v>348</v>
      </c>
      <c r="D532" s="215" t="s">
        <v>190</v>
      </c>
      <c r="E532" s="216" t="s">
        <v>1726</v>
      </c>
      <c r="F532" s="217" t="s">
        <v>1727</v>
      </c>
      <c r="G532" s="218" t="s">
        <v>243</v>
      </c>
      <c r="H532" s="219">
        <v>454.39999999999998</v>
      </c>
      <c r="I532" s="220"/>
      <c r="J532" s="221">
        <f>ROUND(I532*H532,2)</f>
        <v>0</v>
      </c>
      <c r="K532" s="217" t="s">
        <v>194</v>
      </c>
      <c r="L532" s="46"/>
      <c r="M532" s="222" t="s">
        <v>19</v>
      </c>
      <c r="N532" s="223" t="s">
        <v>44</v>
      </c>
      <c r="O532" s="86"/>
      <c r="P532" s="224">
        <f>O532*H532</f>
        <v>0</v>
      </c>
      <c r="Q532" s="224">
        <v>0.00012999999999999999</v>
      </c>
      <c r="R532" s="224">
        <f>Q532*H532</f>
        <v>0.059071999999999993</v>
      </c>
      <c r="S532" s="224">
        <v>0</v>
      </c>
      <c r="T532" s="225">
        <f>S532*H532</f>
        <v>0</v>
      </c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R532" s="226" t="s">
        <v>135</v>
      </c>
      <c r="AT532" s="226" t="s">
        <v>190</v>
      </c>
      <c r="AU532" s="226" t="s">
        <v>82</v>
      </c>
      <c r="AY532" s="19" t="s">
        <v>188</v>
      </c>
      <c r="BE532" s="227">
        <f>IF(N532="základní",J532,0)</f>
        <v>0</v>
      </c>
      <c r="BF532" s="227">
        <f>IF(N532="snížená",J532,0)</f>
        <v>0</v>
      </c>
      <c r="BG532" s="227">
        <f>IF(N532="zákl. přenesená",J532,0)</f>
        <v>0</v>
      </c>
      <c r="BH532" s="227">
        <f>IF(N532="sníž. přenesená",J532,0)</f>
        <v>0</v>
      </c>
      <c r="BI532" s="227">
        <f>IF(N532="nulová",J532,0)</f>
        <v>0</v>
      </c>
      <c r="BJ532" s="19" t="s">
        <v>80</v>
      </c>
      <c r="BK532" s="227">
        <f>ROUND(I532*H532,2)</f>
        <v>0</v>
      </c>
      <c r="BL532" s="19" t="s">
        <v>135</v>
      </c>
      <c r="BM532" s="226" t="s">
        <v>7051</v>
      </c>
    </row>
    <row r="533" s="2" customFormat="1">
      <c r="A533" s="40"/>
      <c r="B533" s="41"/>
      <c r="C533" s="42"/>
      <c r="D533" s="228" t="s">
        <v>196</v>
      </c>
      <c r="E533" s="42"/>
      <c r="F533" s="229" t="s">
        <v>1729</v>
      </c>
      <c r="G533" s="42"/>
      <c r="H533" s="42"/>
      <c r="I533" s="230"/>
      <c r="J533" s="42"/>
      <c r="K533" s="42"/>
      <c r="L533" s="46"/>
      <c r="M533" s="231"/>
      <c r="N533" s="232"/>
      <c r="O533" s="86"/>
      <c r="P533" s="86"/>
      <c r="Q533" s="86"/>
      <c r="R533" s="86"/>
      <c r="S533" s="86"/>
      <c r="T533" s="87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T533" s="19" t="s">
        <v>196</v>
      </c>
      <c r="AU533" s="19" t="s">
        <v>82</v>
      </c>
    </row>
    <row r="534" s="13" customFormat="1">
      <c r="A534" s="13"/>
      <c r="B534" s="233"/>
      <c r="C534" s="234"/>
      <c r="D534" s="235" t="s">
        <v>198</v>
      </c>
      <c r="E534" s="236" t="s">
        <v>19</v>
      </c>
      <c r="F534" s="237" t="s">
        <v>655</v>
      </c>
      <c r="G534" s="234"/>
      <c r="H534" s="236" t="s">
        <v>19</v>
      </c>
      <c r="I534" s="238"/>
      <c r="J534" s="234"/>
      <c r="K534" s="234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198</v>
      </c>
      <c r="AU534" s="243" t="s">
        <v>82</v>
      </c>
      <c r="AV534" s="13" t="s">
        <v>80</v>
      </c>
      <c r="AW534" s="13" t="s">
        <v>35</v>
      </c>
      <c r="AX534" s="13" t="s">
        <v>73</v>
      </c>
      <c r="AY534" s="243" t="s">
        <v>188</v>
      </c>
    </row>
    <row r="535" s="13" customFormat="1">
      <c r="A535" s="13"/>
      <c r="B535" s="233"/>
      <c r="C535" s="234"/>
      <c r="D535" s="235" t="s">
        <v>198</v>
      </c>
      <c r="E535" s="236" t="s">
        <v>19</v>
      </c>
      <c r="F535" s="237" t="s">
        <v>7026</v>
      </c>
      <c r="G535" s="234"/>
      <c r="H535" s="236" t="s">
        <v>19</v>
      </c>
      <c r="I535" s="238"/>
      <c r="J535" s="234"/>
      <c r="K535" s="234"/>
      <c r="L535" s="239"/>
      <c r="M535" s="240"/>
      <c r="N535" s="241"/>
      <c r="O535" s="241"/>
      <c r="P535" s="241"/>
      <c r="Q535" s="241"/>
      <c r="R535" s="241"/>
      <c r="S535" s="241"/>
      <c r="T535" s="24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3" t="s">
        <v>198</v>
      </c>
      <c r="AU535" s="243" t="s">
        <v>82</v>
      </c>
      <c r="AV535" s="13" t="s">
        <v>80</v>
      </c>
      <c r="AW535" s="13" t="s">
        <v>35</v>
      </c>
      <c r="AX535" s="13" t="s">
        <v>73</v>
      </c>
      <c r="AY535" s="243" t="s">
        <v>188</v>
      </c>
    </row>
    <row r="536" s="14" customFormat="1">
      <c r="A536" s="14"/>
      <c r="B536" s="244"/>
      <c r="C536" s="245"/>
      <c r="D536" s="235" t="s">
        <v>198</v>
      </c>
      <c r="E536" s="246" t="s">
        <v>19</v>
      </c>
      <c r="F536" s="247" t="s">
        <v>7027</v>
      </c>
      <c r="G536" s="245"/>
      <c r="H536" s="248">
        <v>40.799999999999997</v>
      </c>
      <c r="I536" s="249"/>
      <c r="J536" s="245"/>
      <c r="K536" s="245"/>
      <c r="L536" s="250"/>
      <c r="M536" s="251"/>
      <c r="N536" s="252"/>
      <c r="O536" s="252"/>
      <c r="P536" s="252"/>
      <c r="Q536" s="252"/>
      <c r="R536" s="252"/>
      <c r="S536" s="252"/>
      <c r="T536" s="253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4" t="s">
        <v>198</v>
      </c>
      <c r="AU536" s="254" t="s">
        <v>82</v>
      </c>
      <c r="AV536" s="14" t="s">
        <v>82</v>
      </c>
      <c r="AW536" s="14" t="s">
        <v>35</v>
      </c>
      <c r="AX536" s="14" t="s">
        <v>73</v>
      </c>
      <c r="AY536" s="254" t="s">
        <v>188</v>
      </c>
    </row>
    <row r="537" s="13" customFormat="1">
      <c r="A537" s="13"/>
      <c r="B537" s="233"/>
      <c r="C537" s="234"/>
      <c r="D537" s="235" t="s">
        <v>198</v>
      </c>
      <c r="E537" s="236" t="s">
        <v>19</v>
      </c>
      <c r="F537" s="237" t="s">
        <v>7028</v>
      </c>
      <c r="G537" s="234"/>
      <c r="H537" s="236" t="s">
        <v>19</v>
      </c>
      <c r="I537" s="238"/>
      <c r="J537" s="234"/>
      <c r="K537" s="234"/>
      <c r="L537" s="239"/>
      <c r="M537" s="240"/>
      <c r="N537" s="241"/>
      <c r="O537" s="241"/>
      <c r="P537" s="241"/>
      <c r="Q537" s="241"/>
      <c r="R537" s="241"/>
      <c r="S537" s="241"/>
      <c r="T537" s="24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3" t="s">
        <v>198</v>
      </c>
      <c r="AU537" s="243" t="s">
        <v>82</v>
      </c>
      <c r="AV537" s="13" t="s">
        <v>80</v>
      </c>
      <c r="AW537" s="13" t="s">
        <v>35</v>
      </c>
      <c r="AX537" s="13" t="s">
        <v>73</v>
      </c>
      <c r="AY537" s="243" t="s">
        <v>188</v>
      </c>
    </row>
    <row r="538" s="14" customFormat="1">
      <c r="A538" s="14"/>
      <c r="B538" s="244"/>
      <c r="C538" s="245"/>
      <c r="D538" s="235" t="s">
        <v>198</v>
      </c>
      <c r="E538" s="246" t="s">
        <v>19</v>
      </c>
      <c r="F538" s="247" t="s">
        <v>1454</v>
      </c>
      <c r="G538" s="245"/>
      <c r="H538" s="248">
        <v>87</v>
      </c>
      <c r="I538" s="249"/>
      <c r="J538" s="245"/>
      <c r="K538" s="245"/>
      <c r="L538" s="250"/>
      <c r="M538" s="251"/>
      <c r="N538" s="252"/>
      <c r="O538" s="252"/>
      <c r="P538" s="252"/>
      <c r="Q538" s="252"/>
      <c r="R538" s="252"/>
      <c r="S538" s="252"/>
      <c r="T538" s="253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4" t="s">
        <v>198</v>
      </c>
      <c r="AU538" s="254" t="s">
        <v>82</v>
      </c>
      <c r="AV538" s="14" t="s">
        <v>82</v>
      </c>
      <c r="AW538" s="14" t="s">
        <v>35</v>
      </c>
      <c r="AX538" s="14" t="s">
        <v>73</v>
      </c>
      <c r="AY538" s="254" t="s">
        <v>188</v>
      </c>
    </row>
    <row r="539" s="13" customFormat="1">
      <c r="A539" s="13"/>
      <c r="B539" s="233"/>
      <c r="C539" s="234"/>
      <c r="D539" s="235" t="s">
        <v>198</v>
      </c>
      <c r="E539" s="236" t="s">
        <v>19</v>
      </c>
      <c r="F539" s="237" t="s">
        <v>7029</v>
      </c>
      <c r="G539" s="234"/>
      <c r="H539" s="236" t="s">
        <v>19</v>
      </c>
      <c r="I539" s="238"/>
      <c r="J539" s="234"/>
      <c r="K539" s="234"/>
      <c r="L539" s="239"/>
      <c r="M539" s="240"/>
      <c r="N539" s="241"/>
      <c r="O539" s="241"/>
      <c r="P539" s="241"/>
      <c r="Q539" s="241"/>
      <c r="R539" s="241"/>
      <c r="S539" s="241"/>
      <c r="T539" s="24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3" t="s">
        <v>198</v>
      </c>
      <c r="AU539" s="243" t="s">
        <v>82</v>
      </c>
      <c r="AV539" s="13" t="s">
        <v>80</v>
      </c>
      <c r="AW539" s="13" t="s">
        <v>35</v>
      </c>
      <c r="AX539" s="13" t="s">
        <v>73</v>
      </c>
      <c r="AY539" s="243" t="s">
        <v>188</v>
      </c>
    </row>
    <row r="540" s="14" customFormat="1">
      <c r="A540" s="14"/>
      <c r="B540" s="244"/>
      <c r="C540" s="245"/>
      <c r="D540" s="235" t="s">
        <v>198</v>
      </c>
      <c r="E540" s="246" t="s">
        <v>19</v>
      </c>
      <c r="F540" s="247" t="s">
        <v>7030</v>
      </c>
      <c r="G540" s="245"/>
      <c r="H540" s="248">
        <v>299.5</v>
      </c>
      <c r="I540" s="249"/>
      <c r="J540" s="245"/>
      <c r="K540" s="245"/>
      <c r="L540" s="250"/>
      <c r="M540" s="251"/>
      <c r="N540" s="252"/>
      <c r="O540" s="252"/>
      <c r="P540" s="252"/>
      <c r="Q540" s="252"/>
      <c r="R540" s="252"/>
      <c r="S540" s="252"/>
      <c r="T540" s="253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4" t="s">
        <v>198</v>
      </c>
      <c r="AU540" s="254" t="s">
        <v>82</v>
      </c>
      <c r="AV540" s="14" t="s">
        <v>82</v>
      </c>
      <c r="AW540" s="14" t="s">
        <v>35</v>
      </c>
      <c r="AX540" s="14" t="s">
        <v>73</v>
      </c>
      <c r="AY540" s="254" t="s">
        <v>188</v>
      </c>
    </row>
    <row r="541" s="13" customFormat="1">
      <c r="A541" s="13"/>
      <c r="B541" s="233"/>
      <c r="C541" s="234"/>
      <c r="D541" s="235" t="s">
        <v>198</v>
      </c>
      <c r="E541" s="236" t="s">
        <v>19</v>
      </c>
      <c r="F541" s="237" t="s">
        <v>7022</v>
      </c>
      <c r="G541" s="234"/>
      <c r="H541" s="236" t="s">
        <v>19</v>
      </c>
      <c r="I541" s="238"/>
      <c r="J541" s="234"/>
      <c r="K541" s="234"/>
      <c r="L541" s="239"/>
      <c r="M541" s="240"/>
      <c r="N541" s="241"/>
      <c r="O541" s="241"/>
      <c r="P541" s="241"/>
      <c r="Q541" s="241"/>
      <c r="R541" s="241"/>
      <c r="S541" s="241"/>
      <c r="T541" s="242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3" t="s">
        <v>198</v>
      </c>
      <c r="AU541" s="243" t="s">
        <v>82</v>
      </c>
      <c r="AV541" s="13" t="s">
        <v>80</v>
      </c>
      <c r="AW541" s="13" t="s">
        <v>35</v>
      </c>
      <c r="AX541" s="13" t="s">
        <v>73</v>
      </c>
      <c r="AY541" s="243" t="s">
        <v>188</v>
      </c>
    </row>
    <row r="542" s="14" customFormat="1">
      <c r="A542" s="14"/>
      <c r="B542" s="244"/>
      <c r="C542" s="245"/>
      <c r="D542" s="235" t="s">
        <v>198</v>
      </c>
      <c r="E542" s="246" t="s">
        <v>19</v>
      </c>
      <c r="F542" s="247" t="s">
        <v>7045</v>
      </c>
      <c r="G542" s="245"/>
      <c r="H542" s="248">
        <v>27.100000000000001</v>
      </c>
      <c r="I542" s="249"/>
      <c r="J542" s="245"/>
      <c r="K542" s="245"/>
      <c r="L542" s="250"/>
      <c r="M542" s="251"/>
      <c r="N542" s="252"/>
      <c r="O542" s="252"/>
      <c r="P542" s="252"/>
      <c r="Q542" s="252"/>
      <c r="R542" s="252"/>
      <c r="S542" s="252"/>
      <c r="T542" s="253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4" t="s">
        <v>198</v>
      </c>
      <c r="AU542" s="254" t="s">
        <v>82</v>
      </c>
      <c r="AV542" s="14" t="s">
        <v>82</v>
      </c>
      <c r="AW542" s="14" t="s">
        <v>35</v>
      </c>
      <c r="AX542" s="14" t="s">
        <v>73</v>
      </c>
      <c r="AY542" s="254" t="s">
        <v>188</v>
      </c>
    </row>
    <row r="543" s="15" customFormat="1">
      <c r="A543" s="15"/>
      <c r="B543" s="255"/>
      <c r="C543" s="256"/>
      <c r="D543" s="235" t="s">
        <v>198</v>
      </c>
      <c r="E543" s="257" t="s">
        <v>19</v>
      </c>
      <c r="F543" s="258" t="s">
        <v>229</v>
      </c>
      <c r="G543" s="256"/>
      <c r="H543" s="259">
        <v>454.40000000000003</v>
      </c>
      <c r="I543" s="260"/>
      <c r="J543" s="256"/>
      <c r="K543" s="256"/>
      <c r="L543" s="261"/>
      <c r="M543" s="262"/>
      <c r="N543" s="263"/>
      <c r="O543" s="263"/>
      <c r="P543" s="263"/>
      <c r="Q543" s="263"/>
      <c r="R543" s="263"/>
      <c r="S543" s="263"/>
      <c r="T543" s="264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T543" s="265" t="s">
        <v>198</v>
      </c>
      <c r="AU543" s="265" t="s">
        <v>82</v>
      </c>
      <c r="AV543" s="15" t="s">
        <v>135</v>
      </c>
      <c r="AW543" s="15" t="s">
        <v>35</v>
      </c>
      <c r="AX543" s="15" t="s">
        <v>80</v>
      </c>
      <c r="AY543" s="265" t="s">
        <v>188</v>
      </c>
    </row>
    <row r="544" s="2" customFormat="1" ht="24.15" customHeight="1">
      <c r="A544" s="40"/>
      <c r="B544" s="41"/>
      <c r="C544" s="215" t="s">
        <v>355</v>
      </c>
      <c r="D544" s="215" t="s">
        <v>190</v>
      </c>
      <c r="E544" s="216" t="s">
        <v>1731</v>
      </c>
      <c r="F544" s="217" t="s">
        <v>1732</v>
      </c>
      <c r="G544" s="218" t="s">
        <v>501</v>
      </c>
      <c r="H544" s="219">
        <v>278.226</v>
      </c>
      <c r="I544" s="220"/>
      <c r="J544" s="221">
        <f>ROUND(I544*H544,2)</f>
        <v>0</v>
      </c>
      <c r="K544" s="217" t="s">
        <v>194</v>
      </c>
      <c r="L544" s="46"/>
      <c r="M544" s="222" t="s">
        <v>19</v>
      </c>
      <c r="N544" s="223" t="s">
        <v>44</v>
      </c>
      <c r="O544" s="86"/>
      <c r="P544" s="224">
        <f>O544*H544</f>
        <v>0</v>
      </c>
      <c r="Q544" s="224">
        <v>2.0000000000000002E-05</v>
      </c>
      <c r="R544" s="224">
        <f>Q544*H544</f>
        <v>0.0055645200000000008</v>
      </c>
      <c r="S544" s="224">
        <v>0</v>
      </c>
      <c r="T544" s="225">
        <f>S544*H544</f>
        <v>0</v>
      </c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R544" s="226" t="s">
        <v>135</v>
      </c>
      <c r="AT544" s="226" t="s">
        <v>190</v>
      </c>
      <c r="AU544" s="226" t="s">
        <v>82</v>
      </c>
      <c r="AY544" s="19" t="s">
        <v>188</v>
      </c>
      <c r="BE544" s="227">
        <f>IF(N544="základní",J544,0)</f>
        <v>0</v>
      </c>
      <c r="BF544" s="227">
        <f>IF(N544="snížená",J544,0)</f>
        <v>0</v>
      </c>
      <c r="BG544" s="227">
        <f>IF(N544="zákl. přenesená",J544,0)</f>
        <v>0</v>
      </c>
      <c r="BH544" s="227">
        <f>IF(N544="sníž. přenesená",J544,0)</f>
        <v>0</v>
      </c>
      <c r="BI544" s="227">
        <f>IF(N544="nulová",J544,0)</f>
        <v>0</v>
      </c>
      <c r="BJ544" s="19" t="s">
        <v>80</v>
      </c>
      <c r="BK544" s="227">
        <f>ROUND(I544*H544,2)</f>
        <v>0</v>
      </c>
      <c r="BL544" s="19" t="s">
        <v>135</v>
      </c>
      <c r="BM544" s="226" t="s">
        <v>7052</v>
      </c>
    </row>
    <row r="545" s="2" customFormat="1">
      <c r="A545" s="40"/>
      <c r="B545" s="41"/>
      <c r="C545" s="42"/>
      <c r="D545" s="228" t="s">
        <v>196</v>
      </c>
      <c r="E545" s="42"/>
      <c r="F545" s="229" t="s">
        <v>1734</v>
      </c>
      <c r="G545" s="42"/>
      <c r="H545" s="42"/>
      <c r="I545" s="230"/>
      <c r="J545" s="42"/>
      <c r="K545" s="42"/>
      <c r="L545" s="46"/>
      <c r="M545" s="231"/>
      <c r="N545" s="232"/>
      <c r="O545" s="86"/>
      <c r="P545" s="86"/>
      <c r="Q545" s="86"/>
      <c r="R545" s="86"/>
      <c r="S545" s="86"/>
      <c r="T545" s="87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T545" s="19" t="s">
        <v>196</v>
      </c>
      <c r="AU545" s="19" t="s">
        <v>82</v>
      </c>
    </row>
    <row r="546" s="13" customFormat="1">
      <c r="A546" s="13"/>
      <c r="B546" s="233"/>
      <c r="C546" s="234"/>
      <c r="D546" s="235" t="s">
        <v>198</v>
      </c>
      <c r="E546" s="236" t="s">
        <v>19</v>
      </c>
      <c r="F546" s="237" t="s">
        <v>655</v>
      </c>
      <c r="G546" s="234"/>
      <c r="H546" s="236" t="s">
        <v>19</v>
      </c>
      <c r="I546" s="238"/>
      <c r="J546" s="234"/>
      <c r="K546" s="234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198</v>
      </c>
      <c r="AU546" s="243" t="s">
        <v>82</v>
      </c>
      <c r="AV546" s="13" t="s">
        <v>80</v>
      </c>
      <c r="AW546" s="13" t="s">
        <v>35</v>
      </c>
      <c r="AX546" s="13" t="s">
        <v>73</v>
      </c>
      <c r="AY546" s="243" t="s">
        <v>188</v>
      </c>
    </row>
    <row r="547" s="13" customFormat="1">
      <c r="A547" s="13"/>
      <c r="B547" s="233"/>
      <c r="C547" s="234"/>
      <c r="D547" s="235" t="s">
        <v>198</v>
      </c>
      <c r="E547" s="236" t="s">
        <v>19</v>
      </c>
      <c r="F547" s="237" t="s">
        <v>6938</v>
      </c>
      <c r="G547" s="234"/>
      <c r="H547" s="236" t="s">
        <v>19</v>
      </c>
      <c r="I547" s="238"/>
      <c r="J547" s="234"/>
      <c r="K547" s="234"/>
      <c r="L547" s="239"/>
      <c r="M547" s="240"/>
      <c r="N547" s="241"/>
      <c r="O547" s="241"/>
      <c r="P547" s="241"/>
      <c r="Q547" s="241"/>
      <c r="R547" s="241"/>
      <c r="S547" s="241"/>
      <c r="T547" s="24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3" t="s">
        <v>198</v>
      </c>
      <c r="AU547" s="243" t="s">
        <v>82</v>
      </c>
      <c r="AV547" s="13" t="s">
        <v>80</v>
      </c>
      <c r="AW547" s="13" t="s">
        <v>35</v>
      </c>
      <c r="AX547" s="13" t="s">
        <v>73</v>
      </c>
      <c r="AY547" s="243" t="s">
        <v>188</v>
      </c>
    </row>
    <row r="548" s="14" customFormat="1">
      <c r="A548" s="14"/>
      <c r="B548" s="244"/>
      <c r="C548" s="245"/>
      <c r="D548" s="235" t="s">
        <v>198</v>
      </c>
      <c r="E548" s="246" t="s">
        <v>19</v>
      </c>
      <c r="F548" s="247" t="s">
        <v>7053</v>
      </c>
      <c r="G548" s="245"/>
      <c r="H548" s="248">
        <v>30.855</v>
      </c>
      <c r="I548" s="249"/>
      <c r="J548" s="245"/>
      <c r="K548" s="245"/>
      <c r="L548" s="250"/>
      <c r="M548" s="251"/>
      <c r="N548" s="252"/>
      <c r="O548" s="252"/>
      <c r="P548" s="252"/>
      <c r="Q548" s="252"/>
      <c r="R548" s="252"/>
      <c r="S548" s="252"/>
      <c r="T548" s="253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4" t="s">
        <v>198</v>
      </c>
      <c r="AU548" s="254" t="s">
        <v>82</v>
      </c>
      <c r="AV548" s="14" t="s">
        <v>82</v>
      </c>
      <c r="AW548" s="14" t="s">
        <v>35</v>
      </c>
      <c r="AX548" s="14" t="s">
        <v>73</v>
      </c>
      <c r="AY548" s="254" t="s">
        <v>188</v>
      </c>
    </row>
    <row r="549" s="13" customFormat="1">
      <c r="A549" s="13"/>
      <c r="B549" s="233"/>
      <c r="C549" s="234"/>
      <c r="D549" s="235" t="s">
        <v>198</v>
      </c>
      <c r="E549" s="236" t="s">
        <v>19</v>
      </c>
      <c r="F549" s="237" t="s">
        <v>735</v>
      </c>
      <c r="G549" s="234"/>
      <c r="H549" s="236" t="s">
        <v>19</v>
      </c>
      <c r="I549" s="238"/>
      <c r="J549" s="234"/>
      <c r="K549" s="234"/>
      <c r="L549" s="239"/>
      <c r="M549" s="240"/>
      <c r="N549" s="241"/>
      <c r="O549" s="241"/>
      <c r="P549" s="241"/>
      <c r="Q549" s="241"/>
      <c r="R549" s="241"/>
      <c r="S549" s="241"/>
      <c r="T549" s="24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3" t="s">
        <v>198</v>
      </c>
      <c r="AU549" s="243" t="s">
        <v>82</v>
      </c>
      <c r="AV549" s="13" t="s">
        <v>80</v>
      </c>
      <c r="AW549" s="13" t="s">
        <v>35</v>
      </c>
      <c r="AX549" s="13" t="s">
        <v>73</v>
      </c>
      <c r="AY549" s="243" t="s">
        <v>188</v>
      </c>
    </row>
    <row r="550" s="14" customFormat="1">
      <c r="A550" s="14"/>
      <c r="B550" s="244"/>
      <c r="C550" s="245"/>
      <c r="D550" s="235" t="s">
        <v>198</v>
      </c>
      <c r="E550" s="246" t="s">
        <v>19</v>
      </c>
      <c r="F550" s="247" t="s">
        <v>7054</v>
      </c>
      <c r="G550" s="245"/>
      <c r="H550" s="248">
        <v>54.600000000000001</v>
      </c>
      <c r="I550" s="249"/>
      <c r="J550" s="245"/>
      <c r="K550" s="245"/>
      <c r="L550" s="250"/>
      <c r="M550" s="251"/>
      <c r="N550" s="252"/>
      <c r="O550" s="252"/>
      <c r="P550" s="252"/>
      <c r="Q550" s="252"/>
      <c r="R550" s="252"/>
      <c r="S550" s="252"/>
      <c r="T550" s="253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4" t="s">
        <v>198</v>
      </c>
      <c r="AU550" s="254" t="s">
        <v>82</v>
      </c>
      <c r="AV550" s="14" t="s">
        <v>82</v>
      </c>
      <c r="AW550" s="14" t="s">
        <v>35</v>
      </c>
      <c r="AX550" s="14" t="s">
        <v>73</v>
      </c>
      <c r="AY550" s="254" t="s">
        <v>188</v>
      </c>
    </row>
    <row r="551" s="13" customFormat="1">
      <c r="A551" s="13"/>
      <c r="B551" s="233"/>
      <c r="C551" s="234"/>
      <c r="D551" s="235" t="s">
        <v>198</v>
      </c>
      <c r="E551" s="236" t="s">
        <v>19</v>
      </c>
      <c r="F551" s="237" t="s">
        <v>6986</v>
      </c>
      <c r="G551" s="234"/>
      <c r="H551" s="236" t="s">
        <v>19</v>
      </c>
      <c r="I551" s="238"/>
      <c r="J551" s="234"/>
      <c r="K551" s="234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198</v>
      </c>
      <c r="AU551" s="243" t="s">
        <v>82</v>
      </c>
      <c r="AV551" s="13" t="s">
        <v>80</v>
      </c>
      <c r="AW551" s="13" t="s">
        <v>35</v>
      </c>
      <c r="AX551" s="13" t="s">
        <v>73</v>
      </c>
      <c r="AY551" s="243" t="s">
        <v>188</v>
      </c>
    </row>
    <row r="552" s="14" customFormat="1">
      <c r="A552" s="14"/>
      <c r="B552" s="244"/>
      <c r="C552" s="245"/>
      <c r="D552" s="235" t="s">
        <v>198</v>
      </c>
      <c r="E552" s="246" t="s">
        <v>19</v>
      </c>
      <c r="F552" s="247" t="s">
        <v>7055</v>
      </c>
      <c r="G552" s="245"/>
      <c r="H552" s="248">
        <v>9.0099999999999998</v>
      </c>
      <c r="I552" s="249"/>
      <c r="J552" s="245"/>
      <c r="K552" s="245"/>
      <c r="L552" s="250"/>
      <c r="M552" s="251"/>
      <c r="N552" s="252"/>
      <c r="O552" s="252"/>
      <c r="P552" s="252"/>
      <c r="Q552" s="252"/>
      <c r="R552" s="252"/>
      <c r="S552" s="252"/>
      <c r="T552" s="253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4" t="s">
        <v>198</v>
      </c>
      <c r="AU552" s="254" t="s">
        <v>82</v>
      </c>
      <c r="AV552" s="14" t="s">
        <v>82</v>
      </c>
      <c r="AW552" s="14" t="s">
        <v>35</v>
      </c>
      <c r="AX552" s="14" t="s">
        <v>73</v>
      </c>
      <c r="AY552" s="254" t="s">
        <v>188</v>
      </c>
    </row>
    <row r="553" s="13" customFormat="1">
      <c r="A553" s="13"/>
      <c r="B553" s="233"/>
      <c r="C553" s="234"/>
      <c r="D553" s="235" t="s">
        <v>198</v>
      </c>
      <c r="E553" s="236" t="s">
        <v>19</v>
      </c>
      <c r="F553" s="237" t="s">
        <v>6988</v>
      </c>
      <c r="G553" s="234"/>
      <c r="H553" s="236" t="s">
        <v>19</v>
      </c>
      <c r="I553" s="238"/>
      <c r="J553" s="234"/>
      <c r="K553" s="234"/>
      <c r="L553" s="239"/>
      <c r="M553" s="240"/>
      <c r="N553" s="241"/>
      <c r="O553" s="241"/>
      <c r="P553" s="241"/>
      <c r="Q553" s="241"/>
      <c r="R553" s="241"/>
      <c r="S553" s="241"/>
      <c r="T553" s="242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3" t="s">
        <v>198</v>
      </c>
      <c r="AU553" s="243" t="s">
        <v>82</v>
      </c>
      <c r="AV553" s="13" t="s">
        <v>80</v>
      </c>
      <c r="AW553" s="13" t="s">
        <v>35</v>
      </c>
      <c r="AX553" s="13" t="s">
        <v>73</v>
      </c>
      <c r="AY553" s="243" t="s">
        <v>188</v>
      </c>
    </row>
    <row r="554" s="14" customFormat="1">
      <c r="A554" s="14"/>
      <c r="B554" s="244"/>
      <c r="C554" s="245"/>
      <c r="D554" s="235" t="s">
        <v>198</v>
      </c>
      <c r="E554" s="246" t="s">
        <v>19</v>
      </c>
      <c r="F554" s="247" t="s">
        <v>7056</v>
      </c>
      <c r="G554" s="245"/>
      <c r="H554" s="248">
        <v>10.560000000000001</v>
      </c>
      <c r="I554" s="249"/>
      <c r="J554" s="245"/>
      <c r="K554" s="245"/>
      <c r="L554" s="250"/>
      <c r="M554" s="251"/>
      <c r="N554" s="252"/>
      <c r="O554" s="252"/>
      <c r="P554" s="252"/>
      <c r="Q554" s="252"/>
      <c r="R554" s="252"/>
      <c r="S554" s="252"/>
      <c r="T554" s="253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4" t="s">
        <v>198</v>
      </c>
      <c r="AU554" s="254" t="s">
        <v>82</v>
      </c>
      <c r="AV554" s="14" t="s">
        <v>82</v>
      </c>
      <c r="AW554" s="14" t="s">
        <v>35</v>
      </c>
      <c r="AX554" s="14" t="s">
        <v>73</v>
      </c>
      <c r="AY554" s="254" t="s">
        <v>188</v>
      </c>
    </row>
    <row r="555" s="13" customFormat="1">
      <c r="A555" s="13"/>
      <c r="B555" s="233"/>
      <c r="C555" s="234"/>
      <c r="D555" s="235" t="s">
        <v>198</v>
      </c>
      <c r="E555" s="236" t="s">
        <v>19</v>
      </c>
      <c r="F555" s="237" t="s">
        <v>6990</v>
      </c>
      <c r="G555" s="234"/>
      <c r="H555" s="236" t="s">
        <v>19</v>
      </c>
      <c r="I555" s="238"/>
      <c r="J555" s="234"/>
      <c r="K555" s="234"/>
      <c r="L555" s="239"/>
      <c r="M555" s="240"/>
      <c r="N555" s="241"/>
      <c r="O555" s="241"/>
      <c r="P555" s="241"/>
      <c r="Q555" s="241"/>
      <c r="R555" s="241"/>
      <c r="S555" s="241"/>
      <c r="T555" s="242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3" t="s">
        <v>198</v>
      </c>
      <c r="AU555" s="243" t="s">
        <v>82</v>
      </c>
      <c r="AV555" s="13" t="s">
        <v>80</v>
      </c>
      <c r="AW555" s="13" t="s">
        <v>35</v>
      </c>
      <c r="AX555" s="13" t="s">
        <v>73</v>
      </c>
      <c r="AY555" s="243" t="s">
        <v>188</v>
      </c>
    </row>
    <row r="556" s="14" customFormat="1">
      <c r="A556" s="14"/>
      <c r="B556" s="244"/>
      <c r="C556" s="245"/>
      <c r="D556" s="235" t="s">
        <v>198</v>
      </c>
      <c r="E556" s="246" t="s">
        <v>19</v>
      </c>
      <c r="F556" s="247" t="s">
        <v>7057</v>
      </c>
      <c r="G556" s="245"/>
      <c r="H556" s="248">
        <v>6.8399999999999999</v>
      </c>
      <c r="I556" s="249"/>
      <c r="J556" s="245"/>
      <c r="K556" s="245"/>
      <c r="L556" s="250"/>
      <c r="M556" s="251"/>
      <c r="N556" s="252"/>
      <c r="O556" s="252"/>
      <c r="P556" s="252"/>
      <c r="Q556" s="252"/>
      <c r="R556" s="252"/>
      <c r="S556" s="252"/>
      <c r="T556" s="253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4" t="s">
        <v>198</v>
      </c>
      <c r="AU556" s="254" t="s">
        <v>82</v>
      </c>
      <c r="AV556" s="14" t="s">
        <v>82</v>
      </c>
      <c r="AW556" s="14" t="s">
        <v>35</v>
      </c>
      <c r="AX556" s="14" t="s">
        <v>73</v>
      </c>
      <c r="AY556" s="254" t="s">
        <v>188</v>
      </c>
    </row>
    <row r="557" s="13" customFormat="1">
      <c r="A557" s="13"/>
      <c r="B557" s="233"/>
      <c r="C557" s="234"/>
      <c r="D557" s="235" t="s">
        <v>198</v>
      </c>
      <c r="E557" s="236" t="s">
        <v>19</v>
      </c>
      <c r="F557" s="237" t="s">
        <v>7058</v>
      </c>
      <c r="G557" s="234"/>
      <c r="H557" s="236" t="s">
        <v>19</v>
      </c>
      <c r="I557" s="238"/>
      <c r="J557" s="234"/>
      <c r="K557" s="234"/>
      <c r="L557" s="239"/>
      <c r="M557" s="240"/>
      <c r="N557" s="241"/>
      <c r="O557" s="241"/>
      <c r="P557" s="241"/>
      <c r="Q557" s="241"/>
      <c r="R557" s="241"/>
      <c r="S557" s="241"/>
      <c r="T557" s="24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3" t="s">
        <v>198</v>
      </c>
      <c r="AU557" s="243" t="s">
        <v>82</v>
      </c>
      <c r="AV557" s="13" t="s">
        <v>80</v>
      </c>
      <c r="AW557" s="13" t="s">
        <v>35</v>
      </c>
      <c r="AX557" s="13" t="s">
        <v>73</v>
      </c>
      <c r="AY557" s="243" t="s">
        <v>188</v>
      </c>
    </row>
    <row r="558" s="14" customFormat="1">
      <c r="A558" s="14"/>
      <c r="B558" s="244"/>
      <c r="C558" s="245"/>
      <c r="D558" s="235" t="s">
        <v>198</v>
      </c>
      <c r="E558" s="246" t="s">
        <v>19</v>
      </c>
      <c r="F558" s="247" t="s">
        <v>7059</v>
      </c>
      <c r="G558" s="245"/>
      <c r="H558" s="248">
        <v>6.9699999999999998</v>
      </c>
      <c r="I558" s="249"/>
      <c r="J558" s="245"/>
      <c r="K558" s="245"/>
      <c r="L558" s="250"/>
      <c r="M558" s="251"/>
      <c r="N558" s="252"/>
      <c r="O558" s="252"/>
      <c r="P558" s="252"/>
      <c r="Q558" s="252"/>
      <c r="R558" s="252"/>
      <c r="S558" s="252"/>
      <c r="T558" s="253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4" t="s">
        <v>198</v>
      </c>
      <c r="AU558" s="254" t="s">
        <v>82</v>
      </c>
      <c r="AV558" s="14" t="s">
        <v>82</v>
      </c>
      <c r="AW558" s="14" t="s">
        <v>35</v>
      </c>
      <c r="AX558" s="14" t="s">
        <v>73</v>
      </c>
      <c r="AY558" s="254" t="s">
        <v>188</v>
      </c>
    </row>
    <row r="559" s="13" customFormat="1">
      <c r="A559" s="13"/>
      <c r="B559" s="233"/>
      <c r="C559" s="234"/>
      <c r="D559" s="235" t="s">
        <v>198</v>
      </c>
      <c r="E559" s="236" t="s">
        <v>19</v>
      </c>
      <c r="F559" s="237" t="s">
        <v>6944</v>
      </c>
      <c r="G559" s="234"/>
      <c r="H559" s="236" t="s">
        <v>19</v>
      </c>
      <c r="I559" s="238"/>
      <c r="J559" s="234"/>
      <c r="K559" s="234"/>
      <c r="L559" s="239"/>
      <c r="M559" s="240"/>
      <c r="N559" s="241"/>
      <c r="O559" s="241"/>
      <c r="P559" s="241"/>
      <c r="Q559" s="241"/>
      <c r="R559" s="241"/>
      <c r="S559" s="241"/>
      <c r="T559" s="242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3" t="s">
        <v>198</v>
      </c>
      <c r="AU559" s="243" t="s">
        <v>82</v>
      </c>
      <c r="AV559" s="13" t="s">
        <v>80</v>
      </c>
      <c r="AW559" s="13" t="s">
        <v>35</v>
      </c>
      <c r="AX559" s="13" t="s">
        <v>73</v>
      </c>
      <c r="AY559" s="243" t="s">
        <v>188</v>
      </c>
    </row>
    <row r="560" s="14" customFormat="1">
      <c r="A560" s="14"/>
      <c r="B560" s="244"/>
      <c r="C560" s="245"/>
      <c r="D560" s="235" t="s">
        <v>198</v>
      </c>
      <c r="E560" s="246" t="s">
        <v>19</v>
      </c>
      <c r="F560" s="247" t="s">
        <v>2583</v>
      </c>
      <c r="G560" s="245"/>
      <c r="H560" s="248">
        <v>12.186</v>
      </c>
      <c r="I560" s="249"/>
      <c r="J560" s="245"/>
      <c r="K560" s="245"/>
      <c r="L560" s="250"/>
      <c r="M560" s="251"/>
      <c r="N560" s="252"/>
      <c r="O560" s="252"/>
      <c r="P560" s="252"/>
      <c r="Q560" s="252"/>
      <c r="R560" s="252"/>
      <c r="S560" s="252"/>
      <c r="T560" s="253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4" t="s">
        <v>198</v>
      </c>
      <c r="AU560" s="254" t="s">
        <v>82</v>
      </c>
      <c r="AV560" s="14" t="s">
        <v>82</v>
      </c>
      <c r="AW560" s="14" t="s">
        <v>35</v>
      </c>
      <c r="AX560" s="14" t="s">
        <v>73</v>
      </c>
      <c r="AY560" s="254" t="s">
        <v>188</v>
      </c>
    </row>
    <row r="561" s="13" customFormat="1">
      <c r="A561" s="13"/>
      <c r="B561" s="233"/>
      <c r="C561" s="234"/>
      <c r="D561" s="235" t="s">
        <v>198</v>
      </c>
      <c r="E561" s="236" t="s">
        <v>19</v>
      </c>
      <c r="F561" s="237" t="s">
        <v>6945</v>
      </c>
      <c r="G561" s="234"/>
      <c r="H561" s="236" t="s">
        <v>19</v>
      </c>
      <c r="I561" s="238"/>
      <c r="J561" s="234"/>
      <c r="K561" s="234"/>
      <c r="L561" s="239"/>
      <c r="M561" s="240"/>
      <c r="N561" s="241"/>
      <c r="O561" s="241"/>
      <c r="P561" s="241"/>
      <c r="Q561" s="241"/>
      <c r="R561" s="241"/>
      <c r="S561" s="241"/>
      <c r="T561" s="24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3" t="s">
        <v>198</v>
      </c>
      <c r="AU561" s="243" t="s">
        <v>82</v>
      </c>
      <c r="AV561" s="13" t="s">
        <v>80</v>
      </c>
      <c r="AW561" s="13" t="s">
        <v>35</v>
      </c>
      <c r="AX561" s="13" t="s">
        <v>73</v>
      </c>
      <c r="AY561" s="243" t="s">
        <v>188</v>
      </c>
    </row>
    <row r="562" s="14" customFormat="1">
      <c r="A562" s="14"/>
      <c r="B562" s="244"/>
      <c r="C562" s="245"/>
      <c r="D562" s="235" t="s">
        <v>198</v>
      </c>
      <c r="E562" s="246" t="s">
        <v>19</v>
      </c>
      <c r="F562" s="247" t="s">
        <v>7060</v>
      </c>
      <c r="G562" s="245"/>
      <c r="H562" s="248">
        <v>13.279999999999999</v>
      </c>
      <c r="I562" s="249"/>
      <c r="J562" s="245"/>
      <c r="K562" s="245"/>
      <c r="L562" s="250"/>
      <c r="M562" s="251"/>
      <c r="N562" s="252"/>
      <c r="O562" s="252"/>
      <c r="P562" s="252"/>
      <c r="Q562" s="252"/>
      <c r="R562" s="252"/>
      <c r="S562" s="252"/>
      <c r="T562" s="253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4" t="s">
        <v>198</v>
      </c>
      <c r="AU562" s="254" t="s">
        <v>82</v>
      </c>
      <c r="AV562" s="14" t="s">
        <v>82</v>
      </c>
      <c r="AW562" s="14" t="s">
        <v>35</v>
      </c>
      <c r="AX562" s="14" t="s">
        <v>73</v>
      </c>
      <c r="AY562" s="254" t="s">
        <v>188</v>
      </c>
    </row>
    <row r="563" s="13" customFormat="1">
      <c r="A563" s="13"/>
      <c r="B563" s="233"/>
      <c r="C563" s="234"/>
      <c r="D563" s="235" t="s">
        <v>198</v>
      </c>
      <c r="E563" s="236" t="s">
        <v>19</v>
      </c>
      <c r="F563" s="237" t="s">
        <v>6994</v>
      </c>
      <c r="G563" s="234"/>
      <c r="H563" s="236" t="s">
        <v>19</v>
      </c>
      <c r="I563" s="238"/>
      <c r="J563" s="234"/>
      <c r="K563" s="234"/>
      <c r="L563" s="239"/>
      <c r="M563" s="240"/>
      <c r="N563" s="241"/>
      <c r="O563" s="241"/>
      <c r="P563" s="241"/>
      <c r="Q563" s="241"/>
      <c r="R563" s="241"/>
      <c r="S563" s="241"/>
      <c r="T563" s="24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198</v>
      </c>
      <c r="AU563" s="243" t="s">
        <v>82</v>
      </c>
      <c r="AV563" s="13" t="s">
        <v>80</v>
      </c>
      <c r="AW563" s="13" t="s">
        <v>35</v>
      </c>
      <c r="AX563" s="13" t="s">
        <v>73</v>
      </c>
      <c r="AY563" s="243" t="s">
        <v>188</v>
      </c>
    </row>
    <row r="564" s="14" customFormat="1">
      <c r="A564" s="14"/>
      <c r="B564" s="244"/>
      <c r="C564" s="245"/>
      <c r="D564" s="235" t="s">
        <v>198</v>
      </c>
      <c r="E564" s="246" t="s">
        <v>19</v>
      </c>
      <c r="F564" s="247" t="s">
        <v>7061</v>
      </c>
      <c r="G564" s="245"/>
      <c r="H564" s="248">
        <v>16.300000000000001</v>
      </c>
      <c r="I564" s="249"/>
      <c r="J564" s="245"/>
      <c r="K564" s="245"/>
      <c r="L564" s="250"/>
      <c r="M564" s="251"/>
      <c r="N564" s="252"/>
      <c r="O564" s="252"/>
      <c r="P564" s="252"/>
      <c r="Q564" s="252"/>
      <c r="R564" s="252"/>
      <c r="S564" s="252"/>
      <c r="T564" s="253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4" t="s">
        <v>198</v>
      </c>
      <c r="AU564" s="254" t="s">
        <v>82</v>
      </c>
      <c r="AV564" s="14" t="s">
        <v>82</v>
      </c>
      <c r="AW564" s="14" t="s">
        <v>35</v>
      </c>
      <c r="AX564" s="14" t="s">
        <v>73</v>
      </c>
      <c r="AY564" s="254" t="s">
        <v>188</v>
      </c>
    </row>
    <row r="565" s="13" customFormat="1">
      <c r="A565" s="13"/>
      <c r="B565" s="233"/>
      <c r="C565" s="234"/>
      <c r="D565" s="235" t="s">
        <v>198</v>
      </c>
      <c r="E565" s="236" t="s">
        <v>19</v>
      </c>
      <c r="F565" s="237" t="s">
        <v>6998</v>
      </c>
      <c r="G565" s="234"/>
      <c r="H565" s="236" t="s">
        <v>19</v>
      </c>
      <c r="I565" s="238"/>
      <c r="J565" s="234"/>
      <c r="K565" s="234"/>
      <c r="L565" s="239"/>
      <c r="M565" s="240"/>
      <c r="N565" s="241"/>
      <c r="O565" s="241"/>
      <c r="P565" s="241"/>
      <c r="Q565" s="241"/>
      <c r="R565" s="241"/>
      <c r="S565" s="241"/>
      <c r="T565" s="24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3" t="s">
        <v>198</v>
      </c>
      <c r="AU565" s="243" t="s">
        <v>82</v>
      </c>
      <c r="AV565" s="13" t="s">
        <v>80</v>
      </c>
      <c r="AW565" s="13" t="s">
        <v>35</v>
      </c>
      <c r="AX565" s="13" t="s">
        <v>73</v>
      </c>
      <c r="AY565" s="243" t="s">
        <v>188</v>
      </c>
    </row>
    <row r="566" s="14" customFormat="1">
      <c r="A566" s="14"/>
      <c r="B566" s="244"/>
      <c r="C566" s="245"/>
      <c r="D566" s="235" t="s">
        <v>198</v>
      </c>
      <c r="E566" s="246" t="s">
        <v>19</v>
      </c>
      <c r="F566" s="247" t="s">
        <v>7062</v>
      </c>
      <c r="G566" s="245"/>
      <c r="H566" s="248">
        <v>14.800000000000001</v>
      </c>
      <c r="I566" s="249"/>
      <c r="J566" s="245"/>
      <c r="K566" s="245"/>
      <c r="L566" s="250"/>
      <c r="M566" s="251"/>
      <c r="N566" s="252"/>
      <c r="O566" s="252"/>
      <c r="P566" s="252"/>
      <c r="Q566" s="252"/>
      <c r="R566" s="252"/>
      <c r="S566" s="252"/>
      <c r="T566" s="253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4" t="s">
        <v>198</v>
      </c>
      <c r="AU566" s="254" t="s">
        <v>82</v>
      </c>
      <c r="AV566" s="14" t="s">
        <v>82</v>
      </c>
      <c r="AW566" s="14" t="s">
        <v>35</v>
      </c>
      <c r="AX566" s="14" t="s">
        <v>73</v>
      </c>
      <c r="AY566" s="254" t="s">
        <v>188</v>
      </c>
    </row>
    <row r="567" s="13" customFormat="1">
      <c r="A567" s="13"/>
      <c r="B567" s="233"/>
      <c r="C567" s="234"/>
      <c r="D567" s="235" t="s">
        <v>198</v>
      </c>
      <c r="E567" s="236" t="s">
        <v>19</v>
      </c>
      <c r="F567" s="237" t="s">
        <v>7002</v>
      </c>
      <c r="G567" s="234"/>
      <c r="H567" s="236" t="s">
        <v>19</v>
      </c>
      <c r="I567" s="238"/>
      <c r="J567" s="234"/>
      <c r="K567" s="234"/>
      <c r="L567" s="239"/>
      <c r="M567" s="240"/>
      <c r="N567" s="241"/>
      <c r="O567" s="241"/>
      <c r="P567" s="241"/>
      <c r="Q567" s="241"/>
      <c r="R567" s="241"/>
      <c r="S567" s="241"/>
      <c r="T567" s="24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3" t="s">
        <v>198</v>
      </c>
      <c r="AU567" s="243" t="s">
        <v>82</v>
      </c>
      <c r="AV567" s="13" t="s">
        <v>80</v>
      </c>
      <c r="AW567" s="13" t="s">
        <v>35</v>
      </c>
      <c r="AX567" s="13" t="s">
        <v>73</v>
      </c>
      <c r="AY567" s="243" t="s">
        <v>188</v>
      </c>
    </row>
    <row r="568" s="14" customFormat="1">
      <c r="A568" s="14"/>
      <c r="B568" s="244"/>
      <c r="C568" s="245"/>
      <c r="D568" s="235" t="s">
        <v>198</v>
      </c>
      <c r="E568" s="246" t="s">
        <v>19</v>
      </c>
      <c r="F568" s="247" t="s">
        <v>7063</v>
      </c>
      <c r="G568" s="245"/>
      <c r="H568" s="248">
        <v>32.354999999999997</v>
      </c>
      <c r="I568" s="249"/>
      <c r="J568" s="245"/>
      <c r="K568" s="245"/>
      <c r="L568" s="250"/>
      <c r="M568" s="251"/>
      <c r="N568" s="252"/>
      <c r="O568" s="252"/>
      <c r="P568" s="252"/>
      <c r="Q568" s="252"/>
      <c r="R568" s="252"/>
      <c r="S568" s="252"/>
      <c r="T568" s="253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4" t="s">
        <v>198</v>
      </c>
      <c r="AU568" s="254" t="s">
        <v>82</v>
      </c>
      <c r="AV568" s="14" t="s">
        <v>82</v>
      </c>
      <c r="AW568" s="14" t="s">
        <v>35</v>
      </c>
      <c r="AX568" s="14" t="s">
        <v>73</v>
      </c>
      <c r="AY568" s="254" t="s">
        <v>188</v>
      </c>
    </row>
    <row r="569" s="13" customFormat="1">
      <c r="A569" s="13"/>
      <c r="B569" s="233"/>
      <c r="C569" s="234"/>
      <c r="D569" s="235" t="s">
        <v>198</v>
      </c>
      <c r="E569" s="236" t="s">
        <v>19</v>
      </c>
      <c r="F569" s="237" t="s">
        <v>7006</v>
      </c>
      <c r="G569" s="234"/>
      <c r="H569" s="236" t="s">
        <v>19</v>
      </c>
      <c r="I569" s="238"/>
      <c r="J569" s="234"/>
      <c r="K569" s="234"/>
      <c r="L569" s="239"/>
      <c r="M569" s="240"/>
      <c r="N569" s="241"/>
      <c r="O569" s="241"/>
      <c r="P569" s="241"/>
      <c r="Q569" s="241"/>
      <c r="R569" s="241"/>
      <c r="S569" s="241"/>
      <c r="T569" s="242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3" t="s">
        <v>198</v>
      </c>
      <c r="AU569" s="243" t="s">
        <v>82</v>
      </c>
      <c r="AV569" s="13" t="s">
        <v>80</v>
      </c>
      <c r="AW569" s="13" t="s">
        <v>35</v>
      </c>
      <c r="AX569" s="13" t="s">
        <v>73</v>
      </c>
      <c r="AY569" s="243" t="s">
        <v>188</v>
      </c>
    </row>
    <row r="570" s="14" customFormat="1">
      <c r="A570" s="14"/>
      <c r="B570" s="244"/>
      <c r="C570" s="245"/>
      <c r="D570" s="235" t="s">
        <v>198</v>
      </c>
      <c r="E570" s="246" t="s">
        <v>19</v>
      </c>
      <c r="F570" s="247" t="s">
        <v>7064</v>
      </c>
      <c r="G570" s="245"/>
      <c r="H570" s="248">
        <v>15.720000000000001</v>
      </c>
      <c r="I570" s="249"/>
      <c r="J570" s="245"/>
      <c r="K570" s="245"/>
      <c r="L570" s="250"/>
      <c r="M570" s="251"/>
      <c r="N570" s="252"/>
      <c r="O570" s="252"/>
      <c r="P570" s="252"/>
      <c r="Q570" s="252"/>
      <c r="R570" s="252"/>
      <c r="S570" s="252"/>
      <c r="T570" s="253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4" t="s">
        <v>198</v>
      </c>
      <c r="AU570" s="254" t="s">
        <v>82</v>
      </c>
      <c r="AV570" s="14" t="s">
        <v>82</v>
      </c>
      <c r="AW570" s="14" t="s">
        <v>35</v>
      </c>
      <c r="AX570" s="14" t="s">
        <v>73</v>
      </c>
      <c r="AY570" s="254" t="s">
        <v>188</v>
      </c>
    </row>
    <row r="571" s="13" customFormat="1">
      <c r="A571" s="13"/>
      <c r="B571" s="233"/>
      <c r="C571" s="234"/>
      <c r="D571" s="235" t="s">
        <v>198</v>
      </c>
      <c r="E571" s="236" t="s">
        <v>19</v>
      </c>
      <c r="F571" s="237" t="s">
        <v>7065</v>
      </c>
      <c r="G571" s="234"/>
      <c r="H571" s="236" t="s">
        <v>19</v>
      </c>
      <c r="I571" s="238"/>
      <c r="J571" s="234"/>
      <c r="K571" s="234"/>
      <c r="L571" s="239"/>
      <c r="M571" s="240"/>
      <c r="N571" s="241"/>
      <c r="O571" s="241"/>
      <c r="P571" s="241"/>
      <c r="Q571" s="241"/>
      <c r="R571" s="241"/>
      <c r="S571" s="241"/>
      <c r="T571" s="242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3" t="s">
        <v>198</v>
      </c>
      <c r="AU571" s="243" t="s">
        <v>82</v>
      </c>
      <c r="AV571" s="13" t="s">
        <v>80</v>
      </c>
      <c r="AW571" s="13" t="s">
        <v>35</v>
      </c>
      <c r="AX571" s="13" t="s">
        <v>73</v>
      </c>
      <c r="AY571" s="243" t="s">
        <v>188</v>
      </c>
    </row>
    <row r="572" s="14" customFormat="1">
      <c r="A572" s="14"/>
      <c r="B572" s="244"/>
      <c r="C572" s="245"/>
      <c r="D572" s="235" t="s">
        <v>198</v>
      </c>
      <c r="E572" s="246" t="s">
        <v>19</v>
      </c>
      <c r="F572" s="247" t="s">
        <v>7066</v>
      </c>
      <c r="G572" s="245"/>
      <c r="H572" s="248">
        <v>5.8300000000000001</v>
      </c>
      <c r="I572" s="249"/>
      <c r="J572" s="245"/>
      <c r="K572" s="245"/>
      <c r="L572" s="250"/>
      <c r="M572" s="251"/>
      <c r="N572" s="252"/>
      <c r="O572" s="252"/>
      <c r="P572" s="252"/>
      <c r="Q572" s="252"/>
      <c r="R572" s="252"/>
      <c r="S572" s="252"/>
      <c r="T572" s="253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4" t="s">
        <v>198</v>
      </c>
      <c r="AU572" s="254" t="s">
        <v>82</v>
      </c>
      <c r="AV572" s="14" t="s">
        <v>82</v>
      </c>
      <c r="AW572" s="14" t="s">
        <v>35</v>
      </c>
      <c r="AX572" s="14" t="s">
        <v>73</v>
      </c>
      <c r="AY572" s="254" t="s">
        <v>188</v>
      </c>
    </row>
    <row r="573" s="13" customFormat="1">
      <c r="A573" s="13"/>
      <c r="B573" s="233"/>
      <c r="C573" s="234"/>
      <c r="D573" s="235" t="s">
        <v>198</v>
      </c>
      <c r="E573" s="236" t="s">
        <v>19</v>
      </c>
      <c r="F573" s="237" t="s">
        <v>7067</v>
      </c>
      <c r="G573" s="234"/>
      <c r="H573" s="236" t="s">
        <v>19</v>
      </c>
      <c r="I573" s="238"/>
      <c r="J573" s="234"/>
      <c r="K573" s="234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198</v>
      </c>
      <c r="AU573" s="243" t="s">
        <v>82</v>
      </c>
      <c r="AV573" s="13" t="s">
        <v>80</v>
      </c>
      <c r="AW573" s="13" t="s">
        <v>35</v>
      </c>
      <c r="AX573" s="13" t="s">
        <v>73</v>
      </c>
      <c r="AY573" s="243" t="s">
        <v>188</v>
      </c>
    </row>
    <row r="574" s="14" customFormat="1">
      <c r="A574" s="14"/>
      <c r="B574" s="244"/>
      <c r="C574" s="245"/>
      <c r="D574" s="235" t="s">
        <v>198</v>
      </c>
      <c r="E574" s="246" t="s">
        <v>19</v>
      </c>
      <c r="F574" s="247" t="s">
        <v>7068</v>
      </c>
      <c r="G574" s="245"/>
      <c r="H574" s="248">
        <v>4</v>
      </c>
      <c r="I574" s="249"/>
      <c r="J574" s="245"/>
      <c r="K574" s="245"/>
      <c r="L574" s="250"/>
      <c r="M574" s="251"/>
      <c r="N574" s="252"/>
      <c r="O574" s="252"/>
      <c r="P574" s="252"/>
      <c r="Q574" s="252"/>
      <c r="R574" s="252"/>
      <c r="S574" s="252"/>
      <c r="T574" s="253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4" t="s">
        <v>198</v>
      </c>
      <c r="AU574" s="254" t="s">
        <v>82</v>
      </c>
      <c r="AV574" s="14" t="s">
        <v>82</v>
      </c>
      <c r="AW574" s="14" t="s">
        <v>35</v>
      </c>
      <c r="AX574" s="14" t="s">
        <v>73</v>
      </c>
      <c r="AY574" s="254" t="s">
        <v>188</v>
      </c>
    </row>
    <row r="575" s="13" customFormat="1">
      <c r="A575" s="13"/>
      <c r="B575" s="233"/>
      <c r="C575" s="234"/>
      <c r="D575" s="235" t="s">
        <v>198</v>
      </c>
      <c r="E575" s="236" t="s">
        <v>19</v>
      </c>
      <c r="F575" s="237" t="s">
        <v>7069</v>
      </c>
      <c r="G575" s="234"/>
      <c r="H575" s="236" t="s">
        <v>19</v>
      </c>
      <c r="I575" s="238"/>
      <c r="J575" s="234"/>
      <c r="K575" s="234"/>
      <c r="L575" s="239"/>
      <c r="M575" s="240"/>
      <c r="N575" s="241"/>
      <c r="O575" s="241"/>
      <c r="P575" s="241"/>
      <c r="Q575" s="241"/>
      <c r="R575" s="241"/>
      <c r="S575" s="241"/>
      <c r="T575" s="242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3" t="s">
        <v>198</v>
      </c>
      <c r="AU575" s="243" t="s">
        <v>82</v>
      </c>
      <c r="AV575" s="13" t="s">
        <v>80</v>
      </c>
      <c r="AW575" s="13" t="s">
        <v>35</v>
      </c>
      <c r="AX575" s="13" t="s">
        <v>73</v>
      </c>
      <c r="AY575" s="243" t="s">
        <v>188</v>
      </c>
    </row>
    <row r="576" s="14" customFormat="1">
      <c r="A576" s="14"/>
      <c r="B576" s="244"/>
      <c r="C576" s="245"/>
      <c r="D576" s="235" t="s">
        <v>198</v>
      </c>
      <c r="E576" s="246" t="s">
        <v>19</v>
      </c>
      <c r="F576" s="247" t="s">
        <v>7070</v>
      </c>
      <c r="G576" s="245"/>
      <c r="H576" s="248">
        <v>4.7999999999999998</v>
      </c>
      <c r="I576" s="249"/>
      <c r="J576" s="245"/>
      <c r="K576" s="245"/>
      <c r="L576" s="250"/>
      <c r="M576" s="251"/>
      <c r="N576" s="252"/>
      <c r="O576" s="252"/>
      <c r="P576" s="252"/>
      <c r="Q576" s="252"/>
      <c r="R576" s="252"/>
      <c r="S576" s="252"/>
      <c r="T576" s="253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4" t="s">
        <v>198</v>
      </c>
      <c r="AU576" s="254" t="s">
        <v>82</v>
      </c>
      <c r="AV576" s="14" t="s">
        <v>82</v>
      </c>
      <c r="AW576" s="14" t="s">
        <v>35</v>
      </c>
      <c r="AX576" s="14" t="s">
        <v>73</v>
      </c>
      <c r="AY576" s="254" t="s">
        <v>188</v>
      </c>
    </row>
    <row r="577" s="13" customFormat="1">
      <c r="A577" s="13"/>
      <c r="B577" s="233"/>
      <c r="C577" s="234"/>
      <c r="D577" s="235" t="s">
        <v>198</v>
      </c>
      <c r="E577" s="236" t="s">
        <v>19</v>
      </c>
      <c r="F577" s="237" t="s">
        <v>7010</v>
      </c>
      <c r="G577" s="234"/>
      <c r="H577" s="236" t="s">
        <v>19</v>
      </c>
      <c r="I577" s="238"/>
      <c r="J577" s="234"/>
      <c r="K577" s="234"/>
      <c r="L577" s="239"/>
      <c r="M577" s="240"/>
      <c r="N577" s="241"/>
      <c r="O577" s="241"/>
      <c r="P577" s="241"/>
      <c r="Q577" s="241"/>
      <c r="R577" s="241"/>
      <c r="S577" s="241"/>
      <c r="T577" s="242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3" t="s">
        <v>198</v>
      </c>
      <c r="AU577" s="243" t="s">
        <v>82</v>
      </c>
      <c r="AV577" s="13" t="s">
        <v>80</v>
      </c>
      <c r="AW577" s="13" t="s">
        <v>35</v>
      </c>
      <c r="AX577" s="13" t="s">
        <v>73</v>
      </c>
      <c r="AY577" s="243" t="s">
        <v>188</v>
      </c>
    </row>
    <row r="578" s="14" customFormat="1">
      <c r="A578" s="14"/>
      <c r="B578" s="244"/>
      <c r="C578" s="245"/>
      <c r="D578" s="235" t="s">
        <v>198</v>
      </c>
      <c r="E578" s="246" t="s">
        <v>19</v>
      </c>
      <c r="F578" s="247" t="s">
        <v>7071</v>
      </c>
      <c r="G578" s="245"/>
      <c r="H578" s="248">
        <v>6.4000000000000004</v>
      </c>
      <c r="I578" s="249"/>
      <c r="J578" s="245"/>
      <c r="K578" s="245"/>
      <c r="L578" s="250"/>
      <c r="M578" s="251"/>
      <c r="N578" s="252"/>
      <c r="O578" s="252"/>
      <c r="P578" s="252"/>
      <c r="Q578" s="252"/>
      <c r="R578" s="252"/>
      <c r="S578" s="252"/>
      <c r="T578" s="253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4" t="s">
        <v>198</v>
      </c>
      <c r="AU578" s="254" t="s">
        <v>82</v>
      </c>
      <c r="AV578" s="14" t="s">
        <v>82</v>
      </c>
      <c r="AW578" s="14" t="s">
        <v>35</v>
      </c>
      <c r="AX578" s="14" t="s">
        <v>73</v>
      </c>
      <c r="AY578" s="254" t="s">
        <v>188</v>
      </c>
    </row>
    <row r="579" s="13" customFormat="1">
      <c r="A579" s="13"/>
      <c r="B579" s="233"/>
      <c r="C579" s="234"/>
      <c r="D579" s="235" t="s">
        <v>198</v>
      </c>
      <c r="E579" s="236" t="s">
        <v>19</v>
      </c>
      <c r="F579" s="237" t="s">
        <v>7012</v>
      </c>
      <c r="G579" s="234"/>
      <c r="H579" s="236" t="s">
        <v>19</v>
      </c>
      <c r="I579" s="238"/>
      <c r="J579" s="234"/>
      <c r="K579" s="234"/>
      <c r="L579" s="239"/>
      <c r="M579" s="240"/>
      <c r="N579" s="241"/>
      <c r="O579" s="241"/>
      <c r="P579" s="241"/>
      <c r="Q579" s="241"/>
      <c r="R579" s="241"/>
      <c r="S579" s="241"/>
      <c r="T579" s="242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3" t="s">
        <v>198</v>
      </c>
      <c r="AU579" s="243" t="s">
        <v>82</v>
      </c>
      <c r="AV579" s="13" t="s">
        <v>80</v>
      </c>
      <c r="AW579" s="13" t="s">
        <v>35</v>
      </c>
      <c r="AX579" s="13" t="s">
        <v>73</v>
      </c>
      <c r="AY579" s="243" t="s">
        <v>188</v>
      </c>
    </row>
    <row r="580" s="14" customFormat="1">
      <c r="A580" s="14"/>
      <c r="B580" s="244"/>
      <c r="C580" s="245"/>
      <c r="D580" s="235" t="s">
        <v>198</v>
      </c>
      <c r="E580" s="246" t="s">
        <v>19</v>
      </c>
      <c r="F580" s="247" t="s">
        <v>7072</v>
      </c>
      <c r="G580" s="245"/>
      <c r="H580" s="248">
        <v>12.720000000000001</v>
      </c>
      <c r="I580" s="249"/>
      <c r="J580" s="245"/>
      <c r="K580" s="245"/>
      <c r="L580" s="250"/>
      <c r="M580" s="251"/>
      <c r="N580" s="252"/>
      <c r="O580" s="252"/>
      <c r="P580" s="252"/>
      <c r="Q580" s="252"/>
      <c r="R580" s="252"/>
      <c r="S580" s="252"/>
      <c r="T580" s="253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54" t="s">
        <v>198</v>
      </c>
      <c r="AU580" s="254" t="s">
        <v>82</v>
      </c>
      <c r="AV580" s="14" t="s">
        <v>82</v>
      </c>
      <c r="AW580" s="14" t="s">
        <v>35</v>
      </c>
      <c r="AX580" s="14" t="s">
        <v>73</v>
      </c>
      <c r="AY580" s="254" t="s">
        <v>188</v>
      </c>
    </row>
    <row r="581" s="13" customFormat="1">
      <c r="A581" s="13"/>
      <c r="B581" s="233"/>
      <c r="C581" s="234"/>
      <c r="D581" s="235" t="s">
        <v>198</v>
      </c>
      <c r="E581" s="236" t="s">
        <v>19</v>
      </c>
      <c r="F581" s="237" t="s">
        <v>7073</v>
      </c>
      <c r="G581" s="234"/>
      <c r="H581" s="236" t="s">
        <v>19</v>
      </c>
      <c r="I581" s="238"/>
      <c r="J581" s="234"/>
      <c r="K581" s="234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198</v>
      </c>
      <c r="AU581" s="243" t="s">
        <v>82</v>
      </c>
      <c r="AV581" s="13" t="s">
        <v>80</v>
      </c>
      <c r="AW581" s="13" t="s">
        <v>35</v>
      </c>
      <c r="AX581" s="13" t="s">
        <v>73</v>
      </c>
      <c r="AY581" s="243" t="s">
        <v>188</v>
      </c>
    </row>
    <row r="582" s="14" customFormat="1">
      <c r="A582" s="14"/>
      <c r="B582" s="244"/>
      <c r="C582" s="245"/>
      <c r="D582" s="235" t="s">
        <v>198</v>
      </c>
      <c r="E582" s="246" t="s">
        <v>19</v>
      </c>
      <c r="F582" s="247" t="s">
        <v>7074</v>
      </c>
      <c r="G582" s="245"/>
      <c r="H582" s="248">
        <v>17.699999999999999</v>
      </c>
      <c r="I582" s="249"/>
      <c r="J582" s="245"/>
      <c r="K582" s="245"/>
      <c r="L582" s="250"/>
      <c r="M582" s="251"/>
      <c r="N582" s="252"/>
      <c r="O582" s="252"/>
      <c r="P582" s="252"/>
      <c r="Q582" s="252"/>
      <c r="R582" s="252"/>
      <c r="S582" s="252"/>
      <c r="T582" s="253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4" t="s">
        <v>198</v>
      </c>
      <c r="AU582" s="254" t="s">
        <v>82</v>
      </c>
      <c r="AV582" s="14" t="s">
        <v>82</v>
      </c>
      <c r="AW582" s="14" t="s">
        <v>35</v>
      </c>
      <c r="AX582" s="14" t="s">
        <v>73</v>
      </c>
      <c r="AY582" s="254" t="s">
        <v>188</v>
      </c>
    </row>
    <row r="583" s="14" customFormat="1">
      <c r="A583" s="14"/>
      <c r="B583" s="244"/>
      <c r="C583" s="245"/>
      <c r="D583" s="235" t="s">
        <v>198</v>
      </c>
      <c r="E583" s="246" t="s">
        <v>19</v>
      </c>
      <c r="F583" s="247" t="s">
        <v>7075</v>
      </c>
      <c r="G583" s="245"/>
      <c r="H583" s="248">
        <v>3.2999999999999998</v>
      </c>
      <c r="I583" s="249"/>
      <c r="J583" s="245"/>
      <c r="K583" s="245"/>
      <c r="L583" s="250"/>
      <c r="M583" s="251"/>
      <c r="N583" s="252"/>
      <c r="O583" s="252"/>
      <c r="P583" s="252"/>
      <c r="Q583" s="252"/>
      <c r="R583" s="252"/>
      <c r="S583" s="252"/>
      <c r="T583" s="253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4" t="s">
        <v>198</v>
      </c>
      <c r="AU583" s="254" t="s">
        <v>82</v>
      </c>
      <c r="AV583" s="14" t="s">
        <v>82</v>
      </c>
      <c r="AW583" s="14" t="s">
        <v>35</v>
      </c>
      <c r="AX583" s="14" t="s">
        <v>73</v>
      </c>
      <c r="AY583" s="254" t="s">
        <v>188</v>
      </c>
    </row>
    <row r="584" s="15" customFormat="1">
      <c r="A584" s="15"/>
      <c r="B584" s="255"/>
      <c r="C584" s="256"/>
      <c r="D584" s="235" t="s">
        <v>198</v>
      </c>
      <c r="E584" s="257" t="s">
        <v>19</v>
      </c>
      <c r="F584" s="258" t="s">
        <v>229</v>
      </c>
      <c r="G584" s="256"/>
      <c r="H584" s="259">
        <v>278.22600000000006</v>
      </c>
      <c r="I584" s="260"/>
      <c r="J584" s="256"/>
      <c r="K584" s="256"/>
      <c r="L584" s="261"/>
      <c r="M584" s="262"/>
      <c r="N584" s="263"/>
      <c r="O584" s="263"/>
      <c r="P584" s="263"/>
      <c r="Q584" s="263"/>
      <c r="R584" s="263"/>
      <c r="S584" s="263"/>
      <c r="T584" s="264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T584" s="265" t="s">
        <v>198</v>
      </c>
      <c r="AU584" s="265" t="s">
        <v>82</v>
      </c>
      <c r="AV584" s="15" t="s">
        <v>135</v>
      </c>
      <c r="AW584" s="15" t="s">
        <v>35</v>
      </c>
      <c r="AX584" s="15" t="s">
        <v>80</v>
      </c>
      <c r="AY584" s="265" t="s">
        <v>188</v>
      </c>
    </row>
    <row r="585" s="2" customFormat="1" ht="24.15" customHeight="1">
      <c r="A585" s="40"/>
      <c r="B585" s="41"/>
      <c r="C585" s="215" t="s">
        <v>361</v>
      </c>
      <c r="D585" s="215" t="s">
        <v>190</v>
      </c>
      <c r="E585" s="216" t="s">
        <v>1212</v>
      </c>
      <c r="F585" s="217" t="s">
        <v>1213</v>
      </c>
      <c r="G585" s="218" t="s">
        <v>442</v>
      </c>
      <c r="H585" s="219">
        <v>18</v>
      </c>
      <c r="I585" s="220"/>
      <c r="J585" s="221">
        <f>ROUND(I585*H585,2)</f>
        <v>0</v>
      </c>
      <c r="K585" s="217" t="s">
        <v>194</v>
      </c>
      <c r="L585" s="46"/>
      <c r="M585" s="222" t="s">
        <v>19</v>
      </c>
      <c r="N585" s="223" t="s">
        <v>44</v>
      </c>
      <c r="O585" s="86"/>
      <c r="P585" s="224">
        <f>O585*H585</f>
        <v>0</v>
      </c>
      <c r="Q585" s="224">
        <v>0.013339999999999999</v>
      </c>
      <c r="R585" s="224">
        <f>Q585*H585</f>
        <v>0.24012</v>
      </c>
      <c r="S585" s="224">
        <v>0</v>
      </c>
      <c r="T585" s="225">
        <f>S585*H585</f>
        <v>0</v>
      </c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R585" s="226" t="s">
        <v>135</v>
      </c>
      <c r="AT585" s="226" t="s">
        <v>190</v>
      </c>
      <c r="AU585" s="226" t="s">
        <v>82</v>
      </c>
      <c r="AY585" s="19" t="s">
        <v>188</v>
      </c>
      <c r="BE585" s="227">
        <f>IF(N585="základní",J585,0)</f>
        <v>0</v>
      </c>
      <c r="BF585" s="227">
        <f>IF(N585="snížená",J585,0)</f>
        <v>0</v>
      </c>
      <c r="BG585" s="227">
        <f>IF(N585="zákl. přenesená",J585,0)</f>
        <v>0</v>
      </c>
      <c r="BH585" s="227">
        <f>IF(N585="sníž. přenesená",J585,0)</f>
        <v>0</v>
      </c>
      <c r="BI585" s="227">
        <f>IF(N585="nulová",J585,0)</f>
        <v>0</v>
      </c>
      <c r="BJ585" s="19" t="s">
        <v>80</v>
      </c>
      <c r="BK585" s="227">
        <f>ROUND(I585*H585,2)</f>
        <v>0</v>
      </c>
      <c r="BL585" s="19" t="s">
        <v>135</v>
      </c>
      <c r="BM585" s="226" t="s">
        <v>7076</v>
      </c>
    </row>
    <row r="586" s="2" customFormat="1">
      <c r="A586" s="40"/>
      <c r="B586" s="41"/>
      <c r="C586" s="42"/>
      <c r="D586" s="228" t="s">
        <v>196</v>
      </c>
      <c r="E586" s="42"/>
      <c r="F586" s="229" t="s">
        <v>1215</v>
      </c>
      <c r="G586" s="42"/>
      <c r="H586" s="42"/>
      <c r="I586" s="230"/>
      <c r="J586" s="42"/>
      <c r="K586" s="42"/>
      <c r="L586" s="46"/>
      <c r="M586" s="231"/>
      <c r="N586" s="232"/>
      <c r="O586" s="86"/>
      <c r="P586" s="86"/>
      <c r="Q586" s="86"/>
      <c r="R586" s="86"/>
      <c r="S586" s="86"/>
      <c r="T586" s="87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T586" s="19" t="s">
        <v>196</v>
      </c>
      <c r="AU586" s="19" t="s">
        <v>82</v>
      </c>
    </row>
    <row r="587" s="13" customFormat="1">
      <c r="A587" s="13"/>
      <c r="B587" s="233"/>
      <c r="C587" s="234"/>
      <c r="D587" s="235" t="s">
        <v>198</v>
      </c>
      <c r="E587" s="236" t="s">
        <v>19</v>
      </c>
      <c r="F587" s="237" t="s">
        <v>655</v>
      </c>
      <c r="G587" s="234"/>
      <c r="H587" s="236" t="s">
        <v>19</v>
      </c>
      <c r="I587" s="238"/>
      <c r="J587" s="234"/>
      <c r="K587" s="234"/>
      <c r="L587" s="239"/>
      <c r="M587" s="240"/>
      <c r="N587" s="241"/>
      <c r="O587" s="241"/>
      <c r="P587" s="241"/>
      <c r="Q587" s="241"/>
      <c r="R587" s="241"/>
      <c r="S587" s="241"/>
      <c r="T587" s="24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3" t="s">
        <v>198</v>
      </c>
      <c r="AU587" s="243" t="s">
        <v>82</v>
      </c>
      <c r="AV587" s="13" t="s">
        <v>80</v>
      </c>
      <c r="AW587" s="13" t="s">
        <v>35</v>
      </c>
      <c r="AX587" s="13" t="s">
        <v>73</v>
      </c>
      <c r="AY587" s="243" t="s">
        <v>188</v>
      </c>
    </row>
    <row r="588" s="13" customFormat="1">
      <c r="A588" s="13"/>
      <c r="B588" s="233"/>
      <c r="C588" s="234"/>
      <c r="D588" s="235" t="s">
        <v>198</v>
      </c>
      <c r="E588" s="236" t="s">
        <v>19</v>
      </c>
      <c r="F588" s="237" t="s">
        <v>7077</v>
      </c>
      <c r="G588" s="234"/>
      <c r="H588" s="236" t="s">
        <v>19</v>
      </c>
      <c r="I588" s="238"/>
      <c r="J588" s="234"/>
      <c r="K588" s="234"/>
      <c r="L588" s="239"/>
      <c r="M588" s="240"/>
      <c r="N588" s="241"/>
      <c r="O588" s="241"/>
      <c r="P588" s="241"/>
      <c r="Q588" s="241"/>
      <c r="R588" s="241"/>
      <c r="S588" s="241"/>
      <c r="T588" s="242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3" t="s">
        <v>198</v>
      </c>
      <c r="AU588" s="243" t="s">
        <v>82</v>
      </c>
      <c r="AV588" s="13" t="s">
        <v>80</v>
      </c>
      <c r="AW588" s="13" t="s">
        <v>35</v>
      </c>
      <c r="AX588" s="13" t="s">
        <v>73</v>
      </c>
      <c r="AY588" s="243" t="s">
        <v>188</v>
      </c>
    </row>
    <row r="589" s="14" customFormat="1">
      <c r="A589" s="14"/>
      <c r="B589" s="244"/>
      <c r="C589" s="245"/>
      <c r="D589" s="235" t="s">
        <v>198</v>
      </c>
      <c r="E589" s="246" t="s">
        <v>19</v>
      </c>
      <c r="F589" s="247" t="s">
        <v>82</v>
      </c>
      <c r="G589" s="245"/>
      <c r="H589" s="248">
        <v>2</v>
      </c>
      <c r="I589" s="249"/>
      <c r="J589" s="245"/>
      <c r="K589" s="245"/>
      <c r="L589" s="250"/>
      <c r="M589" s="251"/>
      <c r="N589" s="252"/>
      <c r="O589" s="252"/>
      <c r="P589" s="252"/>
      <c r="Q589" s="252"/>
      <c r="R589" s="252"/>
      <c r="S589" s="252"/>
      <c r="T589" s="253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4" t="s">
        <v>198</v>
      </c>
      <c r="AU589" s="254" t="s">
        <v>82</v>
      </c>
      <c r="AV589" s="14" t="s">
        <v>82</v>
      </c>
      <c r="AW589" s="14" t="s">
        <v>35</v>
      </c>
      <c r="AX589" s="14" t="s">
        <v>73</v>
      </c>
      <c r="AY589" s="254" t="s">
        <v>188</v>
      </c>
    </row>
    <row r="590" s="13" customFormat="1">
      <c r="A590" s="13"/>
      <c r="B590" s="233"/>
      <c r="C590" s="234"/>
      <c r="D590" s="235" t="s">
        <v>198</v>
      </c>
      <c r="E590" s="236" t="s">
        <v>19</v>
      </c>
      <c r="F590" s="237" t="s">
        <v>7078</v>
      </c>
      <c r="G590" s="234"/>
      <c r="H590" s="236" t="s">
        <v>19</v>
      </c>
      <c r="I590" s="238"/>
      <c r="J590" s="234"/>
      <c r="K590" s="234"/>
      <c r="L590" s="239"/>
      <c r="M590" s="240"/>
      <c r="N590" s="241"/>
      <c r="O590" s="241"/>
      <c r="P590" s="241"/>
      <c r="Q590" s="241"/>
      <c r="R590" s="241"/>
      <c r="S590" s="241"/>
      <c r="T590" s="242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3" t="s">
        <v>198</v>
      </c>
      <c r="AU590" s="243" t="s">
        <v>82</v>
      </c>
      <c r="AV590" s="13" t="s">
        <v>80</v>
      </c>
      <c r="AW590" s="13" t="s">
        <v>35</v>
      </c>
      <c r="AX590" s="13" t="s">
        <v>73</v>
      </c>
      <c r="AY590" s="243" t="s">
        <v>188</v>
      </c>
    </row>
    <row r="591" s="14" customFormat="1">
      <c r="A591" s="14"/>
      <c r="B591" s="244"/>
      <c r="C591" s="245"/>
      <c r="D591" s="235" t="s">
        <v>198</v>
      </c>
      <c r="E591" s="246" t="s">
        <v>19</v>
      </c>
      <c r="F591" s="247" t="s">
        <v>80</v>
      </c>
      <c r="G591" s="245"/>
      <c r="H591" s="248">
        <v>1</v>
      </c>
      <c r="I591" s="249"/>
      <c r="J591" s="245"/>
      <c r="K591" s="245"/>
      <c r="L591" s="250"/>
      <c r="M591" s="251"/>
      <c r="N591" s="252"/>
      <c r="O591" s="252"/>
      <c r="P591" s="252"/>
      <c r="Q591" s="252"/>
      <c r="R591" s="252"/>
      <c r="S591" s="252"/>
      <c r="T591" s="253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4" t="s">
        <v>198</v>
      </c>
      <c r="AU591" s="254" t="s">
        <v>82</v>
      </c>
      <c r="AV591" s="14" t="s">
        <v>82</v>
      </c>
      <c r="AW591" s="14" t="s">
        <v>35</v>
      </c>
      <c r="AX591" s="14" t="s">
        <v>73</v>
      </c>
      <c r="AY591" s="254" t="s">
        <v>188</v>
      </c>
    </row>
    <row r="592" s="13" customFormat="1">
      <c r="A592" s="13"/>
      <c r="B592" s="233"/>
      <c r="C592" s="234"/>
      <c r="D592" s="235" t="s">
        <v>198</v>
      </c>
      <c r="E592" s="236" t="s">
        <v>19</v>
      </c>
      <c r="F592" s="237" t="s">
        <v>1760</v>
      </c>
      <c r="G592" s="234"/>
      <c r="H592" s="236" t="s">
        <v>19</v>
      </c>
      <c r="I592" s="238"/>
      <c r="J592" s="234"/>
      <c r="K592" s="234"/>
      <c r="L592" s="239"/>
      <c r="M592" s="240"/>
      <c r="N592" s="241"/>
      <c r="O592" s="241"/>
      <c r="P592" s="241"/>
      <c r="Q592" s="241"/>
      <c r="R592" s="241"/>
      <c r="S592" s="241"/>
      <c r="T592" s="242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3" t="s">
        <v>198</v>
      </c>
      <c r="AU592" s="243" t="s">
        <v>82</v>
      </c>
      <c r="AV592" s="13" t="s">
        <v>80</v>
      </c>
      <c r="AW592" s="13" t="s">
        <v>35</v>
      </c>
      <c r="AX592" s="13" t="s">
        <v>73</v>
      </c>
      <c r="AY592" s="243" t="s">
        <v>188</v>
      </c>
    </row>
    <row r="593" s="14" customFormat="1">
      <c r="A593" s="14"/>
      <c r="B593" s="244"/>
      <c r="C593" s="245"/>
      <c r="D593" s="235" t="s">
        <v>198</v>
      </c>
      <c r="E593" s="246" t="s">
        <v>19</v>
      </c>
      <c r="F593" s="247" t="s">
        <v>7079</v>
      </c>
      <c r="G593" s="245"/>
      <c r="H593" s="248">
        <v>8</v>
      </c>
      <c r="I593" s="249"/>
      <c r="J593" s="245"/>
      <c r="K593" s="245"/>
      <c r="L593" s="250"/>
      <c r="M593" s="251"/>
      <c r="N593" s="252"/>
      <c r="O593" s="252"/>
      <c r="P593" s="252"/>
      <c r="Q593" s="252"/>
      <c r="R593" s="252"/>
      <c r="S593" s="252"/>
      <c r="T593" s="253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4" t="s">
        <v>198</v>
      </c>
      <c r="AU593" s="254" t="s">
        <v>82</v>
      </c>
      <c r="AV593" s="14" t="s">
        <v>82</v>
      </c>
      <c r="AW593" s="14" t="s">
        <v>35</v>
      </c>
      <c r="AX593" s="14" t="s">
        <v>73</v>
      </c>
      <c r="AY593" s="254" t="s">
        <v>188</v>
      </c>
    </row>
    <row r="594" s="13" customFormat="1">
      <c r="A594" s="13"/>
      <c r="B594" s="233"/>
      <c r="C594" s="234"/>
      <c r="D594" s="235" t="s">
        <v>198</v>
      </c>
      <c r="E594" s="236" t="s">
        <v>19</v>
      </c>
      <c r="F594" s="237" t="s">
        <v>7080</v>
      </c>
      <c r="G594" s="234"/>
      <c r="H594" s="236" t="s">
        <v>19</v>
      </c>
      <c r="I594" s="238"/>
      <c r="J594" s="234"/>
      <c r="K594" s="234"/>
      <c r="L594" s="239"/>
      <c r="M594" s="240"/>
      <c r="N594" s="241"/>
      <c r="O594" s="241"/>
      <c r="P594" s="241"/>
      <c r="Q594" s="241"/>
      <c r="R594" s="241"/>
      <c r="S594" s="241"/>
      <c r="T594" s="242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43" t="s">
        <v>198</v>
      </c>
      <c r="AU594" s="243" t="s">
        <v>82</v>
      </c>
      <c r="AV594" s="13" t="s">
        <v>80</v>
      </c>
      <c r="AW594" s="13" t="s">
        <v>35</v>
      </c>
      <c r="AX594" s="13" t="s">
        <v>73</v>
      </c>
      <c r="AY594" s="243" t="s">
        <v>188</v>
      </c>
    </row>
    <row r="595" s="14" customFormat="1">
      <c r="A595" s="14"/>
      <c r="B595" s="244"/>
      <c r="C595" s="245"/>
      <c r="D595" s="235" t="s">
        <v>198</v>
      </c>
      <c r="E595" s="246" t="s">
        <v>19</v>
      </c>
      <c r="F595" s="247" t="s">
        <v>80</v>
      </c>
      <c r="G595" s="245"/>
      <c r="H595" s="248">
        <v>1</v>
      </c>
      <c r="I595" s="249"/>
      <c r="J595" s="245"/>
      <c r="K595" s="245"/>
      <c r="L595" s="250"/>
      <c r="M595" s="251"/>
      <c r="N595" s="252"/>
      <c r="O595" s="252"/>
      <c r="P595" s="252"/>
      <c r="Q595" s="252"/>
      <c r="R595" s="252"/>
      <c r="S595" s="252"/>
      <c r="T595" s="253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54" t="s">
        <v>198</v>
      </c>
      <c r="AU595" s="254" t="s">
        <v>82</v>
      </c>
      <c r="AV595" s="14" t="s">
        <v>82</v>
      </c>
      <c r="AW595" s="14" t="s">
        <v>35</v>
      </c>
      <c r="AX595" s="14" t="s">
        <v>73</v>
      </c>
      <c r="AY595" s="254" t="s">
        <v>188</v>
      </c>
    </row>
    <row r="596" s="13" customFormat="1">
      <c r="A596" s="13"/>
      <c r="B596" s="233"/>
      <c r="C596" s="234"/>
      <c r="D596" s="235" t="s">
        <v>198</v>
      </c>
      <c r="E596" s="236" t="s">
        <v>19</v>
      </c>
      <c r="F596" s="237" t="s">
        <v>7081</v>
      </c>
      <c r="G596" s="234"/>
      <c r="H596" s="236" t="s">
        <v>19</v>
      </c>
      <c r="I596" s="238"/>
      <c r="J596" s="234"/>
      <c r="K596" s="234"/>
      <c r="L596" s="239"/>
      <c r="M596" s="240"/>
      <c r="N596" s="241"/>
      <c r="O596" s="241"/>
      <c r="P596" s="241"/>
      <c r="Q596" s="241"/>
      <c r="R596" s="241"/>
      <c r="S596" s="241"/>
      <c r="T596" s="242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3" t="s">
        <v>198</v>
      </c>
      <c r="AU596" s="243" t="s">
        <v>82</v>
      </c>
      <c r="AV596" s="13" t="s">
        <v>80</v>
      </c>
      <c r="AW596" s="13" t="s">
        <v>35</v>
      </c>
      <c r="AX596" s="13" t="s">
        <v>73</v>
      </c>
      <c r="AY596" s="243" t="s">
        <v>188</v>
      </c>
    </row>
    <row r="597" s="14" customFormat="1">
      <c r="A597" s="14"/>
      <c r="B597" s="244"/>
      <c r="C597" s="245"/>
      <c r="D597" s="235" t="s">
        <v>198</v>
      </c>
      <c r="E597" s="246" t="s">
        <v>19</v>
      </c>
      <c r="F597" s="247" t="s">
        <v>135</v>
      </c>
      <c r="G597" s="245"/>
      <c r="H597" s="248">
        <v>4</v>
      </c>
      <c r="I597" s="249"/>
      <c r="J597" s="245"/>
      <c r="K597" s="245"/>
      <c r="L597" s="250"/>
      <c r="M597" s="251"/>
      <c r="N597" s="252"/>
      <c r="O597" s="252"/>
      <c r="P597" s="252"/>
      <c r="Q597" s="252"/>
      <c r="R597" s="252"/>
      <c r="S597" s="252"/>
      <c r="T597" s="253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4" t="s">
        <v>198</v>
      </c>
      <c r="AU597" s="254" t="s">
        <v>82</v>
      </c>
      <c r="AV597" s="14" t="s">
        <v>82</v>
      </c>
      <c r="AW597" s="14" t="s">
        <v>35</v>
      </c>
      <c r="AX597" s="14" t="s">
        <v>73</v>
      </c>
      <c r="AY597" s="254" t="s">
        <v>188</v>
      </c>
    </row>
    <row r="598" s="13" customFormat="1">
      <c r="A598" s="13"/>
      <c r="B598" s="233"/>
      <c r="C598" s="234"/>
      <c r="D598" s="235" t="s">
        <v>198</v>
      </c>
      <c r="E598" s="236" t="s">
        <v>19</v>
      </c>
      <c r="F598" s="237" t="s">
        <v>3123</v>
      </c>
      <c r="G598" s="234"/>
      <c r="H598" s="236" t="s">
        <v>19</v>
      </c>
      <c r="I598" s="238"/>
      <c r="J598" s="234"/>
      <c r="K598" s="234"/>
      <c r="L598" s="239"/>
      <c r="M598" s="240"/>
      <c r="N598" s="241"/>
      <c r="O598" s="241"/>
      <c r="P598" s="241"/>
      <c r="Q598" s="241"/>
      <c r="R598" s="241"/>
      <c r="S598" s="241"/>
      <c r="T598" s="242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3" t="s">
        <v>198</v>
      </c>
      <c r="AU598" s="243" t="s">
        <v>82</v>
      </c>
      <c r="AV598" s="13" t="s">
        <v>80</v>
      </c>
      <c r="AW598" s="13" t="s">
        <v>35</v>
      </c>
      <c r="AX598" s="13" t="s">
        <v>73</v>
      </c>
      <c r="AY598" s="243" t="s">
        <v>188</v>
      </c>
    </row>
    <row r="599" s="14" customFormat="1">
      <c r="A599" s="14"/>
      <c r="B599" s="244"/>
      <c r="C599" s="245"/>
      <c r="D599" s="235" t="s">
        <v>198</v>
      </c>
      <c r="E599" s="246" t="s">
        <v>19</v>
      </c>
      <c r="F599" s="247" t="s">
        <v>80</v>
      </c>
      <c r="G599" s="245"/>
      <c r="H599" s="248">
        <v>1</v>
      </c>
      <c r="I599" s="249"/>
      <c r="J599" s="245"/>
      <c r="K599" s="245"/>
      <c r="L599" s="250"/>
      <c r="M599" s="251"/>
      <c r="N599" s="252"/>
      <c r="O599" s="252"/>
      <c r="P599" s="252"/>
      <c r="Q599" s="252"/>
      <c r="R599" s="252"/>
      <c r="S599" s="252"/>
      <c r="T599" s="253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4" t="s">
        <v>198</v>
      </c>
      <c r="AU599" s="254" t="s">
        <v>82</v>
      </c>
      <c r="AV599" s="14" t="s">
        <v>82</v>
      </c>
      <c r="AW599" s="14" t="s">
        <v>35</v>
      </c>
      <c r="AX599" s="14" t="s">
        <v>73</v>
      </c>
      <c r="AY599" s="254" t="s">
        <v>188</v>
      </c>
    </row>
    <row r="600" s="13" customFormat="1">
      <c r="A600" s="13"/>
      <c r="B600" s="233"/>
      <c r="C600" s="234"/>
      <c r="D600" s="235" t="s">
        <v>198</v>
      </c>
      <c r="E600" s="236" t="s">
        <v>19</v>
      </c>
      <c r="F600" s="237" t="s">
        <v>7082</v>
      </c>
      <c r="G600" s="234"/>
      <c r="H600" s="236" t="s">
        <v>19</v>
      </c>
      <c r="I600" s="238"/>
      <c r="J600" s="234"/>
      <c r="K600" s="234"/>
      <c r="L600" s="239"/>
      <c r="M600" s="240"/>
      <c r="N600" s="241"/>
      <c r="O600" s="241"/>
      <c r="P600" s="241"/>
      <c r="Q600" s="241"/>
      <c r="R600" s="241"/>
      <c r="S600" s="241"/>
      <c r="T600" s="242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43" t="s">
        <v>198</v>
      </c>
      <c r="AU600" s="243" t="s">
        <v>82</v>
      </c>
      <c r="AV600" s="13" t="s">
        <v>80</v>
      </c>
      <c r="AW600" s="13" t="s">
        <v>35</v>
      </c>
      <c r="AX600" s="13" t="s">
        <v>73</v>
      </c>
      <c r="AY600" s="243" t="s">
        <v>188</v>
      </c>
    </row>
    <row r="601" s="14" customFormat="1">
      <c r="A601" s="14"/>
      <c r="B601" s="244"/>
      <c r="C601" s="245"/>
      <c r="D601" s="235" t="s">
        <v>198</v>
      </c>
      <c r="E601" s="246" t="s">
        <v>19</v>
      </c>
      <c r="F601" s="247" t="s">
        <v>80</v>
      </c>
      <c r="G601" s="245"/>
      <c r="H601" s="248">
        <v>1</v>
      </c>
      <c r="I601" s="249"/>
      <c r="J601" s="245"/>
      <c r="K601" s="245"/>
      <c r="L601" s="250"/>
      <c r="M601" s="251"/>
      <c r="N601" s="252"/>
      <c r="O601" s="252"/>
      <c r="P601" s="252"/>
      <c r="Q601" s="252"/>
      <c r="R601" s="252"/>
      <c r="S601" s="252"/>
      <c r="T601" s="253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4" t="s">
        <v>198</v>
      </c>
      <c r="AU601" s="254" t="s">
        <v>82</v>
      </c>
      <c r="AV601" s="14" t="s">
        <v>82</v>
      </c>
      <c r="AW601" s="14" t="s">
        <v>35</v>
      </c>
      <c r="AX601" s="14" t="s">
        <v>73</v>
      </c>
      <c r="AY601" s="254" t="s">
        <v>188</v>
      </c>
    </row>
    <row r="602" s="15" customFormat="1">
      <c r="A602" s="15"/>
      <c r="B602" s="255"/>
      <c r="C602" s="256"/>
      <c r="D602" s="235" t="s">
        <v>198</v>
      </c>
      <c r="E602" s="257" t="s">
        <v>19</v>
      </c>
      <c r="F602" s="258" t="s">
        <v>229</v>
      </c>
      <c r="G602" s="256"/>
      <c r="H602" s="259">
        <v>18</v>
      </c>
      <c r="I602" s="260"/>
      <c r="J602" s="256"/>
      <c r="K602" s="256"/>
      <c r="L602" s="261"/>
      <c r="M602" s="262"/>
      <c r="N602" s="263"/>
      <c r="O602" s="263"/>
      <c r="P602" s="263"/>
      <c r="Q602" s="263"/>
      <c r="R602" s="263"/>
      <c r="S602" s="263"/>
      <c r="T602" s="264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T602" s="265" t="s">
        <v>198</v>
      </c>
      <c r="AU602" s="265" t="s">
        <v>82</v>
      </c>
      <c r="AV602" s="15" t="s">
        <v>135</v>
      </c>
      <c r="AW602" s="15" t="s">
        <v>35</v>
      </c>
      <c r="AX602" s="15" t="s">
        <v>80</v>
      </c>
      <c r="AY602" s="265" t="s">
        <v>188</v>
      </c>
    </row>
    <row r="603" s="2" customFormat="1" ht="16.5" customHeight="1">
      <c r="A603" s="40"/>
      <c r="B603" s="41"/>
      <c r="C603" s="272" t="s">
        <v>375</v>
      </c>
      <c r="D603" s="272" t="s">
        <v>522</v>
      </c>
      <c r="E603" s="273" t="s">
        <v>7083</v>
      </c>
      <c r="F603" s="274" t="s">
        <v>7084</v>
      </c>
      <c r="G603" s="275" t="s">
        <v>442</v>
      </c>
      <c r="H603" s="276">
        <v>2</v>
      </c>
      <c r="I603" s="277"/>
      <c r="J603" s="278">
        <f>ROUND(I603*H603,2)</f>
        <v>0</v>
      </c>
      <c r="K603" s="274" t="s">
        <v>452</v>
      </c>
      <c r="L603" s="279"/>
      <c r="M603" s="280" t="s">
        <v>19</v>
      </c>
      <c r="N603" s="281" t="s">
        <v>44</v>
      </c>
      <c r="O603" s="86"/>
      <c r="P603" s="224">
        <f>O603*H603</f>
        <v>0</v>
      </c>
      <c r="Q603" s="224">
        <v>0.02</v>
      </c>
      <c r="R603" s="224">
        <f>Q603*H603</f>
        <v>0.040000000000000001</v>
      </c>
      <c r="S603" s="224">
        <v>0</v>
      </c>
      <c r="T603" s="225">
        <f>S603*H603</f>
        <v>0</v>
      </c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R603" s="226" t="s">
        <v>268</v>
      </c>
      <c r="AT603" s="226" t="s">
        <v>522</v>
      </c>
      <c r="AU603" s="226" t="s">
        <v>82</v>
      </c>
      <c r="AY603" s="19" t="s">
        <v>188</v>
      </c>
      <c r="BE603" s="227">
        <f>IF(N603="základní",J603,0)</f>
        <v>0</v>
      </c>
      <c r="BF603" s="227">
        <f>IF(N603="snížená",J603,0)</f>
        <v>0</v>
      </c>
      <c r="BG603" s="227">
        <f>IF(N603="zákl. přenesená",J603,0)</f>
        <v>0</v>
      </c>
      <c r="BH603" s="227">
        <f>IF(N603="sníž. přenesená",J603,0)</f>
        <v>0</v>
      </c>
      <c r="BI603" s="227">
        <f>IF(N603="nulová",J603,0)</f>
        <v>0</v>
      </c>
      <c r="BJ603" s="19" t="s">
        <v>80</v>
      </c>
      <c r="BK603" s="227">
        <f>ROUND(I603*H603,2)</f>
        <v>0</v>
      </c>
      <c r="BL603" s="19" t="s">
        <v>135</v>
      </c>
      <c r="BM603" s="226" t="s">
        <v>7085</v>
      </c>
    </row>
    <row r="604" s="13" customFormat="1">
      <c r="A604" s="13"/>
      <c r="B604" s="233"/>
      <c r="C604" s="234"/>
      <c r="D604" s="235" t="s">
        <v>198</v>
      </c>
      <c r="E604" s="236" t="s">
        <v>19</v>
      </c>
      <c r="F604" s="237" t="s">
        <v>655</v>
      </c>
      <c r="G604" s="234"/>
      <c r="H604" s="236" t="s">
        <v>19</v>
      </c>
      <c r="I604" s="238"/>
      <c r="J604" s="234"/>
      <c r="K604" s="234"/>
      <c r="L604" s="239"/>
      <c r="M604" s="240"/>
      <c r="N604" s="241"/>
      <c r="O604" s="241"/>
      <c r="P604" s="241"/>
      <c r="Q604" s="241"/>
      <c r="R604" s="241"/>
      <c r="S604" s="241"/>
      <c r="T604" s="242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3" t="s">
        <v>198</v>
      </c>
      <c r="AU604" s="243" t="s">
        <v>82</v>
      </c>
      <c r="AV604" s="13" t="s">
        <v>80</v>
      </c>
      <c r="AW604" s="13" t="s">
        <v>35</v>
      </c>
      <c r="AX604" s="13" t="s">
        <v>73</v>
      </c>
      <c r="AY604" s="243" t="s">
        <v>188</v>
      </c>
    </row>
    <row r="605" s="13" customFormat="1">
      <c r="A605" s="13"/>
      <c r="B605" s="233"/>
      <c r="C605" s="234"/>
      <c r="D605" s="235" t="s">
        <v>198</v>
      </c>
      <c r="E605" s="236" t="s">
        <v>19</v>
      </c>
      <c r="F605" s="237" t="s">
        <v>7077</v>
      </c>
      <c r="G605" s="234"/>
      <c r="H605" s="236" t="s">
        <v>19</v>
      </c>
      <c r="I605" s="238"/>
      <c r="J605" s="234"/>
      <c r="K605" s="234"/>
      <c r="L605" s="239"/>
      <c r="M605" s="240"/>
      <c r="N605" s="241"/>
      <c r="O605" s="241"/>
      <c r="P605" s="241"/>
      <c r="Q605" s="241"/>
      <c r="R605" s="241"/>
      <c r="S605" s="241"/>
      <c r="T605" s="242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3" t="s">
        <v>198</v>
      </c>
      <c r="AU605" s="243" t="s">
        <v>82</v>
      </c>
      <c r="AV605" s="13" t="s">
        <v>80</v>
      </c>
      <c r="AW605" s="13" t="s">
        <v>35</v>
      </c>
      <c r="AX605" s="13" t="s">
        <v>73</v>
      </c>
      <c r="AY605" s="243" t="s">
        <v>188</v>
      </c>
    </row>
    <row r="606" s="14" customFormat="1">
      <c r="A606" s="14"/>
      <c r="B606" s="244"/>
      <c r="C606" s="245"/>
      <c r="D606" s="235" t="s">
        <v>198</v>
      </c>
      <c r="E606" s="246" t="s">
        <v>19</v>
      </c>
      <c r="F606" s="247" t="s">
        <v>82</v>
      </c>
      <c r="G606" s="245"/>
      <c r="H606" s="248">
        <v>2</v>
      </c>
      <c r="I606" s="249"/>
      <c r="J606" s="245"/>
      <c r="K606" s="245"/>
      <c r="L606" s="250"/>
      <c r="M606" s="251"/>
      <c r="N606" s="252"/>
      <c r="O606" s="252"/>
      <c r="P606" s="252"/>
      <c r="Q606" s="252"/>
      <c r="R606" s="252"/>
      <c r="S606" s="252"/>
      <c r="T606" s="253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54" t="s">
        <v>198</v>
      </c>
      <c r="AU606" s="254" t="s">
        <v>82</v>
      </c>
      <c r="AV606" s="14" t="s">
        <v>82</v>
      </c>
      <c r="AW606" s="14" t="s">
        <v>35</v>
      </c>
      <c r="AX606" s="14" t="s">
        <v>73</v>
      </c>
      <c r="AY606" s="254" t="s">
        <v>188</v>
      </c>
    </row>
    <row r="607" s="15" customFormat="1">
      <c r="A607" s="15"/>
      <c r="B607" s="255"/>
      <c r="C607" s="256"/>
      <c r="D607" s="235" t="s">
        <v>198</v>
      </c>
      <c r="E607" s="257" t="s">
        <v>19</v>
      </c>
      <c r="F607" s="258" t="s">
        <v>229</v>
      </c>
      <c r="G607" s="256"/>
      <c r="H607" s="259">
        <v>2</v>
      </c>
      <c r="I607" s="260"/>
      <c r="J607" s="256"/>
      <c r="K607" s="256"/>
      <c r="L607" s="261"/>
      <c r="M607" s="262"/>
      <c r="N607" s="263"/>
      <c r="O607" s="263"/>
      <c r="P607" s="263"/>
      <c r="Q607" s="263"/>
      <c r="R607" s="263"/>
      <c r="S607" s="263"/>
      <c r="T607" s="264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T607" s="265" t="s">
        <v>198</v>
      </c>
      <c r="AU607" s="265" t="s">
        <v>82</v>
      </c>
      <c r="AV607" s="15" t="s">
        <v>135</v>
      </c>
      <c r="AW607" s="15" t="s">
        <v>35</v>
      </c>
      <c r="AX607" s="15" t="s">
        <v>80</v>
      </c>
      <c r="AY607" s="265" t="s">
        <v>188</v>
      </c>
    </row>
    <row r="608" s="2" customFormat="1" ht="16.5" customHeight="1">
      <c r="A608" s="40"/>
      <c r="B608" s="41"/>
      <c r="C608" s="272" t="s">
        <v>7</v>
      </c>
      <c r="D608" s="272" t="s">
        <v>522</v>
      </c>
      <c r="E608" s="273" t="s">
        <v>7086</v>
      </c>
      <c r="F608" s="274" t="s">
        <v>7087</v>
      </c>
      <c r="G608" s="275" t="s">
        <v>442</v>
      </c>
      <c r="H608" s="276">
        <v>1</v>
      </c>
      <c r="I608" s="277"/>
      <c r="J608" s="278">
        <f>ROUND(I608*H608,2)</f>
        <v>0</v>
      </c>
      <c r="K608" s="274" t="s">
        <v>452</v>
      </c>
      <c r="L608" s="279"/>
      <c r="M608" s="280" t="s">
        <v>19</v>
      </c>
      <c r="N608" s="281" t="s">
        <v>44</v>
      </c>
      <c r="O608" s="86"/>
      <c r="P608" s="224">
        <f>O608*H608</f>
        <v>0</v>
      </c>
      <c r="Q608" s="224">
        <v>0.02</v>
      </c>
      <c r="R608" s="224">
        <f>Q608*H608</f>
        <v>0.02</v>
      </c>
      <c r="S608" s="224">
        <v>0</v>
      </c>
      <c r="T608" s="225">
        <f>S608*H608</f>
        <v>0</v>
      </c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R608" s="226" t="s">
        <v>268</v>
      </c>
      <c r="AT608" s="226" t="s">
        <v>522</v>
      </c>
      <c r="AU608" s="226" t="s">
        <v>82</v>
      </c>
      <c r="AY608" s="19" t="s">
        <v>188</v>
      </c>
      <c r="BE608" s="227">
        <f>IF(N608="základní",J608,0)</f>
        <v>0</v>
      </c>
      <c r="BF608" s="227">
        <f>IF(N608="snížená",J608,0)</f>
        <v>0</v>
      </c>
      <c r="BG608" s="227">
        <f>IF(N608="zákl. přenesená",J608,0)</f>
        <v>0</v>
      </c>
      <c r="BH608" s="227">
        <f>IF(N608="sníž. přenesená",J608,0)</f>
        <v>0</v>
      </c>
      <c r="BI608" s="227">
        <f>IF(N608="nulová",J608,0)</f>
        <v>0</v>
      </c>
      <c r="BJ608" s="19" t="s">
        <v>80</v>
      </c>
      <c r="BK608" s="227">
        <f>ROUND(I608*H608,2)</f>
        <v>0</v>
      </c>
      <c r="BL608" s="19" t="s">
        <v>135</v>
      </c>
      <c r="BM608" s="226" t="s">
        <v>7088</v>
      </c>
    </row>
    <row r="609" s="13" customFormat="1">
      <c r="A609" s="13"/>
      <c r="B609" s="233"/>
      <c r="C609" s="234"/>
      <c r="D609" s="235" t="s">
        <v>198</v>
      </c>
      <c r="E609" s="236" t="s">
        <v>19</v>
      </c>
      <c r="F609" s="237" t="s">
        <v>655</v>
      </c>
      <c r="G609" s="234"/>
      <c r="H609" s="236" t="s">
        <v>19</v>
      </c>
      <c r="I609" s="238"/>
      <c r="J609" s="234"/>
      <c r="K609" s="234"/>
      <c r="L609" s="239"/>
      <c r="M609" s="240"/>
      <c r="N609" s="241"/>
      <c r="O609" s="241"/>
      <c r="P609" s="241"/>
      <c r="Q609" s="241"/>
      <c r="R609" s="241"/>
      <c r="S609" s="241"/>
      <c r="T609" s="24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3" t="s">
        <v>198</v>
      </c>
      <c r="AU609" s="243" t="s">
        <v>82</v>
      </c>
      <c r="AV609" s="13" t="s">
        <v>80</v>
      </c>
      <c r="AW609" s="13" t="s">
        <v>35</v>
      </c>
      <c r="AX609" s="13" t="s">
        <v>73</v>
      </c>
      <c r="AY609" s="243" t="s">
        <v>188</v>
      </c>
    </row>
    <row r="610" s="13" customFormat="1">
      <c r="A610" s="13"/>
      <c r="B610" s="233"/>
      <c r="C610" s="234"/>
      <c r="D610" s="235" t="s">
        <v>198</v>
      </c>
      <c r="E610" s="236" t="s">
        <v>19</v>
      </c>
      <c r="F610" s="237" t="s">
        <v>7078</v>
      </c>
      <c r="G610" s="234"/>
      <c r="H610" s="236" t="s">
        <v>19</v>
      </c>
      <c r="I610" s="238"/>
      <c r="J610" s="234"/>
      <c r="K610" s="234"/>
      <c r="L610" s="239"/>
      <c r="M610" s="240"/>
      <c r="N610" s="241"/>
      <c r="O610" s="241"/>
      <c r="P610" s="241"/>
      <c r="Q610" s="241"/>
      <c r="R610" s="241"/>
      <c r="S610" s="241"/>
      <c r="T610" s="242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3" t="s">
        <v>198</v>
      </c>
      <c r="AU610" s="243" t="s">
        <v>82</v>
      </c>
      <c r="AV610" s="13" t="s">
        <v>80</v>
      </c>
      <c r="AW610" s="13" t="s">
        <v>35</v>
      </c>
      <c r="AX610" s="13" t="s">
        <v>73</v>
      </c>
      <c r="AY610" s="243" t="s">
        <v>188</v>
      </c>
    </row>
    <row r="611" s="14" customFormat="1">
      <c r="A611" s="14"/>
      <c r="B611" s="244"/>
      <c r="C611" s="245"/>
      <c r="D611" s="235" t="s">
        <v>198</v>
      </c>
      <c r="E611" s="246" t="s">
        <v>19</v>
      </c>
      <c r="F611" s="247" t="s">
        <v>80</v>
      </c>
      <c r="G611" s="245"/>
      <c r="H611" s="248">
        <v>1</v>
      </c>
      <c r="I611" s="249"/>
      <c r="J611" s="245"/>
      <c r="K611" s="245"/>
      <c r="L611" s="250"/>
      <c r="M611" s="251"/>
      <c r="N611" s="252"/>
      <c r="O611" s="252"/>
      <c r="P611" s="252"/>
      <c r="Q611" s="252"/>
      <c r="R611" s="252"/>
      <c r="S611" s="252"/>
      <c r="T611" s="253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4" t="s">
        <v>198</v>
      </c>
      <c r="AU611" s="254" t="s">
        <v>82</v>
      </c>
      <c r="AV611" s="14" t="s">
        <v>82</v>
      </c>
      <c r="AW611" s="14" t="s">
        <v>35</v>
      </c>
      <c r="AX611" s="14" t="s">
        <v>73</v>
      </c>
      <c r="AY611" s="254" t="s">
        <v>188</v>
      </c>
    </row>
    <row r="612" s="15" customFormat="1">
      <c r="A612" s="15"/>
      <c r="B612" s="255"/>
      <c r="C612" s="256"/>
      <c r="D612" s="235" t="s">
        <v>198</v>
      </c>
      <c r="E612" s="257" t="s">
        <v>19</v>
      </c>
      <c r="F612" s="258" t="s">
        <v>229</v>
      </c>
      <c r="G612" s="256"/>
      <c r="H612" s="259">
        <v>1</v>
      </c>
      <c r="I612" s="260"/>
      <c r="J612" s="256"/>
      <c r="K612" s="256"/>
      <c r="L612" s="261"/>
      <c r="M612" s="262"/>
      <c r="N612" s="263"/>
      <c r="O612" s="263"/>
      <c r="P612" s="263"/>
      <c r="Q612" s="263"/>
      <c r="R612" s="263"/>
      <c r="S612" s="263"/>
      <c r="T612" s="264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T612" s="265" t="s">
        <v>198</v>
      </c>
      <c r="AU612" s="265" t="s">
        <v>82</v>
      </c>
      <c r="AV612" s="15" t="s">
        <v>135</v>
      </c>
      <c r="AW612" s="15" t="s">
        <v>35</v>
      </c>
      <c r="AX612" s="15" t="s">
        <v>80</v>
      </c>
      <c r="AY612" s="265" t="s">
        <v>188</v>
      </c>
    </row>
    <row r="613" s="2" customFormat="1" ht="16.5" customHeight="1">
      <c r="A613" s="40"/>
      <c r="B613" s="41"/>
      <c r="C613" s="272" t="s">
        <v>389</v>
      </c>
      <c r="D613" s="272" t="s">
        <v>522</v>
      </c>
      <c r="E613" s="273" t="s">
        <v>1218</v>
      </c>
      <c r="F613" s="274" t="s">
        <v>1219</v>
      </c>
      <c r="G613" s="275" t="s">
        <v>442</v>
      </c>
      <c r="H613" s="276">
        <v>9</v>
      </c>
      <c r="I613" s="277"/>
      <c r="J613" s="278">
        <f>ROUND(I613*H613,2)</f>
        <v>0</v>
      </c>
      <c r="K613" s="274" t="s">
        <v>452</v>
      </c>
      <c r="L613" s="279"/>
      <c r="M613" s="280" t="s">
        <v>19</v>
      </c>
      <c r="N613" s="281" t="s">
        <v>44</v>
      </c>
      <c r="O613" s="86"/>
      <c r="P613" s="224">
        <f>O613*H613</f>
        <v>0</v>
      </c>
      <c r="Q613" s="224">
        <v>0.02</v>
      </c>
      <c r="R613" s="224">
        <f>Q613*H613</f>
        <v>0.17999999999999999</v>
      </c>
      <c r="S613" s="224">
        <v>0</v>
      </c>
      <c r="T613" s="225">
        <f>S613*H613</f>
        <v>0</v>
      </c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R613" s="226" t="s">
        <v>268</v>
      </c>
      <c r="AT613" s="226" t="s">
        <v>522</v>
      </c>
      <c r="AU613" s="226" t="s">
        <v>82</v>
      </c>
      <c r="AY613" s="19" t="s">
        <v>188</v>
      </c>
      <c r="BE613" s="227">
        <f>IF(N613="základní",J613,0)</f>
        <v>0</v>
      </c>
      <c r="BF613" s="227">
        <f>IF(N613="snížená",J613,0)</f>
        <v>0</v>
      </c>
      <c r="BG613" s="227">
        <f>IF(N613="zákl. přenesená",J613,0)</f>
        <v>0</v>
      </c>
      <c r="BH613" s="227">
        <f>IF(N613="sníž. přenesená",J613,0)</f>
        <v>0</v>
      </c>
      <c r="BI613" s="227">
        <f>IF(N613="nulová",J613,0)</f>
        <v>0</v>
      </c>
      <c r="BJ613" s="19" t="s">
        <v>80</v>
      </c>
      <c r="BK613" s="227">
        <f>ROUND(I613*H613,2)</f>
        <v>0</v>
      </c>
      <c r="BL613" s="19" t="s">
        <v>135</v>
      </c>
      <c r="BM613" s="226" t="s">
        <v>7089</v>
      </c>
    </row>
    <row r="614" s="13" customFormat="1">
      <c r="A614" s="13"/>
      <c r="B614" s="233"/>
      <c r="C614" s="234"/>
      <c r="D614" s="235" t="s">
        <v>198</v>
      </c>
      <c r="E614" s="236" t="s">
        <v>19</v>
      </c>
      <c r="F614" s="237" t="s">
        <v>655</v>
      </c>
      <c r="G614" s="234"/>
      <c r="H614" s="236" t="s">
        <v>19</v>
      </c>
      <c r="I614" s="238"/>
      <c r="J614" s="234"/>
      <c r="K614" s="234"/>
      <c r="L614" s="239"/>
      <c r="M614" s="240"/>
      <c r="N614" s="241"/>
      <c r="O614" s="241"/>
      <c r="P614" s="241"/>
      <c r="Q614" s="241"/>
      <c r="R614" s="241"/>
      <c r="S614" s="241"/>
      <c r="T614" s="242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3" t="s">
        <v>198</v>
      </c>
      <c r="AU614" s="243" t="s">
        <v>82</v>
      </c>
      <c r="AV614" s="13" t="s">
        <v>80</v>
      </c>
      <c r="AW614" s="13" t="s">
        <v>35</v>
      </c>
      <c r="AX614" s="13" t="s">
        <v>73</v>
      </c>
      <c r="AY614" s="243" t="s">
        <v>188</v>
      </c>
    </row>
    <row r="615" s="13" customFormat="1">
      <c r="A615" s="13"/>
      <c r="B615" s="233"/>
      <c r="C615" s="234"/>
      <c r="D615" s="235" t="s">
        <v>198</v>
      </c>
      <c r="E615" s="236" t="s">
        <v>19</v>
      </c>
      <c r="F615" s="237" t="s">
        <v>1760</v>
      </c>
      <c r="G615" s="234"/>
      <c r="H615" s="236" t="s">
        <v>19</v>
      </c>
      <c r="I615" s="238"/>
      <c r="J615" s="234"/>
      <c r="K615" s="234"/>
      <c r="L615" s="239"/>
      <c r="M615" s="240"/>
      <c r="N615" s="241"/>
      <c r="O615" s="241"/>
      <c r="P615" s="241"/>
      <c r="Q615" s="241"/>
      <c r="R615" s="241"/>
      <c r="S615" s="241"/>
      <c r="T615" s="24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3" t="s">
        <v>198</v>
      </c>
      <c r="AU615" s="243" t="s">
        <v>82</v>
      </c>
      <c r="AV615" s="13" t="s">
        <v>80</v>
      </c>
      <c r="AW615" s="13" t="s">
        <v>35</v>
      </c>
      <c r="AX615" s="13" t="s">
        <v>73</v>
      </c>
      <c r="AY615" s="243" t="s">
        <v>188</v>
      </c>
    </row>
    <row r="616" s="14" customFormat="1">
      <c r="A616" s="14"/>
      <c r="B616" s="244"/>
      <c r="C616" s="245"/>
      <c r="D616" s="235" t="s">
        <v>198</v>
      </c>
      <c r="E616" s="246" t="s">
        <v>19</v>
      </c>
      <c r="F616" s="247" t="s">
        <v>7079</v>
      </c>
      <c r="G616" s="245"/>
      <c r="H616" s="248">
        <v>8</v>
      </c>
      <c r="I616" s="249"/>
      <c r="J616" s="245"/>
      <c r="K616" s="245"/>
      <c r="L616" s="250"/>
      <c r="M616" s="251"/>
      <c r="N616" s="252"/>
      <c r="O616" s="252"/>
      <c r="P616" s="252"/>
      <c r="Q616" s="252"/>
      <c r="R616" s="252"/>
      <c r="S616" s="252"/>
      <c r="T616" s="253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4" t="s">
        <v>198</v>
      </c>
      <c r="AU616" s="254" t="s">
        <v>82</v>
      </c>
      <c r="AV616" s="14" t="s">
        <v>82</v>
      </c>
      <c r="AW616" s="14" t="s">
        <v>35</v>
      </c>
      <c r="AX616" s="14" t="s">
        <v>73</v>
      </c>
      <c r="AY616" s="254" t="s">
        <v>188</v>
      </c>
    </row>
    <row r="617" s="13" customFormat="1">
      <c r="A617" s="13"/>
      <c r="B617" s="233"/>
      <c r="C617" s="234"/>
      <c r="D617" s="235" t="s">
        <v>198</v>
      </c>
      <c r="E617" s="236" t="s">
        <v>19</v>
      </c>
      <c r="F617" s="237" t="s">
        <v>7080</v>
      </c>
      <c r="G617" s="234"/>
      <c r="H617" s="236" t="s">
        <v>19</v>
      </c>
      <c r="I617" s="238"/>
      <c r="J617" s="234"/>
      <c r="K617" s="234"/>
      <c r="L617" s="239"/>
      <c r="M617" s="240"/>
      <c r="N617" s="241"/>
      <c r="O617" s="241"/>
      <c r="P617" s="241"/>
      <c r="Q617" s="241"/>
      <c r="R617" s="241"/>
      <c r="S617" s="241"/>
      <c r="T617" s="24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43" t="s">
        <v>198</v>
      </c>
      <c r="AU617" s="243" t="s">
        <v>82</v>
      </c>
      <c r="AV617" s="13" t="s">
        <v>80</v>
      </c>
      <c r="AW617" s="13" t="s">
        <v>35</v>
      </c>
      <c r="AX617" s="13" t="s">
        <v>73</v>
      </c>
      <c r="AY617" s="243" t="s">
        <v>188</v>
      </c>
    </row>
    <row r="618" s="14" customFormat="1">
      <c r="A618" s="14"/>
      <c r="B618" s="244"/>
      <c r="C618" s="245"/>
      <c r="D618" s="235" t="s">
        <v>198</v>
      </c>
      <c r="E618" s="246" t="s">
        <v>19</v>
      </c>
      <c r="F618" s="247" t="s">
        <v>80</v>
      </c>
      <c r="G618" s="245"/>
      <c r="H618" s="248">
        <v>1</v>
      </c>
      <c r="I618" s="249"/>
      <c r="J618" s="245"/>
      <c r="K618" s="245"/>
      <c r="L618" s="250"/>
      <c r="M618" s="251"/>
      <c r="N618" s="252"/>
      <c r="O618" s="252"/>
      <c r="P618" s="252"/>
      <c r="Q618" s="252"/>
      <c r="R618" s="252"/>
      <c r="S618" s="252"/>
      <c r="T618" s="253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4" t="s">
        <v>198</v>
      </c>
      <c r="AU618" s="254" t="s">
        <v>82</v>
      </c>
      <c r="AV618" s="14" t="s">
        <v>82</v>
      </c>
      <c r="AW618" s="14" t="s">
        <v>35</v>
      </c>
      <c r="AX618" s="14" t="s">
        <v>73</v>
      </c>
      <c r="AY618" s="254" t="s">
        <v>188</v>
      </c>
    </row>
    <row r="619" s="15" customFormat="1">
      <c r="A619" s="15"/>
      <c r="B619" s="255"/>
      <c r="C619" s="256"/>
      <c r="D619" s="235" t="s">
        <v>198</v>
      </c>
      <c r="E619" s="257" t="s">
        <v>19</v>
      </c>
      <c r="F619" s="258" t="s">
        <v>229</v>
      </c>
      <c r="G619" s="256"/>
      <c r="H619" s="259">
        <v>9</v>
      </c>
      <c r="I619" s="260"/>
      <c r="J619" s="256"/>
      <c r="K619" s="256"/>
      <c r="L619" s="261"/>
      <c r="M619" s="262"/>
      <c r="N619" s="263"/>
      <c r="O619" s="263"/>
      <c r="P619" s="263"/>
      <c r="Q619" s="263"/>
      <c r="R619" s="263"/>
      <c r="S619" s="263"/>
      <c r="T619" s="264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T619" s="265" t="s">
        <v>198</v>
      </c>
      <c r="AU619" s="265" t="s">
        <v>82</v>
      </c>
      <c r="AV619" s="15" t="s">
        <v>135</v>
      </c>
      <c r="AW619" s="15" t="s">
        <v>35</v>
      </c>
      <c r="AX619" s="15" t="s">
        <v>80</v>
      </c>
      <c r="AY619" s="265" t="s">
        <v>188</v>
      </c>
    </row>
    <row r="620" s="2" customFormat="1" ht="16.5" customHeight="1">
      <c r="A620" s="40"/>
      <c r="B620" s="41"/>
      <c r="C620" s="272" t="s">
        <v>396</v>
      </c>
      <c r="D620" s="272" t="s">
        <v>522</v>
      </c>
      <c r="E620" s="273" t="s">
        <v>7090</v>
      </c>
      <c r="F620" s="274" t="s">
        <v>7091</v>
      </c>
      <c r="G620" s="275" t="s">
        <v>442</v>
      </c>
      <c r="H620" s="276">
        <v>4</v>
      </c>
      <c r="I620" s="277"/>
      <c r="J620" s="278">
        <f>ROUND(I620*H620,2)</f>
        <v>0</v>
      </c>
      <c r="K620" s="274" t="s">
        <v>452</v>
      </c>
      <c r="L620" s="279"/>
      <c r="M620" s="280" t="s">
        <v>19</v>
      </c>
      <c r="N620" s="281" t="s">
        <v>44</v>
      </c>
      <c r="O620" s="86"/>
      <c r="P620" s="224">
        <f>O620*H620</f>
        <v>0</v>
      </c>
      <c r="Q620" s="224">
        <v>0.02</v>
      </c>
      <c r="R620" s="224">
        <f>Q620*H620</f>
        <v>0.080000000000000002</v>
      </c>
      <c r="S620" s="224">
        <v>0</v>
      </c>
      <c r="T620" s="225">
        <f>S620*H620</f>
        <v>0</v>
      </c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R620" s="226" t="s">
        <v>268</v>
      </c>
      <c r="AT620" s="226" t="s">
        <v>522</v>
      </c>
      <c r="AU620" s="226" t="s">
        <v>82</v>
      </c>
      <c r="AY620" s="19" t="s">
        <v>188</v>
      </c>
      <c r="BE620" s="227">
        <f>IF(N620="základní",J620,0)</f>
        <v>0</v>
      </c>
      <c r="BF620" s="227">
        <f>IF(N620="snížená",J620,0)</f>
        <v>0</v>
      </c>
      <c r="BG620" s="227">
        <f>IF(N620="zákl. přenesená",J620,0)</f>
        <v>0</v>
      </c>
      <c r="BH620" s="227">
        <f>IF(N620="sníž. přenesená",J620,0)</f>
        <v>0</v>
      </c>
      <c r="BI620" s="227">
        <f>IF(N620="nulová",J620,0)</f>
        <v>0</v>
      </c>
      <c r="BJ620" s="19" t="s">
        <v>80</v>
      </c>
      <c r="BK620" s="227">
        <f>ROUND(I620*H620,2)</f>
        <v>0</v>
      </c>
      <c r="BL620" s="19" t="s">
        <v>135</v>
      </c>
      <c r="BM620" s="226" t="s">
        <v>7092</v>
      </c>
    </row>
    <row r="621" s="13" customFormat="1">
      <c r="A621" s="13"/>
      <c r="B621" s="233"/>
      <c r="C621" s="234"/>
      <c r="D621" s="235" t="s">
        <v>198</v>
      </c>
      <c r="E621" s="236" t="s">
        <v>19</v>
      </c>
      <c r="F621" s="237" t="s">
        <v>655</v>
      </c>
      <c r="G621" s="234"/>
      <c r="H621" s="236" t="s">
        <v>19</v>
      </c>
      <c r="I621" s="238"/>
      <c r="J621" s="234"/>
      <c r="K621" s="234"/>
      <c r="L621" s="239"/>
      <c r="M621" s="240"/>
      <c r="N621" s="241"/>
      <c r="O621" s="241"/>
      <c r="P621" s="241"/>
      <c r="Q621" s="241"/>
      <c r="R621" s="241"/>
      <c r="S621" s="241"/>
      <c r="T621" s="242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3" t="s">
        <v>198</v>
      </c>
      <c r="AU621" s="243" t="s">
        <v>82</v>
      </c>
      <c r="AV621" s="13" t="s">
        <v>80</v>
      </c>
      <c r="AW621" s="13" t="s">
        <v>35</v>
      </c>
      <c r="AX621" s="13" t="s">
        <v>73</v>
      </c>
      <c r="AY621" s="243" t="s">
        <v>188</v>
      </c>
    </row>
    <row r="622" s="13" customFormat="1">
      <c r="A622" s="13"/>
      <c r="B622" s="233"/>
      <c r="C622" s="234"/>
      <c r="D622" s="235" t="s">
        <v>198</v>
      </c>
      <c r="E622" s="236" t="s">
        <v>19</v>
      </c>
      <c r="F622" s="237" t="s">
        <v>7081</v>
      </c>
      <c r="G622" s="234"/>
      <c r="H622" s="236" t="s">
        <v>19</v>
      </c>
      <c r="I622" s="238"/>
      <c r="J622" s="234"/>
      <c r="K622" s="234"/>
      <c r="L622" s="239"/>
      <c r="M622" s="240"/>
      <c r="N622" s="241"/>
      <c r="O622" s="241"/>
      <c r="P622" s="241"/>
      <c r="Q622" s="241"/>
      <c r="R622" s="241"/>
      <c r="S622" s="241"/>
      <c r="T622" s="242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3" t="s">
        <v>198</v>
      </c>
      <c r="AU622" s="243" t="s">
        <v>82</v>
      </c>
      <c r="AV622" s="13" t="s">
        <v>80</v>
      </c>
      <c r="AW622" s="13" t="s">
        <v>35</v>
      </c>
      <c r="AX622" s="13" t="s">
        <v>73</v>
      </c>
      <c r="AY622" s="243" t="s">
        <v>188</v>
      </c>
    </row>
    <row r="623" s="14" customFormat="1">
      <c r="A623" s="14"/>
      <c r="B623" s="244"/>
      <c r="C623" s="245"/>
      <c r="D623" s="235" t="s">
        <v>198</v>
      </c>
      <c r="E623" s="246" t="s">
        <v>19</v>
      </c>
      <c r="F623" s="247" t="s">
        <v>135</v>
      </c>
      <c r="G623" s="245"/>
      <c r="H623" s="248">
        <v>4</v>
      </c>
      <c r="I623" s="249"/>
      <c r="J623" s="245"/>
      <c r="K623" s="245"/>
      <c r="L623" s="250"/>
      <c r="M623" s="251"/>
      <c r="N623" s="252"/>
      <c r="O623" s="252"/>
      <c r="P623" s="252"/>
      <c r="Q623" s="252"/>
      <c r="R623" s="252"/>
      <c r="S623" s="252"/>
      <c r="T623" s="253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54" t="s">
        <v>198</v>
      </c>
      <c r="AU623" s="254" t="s">
        <v>82</v>
      </c>
      <c r="AV623" s="14" t="s">
        <v>82</v>
      </c>
      <c r="AW623" s="14" t="s">
        <v>35</v>
      </c>
      <c r="AX623" s="14" t="s">
        <v>73</v>
      </c>
      <c r="AY623" s="254" t="s">
        <v>188</v>
      </c>
    </row>
    <row r="624" s="15" customFormat="1">
      <c r="A624" s="15"/>
      <c r="B624" s="255"/>
      <c r="C624" s="256"/>
      <c r="D624" s="235" t="s">
        <v>198</v>
      </c>
      <c r="E624" s="257" t="s">
        <v>19</v>
      </c>
      <c r="F624" s="258" t="s">
        <v>229</v>
      </c>
      <c r="G624" s="256"/>
      <c r="H624" s="259">
        <v>4</v>
      </c>
      <c r="I624" s="260"/>
      <c r="J624" s="256"/>
      <c r="K624" s="256"/>
      <c r="L624" s="261"/>
      <c r="M624" s="262"/>
      <c r="N624" s="263"/>
      <c r="O624" s="263"/>
      <c r="P624" s="263"/>
      <c r="Q624" s="263"/>
      <c r="R624" s="263"/>
      <c r="S624" s="263"/>
      <c r="T624" s="264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T624" s="265" t="s">
        <v>198</v>
      </c>
      <c r="AU624" s="265" t="s">
        <v>82</v>
      </c>
      <c r="AV624" s="15" t="s">
        <v>135</v>
      </c>
      <c r="AW624" s="15" t="s">
        <v>35</v>
      </c>
      <c r="AX624" s="15" t="s">
        <v>80</v>
      </c>
      <c r="AY624" s="265" t="s">
        <v>188</v>
      </c>
    </row>
    <row r="625" s="2" customFormat="1" ht="16.5" customHeight="1">
      <c r="A625" s="40"/>
      <c r="B625" s="41"/>
      <c r="C625" s="272" t="s">
        <v>403</v>
      </c>
      <c r="D625" s="272" t="s">
        <v>522</v>
      </c>
      <c r="E625" s="273" t="s">
        <v>1221</v>
      </c>
      <c r="F625" s="274" t="s">
        <v>7093</v>
      </c>
      <c r="G625" s="275" t="s">
        <v>442</v>
      </c>
      <c r="H625" s="276">
        <v>1</v>
      </c>
      <c r="I625" s="277"/>
      <c r="J625" s="278">
        <f>ROUND(I625*H625,2)</f>
        <v>0</v>
      </c>
      <c r="K625" s="274" t="s">
        <v>452</v>
      </c>
      <c r="L625" s="279"/>
      <c r="M625" s="280" t="s">
        <v>19</v>
      </c>
      <c r="N625" s="281" t="s">
        <v>44</v>
      </c>
      <c r="O625" s="86"/>
      <c r="P625" s="224">
        <f>O625*H625</f>
        <v>0</v>
      </c>
      <c r="Q625" s="224">
        <v>0.02</v>
      </c>
      <c r="R625" s="224">
        <f>Q625*H625</f>
        <v>0.02</v>
      </c>
      <c r="S625" s="224">
        <v>0</v>
      </c>
      <c r="T625" s="225">
        <f>S625*H625</f>
        <v>0</v>
      </c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R625" s="226" t="s">
        <v>268</v>
      </c>
      <c r="AT625" s="226" t="s">
        <v>522</v>
      </c>
      <c r="AU625" s="226" t="s">
        <v>82</v>
      </c>
      <c r="AY625" s="19" t="s">
        <v>188</v>
      </c>
      <c r="BE625" s="227">
        <f>IF(N625="základní",J625,0)</f>
        <v>0</v>
      </c>
      <c r="BF625" s="227">
        <f>IF(N625="snížená",J625,0)</f>
        <v>0</v>
      </c>
      <c r="BG625" s="227">
        <f>IF(N625="zákl. přenesená",J625,0)</f>
        <v>0</v>
      </c>
      <c r="BH625" s="227">
        <f>IF(N625="sníž. přenesená",J625,0)</f>
        <v>0</v>
      </c>
      <c r="BI625" s="227">
        <f>IF(N625="nulová",J625,0)</f>
        <v>0</v>
      </c>
      <c r="BJ625" s="19" t="s">
        <v>80</v>
      </c>
      <c r="BK625" s="227">
        <f>ROUND(I625*H625,2)</f>
        <v>0</v>
      </c>
      <c r="BL625" s="19" t="s">
        <v>135</v>
      </c>
      <c r="BM625" s="226" t="s">
        <v>7094</v>
      </c>
    </row>
    <row r="626" s="13" customFormat="1">
      <c r="A626" s="13"/>
      <c r="B626" s="233"/>
      <c r="C626" s="234"/>
      <c r="D626" s="235" t="s">
        <v>198</v>
      </c>
      <c r="E626" s="236" t="s">
        <v>19</v>
      </c>
      <c r="F626" s="237" t="s">
        <v>655</v>
      </c>
      <c r="G626" s="234"/>
      <c r="H626" s="236" t="s">
        <v>19</v>
      </c>
      <c r="I626" s="238"/>
      <c r="J626" s="234"/>
      <c r="K626" s="234"/>
      <c r="L626" s="239"/>
      <c r="M626" s="240"/>
      <c r="N626" s="241"/>
      <c r="O626" s="241"/>
      <c r="P626" s="241"/>
      <c r="Q626" s="241"/>
      <c r="R626" s="241"/>
      <c r="S626" s="241"/>
      <c r="T626" s="242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3" t="s">
        <v>198</v>
      </c>
      <c r="AU626" s="243" t="s">
        <v>82</v>
      </c>
      <c r="AV626" s="13" t="s">
        <v>80</v>
      </c>
      <c r="AW626" s="13" t="s">
        <v>35</v>
      </c>
      <c r="AX626" s="13" t="s">
        <v>73</v>
      </c>
      <c r="AY626" s="243" t="s">
        <v>188</v>
      </c>
    </row>
    <row r="627" s="13" customFormat="1">
      <c r="A627" s="13"/>
      <c r="B627" s="233"/>
      <c r="C627" s="234"/>
      <c r="D627" s="235" t="s">
        <v>198</v>
      </c>
      <c r="E627" s="236" t="s">
        <v>19</v>
      </c>
      <c r="F627" s="237" t="s">
        <v>3123</v>
      </c>
      <c r="G627" s="234"/>
      <c r="H627" s="236" t="s">
        <v>19</v>
      </c>
      <c r="I627" s="238"/>
      <c r="J627" s="234"/>
      <c r="K627" s="234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198</v>
      </c>
      <c r="AU627" s="243" t="s">
        <v>82</v>
      </c>
      <c r="AV627" s="13" t="s">
        <v>80</v>
      </c>
      <c r="AW627" s="13" t="s">
        <v>35</v>
      </c>
      <c r="AX627" s="13" t="s">
        <v>73</v>
      </c>
      <c r="AY627" s="243" t="s">
        <v>188</v>
      </c>
    </row>
    <row r="628" s="14" customFormat="1">
      <c r="A628" s="14"/>
      <c r="B628" s="244"/>
      <c r="C628" s="245"/>
      <c r="D628" s="235" t="s">
        <v>198</v>
      </c>
      <c r="E628" s="246" t="s">
        <v>19</v>
      </c>
      <c r="F628" s="247" t="s">
        <v>80</v>
      </c>
      <c r="G628" s="245"/>
      <c r="H628" s="248">
        <v>1</v>
      </c>
      <c r="I628" s="249"/>
      <c r="J628" s="245"/>
      <c r="K628" s="245"/>
      <c r="L628" s="250"/>
      <c r="M628" s="251"/>
      <c r="N628" s="252"/>
      <c r="O628" s="252"/>
      <c r="P628" s="252"/>
      <c r="Q628" s="252"/>
      <c r="R628" s="252"/>
      <c r="S628" s="252"/>
      <c r="T628" s="253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4" t="s">
        <v>198</v>
      </c>
      <c r="AU628" s="254" t="s">
        <v>82</v>
      </c>
      <c r="AV628" s="14" t="s">
        <v>82</v>
      </c>
      <c r="AW628" s="14" t="s">
        <v>35</v>
      </c>
      <c r="AX628" s="14" t="s">
        <v>73</v>
      </c>
      <c r="AY628" s="254" t="s">
        <v>188</v>
      </c>
    </row>
    <row r="629" s="15" customFormat="1">
      <c r="A629" s="15"/>
      <c r="B629" s="255"/>
      <c r="C629" s="256"/>
      <c r="D629" s="235" t="s">
        <v>198</v>
      </c>
      <c r="E629" s="257" t="s">
        <v>19</v>
      </c>
      <c r="F629" s="258" t="s">
        <v>229</v>
      </c>
      <c r="G629" s="256"/>
      <c r="H629" s="259">
        <v>1</v>
      </c>
      <c r="I629" s="260"/>
      <c r="J629" s="256"/>
      <c r="K629" s="256"/>
      <c r="L629" s="261"/>
      <c r="M629" s="262"/>
      <c r="N629" s="263"/>
      <c r="O629" s="263"/>
      <c r="P629" s="263"/>
      <c r="Q629" s="263"/>
      <c r="R629" s="263"/>
      <c r="S629" s="263"/>
      <c r="T629" s="264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T629" s="265" t="s">
        <v>198</v>
      </c>
      <c r="AU629" s="265" t="s">
        <v>82</v>
      </c>
      <c r="AV629" s="15" t="s">
        <v>135</v>
      </c>
      <c r="AW629" s="15" t="s">
        <v>35</v>
      </c>
      <c r="AX629" s="15" t="s">
        <v>80</v>
      </c>
      <c r="AY629" s="265" t="s">
        <v>188</v>
      </c>
    </row>
    <row r="630" s="2" customFormat="1" ht="16.5" customHeight="1">
      <c r="A630" s="40"/>
      <c r="B630" s="41"/>
      <c r="C630" s="272" t="s">
        <v>412</v>
      </c>
      <c r="D630" s="272" t="s">
        <v>522</v>
      </c>
      <c r="E630" s="273" t="s">
        <v>1774</v>
      </c>
      <c r="F630" s="274" t="s">
        <v>7095</v>
      </c>
      <c r="G630" s="275" t="s">
        <v>442</v>
      </c>
      <c r="H630" s="276">
        <v>2</v>
      </c>
      <c r="I630" s="277"/>
      <c r="J630" s="278">
        <f>ROUND(I630*H630,2)</f>
        <v>0</v>
      </c>
      <c r="K630" s="274" t="s">
        <v>452</v>
      </c>
      <c r="L630" s="279"/>
      <c r="M630" s="280" t="s">
        <v>19</v>
      </c>
      <c r="N630" s="281" t="s">
        <v>44</v>
      </c>
      <c r="O630" s="86"/>
      <c r="P630" s="224">
        <f>O630*H630</f>
        <v>0</v>
      </c>
      <c r="Q630" s="224">
        <v>0.02</v>
      </c>
      <c r="R630" s="224">
        <f>Q630*H630</f>
        <v>0.040000000000000001</v>
      </c>
      <c r="S630" s="224">
        <v>0</v>
      </c>
      <c r="T630" s="225">
        <f>S630*H630</f>
        <v>0</v>
      </c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R630" s="226" t="s">
        <v>268</v>
      </c>
      <c r="AT630" s="226" t="s">
        <v>522</v>
      </c>
      <c r="AU630" s="226" t="s">
        <v>82</v>
      </c>
      <c r="AY630" s="19" t="s">
        <v>188</v>
      </c>
      <c r="BE630" s="227">
        <f>IF(N630="základní",J630,0)</f>
        <v>0</v>
      </c>
      <c r="BF630" s="227">
        <f>IF(N630="snížená",J630,0)</f>
        <v>0</v>
      </c>
      <c r="BG630" s="227">
        <f>IF(N630="zákl. přenesená",J630,0)</f>
        <v>0</v>
      </c>
      <c r="BH630" s="227">
        <f>IF(N630="sníž. přenesená",J630,0)</f>
        <v>0</v>
      </c>
      <c r="BI630" s="227">
        <f>IF(N630="nulová",J630,0)</f>
        <v>0</v>
      </c>
      <c r="BJ630" s="19" t="s">
        <v>80</v>
      </c>
      <c r="BK630" s="227">
        <f>ROUND(I630*H630,2)</f>
        <v>0</v>
      </c>
      <c r="BL630" s="19" t="s">
        <v>135</v>
      </c>
      <c r="BM630" s="226" t="s">
        <v>7096</v>
      </c>
    </row>
    <row r="631" s="13" customFormat="1">
      <c r="A631" s="13"/>
      <c r="B631" s="233"/>
      <c r="C631" s="234"/>
      <c r="D631" s="235" t="s">
        <v>198</v>
      </c>
      <c r="E631" s="236" t="s">
        <v>19</v>
      </c>
      <c r="F631" s="237" t="s">
        <v>655</v>
      </c>
      <c r="G631" s="234"/>
      <c r="H631" s="236" t="s">
        <v>19</v>
      </c>
      <c r="I631" s="238"/>
      <c r="J631" s="234"/>
      <c r="K631" s="234"/>
      <c r="L631" s="239"/>
      <c r="M631" s="240"/>
      <c r="N631" s="241"/>
      <c r="O631" s="241"/>
      <c r="P631" s="241"/>
      <c r="Q631" s="241"/>
      <c r="R631" s="241"/>
      <c r="S631" s="241"/>
      <c r="T631" s="24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3" t="s">
        <v>198</v>
      </c>
      <c r="AU631" s="243" t="s">
        <v>82</v>
      </c>
      <c r="AV631" s="13" t="s">
        <v>80</v>
      </c>
      <c r="AW631" s="13" t="s">
        <v>35</v>
      </c>
      <c r="AX631" s="13" t="s">
        <v>73</v>
      </c>
      <c r="AY631" s="243" t="s">
        <v>188</v>
      </c>
    </row>
    <row r="632" s="13" customFormat="1">
      <c r="A632" s="13"/>
      <c r="B632" s="233"/>
      <c r="C632" s="234"/>
      <c r="D632" s="235" t="s">
        <v>198</v>
      </c>
      <c r="E632" s="236" t="s">
        <v>19</v>
      </c>
      <c r="F632" s="237" t="s">
        <v>7082</v>
      </c>
      <c r="G632" s="234"/>
      <c r="H632" s="236" t="s">
        <v>19</v>
      </c>
      <c r="I632" s="238"/>
      <c r="J632" s="234"/>
      <c r="K632" s="234"/>
      <c r="L632" s="239"/>
      <c r="M632" s="240"/>
      <c r="N632" s="241"/>
      <c r="O632" s="241"/>
      <c r="P632" s="241"/>
      <c r="Q632" s="241"/>
      <c r="R632" s="241"/>
      <c r="S632" s="241"/>
      <c r="T632" s="242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3" t="s">
        <v>198</v>
      </c>
      <c r="AU632" s="243" t="s">
        <v>82</v>
      </c>
      <c r="AV632" s="13" t="s">
        <v>80</v>
      </c>
      <c r="AW632" s="13" t="s">
        <v>35</v>
      </c>
      <c r="AX632" s="13" t="s">
        <v>73</v>
      </c>
      <c r="AY632" s="243" t="s">
        <v>188</v>
      </c>
    </row>
    <row r="633" s="14" customFormat="1">
      <c r="A633" s="14"/>
      <c r="B633" s="244"/>
      <c r="C633" s="245"/>
      <c r="D633" s="235" t="s">
        <v>198</v>
      </c>
      <c r="E633" s="246" t="s">
        <v>19</v>
      </c>
      <c r="F633" s="247" t="s">
        <v>1773</v>
      </c>
      <c r="G633" s="245"/>
      <c r="H633" s="248">
        <v>2</v>
      </c>
      <c r="I633" s="249"/>
      <c r="J633" s="245"/>
      <c r="K633" s="245"/>
      <c r="L633" s="250"/>
      <c r="M633" s="251"/>
      <c r="N633" s="252"/>
      <c r="O633" s="252"/>
      <c r="P633" s="252"/>
      <c r="Q633" s="252"/>
      <c r="R633" s="252"/>
      <c r="S633" s="252"/>
      <c r="T633" s="253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4" t="s">
        <v>198</v>
      </c>
      <c r="AU633" s="254" t="s">
        <v>82</v>
      </c>
      <c r="AV633" s="14" t="s">
        <v>82</v>
      </c>
      <c r="AW633" s="14" t="s">
        <v>35</v>
      </c>
      <c r="AX633" s="14" t="s">
        <v>73</v>
      </c>
      <c r="AY633" s="254" t="s">
        <v>188</v>
      </c>
    </row>
    <row r="634" s="15" customFormat="1">
      <c r="A634" s="15"/>
      <c r="B634" s="255"/>
      <c r="C634" s="256"/>
      <c r="D634" s="235" t="s">
        <v>198</v>
      </c>
      <c r="E634" s="257" t="s">
        <v>19</v>
      </c>
      <c r="F634" s="258" t="s">
        <v>229</v>
      </c>
      <c r="G634" s="256"/>
      <c r="H634" s="259">
        <v>2</v>
      </c>
      <c r="I634" s="260"/>
      <c r="J634" s="256"/>
      <c r="K634" s="256"/>
      <c r="L634" s="261"/>
      <c r="M634" s="262"/>
      <c r="N634" s="263"/>
      <c r="O634" s="263"/>
      <c r="P634" s="263"/>
      <c r="Q634" s="263"/>
      <c r="R634" s="263"/>
      <c r="S634" s="263"/>
      <c r="T634" s="264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T634" s="265" t="s">
        <v>198</v>
      </c>
      <c r="AU634" s="265" t="s">
        <v>82</v>
      </c>
      <c r="AV634" s="15" t="s">
        <v>135</v>
      </c>
      <c r="AW634" s="15" t="s">
        <v>35</v>
      </c>
      <c r="AX634" s="15" t="s">
        <v>80</v>
      </c>
      <c r="AY634" s="265" t="s">
        <v>188</v>
      </c>
    </row>
    <row r="635" s="2" customFormat="1" ht="16.5" customHeight="1">
      <c r="A635" s="40"/>
      <c r="B635" s="41"/>
      <c r="C635" s="272" t="s">
        <v>420</v>
      </c>
      <c r="D635" s="272" t="s">
        <v>522</v>
      </c>
      <c r="E635" s="273" t="s">
        <v>1778</v>
      </c>
      <c r="F635" s="274" t="s">
        <v>7097</v>
      </c>
      <c r="G635" s="275" t="s">
        <v>442</v>
      </c>
      <c r="H635" s="276">
        <v>1</v>
      </c>
      <c r="I635" s="277"/>
      <c r="J635" s="278">
        <f>ROUND(I635*H635,2)</f>
        <v>0</v>
      </c>
      <c r="K635" s="274" t="s">
        <v>452</v>
      </c>
      <c r="L635" s="279"/>
      <c r="M635" s="280" t="s">
        <v>19</v>
      </c>
      <c r="N635" s="281" t="s">
        <v>44</v>
      </c>
      <c r="O635" s="86"/>
      <c r="P635" s="224">
        <f>O635*H635</f>
        <v>0</v>
      </c>
      <c r="Q635" s="224">
        <v>0.02</v>
      </c>
      <c r="R635" s="224">
        <f>Q635*H635</f>
        <v>0.02</v>
      </c>
      <c r="S635" s="224">
        <v>0</v>
      </c>
      <c r="T635" s="225">
        <f>S635*H635</f>
        <v>0</v>
      </c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R635" s="226" t="s">
        <v>268</v>
      </c>
      <c r="AT635" s="226" t="s">
        <v>522</v>
      </c>
      <c r="AU635" s="226" t="s">
        <v>82</v>
      </c>
      <c r="AY635" s="19" t="s">
        <v>188</v>
      </c>
      <c r="BE635" s="227">
        <f>IF(N635="základní",J635,0)</f>
        <v>0</v>
      </c>
      <c r="BF635" s="227">
        <f>IF(N635="snížená",J635,0)</f>
        <v>0</v>
      </c>
      <c r="BG635" s="227">
        <f>IF(N635="zákl. přenesená",J635,0)</f>
        <v>0</v>
      </c>
      <c r="BH635" s="227">
        <f>IF(N635="sníž. přenesená",J635,0)</f>
        <v>0</v>
      </c>
      <c r="BI635" s="227">
        <f>IF(N635="nulová",J635,0)</f>
        <v>0</v>
      </c>
      <c r="BJ635" s="19" t="s">
        <v>80</v>
      </c>
      <c r="BK635" s="227">
        <f>ROUND(I635*H635,2)</f>
        <v>0</v>
      </c>
      <c r="BL635" s="19" t="s">
        <v>135</v>
      </c>
      <c r="BM635" s="226" t="s">
        <v>7098</v>
      </c>
    </row>
    <row r="636" s="13" customFormat="1">
      <c r="A636" s="13"/>
      <c r="B636" s="233"/>
      <c r="C636" s="234"/>
      <c r="D636" s="235" t="s">
        <v>198</v>
      </c>
      <c r="E636" s="236" t="s">
        <v>19</v>
      </c>
      <c r="F636" s="237" t="s">
        <v>655</v>
      </c>
      <c r="G636" s="234"/>
      <c r="H636" s="236" t="s">
        <v>19</v>
      </c>
      <c r="I636" s="238"/>
      <c r="J636" s="234"/>
      <c r="K636" s="234"/>
      <c r="L636" s="239"/>
      <c r="M636" s="240"/>
      <c r="N636" s="241"/>
      <c r="O636" s="241"/>
      <c r="P636" s="241"/>
      <c r="Q636" s="241"/>
      <c r="R636" s="241"/>
      <c r="S636" s="241"/>
      <c r="T636" s="242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3" t="s">
        <v>198</v>
      </c>
      <c r="AU636" s="243" t="s">
        <v>82</v>
      </c>
      <c r="AV636" s="13" t="s">
        <v>80</v>
      </c>
      <c r="AW636" s="13" t="s">
        <v>35</v>
      </c>
      <c r="AX636" s="13" t="s">
        <v>73</v>
      </c>
      <c r="AY636" s="243" t="s">
        <v>188</v>
      </c>
    </row>
    <row r="637" s="13" customFormat="1">
      <c r="A637" s="13"/>
      <c r="B637" s="233"/>
      <c r="C637" s="234"/>
      <c r="D637" s="235" t="s">
        <v>198</v>
      </c>
      <c r="E637" s="236" t="s">
        <v>19</v>
      </c>
      <c r="F637" s="237" t="s">
        <v>7099</v>
      </c>
      <c r="G637" s="234"/>
      <c r="H637" s="236" t="s">
        <v>19</v>
      </c>
      <c r="I637" s="238"/>
      <c r="J637" s="234"/>
      <c r="K637" s="234"/>
      <c r="L637" s="239"/>
      <c r="M637" s="240"/>
      <c r="N637" s="241"/>
      <c r="O637" s="241"/>
      <c r="P637" s="241"/>
      <c r="Q637" s="241"/>
      <c r="R637" s="241"/>
      <c r="S637" s="241"/>
      <c r="T637" s="242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3" t="s">
        <v>198</v>
      </c>
      <c r="AU637" s="243" t="s">
        <v>82</v>
      </c>
      <c r="AV637" s="13" t="s">
        <v>80</v>
      </c>
      <c r="AW637" s="13" t="s">
        <v>35</v>
      </c>
      <c r="AX637" s="13" t="s">
        <v>73</v>
      </c>
      <c r="AY637" s="243" t="s">
        <v>188</v>
      </c>
    </row>
    <row r="638" s="14" customFormat="1">
      <c r="A638" s="14"/>
      <c r="B638" s="244"/>
      <c r="C638" s="245"/>
      <c r="D638" s="235" t="s">
        <v>198</v>
      </c>
      <c r="E638" s="246" t="s">
        <v>19</v>
      </c>
      <c r="F638" s="247" t="s">
        <v>80</v>
      </c>
      <c r="G638" s="245"/>
      <c r="H638" s="248">
        <v>1</v>
      </c>
      <c r="I638" s="249"/>
      <c r="J638" s="245"/>
      <c r="K638" s="245"/>
      <c r="L638" s="250"/>
      <c r="M638" s="251"/>
      <c r="N638" s="252"/>
      <c r="O638" s="252"/>
      <c r="P638" s="252"/>
      <c r="Q638" s="252"/>
      <c r="R638" s="252"/>
      <c r="S638" s="252"/>
      <c r="T638" s="253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4" t="s">
        <v>198</v>
      </c>
      <c r="AU638" s="254" t="s">
        <v>82</v>
      </c>
      <c r="AV638" s="14" t="s">
        <v>82</v>
      </c>
      <c r="AW638" s="14" t="s">
        <v>35</v>
      </c>
      <c r="AX638" s="14" t="s">
        <v>73</v>
      </c>
      <c r="AY638" s="254" t="s">
        <v>188</v>
      </c>
    </row>
    <row r="639" s="15" customFormat="1">
      <c r="A639" s="15"/>
      <c r="B639" s="255"/>
      <c r="C639" s="256"/>
      <c r="D639" s="235" t="s">
        <v>198</v>
      </c>
      <c r="E639" s="257" t="s">
        <v>19</v>
      </c>
      <c r="F639" s="258" t="s">
        <v>229</v>
      </c>
      <c r="G639" s="256"/>
      <c r="H639" s="259">
        <v>1</v>
      </c>
      <c r="I639" s="260"/>
      <c r="J639" s="256"/>
      <c r="K639" s="256"/>
      <c r="L639" s="261"/>
      <c r="M639" s="262"/>
      <c r="N639" s="263"/>
      <c r="O639" s="263"/>
      <c r="P639" s="263"/>
      <c r="Q639" s="263"/>
      <c r="R639" s="263"/>
      <c r="S639" s="263"/>
      <c r="T639" s="264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T639" s="265" t="s">
        <v>198</v>
      </c>
      <c r="AU639" s="265" t="s">
        <v>82</v>
      </c>
      <c r="AV639" s="15" t="s">
        <v>135</v>
      </c>
      <c r="AW639" s="15" t="s">
        <v>35</v>
      </c>
      <c r="AX639" s="15" t="s">
        <v>80</v>
      </c>
      <c r="AY639" s="265" t="s">
        <v>188</v>
      </c>
    </row>
    <row r="640" s="12" customFormat="1" ht="22.8" customHeight="1">
      <c r="A640" s="12"/>
      <c r="B640" s="199"/>
      <c r="C640" s="200"/>
      <c r="D640" s="201" t="s">
        <v>72</v>
      </c>
      <c r="E640" s="213" t="s">
        <v>239</v>
      </c>
      <c r="F640" s="213" t="s">
        <v>240</v>
      </c>
      <c r="G640" s="200"/>
      <c r="H640" s="200"/>
      <c r="I640" s="203"/>
      <c r="J640" s="214">
        <f>BK640</f>
        <v>0</v>
      </c>
      <c r="K640" s="200"/>
      <c r="L640" s="205"/>
      <c r="M640" s="206"/>
      <c r="N640" s="207"/>
      <c r="O640" s="207"/>
      <c r="P640" s="208">
        <f>SUM(P641:P645)</f>
        <v>0</v>
      </c>
      <c r="Q640" s="207"/>
      <c r="R640" s="208">
        <f>SUM(R641:R645)</f>
        <v>0.098889000000000005</v>
      </c>
      <c r="S640" s="207"/>
      <c r="T640" s="209">
        <f>SUM(T641:T645)</f>
        <v>0</v>
      </c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R640" s="210" t="s">
        <v>80</v>
      </c>
      <c r="AT640" s="211" t="s">
        <v>72</v>
      </c>
      <c r="AU640" s="211" t="s">
        <v>80</v>
      </c>
      <c r="AY640" s="210" t="s">
        <v>188</v>
      </c>
      <c r="BK640" s="212">
        <f>SUM(BK641:BK645)</f>
        <v>0</v>
      </c>
    </row>
    <row r="641" s="2" customFormat="1" ht="24.15" customHeight="1">
      <c r="A641" s="40"/>
      <c r="B641" s="41"/>
      <c r="C641" s="215" t="s">
        <v>439</v>
      </c>
      <c r="D641" s="215" t="s">
        <v>190</v>
      </c>
      <c r="E641" s="216" t="s">
        <v>1019</v>
      </c>
      <c r="F641" s="217" t="s">
        <v>1020</v>
      </c>
      <c r="G641" s="218" t="s">
        <v>243</v>
      </c>
      <c r="H641" s="219">
        <v>470.89999999999998</v>
      </c>
      <c r="I641" s="220"/>
      <c r="J641" s="221">
        <f>ROUND(I641*H641,2)</f>
        <v>0</v>
      </c>
      <c r="K641" s="217" t="s">
        <v>194</v>
      </c>
      <c r="L641" s="46"/>
      <c r="M641" s="222" t="s">
        <v>19</v>
      </c>
      <c r="N641" s="223" t="s">
        <v>44</v>
      </c>
      <c r="O641" s="86"/>
      <c r="P641" s="224">
        <f>O641*H641</f>
        <v>0</v>
      </c>
      <c r="Q641" s="224">
        <v>0.00021000000000000001</v>
      </c>
      <c r="R641" s="224">
        <f>Q641*H641</f>
        <v>0.098889000000000005</v>
      </c>
      <c r="S641" s="224">
        <v>0</v>
      </c>
      <c r="T641" s="225">
        <f>S641*H641</f>
        <v>0</v>
      </c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R641" s="226" t="s">
        <v>135</v>
      </c>
      <c r="AT641" s="226" t="s">
        <v>190</v>
      </c>
      <c r="AU641" s="226" t="s">
        <v>82</v>
      </c>
      <c r="AY641" s="19" t="s">
        <v>188</v>
      </c>
      <c r="BE641" s="227">
        <f>IF(N641="základní",J641,0)</f>
        <v>0</v>
      </c>
      <c r="BF641" s="227">
        <f>IF(N641="snížená",J641,0)</f>
        <v>0</v>
      </c>
      <c r="BG641" s="227">
        <f>IF(N641="zákl. přenesená",J641,0)</f>
        <v>0</v>
      </c>
      <c r="BH641" s="227">
        <f>IF(N641="sníž. přenesená",J641,0)</f>
        <v>0</v>
      </c>
      <c r="BI641" s="227">
        <f>IF(N641="nulová",J641,0)</f>
        <v>0</v>
      </c>
      <c r="BJ641" s="19" t="s">
        <v>80</v>
      </c>
      <c r="BK641" s="227">
        <f>ROUND(I641*H641,2)</f>
        <v>0</v>
      </c>
      <c r="BL641" s="19" t="s">
        <v>135</v>
      </c>
      <c r="BM641" s="226" t="s">
        <v>1021</v>
      </c>
    </row>
    <row r="642" s="2" customFormat="1">
      <c r="A642" s="40"/>
      <c r="B642" s="41"/>
      <c r="C642" s="42"/>
      <c r="D642" s="228" t="s">
        <v>196</v>
      </c>
      <c r="E642" s="42"/>
      <c r="F642" s="229" t="s">
        <v>1022</v>
      </c>
      <c r="G642" s="42"/>
      <c r="H642" s="42"/>
      <c r="I642" s="230"/>
      <c r="J642" s="42"/>
      <c r="K642" s="42"/>
      <c r="L642" s="46"/>
      <c r="M642" s="231"/>
      <c r="N642" s="232"/>
      <c r="O642" s="86"/>
      <c r="P642" s="86"/>
      <c r="Q642" s="86"/>
      <c r="R642" s="86"/>
      <c r="S642" s="86"/>
      <c r="T642" s="87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T642" s="19" t="s">
        <v>196</v>
      </c>
      <c r="AU642" s="19" t="s">
        <v>82</v>
      </c>
    </row>
    <row r="643" s="13" customFormat="1">
      <c r="A643" s="13"/>
      <c r="B643" s="233"/>
      <c r="C643" s="234"/>
      <c r="D643" s="235" t="s">
        <v>198</v>
      </c>
      <c r="E643" s="236" t="s">
        <v>19</v>
      </c>
      <c r="F643" s="237" t="s">
        <v>655</v>
      </c>
      <c r="G643" s="234"/>
      <c r="H643" s="236" t="s">
        <v>19</v>
      </c>
      <c r="I643" s="238"/>
      <c r="J643" s="234"/>
      <c r="K643" s="234"/>
      <c r="L643" s="239"/>
      <c r="M643" s="240"/>
      <c r="N643" s="241"/>
      <c r="O643" s="241"/>
      <c r="P643" s="241"/>
      <c r="Q643" s="241"/>
      <c r="R643" s="241"/>
      <c r="S643" s="241"/>
      <c r="T643" s="242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43" t="s">
        <v>198</v>
      </c>
      <c r="AU643" s="243" t="s">
        <v>82</v>
      </c>
      <c r="AV643" s="13" t="s">
        <v>80</v>
      </c>
      <c r="AW643" s="13" t="s">
        <v>35</v>
      </c>
      <c r="AX643" s="13" t="s">
        <v>73</v>
      </c>
      <c r="AY643" s="243" t="s">
        <v>188</v>
      </c>
    </row>
    <row r="644" s="14" customFormat="1">
      <c r="A644" s="14"/>
      <c r="B644" s="244"/>
      <c r="C644" s="245"/>
      <c r="D644" s="235" t="s">
        <v>198</v>
      </c>
      <c r="E644" s="246" t="s">
        <v>19</v>
      </c>
      <c r="F644" s="247" t="s">
        <v>7100</v>
      </c>
      <c r="G644" s="245"/>
      <c r="H644" s="248">
        <v>470.89999999999998</v>
      </c>
      <c r="I644" s="249"/>
      <c r="J644" s="245"/>
      <c r="K644" s="245"/>
      <c r="L644" s="250"/>
      <c r="M644" s="251"/>
      <c r="N644" s="252"/>
      <c r="O644" s="252"/>
      <c r="P644" s="252"/>
      <c r="Q644" s="252"/>
      <c r="R644" s="252"/>
      <c r="S644" s="252"/>
      <c r="T644" s="253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4" t="s">
        <v>198</v>
      </c>
      <c r="AU644" s="254" t="s">
        <v>82</v>
      </c>
      <c r="AV644" s="14" t="s">
        <v>82</v>
      </c>
      <c r="AW644" s="14" t="s">
        <v>35</v>
      </c>
      <c r="AX644" s="14" t="s">
        <v>73</v>
      </c>
      <c r="AY644" s="254" t="s">
        <v>188</v>
      </c>
    </row>
    <row r="645" s="15" customFormat="1">
      <c r="A645" s="15"/>
      <c r="B645" s="255"/>
      <c r="C645" s="256"/>
      <c r="D645" s="235" t="s">
        <v>198</v>
      </c>
      <c r="E645" s="257" t="s">
        <v>19</v>
      </c>
      <c r="F645" s="258" t="s">
        <v>229</v>
      </c>
      <c r="G645" s="256"/>
      <c r="H645" s="259">
        <v>470.89999999999998</v>
      </c>
      <c r="I645" s="260"/>
      <c r="J645" s="256"/>
      <c r="K645" s="256"/>
      <c r="L645" s="261"/>
      <c r="M645" s="262"/>
      <c r="N645" s="263"/>
      <c r="O645" s="263"/>
      <c r="P645" s="263"/>
      <c r="Q645" s="263"/>
      <c r="R645" s="263"/>
      <c r="S645" s="263"/>
      <c r="T645" s="264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T645" s="265" t="s">
        <v>198</v>
      </c>
      <c r="AU645" s="265" t="s">
        <v>82</v>
      </c>
      <c r="AV645" s="15" t="s">
        <v>135</v>
      </c>
      <c r="AW645" s="15" t="s">
        <v>35</v>
      </c>
      <c r="AX645" s="15" t="s">
        <v>80</v>
      </c>
      <c r="AY645" s="265" t="s">
        <v>188</v>
      </c>
    </row>
    <row r="646" s="12" customFormat="1" ht="22.8" customHeight="1">
      <c r="A646" s="12"/>
      <c r="B646" s="199"/>
      <c r="C646" s="200"/>
      <c r="D646" s="201" t="s">
        <v>72</v>
      </c>
      <c r="E646" s="213" t="s">
        <v>401</v>
      </c>
      <c r="F646" s="213" t="s">
        <v>402</v>
      </c>
      <c r="G646" s="200"/>
      <c r="H646" s="200"/>
      <c r="I646" s="203"/>
      <c r="J646" s="214">
        <f>BK646</f>
        <v>0</v>
      </c>
      <c r="K646" s="200"/>
      <c r="L646" s="205"/>
      <c r="M646" s="206"/>
      <c r="N646" s="207"/>
      <c r="O646" s="207"/>
      <c r="P646" s="208">
        <f>SUM(P647:P648)</f>
        <v>0</v>
      </c>
      <c r="Q646" s="207"/>
      <c r="R646" s="208">
        <f>SUM(R647:R648)</f>
        <v>0</v>
      </c>
      <c r="S646" s="207"/>
      <c r="T646" s="209">
        <f>SUM(T647:T648)</f>
        <v>0</v>
      </c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R646" s="210" t="s">
        <v>80</v>
      </c>
      <c r="AT646" s="211" t="s">
        <v>72</v>
      </c>
      <c r="AU646" s="211" t="s">
        <v>80</v>
      </c>
      <c r="AY646" s="210" t="s">
        <v>188</v>
      </c>
      <c r="BK646" s="212">
        <f>SUM(BK647:BK648)</f>
        <v>0</v>
      </c>
    </row>
    <row r="647" s="2" customFormat="1" ht="37.8" customHeight="1">
      <c r="A647" s="40"/>
      <c r="B647" s="41"/>
      <c r="C647" s="215" t="s">
        <v>448</v>
      </c>
      <c r="D647" s="215" t="s">
        <v>190</v>
      </c>
      <c r="E647" s="216" t="s">
        <v>615</v>
      </c>
      <c r="F647" s="217" t="s">
        <v>616</v>
      </c>
      <c r="G647" s="218" t="s">
        <v>345</v>
      </c>
      <c r="H647" s="219">
        <v>76.135000000000005</v>
      </c>
      <c r="I647" s="220"/>
      <c r="J647" s="221">
        <f>ROUND(I647*H647,2)</f>
        <v>0</v>
      </c>
      <c r="K647" s="217" t="s">
        <v>194</v>
      </c>
      <c r="L647" s="46"/>
      <c r="M647" s="222" t="s">
        <v>19</v>
      </c>
      <c r="N647" s="223" t="s">
        <v>44</v>
      </c>
      <c r="O647" s="86"/>
      <c r="P647" s="224">
        <f>O647*H647</f>
        <v>0</v>
      </c>
      <c r="Q647" s="224">
        <v>0</v>
      </c>
      <c r="R647" s="224">
        <f>Q647*H647</f>
        <v>0</v>
      </c>
      <c r="S647" s="224">
        <v>0</v>
      </c>
      <c r="T647" s="225">
        <f>S647*H647</f>
        <v>0</v>
      </c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R647" s="226" t="s">
        <v>135</v>
      </c>
      <c r="AT647" s="226" t="s">
        <v>190</v>
      </c>
      <c r="AU647" s="226" t="s">
        <v>82</v>
      </c>
      <c r="AY647" s="19" t="s">
        <v>188</v>
      </c>
      <c r="BE647" s="227">
        <f>IF(N647="základní",J647,0)</f>
        <v>0</v>
      </c>
      <c r="BF647" s="227">
        <f>IF(N647="snížená",J647,0)</f>
        <v>0</v>
      </c>
      <c r="BG647" s="227">
        <f>IF(N647="zákl. přenesená",J647,0)</f>
        <v>0</v>
      </c>
      <c r="BH647" s="227">
        <f>IF(N647="sníž. přenesená",J647,0)</f>
        <v>0</v>
      </c>
      <c r="BI647" s="227">
        <f>IF(N647="nulová",J647,0)</f>
        <v>0</v>
      </c>
      <c r="BJ647" s="19" t="s">
        <v>80</v>
      </c>
      <c r="BK647" s="227">
        <f>ROUND(I647*H647,2)</f>
        <v>0</v>
      </c>
      <c r="BL647" s="19" t="s">
        <v>135</v>
      </c>
      <c r="BM647" s="226" t="s">
        <v>1035</v>
      </c>
    </row>
    <row r="648" s="2" customFormat="1">
      <c r="A648" s="40"/>
      <c r="B648" s="41"/>
      <c r="C648" s="42"/>
      <c r="D648" s="228" t="s">
        <v>196</v>
      </c>
      <c r="E648" s="42"/>
      <c r="F648" s="229" t="s">
        <v>618</v>
      </c>
      <c r="G648" s="42"/>
      <c r="H648" s="42"/>
      <c r="I648" s="230"/>
      <c r="J648" s="42"/>
      <c r="K648" s="42"/>
      <c r="L648" s="46"/>
      <c r="M648" s="231"/>
      <c r="N648" s="232"/>
      <c r="O648" s="86"/>
      <c r="P648" s="86"/>
      <c r="Q648" s="86"/>
      <c r="R648" s="86"/>
      <c r="S648" s="86"/>
      <c r="T648" s="87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T648" s="19" t="s">
        <v>196</v>
      </c>
      <c r="AU648" s="19" t="s">
        <v>82</v>
      </c>
    </row>
    <row r="649" s="12" customFormat="1" ht="25.92" customHeight="1">
      <c r="A649" s="12"/>
      <c r="B649" s="199"/>
      <c r="C649" s="200"/>
      <c r="D649" s="201" t="s">
        <v>72</v>
      </c>
      <c r="E649" s="202" t="s">
        <v>408</v>
      </c>
      <c r="F649" s="202" t="s">
        <v>409</v>
      </c>
      <c r="G649" s="200"/>
      <c r="H649" s="200"/>
      <c r="I649" s="203"/>
      <c r="J649" s="204">
        <f>BK649</f>
        <v>0</v>
      </c>
      <c r="K649" s="200"/>
      <c r="L649" s="205"/>
      <c r="M649" s="206"/>
      <c r="N649" s="207"/>
      <c r="O649" s="207"/>
      <c r="P649" s="208">
        <f>P650+P689+P720+P729+P767+P905+P919+P1102+P1262+P1309+P1382+P1494+P1624</f>
        <v>0</v>
      </c>
      <c r="Q649" s="207"/>
      <c r="R649" s="208">
        <f>R650+R689+R720+R729+R767+R905+R919+R1102+R1262+R1309+R1382+R1494+R1624</f>
        <v>21.677171690000005</v>
      </c>
      <c r="S649" s="207"/>
      <c r="T649" s="209">
        <f>T650+T689+T720+T729+T767+T905+T919+T1102+T1262+T1309+T1382+T1494+T1624</f>
        <v>0</v>
      </c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R649" s="210" t="s">
        <v>82</v>
      </c>
      <c r="AT649" s="211" t="s">
        <v>72</v>
      </c>
      <c r="AU649" s="211" t="s">
        <v>73</v>
      </c>
      <c r="AY649" s="210" t="s">
        <v>188</v>
      </c>
      <c r="BK649" s="212">
        <f>BK650+BK689+BK720+BK729+BK767+BK905+BK919+BK1102+BK1262+BK1309+BK1382+BK1494+BK1624</f>
        <v>0</v>
      </c>
    </row>
    <row r="650" s="12" customFormat="1" ht="22.8" customHeight="1">
      <c r="A650" s="12"/>
      <c r="B650" s="199"/>
      <c r="C650" s="200"/>
      <c r="D650" s="201" t="s">
        <v>72</v>
      </c>
      <c r="E650" s="213" t="s">
        <v>619</v>
      </c>
      <c r="F650" s="213" t="s">
        <v>620</v>
      </c>
      <c r="G650" s="200"/>
      <c r="H650" s="200"/>
      <c r="I650" s="203"/>
      <c r="J650" s="214">
        <f>BK650</f>
        <v>0</v>
      </c>
      <c r="K650" s="200"/>
      <c r="L650" s="205"/>
      <c r="M650" s="206"/>
      <c r="N650" s="207"/>
      <c r="O650" s="207"/>
      <c r="P650" s="208">
        <f>SUM(P651:P688)</f>
        <v>0</v>
      </c>
      <c r="Q650" s="207"/>
      <c r="R650" s="208">
        <f>SUM(R651:R688)</f>
        <v>0.60598799999999997</v>
      </c>
      <c r="S650" s="207"/>
      <c r="T650" s="209">
        <f>SUM(T651:T688)</f>
        <v>0</v>
      </c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R650" s="210" t="s">
        <v>82</v>
      </c>
      <c r="AT650" s="211" t="s">
        <v>72</v>
      </c>
      <c r="AU650" s="211" t="s">
        <v>80</v>
      </c>
      <c r="AY650" s="210" t="s">
        <v>188</v>
      </c>
      <c r="BK650" s="212">
        <f>SUM(BK651:BK688)</f>
        <v>0</v>
      </c>
    </row>
    <row r="651" s="2" customFormat="1" ht="21.75" customHeight="1">
      <c r="A651" s="40"/>
      <c r="B651" s="41"/>
      <c r="C651" s="215" t="s">
        <v>457</v>
      </c>
      <c r="D651" s="215" t="s">
        <v>190</v>
      </c>
      <c r="E651" s="216" t="s">
        <v>1809</v>
      </c>
      <c r="F651" s="217" t="s">
        <v>1810</v>
      </c>
      <c r="G651" s="218" t="s">
        <v>243</v>
      </c>
      <c r="H651" s="219">
        <v>31.600000000000001</v>
      </c>
      <c r="I651" s="220"/>
      <c r="J651" s="221">
        <f>ROUND(I651*H651,2)</f>
        <v>0</v>
      </c>
      <c r="K651" s="217" t="s">
        <v>194</v>
      </c>
      <c r="L651" s="46"/>
      <c r="M651" s="222" t="s">
        <v>19</v>
      </c>
      <c r="N651" s="223" t="s">
        <v>44</v>
      </c>
      <c r="O651" s="86"/>
      <c r="P651" s="224">
        <f>O651*H651</f>
        <v>0</v>
      </c>
      <c r="Q651" s="224">
        <v>0.0044999999999999997</v>
      </c>
      <c r="R651" s="224">
        <f>Q651*H651</f>
        <v>0.14219999999999999</v>
      </c>
      <c r="S651" s="224">
        <v>0</v>
      </c>
      <c r="T651" s="225">
        <f>S651*H651</f>
        <v>0</v>
      </c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R651" s="226" t="s">
        <v>342</v>
      </c>
      <c r="AT651" s="226" t="s">
        <v>190</v>
      </c>
      <c r="AU651" s="226" t="s">
        <v>82</v>
      </c>
      <c r="AY651" s="19" t="s">
        <v>188</v>
      </c>
      <c r="BE651" s="227">
        <f>IF(N651="základní",J651,0)</f>
        <v>0</v>
      </c>
      <c r="BF651" s="227">
        <f>IF(N651="snížená",J651,0)</f>
        <v>0</v>
      </c>
      <c r="BG651" s="227">
        <f>IF(N651="zákl. přenesená",J651,0)</f>
        <v>0</v>
      </c>
      <c r="BH651" s="227">
        <f>IF(N651="sníž. přenesená",J651,0)</f>
        <v>0</v>
      </c>
      <c r="BI651" s="227">
        <f>IF(N651="nulová",J651,0)</f>
        <v>0</v>
      </c>
      <c r="BJ651" s="19" t="s">
        <v>80</v>
      </c>
      <c r="BK651" s="227">
        <f>ROUND(I651*H651,2)</f>
        <v>0</v>
      </c>
      <c r="BL651" s="19" t="s">
        <v>342</v>
      </c>
      <c r="BM651" s="226" t="s">
        <v>7101</v>
      </c>
    </row>
    <row r="652" s="2" customFormat="1">
      <c r="A652" s="40"/>
      <c r="B652" s="41"/>
      <c r="C652" s="42"/>
      <c r="D652" s="228" t="s">
        <v>196</v>
      </c>
      <c r="E652" s="42"/>
      <c r="F652" s="229" t="s">
        <v>1812</v>
      </c>
      <c r="G652" s="42"/>
      <c r="H652" s="42"/>
      <c r="I652" s="230"/>
      <c r="J652" s="42"/>
      <c r="K652" s="42"/>
      <c r="L652" s="46"/>
      <c r="M652" s="231"/>
      <c r="N652" s="232"/>
      <c r="O652" s="86"/>
      <c r="P652" s="86"/>
      <c r="Q652" s="86"/>
      <c r="R652" s="86"/>
      <c r="S652" s="86"/>
      <c r="T652" s="87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T652" s="19" t="s">
        <v>196</v>
      </c>
      <c r="AU652" s="19" t="s">
        <v>82</v>
      </c>
    </row>
    <row r="653" s="13" customFormat="1">
      <c r="A653" s="13"/>
      <c r="B653" s="233"/>
      <c r="C653" s="234"/>
      <c r="D653" s="235" t="s">
        <v>198</v>
      </c>
      <c r="E653" s="236" t="s">
        <v>19</v>
      </c>
      <c r="F653" s="237" t="s">
        <v>655</v>
      </c>
      <c r="G653" s="234"/>
      <c r="H653" s="236" t="s">
        <v>19</v>
      </c>
      <c r="I653" s="238"/>
      <c r="J653" s="234"/>
      <c r="K653" s="234"/>
      <c r="L653" s="239"/>
      <c r="M653" s="240"/>
      <c r="N653" s="241"/>
      <c r="O653" s="241"/>
      <c r="P653" s="241"/>
      <c r="Q653" s="241"/>
      <c r="R653" s="241"/>
      <c r="S653" s="241"/>
      <c r="T653" s="242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43" t="s">
        <v>198</v>
      </c>
      <c r="AU653" s="243" t="s">
        <v>82</v>
      </c>
      <c r="AV653" s="13" t="s">
        <v>80</v>
      </c>
      <c r="AW653" s="13" t="s">
        <v>35</v>
      </c>
      <c r="AX653" s="13" t="s">
        <v>73</v>
      </c>
      <c r="AY653" s="243" t="s">
        <v>188</v>
      </c>
    </row>
    <row r="654" s="14" customFormat="1">
      <c r="A654" s="14"/>
      <c r="B654" s="244"/>
      <c r="C654" s="245"/>
      <c r="D654" s="235" t="s">
        <v>198</v>
      </c>
      <c r="E654" s="246" t="s">
        <v>19</v>
      </c>
      <c r="F654" s="247" t="s">
        <v>7102</v>
      </c>
      <c r="G654" s="245"/>
      <c r="H654" s="248">
        <v>31.600000000000001</v>
      </c>
      <c r="I654" s="249"/>
      <c r="J654" s="245"/>
      <c r="K654" s="245"/>
      <c r="L654" s="250"/>
      <c r="M654" s="251"/>
      <c r="N654" s="252"/>
      <c r="O654" s="252"/>
      <c r="P654" s="252"/>
      <c r="Q654" s="252"/>
      <c r="R654" s="252"/>
      <c r="S654" s="252"/>
      <c r="T654" s="253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4" t="s">
        <v>198</v>
      </c>
      <c r="AU654" s="254" t="s">
        <v>82</v>
      </c>
      <c r="AV654" s="14" t="s">
        <v>82</v>
      </c>
      <c r="AW654" s="14" t="s">
        <v>35</v>
      </c>
      <c r="AX654" s="14" t="s">
        <v>73</v>
      </c>
      <c r="AY654" s="254" t="s">
        <v>188</v>
      </c>
    </row>
    <row r="655" s="15" customFormat="1">
      <c r="A655" s="15"/>
      <c r="B655" s="255"/>
      <c r="C655" s="256"/>
      <c r="D655" s="235" t="s">
        <v>198</v>
      </c>
      <c r="E655" s="257" t="s">
        <v>19</v>
      </c>
      <c r="F655" s="258" t="s">
        <v>229</v>
      </c>
      <c r="G655" s="256"/>
      <c r="H655" s="259">
        <v>31.600000000000001</v>
      </c>
      <c r="I655" s="260"/>
      <c r="J655" s="256"/>
      <c r="K655" s="256"/>
      <c r="L655" s="261"/>
      <c r="M655" s="262"/>
      <c r="N655" s="263"/>
      <c r="O655" s="263"/>
      <c r="P655" s="263"/>
      <c r="Q655" s="263"/>
      <c r="R655" s="263"/>
      <c r="S655" s="263"/>
      <c r="T655" s="264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T655" s="265" t="s">
        <v>198</v>
      </c>
      <c r="AU655" s="265" t="s">
        <v>82</v>
      </c>
      <c r="AV655" s="15" t="s">
        <v>135</v>
      </c>
      <c r="AW655" s="15" t="s">
        <v>35</v>
      </c>
      <c r="AX655" s="15" t="s">
        <v>80</v>
      </c>
      <c r="AY655" s="265" t="s">
        <v>188</v>
      </c>
    </row>
    <row r="656" s="2" customFormat="1" ht="21.75" customHeight="1">
      <c r="A656" s="40"/>
      <c r="B656" s="41"/>
      <c r="C656" s="215" t="s">
        <v>633</v>
      </c>
      <c r="D656" s="215" t="s">
        <v>190</v>
      </c>
      <c r="E656" s="216" t="s">
        <v>1813</v>
      </c>
      <c r="F656" s="217" t="s">
        <v>1814</v>
      </c>
      <c r="G656" s="218" t="s">
        <v>243</v>
      </c>
      <c r="H656" s="219">
        <v>103.06399999999999</v>
      </c>
      <c r="I656" s="220"/>
      <c r="J656" s="221">
        <f>ROUND(I656*H656,2)</f>
        <v>0</v>
      </c>
      <c r="K656" s="217" t="s">
        <v>194</v>
      </c>
      <c r="L656" s="46"/>
      <c r="M656" s="222" t="s">
        <v>19</v>
      </c>
      <c r="N656" s="223" t="s">
        <v>44</v>
      </c>
      <c r="O656" s="86"/>
      <c r="P656" s="224">
        <f>O656*H656</f>
        <v>0</v>
      </c>
      <c r="Q656" s="224">
        <v>0.0044999999999999997</v>
      </c>
      <c r="R656" s="224">
        <f>Q656*H656</f>
        <v>0.46378799999999992</v>
      </c>
      <c r="S656" s="224">
        <v>0</v>
      </c>
      <c r="T656" s="225">
        <f>S656*H656</f>
        <v>0</v>
      </c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R656" s="226" t="s">
        <v>342</v>
      </c>
      <c r="AT656" s="226" t="s">
        <v>190</v>
      </c>
      <c r="AU656" s="226" t="s">
        <v>82</v>
      </c>
      <c r="AY656" s="19" t="s">
        <v>188</v>
      </c>
      <c r="BE656" s="227">
        <f>IF(N656="základní",J656,0)</f>
        <v>0</v>
      </c>
      <c r="BF656" s="227">
        <f>IF(N656="snížená",J656,0)</f>
        <v>0</v>
      </c>
      <c r="BG656" s="227">
        <f>IF(N656="zákl. přenesená",J656,0)</f>
        <v>0</v>
      </c>
      <c r="BH656" s="227">
        <f>IF(N656="sníž. přenesená",J656,0)</f>
        <v>0</v>
      </c>
      <c r="BI656" s="227">
        <f>IF(N656="nulová",J656,0)</f>
        <v>0</v>
      </c>
      <c r="BJ656" s="19" t="s">
        <v>80</v>
      </c>
      <c r="BK656" s="227">
        <f>ROUND(I656*H656,2)</f>
        <v>0</v>
      </c>
      <c r="BL656" s="19" t="s">
        <v>342</v>
      </c>
      <c r="BM656" s="226" t="s">
        <v>7103</v>
      </c>
    </row>
    <row r="657" s="2" customFormat="1">
      <c r="A657" s="40"/>
      <c r="B657" s="41"/>
      <c r="C657" s="42"/>
      <c r="D657" s="228" t="s">
        <v>196</v>
      </c>
      <c r="E657" s="42"/>
      <c r="F657" s="229" t="s">
        <v>1816</v>
      </c>
      <c r="G657" s="42"/>
      <c r="H657" s="42"/>
      <c r="I657" s="230"/>
      <c r="J657" s="42"/>
      <c r="K657" s="42"/>
      <c r="L657" s="46"/>
      <c r="M657" s="231"/>
      <c r="N657" s="232"/>
      <c r="O657" s="86"/>
      <c r="P657" s="86"/>
      <c r="Q657" s="86"/>
      <c r="R657" s="86"/>
      <c r="S657" s="86"/>
      <c r="T657" s="87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T657" s="19" t="s">
        <v>196</v>
      </c>
      <c r="AU657" s="19" t="s">
        <v>82</v>
      </c>
    </row>
    <row r="658" s="13" customFormat="1">
      <c r="A658" s="13"/>
      <c r="B658" s="233"/>
      <c r="C658" s="234"/>
      <c r="D658" s="235" t="s">
        <v>198</v>
      </c>
      <c r="E658" s="236" t="s">
        <v>19</v>
      </c>
      <c r="F658" s="237" t="s">
        <v>655</v>
      </c>
      <c r="G658" s="234"/>
      <c r="H658" s="236" t="s">
        <v>19</v>
      </c>
      <c r="I658" s="238"/>
      <c r="J658" s="234"/>
      <c r="K658" s="234"/>
      <c r="L658" s="239"/>
      <c r="M658" s="240"/>
      <c r="N658" s="241"/>
      <c r="O658" s="241"/>
      <c r="P658" s="241"/>
      <c r="Q658" s="241"/>
      <c r="R658" s="241"/>
      <c r="S658" s="241"/>
      <c r="T658" s="242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43" t="s">
        <v>198</v>
      </c>
      <c r="AU658" s="243" t="s">
        <v>82</v>
      </c>
      <c r="AV658" s="13" t="s">
        <v>80</v>
      </c>
      <c r="AW658" s="13" t="s">
        <v>35</v>
      </c>
      <c r="AX658" s="13" t="s">
        <v>73</v>
      </c>
      <c r="AY658" s="243" t="s">
        <v>188</v>
      </c>
    </row>
    <row r="659" s="13" customFormat="1">
      <c r="A659" s="13"/>
      <c r="B659" s="233"/>
      <c r="C659" s="234"/>
      <c r="D659" s="235" t="s">
        <v>198</v>
      </c>
      <c r="E659" s="236" t="s">
        <v>19</v>
      </c>
      <c r="F659" s="237" t="s">
        <v>6986</v>
      </c>
      <c r="G659" s="234"/>
      <c r="H659" s="236" t="s">
        <v>19</v>
      </c>
      <c r="I659" s="238"/>
      <c r="J659" s="234"/>
      <c r="K659" s="234"/>
      <c r="L659" s="239"/>
      <c r="M659" s="240"/>
      <c r="N659" s="241"/>
      <c r="O659" s="241"/>
      <c r="P659" s="241"/>
      <c r="Q659" s="241"/>
      <c r="R659" s="241"/>
      <c r="S659" s="241"/>
      <c r="T659" s="242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43" t="s">
        <v>198</v>
      </c>
      <c r="AU659" s="243" t="s">
        <v>82</v>
      </c>
      <c r="AV659" s="13" t="s">
        <v>80</v>
      </c>
      <c r="AW659" s="13" t="s">
        <v>35</v>
      </c>
      <c r="AX659" s="13" t="s">
        <v>73</v>
      </c>
      <c r="AY659" s="243" t="s">
        <v>188</v>
      </c>
    </row>
    <row r="660" s="14" customFormat="1">
      <c r="A660" s="14"/>
      <c r="B660" s="244"/>
      <c r="C660" s="245"/>
      <c r="D660" s="235" t="s">
        <v>198</v>
      </c>
      <c r="E660" s="246" t="s">
        <v>19</v>
      </c>
      <c r="F660" s="247" t="s">
        <v>7104</v>
      </c>
      <c r="G660" s="245"/>
      <c r="H660" s="248">
        <v>16.308</v>
      </c>
      <c r="I660" s="249"/>
      <c r="J660" s="245"/>
      <c r="K660" s="245"/>
      <c r="L660" s="250"/>
      <c r="M660" s="251"/>
      <c r="N660" s="252"/>
      <c r="O660" s="252"/>
      <c r="P660" s="252"/>
      <c r="Q660" s="252"/>
      <c r="R660" s="252"/>
      <c r="S660" s="252"/>
      <c r="T660" s="253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54" t="s">
        <v>198</v>
      </c>
      <c r="AU660" s="254" t="s">
        <v>82</v>
      </c>
      <c r="AV660" s="14" t="s">
        <v>82</v>
      </c>
      <c r="AW660" s="14" t="s">
        <v>35</v>
      </c>
      <c r="AX660" s="14" t="s">
        <v>73</v>
      </c>
      <c r="AY660" s="254" t="s">
        <v>188</v>
      </c>
    </row>
    <row r="661" s="14" customFormat="1">
      <c r="A661" s="14"/>
      <c r="B661" s="244"/>
      <c r="C661" s="245"/>
      <c r="D661" s="235" t="s">
        <v>198</v>
      </c>
      <c r="E661" s="246" t="s">
        <v>19</v>
      </c>
      <c r="F661" s="247" t="s">
        <v>7105</v>
      </c>
      <c r="G661" s="245"/>
      <c r="H661" s="248">
        <v>-3.2040000000000002</v>
      </c>
      <c r="I661" s="249"/>
      <c r="J661" s="245"/>
      <c r="K661" s="245"/>
      <c r="L661" s="250"/>
      <c r="M661" s="251"/>
      <c r="N661" s="252"/>
      <c r="O661" s="252"/>
      <c r="P661" s="252"/>
      <c r="Q661" s="252"/>
      <c r="R661" s="252"/>
      <c r="S661" s="252"/>
      <c r="T661" s="253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4" t="s">
        <v>198</v>
      </c>
      <c r="AU661" s="254" t="s">
        <v>82</v>
      </c>
      <c r="AV661" s="14" t="s">
        <v>82</v>
      </c>
      <c r="AW661" s="14" t="s">
        <v>35</v>
      </c>
      <c r="AX661" s="14" t="s">
        <v>73</v>
      </c>
      <c r="AY661" s="254" t="s">
        <v>188</v>
      </c>
    </row>
    <row r="662" s="13" customFormat="1">
      <c r="A662" s="13"/>
      <c r="B662" s="233"/>
      <c r="C662" s="234"/>
      <c r="D662" s="235" t="s">
        <v>198</v>
      </c>
      <c r="E662" s="236" t="s">
        <v>19</v>
      </c>
      <c r="F662" s="237" t="s">
        <v>6988</v>
      </c>
      <c r="G662" s="234"/>
      <c r="H662" s="236" t="s">
        <v>19</v>
      </c>
      <c r="I662" s="238"/>
      <c r="J662" s="234"/>
      <c r="K662" s="234"/>
      <c r="L662" s="239"/>
      <c r="M662" s="240"/>
      <c r="N662" s="241"/>
      <c r="O662" s="241"/>
      <c r="P662" s="241"/>
      <c r="Q662" s="241"/>
      <c r="R662" s="241"/>
      <c r="S662" s="241"/>
      <c r="T662" s="242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3" t="s">
        <v>198</v>
      </c>
      <c r="AU662" s="243" t="s">
        <v>82</v>
      </c>
      <c r="AV662" s="13" t="s">
        <v>80</v>
      </c>
      <c r="AW662" s="13" t="s">
        <v>35</v>
      </c>
      <c r="AX662" s="13" t="s">
        <v>73</v>
      </c>
      <c r="AY662" s="243" t="s">
        <v>188</v>
      </c>
    </row>
    <row r="663" s="14" customFormat="1">
      <c r="A663" s="14"/>
      <c r="B663" s="244"/>
      <c r="C663" s="245"/>
      <c r="D663" s="235" t="s">
        <v>198</v>
      </c>
      <c r="E663" s="246" t="s">
        <v>19</v>
      </c>
      <c r="F663" s="247" t="s">
        <v>7106</v>
      </c>
      <c r="G663" s="245"/>
      <c r="H663" s="248">
        <v>19.007999999999999</v>
      </c>
      <c r="I663" s="249"/>
      <c r="J663" s="245"/>
      <c r="K663" s="245"/>
      <c r="L663" s="250"/>
      <c r="M663" s="251"/>
      <c r="N663" s="252"/>
      <c r="O663" s="252"/>
      <c r="P663" s="252"/>
      <c r="Q663" s="252"/>
      <c r="R663" s="252"/>
      <c r="S663" s="252"/>
      <c r="T663" s="253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4" t="s">
        <v>198</v>
      </c>
      <c r="AU663" s="254" t="s">
        <v>82</v>
      </c>
      <c r="AV663" s="14" t="s">
        <v>82</v>
      </c>
      <c r="AW663" s="14" t="s">
        <v>35</v>
      </c>
      <c r="AX663" s="14" t="s">
        <v>73</v>
      </c>
      <c r="AY663" s="254" t="s">
        <v>188</v>
      </c>
    </row>
    <row r="664" s="14" customFormat="1">
      <c r="A664" s="14"/>
      <c r="B664" s="244"/>
      <c r="C664" s="245"/>
      <c r="D664" s="235" t="s">
        <v>198</v>
      </c>
      <c r="E664" s="246" t="s">
        <v>19</v>
      </c>
      <c r="F664" s="247" t="s">
        <v>7105</v>
      </c>
      <c r="G664" s="245"/>
      <c r="H664" s="248">
        <v>-3.2040000000000002</v>
      </c>
      <c r="I664" s="249"/>
      <c r="J664" s="245"/>
      <c r="K664" s="245"/>
      <c r="L664" s="250"/>
      <c r="M664" s="251"/>
      <c r="N664" s="252"/>
      <c r="O664" s="252"/>
      <c r="P664" s="252"/>
      <c r="Q664" s="252"/>
      <c r="R664" s="252"/>
      <c r="S664" s="252"/>
      <c r="T664" s="253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54" t="s">
        <v>198</v>
      </c>
      <c r="AU664" s="254" t="s">
        <v>82</v>
      </c>
      <c r="AV664" s="14" t="s">
        <v>82</v>
      </c>
      <c r="AW664" s="14" t="s">
        <v>35</v>
      </c>
      <c r="AX664" s="14" t="s">
        <v>73</v>
      </c>
      <c r="AY664" s="254" t="s">
        <v>188</v>
      </c>
    </row>
    <row r="665" s="13" customFormat="1">
      <c r="A665" s="13"/>
      <c r="B665" s="233"/>
      <c r="C665" s="234"/>
      <c r="D665" s="235" t="s">
        <v>198</v>
      </c>
      <c r="E665" s="236" t="s">
        <v>19</v>
      </c>
      <c r="F665" s="237" t="s">
        <v>6990</v>
      </c>
      <c r="G665" s="234"/>
      <c r="H665" s="236" t="s">
        <v>19</v>
      </c>
      <c r="I665" s="238"/>
      <c r="J665" s="234"/>
      <c r="K665" s="234"/>
      <c r="L665" s="239"/>
      <c r="M665" s="240"/>
      <c r="N665" s="241"/>
      <c r="O665" s="241"/>
      <c r="P665" s="241"/>
      <c r="Q665" s="241"/>
      <c r="R665" s="241"/>
      <c r="S665" s="241"/>
      <c r="T665" s="242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3" t="s">
        <v>198</v>
      </c>
      <c r="AU665" s="243" t="s">
        <v>82</v>
      </c>
      <c r="AV665" s="13" t="s">
        <v>80</v>
      </c>
      <c r="AW665" s="13" t="s">
        <v>35</v>
      </c>
      <c r="AX665" s="13" t="s">
        <v>73</v>
      </c>
      <c r="AY665" s="243" t="s">
        <v>188</v>
      </c>
    </row>
    <row r="666" s="14" customFormat="1">
      <c r="A666" s="14"/>
      <c r="B666" s="244"/>
      <c r="C666" s="245"/>
      <c r="D666" s="235" t="s">
        <v>198</v>
      </c>
      <c r="E666" s="246" t="s">
        <v>19</v>
      </c>
      <c r="F666" s="247" t="s">
        <v>7107</v>
      </c>
      <c r="G666" s="245"/>
      <c r="H666" s="248">
        <v>12.311999999999999</v>
      </c>
      <c r="I666" s="249"/>
      <c r="J666" s="245"/>
      <c r="K666" s="245"/>
      <c r="L666" s="250"/>
      <c r="M666" s="251"/>
      <c r="N666" s="252"/>
      <c r="O666" s="252"/>
      <c r="P666" s="252"/>
      <c r="Q666" s="252"/>
      <c r="R666" s="252"/>
      <c r="S666" s="252"/>
      <c r="T666" s="253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54" t="s">
        <v>198</v>
      </c>
      <c r="AU666" s="254" t="s">
        <v>82</v>
      </c>
      <c r="AV666" s="14" t="s">
        <v>82</v>
      </c>
      <c r="AW666" s="14" t="s">
        <v>35</v>
      </c>
      <c r="AX666" s="14" t="s">
        <v>73</v>
      </c>
      <c r="AY666" s="254" t="s">
        <v>188</v>
      </c>
    </row>
    <row r="667" s="14" customFormat="1">
      <c r="A667" s="14"/>
      <c r="B667" s="244"/>
      <c r="C667" s="245"/>
      <c r="D667" s="235" t="s">
        <v>198</v>
      </c>
      <c r="E667" s="246" t="s">
        <v>19</v>
      </c>
      <c r="F667" s="247" t="s">
        <v>7108</v>
      </c>
      <c r="G667" s="245"/>
      <c r="H667" s="248">
        <v>-1.6020000000000001</v>
      </c>
      <c r="I667" s="249"/>
      <c r="J667" s="245"/>
      <c r="K667" s="245"/>
      <c r="L667" s="250"/>
      <c r="M667" s="251"/>
      <c r="N667" s="252"/>
      <c r="O667" s="252"/>
      <c r="P667" s="252"/>
      <c r="Q667" s="252"/>
      <c r="R667" s="252"/>
      <c r="S667" s="252"/>
      <c r="T667" s="253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54" t="s">
        <v>198</v>
      </c>
      <c r="AU667" s="254" t="s">
        <v>82</v>
      </c>
      <c r="AV667" s="14" t="s">
        <v>82</v>
      </c>
      <c r="AW667" s="14" t="s">
        <v>35</v>
      </c>
      <c r="AX667" s="14" t="s">
        <v>73</v>
      </c>
      <c r="AY667" s="254" t="s">
        <v>188</v>
      </c>
    </row>
    <row r="668" s="13" customFormat="1">
      <c r="A668" s="13"/>
      <c r="B668" s="233"/>
      <c r="C668" s="234"/>
      <c r="D668" s="235" t="s">
        <v>198</v>
      </c>
      <c r="E668" s="236" t="s">
        <v>19</v>
      </c>
      <c r="F668" s="237" t="s">
        <v>7058</v>
      </c>
      <c r="G668" s="234"/>
      <c r="H668" s="236" t="s">
        <v>19</v>
      </c>
      <c r="I668" s="238"/>
      <c r="J668" s="234"/>
      <c r="K668" s="234"/>
      <c r="L668" s="239"/>
      <c r="M668" s="240"/>
      <c r="N668" s="241"/>
      <c r="O668" s="241"/>
      <c r="P668" s="241"/>
      <c r="Q668" s="241"/>
      <c r="R668" s="241"/>
      <c r="S668" s="241"/>
      <c r="T668" s="242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43" t="s">
        <v>198</v>
      </c>
      <c r="AU668" s="243" t="s">
        <v>82</v>
      </c>
      <c r="AV668" s="13" t="s">
        <v>80</v>
      </c>
      <c r="AW668" s="13" t="s">
        <v>35</v>
      </c>
      <c r="AX668" s="13" t="s">
        <v>73</v>
      </c>
      <c r="AY668" s="243" t="s">
        <v>188</v>
      </c>
    </row>
    <row r="669" s="14" customFormat="1">
      <c r="A669" s="14"/>
      <c r="B669" s="244"/>
      <c r="C669" s="245"/>
      <c r="D669" s="235" t="s">
        <v>198</v>
      </c>
      <c r="E669" s="246" t="s">
        <v>19</v>
      </c>
      <c r="F669" s="247" t="s">
        <v>7109</v>
      </c>
      <c r="G669" s="245"/>
      <c r="H669" s="248">
        <v>12.545999999999999</v>
      </c>
      <c r="I669" s="249"/>
      <c r="J669" s="245"/>
      <c r="K669" s="245"/>
      <c r="L669" s="250"/>
      <c r="M669" s="251"/>
      <c r="N669" s="252"/>
      <c r="O669" s="252"/>
      <c r="P669" s="252"/>
      <c r="Q669" s="252"/>
      <c r="R669" s="252"/>
      <c r="S669" s="252"/>
      <c r="T669" s="253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4" t="s">
        <v>198</v>
      </c>
      <c r="AU669" s="254" t="s">
        <v>82</v>
      </c>
      <c r="AV669" s="14" t="s">
        <v>82</v>
      </c>
      <c r="AW669" s="14" t="s">
        <v>35</v>
      </c>
      <c r="AX669" s="14" t="s">
        <v>73</v>
      </c>
      <c r="AY669" s="254" t="s">
        <v>188</v>
      </c>
    </row>
    <row r="670" s="14" customFormat="1">
      <c r="A670" s="14"/>
      <c r="B670" s="244"/>
      <c r="C670" s="245"/>
      <c r="D670" s="235" t="s">
        <v>198</v>
      </c>
      <c r="E670" s="246" t="s">
        <v>19</v>
      </c>
      <c r="F670" s="247" t="s">
        <v>7110</v>
      </c>
      <c r="G670" s="245"/>
      <c r="H670" s="248">
        <v>-1.6200000000000001</v>
      </c>
      <c r="I670" s="249"/>
      <c r="J670" s="245"/>
      <c r="K670" s="245"/>
      <c r="L670" s="250"/>
      <c r="M670" s="251"/>
      <c r="N670" s="252"/>
      <c r="O670" s="252"/>
      <c r="P670" s="252"/>
      <c r="Q670" s="252"/>
      <c r="R670" s="252"/>
      <c r="S670" s="252"/>
      <c r="T670" s="253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4" t="s">
        <v>198</v>
      </c>
      <c r="AU670" s="254" t="s">
        <v>82</v>
      </c>
      <c r="AV670" s="14" t="s">
        <v>82</v>
      </c>
      <c r="AW670" s="14" t="s">
        <v>35</v>
      </c>
      <c r="AX670" s="14" t="s">
        <v>73</v>
      </c>
      <c r="AY670" s="254" t="s">
        <v>188</v>
      </c>
    </row>
    <row r="671" s="13" customFormat="1">
      <c r="A671" s="13"/>
      <c r="B671" s="233"/>
      <c r="C671" s="234"/>
      <c r="D671" s="235" t="s">
        <v>198</v>
      </c>
      <c r="E671" s="236" t="s">
        <v>19</v>
      </c>
      <c r="F671" s="237" t="s">
        <v>6944</v>
      </c>
      <c r="G671" s="234"/>
      <c r="H671" s="236" t="s">
        <v>19</v>
      </c>
      <c r="I671" s="238"/>
      <c r="J671" s="234"/>
      <c r="K671" s="234"/>
      <c r="L671" s="239"/>
      <c r="M671" s="240"/>
      <c r="N671" s="241"/>
      <c r="O671" s="241"/>
      <c r="P671" s="241"/>
      <c r="Q671" s="241"/>
      <c r="R671" s="241"/>
      <c r="S671" s="241"/>
      <c r="T671" s="242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3" t="s">
        <v>198</v>
      </c>
      <c r="AU671" s="243" t="s">
        <v>82</v>
      </c>
      <c r="AV671" s="13" t="s">
        <v>80</v>
      </c>
      <c r="AW671" s="13" t="s">
        <v>35</v>
      </c>
      <c r="AX671" s="13" t="s">
        <v>73</v>
      </c>
      <c r="AY671" s="243" t="s">
        <v>188</v>
      </c>
    </row>
    <row r="672" s="14" customFormat="1">
      <c r="A672" s="14"/>
      <c r="B672" s="244"/>
      <c r="C672" s="245"/>
      <c r="D672" s="235" t="s">
        <v>198</v>
      </c>
      <c r="E672" s="246" t="s">
        <v>19</v>
      </c>
      <c r="F672" s="247" t="s">
        <v>2583</v>
      </c>
      <c r="G672" s="245"/>
      <c r="H672" s="248">
        <v>12.186</v>
      </c>
      <c r="I672" s="249"/>
      <c r="J672" s="245"/>
      <c r="K672" s="245"/>
      <c r="L672" s="250"/>
      <c r="M672" s="251"/>
      <c r="N672" s="252"/>
      <c r="O672" s="252"/>
      <c r="P672" s="252"/>
      <c r="Q672" s="252"/>
      <c r="R672" s="252"/>
      <c r="S672" s="252"/>
      <c r="T672" s="253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4" t="s">
        <v>198</v>
      </c>
      <c r="AU672" s="254" t="s">
        <v>82</v>
      </c>
      <c r="AV672" s="14" t="s">
        <v>82</v>
      </c>
      <c r="AW672" s="14" t="s">
        <v>35</v>
      </c>
      <c r="AX672" s="14" t="s">
        <v>73</v>
      </c>
      <c r="AY672" s="254" t="s">
        <v>188</v>
      </c>
    </row>
    <row r="673" s="14" customFormat="1">
      <c r="A673" s="14"/>
      <c r="B673" s="244"/>
      <c r="C673" s="245"/>
      <c r="D673" s="235" t="s">
        <v>198</v>
      </c>
      <c r="E673" s="246" t="s">
        <v>19</v>
      </c>
      <c r="F673" s="247" t="s">
        <v>1818</v>
      </c>
      <c r="G673" s="245"/>
      <c r="H673" s="248">
        <v>-3.2400000000000002</v>
      </c>
      <c r="I673" s="249"/>
      <c r="J673" s="245"/>
      <c r="K673" s="245"/>
      <c r="L673" s="250"/>
      <c r="M673" s="251"/>
      <c r="N673" s="252"/>
      <c r="O673" s="252"/>
      <c r="P673" s="252"/>
      <c r="Q673" s="252"/>
      <c r="R673" s="252"/>
      <c r="S673" s="252"/>
      <c r="T673" s="253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4" t="s">
        <v>198</v>
      </c>
      <c r="AU673" s="254" t="s">
        <v>82</v>
      </c>
      <c r="AV673" s="14" t="s">
        <v>82</v>
      </c>
      <c r="AW673" s="14" t="s">
        <v>35</v>
      </c>
      <c r="AX673" s="14" t="s">
        <v>73</v>
      </c>
      <c r="AY673" s="254" t="s">
        <v>188</v>
      </c>
    </row>
    <row r="674" s="13" customFormat="1">
      <c r="A674" s="13"/>
      <c r="B674" s="233"/>
      <c r="C674" s="234"/>
      <c r="D674" s="235" t="s">
        <v>198</v>
      </c>
      <c r="E674" s="236" t="s">
        <v>19</v>
      </c>
      <c r="F674" s="237" t="s">
        <v>6945</v>
      </c>
      <c r="G674" s="234"/>
      <c r="H674" s="236" t="s">
        <v>19</v>
      </c>
      <c r="I674" s="238"/>
      <c r="J674" s="234"/>
      <c r="K674" s="234"/>
      <c r="L674" s="239"/>
      <c r="M674" s="240"/>
      <c r="N674" s="241"/>
      <c r="O674" s="241"/>
      <c r="P674" s="241"/>
      <c r="Q674" s="241"/>
      <c r="R674" s="241"/>
      <c r="S674" s="241"/>
      <c r="T674" s="242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43" t="s">
        <v>198</v>
      </c>
      <c r="AU674" s="243" t="s">
        <v>82</v>
      </c>
      <c r="AV674" s="13" t="s">
        <v>80</v>
      </c>
      <c r="AW674" s="13" t="s">
        <v>35</v>
      </c>
      <c r="AX674" s="13" t="s">
        <v>73</v>
      </c>
      <c r="AY674" s="243" t="s">
        <v>188</v>
      </c>
    </row>
    <row r="675" s="14" customFormat="1">
      <c r="A675" s="14"/>
      <c r="B675" s="244"/>
      <c r="C675" s="245"/>
      <c r="D675" s="235" t="s">
        <v>198</v>
      </c>
      <c r="E675" s="246" t="s">
        <v>19</v>
      </c>
      <c r="F675" s="247" t="s">
        <v>7111</v>
      </c>
      <c r="G675" s="245"/>
      <c r="H675" s="248">
        <v>23.904</v>
      </c>
      <c r="I675" s="249"/>
      <c r="J675" s="245"/>
      <c r="K675" s="245"/>
      <c r="L675" s="250"/>
      <c r="M675" s="251"/>
      <c r="N675" s="252"/>
      <c r="O675" s="252"/>
      <c r="P675" s="252"/>
      <c r="Q675" s="252"/>
      <c r="R675" s="252"/>
      <c r="S675" s="252"/>
      <c r="T675" s="253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54" t="s">
        <v>198</v>
      </c>
      <c r="AU675" s="254" t="s">
        <v>82</v>
      </c>
      <c r="AV675" s="14" t="s">
        <v>82</v>
      </c>
      <c r="AW675" s="14" t="s">
        <v>35</v>
      </c>
      <c r="AX675" s="14" t="s">
        <v>73</v>
      </c>
      <c r="AY675" s="254" t="s">
        <v>188</v>
      </c>
    </row>
    <row r="676" s="14" customFormat="1">
      <c r="A676" s="14"/>
      <c r="B676" s="244"/>
      <c r="C676" s="245"/>
      <c r="D676" s="235" t="s">
        <v>198</v>
      </c>
      <c r="E676" s="246" t="s">
        <v>19</v>
      </c>
      <c r="F676" s="247" t="s">
        <v>7110</v>
      </c>
      <c r="G676" s="245"/>
      <c r="H676" s="248">
        <v>-1.6200000000000001</v>
      </c>
      <c r="I676" s="249"/>
      <c r="J676" s="245"/>
      <c r="K676" s="245"/>
      <c r="L676" s="250"/>
      <c r="M676" s="251"/>
      <c r="N676" s="252"/>
      <c r="O676" s="252"/>
      <c r="P676" s="252"/>
      <c r="Q676" s="252"/>
      <c r="R676" s="252"/>
      <c r="S676" s="252"/>
      <c r="T676" s="253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54" t="s">
        <v>198</v>
      </c>
      <c r="AU676" s="254" t="s">
        <v>82</v>
      </c>
      <c r="AV676" s="14" t="s">
        <v>82</v>
      </c>
      <c r="AW676" s="14" t="s">
        <v>35</v>
      </c>
      <c r="AX676" s="14" t="s">
        <v>73</v>
      </c>
      <c r="AY676" s="254" t="s">
        <v>188</v>
      </c>
    </row>
    <row r="677" s="13" customFormat="1">
      <c r="A677" s="13"/>
      <c r="B677" s="233"/>
      <c r="C677" s="234"/>
      <c r="D677" s="235" t="s">
        <v>198</v>
      </c>
      <c r="E677" s="236" t="s">
        <v>19</v>
      </c>
      <c r="F677" s="237" t="s">
        <v>7065</v>
      </c>
      <c r="G677" s="234"/>
      <c r="H677" s="236" t="s">
        <v>19</v>
      </c>
      <c r="I677" s="238"/>
      <c r="J677" s="234"/>
      <c r="K677" s="234"/>
      <c r="L677" s="239"/>
      <c r="M677" s="240"/>
      <c r="N677" s="241"/>
      <c r="O677" s="241"/>
      <c r="P677" s="241"/>
      <c r="Q677" s="241"/>
      <c r="R677" s="241"/>
      <c r="S677" s="241"/>
      <c r="T677" s="24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3" t="s">
        <v>198</v>
      </c>
      <c r="AU677" s="243" t="s">
        <v>82</v>
      </c>
      <c r="AV677" s="13" t="s">
        <v>80</v>
      </c>
      <c r="AW677" s="13" t="s">
        <v>35</v>
      </c>
      <c r="AX677" s="13" t="s">
        <v>73</v>
      </c>
      <c r="AY677" s="243" t="s">
        <v>188</v>
      </c>
    </row>
    <row r="678" s="14" customFormat="1">
      <c r="A678" s="14"/>
      <c r="B678" s="244"/>
      <c r="C678" s="245"/>
      <c r="D678" s="235" t="s">
        <v>198</v>
      </c>
      <c r="E678" s="246" t="s">
        <v>19</v>
      </c>
      <c r="F678" s="247" t="s">
        <v>7112</v>
      </c>
      <c r="G678" s="245"/>
      <c r="H678" s="248">
        <v>12.826000000000001</v>
      </c>
      <c r="I678" s="249"/>
      <c r="J678" s="245"/>
      <c r="K678" s="245"/>
      <c r="L678" s="250"/>
      <c r="M678" s="251"/>
      <c r="N678" s="252"/>
      <c r="O678" s="252"/>
      <c r="P678" s="252"/>
      <c r="Q678" s="252"/>
      <c r="R678" s="252"/>
      <c r="S678" s="252"/>
      <c r="T678" s="253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54" t="s">
        <v>198</v>
      </c>
      <c r="AU678" s="254" t="s">
        <v>82</v>
      </c>
      <c r="AV678" s="14" t="s">
        <v>82</v>
      </c>
      <c r="AW678" s="14" t="s">
        <v>35</v>
      </c>
      <c r="AX678" s="14" t="s">
        <v>73</v>
      </c>
      <c r="AY678" s="254" t="s">
        <v>188</v>
      </c>
    </row>
    <row r="679" s="14" customFormat="1">
      <c r="A679" s="14"/>
      <c r="B679" s="244"/>
      <c r="C679" s="245"/>
      <c r="D679" s="235" t="s">
        <v>198</v>
      </c>
      <c r="E679" s="246" t="s">
        <v>19</v>
      </c>
      <c r="F679" s="247" t="s">
        <v>7113</v>
      </c>
      <c r="G679" s="245"/>
      <c r="H679" s="248">
        <v>-1.6160000000000001</v>
      </c>
      <c r="I679" s="249"/>
      <c r="J679" s="245"/>
      <c r="K679" s="245"/>
      <c r="L679" s="250"/>
      <c r="M679" s="251"/>
      <c r="N679" s="252"/>
      <c r="O679" s="252"/>
      <c r="P679" s="252"/>
      <c r="Q679" s="252"/>
      <c r="R679" s="252"/>
      <c r="S679" s="252"/>
      <c r="T679" s="253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4" t="s">
        <v>198</v>
      </c>
      <c r="AU679" s="254" t="s">
        <v>82</v>
      </c>
      <c r="AV679" s="14" t="s">
        <v>82</v>
      </c>
      <c r="AW679" s="14" t="s">
        <v>35</v>
      </c>
      <c r="AX679" s="14" t="s">
        <v>73</v>
      </c>
      <c r="AY679" s="254" t="s">
        <v>188</v>
      </c>
    </row>
    <row r="680" s="13" customFormat="1">
      <c r="A680" s="13"/>
      <c r="B680" s="233"/>
      <c r="C680" s="234"/>
      <c r="D680" s="235" t="s">
        <v>198</v>
      </c>
      <c r="E680" s="236" t="s">
        <v>19</v>
      </c>
      <c r="F680" s="237" t="s">
        <v>7067</v>
      </c>
      <c r="G680" s="234"/>
      <c r="H680" s="236" t="s">
        <v>19</v>
      </c>
      <c r="I680" s="238"/>
      <c r="J680" s="234"/>
      <c r="K680" s="234"/>
      <c r="L680" s="239"/>
      <c r="M680" s="240"/>
      <c r="N680" s="241"/>
      <c r="O680" s="241"/>
      <c r="P680" s="241"/>
      <c r="Q680" s="241"/>
      <c r="R680" s="241"/>
      <c r="S680" s="241"/>
      <c r="T680" s="242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43" t="s">
        <v>198</v>
      </c>
      <c r="AU680" s="243" t="s">
        <v>82</v>
      </c>
      <c r="AV680" s="13" t="s">
        <v>80</v>
      </c>
      <c r="AW680" s="13" t="s">
        <v>35</v>
      </c>
      <c r="AX680" s="13" t="s">
        <v>73</v>
      </c>
      <c r="AY680" s="243" t="s">
        <v>188</v>
      </c>
    </row>
    <row r="681" s="14" customFormat="1">
      <c r="A681" s="14"/>
      <c r="B681" s="244"/>
      <c r="C681" s="245"/>
      <c r="D681" s="235" t="s">
        <v>198</v>
      </c>
      <c r="E681" s="246" t="s">
        <v>19</v>
      </c>
      <c r="F681" s="247" t="s">
        <v>7114</v>
      </c>
      <c r="G681" s="245"/>
      <c r="H681" s="248">
        <v>7.2000000000000002</v>
      </c>
      <c r="I681" s="249"/>
      <c r="J681" s="245"/>
      <c r="K681" s="245"/>
      <c r="L681" s="250"/>
      <c r="M681" s="251"/>
      <c r="N681" s="252"/>
      <c r="O681" s="252"/>
      <c r="P681" s="252"/>
      <c r="Q681" s="252"/>
      <c r="R681" s="252"/>
      <c r="S681" s="252"/>
      <c r="T681" s="253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54" t="s">
        <v>198</v>
      </c>
      <c r="AU681" s="254" t="s">
        <v>82</v>
      </c>
      <c r="AV681" s="14" t="s">
        <v>82</v>
      </c>
      <c r="AW681" s="14" t="s">
        <v>35</v>
      </c>
      <c r="AX681" s="14" t="s">
        <v>73</v>
      </c>
      <c r="AY681" s="254" t="s">
        <v>188</v>
      </c>
    </row>
    <row r="682" s="14" customFormat="1">
      <c r="A682" s="14"/>
      <c r="B682" s="244"/>
      <c r="C682" s="245"/>
      <c r="D682" s="235" t="s">
        <v>198</v>
      </c>
      <c r="E682" s="246" t="s">
        <v>19</v>
      </c>
      <c r="F682" s="247" t="s">
        <v>7115</v>
      </c>
      <c r="G682" s="245"/>
      <c r="H682" s="248">
        <v>-4.3200000000000003</v>
      </c>
      <c r="I682" s="249"/>
      <c r="J682" s="245"/>
      <c r="K682" s="245"/>
      <c r="L682" s="250"/>
      <c r="M682" s="251"/>
      <c r="N682" s="252"/>
      <c r="O682" s="252"/>
      <c r="P682" s="252"/>
      <c r="Q682" s="252"/>
      <c r="R682" s="252"/>
      <c r="S682" s="252"/>
      <c r="T682" s="253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54" t="s">
        <v>198</v>
      </c>
      <c r="AU682" s="254" t="s">
        <v>82</v>
      </c>
      <c r="AV682" s="14" t="s">
        <v>82</v>
      </c>
      <c r="AW682" s="14" t="s">
        <v>35</v>
      </c>
      <c r="AX682" s="14" t="s">
        <v>73</v>
      </c>
      <c r="AY682" s="254" t="s">
        <v>188</v>
      </c>
    </row>
    <row r="683" s="13" customFormat="1">
      <c r="A683" s="13"/>
      <c r="B683" s="233"/>
      <c r="C683" s="234"/>
      <c r="D683" s="235" t="s">
        <v>198</v>
      </c>
      <c r="E683" s="236" t="s">
        <v>19</v>
      </c>
      <c r="F683" s="237" t="s">
        <v>7069</v>
      </c>
      <c r="G683" s="234"/>
      <c r="H683" s="236" t="s">
        <v>19</v>
      </c>
      <c r="I683" s="238"/>
      <c r="J683" s="234"/>
      <c r="K683" s="234"/>
      <c r="L683" s="239"/>
      <c r="M683" s="240"/>
      <c r="N683" s="241"/>
      <c r="O683" s="241"/>
      <c r="P683" s="241"/>
      <c r="Q683" s="241"/>
      <c r="R683" s="241"/>
      <c r="S683" s="241"/>
      <c r="T683" s="242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3" t="s">
        <v>198</v>
      </c>
      <c r="AU683" s="243" t="s">
        <v>82</v>
      </c>
      <c r="AV683" s="13" t="s">
        <v>80</v>
      </c>
      <c r="AW683" s="13" t="s">
        <v>35</v>
      </c>
      <c r="AX683" s="13" t="s">
        <v>73</v>
      </c>
      <c r="AY683" s="243" t="s">
        <v>188</v>
      </c>
    </row>
    <row r="684" s="14" customFormat="1">
      <c r="A684" s="14"/>
      <c r="B684" s="244"/>
      <c r="C684" s="245"/>
      <c r="D684" s="235" t="s">
        <v>198</v>
      </c>
      <c r="E684" s="246" t="s">
        <v>19</v>
      </c>
      <c r="F684" s="247" t="s">
        <v>7116</v>
      </c>
      <c r="G684" s="245"/>
      <c r="H684" s="248">
        <v>8.6400000000000006</v>
      </c>
      <c r="I684" s="249"/>
      <c r="J684" s="245"/>
      <c r="K684" s="245"/>
      <c r="L684" s="250"/>
      <c r="M684" s="251"/>
      <c r="N684" s="252"/>
      <c r="O684" s="252"/>
      <c r="P684" s="252"/>
      <c r="Q684" s="252"/>
      <c r="R684" s="252"/>
      <c r="S684" s="252"/>
      <c r="T684" s="253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4" t="s">
        <v>198</v>
      </c>
      <c r="AU684" s="254" t="s">
        <v>82</v>
      </c>
      <c r="AV684" s="14" t="s">
        <v>82</v>
      </c>
      <c r="AW684" s="14" t="s">
        <v>35</v>
      </c>
      <c r="AX684" s="14" t="s">
        <v>73</v>
      </c>
      <c r="AY684" s="254" t="s">
        <v>188</v>
      </c>
    </row>
    <row r="685" s="14" customFormat="1">
      <c r="A685" s="14"/>
      <c r="B685" s="244"/>
      <c r="C685" s="245"/>
      <c r="D685" s="235" t="s">
        <v>198</v>
      </c>
      <c r="E685" s="246" t="s">
        <v>19</v>
      </c>
      <c r="F685" s="247" t="s">
        <v>7117</v>
      </c>
      <c r="G685" s="245"/>
      <c r="H685" s="248">
        <v>-1.44</v>
      </c>
      <c r="I685" s="249"/>
      <c r="J685" s="245"/>
      <c r="K685" s="245"/>
      <c r="L685" s="250"/>
      <c r="M685" s="251"/>
      <c r="N685" s="252"/>
      <c r="O685" s="252"/>
      <c r="P685" s="252"/>
      <c r="Q685" s="252"/>
      <c r="R685" s="252"/>
      <c r="S685" s="252"/>
      <c r="T685" s="253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4" t="s">
        <v>198</v>
      </c>
      <c r="AU685" s="254" t="s">
        <v>82</v>
      </c>
      <c r="AV685" s="14" t="s">
        <v>82</v>
      </c>
      <c r="AW685" s="14" t="s">
        <v>35</v>
      </c>
      <c r="AX685" s="14" t="s">
        <v>73</v>
      </c>
      <c r="AY685" s="254" t="s">
        <v>188</v>
      </c>
    </row>
    <row r="686" s="15" customFormat="1">
      <c r="A686" s="15"/>
      <c r="B686" s="255"/>
      <c r="C686" s="256"/>
      <c r="D686" s="235" t="s">
        <v>198</v>
      </c>
      <c r="E686" s="257" t="s">
        <v>19</v>
      </c>
      <c r="F686" s="258" t="s">
        <v>229</v>
      </c>
      <c r="G686" s="256"/>
      <c r="H686" s="259">
        <v>103.06400000000001</v>
      </c>
      <c r="I686" s="260"/>
      <c r="J686" s="256"/>
      <c r="K686" s="256"/>
      <c r="L686" s="261"/>
      <c r="M686" s="262"/>
      <c r="N686" s="263"/>
      <c r="O686" s="263"/>
      <c r="P686" s="263"/>
      <c r="Q686" s="263"/>
      <c r="R686" s="263"/>
      <c r="S686" s="263"/>
      <c r="T686" s="264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T686" s="265" t="s">
        <v>198</v>
      </c>
      <c r="AU686" s="265" t="s">
        <v>82</v>
      </c>
      <c r="AV686" s="15" t="s">
        <v>135</v>
      </c>
      <c r="AW686" s="15" t="s">
        <v>35</v>
      </c>
      <c r="AX686" s="15" t="s">
        <v>80</v>
      </c>
      <c r="AY686" s="265" t="s">
        <v>188</v>
      </c>
    </row>
    <row r="687" s="2" customFormat="1" ht="24.15" customHeight="1">
      <c r="A687" s="40"/>
      <c r="B687" s="41"/>
      <c r="C687" s="215" t="s">
        <v>638</v>
      </c>
      <c r="D687" s="215" t="s">
        <v>190</v>
      </c>
      <c r="E687" s="216" t="s">
        <v>643</v>
      </c>
      <c r="F687" s="217" t="s">
        <v>644</v>
      </c>
      <c r="G687" s="218" t="s">
        <v>460</v>
      </c>
      <c r="H687" s="266"/>
      <c r="I687" s="220"/>
      <c r="J687" s="221">
        <f>ROUND(I687*H687,2)</f>
        <v>0</v>
      </c>
      <c r="K687" s="217" t="s">
        <v>194</v>
      </c>
      <c r="L687" s="46"/>
      <c r="M687" s="222" t="s">
        <v>19</v>
      </c>
      <c r="N687" s="223" t="s">
        <v>44</v>
      </c>
      <c r="O687" s="86"/>
      <c r="P687" s="224">
        <f>O687*H687</f>
        <v>0</v>
      </c>
      <c r="Q687" s="224">
        <v>0</v>
      </c>
      <c r="R687" s="224">
        <f>Q687*H687</f>
        <v>0</v>
      </c>
      <c r="S687" s="224">
        <v>0</v>
      </c>
      <c r="T687" s="225">
        <f>S687*H687</f>
        <v>0</v>
      </c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R687" s="226" t="s">
        <v>342</v>
      </c>
      <c r="AT687" s="226" t="s">
        <v>190</v>
      </c>
      <c r="AU687" s="226" t="s">
        <v>82</v>
      </c>
      <c r="AY687" s="19" t="s">
        <v>188</v>
      </c>
      <c r="BE687" s="227">
        <f>IF(N687="základní",J687,0)</f>
        <v>0</v>
      </c>
      <c r="BF687" s="227">
        <f>IF(N687="snížená",J687,0)</f>
        <v>0</v>
      </c>
      <c r="BG687" s="227">
        <f>IF(N687="zákl. přenesená",J687,0)</f>
        <v>0</v>
      </c>
      <c r="BH687" s="227">
        <f>IF(N687="sníž. přenesená",J687,0)</f>
        <v>0</v>
      </c>
      <c r="BI687" s="227">
        <f>IF(N687="nulová",J687,0)</f>
        <v>0</v>
      </c>
      <c r="BJ687" s="19" t="s">
        <v>80</v>
      </c>
      <c r="BK687" s="227">
        <f>ROUND(I687*H687,2)</f>
        <v>0</v>
      </c>
      <c r="BL687" s="19" t="s">
        <v>342</v>
      </c>
      <c r="BM687" s="226" t="s">
        <v>7118</v>
      </c>
    </row>
    <row r="688" s="2" customFormat="1">
      <c r="A688" s="40"/>
      <c r="B688" s="41"/>
      <c r="C688" s="42"/>
      <c r="D688" s="228" t="s">
        <v>196</v>
      </c>
      <c r="E688" s="42"/>
      <c r="F688" s="229" t="s">
        <v>646</v>
      </c>
      <c r="G688" s="42"/>
      <c r="H688" s="42"/>
      <c r="I688" s="230"/>
      <c r="J688" s="42"/>
      <c r="K688" s="42"/>
      <c r="L688" s="46"/>
      <c r="M688" s="231"/>
      <c r="N688" s="232"/>
      <c r="O688" s="86"/>
      <c r="P688" s="86"/>
      <c r="Q688" s="86"/>
      <c r="R688" s="86"/>
      <c r="S688" s="86"/>
      <c r="T688" s="87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T688" s="19" t="s">
        <v>196</v>
      </c>
      <c r="AU688" s="19" t="s">
        <v>82</v>
      </c>
    </row>
    <row r="689" s="12" customFormat="1" ht="22.8" customHeight="1">
      <c r="A689" s="12"/>
      <c r="B689" s="199"/>
      <c r="C689" s="200"/>
      <c r="D689" s="201" t="s">
        <v>72</v>
      </c>
      <c r="E689" s="213" t="s">
        <v>418</v>
      </c>
      <c r="F689" s="213" t="s">
        <v>419</v>
      </c>
      <c r="G689" s="200"/>
      <c r="H689" s="200"/>
      <c r="I689" s="203"/>
      <c r="J689" s="214">
        <f>BK689</f>
        <v>0</v>
      </c>
      <c r="K689" s="200"/>
      <c r="L689" s="205"/>
      <c r="M689" s="206"/>
      <c r="N689" s="207"/>
      <c r="O689" s="207"/>
      <c r="P689" s="208">
        <f>SUM(P690:P719)</f>
        <v>0</v>
      </c>
      <c r="Q689" s="207"/>
      <c r="R689" s="208">
        <f>SUM(R690:R719)</f>
        <v>0.84257099999999996</v>
      </c>
      <c r="S689" s="207"/>
      <c r="T689" s="209">
        <f>SUM(T690:T719)</f>
        <v>0</v>
      </c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R689" s="210" t="s">
        <v>82</v>
      </c>
      <c r="AT689" s="211" t="s">
        <v>72</v>
      </c>
      <c r="AU689" s="211" t="s">
        <v>80</v>
      </c>
      <c r="AY689" s="210" t="s">
        <v>188</v>
      </c>
      <c r="BK689" s="212">
        <f>SUM(BK690:BK719)</f>
        <v>0</v>
      </c>
    </row>
    <row r="690" s="2" customFormat="1" ht="24.15" customHeight="1">
      <c r="A690" s="40"/>
      <c r="B690" s="41"/>
      <c r="C690" s="215" t="s">
        <v>630</v>
      </c>
      <c r="D690" s="215" t="s">
        <v>190</v>
      </c>
      <c r="E690" s="216" t="s">
        <v>1840</v>
      </c>
      <c r="F690" s="217" t="s">
        <v>1841</v>
      </c>
      <c r="G690" s="218" t="s">
        <v>243</v>
      </c>
      <c r="H690" s="219">
        <v>454.39999999999998</v>
      </c>
      <c r="I690" s="220"/>
      <c r="J690" s="221">
        <f>ROUND(I690*H690,2)</f>
        <v>0</v>
      </c>
      <c r="K690" s="217" t="s">
        <v>194</v>
      </c>
      <c r="L690" s="46"/>
      <c r="M690" s="222" t="s">
        <v>19</v>
      </c>
      <c r="N690" s="223" t="s">
        <v>44</v>
      </c>
      <c r="O690" s="86"/>
      <c r="P690" s="224">
        <f>O690*H690</f>
        <v>0</v>
      </c>
      <c r="Q690" s="224">
        <v>0</v>
      </c>
      <c r="R690" s="224">
        <f>Q690*H690</f>
        <v>0</v>
      </c>
      <c r="S690" s="224">
        <v>0</v>
      </c>
      <c r="T690" s="225">
        <f>S690*H690</f>
        <v>0</v>
      </c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R690" s="226" t="s">
        <v>342</v>
      </c>
      <c r="AT690" s="226" t="s">
        <v>190</v>
      </c>
      <c r="AU690" s="226" t="s">
        <v>82</v>
      </c>
      <c r="AY690" s="19" t="s">
        <v>188</v>
      </c>
      <c r="BE690" s="227">
        <f>IF(N690="základní",J690,0)</f>
        <v>0</v>
      </c>
      <c r="BF690" s="227">
        <f>IF(N690="snížená",J690,0)</f>
        <v>0</v>
      </c>
      <c r="BG690" s="227">
        <f>IF(N690="zákl. přenesená",J690,0)</f>
        <v>0</v>
      </c>
      <c r="BH690" s="227">
        <f>IF(N690="sníž. přenesená",J690,0)</f>
        <v>0</v>
      </c>
      <c r="BI690" s="227">
        <f>IF(N690="nulová",J690,0)</f>
        <v>0</v>
      </c>
      <c r="BJ690" s="19" t="s">
        <v>80</v>
      </c>
      <c r="BK690" s="227">
        <f>ROUND(I690*H690,2)</f>
        <v>0</v>
      </c>
      <c r="BL690" s="19" t="s">
        <v>342</v>
      </c>
      <c r="BM690" s="226" t="s">
        <v>7119</v>
      </c>
    </row>
    <row r="691" s="2" customFormat="1">
      <c r="A691" s="40"/>
      <c r="B691" s="41"/>
      <c r="C691" s="42"/>
      <c r="D691" s="228" t="s">
        <v>196</v>
      </c>
      <c r="E691" s="42"/>
      <c r="F691" s="229" t="s">
        <v>1843</v>
      </c>
      <c r="G691" s="42"/>
      <c r="H691" s="42"/>
      <c r="I691" s="230"/>
      <c r="J691" s="42"/>
      <c r="K691" s="42"/>
      <c r="L691" s="46"/>
      <c r="M691" s="231"/>
      <c r="N691" s="232"/>
      <c r="O691" s="86"/>
      <c r="P691" s="86"/>
      <c r="Q691" s="86"/>
      <c r="R691" s="86"/>
      <c r="S691" s="86"/>
      <c r="T691" s="87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T691" s="19" t="s">
        <v>196</v>
      </c>
      <c r="AU691" s="19" t="s">
        <v>82</v>
      </c>
    </row>
    <row r="692" s="13" customFormat="1">
      <c r="A692" s="13"/>
      <c r="B692" s="233"/>
      <c r="C692" s="234"/>
      <c r="D692" s="235" t="s">
        <v>198</v>
      </c>
      <c r="E692" s="236" t="s">
        <v>19</v>
      </c>
      <c r="F692" s="237" t="s">
        <v>655</v>
      </c>
      <c r="G692" s="234"/>
      <c r="H692" s="236" t="s">
        <v>19</v>
      </c>
      <c r="I692" s="238"/>
      <c r="J692" s="234"/>
      <c r="K692" s="234"/>
      <c r="L692" s="239"/>
      <c r="M692" s="240"/>
      <c r="N692" s="241"/>
      <c r="O692" s="241"/>
      <c r="P692" s="241"/>
      <c r="Q692" s="241"/>
      <c r="R692" s="241"/>
      <c r="S692" s="241"/>
      <c r="T692" s="242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43" t="s">
        <v>198</v>
      </c>
      <c r="AU692" s="243" t="s">
        <v>82</v>
      </c>
      <c r="AV692" s="13" t="s">
        <v>80</v>
      </c>
      <c r="AW692" s="13" t="s">
        <v>35</v>
      </c>
      <c r="AX692" s="13" t="s">
        <v>73</v>
      </c>
      <c r="AY692" s="243" t="s">
        <v>188</v>
      </c>
    </row>
    <row r="693" s="13" customFormat="1">
      <c r="A693" s="13"/>
      <c r="B693" s="233"/>
      <c r="C693" s="234"/>
      <c r="D693" s="235" t="s">
        <v>198</v>
      </c>
      <c r="E693" s="236" t="s">
        <v>19</v>
      </c>
      <c r="F693" s="237" t="s">
        <v>7026</v>
      </c>
      <c r="G693" s="234"/>
      <c r="H693" s="236" t="s">
        <v>19</v>
      </c>
      <c r="I693" s="238"/>
      <c r="J693" s="234"/>
      <c r="K693" s="234"/>
      <c r="L693" s="239"/>
      <c r="M693" s="240"/>
      <c r="N693" s="241"/>
      <c r="O693" s="241"/>
      <c r="P693" s="241"/>
      <c r="Q693" s="241"/>
      <c r="R693" s="241"/>
      <c r="S693" s="241"/>
      <c r="T693" s="242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43" t="s">
        <v>198</v>
      </c>
      <c r="AU693" s="243" t="s">
        <v>82</v>
      </c>
      <c r="AV693" s="13" t="s">
        <v>80</v>
      </c>
      <c r="AW693" s="13" t="s">
        <v>35</v>
      </c>
      <c r="AX693" s="13" t="s">
        <v>73</v>
      </c>
      <c r="AY693" s="243" t="s">
        <v>188</v>
      </c>
    </row>
    <row r="694" s="14" customFormat="1">
      <c r="A694" s="14"/>
      <c r="B694" s="244"/>
      <c r="C694" s="245"/>
      <c r="D694" s="235" t="s">
        <v>198</v>
      </c>
      <c r="E694" s="246" t="s">
        <v>19</v>
      </c>
      <c r="F694" s="247" t="s">
        <v>7027</v>
      </c>
      <c r="G694" s="245"/>
      <c r="H694" s="248">
        <v>40.799999999999997</v>
      </c>
      <c r="I694" s="249"/>
      <c r="J694" s="245"/>
      <c r="K694" s="245"/>
      <c r="L694" s="250"/>
      <c r="M694" s="251"/>
      <c r="N694" s="252"/>
      <c r="O694" s="252"/>
      <c r="P694" s="252"/>
      <c r="Q694" s="252"/>
      <c r="R694" s="252"/>
      <c r="S694" s="252"/>
      <c r="T694" s="253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54" t="s">
        <v>198</v>
      </c>
      <c r="AU694" s="254" t="s">
        <v>82</v>
      </c>
      <c r="AV694" s="14" t="s">
        <v>82</v>
      </c>
      <c r="AW694" s="14" t="s">
        <v>35</v>
      </c>
      <c r="AX694" s="14" t="s">
        <v>73</v>
      </c>
      <c r="AY694" s="254" t="s">
        <v>188</v>
      </c>
    </row>
    <row r="695" s="13" customFormat="1">
      <c r="A695" s="13"/>
      <c r="B695" s="233"/>
      <c r="C695" s="234"/>
      <c r="D695" s="235" t="s">
        <v>198</v>
      </c>
      <c r="E695" s="236" t="s">
        <v>19</v>
      </c>
      <c r="F695" s="237" t="s">
        <v>7028</v>
      </c>
      <c r="G695" s="234"/>
      <c r="H695" s="236" t="s">
        <v>19</v>
      </c>
      <c r="I695" s="238"/>
      <c r="J695" s="234"/>
      <c r="K695" s="234"/>
      <c r="L695" s="239"/>
      <c r="M695" s="240"/>
      <c r="N695" s="241"/>
      <c r="O695" s="241"/>
      <c r="P695" s="241"/>
      <c r="Q695" s="241"/>
      <c r="R695" s="241"/>
      <c r="S695" s="241"/>
      <c r="T695" s="242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43" t="s">
        <v>198</v>
      </c>
      <c r="AU695" s="243" t="s">
        <v>82</v>
      </c>
      <c r="AV695" s="13" t="s">
        <v>80</v>
      </c>
      <c r="AW695" s="13" t="s">
        <v>35</v>
      </c>
      <c r="AX695" s="13" t="s">
        <v>73</v>
      </c>
      <c r="AY695" s="243" t="s">
        <v>188</v>
      </c>
    </row>
    <row r="696" s="14" customFormat="1">
      <c r="A696" s="14"/>
      <c r="B696" s="244"/>
      <c r="C696" s="245"/>
      <c r="D696" s="235" t="s">
        <v>198</v>
      </c>
      <c r="E696" s="246" t="s">
        <v>19</v>
      </c>
      <c r="F696" s="247" t="s">
        <v>1454</v>
      </c>
      <c r="G696" s="245"/>
      <c r="H696" s="248">
        <v>87</v>
      </c>
      <c r="I696" s="249"/>
      <c r="J696" s="245"/>
      <c r="K696" s="245"/>
      <c r="L696" s="250"/>
      <c r="M696" s="251"/>
      <c r="N696" s="252"/>
      <c r="O696" s="252"/>
      <c r="P696" s="252"/>
      <c r="Q696" s="252"/>
      <c r="R696" s="252"/>
      <c r="S696" s="252"/>
      <c r="T696" s="253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54" t="s">
        <v>198</v>
      </c>
      <c r="AU696" s="254" t="s">
        <v>82</v>
      </c>
      <c r="AV696" s="14" t="s">
        <v>82</v>
      </c>
      <c r="AW696" s="14" t="s">
        <v>35</v>
      </c>
      <c r="AX696" s="14" t="s">
        <v>73</v>
      </c>
      <c r="AY696" s="254" t="s">
        <v>188</v>
      </c>
    </row>
    <row r="697" s="13" customFormat="1">
      <c r="A697" s="13"/>
      <c r="B697" s="233"/>
      <c r="C697" s="234"/>
      <c r="D697" s="235" t="s">
        <v>198</v>
      </c>
      <c r="E697" s="236" t="s">
        <v>19</v>
      </c>
      <c r="F697" s="237" t="s">
        <v>7029</v>
      </c>
      <c r="G697" s="234"/>
      <c r="H697" s="236" t="s">
        <v>19</v>
      </c>
      <c r="I697" s="238"/>
      <c r="J697" s="234"/>
      <c r="K697" s="234"/>
      <c r="L697" s="239"/>
      <c r="M697" s="240"/>
      <c r="N697" s="241"/>
      <c r="O697" s="241"/>
      <c r="P697" s="241"/>
      <c r="Q697" s="241"/>
      <c r="R697" s="241"/>
      <c r="S697" s="241"/>
      <c r="T697" s="242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3" t="s">
        <v>198</v>
      </c>
      <c r="AU697" s="243" t="s">
        <v>82</v>
      </c>
      <c r="AV697" s="13" t="s">
        <v>80</v>
      </c>
      <c r="AW697" s="13" t="s">
        <v>35</v>
      </c>
      <c r="AX697" s="13" t="s">
        <v>73</v>
      </c>
      <c r="AY697" s="243" t="s">
        <v>188</v>
      </c>
    </row>
    <row r="698" s="14" customFormat="1">
      <c r="A698" s="14"/>
      <c r="B698" s="244"/>
      <c r="C698" s="245"/>
      <c r="D698" s="235" t="s">
        <v>198</v>
      </c>
      <c r="E698" s="246" t="s">
        <v>19</v>
      </c>
      <c r="F698" s="247" t="s">
        <v>7030</v>
      </c>
      <c r="G698" s="245"/>
      <c r="H698" s="248">
        <v>299.5</v>
      </c>
      <c r="I698" s="249"/>
      <c r="J698" s="245"/>
      <c r="K698" s="245"/>
      <c r="L698" s="250"/>
      <c r="M698" s="251"/>
      <c r="N698" s="252"/>
      <c r="O698" s="252"/>
      <c r="P698" s="252"/>
      <c r="Q698" s="252"/>
      <c r="R698" s="252"/>
      <c r="S698" s="252"/>
      <c r="T698" s="253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54" t="s">
        <v>198</v>
      </c>
      <c r="AU698" s="254" t="s">
        <v>82</v>
      </c>
      <c r="AV698" s="14" t="s">
        <v>82</v>
      </c>
      <c r="AW698" s="14" t="s">
        <v>35</v>
      </c>
      <c r="AX698" s="14" t="s">
        <v>73</v>
      </c>
      <c r="AY698" s="254" t="s">
        <v>188</v>
      </c>
    </row>
    <row r="699" s="13" customFormat="1">
      <c r="A699" s="13"/>
      <c r="B699" s="233"/>
      <c r="C699" s="234"/>
      <c r="D699" s="235" t="s">
        <v>198</v>
      </c>
      <c r="E699" s="236" t="s">
        <v>19</v>
      </c>
      <c r="F699" s="237" t="s">
        <v>7022</v>
      </c>
      <c r="G699" s="234"/>
      <c r="H699" s="236" t="s">
        <v>19</v>
      </c>
      <c r="I699" s="238"/>
      <c r="J699" s="234"/>
      <c r="K699" s="234"/>
      <c r="L699" s="239"/>
      <c r="M699" s="240"/>
      <c r="N699" s="241"/>
      <c r="O699" s="241"/>
      <c r="P699" s="241"/>
      <c r="Q699" s="241"/>
      <c r="R699" s="241"/>
      <c r="S699" s="241"/>
      <c r="T699" s="242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43" t="s">
        <v>198</v>
      </c>
      <c r="AU699" s="243" t="s">
        <v>82</v>
      </c>
      <c r="AV699" s="13" t="s">
        <v>80</v>
      </c>
      <c r="AW699" s="13" t="s">
        <v>35</v>
      </c>
      <c r="AX699" s="13" t="s">
        <v>73</v>
      </c>
      <c r="AY699" s="243" t="s">
        <v>188</v>
      </c>
    </row>
    <row r="700" s="14" customFormat="1">
      <c r="A700" s="14"/>
      <c r="B700" s="244"/>
      <c r="C700" s="245"/>
      <c r="D700" s="235" t="s">
        <v>198</v>
      </c>
      <c r="E700" s="246" t="s">
        <v>19</v>
      </c>
      <c r="F700" s="247" t="s">
        <v>7045</v>
      </c>
      <c r="G700" s="245"/>
      <c r="H700" s="248">
        <v>27.100000000000001</v>
      </c>
      <c r="I700" s="249"/>
      <c r="J700" s="245"/>
      <c r="K700" s="245"/>
      <c r="L700" s="250"/>
      <c r="M700" s="251"/>
      <c r="N700" s="252"/>
      <c r="O700" s="252"/>
      <c r="P700" s="252"/>
      <c r="Q700" s="252"/>
      <c r="R700" s="252"/>
      <c r="S700" s="252"/>
      <c r="T700" s="253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4" t="s">
        <v>198</v>
      </c>
      <c r="AU700" s="254" t="s">
        <v>82</v>
      </c>
      <c r="AV700" s="14" t="s">
        <v>82</v>
      </c>
      <c r="AW700" s="14" t="s">
        <v>35</v>
      </c>
      <c r="AX700" s="14" t="s">
        <v>73</v>
      </c>
      <c r="AY700" s="254" t="s">
        <v>188</v>
      </c>
    </row>
    <row r="701" s="15" customFormat="1">
      <c r="A701" s="15"/>
      <c r="B701" s="255"/>
      <c r="C701" s="256"/>
      <c r="D701" s="235" t="s">
        <v>198</v>
      </c>
      <c r="E701" s="257" t="s">
        <v>19</v>
      </c>
      <c r="F701" s="258" t="s">
        <v>229</v>
      </c>
      <c r="G701" s="256"/>
      <c r="H701" s="259">
        <v>454.40000000000003</v>
      </c>
      <c r="I701" s="260"/>
      <c r="J701" s="256"/>
      <c r="K701" s="256"/>
      <c r="L701" s="261"/>
      <c r="M701" s="262"/>
      <c r="N701" s="263"/>
      <c r="O701" s="263"/>
      <c r="P701" s="263"/>
      <c r="Q701" s="263"/>
      <c r="R701" s="263"/>
      <c r="S701" s="263"/>
      <c r="T701" s="264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T701" s="265" t="s">
        <v>198</v>
      </c>
      <c r="AU701" s="265" t="s">
        <v>82</v>
      </c>
      <c r="AV701" s="15" t="s">
        <v>135</v>
      </c>
      <c r="AW701" s="15" t="s">
        <v>35</v>
      </c>
      <c r="AX701" s="15" t="s">
        <v>80</v>
      </c>
      <c r="AY701" s="265" t="s">
        <v>188</v>
      </c>
    </row>
    <row r="702" s="2" customFormat="1" ht="16.5" customHeight="1">
      <c r="A702" s="40"/>
      <c r="B702" s="41"/>
      <c r="C702" s="272" t="s">
        <v>647</v>
      </c>
      <c r="D702" s="272" t="s">
        <v>522</v>
      </c>
      <c r="E702" s="273" t="s">
        <v>1844</v>
      </c>
      <c r="F702" s="274" t="s">
        <v>1845</v>
      </c>
      <c r="G702" s="275" t="s">
        <v>243</v>
      </c>
      <c r="H702" s="276">
        <v>435.846</v>
      </c>
      <c r="I702" s="277"/>
      <c r="J702" s="278">
        <f>ROUND(I702*H702,2)</f>
        <v>0</v>
      </c>
      <c r="K702" s="274" t="s">
        <v>415</v>
      </c>
      <c r="L702" s="279"/>
      <c r="M702" s="280" t="s">
        <v>19</v>
      </c>
      <c r="N702" s="281" t="s">
        <v>44</v>
      </c>
      <c r="O702" s="86"/>
      <c r="P702" s="224">
        <f>O702*H702</f>
        <v>0</v>
      </c>
      <c r="Q702" s="224">
        <v>0.0018</v>
      </c>
      <c r="R702" s="224">
        <f>Q702*H702</f>
        <v>0.78452279999999996</v>
      </c>
      <c r="S702" s="224">
        <v>0</v>
      </c>
      <c r="T702" s="225">
        <f>S702*H702</f>
        <v>0</v>
      </c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R702" s="226" t="s">
        <v>630</v>
      </c>
      <c r="AT702" s="226" t="s">
        <v>522</v>
      </c>
      <c r="AU702" s="226" t="s">
        <v>82</v>
      </c>
      <c r="AY702" s="19" t="s">
        <v>188</v>
      </c>
      <c r="BE702" s="227">
        <f>IF(N702="základní",J702,0)</f>
        <v>0</v>
      </c>
      <c r="BF702" s="227">
        <f>IF(N702="snížená",J702,0)</f>
        <v>0</v>
      </c>
      <c r="BG702" s="227">
        <f>IF(N702="zákl. přenesená",J702,0)</f>
        <v>0</v>
      </c>
      <c r="BH702" s="227">
        <f>IF(N702="sníž. přenesená",J702,0)</f>
        <v>0</v>
      </c>
      <c r="BI702" s="227">
        <f>IF(N702="nulová",J702,0)</f>
        <v>0</v>
      </c>
      <c r="BJ702" s="19" t="s">
        <v>80</v>
      </c>
      <c r="BK702" s="227">
        <f>ROUND(I702*H702,2)</f>
        <v>0</v>
      </c>
      <c r="BL702" s="19" t="s">
        <v>342</v>
      </c>
      <c r="BM702" s="226" t="s">
        <v>7120</v>
      </c>
    </row>
    <row r="703" s="13" customFormat="1">
      <c r="A703" s="13"/>
      <c r="B703" s="233"/>
      <c r="C703" s="234"/>
      <c r="D703" s="235" t="s">
        <v>198</v>
      </c>
      <c r="E703" s="236" t="s">
        <v>19</v>
      </c>
      <c r="F703" s="237" t="s">
        <v>655</v>
      </c>
      <c r="G703" s="234"/>
      <c r="H703" s="236" t="s">
        <v>19</v>
      </c>
      <c r="I703" s="238"/>
      <c r="J703" s="234"/>
      <c r="K703" s="234"/>
      <c r="L703" s="239"/>
      <c r="M703" s="240"/>
      <c r="N703" s="241"/>
      <c r="O703" s="241"/>
      <c r="P703" s="241"/>
      <c r="Q703" s="241"/>
      <c r="R703" s="241"/>
      <c r="S703" s="241"/>
      <c r="T703" s="242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43" t="s">
        <v>198</v>
      </c>
      <c r="AU703" s="243" t="s">
        <v>82</v>
      </c>
      <c r="AV703" s="13" t="s">
        <v>80</v>
      </c>
      <c r="AW703" s="13" t="s">
        <v>35</v>
      </c>
      <c r="AX703" s="13" t="s">
        <v>73</v>
      </c>
      <c r="AY703" s="243" t="s">
        <v>188</v>
      </c>
    </row>
    <row r="704" s="13" customFormat="1">
      <c r="A704" s="13"/>
      <c r="B704" s="233"/>
      <c r="C704" s="234"/>
      <c r="D704" s="235" t="s">
        <v>198</v>
      </c>
      <c r="E704" s="236" t="s">
        <v>19</v>
      </c>
      <c r="F704" s="237" t="s">
        <v>7026</v>
      </c>
      <c r="G704" s="234"/>
      <c r="H704" s="236" t="s">
        <v>19</v>
      </c>
      <c r="I704" s="238"/>
      <c r="J704" s="234"/>
      <c r="K704" s="234"/>
      <c r="L704" s="239"/>
      <c r="M704" s="240"/>
      <c r="N704" s="241"/>
      <c r="O704" s="241"/>
      <c r="P704" s="241"/>
      <c r="Q704" s="241"/>
      <c r="R704" s="241"/>
      <c r="S704" s="241"/>
      <c r="T704" s="242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43" t="s">
        <v>198</v>
      </c>
      <c r="AU704" s="243" t="s">
        <v>82</v>
      </c>
      <c r="AV704" s="13" t="s">
        <v>80</v>
      </c>
      <c r="AW704" s="13" t="s">
        <v>35</v>
      </c>
      <c r="AX704" s="13" t="s">
        <v>73</v>
      </c>
      <c r="AY704" s="243" t="s">
        <v>188</v>
      </c>
    </row>
    <row r="705" s="14" customFormat="1">
      <c r="A705" s="14"/>
      <c r="B705" s="244"/>
      <c r="C705" s="245"/>
      <c r="D705" s="235" t="s">
        <v>198</v>
      </c>
      <c r="E705" s="246" t="s">
        <v>19</v>
      </c>
      <c r="F705" s="247" t="s">
        <v>7027</v>
      </c>
      <c r="G705" s="245"/>
      <c r="H705" s="248">
        <v>40.799999999999997</v>
      </c>
      <c r="I705" s="249"/>
      <c r="J705" s="245"/>
      <c r="K705" s="245"/>
      <c r="L705" s="250"/>
      <c r="M705" s="251"/>
      <c r="N705" s="252"/>
      <c r="O705" s="252"/>
      <c r="P705" s="252"/>
      <c r="Q705" s="252"/>
      <c r="R705" s="252"/>
      <c r="S705" s="252"/>
      <c r="T705" s="253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4" t="s">
        <v>198</v>
      </c>
      <c r="AU705" s="254" t="s">
        <v>82</v>
      </c>
      <c r="AV705" s="14" t="s">
        <v>82</v>
      </c>
      <c r="AW705" s="14" t="s">
        <v>35</v>
      </c>
      <c r="AX705" s="14" t="s">
        <v>73</v>
      </c>
      <c r="AY705" s="254" t="s">
        <v>188</v>
      </c>
    </row>
    <row r="706" s="13" customFormat="1">
      <c r="A706" s="13"/>
      <c r="B706" s="233"/>
      <c r="C706" s="234"/>
      <c r="D706" s="235" t="s">
        <v>198</v>
      </c>
      <c r="E706" s="236" t="s">
        <v>19</v>
      </c>
      <c r="F706" s="237" t="s">
        <v>7028</v>
      </c>
      <c r="G706" s="234"/>
      <c r="H706" s="236" t="s">
        <v>19</v>
      </c>
      <c r="I706" s="238"/>
      <c r="J706" s="234"/>
      <c r="K706" s="234"/>
      <c r="L706" s="239"/>
      <c r="M706" s="240"/>
      <c r="N706" s="241"/>
      <c r="O706" s="241"/>
      <c r="P706" s="241"/>
      <c r="Q706" s="241"/>
      <c r="R706" s="241"/>
      <c r="S706" s="241"/>
      <c r="T706" s="242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3" t="s">
        <v>198</v>
      </c>
      <c r="AU706" s="243" t="s">
        <v>82</v>
      </c>
      <c r="AV706" s="13" t="s">
        <v>80</v>
      </c>
      <c r="AW706" s="13" t="s">
        <v>35</v>
      </c>
      <c r="AX706" s="13" t="s">
        <v>73</v>
      </c>
      <c r="AY706" s="243" t="s">
        <v>188</v>
      </c>
    </row>
    <row r="707" s="14" customFormat="1">
      <c r="A707" s="14"/>
      <c r="B707" s="244"/>
      <c r="C707" s="245"/>
      <c r="D707" s="235" t="s">
        <v>198</v>
      </c>
      <c r="E707" s="246" t="s">
        <v>19</v>
      </c>
      <c r="F707" s="247" t="s">
        <v>1454</v>
      </c>
      <c r="G707" s="245"/>
      <c r="H707" s="248">
        <v>87</v>
      </c>
      <c r="I707" s="249"/>
      <c r="J707" s="245"/>
      <c r="K707" s="245"/>
      <c r="L707" s="250"/>
      <c r="M707" s="251"/>
      <c r="N707" s="252"/>
      <c r="O707" s="252"/>
      <c r="P707" s="252"/>
      <c r="Q707" s="252"/>
      <c r="R707" s="252"/>
      <c r="S707" s="252"/>
      <c r="T707" s="253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4" t="s">
        <v>198</v>
      </c>
      <c r="AU707" s="254" t="s">
        <v>82</v>
      </c>
      <c r="AV707" s="14" t="s">
        <v>82</v>
      </c>
      <c r="AW707" s="14" t="s">
        <v>35</v>
      </c>
      <c r="AX707" s="14" t="s">
        <v>73</v>
      </c>
      <c r="AY707" s="254" t="s">
        <v>188</v>
      </c>
    </row>
    <row r="708" s="13" customFormat="1">
      <c r="A708" s="13"/>
      <c r="B708" s="233"/>
      <c r="C708" s="234"/>
      <c r="D708" s="235" t="s">
        <v>198</v>
      </c>
      <c r="E708" s="236" t="s">
        <v>19</v>
      </c>
      <c r="F708" s="237" t="s">
        <v>7029</v>
      </c>
      <c r="G708" s="234"/>
      <c r="H708" s="236" t="s">
        <v>19</v>
      </c>
      <c r="I708" s="238"/>
      <c r="J708" s="234"/>
      <c r="K708" s="234"/>
      <c r="L708" s="239"/>
      <c r="M708" s="240"/>
      <c r="N708" s="241"/>
      <c r="O708" s="241"/>
      <c r="P708" s="241"/>
      <c r="Q708" s="241"/>
      <c r="R708" s="241"/>
      <c r="S708" s="241"/>
      <c r="T708" s="242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43" t="s">
        <v>198</v>
      </c>
      <c r="AU708" s="243" t="s">
        <v>82</v>
      </c>
      <c r="AV708" s="13" t="s">
        <v>80</v>
      </c>
      <c r="AW708" s="13" t="s">
        <v>35</v>
      </c>
      <c r="AX708" s="13" t="s">
        <v>73</v>
      </c>
      <c r="AY708" s="243" t="s">
        <v>188</v>
      </c>
    </row>
    <row r="709" s="14" customFormat="1">
      <c r="A709" s="14"/>
      <c r="B709" s="244"/>
      <c r="C709" s="245"/>
      <c r="D709" s="235" t="s">
        <v>198</v>
      </c>
      <c r="E709" s="246" t="s">
        <v>19</v>
      </c>
      <c r="F709" s="247" t="s">
        <v>7030</v>
      </c>
      <c r="G709" s="245"/>
      <c r="H709" s="248">
        <v>299.5</v>
      </c>
      <c r="I709" s="249"/>
      <c r="J709" s="245"/>
      <c r="K709" s="245"/>
      <c r="L709" s="250"/>
      <c r="M709" s="251"/>
      <c r="N709" s="252"/>
      <c r="O709" s="252"/>
      <c r="P709" s="252"/>
      <c r="Q709" s="252"/>
      <c r="R709" s="252"/>
      <c r="S709" s="252"/>
      <c r="T709" s="253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4" t="s">
        <v>198</v>
      </c>
      <c r="AU709" s="254" t="s">
        <v>82</v>
      </c>
      <c r="AV709" s="14" t="s">
        <v>82</v>
      </c>
      <c r="AW709" s="14" t="s">
        <v>35</v>
      </c>
      <c r="AX709" s="14" t="s">
        <v>73</v>
      </c>
      <c r="AY709" s="254" t="s">
        <v>188</v>
      </c>
    </row>
    <row r="710" s="15" customFormat="1">
      <c r="A710" s="15"/>
      <c r="B710" s="255"/>
      <c r="C710" s="256"/>
      <c r="D710" s="235" t="s">
        <v>198</v>
      </c>
      <c r="E710" s="257" t="s">
        <v>19</v>
      </c>
      <c r="F710" s="258" t="s">
        <v>229</v>
      </c>
      <c r="G710" s="256"/>
      <c r="H710" s="259">
        <v>427.30000000000001</v>
      </c>
      <c r="I710" s="260"/>
      <c r="J710" s="256"/>
      <c r="K710" s="256"/>
      <c r="L710" s="261"/>
      <c r="M710" s="262"/>
      <c r="N710" s="263"/>
      <c r="O710" s="263"/>
      <c r="P710" s="263"/>
      <c r="Q710" s="263"/>
      <c r="R710" s="263"/>
      <c r="S710" s="263"/>
      <c r="T710" s="264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T710" s="265" t="s">
        <v>198</v>
      </c>
      <c r="AU710" s="265" t="s">
        <v>82</v>
      </c>
      <c r="AV710" s="15" t="s">
        <v>135</v>
      </c>
      <c r="AW710" s="15" t="s">
        <v>35</v>
      </c>
      <c r="AX710" s="15" t="s">
        <v>80</v>
      </c>
      <c r="AY710" s="265" t="s">
        <v>188</v>
      </c>
    </row>
    <row r="711" s="14" customFormat="1">
      <c r="A711" s="14"/>
      <c r="B711" s="244"/>
      <c r="C711" s="245"/>
      <c r="D711" s="235" t="s">
        <v>198</v>
      </c>
      <c r="E711" s="245"/>
      <c r="F711" s="247" t="s">
        <v>7121</v>
      </c>
      <c r="G711" s="245"/>
      <c r="H711" s="248">
        <v>435.846</v>
      </c>
      <c r="I711" s="249"/>
      <c r="J711" s="245"/>
      <c r="K711" s="245"/>
      <c r="L711" s="250"/>
      <c r="M711" s="251"/>
      <c r="N711" s="252"/>
      <c r="O711" s="252"/>
      <c r="P711" s="252"/>
      <c r="Q711" s="252"/>
      <c r="R711" s="252"/>
      <c r="S711" s="252"/>
      <c r="T711" s="253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4" t="s">
        <v>198</v>
      </c>
      <c r="AU711" s="254" t="s">
        <v>82</v>
      </c>
      <c r="AV711" s="14" t="s">
        <v>82</v>
      </c>
      <c r="AW711" s="14" t="s">
        <v>4</v>
      </c>
      <c r="AX711" s="14" t="s">
        <v>80</v>
      </c>
      <c r="AY711" s="254" t="s">
        <v>188</v>
      </c>
    </row>
    <row r="712" s="2" customFormat="1" ht="16.5" customHeight="1">
      <c r="A712" s="40"/>
      <c r="B712" s="41"/>
      <c r="C712" s="272" t="s">
        <v>891</v>
      </c>
      <c r="D712" s="272" t="s">
        <v>522</v>
      </c>
      <c r="E712" s="273" t="s">
        <v>7122</v>
      </c>
      <c r="F712" s="274" t="s">
        <v>7123</v>
      </c>
      <c r="G712" s="275" t="s">
        <v>243</v>
      </c>
      <c r="H712" s="276">
        <v>27.641999999999999</v>
      </c>
      <c r="I712" s="277"/>
      <c r="J712" s="278">
        <f>ROUND(I712*H712,2)</f>
        <v>0</v>
      </c>
      <c r="K712" s="274" t="s">
        <v>415</v>
      </c>
      <c r="L712" s="279"/>
      <c r="M712" s="280" t="s">
        <v>19</v>
      </c>
      <c r="N712" s="281" t="s">
        <v>44</v>
      </c>
      <c r="O712" s="86"/>
      <c r="P712" s="224">
        <f>O712*H712</f>
        <v>0</v>
      </c>
      <c r="Q712" s="224">
        <v>0.0020999999999999999</v>
      </c>
      <c r="R712" s="224">
        <f>Q712*H712</f>
        <v>0.058048199999999994</v>
      </c>
      <c r="S712" s="224">
        <v>0</v>
      </c>
      <c r="T712" s="225">
        <f>S712*H712</f>
        <v>0</v>
      </c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R712" s="226" t="s">
        <v>630</v>
      </c>
      <c r="AT712" s="226" t="s">
        <v>522</v>
      </c>
      <c r="AU712" s="226" t="s">
        <v>82</v>
      </c>
      <c r="AY712" s="19" t="s">
        <v>188</v>
      </c>
      <c r="BE712" s="227">
        <f>IF(N712="základní",J712,0)</f>
        <v>0</v>
      </c>
      <c r="BF712" s="227">
        <f>IF(N712="snížená",J712,0)</f>
        <v>0</v>
      </c>
      <c r="BG712" s="227">
        <f>IF(N712="zákl. přenesená",J712,0)</f>
        <v>0</v>
      </c>
      <c r="BH712" s="227">
        <f>IF(N712="sníž. přenesená",J712,0)</f>
        <v>0</v>
      </c>
      <c r="BI712" s="227">
        <f>IF(N712="nulová",J712,0)</f>
        <v>0</v>
      </c>
      <c r="BJ712" s="19" t="s">
        <v>80</v>
      </c>
      <c r="BK712" s="227">
        <f>ROUND(I712*H712,2)</f>
        <v>0</v>
      </c>
      <c r="BL712" s="19" t="s">
        <v>342</v>
      </c>
      <c r="BM712" s="226" t="s">
        <v>7124</v>
      </c>
    </row>
    <row r="713" s="13" customFormat="1">
      <c r="A713" s="13"/>
      <c r="B713" s="233"/>
      <c r="C713" s="234"/>
      <c r="D713" s="235" t="s">
        <v>198</v>
      </c>
      <c r="E713" s="236" t="s">
        <v>19</v>
      </c>
      <c r="F713" s="237" t="s">
        <v>655</v>
      </c>
      <c r="G713" s="234"/>
      <c r="H713" s="236" t="s">
        <v>19</v>
      </c>
      <c r="I713" s="238"/>
      <c r="J713" s="234"/>
      <c r="K713" s="234"/>
      <c r="L713" s="239"/>
      <c r="M713" s="240"/>
      <c r="N713" s="241"/>
      <c r="O713" s="241"/>
      <c r="P713" s="241"/>
      <c r="Q713" s="241"/>
      <c r="R713" s="241"/>
      <c r="S713" s="241"/>
      <c r="T713" s="242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43" t="s">
        <v>198</v>
      </c>
      <c r="AU713" s="243" t="s">
        <v>82</v>
      </c>
      <c r="AV713" s="13" t="s">
        <v>80</v>
      </c>
      <c r="AW713" s="13" t="s">
        <v>35</v>
      </c>
      <c r="AX713" s="13" t="s">
        <v>73</v>
      </c>
      <c r="AY713" s="243" t="s">
        <v>188</v>
      </c>
    </row>
    <row r="714" s="13" customFormat="1">
      <c r="A714" s="13"/>
      <c r="B714" s="233"/>
      <c r="C714" s="234"/>
      <c r="D714" s="235" t="s">
        <v>198</v>
      </c>
      <c r="E714" s="236" t="s">
        <v>19</v>
      </c>
      <c r="F714" s="237" t="s">
        <v>7125</v>
      </c>
      <c r="G714" s="234"/>
      <c r="H714" s="236" t="s">
        <v>19</v>
      </c>
      <c r="I714" s="238"/>
      <c r="J714" s="234"/>
      <c r="K714" s="234"/>
      <c r="L714" s="239"/>
      <c r="M714" s="240"/>
      <c r="N714" s="241"/>
      <c r="O714" s="241"/>
      <c r="P714" s="241"/>
      <c r="Q714" s="241"/>
      <c r="R714" s="241"/>
      <c r="S714" s="241"/>
      <c r="T714" s="242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43" t="s">
        <v>198</v>
      </c>
      <c r="AU714" s="243" t="s">
        <v>82</v>
      </c>
      <c r="AV714" s="13" t="s">
        <v>80</v>
      </c>
      <c r="AW714" s="13" t="s">
        <v>35</v>
      </c>
      <c r="AX714" s="13" t="s">
        <v>73</v>
      </c>
      <c r="AY714" s="243" t="s">
        <v>188</v>
      </c>
    </row>
    <row r="715" s="14" customFormat="1">
      <c r="A715" s="14"/>
      <c r="B715" s="244"/>
      <c r="C715" s="245"/>
      <c r="D715" s="235" t="s">
        <v>198</v>
      </c>
      <c r="E715" s="246" t="s">
        <v>19</v>
      </c>
      <c r="F715" s="247" t="s">
        <v>7045</v>
      </c>
      <c r="G715" s="245"/>
      <c r="H715" s="248">
        <v>27.100000000000001</v>
      </c>
      <c r="I715" s="249"/>
      <c r="J715" s="245"/>
      <c r="K715" s="245"/>
      <c r="L715" s="250"/>
      <c r="M715" s="251"/>
      <c r="N715" s="252"/>
      <c r="O715" s="252"/>
      <c r="P715" s="252"/>
      <c r="Q715" s="252"/>
      <c r="R715" s="252"/>
      <c r="S715" s="252"/>
      <c r="T715" s="253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4" t="s">
        <v>198</v>
      </c>
      <c r="AU715" s="254" t="s">
        <v>82</v>
      </c>
      <c r="AV715" s="14" t="s">
        <v>82</v>
      </c>
      <c r="AW715" s="14" t="s">
        <v>35</v>
      </c>
      <c r="AX715" s="14" t="s">
        <v>73</v>
      </c>
      <c r="AY715" s="254" t="s">
        <v>188</v>
      </c>
    </row>
    <row r="716" s="15" customFormat="1">
      <c r="A716" s="15"/>
      <c r="B716" s="255"/>
      <c r="C716" s="256"/>
      <c r="D716" s="235" t="s">
        <v>198</v>
      </c>
      <c r="E716" s="257" t="s">
        <v>19</v>
      </c>
      <c r="F716" s="258" t="s">
        <v>229</v>
      </c>
      <c r="G716" s="256"/>
      <c r="H716" s="259">
        <v>27.100000000000001</v>
      </c>
      <c r="I716" s="260"/>
      <c r="J716" s="256"/>
      <c r="K716" s="256"/>
      <c r="L716" s="261"/>
      <c r="M716" s="262"/>
      <c r="N716" s="263"/>
      <c r="O716" s="263"/>
      <c r="P716" s="263"/>
      <c r="Q716" s="263"/>
      <c r="R716" s="263"/>
      <c r="S716" s="263"/>
      <c r="T716" s="264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T716" s="265" t="s">
        <v>198</v>
      </c>
      <c r="AU716" s="265" t="s">
        <v>82</v>
      </c>
      <c r="AV716" s="15" t="s">
        <v>135</v>
      </c>
      <c r="AW716" s="15" t="s">
        <v>35</v>
      </c>
      <c r="AX716" s="15" t="s">
        <v>80</v>
      </c>
      <c r="AY716" s="265" t="s">
        <v>188</v>
      </c>
    </row>
    <row r="717" s="14" customFormat="1">
      <c r="A717" s="14"/>
      <c r="B717" s="244"/>
      <c r="C717" s="245"/>
      <c r="D717" s="235" t="s">
        <v>198</v>
      </c>
      <c r="E717" s="245"/>
      <c r="F717" s="247" t="s">
        <v>7126</v>
      </c>
      <c r="G717" s="245"/>
      <c r="H717" s="248">
        <v>27.641999999999999</v>
      </c>
      <c r="I717" s="249"/>
      <c r="J717" s="245"/>
      <c r="K717" s="245"/>
      <c r="L717" s="250"/>
      <c r="M717" s="251"/>
      <c r="N717" s="252"/>
      <c r="O717" s="252"/>
      <c r="P717" s="252"/>
      <c r="Q717" s="252"/>
      <c r="R717" s="252"/>
      <c r="S717" s="252"/>
      <c r="T717" s="253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4" t="s">
        <v>198</v>
      </c>
      <c r="AU717" s="254" t="s">
        <v>82</v>
      </c>
      <c r="AV717" s="14" t="s">
        <v>82</v>
      </c>
      <c r="AW717" s="14" t="s">
        <v>4</v>
      </c>
      <c r="AX717" s="14" t="s">
        <v>80</v>
      </c>
      <c r="AY717" s="254" t="s">
        <v>188</v>
      </c>
    </row>
    <row r="718" s="2" customFormat="1" ht="24.15" customHeight="1">
      <c r="A718" s="40"/>
      <c r="B718" s="41"/>
      <c r="C718" s="215" t="s">
        <v>896</v>
      </c>
      <c r="D718" s="215" t="s">
        <v>190</v>
      </c>
      <c r="E718" s="216" t="s">
        <v>1858</v>
      </c>
      <c r="F718" s="217" t="s">
        <v>1859</v>
      </c>
      <c r="G718" s="218" t="s">
        <v>460</v>
      </c>
      <c r="H718" s="266"/>
      <c r="I718" s="220"/>
      <c r="J718" s="221">
        <f>ROUND(I718*H718,2)</f>
        <v>0</v>
      </c>
      <c r="K718" s="217" t="s">
        <v>194</v>
      </c>
      <c r="L718" s="46"/>
      <c r="M718" s="222" t="s">
        <v>19</v>
      </c>
      <c r="N718" s="223" t="s">
        <v>44</v>
      </c>
      <c r="O718" s="86"/>
      <c r="P718" s="224">
        <f>O718*H718</f>
        <v>0</v>
      </c>
      <c r="Q718" s="224">
        <v>0</v>
      </c>
      <c r="R718" s="224">
        <f>Q718*H718</f>
        <v>0</v>
      </c>
      <c r="S718" s="224">
        <v>0</v>
      </c>
      <c r="T718" s="225">
        <f>S718*H718</f>
        <v>0</v>
      </c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R718" s="226" t="s">
        <v>342</v>
      </c>
      <c r="AT718" s="226" t="s">
        <v>190</v>
      </c>
      <c r="AU718" s="226" t="s">
        <v>82</v>
      </c>
      <c r="AY718" s="19" t="s">
        <v>188</v>
      </c>
      <c r="BE718" s="227">
        <f>IF(N718="základní",J718,0)</f>
        <v>0</v>
      </c>
      <c r="BF718" s="227">
        <f>IF(N718="snížená",J718,0)</f>
        <v>0</v>
      </c>
      <c r="BG718" s="227">
        <f>IF(N718="zákl. přenesená",J718,0)</f>
        <v>0</v>
      </c>
      <c r="BH718" s="227">
        <f>IF(N718="sníž. přenesená",J718,0)</f>
        <v>0</v>
      </c>
      <c r="BI718" s="227">
        <f>IF(N718="nulová",J718,0)</f>
        <v>0</v>
      </c>
      <c r="BJ718" s="19" t="s">
        <v>80</v>
      </c>
      <c r="BK718" s="227">
        <f>ROUND(I718*H718,2)</f>
        <v>0</v>
      </c>
      <c r="BL718" s="19" t="s">
        <v>342</v>
      </c>
      <c r="BM718" s="226" t="s">
        <v>7127</v>
      </c>
    </row>
    <row r="719" s="2" customFormat="1">
      <c r="A719" s="40"/>
      <c r="B719" s="41"/>
      <c r="C719" s="42"/>
      <c r="D719" s="228" t="s">
        <v>196</v>
      </c>
      <c r="E719" s="42"/>
      <c r="F719" s="229" t="s">
        <v>1861</v>
      </c>
      <c r="G719" s="42"/>
      <c r="H719" s="42"/>
      <c r="I719" s="230"/>
      <c r="J719" s="42"/>
      <c r="K719" s="42"/>
      <c r="L719" s="46"/>
      <c r="M719" s="231"/>
      <c r="N719" s="232"/>
      <c r="O719" s="86"/>
      <c r="P719" s="86"/>
      <c r="Q719" s="86"/>
      <c r="R719" s="86"/>
      <c r="S719" s="86"/>
      <c r="T719" s="87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T719" s="19" t="s">
        <v>196</v>
      </c>
      <c r="AU719" s="19" t="s">
        <v>82</v>
      </c>
    </row>
    <row r="720" s="12" customFormat="1" ht="22.8" customHeight="1">
      <c r="A720" s="12"/>
      <c r="B720" s="199"/>
      <c r="C720" s="200"/>
      <c r="D720" s="201" t="s">
        <v>72</v>
      </c>
      <c r="E720" s="213" t="s">
        <v>7128</v>
      </c>
      <c r="F720" s="213" t="s">
        <v>7129</v>
      </c>
      <c r="G720" s="200"/>
      <c r="H720" s="200"/>
      <c r="I720" s="203"/>
      <c r="J720" s="214">
        <f>BK720</f>
        <v>0</v>
      </c>
      <c r="K720" s="200"/>
      <c r="L720" s="205"/>
      <c r="M720" s="206"/>
      <c r="N720" s="207"/>
      <c r="O720" s="207"/>
      <c r="P720" s="208">
        <f>SUM(P721:P728)</f>
        <v>0</v>
      </c>
      <c r="Q720" s="207"/>
      <c r="R720" s="208">
        <f>SUM(R721:R728)</f>
        <v>0.80560000000000009</v>
      </c>
      <c r="S720" s="207"/>
      <c r="T720" s="209">
        <f>SUM(T721:T728)</f>
        <v>0</v>
      </c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R720" s="210" t="s">
        <v>82</v>
      </c>
      <c r="AT720" s="211" t="s">
        <v>72</v>
      </c>
      <c r="AU720" s="211" t="s">
        <v>80</v>
      </c>
      <c r="AY720" s="210" t="s">
        <v>188</v>
      </c>
      <c r="BK720" s="212">
        <f>SUM(BK721:BK728)</f>
        <v>0</v>
      </c>
    </row>
    <row r="721" s="2" customFormat="1" ht="16.5" customHeight="1">
      <c r="A721" s="40"/>
      <c r="B721" s="41"/>
      <c r="C721" s="215" t="s">
        <v>901</v>
      </c>
      <c r="D721" s="215" t="s">
        <v>190</v>
      </c>
      <c r="E721" s="216" t="s">
        <v>7130</v>
      </c>
      <c r="F721" s="217" t="s">
        <v>7131</v>
      </c>
      <c r="G721" s="218" t="s">
        <v>243</v>
      </c>
      <c r="H721" s="219">
        <v>265</v>
      </c>
      <c r="I721" s="220"/>
      <c r="J721" s="221">
        <f>ROUND(I721*H721,2)</f>
        <v>0</v>
      </c>
      <c r="K721" s="217" t="s">
        <v>452</v>
      </c>
      <c r="L721" s="46"/>
      <c r="M721" s="222" t="s">
        <v>19</v>
      </c>
      <c r="N721" s="223" t="s">
        <v>44</v>
      </c>
      <c r="O721" s="86"/>
      <c r="P721" s="224">
        <f>O721*H721</f>
        <v>0</v>
      </c>
      <c r="Q721" s="224">
        <v>4.0000000000000003E-05</v>
      </c>
      <c r="R721" s="224">
        <f>Q721*H721</f>
        <v>0.0106</v>
      </c>
      <c r="S721" s="224">
        <v>0</v>
      </c>
      <c r="T721" s="225">
        <f>S721*H721</f>
        <v>0</v>
      </c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R721" s="226" t="s">
        <v>342</v>
      </c>
      <c r="AT721" s="226" t="s">
        <v>190</v>
      </c>
      <c r="AU721" s="226" t="s">
        <v>82</v>
      </c>
      <c r="AY721" s="19" t="s">
        <v>188</v>
      </c>
      <c r="BE721" s="227">
        <f>IF(N721="základní",J721,0)</f>
        <v>0</v>
      </c>
      <c r="BF721" s="227">
        <f>IF(N721="snížená",J721,0)</f>
        <v>0</v>
      </c>
      <c r="BG721" s="227">
        <f>IF(N721="zákl. přenesená",J721,0)</f>
        <v>0</v>
      </c>
      <c r="BH721" s="227">
        <f>IF(N721="sníž. přenesená",J721,0)</f>
        <v>0</v>
      </c>
      <c r="BI721" s="227">
        <f>IF(N721="nulová",J721,0)</f>
        <v>0</v>
      </c>
      <c r="BJ721" s="19" t="s">
        <v>80</v>
      </c>
      <c r="BK721" s="227">
        <f>ROUND(I721*H721,2)</f>
        <v>0</v>
      </c>
      <c r="BL721" s="19" t="s">
        <v>342</v>
      </c>
      <c r="BM721" s="226" t="s">
        <v>7132</v>
      </c>
    </row>
    <row r="722" s="13" customFormat="1">
      <c r="A722" s="13"/>
      <c r="B722" s="233"/>
      <c r="C722" s="234"/>
      <c r="D722" s="235" t="s">
        <v>198</v>
      </c>
      <c r="E722" s="236" t="s">
        <v>19</v>
      </c>
      <c r="F722" s="237" t="s">
        <v>7133</v>
      </c>
      <c r="G722" s="234"/>
      <c r="H722" s="236" t="s">
        <v>19</v>
      </c>
      <c r="I722" s="238"/>
      <c r="J722" s="234"/>
      <c r="K722" s="234"/>
      <c r="L722" s="239"/>
      <c r="M722" s="240"/>
      <c r="N722" s="241"/>
      <c r="O722" s="241"/>
      <c r="P722" s="241"/>
      <c r="Q722" s="241"/>
      <c r="R722" s="241"/>
      <c r="S722" s="241"/>
      <c r="T722" s="242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3" t="s">
        <v>198</v>
      </c>
      <c r="AU722" s="243" t="s">
        <v>82</v>
      </c>
      <c r="AV722" s="13" t="s">
        <v>80</v>
      </c>
      <c r="AW722" s="13" t="s">
        <v>35</v>
      </c>
      <c r="AX722" s="13" t="s">
        <v>73</v>
      </c>
      <c r="AY722" s="243" t="s">
        <v>188</v>
      </c>
    </row>
    <row r="723" s="14" customFormat="1">
      <c r="A723" s="14"/>
      <c r="B723" s="244"/>
      <c r="C723" s="245"/>
      <c r="D723" s="235" t="s">
        <v>198</v>
      </c>
      <c r="E723" s="246" t="s">
        <v>19</v>
      </c>
      <c r="F723" s="247" t="s">
        <v>5167</v>
      </c>
      <c r="G723" s="245"/>
      <c r="H723" s="248">
        <v>265</v>
      </c>
      <c r="I723" s="249"/>
      <c r="J723" s="245"/>
      <c r="K723" s="245"/>
      <c r="L723" s="250"/>
      <c r="M723" s="251"/>
      <c r="N723" s="252"/>
      <c r="O723" s="252"/>
      <c r="P723" s="252"/>
      <c r="Q723" s="252"/>
      <c r="R723" s="252"/>
      <c r="S723" s="252"/>
      <c r="T723" s="253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4" t="s">
        <v>198</v>
      </c>
      <c r="AU723" s="254" t="s">
        <v>82</v>
      </c>
      <c r="AV723" s="14" t="s">
        <v>82</v>
      </c>
      <c r="AW723" s="14" t="s">
        <v>35</v>
      </c>
      <c r="AX723" s="14" t="s">
        <v>73</v>
      </c>
      <c r="AY723" s="254" t="s">
        <v>188</v>
      </c>
    </row>
    <row r="724" s="15" customFormat="1">
      <c r="A724" s="15"/>
      <c r="B724" s="255"/>
      <c r="C724" s="256"/>
      <c r="D724" s="235" t="s">
        <v>198</v>
      </c>
      <c r="E724" s="257" t="s">
        <v>19</v>
      </c>
      <c r="F724" s="258" t="s">
        <v>229</v>
      </c>
      <c r="G724" s="256"/>
      <c r="H724" s="259">
        <v>265</v>
      </c>
      <c r="I724" s="260"/>
      <c r="J724" s="256"/>
      <c r="K724" s="256"/>
      <c r="L724" s="261"/>
      <c r="M724" s="262"/>
      <c r="N724" s="263"/>
      <c r="O724" s="263"/>
      <c r="P724" s="263"/>
      <c r="Q724" s="263"/>
      <c r="R724" s="263"/>
      <c r="S724" s="263"/>
      <c r="T724" s="264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65" t="s">
        <v>198</v>
      </c>
      <c r="AU724" s="265" t="s">
        <v>82</v>
      </c>
      <c r="AV724" s="15" t="s">
        <v>135</v>
      </c>
      <c r="AW724" s="15" t="s">
        <v>35</v>
      </c>
      <c r="AX724" s="15" t="s">
        <v>80</v>
      </c>
      <c r="AY724" s="265" t="s">
        <v>188</v>
      </c>
    </row>
    <row r="725" s="2" customFormat="1" ht="44.25" customHeight="1">
      <c r="A725" s="40"/>
      <c r="B725" s="41"/>
      <c r="C725" s="272" t="s">
        <v>907</v>
      </c>
      <c r="D725" s="272" t="s">
        <v>522</v>
      </c>
      <c r="E725" s="273" t="s">
        <v>7134</v>
      </c>
      <c r="F725" s="274" t="s">
        <v>7135</v>
      </c>
      <c r="G725" s="275" t="s">
        <v>243</v>
      </c>
      <c r="H725" s="276">
        <v>265</v>
      </c>
      <c r="I725" s="277"/>
      <c r="J725" s="278">
        <f>ROUND(I725*H725,2)</f>
        <v>0</v>
      </c>
      <c r="K725" s="274" t="s">
        <v>452</v>
      </c>
      <c r="L725" s="279"/>
      <c r="M725" s="280" t="s">
        <v>19</v>
      </c>
      <c r="N725" s="281" t="s">
        <v>44</v>
      </c>
      <c r="O725" s="86"/>
      <c r="P725" s="224">
        <f>O725*H725</f>
        <v>0</v>
      </c>
      <c r="Q725" s="224">
        <v>0.0030000000000000001</v>
      </c>
      <c r="R725" s="224">
        <f>Q725*H725</f>
        <v>0.79500000000000004</v>
      </c>
      <c r="S725" s="224">
        <v>0</v>
      </c>
      <c r="T725" s="225">
        <f>S725*H725</f>
        <v>0</v>
      </c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R725" s="226" t="s">
        <v>630</v>
      </c>
      <c r="AT725" s="226" t="s">
        <v>522</v>
      </c>
      <c r="AU725" s="226" t="s">
        <v>82</v>
      </c>
      <c r="AY725" s="19" t="s">
        <v>188</v>
      </c>
      <c r="BE725" s="227">
        <f>IF(N725="základní",J725,0)</f>
        <v>0</v>
      </c>
      <c r="BF725" s="227">
        <f>IF(N725="snížená",J725,0)</f>
        <v>0</v>
      </c>
      <c r="BG725" s="227">
        <f>IF(N725="zákl. přenesená",J725,0)</f>
        <v>0</v>
      </c>
      <c r="BH725" s="227">
        <f>IF(N725="sníž. přenesená",J725,0)</f>
        <v>0</v>
      </c>
      <c r="BI725" s="227">
        <f>IF(N725="nulová",J725,0)</f>
        <v>0</v>
      </c>
      <c r="BJ725" s="19" t="s">
        <v>80</v>
      </c>
      <c r="BK725" s="227">
        <f>ROUND(I725*H725,2)</f>
        <v>0</v>
      </c>
      <c r="BL725" s="19" t="s">
        <v>342</v>
      </c>
      <c r="BM725" s="226" t="s">
        <v>7136</v>
      </c>
    </row>
    <row r="726" s="14" customFormat="1">
      <c r="A726" s="14"/>
      <c r="B726" s="244"/>
      <c r="C726" s="245"/>
      <c r="D726" s="235" t="s">
        <v>198</v>
      </c>
      <c r="E726" s="246" t="s">
        <v>19</v>
      </c>
      <c r="F726" s="247" t="s">
        <v>5167</v>
      </c>
      <c r="G726" s="245"/>
      <c r="H726" s="248">
        <v>265</v>
      </c>
      <c r="I726" s="249"/>
      <c r="J726" s="245"/>
      <c r="K726" s="245"/>
      <c r="L726" s="250"/>
      <c r="M726" s="251"/>
      <c r="N726" s="252"/>
      <c r="O726" s="252"/>
      <c r="P726" s="252"/>
      <c r="Q726" s="252"/>
      <c r="R726" s="252"/>
      <c r="S726" s="252"/>
      <c r="T726" s="253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4" t="s">
        <v>198</v>
      </c>
      <c r="AU726" s="254" t="s">
        <v>82</v>
      </c>
      <c r="AV726" s="14" t="s">
        <v>82</v>
      </c>
      <c r="AW726" s="14" t="s">
        <v>35</v>
      </c>
      <c r="AX726" s="14" t="s">
        <v>73</v>
      </c>
      <c r="AY726" s="254" t="s">
        <v>188</v>
      </c>
    </row>
    <row r="727" s="15" customFormat="1">
      <c r="A727" s="15"/>
      <c r="B727" s="255"/>
      <c r="C727" s="256"/>
      <c r="D727" s="235" t="s">
        <v>198</v>
      </c>
      <c r="E727" s="257" t="s">
        <v>19</v>
      </c>
      <c r="F727" s="258" t="s">
        <v>229</v>
      </c>
      <c r="G727" s="256"/>
      <c r="H727" s="259">
        <v>265</v>
      </c>
      <c r="I727" s="260"/>
      <c r="J727" s="256"/>
      <c r="K727" s="256"/>
      <c r="L727" s="261"/>
      <c r="M727" s="262"/>
      <c r="N727" s="263"/>
      <c r="O727" s="263"/>
      <c r="P727" s="263"/>
      <c r="Q727" s="263"/>
      <c r="R727" s="263"/>
      <c r="S727" s="263"/>
      <c r="T727" s="264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T727" s="265" t="s">
        <v>198</v>
      </c>
      <c r="AU727" s="265" t="s">
        <v>82</v>
      </c>
      <c r="AV727" s="15" t="s">
        <v>135</v>
      </c>
      <c r="AW727" s="15" t="s">
        <v>35</v>
      </c>
      <c r="AX727" s="15" t="s">
        <v>80</v>
      </c>
      <c r="AY727" s="265" t="s">
        <v>188</v>
      </c>
    </row>
    <row r="728" s="2" customFormat="1" ht="24.15" customHeight="1">
      <c r="A728" s="40"/>
      <c r="B728" s="41"/>
      <c r="C728" s="215" t="s">
        <v>916</v>
      </c>
      <c r="D728" s="215" t="s">
        <v>190</v>
      </c>
      <c r="E728" s="216" t="s">
        <v>7137</v>
      </c>
      <c r="F728" s="217" t="s">
        <v>7138</v>
      </c>
      <c r="G728" s="218" t="s">
        <v>460</v>
      </c>
      <c r="H728" s="266"/>
      <c r="I728" s="220"/>
      <c r="J728" s="221">
        <f>ROUND(I728*H728,2)</f>
        <v>0</v>
      </c>
      <c r="K728" s="217" t="s">
        <v>415</v>
      </c>
      <c r="L728" s="46"/>
      <c r="M728" s="222" t="s">
        <v>19</v>
      </c>
      <c r="N728" s="223" t="s">
        <v>44</v>
      </c>
      <c r="O728" s="86"/>
      <c r="P728" s="224">
        <f>O728*H728</f>
        <v>0</v>
      </c>
      <c r="Q728" s="224">
        <v>0</v>
      </c>
      <c r="R728" s="224">
        <f>Q728*H728</f>
        <v>0</v>
      </c>
      <c r="S728" s="224">
        <v>0</v>
      </c>
      <c r="T728" s="225">
        <f>S728*H728</f>
        <v>0</v>
      </c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R728" s="226" t="s">
        <v>342</v>
      </c>
      <c r="AT728" s="226" t="s">
        <v>190</v>
      </c>
      <c r="AU728" s="226" t="s">
        <v>82</v>
      </c>
      <c r="AY728" s="19" t="s">
        <v>188</v>
      </c>
      <c r="BE728" s="227">
        <f>IF(N728="základní",J728,0)</f>
        <v>0</v>
      </c>
      <c r="BF728" s="227">
        <f>IF(N728="snížená",J728,0)</f>
        <v>0</v>
      </c>
      <c r="BG728" s="227">
        <f>IF(N728="zákl. přenesená",J728,0)</f>
        <v>0</v>
      </c>
      <c r="BH728" s="227">
        <f>IF(N728="sníž. přenesená",J728,0)</f>
        <v>0</v>
      </c>
      <c r="BI728" s="227">
        <f>IF(N728="nulová",J728,0)</f>
        <v>0</v>
      </c>
      <c r="BJ728" s="19" t="s">
        <v>80</v>
      </c>
      <c r="BK728" s="227">
        <f>ROUND(I728*H728,2)</f>
        <v>0</v>
      </c>
      <c r="BL728" s="19" t="s">
        <v>342</v>
      </c>
      <c r="BM728" s="226" t="s">
        <v>7139</v>
      </c>
    </row>
    <row r="729" s="12" customFormat="1" ht="22.8" customHeight="1">
      <c r="A729" s="12"/>
      <c r="B729" s="199"/>
      <c r="C729" s="200"/>
      <c r="D729" s="201" t="s">
        <v>72</v>
      </c>
      <c r="E729" s="213" t="s">
        <v>1862</v>
      </c>
      <c r="F729" s="213" t="s">
        <v>1863</v>
      </c>
      <c r="G729" s="200"/>
      <c r="H729" s="200"/>
      <c r="I729" s="203"/>
      <c r="J729" s="214">
        <f>BK729</f>
        <v>0</v>
      </c>
      <c r="K729" s="200"/>
      <c r="L729" s="205"/>
      <c r="M729" s="206"/>
      <c r="N729" s="207"/>
      <c r="O729" s="207"/>
      <c r="P729" s="208">
        <f>SUM(P730:P766)</f>
        <v>0</v>
      </c>
      <c r="Q729" s="207"/>
      <c r="R729" s="208">
        <f>SUM(R730:R766)</f>
        <v>0.012589999999999997</v>
      </c>
      <c r="S729" s="207"/>
      <c r="T729" s="209">
        <f>SUM(T730:T766)</f>
        <v>0</v>
      </c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R729" s="210" t="s">
        <v>82</v>
      </c>
      <c r="AT729" s="211" t="s">
        <v>72</v>
      </c>
      <c r="AU729" s="211" t="s">
        <v>80</v>
      </c>
      <c r="AY729" s="210" t="s">
        <v>188</v>
      </c>
      <c r="BK729" s="212">
        <f>SUM(BK730:BK766)</f>
        <v>0</v>
      </c>
    </row>
    <row r="730" s="2" customFormat="1" ht="24.15" customHeight="1">
      <c r="A730" s="40"/>
      <c r="B730" s="41"/>
      <c r="C730" s="215" t="s">
        <v>932</v>
      </c>
      <c r="D730" s="215" t="s">
        <v>190</v>
      </c>
      <c r="E730" s="216" t="s">
        <v>1864</v>
      </c>
      <c r="F730" s="217" t="s">
        <v>1865</v>
      </c>
      <c r="G730" s="218" t="s">
        <v>1866</v>
      </c>
      <c r="H730" s="219">
        <v>3</v>
      </c>
      <c r="I730" s="220"/>
      <c r="J730" s="221">
        <f>ROUND(I730*H730,2)</f>
        <v>0</v>
      </c>
      <c r="K730" s="217" t="s">
        <v>452</v>
      </c>
      <c r="L730" s="46"/>
      <c r="M730" s="222" t="s">
        <v>19</v>
      </c>
      <c r="N730" s="223" t="s">
        <v>44</v>
      </c>
      <c r="O730" s="86"/>
      <c r="P730" s="224">
        <f>O730*H730</f>
        <v>0</v>
      </c>
      <c r="Q730" s="224">
        <v>0.00051999999999999995</v>
      </c>
      <c r="R730" s="224">
        <f>Q730*H730</f>
        <v>0.0015599999999999998</v>
      </c>
      <c r="S730" s="224">
        <v>0</v>
      </c>
      <c r="T730" s="225">
        <f>S730*H730</f>
        <v>0</v>
      </c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R730" s="226" t="s">
        <v>342</v>
      </c>
      <c r="AT730" s="226" t="s">
        <v>190</v>
      </c>
      <c r="AU730" s="226" t="s">
        <v>82</v>
      </c>
      <c r="AY730" s="19" t="s">
        <v>188</v>
      </c>
      <c r="BE730" s="227">
        <f>IF(N730="základní",J730,0)</f>
        <v>0</v>
      </c>
      <c r="BF730" s="227">
        <f>IF(N730="snížená",J730,0)</f>
        <v>0</v>
      </c>
      <c r="BG730" s="227">
        <f>IF(N730="zákl. přenesená",J730,0)</f>
        <v>0</v>
      </c>
      <c r="BH730" s="227">
        <f>IF(N730="sníž. přenesená",J730,0)</f>
        <v>0</v>
      </c>
      <c r="BI730" s="227">
        <f>IF(N730="nulová",J730,0)</f>
        <v>0</v>
      </c>
      <c r="BJ730" s="19" t="s">
        <v>80</v>
      </c>
      <c r="BK730" s="227">
        <f>ROUND(I730*H730,2)</f>
        <v>0</v>
      </c>
      <c r="BL730" s="19" t="s">
        <v>342</v>
      </c>
      <c r="BM730" s="226" t="s">
        <v>7140</v>
      </c>
    </row>
    <row r="731" s="13" customFormat="1">
      <c r="A731" s="13"/>
      <c r="B731" s="233"/>
      <c r="C731" s="234"/>
      <c r="D731" s="235" t="s">
        <v>198</v>
      </c>
      <c r="E731" s="236" t="s">
        <v>19</v>
      </c>
      <c r="F731" s="237" t="s">
        <v>1868</v>
      </c>
      <c r="G731" s="234"/>
      <c r="H731" s="236" t="s">
        <v>19</v>
      </c>
      <c r="I731" s="238"/>
      <c r="J731" s="234"/>
      <c r="K731" s="234"/>
      <c r="L731" s="239"/>
      <c r="M731" s="240"/>
      <c r="N731" s="241"/>
      <c r="O731" s="241"/>
      <c r="P731" s="241"/>
      <c r="Q731" s="241"/>
      <c r="R731" s="241"/>
      <c r="S731" s="241"/>
      <c r="T731" s="242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3" t="s">
        <v>198</v>
      </c>
      <c r="AU731" s="243" t="s">
        <v>82</v>
      </c>
      <c r="AV731" s="13" t="s">
        <v>80</v>
      </c>
      <c r="AW731" s="13" t="s">
        <v>35</v>
      </c>
      <c r="AX731" s="13" t="s">
        <v>73</v>
      </c>
      <c r="AY731" s="243" t="s">
        <v>188</v>
      </c>
    </row>
    <row r="732" s="14" customFormat="1">
      <c r="A732" s="14"/>
      <c r="B732" s="244"/>
      <c r="C732" s="245"/>
      <c r="D732" s="235" t="s">
        <v>198</v>
      </c>
      <c r="E732" s="246" t="s">
        <v>19</v>
      </c>
      <c r="F732" s="247" t="s">
        <v>129</v>
      </c>
      <c r="G732" s="245"/>
      <c r="H732" s="248">
        <v>3</v>
      </c>
      <c r="I732" s="249"/>
      <c r="J732" s="245"/>
      <c r="K732" s="245"/>
      <c r="L732" s="250"/>
      <c r="M732" s="251"/>
      <c r="N732" s="252"/>
      <c r="O732" s="252"/>
      <c r="P732" s="252"/>
      <c r="Q732" s="252"/>
      <c r="R732" s="252"/>
      <c r="S732" s="252"/>
      <c r="T732" s="253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4" t="s">
        <v>198</v>
      </c>
      <c r="AU732" s="254" t="s">
        <v>82</v>
      </c>
      <c r="AV732" s="14" t="s">
        <v>82</v>
      </c>
      <c r="AW732" s="14" t="s">
        <v>35</v>
      </c>
      <c r="AX732" s="14" t="s">
        <v>73</v>
      </c>
      <c r="AY732" s="254" t="s">
        <v>188</v>
      </c>
    </row>
    <row r="733" s="15" customFormat="1">
      <c r="A733" s="15"/>
      <c r="B733" s="255"/>
      <c r="C733" s="256"/>
      <c r="D733" s="235" t="s">
        <v>198</v>
      </c>
      <c r="E733" s="257" t="s">
        <v>19</v>
      </c>
      <c r="F733" s="258" t="s">
        <v>229</v>
      </c>
      <c r="G733" s="256"/>
      <c r="H733" s="259">
        <v>3</v>
      </c>
      <c r="I733" s="260"/>
      <c r="J733" s="256"/>
      <c r="K733" s="256"/>
      <c r="L733" s="261"/>
      <c r="M733" s="262"/>
      <c r="N733" s="263"/>
      <c r="O733" s="263"/>
      <c r="P733" s="263"/>
      <c r="Q733" s="263"/>
      <c r="R733" s="263"/>
      <c r="S733" s="263"/>
      <c r="T733" s="264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T733" s="265" t="s">
        <v>198</v>
      </c>
      <c r="AU733" s="265" t="s">
        <v>82</v>
      </c>
      <c r="AV733" s="15" t="s">
        <v>135</v>
      </c>
      <c r="AW733" s="15" t="s">
        <v>35</v>
      </c>
      <c r="AX733" s="15" t="s">
        <v>80</v>
      </c>
      <c r="AY733" s="265" t="s">
        <v>188</v>
      </c>
    </row>
    <row r="734" s="2" customFormat="1" ht="16.5" customHeight="1">
      <c r="A734" s="40"/>
      <c r="B734" s="41"/>
      <c r="C734" s="215" t="s">
        <v>939</v>
      </c>
      <c r="D734" s="215" t="s">
        <v>190</v>
      </c>
      <c r="E734" s="216" t="s">
        <v>1869</v>
      </c>
      <c r="F734" s="217" t="s">
        <v>1870</v>
      </c>
      <c r="G734" s="218" t="s">
        <v>1866</v>
      </c>
      <c r="H734" s="219">
        <v>2</v>
      </c>
      <c r="I734" s="220"/>
      <c r="J734" s="221">
        <f>ROUND(I734*H734,2)</f>
        <v>0</v>
      </c>
      <c r="K734" s="217" t="s">
        <v>452</v>
      </c>
      <c r="L734" s="46"/>
      <c r="M734" s="222" t="s">
        <v>19</v>
      </c>
      <c r="N734" s="223" t="s">
        <v>44</v>
      </c>
      <c r="O734" s="86"/>
      <c r="P734" s="224">
        <f>O734*H734</f>
        <v>0</v>
      </c>
      <c r="Q734" s="224">
        <v>0.00051999999999999995</v>
      </c>
      <c r="R734" s="224">
        <f>Q734*H734</f>
        <v>0.0010399999999999999</v>
      </c>
      <c r="S734" s="224">
        <v>0</v>
      </c>
      <c r="T734" s="225">
        <f>S734*H734</f>
        <v>0</v>
      </c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R734" s="226" t="s">
        <v>342</v>
      </c>
      <c r="AT734" s="226" t="s">
        <v>190</v>
      </c>
      <c r="AU734" s="226" t="s">
        <v>82</v>
      </c>
      <c r="AY734" s="19" t="s">
        <v>188</v>
      </c>
      <c r="BE734" s="227">
        <f>IF(N734="základní",J734,0)</f>
        <v>0</v>
      </c>
      <c r="BF734" s="227">
        <f>IF(N734="snížená",J734,0)</f>
        <v>0</v>
      </c>
      <c r="BG734" s="227">
        <f>IF(N734="zákl. přenesená",J734,0)</f>
        <v>0</v>
      </c>
      <c r="BH734" s="227">
        <f>IF(N734="sníž. přenesená",J734,0)</f>
        <v>0</v>
      </c>
      <c r="BI734" s="227">
        <f>IF(N734="nulová",J734,0)</f>
        <v>0</v>
      </c>
      <c r="BJ734" s="19" t="s">
        <v>80</v>
      </c>
      <c r="BK734" s="227">
        <f>ROUND(I734*H734,2)</f>
        <v>0</v>
      </c>
      <c r="BL734" s="19" t="s">
        <v>342</v>
      </c>
      <c r="BM734" s="226" t="s">
        <v>7141</v>
      </c>
    </row>
    <row r="735" s="13" customFormat="1">
      <c r="A735" s="13"/>
      <c r="B735" s="233"/>
      <c r="C735" s="234"/>
      <c r="D735" s="235" t="s">
        <v>198</v>
      </c>
      <c r="E735" s="236" t="s">
        <v>19</v>
      </c>
      <c r="F735" s="237" t="s">
        <v>1868</v>
      </c>
      <c r="G735" s="234"/>
      <c r="H735" s="236" t="s">
        <v>19</v>
      </c>
      <c r="I735" s="238"/>
      <c r="J735" s="234"/>
      <c r="K735" s="234"/>
      <c r="L735" s="239"/>
      <c r="M735" s="240"/>
      <c r="N735" s="241"/>
      <c r="O735" s="241"/>
      <c r="P735" s="241"/>
      <c r="Q735" s="241"/>
      <c r="R735" s="241"/>
      <c r="S735" s="241"/>
      <c r="T735" s="242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3" t="s">
        <v>198</v>
      </c>
      <c r="AU735" s="243" t="s">
        <v>82</v>
      </c>
      <c r="AV735" s="13" t="s">
        <v>80</v>
      </c>
      <c r="AW735" s="13" t="s">
        <v>35</v>
      </c>
      <c r="AX735" s="13" t="s">
        <v>73</v>
      </c>
      <c r="AY735" s="243" t="s">
        <v>188</v>
      </c>
    </row>
    <row r="736" s="14" customFormat="1">
      <c r="A736" s="14"/>
      <c r="B736" s="244"/>
      <c r="C736" s="245"/>
      <c r="D736" s="235" t="s">
        <v>198</v>
      </c>
      <c r="E736" s="246" t="s">
        <v>19</v>
      </c>
      <c r="F736" s="247" t="s">
        <v>82</v>
      </c>
      <c r="G736" s="245"/>
      <c r="H736" s="248">
        <v>2</v>
      </c>
      <c r="I736" s="249"/>
      <c r="J736" s="245"/>
      <c r="K736" s="245"/>
      <c r="L736" s="250"/>
      <c r="M736" s="251"/>
      <c r="N736" s="252"/>
      <c r="O736" s="252"/>
      <c r="P736" s="252"/>
      <c r="Q736" s="252"/>
      <c r="R736" s="252"/>
      <c r="S736" s="252"/>
      <c r="T736" s="253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54" t="s">
        <v>198</v>
      </c>
      <c r="AU736" s="254" t="s">
        <v>82</v>
      </c>
      <c r="AV736" s="14" t="s">
        <v>82</v>
      </c>
      <c r="AW736" s="14" t="s">
        <v>35</v>
      </c>
      <c r="AX736" s="14" t="s">
        <v>73</v>
      </c>
      <c r="AY736" s="254" t="s">
        <v>188</v>
      </c>
    </row>
    <row r="737" s="15" customFormat="1">
      <c r="A737" s="15"/>
      <c r="B737" s="255"/>
      <c r="C737" s="256"/>
      <c r="D737" s="235" t="s">
        <v>198</v>
      </c>
      <c r="E737" s="257" t="s">
        <v>19</v>
      </c>
      <c r="F737" s="258" t="s">
        <v>229</v>
      </c>
      <c r="G737" s="256"/>
      <c r="H737" s="259">
        <v>2</v>
      </c>
      <c r="I737" s="260"/>
      <c r="J737" s="256"/>
      <c r="K737" s="256"/>
      <c r="L737" s="261"/>
      <c r="M737" s="262"/>
      <c r="N737" s="263"/>
      <c r="O737" s="263"/>
      <c r="P737" s="263"/>
      <c r="Q737" s="263"/>
      <c r="R737" s="263"/>
      <c r="S737" s="263"/>
      <c r="T737" s="264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T737" s="265" t="s">
        <v>198</v>
      </c>
      <c r="AU737" s="265" t="s">
        <v>82</v>
      </c>
      <c r="AV737" s="15" t="s">
        <v>135</v>
      </c>
      <c r="AW737" s="15" t="s">
        <v>35</v>
      </c>
      <c r="AX737" s="15" t="s">
        <v>80</v>
      </c>
      <c r="AY737" s="265" t="s">
        <v>188</v>
      </c>
    </row>
    <row r="738" s="2" customFormat="1" ht="16.5" customHeight="1">
      <c r="A738" s="40"/>
      <c r="B738" s="41"/>
      <c r="C738" s="215" t="s">
        <v>948</v>
      </c>
      <c r="D738" s="215" t="s">
        <v>190</v>
      </c>
      <c r="E738" s="216" t="s">
        <v>1872</v>
      </c>
      <c r="F738" s="217" t="s">
        <v>1873</v>
      </c>
      <c r="G738" s="218" t="s">
        <v>1866</v>
      </c>
      <c r="H738" s="219">
        <v>3</v>
      </c>
      <c r="I738" s="220"/>
      <c r="J738" s="221">
        <f>ROUND(I738*H738,2)</f>
        <v>0</v>
      </c>
      <c r="K738" s="217" t="s">
        <v>194</v>
      </c>
      <c r="L738" s="46"/>
      <c r="M738" s="222" t="s">
        <v>19</v>
      </c>
      <c r="N738" s="223" t="s">
        <v>44</v>
      </c>
      <c r="O738" s="86"/>
      <c r="P738" s="224">
        <f>O738*H738</f>
        <v>0</v>
      </c>
      <c r="Q738" s="224">
        <v>0.00051999999999999995</v>
      </c>
      <c r="R738" s="224">
        <f>Q738*H738</f>
        <v>0.0015599999999999998</v>
      </c>
      <c r="S738" s="224">
        <v>0</v>
      </c>
      <c r="T738" s="225">
        <f>S738*H738</f>
        <v>0</v>
      </c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R738" s="226" t="s">
        <v>342</v>
      </c>
      <c r="AT738" s="226" t="s">
        <v>190</v>
      </c>
      <c r="AU738" s="226" t="s">
        <v>82</v>
      </c>
      <c r="AY738" s="19" t="s">
        <v>188</v>
      </c>
      <c r="BE738" s="227">
        <f>IF(N738="základní",J738,0)</f>
        <v>0</v>
      </c>
      <c r="BF738" s="227">
        <f>IF(N738="snížená",J738,0)</f>
        <v>0</v>
      </c>
      <c r="BG738" s="227">
        <f>IF(N738="zákl. přenesená",J738,0)</f>
        <v>0</v>
      </c>
      <c r="BH738" s="227">
        <f>IF(N738="sníž. přenesená",J738,0)</f>
        <v>0</v>
      </c>
      <c r="BI738" s="227">
        <f>IF(N738="nulová",J738,0)</f>
        <v>0</v>
      </c>
      <c r="BJ738" s="19" t="s">
        <v>80</v>
      </c>
      <c r="BK738" s="227">
        <f>ROUND(I738*H738,2)</f>
        <v>0</v>
      </c>
      <c r="BL738" s="19" t="s">
        <v>342</v>
      </c>
      <c r="BM738" s="226" t="s">
        <v>7142</v>
      </c>
    </row>
    <row r="739" s="2" customFormat="1">
      <c r="A739" s="40"/>
      <c r="B739" s="41"/>
      <c r="C739" s="42"/>
      <c r="D739" s="228" t="s">
        <v>196</v>
      </c>
      <c r="E739" s="42"/>
      <c r="F739" s="229" t="s">
        <v>1875</v>
      </c>
      <c r="G739" s="42"/>
      <c r="H739" s="42"/>
      <c r="I739" s="230"/>
      <c r="J739" s="42"/>
      <c r="K739" s="42"/>
      <c r="L739" s="46"/>
      <c r="M739" s="231"/>
      <c r="N739" s="232"/>
      <c r="O739" s="86"/>
      <c r="P739" s="86"/>
      <c r="Q739" s="86"/>
      <c r="R739" s="86"/>
      <c r="S739" s="86"/>
      <c r="T739" s="87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T739" s="19" t="s">
        <v>196</v>
      </c>
      <c r="AU739" s="19" t="s">
        <v>82</v>
      </c>
    </row>
    <row r="740" s="13" customFormat="1">
      <c r="A740" s="13"/>
      <c r="B740" s="233"/>
      <c r="C740" s="234"/>
      <c r="D740" s="235" t="s">
        <v>198</v>
      </c>
      <c r="E740" s="236" t="s">
        <v>19</v>
      </c>
      <c r="F740" s="237" t="s">
        <v>1868</v>
      </c>
      <c r="G740" s="234"/>
      <c r="H740" s="236" t="s">
        <v>19</v>
      </c>
      <c r="I740" s="238"/>
      <c r="J740" s="234"/>
      <c r="K740" s="234"/>
      <c r="L740" s="239"/>
      <c r="M740" s="240"/>
      <c r="N740" s="241"/>
      <c r="O740" s="241"/>
      <c r="P740" s="241"/>
      <c r="Q740" s="241"/>
      <c r="R740" s="241"/>
      <c r="S740" s="241"/>
      <c r="T740" s="242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3" t="s">
        <v>198</v>
      </c>
      <c r="AU740" s="243" t="s">
        <v>82</v>
      </c>
      <c r="AV740" s="13" t="s">
        <v>80</v>
      </c>
      <c r="AW740" s="13" t="s">
        <v>35</v>
      </c>
      <c r="AX740" s="13" t="s">
        <v>73</v>
      </c>
      <c r="AY740" s="243" t="s">
        <v>188</v>
      </c>
    </row>
    <row r="741" s="14" customFormat="1">
      <c r="A741" s="14"/>
      <c r="B741" s="244"/>
      <c r="C741" s="245"/>
      <c r="D741" s="235" t="s">
        <v>198</v>
      </c>
      <c r="E741" s="246" t="s">
        <v>19</v>
      </c>
      <c r="F741" s="247" t="s">
        <v>129</v>
      </c>
      <c r="G741" s="245"/>
      <c r="H741" s="248">
        <v>3</v>
      </c>
      <c r="I741" s="249"/>
      <c r="J741" s="245"/>
      <c r="K741" s="245"/>
      <c r="L741" s="250"/>
      <c r="M741" s="251"/>
      <c r="N741" s="252"/>
      <c r="O741" s="252"/>
      <c r="P741" s="252"/>
      <c r="Q741" s="252"/>
      <c r="R741" s="252"/>
      <c r="S741" s="252"/>
      <c r="T741" s="253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4" t="s">
        <v>198</v>
      </c>
      <c r="AU741" s="254" t="s">
        <v>82</v>
      </c>
      <c r="AV741" s="14" t="s">
        <v>82</v>
      </c>
      <c r="AW741" s="14" t="s">
        <v>35</v>
      </c>
      <c r="AX741" s="14" t="s">
        <v>73</v>
      </c>
      <c r="AY741" s="254" t="s">
        <v>188</v>
      </c>
    </row>
    <row r="742" s="15" customFormat="1">
      <c r="A742" s="15"/>
      <c r="B742" s="255"/>
      <c r="C742" s="256"/>
      <c r="D742" s="235" t="s">
        <v>198</v>
      </c>
      <c r="E742" s="257" t="s">
        <v>19</v>
      </c>
      <c r="F742" s="258" t="s">
        <v>229</v>
      </c>
      <c r="G742" s="256"/>
      <c r="H742" s="259">
        <v>3</v>
      </c>
      <c r="I742" s="260"/>
      <c r="J742" s="256"/>
      <c r="K742" s="256"/>
      <c r="L742" s="261"/>
      <c r="M742" s="262"/>
      <c r="N742" s="263"/>
      <c r="O742" s="263"/>
      <c r="P742" s="263"/>
      <c r="Q742" s="263"/>
      <c r="R742" s="263"/>
      <c r="S742" s="263"/>
      <c r="T742" s="264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T742" s="265" t="s">
        <v>198</v>
      </c>
      <c r="AU742" s="265" t="s">
        <v>82</v>
      </c>
      <c r="AV742" s="15" t="s">
        <v>135</v>
      </c>
      <c r="AW742" s="15" t="s">
        <v>35</v>
      </c>
      <c r="AX742" s="15" t="s">
        <v>80</v>
      </c>
      <c r="AY742" s="265" t="s">
        <v>188</v>
      </c>
    </row>
    <row r="743" s="2" customFormat="1" ht="16.5" customHeight="1">
      <c r="A743" s="40"/>
      <c r="B743" s="41"/>
      <c r="C743" s="215" t="s">
        <v>953</v>
      </c>
      <c r="D743" s="215" t="s">
        <v>190</v>
      </c>
      <c r="E743" s="216" t="s">
        <v>1876</v>
      </c>
      <c r="F743" s="217" t="s">
        <v>1877</v>
      </c>
      <c r="G743" s="218" t="s">
        <v>1866</v>
      </c>
      <c r="H743" s="219">
        <v>6</v>
      </c>
      <c r="I743" s="220"/>
      <c r="J743" s="221">
        <f>ROUND(I743*H743,2)</f>
        <v>0</v>
      </c>
      <c r="K743" s="217" t="s">
        <v>194</v>
      </c>
      <c r="L743" s="46"/>
      <c r="M743" s="222" t="s">
        <v>19</v>
      </c>
      <c r="N743" s="223" t="s">
        <v>44</v>
      </c>
      <c r="O743" s="86"/>
      <c r="P743" s="224">
        <f>O743*H743</f>
        <v>0</v>
      </c>
      <c r="Q743" s="224">
        <v>0.00051999999999999995</v>
      </c>
      <c r="R743" s="224">
        <f>Q743*H743</f>
        <v>0.0031199999999999995</v>
      </c>
      <c r="S743" s="224">
        <v>0</v>
      </c>
      <c r="T743" s="225">
        <f>S743*H743</f>
        <v>0</v>
      </c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R743" s="226" t="s">
        <v>342</v>
      </c>
      <c r="AT743" s="226" t="s">
        <v>190</v>
      </c>
      <c r="AU743" s="226" t="s">
        <v>82</v>
      </c>
      <c r="AY743" s="19" t="s">
        <v>188</v>
      </c>
      <c r="BE743" s="227">
        <f>IF(N743="základní",J743,0)</f>
        <v>0</v>
      </c>
      <c r="BF743" s="227">
        <f>IF(N743="snížená",J743,0)</f>
        <v>0</v>
      </c>
      <c r="BG743" s="227">
        <f>IF(N743="zákl. přenesená",J743,0)</f>
        <v>0</v>
      </c>
      <c r="BH743" s="227">
        <f>IF(N743="sníž. přenesená",J743,0)</f>
        <v>0</v>
      </c>
      <c r="BI743" s="227">
        <f>IF(N743="nulová",J743,0)</f>
        <v>0</v>
      </c>
      <c r="BJ743" s="19" t="s">
        <v>80</v>
      </c>
      <c r="BK743" s="227">
        <f>ROUND(I743*H743,2)</f>
        <v>0</v>
      </c>
      <c r="BL743" s="19" t="s">
        <v>342</v>
      </c>
      <c r="BM743" s="226" t="s">
        <v>7143</v>
      </c>
    </row>
    <row r="744" s="2" customFormat="1">
      <c r="A744" s="40"/>
      <c r="B744" s="41"/>
      <c r="C744" s="42"/>
      <c r="D744" s="228" t="s">
        <v>196</v>
      </c>
      <c r="E744" s="42"/>
      <c r="F744" s="229" t="s">
        <v>1879</v>
      </c>
      <c r="G744" s="42"/>
      <c r="H744" s="42"/>
      <c r="I744" s="230"/>
      <c r="J744" s="42"/>
      <c r="K744" s="42"/>
      <c r="L744" s="46"/>
      <c r="M744" s="231"/>
      <c r="N744" s="232"/>
      <c r="O744" s="86"/>
      <c r="P744" s="86"/>
      <c r="Q744" s="86"/>
      <c r="R744" s="86"/>
      <c r="S744" s="86"/>
      <c r="T744" s="87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T744" s="19" t="s">
        <v>196</v>
      </c>
      <c r="AU744" s="19" t="s">
        <v>82</v>
      </c>
    </row>
    <row r="745" s="13" customFormat="1">
      <c r="A745" s="13"/>
      <c r="B745" s="233"/>
      <c r="C745" s="234"/>
      <c r="D745" s="235" t="s">
        <v>198</v>
      </c>
      <c r="E745" s="236" t="s">
        <v>19</v>
      </c>
      <c r="F745" s="237" t="s">
        <v>1868</v>
      </c>
      <c r="G745" s="234"/>
      <c r="H745" s="236" t="s">
        <v>19</v>
      </c>
      <c r="I745" s="238"/>
      <c r="J745" s="234"/>
      <c r="K745" s="234"/>
      <c r="L745" s="239"/>
      <c r="M745" s="240"/>
      <c r="N745" s="241"/>
      <c r="O745" s="241"/>
      <c r="P745" s="241"/>
      <c r="Q745" s="241"/>
      <c r="R745" s="241"/>
      <c r="S745" s="241"/>
      <c r="T745" s="242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43" t="s">
        <v>198</v>
      </c>
      <c r="AU745" s="243" t="s">
        <v>82</v>
      </c>
      <c r="AV745" s="13" t="s">
        <v>80</v>
      </c>
      <c r="AW745" s="13" t="s">
        <v>35</v>
      </c>
      <c r="AX745" s="13" t="s">
        <v>73</v>
      </c>
      <c r="AY745" s="243" t="s">
        <v>188</v>
      </c>
    </row>
    <row r="746" s="14" customFormat="1">
      <c r="A746" s="14"/>
      <c r="B746" s="244"/>
      <c r="C746" s="245"/>
      <c r="D746" s="235" t="s">
        <v>198</v>
      </c>
      <c r="E746" s="246" t="s">
        <v>19</v>
      </c>
      <c r="F746" s="247" t="s">
        <v>258</v>
      </c>
      <c r="G746" s="245"/>
      <c r="H746" s="248">
        <v>6</v>
      </c>
      <c r="I746" s="249"/>
      <c r="J746" s="245"/>
      <c r="K746" s="245"/>
      <c r="L746" s="250"/>
      <c r="M746" s="251"/>
      <c r="N746" s="252"/>
      <c r="O746" s="252"/>
      <c r="P746" s="252"/>
      <c r="Q746" s="252"/>
      <c r="R746" s="252"/>
      <c r="S746" s="252"/>
      <c r="T746" s="253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54" t="s">
        <v>198</v>
      </c>
      <c r="AU746" s="254" t="s">
        <v>82</v>
      </c>
      <c r="AV746" s="14" t="s">
        <v>82</v>
      </c>
      <c r="AW746" s="14" t="s">
        <v>35</v>
      </c>
      <c r="AX746" s="14" t="s">
        <v>73</v>
      </c>
      <c r="AY746" s="254" t="s">
        <v>188</v>
      </c>
    </row>
    <row r="747" s="15" customFormat="1">
      <c r="A747" s="15"/>
      <c r="B747" s="255"/>
      <c r="C747" s="256"/>
      <c r="D747" s="235" t="s">
        <v>198</v>
      </c>
      <c r="E747" s="257" t="s">
        <v>19</v>
      </c>
      <c r="F747" s="258" t="s">
        <v>229</v>
      </c>
      <c r="G747" s="256"/>
      <c r="H747" s="259">
        <v>6</v>
      </c>
      <c r="I747" s="260"/>
      <c r="J747" s="256"/>
      <c r="K747" s="256"/>
      <c r="L747" s="261"/>
      <c r="M747" s="262"/>
      <c r="N747" s="263"/>
      <c r="O747" s="263"/>
      <c r="P747" s="263"/>
      <c r="Q747" s="263"/>
      <c r="R747" s="263"/>
      <c r="S747" s="263"/>
      <c r="T747" s="264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T747" s="265" t="s">
        <v>198</v>
      </c>
      <c r="AU747" s="265" t="s">
        <v>82</v>
      </c>
      <c r="AV747" s="15" t="s">
        <v>135</v>
      </c>
      <c r="AW747" s="15" t="s">
        <v>35</v>
      </c>
      <c r="AX747" s="15" t="s">
        <v>80</v>
      </c>
      <c r="AY747" s="265" t="s">
        <v>188</v>
      </c>
    </row>
    <row r="748" s="2" customFormat="1" ht="16.5" customHeight="1">
      <c r="A748" s="40"/>
      <c r="B748" s="41"/>
      <c r="C748" s="215" t="s">
        <v>967</v>
      </c>
      <c r="D748" s="215" t="s">
        <v>190</v>
      </c>
      <c r="E748" s="216" t="s">
        <v>1880</v>
      </c>
      <c r="F748" s="217" t="s">
        <v>1881</v>
      </c>
      <c r="G748" s="218" t="s">
        <v>1866</v>
      </c>
      <c r="H748" s="219">
        <v>3</v>
      </c>
      <c r="I748" s="220"/>
      <c r="J748" s="221">
        <f>ROUND(I748*H748,2)</f>
        <v>0</v>
      </c>
      <c r="K748" s="217" t="s">
        <v>194</v>
      </c>
      <c r="L748" s="46"/>
      <c r="M748" s="222" t="s">
        <v>19</v>
      </c>
      <c r="N748" s="223" t="s">
        <v>44</v>
      </c>
      <c r="O748" s="86"/>
      <c r="P748" s="224">
        <f>O748*H748</f>
        <v>0</v>
      </c>
      <c r="Q748" s="224">
        <v>0.00051999999999999995</v>
      </c>
      <c r="R748" s="224">
        <f>Q748*H748</f>
        <v>0.0015599999999999998</v>
      </c>
      <c r="S748" s="224">
        <v>0</v>
      </c>
      <c r="T748" s="225">
        <f>S748*H748</f>
        <v>0</v>
      </c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R748" s="226" t="s">
        <v>342</v>
      </c>
      <c r="AT748" s="226" t="s">
        <v>190</v>
      </c>
      <c r="AU748" s="226" t="s">
        <v>82</v>
      </c>
      <c r="AY748" s="19" t="s">
        <v>188</v>
      </c>
      <c r="BE748" s="227">
        <f>IF(N748="základní",J748,0)</f>
        <v>0</v>
      </c>
      <c r="BF748" s="227">
        <f>IF(N748="snížená",J748,0)</f>
        <v>0</v>
      </c>
      <c r="BG748" s="227">
        <f>IF(N748="zákl. přenesená",J748,0)</f>
        <v>0</v>
      </c>
      <c r="BH748" s="227">
        <f>IF(N748="sníž. přenesená",J748,0)</f>
        <v>0</v>
      </c>
      <c r="BI748" s="227">
        <f>IF(N748="nulová",J748,0)</f>
        <v>0</v>
      </c>
      <c r="BJ748" s="19" t="s">
        <v>80</v>
      </c>
      <c r="BK748" s="227">
        <f>ROUND(I748*H748,2)</f>
        <v>0</v>
      </c>
      <c r="BL748" s="19" t="s">
        <v>342</v>
      </c>
      <c r="BM748" s="226" t="s">
        <v>7144</v>
      </c>
    </row>
    <row r="749" s="2" customFormat="1">
      <c r="A749" s="40"/>
      <c r="B749" s="41"/>
      <c r="C749" s="42"/>
      <c r="D749" s="228" t="s">
        <v>196</v>
      </c>
      <c r="E749" s="42"/>
      <c r="F749" s="229" t="s">
        <v>1883</v>
      </c>
      <c r="G749" s="42"/>
      <c r="H749" s="42"/>
      <c r="I749" s="230"/>
      <c r="J749" s="42"/>
      <c r="K749" s="42"/>
      <c r="L749" s="46"/>
      <c r="M749" s="231"/>
      <c r="N749" s="232"/>
      <c r="O749" s="86"/>
      <c r="P749" s="86"/>
      <c r="Q749" s="86"/>
      <c r="R749" s="86"/>
      <c r="S749" s="86"/>
      <c r="T749" s="87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T749" s="19" t="s">
        <v>196</v>
      </c>
      <c r="AU749" s="19" t="s">
        <v>82</v>
      </c>
    </row>
    <row r="750" s="13" customFormat="1">
      <c r="A750" s="13"/>
      <c r="B750" s="233"/>
      <c r="C750" s="234"/>
      <c r="D750" s="235" t="s">
        <v>198</v>
      </c>
      <c r="E750" s="236" t="s">
        <v>19</v>
      </c>
      <c r="F750" s="237" t="s">
        <v>1868</v>
      </c>
      <c r="G750" s="234"/>
      <c r="H750" s="236" t="s">
        <v>19</v>
      </c>
      <c r="I750" s="238"/>
      <c r="J750" s="234"/>
      <c r="K750" s="234"/>
      <c r="L750" s="239"/>
      <c r="M750" s="240"/>
      <c r="N750" s="241"/>
      <c r="O750" s="241"/>
      <c r="P750" s="241"/>
      <c r="Q750" s="241"/>
      <c r="R750" s="241"/>
      <c r="S750" s="241"/>
      <c r="T750" s="242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43" t="s">
        <v>198</v>
      </c>
      <c r="AU750" s="243" t="s">
        <v>82</v>
      </c>
      <c r="AV750" s="13" t="s">
        <v>80</v>
      </c>
      <c r="AW750" s="13" t="s">
        <v>35</v>
      </c>
      <c r="AX750" s="13" t="s">
        <v>73</v>
      </c>
      <c r="AY750" s="243" t="s">
        <v>188</v>
      </c>
    </row>
    <row r="751" s="14" customFormat="1">
      <c r="A751" s="14"/>
      <c r="B751" s="244"/>
      <c r="C751" s="245"/>
      <c r="D751" s="235" t="s">
        <v>198</v>
      </c>
      <c r="E751" s="246" t="s">
        <v>19</v>
      </c>
      <c r="F751" s="247" t="s">
        <v>129</v>
      </c>
      <c r="G751" s="245"/>
      <c r="H751" s="248">
        <v>3</v>
      </c>
      <c r="I751" s="249"/>
      <c r="J751" s="245"/>
      <c r="K751" s="245"/>
      <c r="L751" s="250"/>
      <c r="M751" s="251"/>
      <c r="N751" s="252"/>
      <c r="O751" s="252"/>
      <c r="P751" s="252"/>
      <c r="Q751" s="252"/>
      <c r="R751" s="252"/>
      <c r="S751" s="252"/>
      <c r="T751" s="253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54" t="s">
        <v>198</v>
      </c>
      <c r="AU751" s="254" t="s">
        <v>82</v>
      </c>
      <c r="AV751" s="14" t="s">
        <v>82</v>
      </c>
      <c r="AW751" s="14" t="s">
        <v>35</v>
      </c>
      <c r="AX751" s="14" t="s">
        <v>73</v>
      </c>
      <c r="AY751" s="254" t="s">
        <v>188</v>
      </c>
    </row>
    <row r="752" s="15" customFormat="1">
      <c r="A752" s="15"/>
      <c r="B752" s="255"/>
      <c r="C752" s="256"/>
      <c r="D752" s="235" t="s">
        <v>198</v>
      </c>
      <c r="E752" s="257" t="s">
        <v>19</v>
      </c>
      <c r="F752" s="258" t="s">
        <v>229</v>
      </c>
      <c r="G752" s="256"/>
      <c r="H752" s="259">
        <v>3</v>
      </c>
      <c r="I752" s="260"/>
      <c r="J752" s="256"/>
      <c r="K752" s="256"/>
      <c r="L752" s="261"/>
      <c r="M752" s="262"/>
      <c r="N752" s="263"/>
      <c r="O752" s="263"/>
      <c r="P752" s="263"/>
      <c r="Q752" s="263"/>
      <c r="R752" s="263"/>
      <c r="S752" s="263"/>
      <c r="T752" s="264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T752" s="265" t="s">
        <v>198</v>
      </c>
      <c r="AU752" s="265" t="s">
        <v>82</v>
      </c>
      <c r="AV752" s="15" t="s">
        <v>135</v>
      </c>
      <c r="AW752" s="15" t="s">
        <v>35</v>
      </c>
      <c r="AX752" s="15" t="s">
        <v>80</v>
      </c>
      <c r="AY752" s="265" t="s">
        <v>188</v>
      </c>
    </row>
    <row r="753" s="2" customFormat="1" ht="16.5" customHeight="1">
      <c r="A753" s="40"/>
      <c r="B753" s="41"/>
      <c r="C753" s="215" t="s">
        <v>972</v>
      </c>
      <c r="D753" s="215" t="s">
        <v>190</v>
      </c>
      <c r="E753" s="216" t="s">
        <v>2711</v>
      </c>
      <c r="F753" s="217" t="s">
        <v>2712</v>
      </c>
      <c r="G753" s="218" t="s">
        <v>1866</v>
      </c>
      <c r="H753" s="219">
        <v>2</v>
      </c>
      <c r="I753" s="220"/>
      <c r="J753" s="221">
        <f>ROUND(I753*H753,2)</f>
        <v>0</v>
      </c>
      <c r="K753" s="217" t="s">
        <v>452</v>
      </c>
      <c r="L753" s="46"/>
      <c r="M753" s="222" t="s">
        <v>19</v>
      </c>
      <c r="N753" s="223" t="s">
        <v>44</v>
      </c>
      <c r="O753" s="86"/>
      <c r="P753" s="224">
        <f>O753*H753</f>
        <v>0</v>
      </c>
      <c r="Q753" s="224">
        <v>0.00080000000000000004</v>
      </c>
      <c r="R753" s="224">
        <f>Q753*H753</f>
        <v>0.0016000000000000001</v>
      </c>
      <c r="S753" s="224">
        <v>0</v>
      </c>
      <c r="T753" s="225">
        <f>S753*H753</f>
        <v>0</v>
      </c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R753" s="226" t="s">
        <v>342</v>
      </c>
      <c r="AT753" s="226" t="s">
        <v>190</v>
      </c>
      <c r="AU753" s="226" t="s">
        <v>82</v>
      </c>
      <c r="AY753" s="19" t="s">
        <v>188</v>
      </c>
      <c r="BE753" s="227">
        <f>IF(N753="základní",J753,0)</f>
        <v>0</v>
      </c>
      <c r="BF753" s="227">
        <f>IF(N753="snížená",J753,0)</f>
        <v>0</v>
      </c>
      <c r="BG753" s="227">
        <f>IF(N753="zákl. přenesená",J753,0)</f>
        <v>0</v>
      </c>
      <c r="BH753" s="227">
        <f>IF(N753="sníž. přenesená",J753,0)</f>
        <v>0</v>
      </c>
      <c r="BI753" s="227">
        <f>IF(N753="nulová",J753,0)</f>
        <v>0</v>
      </c>
      <c r="BJ753" s="19" t="s">
        <v>80</v>
      </c>
      <c r="BK753" s="227">
        <f>ROUND(I753*H753,2)</f>
        <v>0</v>
      </c>
      <c r="BL753" s="19" t="s">
        <v>342</v>
      </c>
      <c r="BM753" s="226" t="s">
        <v>7145</v>
      </c>
    </row>
    <row r="754" s="13" customFormat="1">
      <c r="A754" s="13"/>
      <c r="B754" s="233"/>
      <c r="C754" s="234"/>
      <c r="D754" s="235" t="s">
        <v>198</v>
      </c>
      <c r="E754" s="236" t="s">
        <v>19</v>
      </c>
      <c r="F754" s="237" t="s">
        <v>7146</v>
      </c>
      <c r="G754" s="234"/>
      <c r="H754" s="236" t="s">
        <v>19</v>
      </c>
      <c r="I754" s="238"/>
      <c r="J754" s="234"/>
      <c r="K754" s="234"/>
      <c r="L754" s="239"/>
      <c r="M754" s="240"/>
      <c r="N754" s="241"/>
      <c r="O754" s="241"/>
      <c r="P754" s="241"/>
      <c r="Q754" s="241"/>
      <c r="R754" s="241"/>
      <c r="S754" s="241"/>
      <c r="T754" s="242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3" t="s">
        <v>198</v>
      </c>
      <c r="AU754" s="243" t="s">
        <v>82</v>
      </c>
      <c r="AV754" s="13" t="s">
        <v>80</v>
      </c>
      <c r="AW754" s="13" t="s">
        <v>35</v>
      </c>
      <c r="AX754" s="13" t="s">
        <v>73</v>
      </c>
      <c r="AY754" s="243" t="s">
        <v>188</v>
      </c>
    </row>
    <row r="755" s="14" customFormat="1">
      <c r="A755" s="14"/>
      <c r="B755" s="244"/>
      <c r="C755" s="245"/>
      <c r="D755" s="235" t="s">
        <v>198</v>
      </c>
      <c r="E755" s="246" t="s">
        <v>19</v>
      </c>
      <c r="F755" s="247" t="s">
        <v>82</v>
      </c>
      <c r="G755" s="245"/>
      <c r="H755" s="248">
        <v>2</v>
      </c>
      <c r="I755" s="249"/>
      <c r="J755" s="245"/>
      <c r="K755" s="245"/>
      <c r="L755" s="250"/>
      <c r="M755" s="251"/>
      <c r="N755" s="252"/>
      <c r="O755" s="252"/>
      <c r="P755" s="252"/>
      <c r="Q755" s="252"/>
      <c r="R755" s="252"/>
      <c r="S755" s="252"/>
      <c r="T755" s="253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54" t="s">
        <v>198</v>
      </c>
      <c r="AU755" s="254" t="s">
        <v>82</v>
      </c>
      <c r="AV755" s="14" t="s">
        <v>82</v>
      </c>
      <c r="AW755" s="14" t="s">
        <v>35</v>
      </c>
      <c r="AX755" s="14" t="s">
        <v>73</v>
      </c>
      <c r="AY755" s="254" t="s">
        <v>188</v>
      </c>
    </row>
    <row r="756" s="15" customFormat="1">
      <c r="A756" s="15"/>
      <c r="B756" s="255"/>
      <c r="C756" s="256"/>
      <c r="D756" s="235" t="s">
        <v>198</v>
      </c>
      <c r="E756" s="257" t="s">
        <v>19</v>
      </c>
      <c r="F756" s="258" t="s">
        <v>229</v>
      </c>
      <c r="G756" s="256"/>
      <c r="H756" s="259">
        <v>2</v>
      </c>
      <c r="I756" s="260"/>
      <c r="J756" s="256"/>
      <c r="K756" s="256"/>
      <c r="L756" s="261"/>
      <c r="M756" s="262"/>
      <c r="N756" s="263"/>
      <c r="O756" s="263"/>
      <c r="P756" s="263"/>
      <c r="Q756" s="263"/>
      <c r="R756" s="263"/>
      <c r="S756" s="263"/>
      <c r="T756" s="264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T756" s="265" t="s">
        <v>198</v>
      </c>
      <c r="AU756" s="265" t="s">
        <v>82</v>
      </c>
      <c r="AV756" s="15" t="s">
        <v>135</v>
      </c>
      <c r="AW756" s="15" t="s">
        <v>35</v>
      </c>
      <c r="AX756" s="15" t="s">
        <v>80</v>
      </c>
      <c r="AY756" s="265" t="s">
        <v>188</v>
      </c>
    </row>
    <row r="757" s="2" customFormat="1" ht="16.5" customHeight="1">
      <c r="A757" s="40"/>
      <c r="B757" s="41"/>
      <c r="C757" s="215" t="s">
        <v>979</v>
      </c>
      <c r="D757" s="215" t="s">
        <v>190</v>
      </c>
      <c r="E757" s="216" t="s">
        <v>2715</v>
      </c>
      <c r="F757" s="217" t="s">
        <v>2716</v>
      </c>
      <c r="G757" s="218" t="s">
        <v>1866</v>
      </c>
      <c r="H757" s="219">
        <v>1</v>
      </c>
      <c r="I757" s="220"/>
      <c r="J757" s="221">
        <f>ROUND(I757*H757,2)</f>
        <v>0</v>
      </c>
      <c r="K757" s="217" t="s">
        <v>452</v>
      </c>
      <c r="L757" s="46"/>
      <c r="M757" s="222" t="s">
        <v>19</v>
      </c>
      <c r="N757" s="223" t="s">
        <v>44</v>
      </c>
      <c r="O757" s="86"/>
      <c r="P757" s="224">
        <f>O757*H757</f>
        <v>0</v>
      </c>
      <c r="Q757" s="224">
        <v>0.0012999999999999999</v>
      </c>
      <c r="R757" s="224">
        <f>Q757*H757</f>
        <v>0.0012999999999999999</v>
      </c>
      <c r="S757" s="224">
        <v>0</v>
      </c>
      <c r="T757" s="225">
        <f>S757*H757</f>
        <v>0</v>
      </c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R757" s="226" t="s">
        <v>342</v>
      </c>
      <c r="AT757" s="226" t="s">
        <v>190</v>
      </c>
      <c r="AU757" s="226" t="s">
        <v>82</v>
      </c>
      <c r="AY757" s="19" t="s">
        <v>188</v>
      </c>
      <c r="BE757" s="227">
        <f>IF(N757="základní",J757,0)</f>
        <v>0</v>
      </c>
      <c r="BF757" s="227">
        <f>IF(N757="snížená",J757,0)</f>
        <v>0</v>
      </c>
      <c r="BG757" s="227">
        <f>IF(N757="zákl. přenesená",J757,0)</f>
        <v>0</v>
      </c>
      <c r="BH757" s="227">
        <f>IF(N757="sníž. přenesená",J757,0)</f>
        <v>0</v>
      </c>
      <c r="BI757" s="227">
        <f>IF(N757="nulová",J757,0)</f>
        <v>0</v>
      </c>
      <c r="BJ757" s="19" t="s">
        <v>80</v>
      </c>
      <c r="BK757" s="227">
        <f>ROUND(I757*H757,2)</f>
        <v>0</v>
      </c>
      <c r="BL757" s="19" t="s">
        <v>342</v>
      </c>
      <c r="BM757" s="226" t="s">
        <v>7147</v>
      </c>
    </row>
    <row r="758" s="13" customFormat="1">
      <c r="A758" s="13"/>
      <c r="B758" s="233"/>
      <c r="C758" s="234"/>
      <c r="D758" s="235" t="s">
        <v>198</v>
      </c>
      <c r="E758" s="236" t="s">
        <v>19</v>
      </c>
      <c r="F758" s="237" t="s">
        <v>7148</v>
      </c>
      <c r="G758" s="234"/>
      <c r="H758" s="236" t="s">
        <v>19</v>
      </c>
      <c r="I758" s="238"/>
      <c r="J758" s="234"/>
      <c r="K758" s="234"/>
      <c r="L758" s="239"/>
      <c r="M758" s="240"/>
      <c r="N758" s="241"/>
      <c r="O758" s="241"/>
      <c r="P758" s="241"/>
      <c r="Q758" s="241"/>
      <c r="R758" s="241"/>
      <c r="S758" s="241"/>
      <c r="T758" s="242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43" t="s">
        <v>198</v>
      </c>
      <c r="AU758" s="243" t="s">
        <v>82</v>
      </c>
      <c r="AV758" s="13" t="s">
        <v>80</v>
      </c>
      <c r="AW758" s="13" t="s">
        <v>35</v>
      </c>
      <c r="AX758" s="13" t="s">
        <v>73</v>
      </c>
      <c r="AY758" s="243" t="s">
        <v>188</v>
      </c>
    </row>
    <row r="759" s="14" customFormat="1">
      <c r="A759" s="14"/>
      <c r="B759" s="244"/>
      <c r="C759" s="245"/>
      <c r="D759" s="235" t="s">
        <v>198</v>
      </c>
      <c r="E759" s="246" t="s">
        <v>19</v>
      </c>
      <c r="F759" s="247" t="s">
        <v>80</v>
      </c>
      <c r="G759" s="245"/>
      <c r="H759" s="248">
        <v>1</v>
      </c>
      <c r="I759" s="249"/>
      <c r="J759" s="245"/>
      <c r="K759" s="245"/>
      <c r="L759" s="250"/>
      <c r="M759" s="251"/>
      <c r="N759" s="252"/>
      <c r="O759" s="252"/>
      <c r="P759" s="252"/>
      <c r="Q759" s="252"/>
      <c r="R759" s="252"/>
      <c r="S759" s="252"/>
      <c r="T759" s="253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54" t="s">
        <v>198</v>
      </c>
      <c r="AU759" s="254" t="s">
        <v>82</v>
      </c>
      <c r="AV759" s="14" t="s">
        <v>82</v>
      </c>
      <c r="AW759" s="14" t="s">
        <v>35</v>
      </c>
      <c r="AX759" s="14" t="s">
        <v>73</v>
      </c>
      <c r="AY759" s="254" t="s">
        <v>188</v>
      </c>
    </row>
    <row r="760" s="15" customFormat="1">
      <c r="A760" s="15"/>
      <c r="B760" s="255"/>
      <c r="C760" s="256"/>
      <c r="D760" s="235" t="s">
        <v>198</v>
      </c>
      <c r="E760" s="257" t="s">
        <v>19</v>
      </c>
      <c r="F760" s="258" t="s">
        <v>229</v>
      </c>
      <c r="G760" s="256"/>
      <c r="H760" s="259">
        <v>1</v>
      </c>
      <c r="I760" s="260"/>
      <c r="J760" s="256"/>
      <c r="K760" s="256"/>
      <c r="L760" s="261"/>
      <c r="M760" s="262"/>
      <c r="N760" s="263"/>
      <c r="O760" s="263"/>
      <c r="P760" s="263"/>
      <c r="Q760" s="263"/>
      <c r="R760" s="263"/>
      <c r="S760" s="263"/>
      <c r="T760" s="264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T760" s="265" t="s">
        <v>198</v>
      </c>
      <c r="AU760" s="265" t="s">
        <v>82</v>
      </c>
      <c r="AV760" s="15" t="s">
        <v>135</v>
      </c>
      <c r="AW760" s="15" t="s">
        <v>35</v>
      </c>
      <c r="AX760" s="15" t="s">
        <v>80</v>
      </c>
      <c r="AY760" s="265" t="s">
        <v>188</v>
      </c>
    </row>
    <row r="761" s="2" customFormat="1" ht="16.5" customHeight="1">
      <c r="A761" s="40"/>
      <c r="B761" s="41"/>
      <c r="C761" s="215" t="s">
        <v>984</v>
      </c>
      <c r="D761" s="215" t="s">
        <v>190</v>
      </c>
      <c r="E761" s="216" t="s">
        <v>2718</v>
      </c>
      <c r="F761" s="217" t="s">
        <v>2719</v>
      </c>
      <c r="G761" s="218" t="s">
        <v>1866</v>
      </c>
      <c r="H761" s="219">
        <v>1</v>
      </c>
      <c r="I761" s="220"/>
      <c r="J761" s="221">
        <f>ROUND(I761*H761,2)</f>
        <v>0</v>
      </c>
      <c r="K761" s="217" t="s">
        <v>452</v>
      </c>
      <c r="L761" s="46"/>
      <c r="M761" s="222" t="s">
        <v>19</v>
      </c>
      <c r="N761" s="223" t="s">
        <v>44</v>
      </c>
      <c r="O761" s="86"/>
      <c r="P761" s="224">
        <f>O761*H761</f>
        <v>0</v>
      </c>
      <c r="Q761" s="224">
        <v>0.00084999999999999995</v>
      </c>
      <c r="R761" s="224">
        <f>Q761*H761</f>
        <v>0.00084999999999999995</v>
      </c>
      <c r="S761" s="224">
        <v>0</v>
      </c>
      <c r="T761" s="225">
        <f>S761*H761</f>
        <v>0</v>
      </c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R761" s="226" t="s">
        <v>342</v>
      </c>
      <c r="AT761" s="226" t="s">
        <v>190</v>
      </c>
      <c r="AU761" s="226" t="s">
        <v>82</v>
      </c>
      <c r="AY761" s="19" t="s">
        <v>188</v>
      </c>
      <c r="BE761" s="227">
        <f>IF(N761="základní",J761,0)</f>
        <v>0</v>
      </c>
      <c r="BF761" s="227">
        <f>IF(N761="snížená",J761,0)</f>
        <v>0</v>
      </c>
      <c r="BG761" s="227">
        <f>IF(N761="zákl. přenesená",J761,0)</f>
        <v>0</v>
      </c>
      <c r="BH761" s="227">
        <f>IF(N761="sníž. přenesená",J761,0)</f>
        <v>0</v>
      </c>
      <c r="BI761" s="227">
        <f>IF(N761="nulová",J761,0)</f>
        <v>0</v>
      </c>
      <c r="BJ761" s="19" t="s">
        <v>80</v>
      </c>
      <c r="BK761" s="227">
        <f>ROUND(I761*H761,2)</f>
        <v>0</v>
      </c>
      <c r="BL761" s="19" t="s">
        <v>342</v>
      </c>
      <c r="BM761" s="226" t="s">
        <v>7149</v>
      </c>
    </row>
    <row r="762" s="13" customFormat="1">
      <c r="A762" s="13"/>
      <c r="B762" s="233"/>
      <c r="C762" s="234"/>
      <c r="D762" s="235" t="s">
        <v>198</v>
      </c>
      <c r="E762" s="236" t="s">
        <v>19</v>
      </c>
      <c r="F762" s="237" t="s">
        <v>7150</v>
      </c>
      <c r="G762" s="234"/>
      <c r="H762" s="236" t="s">
        <v>19</v>
      </c>
      <c r="I762" s="238"/>
      <c r="J762" s="234"/>
      <c r="K762" s="234"/>
      <c r="L762" s="239"/>
      <c r="M762" s="240"/>
      <c r="N762" s="241"/>
      <c r="O762" s="241"/>
      <c r="P762" s="241"/>
      <c r="Q762" s="241"/>
      <c r="R762" s="241"/>
      <c r="S762" s="241"/>
      <c r="T762" s="242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43" t="s">
        <v>198</v>
      </c>
      <c r="AU762" s="243" t="s">
        <v>82</v>
      </c>
      <c r="AV762" s="13" t="s">
        <v>80</v>
      </c>
      <c r="AW762" s="13" t="s">
        <v>35</v>
      </c>
      <c r="AX762" s="13" t="s">
        <v>73</v>
      </c>
      <c r="AY762" s="243" t="s">
        <v>188</v>
      </c>
    </row>
    <row r="763" s="14" customFormat="1">
      <c r="A763" s="14"/>
      <c r="B763" s="244"/>
      <c r="C763" s="245"/>
      <c r="D763" s="235" t="s">
        <v>198</v>
      </c>
      <c r="E763" s="246" t="s">
        <v>19</v>
      </c>
      <c r="F763" s="247" t="s">
        <v>80</v>
      </c>
      <c r="G763" s="245"/>
      <c r="H763" s="248">
        <v>1</v>
      </c>
      <c r="I763" s="249"/>
      <c r="J763" s="245"/>
      <c r="K763" s="245"/>
      <c r="L763" s="250"/>
      <c r="M763" s="251"/>
      <c r="N763" s="252"/>
      <c r="O763" s="252"/>
      <c r="P763" s="252"/>
      <c r="Q763" s="252"/>
      <c r="R763" s="252"/>
      <c r="S763" s="252"/>
      <c r="T763" s="253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54" t="s">
        <v>198</v>
      </c>
      <c r="AU763" s="254" t="s">
        <v>82</v>
      </c>
      <c r="AV763" s="14" t="s">
        <v>82</v>
      </c>
      <c r="AW763" s="14" t="s">
        <v>35</v>
      </c>
      <c r="AX763" s="14" t="s">
        <v>73</v>
      </c>
      <c r="AY763" s="254" t="s">
        <v>188</v>
      </c>
    </row>
    <row r="764" s="15" customFormat="1">
      <c r="A764" s="15"/>
      <c r="B764" s="255"/>
      <c r="C764" s="256"/>
      <c r="D764" s="235" t="s">
        <v>198</v>
      </c>
      <c r="E764" s="257" t="s">
        <v>19</v>
      </c>
      <c r="F764" s="258" t="s">
        <v>229</v>
      </c>
      <c r="G764" s="256"/>
      <c r="H764" s="259">
        <v>1</v>
      </c>
      <c r="I764" s="260"/>
      <c r="J764" s="256"/>
      <c r="K764" s="256"/>
      <c r="L764" s="261"/>
      <c r="M764" s="262"/>
      <c r="N764" s="263"/>
      <c r="O764" s="263"/>
      <c r="P764" s="263"/>
      <c r="Q764" s="263"/>
      <c r="R764" s="263"/>
      <c r="S764" s="263"/>
      <c r="T764" s="264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T764" s="265" t="s">
        <v>198</v>
      </c>
      <c r="AU764" s="265" t="s">
        <v>82</v>
      </c>
      <c r="AV764" s="15" t="s">
        <v>135</v>
      </c>
      <c r="AW764" s="15" t="s">
        <v>35</v>
      </c>
      <c r="AX764" s="15" t="s">
        <v>80</v>
      </c>
      <c r="AY764" s="265" t="s">
        <v>188</v>
      </c>
    </row>
    <row r="765" s="2" customFormat="1" ht="24.15" customHeight="1">
      <c r="A765" s="40"/>
      <c r="B765" s="41"/>
      <c r="C765" s="215" t="s">
        <v>988</v>
      </c>
      <c r="D765" s="215" t="s">
        <v>190</v>
      </c>
      <c r="E765" s="216" t="s">
        <v>1884</v>
      </c>
      <c r="F765" s="217" t="s">
        <v>1885</v>
      </c>
      <c r="G765" s="218" t="s">
        <v>460</v>
      </c>
      <c r="H765" s="266"/>
      <c r="I765" s="220"/>
      <c r="J765" s="221">
        <f>ROUND(I765*H765,2)</f>
        <v>0</v>
      </c>
      <c r="K765" s="217" t="s">
        <v>194</v>
      </c>
      <c r="L765" s="46"/>
      <c r="M765" s="222" t="s">
        <v>19</v>
      </c>
      <c r="N765" s="223" t="s">
        <v>44</v>
      </c>
      <c r="O765" s="86"/>
      <c r="P765" s="224">
        <f>O765*H765</f>
        <v>0</v>
      </c>
      <c r="Q765" s="224">
        <v>0</v>
      </c>
      <c r="R765" s="224">
        <f>Q765*H765</f>
        <v>0</v>
      </c>
      <c r="S765" s="224">
        <v>0</v>
      </c>
      <c r="T765" s="225">
        <f>S765*H765</f>
        <v>0</v>
      </c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R765" s="226" t="s">
        <v>342</v>
      </c>
      <c r="AT765" s="226" t="s">
        <v>190</v>
      </c>
      <c r="AU765" s="226" t="s">
        <v>82</v>
      </c>
      <c r="AY765" s="19" t="s">
        <v>188</v>
      </c>
      <c r="BE765" s="227">
        <f>IF(N765="základní",J765,0)</f>
        <v>0</v>
      </c>
      <c r="BF765" s="227">
        <f>IF(N765="snížená",J765,0)</f>
        <v>0</v>
      </c>
      <c r="BG765" s="227">
        <f>IF(N765="zákl. přenesená",J765,0)</f>
        <v>0</v>
      </c>
      <c r="BH765" s="227">
        <f>IF(N765="sníž. přenesená",J765,0)</f>
        <v>0</v>
      </c>
      <c r="BI765" s="227">
        <f>IF(N765="nulová",J765,0)</f>
        <v>0</v>
      </c>
      <c r="BJ765" s="19" t="s">
        <v>80</v>
      </c>
      <c r="BK765" s="227">
        <f>ROUND(I765*H765,2)</f>
        <v>0</v>
      </c>
      <c r="BL765" s="19" t="s">
        <v>342</v>
      </c>
      <c r="BM765" s="226" t="s">
        <v>7151</v>
      </c>
    </row>
    <row r="766" s="2" customFormat="1">
      <c r="A766" s="40"/>
      <c r="B766" s="41"/>
      <c r="C766" s="42"/>
      <c r="D766" s="228" t="s">
        <v>196</v>
      </c>
      <c r="E766" s="42"/>
      <c r="F766" s="229" t="s">
        <v>1887</v>
      </c>
      <c r="G766" s="42"/>
      <c r="H766" s="42"/>
      <c r="I766" s="230"/>
      <c r="J766" s="42"/>
      <c r="K766" s="42"/>
      <c r="L766" s="46"/>
      <c r="M766" s="231"/>
      <c r="N766" s="232"/>
      <c r="O766" s="86"/>
      <c r="P766" s="86"/>
      <c r="Q766" s="86"/>
      <c r="R766" s="86"/>
      <c r="S766" s="86"/>
      <c r="T766" s="87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T766" s="19" t="s">
        <v>196</v>
      </c>
      <c r="AU766" s="19" t="s">
        <v>82</v>
      </c>
    </row>
    <row r="767" s="12" customFormat="1" ht="22.8" customHeight="1">
      <c r="A767" s="12"/>
      <c r="B767" s="199"/>
      <c r="C767" s="200"/>
      <c r="D767" s="201" t="s">
        <v>72</v>
      </c>
      <c r="E767" s="213" t="s">
        <v>1247</v>
      </c>
      <c r="F767" s="213" t="s">
        <v>1248</v>
      </c>
      <c r="G767" s="200"/>
      <c r="H767" s="200"/>
      <c r="I767" s="203"/>
      <c r="J767" s="214">
        <f>BK767</f>
        <v>0</v>
      </c>
      <c r="K767" s="200"/>
      <c r="L767" s="205"/>
      <c r="M767" s="206"/>
      <c r="N767" s="207"/>
      <c r="O767" s="207"/>
      <c r="P767" s="208">
        <f>SUM(P768:P904)</f>
        <v>0</v>
      </c>
      <c r="Q767" s="207"/>
      <c r="R767" s="208">
        <f>SUM(R768:R904)</f>
        <v>8.3944179000000005</v>
      </c>
      <c r="S767" s="207"/>
      <c r="T767" s="209">
        <f>SUM(T768:T904)</f>
        <v>0</v>
      </c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R767" s="210" t="s">
        <v>82</v>
      </c>
      <c r="AT767" s="211" t="s">
        <v>72</v>
      </c>
      <c r="AU767" s="211" t="s">
        <v>80</v>
      </c>
      <c r="AY767" s="210" t="s">
        <v>188</v>
      </c>
      <c r="BK767" s="212">
        <f>SUM(BK768:BK904)</f>
        <v>0</v>
      </c>
    </row>
    <row r="768" s="2" customFormat="1" ht="33" customHeight="1">
      <c r="A768" s="40"/>
      <c r="B768" s="41"/>
      <c r="C768" s="215" t="s">
        <v>991</v>
      </c>
      <c r="D768" s="215" t="s">
        <v>190</v>
      </c>
      <c r="E768" s="216" t="s">
        <v>7152</v>
      </c>
      <c r="F768" s="217" t="s">
        <v>7153</v>
      </c>
      <c r="G768" s="218" t="s">
        <v>243</v>
      </c>
      <c r="H768" s="219">
        <v>46.131</v>
      </c>
      <c r="I768" s="220"/>
      <c r="J768" s="221">
        <f>ROUND(I768*H768,2)</f>
        <v>0</v>
      </c>
      <c r="K768" s="217" t="s">
        <v>194</v>
      </c>
      <c r="L768" s="46"/>
      <c r="M768" s="222" t="s">
        <v>19</v>
      </c>
      <c r="N768" s="223" t="s">
        <v>44</v>
      </c>
      <c r="O768" s="86"/>
      <c r="P768" s="224">
        <f>O768*H768</f>
        <v>0</v>
      </c>
      <c r="Q768" s="224">
        <v>0.030859999999999999</v>
      </c>
      <c r="R768" s="224">
        <f>Q768*H768</f>
        <v>1.42360266</v>
      </c>
      <c r="S768" s="224">
        <v>0</v>
      </c>
      <c r="T768" s="225">
        <f>S768*H768</f>
        <v>0</v>
      </c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R768" s="226" t="s">
        <v>342</v>
      </c>
      <c r="AT768" s="226" t="s">
        <v>190</v>
      </c>
      <c r="AU768" s="226" t="s">
        <v>82</v>
      </c>
      <c r="AY768" s="19" t="s">
        <v>188</v>
      </c>
      <c r="BE768" s="227">
        <f>IF(N768="základní",J768,0)</f>
        <v>0</v>
      </c>
      <c r="BF768" s="227">
        <f>IF(N768="snížená",J768,0)</f>
        <v>0</v>
      </c>
      <c r="BG768" s="227">
        <f>IF(N768="zákl. přenesená",J768,0)</f>
        <v>0</v>
      </c>
      <c r="BH768" s="227">
        <f>IF(N768="sníž. přenesená",J768,0)</f>
        <v>0</v>
      </c>
      <c r="BI768" s="227">
        <f>IF(N768="nulová",J768,0)</f>
        <v>0</v>
      </c>
      <c r="BJ768" s="19" t="s">
        <v>80</v>
      </c>
      <c r="BK768" s="227">
        <f>ROUND(I768*H768,2)</f>
        <v>0</v>
      </c>
      <c r="BL768" s="19" t="s">
        <v>342</v>
      </c>
      <c r="BM768" s="226" t="s">
        <v>7154</v>
      </c>
    </row>
    <row r="769" s="2" customFormat="1">
      <c r="A769" s="40"/>
      <c r="B769" s="41"/>
      <c r="C769" s="42"/>
      <c r="D769" s="228" t="s">
        <v>196</v>
      </c>
      <c r="E769" s="42"/>
      <c r="F769" s="229" t="s">
        <v>7155</v>
      </c>
      <c r="G769" s="42"/>
      <c r="H769" s="42"/>
      <c r="I769" s="230"/>
      <c r="J769" s="42"/>
      <c r="K769" s="42"/>
      <c r="L769" s="46"/>
      <c r="M769" s="231"/>
      <c r="N769" s="232"/>
      <c r="O769" s="86"/>
      <c r="P769" s="86"/>
      <c r="Q769" s="86"/>
      <c r="R769" s="86"/>
      <c r="S769" s="86"/>
      <c r="T769" s="87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T769" s="19" t="s">
        <v>196</v>
      </c>
      <c r="AU769" s="19" t="s">
        <v>82</v>
      </c>
    </row>
    <row r="770" s="13" customFormat="1">
      <c r="A770" s="13"/>
      <c r="B770" s="233"/>
      <c r="C770" s="234"/>
      <c r="D770" s="235" t="s">
        <v>198</v>
      </c>
      <c r="E770" s="236" t="s">
        <v>19</v>
      </c>
      <c r="F770" s="237" t="s">
        <v>655</v>
      </c>
      <c r="G770" s="234"/>
      <c r="H770" s="236" t="s">
        <v>19</v>
      </c>
      <c r="I770" s="238"/>
      <c r="J770" s="234"/>
      <c r="K770" s="234"/>
      <c r="L770" s="239"/>
      <c r="M770" s="240"/>
      <c r="N770" s="241"/>
      <c r="O770" s="241"/>
      <c r="P770" s="241"/>
      <c r="Q770" s="241"/>
      <c r="R770" s="241"/>
      <c r="S770" s="241"/>
      <c r="T770" s="242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43" t="s">
        <v>198</v>
      </c>
      <c r="AU770" s="243" t="s">
        <v>82</v>
      </c>
      <c r="AV770" s="13" t="s">
        <v>80</v>
      </c>
      <c r="AW770" s="13" t="s">
        <v>35</v>
      </c>
      <c r="AX770" s="13" t="s">
        <v>73</v>
      </c>
      <c r="AY770" s="243" t="s">
        <v>188</v>
      </c>
    </row>
    <row r="771" s="14" customFormat="1">
      <c r="A771" s="14"/>
      <c r="B771" s="244"/>
      <c r="C771" s="245"/>
      <c r="D771" s="235" t="s">
        <v>198</v>
      </c>
      <c r="E771" s="246" t="s">
        <v>19</v>
      </c>
      <c r="F771" s="247" t="s">
        <v>7156</v>
      </c>
      <c r="G771" s="245"/>
      <c r="H771" s="248">
        <v>10.85</v>
      </c>
      <c r="I771" s="249"/>
      <c r="J771" s="245"/>
      <c r="K771" s="245"/>
      <c r="L771" s="250"/>
      <c r="M771" s="251"/>
      <c r="N771" s="252"/>
      <c r="O771" s="252"/>
      <c r="P771" s="252"/>
      <c r="Q771" s="252"/>
      <c r="R771" s="252"/>
      <c r="S771" s="252"/>
      <c r="T771" s="253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4" t="s">
        <v>198</v>
      </c>
      <c r="AU771" s="254" t="s">
        <v>82</v>
      </c>
      <c r="AV771" s="14" t="s">
        <v>82</v>
      </c>
      <c r="AW771" s="14" t="s">
        <v>35</v>
      </c>
      <c r="AX771" s="14" t="s">
        <v>73</v>
      </c>
      <c r="AY771" s="254" t="s">
        <v>188</v>
      </c>
    </row>
    <row r="772" s="14" customFormat="1">
      <c r="A772" s="14"/>
      <c r="B772" s="244"/>
      <c r="C772" s="245"/>
      <c r="D772" s="235" t="s">
        <v>198</v>
      </c>
      <c r="E772" s="246" t="s">
        <v>19</v>
      </c>
      <c r="F772" s="247" t="s">
        <v>7157</v>
      </c>
      <c r="G772" s="245"/>
      <c r="H772" s="248">
        <v>14.699999999999999</v>
      </c>
      <c r="I772" s="249"/>
      <c r="J772" s="245"/>
      <c r="K772" s="245"/>
      <c r="L772" s="250"/>
      <c r="M772" s="251"/>
      <c r="N772" s="252"/>
      <c r="O772" s="252"/>
      <c r="P772" s="252"/>
      <c r="Q772" s="252"/>
      <c r="R772" s="252"/>
      <c r="S772" s="252"/>
      <c r="T772" s="253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4" t="s">
        <v>198</v>
      </c>
      <c r="AU772" s="254" t="s">
        <v>82</v>
      </c>
      <c r="AV772" s="14" t="s">
        <v>82</v>
      </c>
      <c r="AW772" s="14" t="s">
        <v>35</v>
      </c>
      <c r="AX772" s="14" t="s">
        <v>73</v>
      </c>
      <c r="AY772" s="254" t="s">
        <v>188</v>
      </c>
    </row>
    <row r="773" s="14" customFormat="1">
      <c r="A773" s="14"/>
      <c r="B773" s="244"/>
      <c r="C773" s="245"/>
      <c r="D773" s="235" t="s">
        <v>198</v>
      </c>
      <c r="E773" s="246" t="s">
        <v>19</v>
      </c>
      <c r="F773" s="247" t="s">
        <v>430</v>
      </c>
      <c r="G773" s="245"/>
      <c r="H773" s="248">
        <v>-1.5760000000000001</v>
      </c>
      <c r="I773" s="249"/>
      <c r="J773" s="245"/>
      <c r="K773" s="245"/>
      <c r="L773" s="250"/>
      <c r="M773" s="251"/>
      <c r="N773" s="252"/>
      <c r="O773" s="252"/>
      <c r="P773" s="252"/>
      <c r="Q773" s="252"/>
      <c r="R773" s="252"/>
      <c r="S773" s="252"/>
      <c r="T773" s="253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54" t="s">
        <v>198</v>
      </c>
      <c r="AU773" s="254" t="s">
        <v>82</v>
      </c>
      <c r="AV773" s="14" t="s">
        <v>82</v>
      </c>
      <c r="AW773" s="14" t="s">
        <v>35</v>
      </c>
      <c r="AX773" s="14" t="s">
        <v>73</v>
      </c>
      <c r="AY773" s="254" t="s">
        <v>188</v>
      </c>
    </row>
    <row r="774" s="14" customFormat="1">
      <c r="A774" s="14"/>
      <c r="B774" s="244"/>
      <c r="C774" s="245"/>
      <c r="D774" s="235" t="s">
        <v>198</v>
      </c>
      <c r="E774" s="246" t="s">
        <v>19</v>
      </c>
      <c r="F774" s="247" t="s">
        <v>7157</v>
      </c>
      <c r="G774" s="245"/>
      <c r="H774" s="248">
        <v>14.699999999999999</v>
      </c>
      <c r="I774" s="249"/>
      <c r="J774" s="245"/>
      <c r="K774" s="245"/>
      <c r="L774" s="250"/>
      <c r="M774" s="251"/>
      <c r="N774" s="252"/>
      <c r="O774" s="252"/>
      <c r="P774" s="252"/>
      <c r="Q774" s="252"/>
      <c r="R774" s="252"/>
      <c r="S774" s="252"/>
      <c r="T774" s="253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4" t="s">
        <v>198</v>
      </c>
      <c r="AU774" s="254" t="s">
        <v>82</v>
      </c>
      <c r="AV774" s="14" t="s">
        <v>82</v>
      </c>
      <c r="AW774" s="14" t="s">
        <v>35</v>
      </c>
      <c r="AX774" s="14" t="s">
        <v>73</v>
      </c>
      <c r="AY774" s="254" t="s">
        <v>188</v>
      </c>
    </row>
    <row r="775" s="14" customFormat="1">
      <c r="A775" s="14"/>
      <c r="B775" s="244"/>
      <c r="C775" s="245"/>
      <c r="D775" s="235" t="s">
        <v>198</v>
      </c>
      <c r="E775" s="246" t="s">
        <v>19</v>
      </c>
      <c r="F775" s="247" t="s">
        <v>430</v>
      </c>
      <c r="G775" s="245"/>
      <c r="H775" s="248">
        <v>-1.5760000000000001</v>
      </c>
      <c r="I775" s="249"/>
      <c r="J775" s="245"/>
      <c r="K775" s="245"/>
      <c r="L775" s="250"/>
      <c r="M775" s="251"/>
      <c r="N775" s="252"/>
      <c r="O775" s="252"/>
      <c r="P775" s="252"/>
      <c r="Q775" s="252"/>
      <c r="R775" s="252"/>
      <c r="S775" s="252"/>
      <c r="T775" s="253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54" t="s">
        <v>198</v>
      </c>
      <c r="AU775" s="254" t="s">
        <v>82</v>
      </c>
      <c r="AV775" s="14" t="s">
        <v>82</v>
      </c>
      <c r="AW775" s="14" t="s">
        <v>35</v>
      </c>
      <c r="AX775" s="14" t="s">
        <v>73</v>
      </c>
      <c r="AY775" s="254" t="s">
        <v>188</v>
      </c>
    </row>
    <row r="776" s="14" customFormat="1">
      <c r="A776" s="14"/>
      <c r="B776" s="244"/>
      <c r="C776" s="245"/>
      <c r="D776" s="235" t="s">
        <v>198</v>
      </c>
      <c r="E776" s="246" t="s">
        <v>19</v>
      </c>
      <c r="F776" s="247" t="s">
        <v>7158</v>
      </c>
      <c r="G776" s="245"/>
      <c r="H776" s="248">
        <v>4.5499999999999998</v>
      </c>
      <c r="I776" s="249"/>
      <c r="J776" s="245"/>
      <c r="K776" s="245"/>
      <c r="L776" s="250"/>
      <c r="M776" s="251"/>
      <c r="N776" s="252"/>
      <c r="O776" s="252"/>
      <c r="P776" s="252"/>
      <c r="Q776" s="252"/>
      <c r="R776" s="252"/>
      <c r="S776" s="252"/>
      <c r="T776" s="253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4" t="s">
        <v>198</v>
      </c>
      <c r="AU776" s="254" t="s">
        <v>82</v>
      </c>
      <c r="AV776" s="14" t="s">
        <v>82</v>
      </c>
      <c r="AW776" s="14" t="s">
        <v>35</v>
      </c>
      <c r="AX776" s="14" t="s">
        <v>73</v>
      </c>
      <c r="AY776" s="254" t="s">
        <v>188</v>
      </c>
    </row>
    <row r="777" s="14" customFormat="1">
      <c r="A777" s="14"/>
      <c r="B777" s="244"/>
      <c r="C777" s="245"/>
      <c r="D777" s="235" t="s">
        <v>198</v>
      </c>
      <c r="E777" s="246" t="s">
        <v>19</v>
      </c>
      <c r="F777" s="247" t="s">
        <v>7159</v>
      </c>
      <c r="G777" s="245"/>
      <c r="H777" s="248">
        <v>6.6500000000000004</v>
      </c>
      <c r="I777" s="249"/>
      <c r="J777" s="245"/>
      <c r="K777" s="245"/>
      <c r="L777" s="250"/>
      <c r="M777" s="251"/>
      <c r="N777" s="252"/>
      <c r="O777" s="252"/>
      <c r="P777" s="252"/>
      <c r="Q777" s="252"/>
      <c r="R777" s="252"/>
      <c r="S777" s="252"/>
      <c r="T777" s="253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54" t="s">
        <v>198</v>
      </c>
      <c r="AU777" s="254" t="s">
        <v>82</v>
      </c>
      <c r="AV777" s="14" t="s">
        <v>82</v>
      </c>
      <c r="AW777" s="14" t="s">
        <v>35</v>
      </c>
      <c r="AX777" s="14" t="s">
        <v>73</v>
      </c>
      <c r="AY777" s="254" t="s">
        <v>188</v>
      </c>
    </row>
    <row r="778" s="14" customFormat="1">
      <c r="A778" s="14"/>
      <c r="B778" s="244"/>
      <c r="C778" s="245"/>
      <c r="D778" s="235" t="s">
        <v>198</v>
      </c>
      <c r="E778" s="246" t="s">
        <v>19</v>
      </c>
      <c r="F778" s="247" t="s">
        <v>7160</v>
      </c>
      <c r="G778" s="245"/>
      <c r="H778" s="248">
        <v>-2.1669999999999998</v>
      </c>
      <c r="I778" s="249"/>
      <c r="J778" s="245"/>
      <c r="K778" s="245"/>
      <c r="L778" s="250"/>
      <c r="M778" s="251"/>
      <c r="N778" s="252"/>
      <c r="O778" s="252"/>
      <c r="P778" s="252"/>
      <c r="Q778" s="252"/>
      <c r="R778" s="252"/>
      <c r="S778" s="252"/>
      <c r="T778" s="253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4" t="s">
        <v>198</v>
      </c>
      <c r="AU778" s="254" t="s">
        <v>82</v>
      </c>
      <c r="AV778" s="14" t="s">
        <v>82</v>
      </c>
      <c r="AW778" s="14" t="s">
        <v>35</v>
      </c>
      <c r="AX778" s="14" t="s">
        <v>73</v>
      </c>
      <c r="AY778" s="254" t="s">
        <v>188</v>
      </c>
    </row>
    <row r="779" s="15" customFormat="1">
      <c r="A779" s="15"/>
      <c r="B779" s="255"/>
      <c r="C779" s="256"/>
      <c r="D779" s="235" t="s">
        <v>198</v>
      </c>
      <c r="E779" s="257" t="s">
        <v>19</v>
      </c>
      <c r="F779" s="258" t="s">
        <v>229</v>
      </c>
      <c r="G779" s="256"/>
      <c r="H779" s="259">
        <v>46.130999999999986</v>
      </c>
      <c r="I779" s="260"/>
      <c r="J779" s="256"/>
      <c r="K779" s="256"/>
      <c r="L779" s="261"/>
      <c r="M779" s="262"/>
      <c r="N779" s="263"/>
      <c r="O779" s="263"/>
      <c r="P779" s="263"/>
      <c r="Q779" s="263"/>
      <c r="R779" s="263"/>
      <c r="S779" s="263"/>
      <c r="T779" s="264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T779" s="265" t="s">
        <v>198</v>
      </c>
      <c r="AU779" s="265" t="s">
        <v>82</v>
      </c>
      <c r="AV779" s="15" t="s">
        <v>135</v>
      </c>
      <c r="AW779" s="15" t="s">
        <v>35</v>
      </c>
      <c r="AX779" s="15" t="s">
        <v>80</v>
      </c>
      <c r="AY779" s="265" t="s">
        <v>188</v>
      </c>
    </row>
    <row r="780" s="2" customFormat="1" ht="33" customHeight="1">
      <c r="A780" s="40"/>
      <c r="B780" s="41"/>
      <c r="C780" s="215" t="s">
        <v>993</v>
      </c>
      <c r="D780" s="215" t="s">
        <v>190</v>
      </c>
      <c r="E780" s="216" t="s">
        <v>1888</v>
      </c>
      <c r="F780" s="217" t="s">
        <v>1889</v>
      </c>
      <c r="G780" s="218" t="s">
        <v>243</v>
      </c>
      <c r="H780" s="219">
        <v>147.50999999999999</v>
      </c>
      <c r="I780" s="220"/>
      <c r="J780" s="221">
        <f>ROUND(I780*H780,2)</f>
        <v>0</v>
      </c>
      <c r="K780" s="217" t="s">
        <v>194</v>
      </c>
      <c r="L780" s="46"/>
      <c r="M780" s="222" t="s">
        <v>19</v>
      </c>
      <c r="N780" s="223" t="s">
        <v>44</v>
      </c>
      <c r="O780" s="86"/>
      <c r="P780" s="224">
        <f>O780*H780</f>
        <v>0</v>
      </c>
      <c r="Q780" s="224">
        <v>0.02681</v>
      </c>
      <c r="R780" s="224">
        <f>Q780*H780</f>
        <v>3.9547431</v>
      </c>
      <c r="S780" s="224">
        <v>0</v>
      </c>
      <c r="T780" s="225">
        <f>S780*H780</f>
        <v>0</v>
      </c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R780" s="226" t="s">
        <v>342</v>
      </c>
      <c r="AT780" s="226" t="s">
        <v>190</v>
      </c>
      <c r="AU780" s="226" t="s">
        <v>82</v>
      </c>
      <c r="AY780" s="19" t="s">
        <v>188</v>
      </c>
      <c r="BE780" s="227">
        <f>IF(N780="základní",J780,0)</f>
        <v>0</v>
      </c>
      <c r="BF780" s="227">
        <f>IF(N780="snížená",J780,0)</f>
        <v>0</v>
      </c>
      <c r="BG780" s="227">
        <f>IF(N780="zákl. přenesená",J780,0)</f>
        <v>0</v>
      </c>
      <c r="BH780" s="227">
        <f>IF(N780="sníž. přenesená",J780,0)</f>
        <v>0</v>
      </c>
      <c r="BI780" s="227">
        <f>IF(N780="nulová",J780,0)</f>
        <v>0</v>
      </c>
      <c r="BJ780" s="19" t="s">
        <v>80</v>
      </c>
      <c r="BK780" s="227">
        <f>ROUND(I780*H780,2)</f>
        <v>0</v>
      </c>
      <c r="BL780" s="19" t="s">
        <v>342</v>
      </c>
      <c r="BM780" s="226" t="s">
        <v>7161</v>
      </c>
    </row>
    <row r="781" s="2" customFormat="1">
      <c r="A781" s="40"/>
      <c r="B781" s="41"/>
      <c r="C781" s="42"/>
      <c r="D781" s="228" t="s">
        <v>196</v>
      </c>
      <c r="E781" s="42"/>
      <c r="F781" s="229" t="s">
        <v>1891</v>
      </c>
      <c r="G781" s="42"/>
      <c r="H781" s="42"/>
      <c r="I781" s="230"/>
      <c r="J781" s="42"/>
      <c r="K781" s="42"/>
      <c r="L781" s="46"/>
      <c r="M781" s="231"/>
      <c r="N781" s="232"/>
      <c r="O781" s="86"/>
      <c r="P781" s="86"/>
      <c r="Q781" s="86"/>
      <c r="R781" s="86"/>
      <c r="S781" s="86"/>
      <c r="T781" s="87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T781" s="19" t="s">
        <v>196</v>
      </c>
      <c r="AU781" s="19" t="s">
        <v>82</v>
      </c>
    </row>
    <row r="782" s="13" customFormat="1">
      <c r="A782" s="13"/>
      <c r="B782" s="233"/>
      <c r="C782" s="234"/>
      <c r="D782" s="235" t="s">
        <v>198</v>
      </c>
      <c r="E782" s="236" t="s">
        <v>19</v>
      </c>
      <c r="F782" s="237" t="s">
        <v>655</v>
      </c>
      <c r="G782" s="234"/>
      <c r="H782" s="236" t="s">
        <v>19</v>
      </c>
      <c r="I782" s="238"/>
      <c r="J782" s="234"/>
      <c r="K782" s="234"/>
      <c r="L782" s="239"/>
      <c r="M782" s="240"/>
      <c r="N782" s="241"/>
      <c r="O782" s="241"/>
      <c r="P782" s="241"/>
      <c r="Q782" s="241"/>
      <c r="R782" s="241"/>
      <c r="S782" s="241"/>
      <c r="T782" s="242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43" t="s">
        <v>198</v>
      </c>
      <c r="AU782" s="243" t="s">
        <v>82</v>
      </c>
      <c r="AV782" s="13" t="s">
        <v>80</v>
      </c>
      <c r="AW782" s="13" t="s">
        <v>35</v>
      </c>
      <c r="AX782" s="13" t="s">
        <v>73</v>
      </c>
      <c r="AY782" s="243" t="s">
        <v>188</v>
      </c>
    </row>
    <row r="783" s="14" customFormat="1">
      <c r="A783" s="14"/>
      <c r="B783" s="244"/>
      <c r="C783" s="245"/>
      <c r="D783" s="235" t="s">
        <v>198</v>
      </c>
      <c r="E783" s="246" t="s">
        <v>19</v>
      </c>
      <c r="F783" s="247" t="s">
        <v>7162</v>
      </c>
      <c r="G783" s="245"/>
      <c r="H783" s="248">
        <v>15.4</v>
      </c>
      <c r="I783" s="249"/>
      <c r="J783" s="245"/>
      <c r="K783" s="245"/>
      <c r="L783" s="250"/>
      <c r="M783" s="251"/>
      <c r="N783" s="252"/>
      <c r="O783" s="252"/>
      <c r="P783" s="252"/>
      <c r="Q783" s="252"/>
      <c r="R783" s="252"/>
      <c r="S783" s="252"/>
      <c r="T783" s="253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4" t="s">
        <v>198</v>
      </c>
      <c r="AU783" s="254" t="s">
        <v>82</v>
      </c>
      <c r="AV783" s="14" t="s">
        <v>82</v>
      </c>
      <c r="AW783" s="14" t="s">
        <v>35</v>
      </c>
      <c r="AX783" s="14" t="s">
        <v>73</v>
      </c>
      <c r="AY783" s="254" t="s">
        <v>188</v>
      </c>
    </row>
    <row r="784" s="14" customFormat="1">
      <c r="A784" s="14"/>
      <c r="B784" s="244"/>
      <c r="C784" s="245"/>
      <c r="D784" s="235" t="s">
        <v>198</v>
      </c>
      <c r="E784" s="246" t="s">
        <v>19</v>
      </c>
      <c r="F784" s="247" t="s">
        <v>7163</v>
      </c>
      <c r="G784" s="245"/>
      <c r="H784" s="248">
        <v>16.800000000000001</v>
      </c>
      <c r="I784" s="249"/>
      <c r="J784" s="245"/>
      <c r="K784" s="245"/>
      <c r="L784" s="250"/>
      <c r="M784" s="251"/>
      <c r="N784" s="252"/>
      <c r="O784" s="252"/>
      <c r="P784" s="252"/>
      <c r="Q784" s="252"/>
      <c r="R784" s="252"/>
      <c r="S784" s="252"/>
      <c r="T784" s="253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54" t="s">
        <v>198</v>
      </c>
      <c r="AU784" s="254" t="s">
        <v>82</v>
      </c>
      <c r="AV784" s="14" t="s">
        <v>82</v>
      </c>
      <c r="AW784" s="14" t="s">
        <v>35</v>
      </c>
      <c r="AX784" s="14" t="s">
        <v>73</v>
      </c>
      <c r="AY784" s="254" t="s">
        <v>188</v>
      </c>
    </row>
    <row r="785" s="14" customFormat="1">
      <c r="A785" s="14"/>
      <c r="B785" s="244"/>
      <c r="C785" s="245"/>
      <c r="D785" s="235" t="s">
        <v>198</v>
      </c>
      <c r="E785" s="246" t="s">
        <v>19</v>
      </c>
      <c r="F785" s="247" t="s">
        <v>7164</v>
      </c>
      <c r="G785" s="245"/>
      <c r="H785" s="248">
        <v>8.75</v>
      </c>
      <c r="I785" s="249"/>
      <c r="J785" s="245"/>
      <c r="K785" s="245"/>
      <c r="L785" s="250"/>
      <c r="M785" s="251"/>
      <c r="N785" s="252"/>
      <c r="O785" s="252"/>
      <c r="P785" s="252"/>
      <c r="Q785" s="252"/>
      <c r="R785" s="252"/>
      <c r="S785" s="252"/>
      <c r="T785" s="253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54" t="s">
        <v>198</v>
      </c>
      <c r="AU785" s="254" t="s">
        <v>82</v>
      </c>
      <c r="AV785" s="14" t="s">
        <v>82</v>
      </c>
      <c r="AW785" s="14" t="s">
        <v>35</v>
      </c>
      <c r="AX785" s="14" t="s">
        <v>73</v>
      </c>
      <c r="AY785" s="254" t="s">
        <v>188</v>
      </c>
    </row>
    <row r="786" s="14" customFormat="1">
      <c r="A786" s="14"/>
      <c r="B786" s="244"/>
      <c r="C786" s="245"/>
      <c r="D786" s="235" t="s">
        <v>198</v>
      </c>
      <c r="E786" s="246" t="s">
        <v>19</v>
      </c>
      <c r="F786" s="247" t="s">
        <v>430</v>
      </c>
      <c r="G786" s="245"/>
      <c r="H786" s="248">
        <v>-1.5760000000000001</v>
      </c>
      <c r="I786" s="249"/>
      <c r="J786" s="245"/>
      <c r="K786" s="245"/>
      <c r="L786" s="250"/>
      <c r="M786" s="251"/>
      <c r="N786" s="252"/>
      <c r="O786" s="252"/>
      <c r="P786" s="252"/>
      <c r="Q786" s="252"/>
      <c r="R786" s="252"/>
      <c r="S786" s="252"/>
      <c r="T786" s="253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54" t="s">
        <v>198</v>
      </c>
      <c r="AU786" s="254" t="s">
        <v>82</v>
      </c>
      <c r="AV786" s="14" t="s">
        <v>82</v>
      </c>
      <c r="AW786" s="14" t="s">
        <v>35</v>
      </c>
      <c r="AX786" s="14" t="s">
        <v>73</v>
      </c>
      <c r="AY786" s="254" t="s">
        <v>188</v>
      </c>
    </row>
    <row r="787" s="14" customFormat="1">
      <c r="A787" s="14"/>
      <c r="B787" s="244"/>
      <c r="C787" s="245"/>
      <c r="D787" s="235" t="s">
        <v>198</v>
      </c>
      <c r="E787" s="246" t="s">
        <v>19</v>
      </c>
      <c r="F787" s="247" t="s">
        <v>7164</v>
      </c>
      <c r="G787" s="245"/>
      <c r="H787" s="248">
        <v>8.75</v>
      </c>
      <c r="I787" s="249"/>
      <c r="J787" s="245"/>
      <c r="K787" s="245"/>
      <c r="L787" s="250"/>
      <c r="M787" s="251"/>
      <c r="N787" s="252"/>
      <c r="O787" s="252"/>
      <c r="P787" s="252"/>
      <c r="Q787" s="252"/>
      <c r="R787" s="252"/>
      <c r="S787" s="252"/>
      <c r="T787" s="253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54" t="s">
        <v>198</v>
      </c>
      <c r="AU787" s="254" t="s">
        <v>82</v>
      </c>
      <c r="AV787" s="14" t="s">
        <v>82</v>
      </c>
      <c r="AW787" s="14" t="s">
        <v>35</v>
      </c>
      <c r="AX787" s="14" t="s">
        <v>73</v>
      </c>
      <c r="AY787" s="254" t="s">
        <v>188</v>
      </c>
    </row>
    <row r="788" s="14" customFormat="1">
      <c r="A788" s="14"/>
      <c r="B788" s="244"/>
      <c r="C788" s="245"/>
      <c r="D788" s="235" t="s">
        <v>198</v>
      </c>
      <c r="E788" s="246" t="s">
        <v>19</v>
      </c>
      <c r="F788" s="247" t="s">
        <v>430</v>
      </c>
      <c r="G788" s="245"/>
      <c r="H788" s="248">
        <v>-1.5760000000000001</v>
      </c>
      <c r="I788" s="249"/>
      <c r="J788" s="245"/>
      <c r="K788" s="245"/>
      <c r="L788" s="250"/>
      <c r="M788" s="251"/>
      <c r="N788" s="252"/>
      <c r="O788" s="252"/>
      <c r="P788" s="252"/>
      <c r="Q788" s="252"/>
      <c r="R788" s="252"/>
      <c r="S788" s="252"/>
      <c r="T788" s="253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4" t="s">
        <v>198</v>
      </c>
      <c r="AU788" s="254" t="s">
        <v>82</v>
      </c>
      <c r="AV788" s="14" t="s">
        <v>82</v>
      </c>
      <c r="AW788" s="14" t="s">
        <v>35</v>
      </c>
      <c r="AX788" s="14" t="s">
        <v>73</v>
      </c>
      <c r="AY788" s="254" t="s">
        <v>188</v>
      </c>
    </row>
    <row r="789" s="14" customFormat="1">
      <c r="A789" s="14"/>
      <c r="B789" s="244"/>
      <c r="C789" s="245"/>
      <c r="D789" s="235" t="s">
        <v>198</v>
      </c>
      <c r="E789" s="246" t="s">
        <v>19</v>
      </c>
      <c r="F789" s="247" t="s">
        <v>7165</v>
      </c>
      <c r="G789" s="245"/>
      <c r="H789" s="248">
        <v>3.3250000000000002</v>
      </c>
      <c r="I789" s="249"/>
      <c r="J789" s="245"/>
      <c r="K789" s="245"/>
      <c r="L789" s="250"/>
      <c r="M789" s="251"/>
      <c r="N789" s="252"/>
      <c r="O789" s="252"/>
      <c r="P789" s="252"/>
      <c r="Q789" s="252"/>
      <c r="R789" s="252"/>
      <c r="S789" s="252"/>
      <c r="T789" s="253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54" t="s">
        <v>198</v>
      </c>
      <c r="AU789" s="254" t="s">
        <v>82</v>
      </c>
      <c r="AV789" s="14" t="s">
        <v>82</v>
      </c>
      <c r="AW789" s="14" t="s">
        <v>35</v>
      </c>
      <c r="AX789" s="14" t="s">
        <v>73</v>
      </c>
      <c r="AY789" s="254" t="s">
        <v>188</v>
      </c>
    </row>
    <row r="790" s="14" customFormat="1">
      <c r="A790" s="14"/>
      <c r="B790" s="244"/>
      <c r="C790" s="245"/>
      <c r="D790" s="235" t="s">
        <v>198</v>
      </c>
      <c r="E790" s="246" t="s">
        <v>19</v>
      </c>
      <c r="F790" s="247" t="s">
        <v>7166</v>
      </c>
      <c r="G790" s="245"/>
      <c r="H790" s="248">
        <v>11.9</v>
      </c>
      <c r="I790" s="249"/>
      <c r="J790" s="245"/>
      <c r="K790" s="245"/>
      <c r="L790" s="250"/>
      <c r="M790" s="251"/>
      <c r="N790" s="252"/>
      <c r="O790" s="252"/>
      <c r="P790" s="252"/>
      <c r="Q790" s="252"/>
      <c r="R790" s="252"/>
      <c r="S790" s="252"/>
      <c r="T790" s="253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4" t="s">
        <v>198</v>
      </c>
      <c r="AU790" s="254" t="s">
        <v>82</v>
      </c>
      <c r="AV790" s="14" t="s">
        <v>82</v>
      </c>
      <c r="AW790" s="14" t="s">
        <v>35</v>
      </c>
      <c r="AX790" s="14" t="s">
        <v>73</v>
      </c>
      <c r="AY790" s="254" t="s">
        <v>188</v>
      </c>
    </row>
    <row r="791" s="14" customFormat="1">
      <c r="A791" s="14"/>
      <c r="B791" s="244"/>
      <c r="C791" s="245"/>
      <c r="D791" s="235" t="s">
        <v>198</v>
      </c>
      <c r="E791" s="246" t="s">
        <v>19</v>
      </c>
      <c r="F791" s="247" t="s">
        <v>430</v>
      </c>
      <c r="G791" s="245"/>
      <c r="H791" s="248">
        <v>-1.5760000000000001</v>
      </c>
      <c r="I791" s="249"/>
      <c r="J791" s="245"/>
      <c r="K791" s="245"/>
      <c r="L791" s="250"/>
      <c r="M791" s="251"/>
      <c r="N791" s="252"/>
      <c r="O791" s="252"/>
      <c r="P791" s="252"/>
      <c r="Q791" s="252"/>
      <c r="R791" s="252"/>
      <c r="S791" s="252"/>
      <c r="T791" s="253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54" t="s">
        <v>198</v>
      </c>
      <c r="AU791" s="254" t="s">
        <v>82</v>
      </c>
      <c r="AV791" s="14" t="s">
        <v>82</v>
      </c>
      <c r="AW791" s="14" t="s">
        <v>35</v>
      </c>
      <c r="AX791" s="14" t="s">
        <v>73</v>
      </c>
      <c r="AY791" s="254" t="s">
        <v>188</v>
      </c>
    </row>
    <row r="792" s="14" customFormat="1">
      <c r="A792" s="14"/>
      <c r="B792" s="244"/>
      <c r="C792" s="245"/>
      <c r="D792" s="235" t="s">
        <v>198</v>
      </c>
      <c r="E792" s="246" t="s">
        <v>19</v>
      </c>
      <c r="F792" s="247" t="s">
        <v>7167</v>
      </c>
      <c r="G792" s="245"/>
      <c r="H792" s="248">
        <v>6.5979999999999999</v>
      </c>
      <c r="I792" s="249"/>
      <c r="J792" s="245"/>
      <c r="K792" s="245"/>
      <c r="L792" s="250"/>
      <c r="M792" s="251"/>
      <c r="N792" s="252"/>
      <c r="O792" s="252"/>
      <c r="P792" s="252"/>
      <c r="Q792" s="252"/>
      <c r="R792" s="252"/>
      <c r="S792" s="252"/>
      <c r="T792" s="253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54" t="s">
        <v>198</v>
      </c>
      <c r="AU792" s="254" t="s">
        <v>82</v>
      </c>
      <c r="AV792" s="14" t="s">
        <v>82</v>
      </c>
      <c r="AW792" s="14" t="s">
        <v>35</v>
      </c>
      <c r="AX792" s="14" t="s">
        <v>73</v>
      </c>
      <c r="AY792" s="254" t="s">
        <v>188</v>
      </c>
    </row>
    <row r="793" s="14" customFormat="1">
      <c r="A793" s="14"/>
      <c r="B793" s="244"/>
      <c r="C793" s="245"/>
      <c r="D793" s="235" t="s">
        <v>198</v>
      </c>
      <c r="E793" s="246" t="s">
        <v>19</v>
      </c>
      <c r="F793" s="247" t="s">
        <v>7167</v>
      </c>
      <c r="G793" s="245"/>
      <c r="H793" s="248">
        <v>6.5979999999999999</v>
      </c>
      <c r="I793" s="249"/>
      <c r="J793" s="245"/>
      <c r="K793" s="245"/>
      <c r="L793" s="250"/>
      <c r="M793" s="251"/>
      <c r="N793" s="252"/>
      <c r="O793" s="252"/>
      <c r="P793" s="252"/>
      <c r="Q793" s="252"/>
      <c r="R793" s="252"/>
      <c r="S793" s="252"/>
      <c r="T793" s="253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4" t="s">
        <v>198</v>
      </c>
      <c r="AU793" s="254" t="s">
        <v>82</v>
      </c>
      <c r="AV793" s="14" t="s">
        <v>82</v>
      </c>
      <c r="AW793" s="14" t="s">
        <v>35</v>
      </c>
      <c r="AX793" s="14" t="s">
        <v>73</v>
      </c>
      <c r="AY793" s="254" t="s">
        <v>188</v>
      </c>
    </row>
    <row r="794" s="14" customFormat="1">
      <c r="A794" s="14"/>
      <c r="B794" s="244"/>
      <c r="C794" s="245"/>
      <c r="D794" s="235" t="s">
        <v>198</v>
      </c>
      <c r="E794" s="246" t="s">
        <v>19</v>
      </c>
      <c r="F794" s="247" t="s">
        <v>7168</v>
      </c>
      <c r="G794" s="245"/>
      <c r="H794" s="248">
        <v>15.050000000000001</v>
      </c>
      <c r="I794" s="249"/>
      <c r="J794" s="245"/>
      <c r="K794" s="245"/>
      <c r="L794" s="250"/>
      <c r="M794" s="251"/>
      <c r="N794" s="252"/>
      <c r="O794" s="252"/>
      <c r="P794" s="252"/>
      <c r="Q794" s="252"/>
      <c r="R794" s="252"/>
      <c r="S794" s="252"/>
      <c r="T794" s="253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54" t="s">
        <v>198</v>
      </c>
      <c r="AU794" s="254" t="s">
        <v>82</v>
      </c>
      <c r="AV794" s="14" t="s">
        <v>82</v>
      </c>
      <c r="AW794" s="14" t="s">
        <v>35</v>
      </c>
      <c r="AX794" s="14" t="s">
        <v>73</v>
      </c>
      <c r="AY794" s="254" t="s">
        <v>188</v>
      </c>
    </row>
    <row r="795" s="14" customFormat="1">
      <c r="A795" s="14"/>
      <c r="B795" s="244"/>
      <c r="C795" s="245"/>
      <c r="D795" s="235" t="s">
        <v>198</v>
      </c>
      <c r="E795" s="246" t="s">
        <v>19</v>
      </c>
      <c r="F795" s="247" t="s">
        <v>7169</v>
      </c>
      <c r="G795" s="245"/>
      <c r="H795" s="248">
        <v>-4.7279999999999998</v>
      </c>
      <c r="I795" s="249"/>
      <c r="J795" s="245"/>
      <c r="K795" s="245"/>
      <c r="L795" s="250"/>
      <c r="M795" s="251"/>
      <c r="N795" s="252"/>
      <c r="O795" s="252"/>
      <c r="P795" s="252"/>
      <c r="Q795" s="252"/>
      <c r="R795" s="252"/>
      <c r="S795" s="252"/>
      <c r="T795" s="253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54" t="s">
        <v>198</v>
      </c>
      <c r="AU795" s="254" t="s">
        <v>82</v>
      </c>
      <c r="AV795" s="14" t="s">
        <v>82</v>
      </c>
      <c r="AW795" s="14" t="s">
        <v>35</v>
      </c>
      <c r="AX795" s="14" t="s">
        <v>73</v>
      </c>
      <c r="AY795" s="254" t="s">
        <v>188</v>
      </c>
    </row>
    <row r="796" s="14" customFormat="1">
      <c r="A796" s="14"/>
      <c r="B796" s="244"/>
      <c r="C796" s="245"/>
      <c r="D796" s="235" t="s">
        <v>198</v>
      </c>
      <c r="E796" s="246" t="s">
        <v>19</v>
      </c>
      <c r="F796" s="247" t="s">
        <v>7168</v>
      </c>
      <c r="G796" s="245"/>
      <c r="H796" s="248">
        <v>15.050000000000001</v>
      </c>
      <c r="I796" s="249"/>
      <c r="J796" s="245"/>
      <c r="K796" s="245"/>
      <c r="L796" s="250"/>
      <c r="M796" s="251"/>
      <c r="N796" s="252"/>
      <c r="O796" s="252"/>
      <c r="P796" s="252"/>
      <c r="Q796" s="252"/>
      <c r="R796" s="252"/>
      <c r="S796" s="252"/>
      <c r="T796" s="253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54" t="s">
        <v>198</v>
      </c>
      <c r="AU796" s="254" t="s">
        <v>82</v>
      </c>
      <c r="AV796" s="14" t="s">
        <v>82</v>
      </c>
      <c r="AW796" s="14" t="s">
        <v>35</v>
      </c>
      <c r="AX796" s="14" t="s">
        <v>73</v>
      </c>
      <c r="AY796" s="254" t="s">
        <v>188</v>
      </c>
    </row>
    <row r="797" s="14" customFormat="1">
      <c r="A797" s="14"/>
      <c r="B797" s="244"/>
      <c r="C797" s="245"/>
      <c r="D797" s="235" t="s">
        <v>198</v>
      </c>
      <c r="E797" s="246" t="s">
        <v>19</v>
      </c>
      <c r="F797" s="247" t="s">
        <v>7162</v>
      </c>
      <c r="G797" s="245"/>
      <c r="H797" s="248">
        <v>15.4</v>
      </c>
      <c r="I797" s="249"/>
      <c r="J797" s="245"/>
      <c r="K797" s="245"/>
      <c r="L797" s="250"/>
      <c r="M797" s="251"/>
      <c r="N797" s="252"/>
      <c r="O797" s="252"/>
      <c r="P797" s="252"/>
      <c r="Q797" s="252"/>
      <c r="R797" s="252"/>
      <c r="S797" s="252"/>
      <c r="T797" s="253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54" t="s">
        <v>198</v>
      </c>
      <c r="AU797" s="254" t="s">
        <v>82</v>
      </c>
      <c r="AV797" s="14" t="s">
        <v>82</v>
      </c>
      <c r="AW797" s="14" t="s">
        <v>35</v>
      </c>
      <c r="AX797" s="14" t="s">
        <v>73</v>
      </c>
      <c r="AY797" s="254" t="s">
        <v>188</v>
      </c>
    </row>
    <row r="798" s="14" customFormat="1">
      <c r="A798" s="14"/>
      <c r="B798" s="244"/>
      <c r="C798" s="245"/>
      <c r="D798" s="235" t="s">
        <v>198</v>
      </c>
      <c r="E798" s="246" t="s">
        <v>19</v>
      </c>
      <c r="F798" s="247" t="s">
        <v>430</v>
      </c>
      <c r="G798" s="245"/>
      <c r="H798" s="248">
        <v>-1.5760000000000001</v>
      </c>
      <c r="I798" s="249"/>
      <c r="J798" s="245"/>
      <c r="K798" s="245"/>
      <c r="L798" s="250"/>
      <c r="M798" s="251"/>
      <c r="N798" s="252"/>
      <c r="O798" s="252"/>
      <c r="P798" s="252"/>
      <c r="Q798" s="252"/>
      <c r="R798" s="252"/>
      <c r="S798" s="252"/>
      <c r="T798" s="253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4" t="s">
        <v>198</v>
      </c>
      <c r="AU798" s="254" t="s">
        <v>82</v>
      </c>
      <c r="AV798" s="14" t="s">
        <v>82</v>
      </c>
      <c r="AW798" s="14" t="s">
        <v>35</v>
      </c>
      <c r="AX798" s="14" t="s">
        <v>73</v>
      </c>
      <c r="AY798" s="254" t="s">
        <v>188</v>
      </c>
    </row>
    <row r="799" s="14" customFormat="1">
      <c r="A799" s="14"/>
      <c r="B799" s="244"/>
      <c r="C799" s="245"/>
      <c r="D799" s="235" t="s">
        <v>198</v>
      </c>
      <c r="E799" s="246" t="s">
        <v>19</v>
      </c>
      <c r="F799" s="247" t="s">
        <v>7170</v>
      </c>
      <c r="G799" s="245"/>
      <c r="H799" s="248">
        <v>8.6099999999999994</v>
      </c>
      <c r="I799" s="249"/>
      <c r="J799" s="245"/>
      <c r="K799" s="245"/>
      <c r="L799" s="250"/>
      <c r="M799" s="251"/>
      <c r="N799" s="252"/>
      <c r="O799" s="252"/>
      <c r="P799" s="252"/>
      <c r="Q799" s="252"/>
      <c r="R799" s="252"/>
      <c r="S799" s="252"/>
      <c r="T799" s="253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4" t="s">
        <v>198</v>
      </c>
      <c r="AU799" s="254" t="s">
        <v>82</v>
      </c>
      <c r="AV799" s="14" t="s">
        <v>82</v>
      </c>
      <c r="AW799" s="14" t="s">
        <v>35</v>
      </c>
      <c r="AX799" s="14" t="s">
        <v>73</v>
      </c>
      <c r="AY799" s="254" t="s">
        <v>188</v>
      </c>
    </row>
    <row r="800" s="14" customFormat="1">
      <c r="A800" s="14"/>
      <c r="B800" s="244"/>
      <c r="C800" s="245"/>
      <c r="D800" s="235" t="s">
        <v>198</v>
      </c>
      <c r="E800" s="246" t="s">
        <v>19</v>
      </c>
      <c r="F800" s="247" t="s">
        <v>430</v>
      </c>
      <c r="G800" s="245"/>
      <c r="H800" s="248">
        <v>-1.5760000000000001</v>
      </c>
      <c r="I800" s="249"/>
      <c r="J800" s="245"/>
      <c r="K800" s="245"/>
      <c r="L800" s="250"/>
      <c r="M800" s="251"/>
      <c r="N800" s="252"/>
      <c r="O800" s="252"/>
      <c r="P800" s="252"/>
      <c r="Q800" s="252"/>
      <c r="R800" s="252"/>
      <c r="S800" s="252"/>
      <c r="T800" s="253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54" t="s">
        <v>198</v>
      </c>
      <c r="AU800" s="254" t="s">
        <v>82</v>
      </c>
      <c r="AV800" s="14" t="s">
        <v>82</v>
      </c>
      <c r="AW800" s="14" t="s">
        <v>35</v>
      </c>
      <c r="AX800" s="14" t="s">
        <v>73</v>
      </c>
      <c r="AY800" s="254" t="s">
        <v>188</v>
      </c>
    </row>
    <row r="801" s="14" customFormat="1">
      <c r="A801" s="14"/>
      <c r="B801" s="244"/>
      <c r="C801" s="245"/>
      <c r="D801" s="235" t="s">
        <v>198</v>
      </c>
      <c r="E801" s="246" t="s">
        <v>19</v>
      </c>
      <c r="F801" s="247" t="s">
        <v>7171</v>
      </c>
      <c r="G801" s="245"/>
      <c r="H801" s="248">
        <v>14.35</v>
      </c>
      <c r="I801" s="249"/>
      <c r="J801" s="245"/>
      <c r="K801" s="245"/>
      <c r="L801" s="250"/>
      <c r="M801" s="251"/>
      <c r="N801" s="252"/>
      <c r="O801" s="252"/>
      <c r="P801" s="252"/>
      <c r="Q801" s="252"/>
      <c r="R801" s="252"/>
      <c r="S801" s="252"/>
      <c r="T801" s="253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54" t="s">
        <v>198</v>
      </c>
      <c r="AU801" s="254" t="s">
        <v>82</v>
      </c>
      <c r="AV801" s="14" t="s">
        <v>82</v>
      </c>
      <c r="AW801" s="14" t="s">
        <v>35</v>
      </c>
      <c r="AX801" s="14" t="s">
        <v>73</v>
      </c>
      <c r="AY801" s="254" t="s">
        <v>188</v>
      </c>
    </row>
    <row r="802" s="14" customFormat="1">
      <c r="A802" s="14"/>
      <c r="B802" s="244"/>
      <c r="C802" s="245"/>
      <c r="D802" s="235" t="s">
        <v>198</v>
      </c>
      <c r="E802" s="246" t="s">
        <v>19</v>
      </c>
      <c r="F802" s="247" t="s">
        <v>7172</v>
      </c>
      <c r="G802" s="245"/>
      <c r="H802" s="248">
        <v>-2.9550000000000001</v>
      </c>
      <c r="I802" s="249"/>
      <c r="J802" s="245"/>
      <c r="K802" s="245"/>
      <c r="L802" s="250"/>
      <c r="M802" s="251"/>
      <c r="N802" s="252"/>
      <c r="O802" s="252"/>
      <c r="P802" s="252"/>
      <c r="Q802" s="252"/>
      <c r="R802" s="252"/>
      <c r="S802" s="252"/>
      <c r="T802" s="253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4" t="s">
        <v>198</v>
      </c>
      <c r="AU802" s="254" t="s">
        <v>82</v>
      </c>
      <c r="AV802" s="14" t="s">
        <v>82</v>
      </c>
      <c r="AW802" s="14" t="s">
        <v>35</v>
      </c>
      <c r="AX802" s="14" t="s">
        <v>73</v>
      </c>
      <c r="AY802" s="254" t="s">
        <v>188</v>
      </c>
    </row>
    <row r="803" s="14" customFormat="1">
      <c r="A803" s="14"/>
      <c r="B803" s="244"/>
      <c r="C803" s="245"/>
      <c r="D803" s="235" t="s">
        <v>198</v>
      </c>
      <c r="E803" s="246" t="s">
        <v>19</v>
      </c>
      <c r="F803" s="247" t="s">
        <v>7159</v>
      </c>
      <c r="G803" s="245"/>
      <c r="H803" s="248">
        <v>6.6500000000000004</v>
      </c>
      <c r="I803" s="249"/>
      <c r="J803" s="245"/>
      <c r="K803" s="245"/>
      <c r="L803" s="250"/>
      <c r="M803" s="251"/>
      <c r="N803" s="252"/>
      <c r="O803" s="252"/>
      <c r="P803" s="252"/>
      <c r="Q803" s="252"/>
      <c r="R803" s="252"/>
      <c r="S803" s="252"/>
      <c r="T803" s="253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4" t="s">
        <v>198</v>
      </c>
      <c r="AU803" s="254" t="s">
        <v>82</v>
      </c>
      <c r="AV803" s="14" t="s">
        <v>82</v>
      </c>
      <c r="AW803" s="14" t="s">
        <v>35</v>
      </c>
      <c r="AX803" s="14" t="s">
        <v>73</v>
      </c>
      <c r="AY803" s="254" t="s">
        <v>188</v>
      </c>
    </row>
    <row r="804" s="14" customFormat="1">
      <c r="A804" s="14"/>
      <c r="B804" s="244"/>
      <c r="C804" s="245"/>
      <c r="D804" s="235" t="s">
        <v>198</v>
      </c>
      <c r="E804" s="246" t="s">
        <v>19</v>
      </c>
      <c r="F804" s="247" t="s">
        <v>7173</v>
      </c>
      <c r="G804" s="245"/>
      <c r="H804" s="248">
        <v>-1.379</v>
      </c>
      <c r="I804" s="249"/>
      <c r="J804" s="245"/>
      <c r="K804" s="245"/>
      <c r="L804" s="250"/>
      <c r="M804" s="251"/>
      <c r="N804" s="252"/>
      <c r="O804" s="252"/>
      <c r="P804" s="252"/>
      <c r="Q804" s="252"/>
      <c r="R804" s="252"/>
      <c r="S804" s="252"/>
      <c r="T804" s="253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4" t="s">
        <v>198</v>
      </c>
      <c r="AU804" s="254" t="s">
        <v>82</v>
      </c>
      <c r="AV804" s="14" t="s">
        <v>82</v>
      </c>
      <c r="AW804" s="14" t="s">
        <v>35</v>
      </c>
      <c r="AX804" s="14" t="s">
        <v>73</v>
      </c>
      <c r="AY804" s="254" t="s">
        <v>188</v>
      </c>
    </row>
    <row r="805" s="14" customFormat="1">
      <c r="A805" s="14"/>
      <c r="B805" s="244"/>
      <c r="C805" s="245"/>
      <c r="D805" s="235" t="s">
        <v>198</v>
      </c>
      <c r="E805" s="246" t="s">
        <v>19</v>
      </c>
      <c r="F805" s="247" t="s">
        <v>7174</v>
      </c>
      <c r="G805" s="245"/>
      <c r="H805" s="248">
        <v>6.2999999999999998</v>
      </c>
      <c r="I805" s="249"/>
      <c r="J805" s="245"/>
      <c r="K805" s="245"/>
      <c r="L805" s="250"/>
      <c r="M805" s="251"/>
      <c r="N805" s="252"/>
      <c r="O805" s="252"/>
      <c r="P805" s="252"/>
      <c r="Q805" s="252"/>
      <c r="R805" s="252"/>
      <c r="S805" s="252"/>
      <c r="T805" s="253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4" t="s">
        <v>198</v>
      </c>
      <c r="AU805" s="254" t="s">
        <v>82</v>
      </c>
      <c r="AV805" s="14" t="s">
        <v>82</v>
      </c>
      <c r="AW805" s="14" t="s">
        <v>35</v>
      </c>
      <c r="AX805" s="14" t="s">
        <v>73</v>
      </c>
      <c r="AY805" s="254" t="s">
        <v>188</v>
      </c>
    </row>
    <row r="806" s="14" customFormat="1">
      <c r="A806" s="14"/>
      <c r="B806" s="244"/>
      <c r="C806" s="245"/>
      <c r="D806" s="235" t="s">
        <v>198</v>
      </c>
      <c r="E806" s="246" t="s">
        <v>19</v>
      </c>
      <c r="F806" s="247" t="s">
        <v>7173</v>
      </c>
      <c r="G806" s="245"/>
      <c r="H806" s="248">
        <v>-1.379</v>
      </c>
      <c r="I806" s="249"/>
      <c r="J806" s="245"/>
      <c r="K806" s="245"/>
      <c r="L806" s="250"/>
      <c r="M806" s="251"/>
      <c r="N806" s="252"/>
      <c r="O806" s="252"/>
      <c r="P806" s="252"/>
      <c r="Q806" s="252"/>
      <c r="R806" s="252"/>
      <c r="S806" s="252"/>
      <c r="T806" s="253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54" t="s">
        <v>198</v>
      </c>
      <c r="AU806" s="254" t="s">
        <v>82</v>
      </c>
      <c r="AV806" s="14" t="s">
        <v>82</v>
      </c>
      <c r="AW806" s="14" t="s">
        <v>35</v>
      </c>
      <c r="AX806" s="14" t="s">
        <v>73</v>
      </c>
      <c r="AY806" s="254" t="s">
        <v>188</v>
      </c>
    </row>
    <row r="807" s="14" customFormat="1">
      <c r="A807" s="14"/>
      <c r="B807" s="244"/>
      <c r="C807" s="245"/>
      <c r="D807" s="235" t="s">
        <v>198</v>
      </c>
      <c r="E807" s="246" t="s">
        <v>19</v>
      </c>
      <c r="F807" s="247" t="s">
        <v>7175</v>
      </c>
      <c r="G807" s="245"/>
      <c r="H807" s="248">
        <v>3.1499999999999999</v>
      </c>
      <c r="I807" s="249"/>
      <c r="J807" s="245"/>
      <c r="K807" s="245"/>
      <c r="L807" s="250"/>
      <c r="M807" s="251"/>
      <c r="N807" s="252"/>
      <c r="O807" s="252"/>
      <c r="P807" s="252"/>
      <c r="Q807" s="252"/>
      <c r="R807" s="252"/>
      <c r="S807" s="252"/>
      <c r="T807" s="253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4" t="s">
        <v>198</v>
      </c>
      <c r="AU807" s="254" t="s">
        <v>82</v>
      </c>
      <c r="AV807" s="14" t="s">
        <v>82</v>
      </c>
      <c r="AW807" s="14" t="s">
        <v>35</v>
      </c>
      <c r="AX807" s="14" t="s">
        <v>73</v>
      </c>
      <c r="AY807" s="254" t="s">
        <v>188</v>
      </c>
    </row>
    <row r="808" s="14" customFormat="1">
      <c r="A808" s="14"/>
      <c r="B808" s="244"/>
      <c r="C808" s="245"/>
      <c r="D808" s="235" t="s">
        <v>198</v>
      </c>
      <c r="E808" s="246" t="s">
        <v>19</v>
      </c>
      <c r="F808" s="247" t="s">
        <v>7175</v>
      </c>
      <c r="G808" s="245"/>
      <c r="H808" s="248">
        <v>3.1499999999999999</v>
      </c>
      <c r="I808" s="249"/>
      <c r="J808" s="245"/>
      <c r="K808" s="245"/>
      <c r="L808" s="250"/>
      <c r="M808" s="251"/>
      <c r="N808" s="252"/>
      <c r="O808" s="252"/>
      <c r="P808" s="252"/>
      <c r="Q808" s="252"/>
      <c r="R808" s="252"/>
      <c r="S808" s="252"/>
      <c r="T808" s="253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54" t="s">
        <v>198</v>
      </c>
      <c r="AU808" s="254" t="s">
        <v>82</v>
      </c>
      <c r="AV808" s="14" t="s">
        <v>82</v>
      </c>
      <c r="AW808" s="14" t="s">
        <v>35</v>
      </c>
      <c r="AX808" s="14" t="s">
        <v>73</v>
      </c>
      <c r="AY808" s="254" t="s">
        <v>188</v>
      </c>
    </row>
    <row r="809" s="15" customFormat="1">
      <c r="A809" s="15"/>
      <c r="B809" s="255"/>
      <c r="C809" s="256"/>
      <c r="D809" s="235" t="s">
        <v>198</v>
      </c>
      <c r="E809" s="257" t="s">
        <v>19</v>
      </c>
      <c r="F809" s="258" t="s">
        <v>229</v>
      </c>
      <c r="G809" s="256"/>
      <c r="H809" s="259">
        <v>147.51000000000005</v>
      </c>
      <c r="I809" s="260"/>
      <c r="J809" s="256"/>
      <c r="K809" s="256"/>
      <c r="L809" s="261"/>
      <c r="M809" s="262"/>
      <c r="N809" s="263"/>
      <c r="O809" s="263"/>
      <c r="P809" s="263"/>
      <c r="Q809" s="263"/>
      <c r="R809" s="263"/>
      <c r="S809" s="263"/>
      <c r="T809" s="264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T809" s="265" t="s">
        <v>198</v>
      </c>
      <c r="AU809" s="265" t="s">
        <v>82</v>
      </c>
      <c r="AV809" s="15" t="s">
        <v>135</v>
      </c>
      <c r="AW809" s="15" t="s">
        <v>35</v>
      </c>
      <c r="AX809" s="15" t="s">
        <v>80</v>
      </c>
      <c r="AY809" s="265" t="s">
        <v>188</v>
      </c>
    </row>
    <row r="810" s="2" customFormat="1" ht="33" customHeight="1">
      <c r="A810" s="40"/>
      <c r="B810" s="41"/>
      <c r="C810" s="215" t="s">
        <v>1000</v>
      </c>
      <c r="D810" s="215" t="s">
        <v>190</v>
      </c>
      <c r="E810" s="216" t="s">
        <v>1253</v>
      </c>
      <c r="F810" s="217" t="s">
        <v>1254</v>
      </c>
      <c r="G810" s="218" t="s">
        <v>243</v>
      </c>
      <c r="H810" s="219">
        <v>30.097999999999999</v>
      </c>
      <c r="I810" s="220"/>
      <c r="J810" s="221">
        <f>ROUND(I810*H810,2)</f>
        <v>0</v>
      </c>
      <c r="K810" s="217" t="s">
        <v>194</v>
      </c>
      <c r="L810" s="46"/>
      <c r="M810" s="222" t="s">
        <v>19</v>
      </c>
      <c r="N810" s="223" t="s">
        <v>44</v>
      </c>
      <c r="O810" s="86"/>
      <c r="P810" s="224">
        <f>O810*H810</f>
        <v>0</v>
      </c>
      <c r="Q810" s="224">
        <v>0.03209</v>
      </c>
      <c r="R810" s="224">
        <f>Q810*H810</f>
        <v>0.96584481999999994</v>
      </c>
      <c r="S810" s="224">
        <v>0</v>
      </c>
      <c r="T810" s="225">
        <f>S810*H810</f>
        <v>0</v>
      </c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R810" s="226" t="s">
        <v>342</v>
      </c>
      <c r="AT810" s="226" t="s">
        <v>190</v>
      </c>
      <c r="AU810" s="226" t="s">
        <v>82</v>
      </c>
      <c r="AY810" s="19" t="s">
        <v>188</v>
      </c>
      <c r="BE810" s="227">
        <f>IF(N810="základní",J810,0)</f>
        <v>0</v>
      </c>
      <c r="BF810" s="227">
        <f>IF(N810="snížená",J810,0)</f>
        <v>0</v>
      </c>
      <c r="BG810" s="227">
        <f>IF(N810="zákl. přenesená",J810,0)</f>
        <v>0</v>
      </c>
      <c r="BH810" s="227">
        <f>IF(N810="sníž. přenesená",J810,0)</f>
        <v>0</v>
      </c>
      <c r="BI810" s="227">
        <f>IF(N810="nulová",J810,0)</f>
        <v>0</v>
      </c>
      <c r="BJ810" s="19" t="s">
        <v>80</v>
      </c>
      <c r="BK810" s="227">
        <f>ROUND(I810*H810,2)</f>
        <v>0</v>
      </c>
      <c r="BL810" s="19" t="s">
        <v>342</v>
      </c>
      <c r="BM810" s="226" t="s">
        <v>7176</v>
      </c>
    </row>
    <row r="811" s="2" customFormat="1">
      <c r="A811" s="40"/>
      <c r="B811" s="41"/>
      <c r="C811" s="42"/>
      <c r="D811" s="228" t="s">
        <v>196</v>
      </c>
      <c r="E811" s="42"/>
      <c r="F811" s="229" t="s">
        <v>1256</v>
      </c>
      <c r="G811" s="42"/>
      <c r="H811" s="42"/>
      <c r="I811" s="230"/>
      <c r="J811" s="42"/>
      <c r="K811" s="42"/>
      <c r="L811" s="46"/>
      <c r="M811" s="231"/>
      <c r="N811" s="232"/>
      <c r="O811" s="86"/>
      <c r="P811" s="86"/>
      <c r="Q811" s="86"/>
      <c r="R811" s="86"/>
      <c r="S811" s="86"/>
      <c r="T811" s="87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T811" s="19" t="s">
        <v>196</v>
      </c>
      <c r="AU811" s="19" t="s">
        <v>82</v>
      </c>
    </row>
    <row r="812" s="13" customFormat="1">
      <c r="A812" s="13"/>
      <c r="B812" s="233"/>
      <c r="C812" s="234"/>
      <c r="D812" s="235" t="s">
        <v>198</v>
      </c>
      <c r="E812" s="236" t="s">
        <v>19</v>
      </c>
      <c r="F812" s="237" t="s">
        <v>655</v>
      </c>
      <c r="G812" s="234"/>
      <c r="H812" s="236" t="s">
        <v>19</v>
      </c>
      <c r="I812" s="238"/>
      <c r="J812" s="234"/>
      <c r="K812" s="234"/>
      <c r="L812" s="239"/>
      <c r="M812" s="240"/>
      <c r="N812" s="241"/>
      <c r="O812" s="241"/>
      <c r="P812" s="241"/>
      <c r="Q812" s="241"/>
      <c r="R812" s="241"/>
      <c r="S812" s="241"/>
      <c r="T812" s="24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3" t="s">
        <v>198</v>
      </c>
      <c r="AU812" s="243" t="s">
        <v>82</v>
      </c>
      <c r="AV812" s="13" t="s">
        <v>80</v>
      </c>
      <c r="AW812" s="13" t="s">
        <v>35</v>
      </c>
      <c r="AX812" s="13" t="s">
        <v>73</v>
      </c>
      <c r="AY812" s="243" t="s">
        <v>188</v>
      </c>
    </row>
    <row r="813" s="14" customFormat="1">
      <c r="A813" s="14"/>
      <c r="B813" s="244"/>
      <c r="C813" s="245"/>
      <c r="D813" s="235" t="s">
        <v>198</v>
      </c>
      <c r="E813" s="246" t="s">
        <v>19</v>
      </c>
      <c r="F813" s="247" t="s">
        <v>7177</v>
      </c>
      <c r="G813" s="245"/>
      <c r="H813" s="248">
        <v>17.850000000000001</v>
      </c>
      <c r="I813" s="249"/>
      <c r="J813" s="245"/>
      <c r="K813" s="245"/>
      <c r="L813" s="250"/>
      <c r="M813" s="251"/>
      <c r="N813" s="252"/>
      <c r="O813" s="252"/>
      <c r="P813" s="252"/>
      <c r="Q813" s="252"/>
      <c r="R813" s="252"/>
      <c r="S813" s="252"/>
      <c r="T813" s="253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4" t="s">
        <v>198</v>
      </c>
      <c r="AU813" s="254" t="s">
        <v>82</v>
      </c>
      <c r="AV813" s="14" t="s">
        <v>82</v>
      </c>
      <c r="AW813" s="14" t="s">
        <v>35</v>
      </c>
      <c r="AX813" s="14" t="s">
        <v>73</v>
      </c>
      <c r="AY813" s="254" t="s">
        <v>188</v>
      </c>
    </row>
    <row r="814" s="14" customFormat="1">
      <c r="A814" s="14"/>
      <c r="B814" s="244"/>
      <c r="C814" s="245"/>
      <c r="D814" s="235" t="s">
        <v>198</v>
      </c>
      <c r="E814" s="246" t="s">
        <v>19</v>
      </c>
      <c r="F814" s="247" t="s">
        <v>7178</v>
      </c>
      <c r="G814" s="245"/>
      <c r="H814" s="248">
        <v>-3.1520000000000001</v>
      </c>
      <c r="I814" s="249"/>
      <c r="J814" s="245"/>
      <c r="K814" s="245"/>
      <c r="L814" s="250"/>
      <c r="M814" s="251"/>
      <c r="N814" s="252"/>
      <c r="O814" s="252"/>
      <c r="P814" s="252"/>
      <c r="Q814" s="252"/>
      <c r="R814" s="252"/>
      <c r="S814" s="252"/>
      <c r="T814" s="253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54" t="s">
        <v>198</v>
      </c>
      <c r="AU814" s="254" t="s">
        <v>82</v>
      </c>
      <c r="AV814" s="14" t="s">
        <v>82</v>
      </c>
      <c r="AW814" s="14" t="s">
        <v>35</v>
      </c>
      <c r="AX814" s="14" t="s">
        <v>73</v>
      </c>
      <c r="AY814" s="254" t="s">
        <v>188</v>
      </c>
    </row>
    <row r="815" s="14" customFormat="1">
      <c r="A815" s="14"/>
      <c r="B815" s="244"/>
      <c r="C815" s="245"/>
      <c r="D815" s="235" t="s">
        <v>198</v>
      </c>
      <c r="E815" s="246" t="s">
        <v>19</v>
      </c>
      <c r="F815" s="247" t="s">
        <v>7162</v>
      </c>
      <c r="G815" s="245"/>
      <c r="H815" s="248">
        <v>15.4</v>
      </c>
      <c r="I815" s="249"/>
      <c r="J815" s="245"/>
      <c r="K815" s="245"/>
      <c r="L815" s="250"/>
      <c r="M815" s="251"/>
      <c r="N815" s="252"/>
      <c r="O815" s="252"/>
      <c r="P815" s="252"/>
      <c r="Q815" s="252"/>
      <c r="R815" s="252"/>
      <c r="S815" s="252"/>
      <c r="T815" s="253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54" t="s">
        <v>198</v>
      </c>
      <c r="AU815" s="254" t="s">
        <v>82</v>
      </c>
      <c r="AV815" s="14" t="s">
        <v>82</v>
      </c>
      <c r="AW815" s="14" t="s">
        <v>35</v>
      </c>
      <c r="AX815" s="14" t="s">
        <v>73</v>
      </c>
      <c r="AY815" s="254" t="s">
        <v>188</v>
      </c>
    </row>
    <row r="816" s="15" customFormat="1">
      <c r="A816" s="15"/>
      <c r="B816" s="255"/>
      <c r="C816" s="256"/>
      <c r="D816" s="235" t="s">
        <v>198</v>
      </c>
      <c r="E816" s="257" t="s">
        <v>19</v>
      </c>
      <c r="F816" s="258" t="s">
        <v>229</v>
      </c>
      <c r="G816" s="256"/>
      <c r="H816" s="259">
        <v>30.097999999999999</v>
      </c>
      <c r="I816" s="260"/>
      <c r="J816" s="256"/>
      <c r="K816" s="256"/>
      <c r="L816" s="261"/>
      <c r="M816" s="262"/>
      <c r="N816" s="263"/>
      <c r="O816" s="263"/>
      <c r="P816" s="263"/>
      <c r="Q816" s="263"/>
      <c r="R816" s="263"/>
      <c r="S816" s="263"/>
      <c r="T816" s="264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T816" s="265" t="s">
        <v>198</v>
      </c>
      <c r="AU816" s="265" t="s">
        <v>82</v>
      </c>
      <c r="AV816" s="15" t="s">
        <v>135</v>
      </c>
      <c r="AW816" s="15" t="s">
        <v>35</v>
      </c>
      <c r="AX816" s="15" t="s">
        <v>80</v>
      </c>
      <c r="AY816" s="265" t="s">
        <v>188</v>
      </c>
    </row>
    <row r="817" s="2" customFormat="1" ht="24.15" customHeight="1">
      <c r="A817" s="40"/>
      <c r="B817" s="41"/>
      <c r="C817" s="215" t="s">
        <v>1006</v>
      </c>
      <c r="D817" s="215" t="s">
        <v>190</v>
      </c>
      <c r="E817" s="216" t="s">
        <v>1263</v>
      </c>
      <c r="F817" s="217" t="s">
        <v>1264</v>
      </c>
      <c r="G817" s="218" t="s">
        <v>243</v>
      </c>
      <c r="H817" s="219">
        <v>203.09100000000001</v>
      </c>
      <c r="I817" s="220"/>
      <c r="J817" s="221">
        <f>ROUND(I817*H817,2)</f>
        <v>0</v>
      </c>
      <c r="K817" s="217" t="s">
        <v>194</v>
      </c>
      <c r="L817" s="46"/>
      <c r="M817" s="222" t="s">
        <v>19</v>
      </c>
      <c r="N817" s="223" t="s">
        <v>44</v>
      </c>
      <c r="O817" s="86"/>
      <c r="P817" s="224">
        <f>O817*H817</f>
        <v>0</v>
      </c>
      <c r="Q817" s="224">
        <v>0.00020000000000000001</v>
      </c>
      <c r="R817" s="224">
        <f>Q817*H817</f>
        <v>0.0406182</v>
      </c>
      <c r="S817" s="224">
        <v>0</v>
      </c>
      <c r="T817" s="225">
        <f>S817*H817</f>
        <v>0</v>
      </c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R817" s="226" t="s">
        <v>342</v>
      </c>
      <c r="AT817" s="226" t="s">
        <v>190</v>
      </c>
      <c r="AU817" s="226" t="s">
        <v>82</v>
      </c>
      <c r="AY817" s="19" t="s">
        <v>188</v>
      </c>
      <c r="BE817" s="227">
        <f>IF(N817="základní",J817,0)</f>
        <v>0</v>
      </c>
      <c r="BF817" s="227">
        <f>IF(N817="snížená",J817,0)</f>
        <v>0</v>
      </c>
      <c r="BG817" s="227">
        <f>IF(N817="zákl. přenesená",J817,0)</f>
        <v>0</v>
      </c>
      <c r="BH817" s="227">
        <f>IF(N817="sníž. přenesená",J817,0)</f>
        <v>0</v>
      </c>
      <c r="BI817" s="227">
        <f>IF(N817="nulová",J817,0)</f>
        <v>0</v>
      </c>
      <c r="BJ817" s="19" t="s">
        <v>80</v>
      </c>
      <c r="BK817" s="227">
        <f>ROUND(I817*H817,2)</f>
        <v>0</v>
      </c>
      <c r="BL817" s="19" t="s">
        <v>342</v>
      </c>
      <c r="BM817" s="226" t="s">
        <v>7179</v>
      </c>
    </row>
    <row r="818" s="2" customFormat="1">
      <c r="A818" s="40"/>
      <c r="B818" s="41"/>
      <c r="C818" s="42"/>
      <c r="D818" s="228" t="s">
        <v>196</v>
      </c>
      <c r="E818" s="42"/>
      <c r="F818" s="229" t="s">
        <v>1266</v>
      </c>
      <c r="G818" s="42"/>
      <c r="H818" s="42"/>
      <c r="I818" s="230"/>
      <c r="J818" s="42"/>
      <c r="K818" s="42"/>
      <c r="L818" s="46"/>
      <c r="M818" s="231"/>
      <c r="N818" s="232"/>
      <c r="O818" s="86"/>
      <c r="P818" s="86"/>
      <c r="Q818" s="86"/>
      <c r="R818" s="86"/>
      <c r="S818" s="86"/>
      <c r="T818" s="87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T818" s="19" t="s">
        <v>196</v>
      </c>
      <c r="AU818" s="19" t="s">
        <v>82</v>
      </c>
    </row>
    <row r="819" s="14" customFormat="1">
      <c r="A819" s="14"/>
      <c r="B819" s="244"/>
      <c r="C819" s="245"/>
      <c r="D819" s="235" t="s">
        <v>198</v>
      </c>
      <c r="E819" s="246" t="s">
        <v>19</v>
      </c>
      <c r="F819" s="247" t="s">
        <v>7180</v>
      </c>
      <c r="G819" s="245"/>
      <c r="H819" s="248">
        <v>46.131</v>
      </c>
      <c r="I819" s="249"/>
      <c r="J819" s="245"/>
      <c r="K819" s="245"/>
      <c r="L819" s="250"/>
      <c r="M819" s="251"/>
      <c r="N819" s="252"/>
      <c r="O819" s="252"/>
      <c r="P819" s="252"/>
      <c r="Q819" s="252"/>
      <c r="R819" s="252"/>
      <c r="S819" s="252"/>
      <c r="T819" s="253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54" t="s">
        <v>198</v>
      </c>
      <c r="AU819" s="254" t="s">
        <v>82</v>
      </c>
      <c r="AV819" s="14" t="s">
        <v>82</v>
      </c>
      <c r="AW819" s="14" t="s">
        <v>35</v>
      </c>
      <c r="AX819" s="14" t="s">
        <v>73</v>
      </c>
      <c r="AY819" s="254" t="s">
        <v>188</v>
      </c>
    </row>
    <row r="820" s="14" customFormat="1">
      <c r="A820" s="14"/>
      <c r="B820" s="244"/>
      <c r="C820" s="245"/>
      <c r="D820" s="235" t="s">
        <v>198</v>
      </c>
      <c r="E820" s="246" t="s">
        <v>19</v>
      </c>
      <c r="F820" s="247" t="s">
        <v>7181</v>
      </c>
      <c r="G820" s="245"/>
      <c r="H820" s="248">
        <v>147.50999999999999</v>
      </c>
      <c r="I820" s="249"/>
      <c r="J820" s="245"/>
      <c r="K820" s="245"/>
      <c r="L820" s="250"/>
      <c r="M820" s="251"/>
      <c r="N820" s="252"/>
      <c r="O820" s="252"/>
      <c r="P820" s="252"/>
      <c r="Q820" s="252"/>
      <c r="R820" s="252"/>
      <c r="S820" s="252"/>
      <c r="T820" s="253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54" t="s">
        <v>198</v>
      </c>
      <c r="AU820" s="254" t="s">
        <v>82</v>
      </c>
      <c r="AV820" s="14" t="s">
        <v>82</v>
      </c>
      <c r="AW820" s="14" t="s">
        <v>35</v>
      </c>
      <c r="AX820" s="14" t="s">
        <v>73</v>
      </c>
      <c r="AY820" s="254" t="s">
        <v>188</v>
      </c>
    </row>
    <row r="821" s="14" customFormat="1">
      <c r="A821" s="14"/>
      <c r="B821" s="244"/>
      <c r="C821" s="245"/>
      <c r="D821" s="235" t="s">
        <v>198</v>
      </c>
      <c r="E821" s="246" t="s">
        <v>19</v>
      </c>
      <c r="F821" s="247" t="s">
        <v>7182</v>
      </c>
      <c r="G821" s="245"/>
      <c r="H821" s="248">
        <v>2.1000000000000001</v>
      </c>
      <c r="I821" s="249"/>
      <c r="J821" s="245"/>
      <c r="K821" s="245"/>
      <c r="L821" s="250"/>
      <c r="M821" s="251"/>
      <c r="N821" s="252"/>
      <c r="O821" s="252"/>
      <c r="P821" s="252"/>
      <c r="Q821" s="252"/>
      <c r="R821" s="252"/>
      <c r="S821" s="252"/>
      <c r="T821" s="253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54" t="s">
        <v>198</v>
      </c>
      <c r="AU821" s="254" t="s">
        <v>82</v>
      </c>
      <c r="AV821" s="14" t="s">
        <v>82</v>
      </c>
      <c r="AW821" s="14" t="s">
        <v>35</v>
      </c>
      <c r="AX821" s="14" t="s">
        <v>73</v>
      </c>
      <c r="AY821" s="254" t="s">
        <v>188</v>
      </c>
    </row>
    <row r="822" s="14" customFormat="1">
      <c r="A822" s="14"/>
      <c r="B822" s="244"/>
      <c r="C822" s="245"/>
      <c r="D822" s="235" t="s">
        <v>198</v>
      </c>
      <c r="E822" s="246" t="s">
        <v>19</v>
      </c>
      <c r="F822" s="247" t="s">
        <v>7183</v>
      </c>
      <c r="G822" s="245"/>
      <c r="H822" s="248">
        <v>7.3499999999999996</v>
      </c>
      <c r="I822" s="249"/>
      <c r="J822" s="245"/>
      <c r="K822" s="245"/>
      <c r="L822" s="250"/>
      <c r="M822" s="251"/>
      <c r="N822" s="252"/>
      <c r="O822" s="252"/>
      <c r="P822" s="252"/>
      <c r="Q822" s="252"/>
      <c r="R822" s="252"/>
      <c r="S822" s="252"/>
      <c r="T822" s="253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54" t="s">
        <v>198</v>
      </c>
      <c r="AU822" s="254" t="s">
        <v>82</v>
      </c>
      <c r="AV822" s="14" t="s">
        <v>82</v>
      </c>
      <c r="AW822" s="14" t="s">
        <v>35</v>
      </c>
      <c r="AX822" s="14" t="s">
        <v>73</v>
      </c>
      <c r="AY822" s="254" t="s">
        <v>188</v>
      </c>
    </row>
    <row r="823" s="15" customFormat="1">
      <c r="A823" s="15"/>
      <c r="B823" s="255"/>
      <c r="C823" s="256"/>
      <c r="D823" s="235" t="s">
        <v>198</v>
      </c>
      <c r="E823" s="257" t="s">
        <v>19</v>
      </c>
      <c r="F823" s="258" t="s">
        <v>229</v>
      </c>
      <c r="G823" s="256"/>
      <c r="H823" s="259">
        <v>203.09099999999998</v>
      </c>
      <c r="I823" s="260"/>
      <c r="J823" s="256"/>
      <c r="K823" s="256"/>
      <c r="L823" s="261"/>
      <c r="M823" s="262"/>
      <c r="N823" s="263"/>
      <c r="O823" s="263"/>
      <c r="P823" s="263"/>
      <c r="Q823" s="263"/>
      <c r="R823" s="263"/>
      <c r="S823" s="263"/>
      <c r="T823" s="264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T823" s="265" t="s">
        <v>198</v>
      </c>
      <c r="AU823" s="265" t="s">
        <v>82</v>
      </c>
      <c r="AV823" s="15" t="s">
        <v>135</v>
      </c>
      <c r="AW823" s="15" t="s">
        <v>35</v>
      </c>
      <c r="AX823" s="15" t="s">
        <v>80</v>
      </c>
      <c r="AY823" s="265" t="s">
        <v>188</v>
      </c>
    </row>
    <row r="824" s="2" customFormat="1" ht="16.5" customHeight="1">
      <c r="A824" s="40"/>
      <c r="B824" s="41"/>
      <c r="C824" s="215" t="s">
        <v>1011</v>
      </c>
      <c r="D824" s="215" t="s">
        <v>190</v>
      </c>
      <c r="E824" s="216" t="s">
        <v>1271</v>
      </c>
      <c r="F824" s="217" t="s">
        <v>1272</v>
      </c>
      <c r="G824" s="218" t="s">
        <v>243</v>
      </c>
      <c r="H824" s="219">
        <v>203.09100000000001</v>
      </c>
      <c r="I824" s="220"/>
      <c r="J824" s="221">
        <f>ROUND(I824*H824,2)</f>
        <v>0</v>
      </c>
      <c r="K824" s="217" t="s">
        <v>194</v>
      </c>
      <c r="L824" s="46"/>
      <c r="M824" s="222" t="s">
        <v>19</v>
      </c>
      <c r="N824" s="223" t="s">
        <v>44</v>
      </c>
      <c r="O824" s="86"/>
      <c r="P824" s="224">
        <f>O824*H824</f>
        <v>0</v>
      </c>
      <c r="Q824" s="224">
        <v>0.0014</v>
      </c>
      <c r="R824" s="224">
        <f>Q824*H824</f>
        <v>0.28432740000000001</v>
      </c>
      <c r="S824" s="224">
        <v>0</v>
      </c>
      <c r="T824" s="225">
        <f>S824*H824</f>
        <v>0</v>
      </c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R824" s="226" t="s">
        <v>342</v>
      </c>
      <c r="AT824" s="226" t="s">
        <v>190</v>
      </c>
      <c r="AU824" s="226" t="s">
        <v>82</v>
      </c>
      <c r="AY824" s="19" t="s">
        <v>188</v>
      </c>
      <c r="BE824" s="227">
        <f>IF(N824="základní",J824,0)</f>
        <v>0</v>
      </c>
      <c r="BF824" s="227">
        <f>IF(N824="snížená",J824,0)</f>
        <v>0</v>
      </c>
      <c r="BG824" s="227">
        <f>IF(N824="zákl. přenesená",J824,0)</f>
        <v>0</v>
      </c>
      <c r="BH824" s="227">
        <f>IF(N824="sníž. přenesená",J824,0)</f>
        <v>0</v>
      </c>
      <c r="BI824" s="227">
        <f>IF(N824="nulová",J824,0)</f>
        <v>0</v>
      </c>
      <c r="BJ824" s="19" t="s">
        <v>80</v>
      </c>
      <c r="BK824" s="227">
        <f>ROUND(I824*H824,2)</f>
        <v>0</v>
      </c>
      <c r="BL824" s="19" t="s">
        <v>342</v>
      </c>
      <c r="BM824" s="226" t="s">
        <v>7184</v>
      </c>
    </row>
    <row r="825" s="2" customFormat="1">
      <c r="A825" s="40"/>
      <c r="B825" s="41"/>
      <c r="C825" s="42"/>
      <c r="D825" s="228" t="s">
        <v>196</v>
      </c>
      <c r="E825" s="42"/>
      <c r="F825" s="229" t="s">
        <v>1274</v>
      </c>
      <c r="G825" s="42"/>
      <c r="H825" s="42"/>
      <c r="I825" s="230"/>
      <c r="J825" s="42"/>
      <c r="K825" s="42"/>
      <c r="L825" s="46"/>
      <c r="M825" s="231"/>
      <c r="N825" s="232"/>
      <c r="O825" s="86"/>
      <c r="P825" s="86"/>
      <c r="Q825" s="86"/>
      <c r="R825" s="86"/>
      <c r="S825" s="86"/>
      <c r="T825" s="87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T825" s="19" t="s">
        <v>196</v>
      </c>
      <c r="AU825" s="19" t="s">
        <v>82</v>
      </c>
    </row>
    <row r="826" s="14" customFormat="1">
      <c r="A826" s="14"/>
      <c r="B826" s="244"/>
      <c r="C826" s="245"/>
      <c r="D826" s="235" t="s">
        <v>198</v>
      </c>
      <c r="E826" s="246" t="s">
        <v>19</v>
      </c>
      <c r="F826" s="247" t="s">
        <v>7180</v>
      </c>
      <c r="G826" s="245"/>
      <c r="H826" s="248">
        <v>46.131</v>
      </c>
      <c r="I826" s="249"/>
      <c r="J826" s="245"/>
      <c r="K826" s="245"/>
      <c r="L826" s="250"/>
      <c r="M826" s="251"/>
      <c r="N826" s="252"/>
      <c r="O826" s="252"/>
      <c r="P826" s="252"/>
      <c r="Q826" s="252"/>
      <c r="R826" s="252"/>
      <c r="S826" s="252"/>
      <c r="T826" s="253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4" t="s">
        <v>198</v>
      </c>
      <c r="AU826" s="254" t="s">
        <v>82</v>
      </c>
      <c r="AV826" s="14" t="s">
        <v>82</v>
      </c>
      <c r="AW826" s="14" t="s">
        <v>35</v>
      </c>
      <c r="AX826" s="14" t="s">
        <v>73</v>
      </c>
      <c r="AY826" s="254" t="s">
        <v>188</v>
      </c>
    </row>
    <row r="827" s="14" customFormat="1">
      <c r="A827" s="14"/>
      <c r="B827" s="244"/>
      <c r="C827" s="245"/>
      <c r="D827" s="235" t="s">
        <v>198</v>
      </c>
      <c r="E827" s="246" t="s">
        <v>19</v>
      </c>
      <c r="F827" s="247" t="s">
        <v>7181</v>
      </c>
      <c r="G827" s="245"/>
      <c r="H827" s="248">
        <v>147.50999999999999</v>
      </c>
      <c r="I827" s="249"/>
      <c r="J827" s="245"/>
      <c r="K827" s="245"/>
      <c r="L827" s="250"/>
      <c r="M827" s="251"/>
      <c r="N827" s="252"/>
      <c r="O827" s="252"/>
      <c r="P827" s="252"/>
      <c r="Q827" s="252"/>
      <c r="R827" s="252"/>
      <c r="S827" s="252"/>
      <c r="T827" s="253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54" t="s">
        <v>198</v>
      </c>
      <c r="AU827" s="254" t="s">
        <v>82</v>
      </c>
      <c r="AV827" s="14" t="s">
        <v>82</v>
      </c>
      <c r="AW827" s="14" t="s">
        <v>35</v>
      </c>
      <c r="AX827" s="14" t="s">
        <v>73</v>
      </c>
      <c r="AY827" s="254" t="s">
        <v>188</v>
      </c>
    </row>
    <row r="828" s="14" customFormat="1">
      <c r="A828" s="14"/>
      <c r="B828" s="244"/>
      <c r="C828" s="245"/>
      <c r="D828" s="235" t="s">
        <v>198</v>
      </c>
      <c r="E828" s="246" t="s">
        <v>19</v>
      </c>
      <c r="F828" s="247" t="s">
        <v>7182</v>
      </c>
      <c r="G828" s="245"/>
      <c r="H828" s="248">
        <v>2.1000000000000001</v>
      </c>
      <c r="I828" s="249"/>
      <c r="J828" s="245"/>
      <c r="K828" s="245"/>
      <c r="L828" s="250"/>
      <c r="M828" s="251"/>
      <c r="N828" s="252"/>
      <c r="O828" s="252"/>
      <c r="P828" s="252"/>
      <c r="Q828" s="252"/>
      <c r="R828" s="252"/>
      <c r="S828" s="252"/>
      <c r="T828" s="253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4" t="s">
        <v>198</v>
      </c>
      <c r="AU828" s="254" t="s">
        <v>82</v>
      </c>
      <c r="AV828" s="14" t="s">
        <v>82</v>
      </c>
      <c r="AW828" s="14" t="s">
        <v>35</v>
      </c>
      <c r="AX828" s="14" t="s">
        <v>73</v>
      </c>
      <c r="AY828" s="254" t="s">
        <v>188</v>
      </c>
    </row>
    <row r="829" s="14" customFormat="1">
      <c r="A829" s="14"/>
      <c r="B829" s="244"/>
      <c r="C829" s="245"/>
      <c r="D829" s="235" t="s">
        <v>198</v>
      </c>
      <c r="E829" s="246" t="s">
        <v>19</v>
      </c>
      <c r="F829" s="247" t="s">
        <v>7183</v>
      </c>
      <c r="G829" s="245"/>
      <c r="H829" s="248">
        <v>7.3499999999999996</v>
      </c>
      <c r="I829" s="249"/>
      <c r="J829" s="245"/>
      <c r="K829" s="245"/>
      <c r="L829" s="250"/>
      <c r="M829" s="251"/>
      <c r="N829" s="252"/>
      <c r="O829" s="252"/>
      <c r="P829" s="252"/>
      <c r="Q829" s="252"/>
      <c r="R829" s="252"/>
      <c r="S829" s="252"/>
      <c r="T829" s="253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54" t="s">
        <v>198</v>
      </c>
      <c r="AU829" s="254" t="s">
        <v>82</v>
      </c>
      <c r="AV829" s="14" t="s">
        <v>82</v>
      </c>
      <c r="AW829" s="14" t="s">
        <v>35</v>
      </c>
      <c r="AX829" s="14" t="s">
        <v>73</v>
      </c>
      <c r="AY829" s="254" t="s">
        <v>188</v>
      </c>
    </row>
    <row r="830" s="15" customFormat="1">
      <c r="A830" s="15"/>
      <c r="B830" s="255"/>
      <c r="C830" s="256"/>
      <c r="D830" s="235" t="s">
        <v>198</v>
      </c>
      <c r="E830" s="257" t="s">
        <v>19</v>
      </c>
      <c r="F830" s="258" t="s">
        <v>229</v>
      </c>
      <c r="G830" s="256"/>
      <c r="H830" s="259">
        <v>203.09099999999998</v>
      </c>
      <c r="I830" s="260"/>
      <c r="J830" s="256"/>
      <c r="K830" s="256"/>
      <c r="L830" s="261"/>
      <c r="M830" s="262"/>
      <c r="N830" s="263"/>
      <c r="O830" s="263"/>
      <c r="P830" s="263"/>
      <c r="Q830" s="263"/>
      <c r="R830" s="263"/>
      <c r="S830" s="263"/>
      <c r="T830" s="264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T830" s="265" t="s">
        <v>198</v>
      </c>
      <c r="AU830" s="265" t="s">
        <v>82</v>
      </c>
      <c r="AV830" s="15" t="s">
        <v>135</v>
      </c>
      <c r="AW830" s="15" t="s">
        <v>35</v>
      </c>
      <c r="AX830" s="15" t="s">
        <v>80</v>
      </c>
      <c r="AY830" s="265" t="s">
        <v>188</v>
      </c>
    </row>
    <row r="831" s="2" customFormat="1" ht="24.15" customHeight="1">
      <c r="A831" s="40"/>
      <c r="B831" s="41"/>
      <c r="C831" s="215" t="s">
        <v>1013</v>
      </c>
      <c r="D831" s="215" t="s">
        <v>190</v>
      </c>
      <c r="E831" s="216" t="s">
        <v>1275</v>
      </c>
      <c r="F831" s="217" t="s">
        <v>1276</v>
      </c>
      <c r="G831" s="218" t="s">
        <v>501</v>
      </c>
      <c r="H831" s="219">
        <v>3.5</v>
      </c>
      <c r="I831" s="220"/>
      <c r="J831" s="221">
        <f>ROUND(I831*H831,2)</f>
        <v>0</v>
      </c>
      <c r="K831" s="217" t="s">
        <v>194</v>
      </c>
      <c r="L831" s="46"/>
      <c r="M831" s="222" t="s">
        <v>19</v>
      </c>
      <c r="N831" s="223" t="s">
        <v>44</v>
      </c>
      <c r="O831" s="86"/>
      <c r="P831" s="224">
        <f>O831*H831</f>
        <v>0</v>
      </c>
      <c r="Q831" s="224">
        <v>0.011220000000000001</v>
      </c>
      <c r="R831" s="224">
        <f>Q831*H831</f>
        <v>0.039269999999999999</v>
      </c>
      <c r="S831" s="224">
        <v>0</v>
      </c>
      <c r="T831" s="225">
        <f>S831*H831</f>
        <v>0</v>
      </c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R831" s="226" t="s">
        <v>342</v>
      </c>
      <c r="AT831" s="226" t="s">
        <v>190</v>
      </c>
      <c r="AU831" s="226" t="s">
        <v>82</v>
      </c>
      <c r="AY831" s="19" t="s">
        <v>188</v>
      </c>
      <c r="BE831" s="227">
        <f>IF(N831="základní",J831,0)</f>
        <v>0</v>
      </c>
      <c r="BF831" s="227">
        <f>IF(N831="snížená",J831,0)</f>
        <v>0</v>
      </c>
      <c r="BG831" s="227">
        <f>IF(N831="zákl. přenesená",J831,0)</f>
        <v>0</v>
      </c>
      <c r="BH831" s="227">
        <f>IF(N831="sníž. přenesená",J831,0)</f>
        <v>0</v>
      </c>
      <c r="BI831" s="227">
        <f>IF(N831="nulová",J831,0)</f>
        <v>0</v>
      </c>
      <c r="BJ831" s="19" t="s">
        <v>80</v>
      </c>
      <c r="BK831" s="227">
        <f>ROUND(I831*H831,2)</f>
        <v>0</v>
      </c>
      <c r="BL831" s="19" t="s">
        <v>342</v>
      </c>
      <c r="BM831" s="226" t="s">
        <v>7185</v>
      </c>
    </row>
    <row r="832" s="2" customFormat="1">
      <c r="A832" s="40"/>
      <c r="B832" s="41"/>
      <c r="C832" s="42"/>
      <c r="D832" s="228" t="s">
        <v>196</v>
      </c>
      <c r="E832" s="42"/>
      <c r="F832" s="229" t="s">
        <v>1278</v>
      </c>
      <c r="G832" s="42"/>
      <c r="H832" s="42"/>
      <c r="I832" s="230"/>
      <c r="J832" s="42"/>
      <c r="K832" s="42"/>
      <c r="L832" s="46"/>
      <c r="M832" s="231"/>
      <c r="N832" s="232"/>
      <c r="O832" s="86"/>
      <c r="P832" s="86"/>
      <c r="Q832" s="86"/>
      <c r="R832" s="86"/>
      <c r="S832" s="86"/>
      <c r="T832" s="87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T832" s="19" t="s">
        <v>196</v>
      </c>
      <c r="AU832" s="19" t="s">
        <v>82</v>
      </c>
    </row>
    <row r="833" s="13" customFormat="1">
      <c r="A833" s="13"/>
      <c r="B833" s="233"/>
      <c r="C833" s="234"/>
      <c r="D833" s="235" t="s">
        <v>198</v>
      </c>
      <c r="E833" s="236" t="s">
        <v>19</v>
      </c>
      <c r="F833" s="237" t="s">
        <v>655</v>
      </c>
      <c r="G833" s="234"/>
      <c r="H833" s="236" t="s">
        <v>19</v>
      </c>
      <c r="I833" s="238"/>
      <c r="J833" s="234"/>
      <c r="K833" s="234"/>
      <c r="L833" s="239"/>
      <c r="M833" s="240"/>
      <c r="N833" s="241"/>
      <c r="O833" s="241"/>
      <c r="P833" s="241"/>
      <c r="Q833" s="241"/>
      <c r="R833" s="241"/>
      <c r="S833" s="241"/>
      <c r="T833" s="242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43" t="s">
        <v>198</v>
      </c>
      <c r="AU833" s="243" t="s">
        <v>82</v>
      </c>
      <c r="AV833" s="13" t="s">
        <v>80</v>
      </c>
      <c r="AW833" s="13" t="s">
        <v>35</v>
      </c>
      <c r="AX833" s="13" t="s">
        <v>73</v>
      </c>
      <c r="AY833" s="243" t="s">
        <v>188</v>
      </c>
    </row>
    <row r="834" s="14" customFormat="1">
      <c r="A834" s="14"/>
      <c r="B834" s="244"/>
      <c r="C834" s="245"/>
      <c r="D834" s="235" t="s">
        <v>198</v>
      </c>
      <c r="E834" s="246" t="s">
        <v>19</v>
      </c>
      <c r="F834" s="247" t="s">
        <v>7186</v>
      </c>
      <c r="G834" s="245"/>
      <c r="H834" s="248">
        <v>3.5</v>
      </c>
      <c r="I834" s="249"/>
      <c r="J834" s="245"/>
      <c r="K834" s="245"/>
      <c r="L834" s="250"/>
      <c r="M834" s="251"/>
      <c r="N834" s="252"/>
      <c r="O834" s="252"/>
      <c r="P834" s="252"/>
      <c r="Q834" s="252"/>
      <c r="R834" s="252"/>
      <c r="S834" s="252"/>
      <c r="T834" s="253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4" t="s">
        <v>198</v>
      </c>
      <c r="AU834" s="254" t="s">
        <v>82</v>
      </c>
      <c r="AV834" s="14" t="s">
        <v>82</v>
      </c>
      <c r="AW834" s="14" t="s">
        <v>35</v>
      </c>
      <c r="AX834" s="14" t="s">
        <v>73</v>
      </c>
      <c r="AY834" s="254" t="s">
        <v>188</v>
      </c>
    </row>
    <row r="835" s="15" customFormat="1">
      <c r="A835" s="15"/>
      <c r="B835" s="255"/>
      <c r="C835" s="256"/>
      <c r="D835" s="235" t="s">
        <v>198</v>
      </c>
      <c r="E835" s="257" t="s">
        <v>19</v>
      </c>
      <c r="F835" s="258" t="s">
        <v>229</v>
      </c>
      <c r="G835" s="256"/>
      <c r="H835" s="259">
        <v>3.5</v>
      </c>
      <c r="I835" s="260"/>
      <c r="J835" s="256"/>
      <c r="K835" s="256"/>
      <c r="L835" s="261"/>
      <c r="M835" s="262"/>
      <c r="N835" s="263"/>
      <c r="O835" s="263"/>
      <c r="P835" s="263"/>
      <c r="Q835" s="263"/>
      <c r="R835" s="263"/>
      <c r="S835" s="263"/>
      <c r="T835" s="264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T835" s="265" t="s">
        <v>198</v>
      </c>
      <c r="AU835" s="265" t="s">
        <v>82</v>
      </c>
      <c r="AV835" s="15" t="s">
        <v>135</v>
      </c>
      <c r="AW835" s="15" t="s">
        <v>35</v>
      </c>
      <c r="AX835" s="15" t="s">
        <v>80</v>
      </c>
      <c r="AY835" s="265" t="s">
        <v>188</v>
      </c>
    </row>
    <row r="836" s="2" customFormat="1" ht="24.15" customHeight="1">
      <c r="A836" s="40"/>
      <c r="B836" s="41"/>
      <c r="C836" s="215" t="s">
        <v>1016</v>
      </c>
      <c r="D836" s="215" t="s">
        <v>190</v>
      </c>
      <c r="E836" s="216" t="s">
        <v>1281</v>
      </c>
      <c r="F836" s="217" t="s">
        <v>1282</v>
      </c>
      <c r="G836" s="218" t="s">
        <v>243</v>
      </c>
      <c r="H836" s="219">
        <v>7.3499999999999996</v>
      </c>
      <c r="I836" s="220"/>
      <c r="J836" s="221">
        <f>ROUND(I836*H836,2)</f>
        <v>0</v>
      </c>
      <c r="K836" s="217" t="s">
        <v>194</v>
      </c>
      <c r="L836" s="46"/>
      <c r="M836" s="222" t="s">
        <v>19</v>
      </c>
      <c r="N836" s="223" t="s">
        <v>44</v>
      </c>
      <c r="O836" s="86"/>
      <c r="P836" s="224">
        <f>O836*H836</f>
        <v>0</v>
      </c>
      <c r="Q836" s="224">
        <v>0.01566</v>
      </c>
      <c r="R836" s="224">
        <f>Q836*H836</f>
        <v>0.115101</v>
      </c>
      <c r="S836" s="224">
        <v>0</v>
      </c>
      <c r="T836" s="225">
        <f>S836*H836</f>
        <v>0</v>
      </c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R836" s="226" t="s">
        <v>342</v>
      </c>
      <c r="AT836" s="226" t="s">
        <v>190</v>
      </c>
      <c r="AU836" s="226" t="s">
        <v>82</v>
      </c>
      <c r="AY836" s="19" t="s">
        <v>188</v>
      </c>
      <c r="BE836" s="227">
        <f>IF(N836="základní",J836,0)</f>
        <v>0</v>
      </c>
      <c r="BF836" s="227">
        <f>IF(N836="snížená",J836,0)</f>
        <v>0</v>
      </c>
      <c r="BG836" s="227">
        <f>IF(N836="zákl. přenesená",J836,0)</f>
        <v>0</v>
      </c>
      <c r="BH836" s="227">
        <f>IF(N836="sníž. přenesená",J836,0)</f>
        <v>0</v>
      </c>
      <c r="BI836" s="227">
        <f>IF(N836="nulová",J836,0)</f>
        <v>0</v>
      </c>
      <c r="BJ836" s="19" t="s">
        <v>80</v>
      </c>
      <c r="BK836" s="227">
        <f>ROUND(I836*H836,2)</f>
        <v>0</v>
      </c>
      <c r="BL836" s="19" t="s">
        <v>342</v>
      </c>
      <c r="BM836" s="226" t="s">
        <v>7187</v>
      </c>
    </row>
    <row r="837" s="2" customFormat="1">
      <c r="A837" s="40"/>
      <c r="B837" s="41"/>
      <c r="C837" s="42"/>
      <c r="D837" s="228" t="s">
        <v>196</v>
      </c>
      <c r="E837" s="42"/>
      <c r="F837" s="229" t="s">
        <v>1284</v>
      </c>
      <c r="G837" s="42"/>
      <c r="H837" s="42"/>
      <c r="I837" s="230"/>
      <c r="J837" s="42"/>
      <c r="K837" s="42"/>
      <c r="L837" s="46"/>
      <c r="M837" s="231"/>
      <c r="N837" s="232"/>
      <c r="O837" s="86"/>
      <c r="P837" s="86"/>
      <c r="Q837" s="86"/>
      <c r="R837" s="86"/>
      <c r="S837" s="86"/>
      <c r="T837" s="87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T837" s="19" t="s">
        <v>196</v>
      </c>
      <c r="AU837" s="19" t="s">
        <v>82</v>
      </c>
    </row>
    <row r="838" s="13" customFormat="1">
      <c r="A838" s="13"/>
      <c r="B838" s="233"/>
      <c r="C838" s="234"/>
      <c r="D838" s="235" t="s">
        <v>198</v>
      </c>
      <c r="E838" s="236" t="s">
        <v>19</v>
      </c>
      <c r="F838" s="237" t="s">
        <v>655</v>
      </c>
      <c r="G838" s="234"/>
      <c r="H838" s="236" t="s">
        <v>19</v>
      </c>
      <c r="I838" s="238"/>
      <c r="J838" s="234"/>
      <c r="K838" s="234"/>
      <c r="L838" s="239"/>
      <c r="M838" s="240"/>
      <c r="N838" s="241"/>
      <c r="O838" s="241"/>
      <c r="P838" s="241"/>
      <c r="Q838" s="241"/>
      <c r="R838" s="241"/>
      <c r="S838" s="241"/>
      <c r="T838" s="242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43" t="s">
        <v>198</v>
      </c>
      <c r="AU838" s="243" t="s">
        <v>82</v>
      </c>
      <c r="AV838" s="13" t="s">
        <v>80</v>
      </c>
      <c r="AW838" s="13" t="s">
        <v>35</v>
      </c>
      <c r="AX838" s="13" t="s">
        <v>73</v>
      </c>
      <c r="AY838" s="243" t="s">
        <v>188</v>
      </c>
    </row>
    <row r="839" s="14" customFormat="1">
      <c r="A839" s="14"/>
      <c r="B839" s="244"/>
      <c r="C839" s="245"/>
      <c r="D839" s="235" t="s">
        <v>198</v>
      </c>
      <c r="E839" s="246" t="s">
        <v>19</v>
      </c>
      <c r="F839" s="247" t="s">
        <v>7188</v>
      </c>
      <c r="G839" s="245"/>
      <c r="H839" s="248">
        <v>4.2000000000000002</v>
      </c>
      <c r="I839" s="249"/>
      <c r="J839" s="245"/>
      <c r="K839" s="245"/>
      <c r="L839" s="250"/>
      <c r="M839" s="251"/>
      <c r="N839" s="252"/>
      <c r="O839" s="252"/>
      <c r="P839" s="252"/>
      <c r="Q839" s="252"/>
      <c r="R839" s="252"/>
      <c r="S839" s="252"/>
      <c r="T839" s="253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54" t="s">
        <v>198</v>
      </c>
      <c r="AU839" s="254" t="s">
        <v>82</v>
      </c>
      <c r="AV839" s="14" t="s">
        <v>82</v>
      </c>
      <c r="AW839" s="14" t="s">
        <v>35</v>
      </c>
      <c r="AX839" s="14" t="s">
        <v>73</v>
      </c>
      <c r="AY839" s="254" t="s">
        <v>188</v>
      </c>
    </row>
    <row r="840" s="14" customFormat="1">
      <c r="A840" s="14"/>
      <c r="B840" s="244"/>
      <c r="C840" s="245"/>
      <c r="D840" s="235" t="s">
        <v>198</v>
      </c>
      <c r="E840" s="246" t="s">
        <v>19</v>
      </c>
      <c r="F840" s="247" t="s">
        <v>7189</v>
      </c>
      <c r="G840" s="245"/>
      <c r="H840" s="248">
        <v>3.1499999999999999</v>
      </c>
      <c r="I840" s="249"/>
      <c r="J840" s="245"/>
      <c r="K840" s="245"/>
      <c r="L840" s="250"/>
      <c r="M840" s="251"/>
      <c r="N840" s="252"/>
      <c r="O840" s="252"/>
      <c r="P840" s="252"/>
      <c r="Q840" s="252"/>
      <c r="R840" s="252"/>
      <c r="S840" s="252"/>
      <c r="T840" s="253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4" t="s">
        <v>198</v>
      </c>
      <c r="AU840" s="254" t="s">
        <v>82</v>
      </c>
      <c r="AV840" s="14" t="s">
        <v>82</v>
      </c>
      <c r="AW840" s="14" t="s">
        <v>35</v>
      </c>
      <c r="AX840" s="14" t="s">
        <v>73</v>
      </c>
      <c r="AY840" s="254" t="s">
        <v>188</v>
      </c>
    </row>
    <row r="841" s="15" customFormat="1">
      <c r="A841" s="15"/>
      <c r="B841" s="255"/>
      <c r="C841" s="256"/>
      <c r="D841" s="235" t="s">
        <v>198</v>
      </c>
      <c r="E841" s="257" t="s">
        <v>19</v>
      </c>
      <c r="F841" s="258" t="s">
        <v>229</v>
      </c>
      <c r="G841" s="256"/>
      <c r="H841" s="259">
        <v>7.3499999999999996</v>
      </c>
      <c r="I841" s="260"/>
      <c r="J841" s="256"/>
      <c r="K841" s="256"/>
      <c r="L841" s="261"/>
      <c r="M841" s="262"/>
      <c r="N841" s="263"/>
      <c r="O841" s="263"/>
      <c r="P841" s="263"/>
      <c r="Q841" s="263"/>
      <c r="R841" s="263"/>
      <c r="S841" s="263"/>
      <c r="T841" s="264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T841" s="265" t="s">
        <v>198</v>
      </c>
      <c r="AU841" s="265" t="s">
        <v>82</v>
      </c>
      <c r="AV841" s="15" t="s">
        <v>135</v>
      </c>
      <c r="AW841" s="15" t="s">
        <v>35</v>
      </c>
      <c r="AX841" s="15" t="s">
        <v>80</v>
      </c>
      <c r="AY841" s="265" t="s">
        <v>188</v>
      </c>
    </row>
    <row r="842" s="2" customFormat="1" ht="21.75" customHeight="1">
      <c r="A842" s="40"/>
      <c r="B842" s="41"/>
      <c r="C842" s="215" t="s">
        <v>1018</v>
      </c>
      <c r="D842" s="215" t="s">
        <v>190</v>
      </c>
      <c r="E842" s="216" t="s">
        <v>1922</v>
      </c>
      <c r="F842" s="217" t="s">
        <v>1923</v>
      </c>
      <c r="G842" s="218" t="s">
        <v>442</v>
      </c>
      <c r="H842" s="219">
        <v>4</v>
      </c>
      <c r="I842" s="220"/>
      <c r="J842" s="221">
        <f>ROUND(I842*H842,2)</f>
        <v>0</v>
      </c>
      <c r="K842" s="217" t="s">
        <v>194</v>
      </c>
      <c r="L842" s="46"/>
      <c r="M842" s="222" t="s">
        <v>19</v>
      </c>
      <c r="N842" s="223" t="s">
        <v>44</v>
      </c>
      <c r="O842" s="86"/>
      <c r="P842" s="224">
        <f>O842*H842</f>
        <v>0</v>
      </c>
      <c r="Q842" s="224">
        <v>1.0000000000000001E-05</v>
      </c>
      <c r="R842" s="224">
        <f>Q842*H842</f>
        <v>4.0000000000000003E-05</v>
      </c>
      <c r="S842" s="224">
        <v>0</v>
      </c>
      <c r="T842" s="225">
        <f>S842*H842</f>
        <v>0</v>
      </c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R842" s="226" t="s">
        <v>342</v>
      </c>
      <c r="AT842" s="226" t="s">
        <v>190</v>
      </c>
      <c r="AU842" s="226" t="s">
        <v>82</v>
      </c>
      <c r="AY842" s="19" t="s">
        <v>188</v>
      </c>
      <c r="BE842" s="227">
        <f>IF(N842="základní",J842,0)</f>
        <v>0</v>
      </c>
      <c r="BF842" s="227">
        <f>IF(N842="snížená",J842,0)</f>
        <v>0</v>
      </c>
      <c r="BG842" s="227">
        <f>IF(N842="zákl. přenesená",J842,0)</f>
        <v>0</v>
      </c>
      <c r="BH842" s="227">
        <f>IF(N842="sníž. přenesená",J842,0)</f>
        <v>0</v>
      </c>
      <c r="BI842" s="227">
        <f>IF(N842="nulová",J842,0)</f>
        <v>0</v>
      </c>
      <c r="BJ842" s="19" t="s">
        <v>80</v>
      </c>
      <c r="BK842" s="227">
        <f>ROUND(I842*H842,2)</f>
        <v>0</v>
      </c>
      <c r="BL842" s="19" t="s">
        <v>342</v>
      </c>
      <c r="BM842" s="226" t="s">
        <v>7190</v>
      </c>
    </row>
    <row r="843" s="2" customFormat="1">
      <c r="A843" s="40"/>
      <c r="B843" s="41"/>
      <c r="C843" s="42"/>
      <c r="D843" s="228" t="s">
        <v>196</v>
      </c>
      <c r="E843" s="42"/>
      <c r="F843" s="229" t="s">
        <v>1925</v>
      </c>
      <c r="G843" s="42"/>
      <c r="H843" s="42"/>
      <c r="I843" s="230"/>
      <c r="J843" s="42"/>
      <c r="K843" s="42"/>
      <c r="L843" s="46"/>
      <c r="M843" s="231"/>
      <c r="N843" s="232"/>
      <c r="O843" s="86"/>
      <c r="P843" s="86"/>
      <c r="Q843" s="86"/>
      <c r="R843" s="86"/>
      <c r="S843" s="86"/>
      <c r="T843" s="87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T843" s="19" t="s">
        <v>196</v>
      </c>
      <c r="AU843" s="19" t="s">
        <v>82</v>
      </c>
    </row>
    <row r="844" s="13" customFormat="1">
      <c r="A844" s="13"/>
      <c r="B844" s="233"/>
      <c r="C844" s="234"/>
      <c r="D844" s="235" t="s">
        <v>198</v>
      </c>
      <c r="E844" s="236" t="s">
        <v>19</v>
      </c>
      <c r="F844" s="237" t="s">
        <v>655</v>
      </c>
      <c r="G844" s="234"/>
      <c r="H844" s="236" t="s">
        <v>19</v>
      </c>
      <c r="I844" s="238"/>
      <c r="J844" s="234"/>
      <c r="K844" s="234"/>
      <c r="L844" s="239"/>
      <c r="M844" s="240"/>
      <c r="N844" s="241"/>
      <c r="O844" s="241"/>
      <c r="P844" s="241"/>
      <c r="Q844" s="241"/>
      <c r="R844" s="241"/>
      <c r="S844" s="241"/>
      <c r="T844" s="242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43" t="s">
        <v>198</v>
      </c>
      <c r="AU844" s="243" t="s">
        <v>82</v>
      </c>
      <c r="AV844" s="13" t="s">
        <v>80</v>
      </c>
      <c r="AW844" s="13" t="s">
        <v>35</v>
      </c>
      <c r="AX844" s="13" t="s">
        <v>73</v>
      </c>
      <c r="AY844" s="243" t="s">
        <v>188</v>
      </c>
    </row>
    <row r="845" s="14" customFormat="1">
      <c r="A845" s="14"/>
      <c r="B845" s="244"/>
      <c r="C845" s="245"/>
      <c r="D845" s="235" t="s">
        <v>198</v>
      </c>
      <c r="E845" s="246" t="s">
        <v>19</v>
      </c>
      <c r="F845" s="247" t="s">
        <v>7191</v>
      </c>
      <c r="G845" s="245"/>
      <c r="H845" s="248">
        <v>4</v>
      </c>
      <c r="I845" s="249"/>
      <c r="J845" s="245"/>
      <c r="K845" s="245"/>
      <c r="L845" s="250"/>
      <c r="M845" s="251"/>
      <c r="N845" s="252"/>
      <c r="O845" s="252"/>
      <c r="P845" s="252"/>
      <c r="Q845" s="252"/>
      <c r="R845" s="252"/>
      <c r="S845" s="252"/>
      <c r="T845" s="253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54" t="s">
        <v>198</v>
      </c>
      <c r="AU845" s="254" t="s">
        <v>82</v>
      </c>
      <c r="AV845" s="14" t="s">
        <v>82</v>
      </c>
      <c r="AW845" s="14" t="s">
        <v>35</v>
      </c>
      <c r="AX845" s="14" t="s">
        <v>73</v>
      </c>
      <c r="AY845" s="254" t="s">
        <v>188</v>
      </c>
    </row>
    <row r="846" s="15" customFormat="1">
      <c r="A846" s="15"/>
      <c r="B846" s="255"/>
      <c r="C846" s="256"/>
      <c r="D846" s="235" t="s">
        <v>198</v>
      </c>
      <c r="E846" s="257" t="s">
        <v>19</v>
      </c>
      <c r="F846" s="258" t="s">
        <v>229</v>
      </c>
      <c r="G846" s="256"/>
      <c r="H846" s="259">
        <v>4</v>
      </c>
      <c r="I846" s="260"/>
      <c r="J846" s="256"/>
      <c r="K846" s="256"/>
      <c r="L846" s="261"/>
      <c r="M846" s="262"/>
      <c r="N846" s="263"/>
      <c r="O846" s="263"/>
      <c r="P846" s="263"/>
      <c r="Q846" s="263"/>
      <c r="R846" s="263"/>
      <c r="S846" s="263"/>
      <c r="T846" s="264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T846" s="265" t="s">
        <v>198</v>
      </c>
      <c r="AU846" s="265" t="s">
        <v>82</v>
      </c>
      <c r="AV846" s="15" t="s">
        <v>135</v>
      </c>
      <c r="AW846" s="15" t="s">
        <v>35</v>
      </c>
      <c r="AX846" s="15" t="s">
        <v>80</v>
      </c>
      <c r="AY846" s="265" t="s">
        <v>188</v>
      </c>
    </row>
    <row r="847" s="2" customFormat="1" ht="16.5" customHeight="1">
      <c r="A847" s="40"/>
      <c r="B847" s="41"/>
      <c r="C847" s="272" t="s">
        <v>1024</v>
      </c>
      <c r="D847" s="272" t="s">
        <v>522</v>
      </c>
      <c r="E847" s="273" t="s">
        <v>1927</v>
      </c>
      <c r="F847" s="274" t="s">
        <v>1928</v>
      </c>
      <c r="G847" s="275" t="s">
        <v>442</v>
      </c>
      <c r="H847" s="276">
        <v>4</v>
      </c>
      <c r="I847" s="277"/>
      <c r="J847" s="278">
        <f>ROUND(I847*H847,2)</f>
        <v>0</v>
      </c>
      <c r="K847" s="274" t="s">
        <v>194</v>
      </c>
      <c r="L847" s="279"/>
      <c r="M847" s="280" t="s">
        <v>19</v>
      </c>
      <c r="N847" s="281" t="s">
        <v>44</v>
      </c>
      <c r="O847" s="86"/>
      <c r="P847" s="224">
        <f>O847*H847</f>
        <v>0</v>
      </c>
      <c r="Q847" s="224">
        <v>0.0025000000000000001</v>
      </c>
      <c r="R847" s="224">
        <f>Q847*H847</f>
        <v>0.01</v>
      </c>
      <c r="S847" s="224">
        <v>0</v>
      </c>
      <c r="T847" s="225">
        <f>S847*H847</f>
        <v>0</v>
      </c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R847" s="226" t="s">
        <v>630</v>
      </c>
      <c r="AT847" s="226" t="s">
        <v>522</v>
      </c>
      <c r="AU847" s="226" t="s">
        <v>82</v>
      </c>
      <c r="AY847" s="19" t="s">
        <v>188</v>
      </c>
      <c r="BE847" s="227">
        <f>IF(N847="základní",J847,0)</f>
        <v>0</v>
      </c>
      <c r="BF847" s="227">
        <f>IF(N847="snížená",J847,0)</f>
        <v>0</v>
      </c>
      <c r="BG847" s="227">
        <f>IF(N847="zákl. přenesená",J847,0)</f>
        <v>0</v>
      </c>
      <c r="BH847" s="227">
        <f>IF(N847="sníž. přenesená",J847,0)</f>
        <v>0</v>
      </c>
      <c r="BI847" s="227">
        <f>IF(N847="nulová",J847,0)</f>
        <v>0</v>
      </c>
      <c r="BJ847" s="19" t="s">
        <v>80</v>
      </c>
      <c r="BK847" s="227">
        <f>ROUND(I847*H847,2)</f>
        <v>0</v>
      </c>
      <c r="BL847" s="19" t="s">
        <v>342</v>
      </c>
      <c r="BM847" s="226" t="s">
        <v>7192</v>
      </c>
    </row>
    <row r="848" s="13" customFormat="1">
      <c r="A848" s="13"/>
      <c r="B848" s="233"/>
      <c r="C848" s="234"/>
      <c r="D848" s="235" t="s">
        <v>198</v>
      </c>
      <c r="E848" s="236" t="s">
        <v>19</v>
      </c>
      <c r="F848" s="237" t="s">
        <v>655</v>
      </c>
      <c r="G848" s="234"/>
      <c r="H848" s="236" t="s">
        <v>19</v>
      </c>
      <c r="I848" s="238"/>
      <c r="J848" s="234"/>
      <c r="K848" s="234"/>
      <c r="L848" s="239"/>
      <c r="M848" s="240"/>
      <c r="N848" s="241"/>
      <c r="O848" s="241"/>
      <c r="P848" s="241"/>
      <c r="Q848" s="241"/>
      <c r="R848" s="241"/>
      <c r="S848" s="241"/>
      <c r="T848" s="242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43" t="s">
        <v>198</v>
      </c>
      <c r="AU848" s="243" t="s">
        <v>82</v>
      </c>
      <c r="AV848" s="13" t="s">
        <v>80</v>
      </c>
      <c r="AW848" s="13" t="s">
        <v>35</v>
      </c>
      <c r="AX848" s="13" t="s">
        <v>73</v>
      </c>
      <c r="AY848" s="243" t="s">
        <v>188</v>
      </c>
    </row>
    <row r="849" s="14" customFormat="1">
      <c r="A849" s="14"/>
      <c r="B849" s="244"/>
      <c r="C849" s="245"/>
      <c r="D849" s="235" t="s">
        <v>198</v>
      </c>
      <c r="E849" s="246" t="s">
        <v>19</v>
      </c>
      <c r="F849" s="247" t="s">
        <v>7191</v>
      </c>
      <c r="G849" s="245"/>
      <c r="H849" s="248">
        <v>4</v>
      </c>
      <c r="I849" s="249"/>
      <c r="J849" s="245"/>
      <c r="K849" s="245"/>
      <c r="L849" s="250"/>
      <c r="M849" s="251"/>
      <c r="N849" s="252"/>
      <c r="O849" s="252"/>
      <c r="P849" s="252"/>
      <c r="Q849" s="252"/>
      <c r="R849" s="252"/>
      <c r="S849" s="252"/>
      <c r="T849" s="253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54" t="s">
        <v>198</v>
      </c>
      <c r="AU849" s="254" t="s">
        <v>82</v>
      </c>
      <c r="AV849" s="14" t="s">
        <v>82</v>
      </c>
      <c r="AW849" s="14" t="s">
        <v>35</v>
      </c>
      <c r="AX849" s="14" t="s">
        <v>73</v>
      </c>
      <c r="AY849" s="254" t="s">
        <v>188</v>
      </c>
    </row>
    <row r="850" s="15" customFormat="1">
      <c r="A850" s="15"/>
      <c r="B850" s="255"/>
      <c r="C850" s="256"/>
      <c r="D850" s="235" t="s">
        <v>198</v>
      </c>
      <c r="E850" s="257" t="s">
        <v>19</v>
      </c>
      <c r="F850" s="258" t="s">
        <v>229</v>
      </c>
      <c r="G850" s="256"/>
      <c r="H850" s="259">
        <v>4</v>
      </c>
      <c r="I850" s="260"/>
      <c r="J850" s="256"/>
      <c r="K850" s="256"/>
      <c r="L850" s="261"/>
      <c r="M850" s="262"/>
      <c r="N850" s="263"/>
      <c r="O850" s="263"/>
      <c r="P850" s="263"/>
      <c r="Q850" s="263"/>
      <c r="R850" s="263"/>
      <c r="S850" s="263"/>
      <c r="T850" s="264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T850" s="265" t="s">
        <v>198</v>
      </c>
      <c r="AU850" s="265" t="s">
        <v>82</v>
      </c>
      <c r="AV850" s="15" t="s">
        <v>135</v>
      </c>
      <c r="AW850" s="15" t="s">
        <v>35</v>
      </c>
      <c r="AX850" s="15" t="s">
        <v>80</v>
      </c>
      <c r="AY850" s="265" t="s">
        <v>188</v>
      </c>
    </row>
    <row r="851" s="2" customFormat="1" ht="24.15" customHeight="1">
      <c r="A851" s="40"/>
      <c r="B851" s="41"/>
      <c r="C851" s="215" t="s">
        <v>1030</v>
      </c>
      <c r="D851" s="215" t="s">
        <v>190</v>
      </c>
      <c r="E851" s="216" t="s">
        <v>1930</v>
      </c>
      <c r="F851" s="217" t="s">
        <v>1931</v>
      </c>
      <c r="G851" s="218" t="s">
        <v>442</v>
      </c>
      <c r="H851" s="219">
        <v>3</v>
      </c>
      <c r="I851" s="220"/>
      <c r="J851" s="221">
        <f>ROUND(I851*H851,2)</f>
        <v>0</v>
      </c>
      <c r="K851" s="217" t="s">
        <v>194</v>
      </c>
      <c r="L851" s="46"/>
      <c r="M851" s="222" t="s">
        <v>19</v>
      </c>
      <c r="N851" s="223" t="s">
        <v>44</v>
      </c>
      <c r="O851" s="86"/>
      <c r="P851" s="224">
        <f>O851*H851</f>
        <v>0</v>
      </c>
      <c r="Q851" s="224">
        <v>1.0000000000000001E-05</v>
      </c>
      <c r="R851" s="224">
        <f>Q851*H851</f>
        <v>3.0000000000000004E-05</v>
      </c>
      <c r="S851" s="224">
        <v>0</v>
      </c>
      <c r="T851" s="225">
        <f>S851*H851</f>
        <v>0</v>
      </c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R851" s="226" t="s">
        <v>342</v>
      </c>
      <c r="AT851" s="226" t="s">
        <v>190</v>
      </c>
      <c r="AU851" s="226" t="s">
        <v>82</v>
      </c>
      <c r="AY851" s="19" t="s">
        <v>188</v>
      </c>
      <c r="BE851" s="227">
        <f>IF(N851="základní",J851,0)</f>
        <v>0</v>
      </c>
      <c r="BF851" s="227">
        <f>IF(N851="snížená",J851,0)</f>
        <v>0</v>
      </c>
      <c r="BG851" s="227">
        <f>IF(N851="zákl. přenesená",J851,0)</f>
        <v>0</v>
      </c>
      <c r="BH851" s="227">
        <f>IF(N851="sníž. přenesená",J851,0)</f>
        <v>0</v>
      </c>
      <c r="BI851" s="227">
        <f>IF(N851="nulová",J851,0)</f>
        <v>0</v>
      </c>
      <c r="BJ851" s="19" t="s">
        <v>80</v>
      </c>
      <c r="BK851" s="227">
        <f>ROUND(I851*H851,2)</f>
        <v>0</v>
      </c>
      <c r="BL851" s="19" t="s">
        <v>342</v>
      </c>
      <c r="BM851" s="226" t="s">
        <v>7193</v>
      </c>
    </row>
    <row r="852" s="2" customFormat="1">
      <c r="A852" s="40"/>
      <c r="B852" s="41"/>
      <c r="C852" s="42"/>
      <c r="D852" s="228" t="s">
        <v>196</v>
      </c>
      <c r="E852" s="42"/>
      <c r="F852" s="229" t="s">
        <v>1933</v>
      </c>
      <c r="G852" s="42"/>
      <c r="H852" s="42"/>
      <c r="I852" s="230"/>
      <c r="J852" s="42"/>
      <c r="K852" s="42"/>
      <c r="L852" s="46"/>
      <c r="M852" s="231"/>
      <c r="N852" s="232"/>
      <c r="O852" s="86"/>
      <c r="P852" s="86"/>
      <c r="Q852" s="86"/>
      <c r="R852" s="86"/>
      <c r="S852" s="86"/>
      <c r="T852" s="87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T852" s="19" t="s">
        <v>196</v>
      </c>
      <c r="AU852" s="19" t="s">
        <v>82</v>
      </c>
    </row>
    <row r="853" s="13" customFormat="1">
      <c r="A853" s="13"/>
      <c r="B853" s="233"/>
      <c r="C853" s="234"/>
      <c r="D853" s="235" t="s">
        <v>198</v>
      </c>
      <c r="E853" s="236" t="s">
        <v>19</v>
      </c>
      <c r="F853" s="237" t="s">
        <v>655</v>
      </c>
      <c r="G853" s="234"/>
      <c r="H853" s="236" t="s">
        <v>19</v>
      </c>
      <c r="I853" s="238"/>
      <c r="J853" s="234"/>
      <c r="K853" s="234"/>
      <c r="L853" s="239"/>
      <c r="M853" s="240"/>
      <c r="N853" s="241"/>
      <c r="O853" s="241"/>
      <c r="P853" s="241"/>
      <c r="Q853" s="241"/>
      <c r="R853" s="241"/>
      <c r="S853" s="241"/>
      <c r="T853" s="242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3" t="s">
        <v>198</v>
      </c>
      <c r="AU853" s="243" t="s">
        <v>82</v>
      </c>
      <c r="AV853" s="13" t="s">
        <v>80</v>
      </c>
      <c r="AW853" s="13" t="s">
        <v>35</v>
      </c>
      <c r="AX853" s="13" t="s">
        <v>73</v>
      </c>
      <c r="AY853" s="243" t="s">
        <v>188</v>
      </c>
    </row>
    <row r="854" s="14" customFormat="1">
      <c r="A854" s="14"/>
      <c r="B854" s="244"/>
      <c r="C854" s="245"/>
      <c r="D854" s="235" t="s">
        <v>198</v>
      </c>
      <c r="E854" s="246" t="s">
        <v>19</v>
      </c>
      <c r="F854" s="247" t="s">
        <v>129</v>
      </c>
      <c r="G854" s="245"/>
      <c r="H854" s="248">
        <v>3</v>
      </c>
      <c r="I854" s="249"/>
      <c r="J854" s="245"/>
      <c r="K854" s="245"/>
      <c r="L854" s="250"/>
      <c r="M854" s="251"/>
      <c r="N854" s="252"/>
      <c r="O854" s="252"/>
      <c r="P854" s="252"/>
      <c r="Q854" s="252"/>
      <c r="R854" s="252"/>
      <c r="S854" s="252"/>
      <c r="T854" s="253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4" t="s">
        <v>198</v>
      </c>
      <c r="AU854" s="254" t="s">
        <v>82</v>
      </c>
      <c r="AV854" s="14" t="s">
        <v>82</v>
      </c>
      <c r="AW854" s="14" t="s">
        <v>35</v>
      </c>
      <c r="AX854" s="14" t="s">
        <v>73</v>
      </c>
      <c r="AY854" s="254" t="s">
        <v>188</v>
      </c>
    </row>
    <row r="855" s="15" customFormat="1">
      <c r="A855" s="15"/>
      <c r="B855" s="255"/>
      <c r="C855" s="256"/>
      <c r="D855" s="235" t="s">
        <v>198</v>
      </c>
      <c r="E855" s="257" t="s">
        <v>19</v>
      </c>
      <c r="F855" s="258" t="s">
        <v>229</v>
      </c>
      <c r="G855" s="256"/>
      <c r="H855" s="259">
        <v>3</v>
      </c>
      <c r="I855" s="260"/>
      <c r="J855" s="256"/>
      <c r="K855" s="256"/>
      <c r="L855" s="261"/>
      <c r="M855" s="262"/>
      <c r="N855" s="263"/>
      <c r="O855" s="263"/>
      <c r="P855" s="263"/>
      <c r="Q855" s="263"/>
      <c r="R855" s="263"/>
      <c r="S855" s="263"/>
      <c r="T855" s="264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65" t="s">
        <v>198</v>
      </c>
      <c r="AU855" s="265" t="s">
        <v>82</v>
      </c>
      <c r="AV855" s="15" t="s">
        <v>135</v>
      </c>
      <c r="AW855" s="15" t="s">
        <v>35</v>
      </c>
      <c r="AX855" s="15" t="s">
        <v>80</v>
      </c>
      <c r="AY855" s="265" t="s">
        <v>188</v>
      </c>
    </row>
    <row r="856" s="2" customFormat="1" ht="16.5" customHeight="1">
      <c r="A856" s="40"/>
      <c r="B856" s="41"/>
      <c r="C856" s="272" t="s">
        <v>1034</v>
      </c>
      <c r="D856" s="272" t="s">
        <v>522</v>
      </c>
      <c r="E856" s="273" t="s">
        <v>1935</v>
      </c>
      <c r="F856" s="274" t="s">
        <v>1936</v>
      </c>
      <c r="G856" s="275" t="s">
        <v>442</v>
      </c>
      <c r="H856" s="276">
        <v>3</v>
      </c>
      <c r="I856" s="277"/>
      <c r="J856" s="278">
        <f>ROUND(I856*H856,2)</f>
        <v>0</v>
      </c>
      <c r="K856" s="274" t="s">
        <v>194</v>
      </c>
      <c r="L856" s="279"/>
      <c r="M856" s="280" t="s">
        <v>19</v>
      </c>
      <c r="N856" s="281" t="s">
        <v>44</v>
      </c>
      <c r="O856" s="86"/>
      <c r="P856" s="224">
        <f>O856*H856</f>
        <v>0</v>
      </c>
      <c r="Q856" s="224">
        <v>0.0025000000000000001</v>
      </c>
      <c r="R856" s="224">
        <f>Q856*H856</f>
        <v>0.0074999999999999997</v>
      </c>
      <c r="S856" s="224">
        <v>0</v>
      </c>
      <c r="T856" s="225">
        <f>S856*H856</f>
        <v>0</v>
      </c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R856" s="226" t="s">
        <v>630</v>
      </c>
      <c r="AT856" s="226" t="s">
        <v>522</v>
      </c>
      <c r="AU856" s="226" t="s">
        <v>82</v>
      </c>
      <c r="AY856" s="19" t="s">
        <v>188</v>
      </c>
      <c r="BE856" s="227">
        <f>IF(N856="základní",J856,0)</f>
        <v>0</v>
      </c>
      <c r="BF856" s="227">
        <f>IF(N856="snížená",J856,0)</f>
        <v>0</v>
      </c>
      <c r="BG856" s="227">
        <f>IF(N856="zákl. přenesená",J856,0)</f>
        <v>0</v>
      </c>
      <c r="BH856" s="227">
        <f>IF(N856="sníž. přenesená",J856,0)</f>
        <v>0</v>
      </c>
      <c r="BI856" s="227">
        <f>IF(N856="nulová",J856,0)</f>
        <v>0</v>
      </c>
      <c r="BJ856" s="19" t="s">
        <v>80</v>
      </c>
      <c r="BK856" s="227">
        <f>ROUND(I856*H856,2)</f>
        <v>0</v>
      </c>
      <c r="BL856" s="19" t="s">
        <v>342</v>
      </c>
      <c r="BM856" s="226" t="s">
        <v>7194</v>
      </c>
    </row>
    <row r="857" s="13" customFormat="1">
      <c r="A857" s="13"/>
      <c r="B857" s="233"/>
      <c r="C857" s="234"/>
      <c r="D857" s="235" t="s">
        <v>198</v>
      </c>
      <c r="E857" s="236" t="s">
        <v>19</v>
      </c>
      <c r="F857" s="237" t="s">
        <v>655</v>
      </c>
      <c r="G857" s="234"/>
      <c r="H857" s="236" t="s">
        <v>19</v>
      </c>
      <c r="I857" s="238"/>
      <c r="J857" s="234"/>
      <c r="K857" s="234"/>
      <c r="L857" s="239"/>
      <c r="M857" s="240"/>
      <c r="N857" s="241"/>
      <c r="O857" s="241"/>
      <c r="P857" s="241"/>
      <c r="Q857" s="241"/>
      <c r="R857" s="241"/>
      <c r="S857" s="241"/>
      <c r="T857" s="242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3" t="s">
        <v>198</v>
      </c>
      <c r="AU857" s="243" t="s">
        <v>82</v>
      </c>
      <c r="AV857" s="13" t="s">
        <v>80</v>
      </c>
      <c r="AW857" s="13" t="s">
        <v>35</v>
      </c>
      <c r="AX857" s="13" t="s">
        <v>73</v>
      </c>
      <c r="AY857" s="243" t="s">
        <v>188</v>
      </c>
    </row>
    <row r="858" s="14" customFormat="1">
      <c r="A858" s="14"/>
      <c r="B858" s="244"/>
      <c r="C858" s="245"/>
      <c r="D858" s="235" t="s">
        <v>198</v>
      </c>
      <c r="E858" s="246" t="s">
        <v>19</v>
      </c>
      <c r="F858" s="247" t="s">
        <v>129</v>
      </c>
      <c r="G858" s="245"/>
      <c r="H858" s="248">
        <v>3</v>
      </c>
      <c r="I858" s="249"/>
      <c r="J858" s="245"/>
      <c r="K858" s="245"/>
      <c r="L858" s="250"/>
      <c r="M858" s="251"/>
      <c r="N858" s="252"/>
      <c r="O858" s="252"/>
      <c r="P858" s="252"/>
      <c r="Q858" s="252"/>
      <c r="R858" s="252"/>
      <c r="S858" s="252"/>
      <c r="T858" s="253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4" t="s">
        <v>198</v>
      </c>
      <c r="AU858" s="254" t="s">
        <v>82</v>
      </c>
      <c r="AV858" s="14" t="s">
        <v>82</v>
      </c>
      <c r="AW858" s="14" t="s">
        <v>35</v>
      </c>
      <c r="AX858" s="14" t="s">
        <v>73</v>
      </c>
      <c r="AY858" s="254" t="s">
        <v>188</v>
      </c>
    </row>
    <row r="859" s="15" customFormat="1">
      <c r="A859" s="15"/>
      <c r="B859" s="255"/>
      <c r="C859" s="256"/>
      <c r="D859" s="235" t="s">
        <v>198</v>
      </c>
      <c r="E859" s="257" t="s">
        <v>19</v>
      </c>
      <c r="F859" s="258" t="s">
        <v>229</v>
      </c>
      <c r="G859" s="256"/>
      <c r="H859" s="259">
        <v>3</v>
      </c>
      <c r="I859" s="260"/>
      <c r="J859" s="256"/>
      <c r="K859" s="256"/>
      <c r="L859" s="261"/>
      <c r="M859" s="262"/>
      <c r="N859" s="263"/>
      <c r="O859" s="263"/>
      <c r="P859" s="263"/>
      <c r="Q859" s="263"/>
      <c r="R859" s="263"/>
      <c r="S859" s="263"/>
      <c r="T859" s="264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T859" s="265" t="s">
        <v>198</v>
      </c>
      <c r="AU859" s="265" t="s">
        <v>82</v>
      </c>
      <c r="AV859" s="15" t="s">
        <v>135</v>
      </c>
      <c r="AW859" s="15" t="s">
        <v>35</v>
      </c>
      <c r="AX859" s="15" t="s">
        <v>80</v>
      </c>
      <c r="AY859" s="265" t="s">
        <v>188</v>
      </c>
    </row>
    <row r="860" s="2" customFormat="1" ht="16.5" customHeight="1">
      <c r="A860" s="40"/>
      <c r="B860" s="41"/>
      <c r="C860" s="215" t="s">
        <v>1036</v>
      </c>
      <c r="D860" s="215" t="s">
        <v>190</v>
      </c>
      <c r="E860" s="216" t="s">
        <v>1939</v>
      </c>
      <c r="F860" s="217" t="s">
        <v>1940</v>
      </c>
      <c r="G860" s="218" t="s">
        <v>243</v>
      </c>
      <c r="H860" s="219">
        <v>10.531000000000001</v>
      </c>
      <c r="I860" s="220"/>
      <c r="J860" s="221">
        <f>ROUND(I860*H860,2)</f>
        <v>0</v>
      </c>
      <c r="K860" s="217" t="s">
        <v>194</v>
      </c>
      <c r="L860" s="46"/>
      <c r="M860" s="222" t="s">
        <v>19</v>
      </c>
      <c r="N860" s="223" t="s">
        <v>44</v>
      </c>
      <c r="O860" s="86"/>
      <c r="P860" s="224">
        <f>O860*H860</f>
        <v>0</v>
      </c>
      <c r="Q860" s="224">
        <v>0.020119999999999999</v>
      </c>
      <c r="R860" s="224">
        <f>Q860*H860</f>
        <v>0.21188372</v>
      </c>
      <c r="S860" s="224">
        <v>0</v>
      </c>
      <c r="T860" s="225">
        <f>S860*H860</f>
        <v>0</v>
      </c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R860" s="226" t="s">
        <v>342</v>
      </c>
      <c r="AT860" s="226" t="s">
        <v>190</v>
      </c>
      <c r="AU860" s="226" t="s">
        <v>82</v>
      </c>
      <c r="AY860" s="19" t="s">
        <v>188</v>
      </c>
      <c r="BE860" s="227">
        <f>IF(N860="základní",J860,0)</f>
        <v>0</v>
      </c>
      <c r="BF860" s="227">
        <f>IF(N860="snížená",J860,0)</f>
        <v>0</v>
      </c>
      <c r="BG860" s="227">
        <f>IF(N860="zákl. přenesená",J860,0)</f>
        <v>0</v>
      </c>
      <c r="BH860" s="227">
        <f>IF(N860="sníž. přenesená",J860,0)</f>
        <v>0</v>
      </c>
      <c r="BI860" s="227">
        <f>IF(N860="nulová",J860,0)</f>
        <v>0</v>
      </c>
      <c r="BJ860" s="19" t="s">
        <v>80</v>
      </c>
      <c r="BK860" s="227">
        <f>ROUND(I860*H860,2)</f>
        <v>0</v>
      </c>
      <c r="BL860" s="19" t="s">
        <v>342</v>
      </c>
      <c r="BM860" s="226" t="s">
        <v>7195</v>
      </c>
    </row>
    <row r="861" s="2" customFormat="1">
      <c r="A861" s="40"/>
      <c r="B861" s="41"/>
      <c r="C861" s="42"/>
      <c r="D861" s="228" t="s">
        <v>196</v>
      </c>
      <c r="E861" s="42"/>
      <c r="F861" s="229" t="s">
        <v>1942</v>
      </c>
      <c r="G861" s="42"/>
      <c r="H861" s="42"/>
      <c r="I861" s="230"/>
      <c r="J861" s="42"/>
      <c r="K861" s="42"/>
      <c r="L861" s="46"/>
      <c r="M861" s="231"/>
      <c r="N861" s="232"/>
      <c r="O861" s="86"/>
      <c r="P861" s="86"/>
      <c r="Q861" s="86"/>
      <c r="R861" s="86"/>
      <c r="S861" s="86"/>
      <c r="T861" s="87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T861" s="19" t="s">
        <v>196</v>
      </c>
      <c r="AU861" s="19" t="s">
        <v>82</v>
      </c>
    </row>
    <row r="862" s="13" customFormat="1">
      <c r="A862" s="13"/>
      <c r="B862" s="233"/>
      <c r="C862" s="234"/>
      <c r="D862" s="235" t="s">
        <v>198</v>
      </c>
      <c r="E862" s="236" t="s">
        <v>19</v>
      </c>
      <c r="F862" s="237" t="s">
        <v>7196</v>
      </c>
      <c r="G862" s="234"/>
      <c r="H862" s="236" t="s">
        <v>19</v>
      </c>
      <c r="I862" s="238"/>
      <c r="J862" s="234"/>
      <c r="K862" s="234"/>
      <c r="L862" s="239"/>
      <c r="M862" s="240"/>
      <c r="N862" s="241"/>
      <c r="O862" s="241"/>
      <c r="P862" s="241"/>
      <c r="Q862" s="241"/>
      <c r="R862" s="241"/>
      <c r="S862" s="241"/>
      <c r="T862" s="242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43" t="s">
        <v>198</v>
      </c>
      <c r="AU862" s="243" t="s">
        <v>82</v>
      </c>
      <c r="AV862" s="13" t="s">
        <v>80</v>
      </c>
      <c r="AW862" s="13" t="s">
        <v>35</v>
      </c>
      <c r="AX862" s="13" t="s">
        <v>73</v>
      </c>
      <c r="AY862" s="243" t="s">
        <v>188</v>
      </c>
    </row>
    <row r="863" s="13" customFormat="1">
      <c r="A863" s="13"/>
      <c r="B863" s="233"/>
      <c r="C863" s="234"/>
      <c r="D863" s="235" t="s">
        <v>198</v>
      </c>
      <c r="E863" s="236" t="s">
        <v>19</v>
      </c>
      <c r="F863" s="237" t="s">
        <v>7197</v>
      </c>
      <c r="G863" s="234"/>
      <c r="H863" s="236" t="s">
        <v>19</v>
      </c>
      <c r="I863" s="238"/>
      <c r="J863" s="234"/>
      <c r="K863" s="234"/>
      <c r="L863" s="239"/>
      <c r="M863" s="240"/>
      <c r="N863" s="241"/>
      <c r="O863" s="241"/>
      <c r="P863" s="241"/>
      <c r="Q863" s="241"/>
      <c r="R863" s="241"/>
      <c r="S863" s="241"/>
      <c r="T863" s="242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43" t="s">
        <v>198</v>
      </c>
      <c r="AU863" s="243" t="s">
        <v>82</v>
      </c>
      <c r="AV863" s="13" t="s">
        <v>80</v>
      </c>
      <c r="AW863" s="13" t="s">
        <v>35</v>
      </c>
      <c r="AX863" s="13" t="s">
        <v>73</v>
      </c>
      <c r="AY863" s="243" t="s">
        <v>188</v>
      </c>
    </row>
    <row r="864" s="14" customFormat="1">
      <c r="A864" s="14"/>
      <c r="B864" s="244"/>
      <c r="C864" s="245"/>
      <c r="D864" s="235" t="s">
        <v>198</v>
      </c>
      <c r="E864" s="246" t="s">
        <v>19</v>
      </c>
      <c r="F864" s="247" t="s">
        <v>1947</v>
      </c>
      <c r="G864" s="245"/>
      <c r="H864" s="248">
        <v>2.46</v>
      </c>
      <c r="I864" s="249"/>
      <c r="J864" s="245"/>
      <c r="K864" s="245"/>
      <c r="L864" s="250"/>
      <c r="M864" s="251"/>
      <c r="N864" s="252"/>
      <c r="O864" s="252"/>
      <c r="P864" s="252"/>
      <c r="Q864" s="252"/>
      <c r="R864" s="252"/>
      <c r="S864" s="252"/>
      <c r="T864" s="253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54" t="s">
        <v>198</v>
      </c>
      <c r="AU864" s="254" t="s">
        <v>82</v>
      </c>
      <c r="AV864" s="14" t="s">
        <v>82</v>
      </c>
      <c r="AW864" s="14" t="s">
        <v>35</v>
      </c>
      <c r="AX864" s="14" t="s">
        <v>73</v>
      </c>
      <c r="AY864" s="254" t="s">
        <v>188</v>
      </c>
    </row>
    <row r="865" s="14" customFormat="1">
      <c r="A865" s="14"/>
      <c r="B865" s="244"/>
      <c r="C865" s="245"/>
      <c r="D865" s="235" t="s">
        <v>198</v>
      </c>
      <c r="E865" s="246" t="s">
        <v>19</v>
      </c>
      <c r="F865" s="247" t="s">
        <v>7198</v>
      </c>
      <c r="G865" s="245"/>
      <c r="H865" s="248">
        <v>3.5670000000000002</v>
      </c>
      <c r="I865" s="249"/>
      <c r="J865" s="245"/>
      <c r="K865" s="245"/>
      <c r="L865" s="250"/>
      <c r="M865" s="251"/>
      <c r="N865" s="252"/>
      <c r="O865" s="252"/>
      <c r="P865" s="252"/>
      <c r="Q865" s="252"/>
      <c r="R865" s="252"/>
      <c r="S865" s="252"/>
      <c r="T865" s="253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54" t="s">
        <v>198</v>
      </c>
      <c r="AU865" s="254" t="s">
        <v>82</v>
      </c>
      <c r="AV865" s="14" t="s">
        <v>82</v>
      </c>
      <c r="AW865" s="14" t="s">
        <v>35</v>
      </c>
      <c r="AX865" s="14" t="s">
        <v>73</v>
      </c>
      <c r="AY865" s="254" t="s">
        <v>188</v>
      </c>
    </row>
    <row r="866" s="14" customFormat="1">
      <c r="A866" s="14"/>
      <c r="B866" s="244"/>
      <c r="C866" s="245"/>
      <c r="D866" s="235" t="s">
        <v>198</v>
      </c>
      <c r="E866" s="246" t="s">
        <v>19</v>
      </c>
      <c r="F866" s="247" t="s">
        <v>1949</v>
      </c>
      <c r="G866" s="245"/>
      <c r="H866" s="248">
        <v>-2.3639999999999999</v>
      </c>
      <c r="I866" s="249"/>
      <c r="J866" s="245"/>
      <c r="K866" s="245"/>
      <c r="L866" s="250"/>
      <c r="M866" s="251"/>
      <c r="N866" s="252"/>
      <c r="O866" s="252"/>
      <c r="P866" s="252"/>
      <c r="Q866" s="252"/>
      <c r="R866" s="252"/>
      <c r="S866" s="252"/>
      <c r="T866" s="253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4" t="s">
        <v>198</v>
      </c>
      <c r="AU866" s="254" t="s">
        <v>82</v>
      </c>
      <c r="AV866" s="14" t="s">
        <v>82</v>
      </c>
      <c r="AW866" s="14" t="s">
        <v>35</v>
      </c>
      <c r="AX866" s="14" t="s">
        <v>73</v>
      </c>
      <c r="AY866" s="254" t="s">
        <v>188</v>
      </c>
    </row>
    <row r="867" s="13" customFormat="1">
      <c r="A867" s="13"/>
      <c r="B867" s="233"/>
      <c r="C867" s="234"/>
      <c r="D867" s="235" t="s">
        <v>198</v>
      </c>
      <c r="E867" s="236" t="s">
        <v>19</v>
      </c>
      <c r="F867" s="237" t="s">
        <v>7199</v>
      </c>
      <c r="G867" s="234"/>
      <c r="H867" s="236" t="s">
        <v>19</v>
      </c>
      <c r="I867" s="238"/>
      <c r="J867" s="234"/>
      <c r="K867" s="234"/>
      <c r="L867" s="239"/>
      <c r="M867" s="240"/>
      <c r="N867" s="241"/>
      <c r="O867" s="241"/>
      <c r="P867" s="241"/>
      <c r="Q867" s="241"/>
      <c r="R867" s="241"/>
      <c r="S867" s="241"/>
      <c r="T867" s="242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43" t="s">
        <v>198</v>
      </c>
      <c r="AU867" s="243" t="s">
        <v>82</v>
      </c>
      <c r="AV867" s="13" t="s">
        <v>80</v>
      </c>
      <c r="AW867" s="13" t="s">
        <v>35</v>
      </c>
      <c r="AX867" s="13" t="s">
        <v>73</v>
      </c>
      <c r="AY867" s="243" t="s">
        <v>188</v>
      </c>
    </row>
    <row r="868" s="14" customFormat="1">
      <c r="A868" s="14"/>
      <c r="B868" s="244"/>
      <c r="C868" s="245"/>
      <c r="D868" s="235" t="s">
        <v>198</v>
      </c>
      <c r="E868" s="246" t="s">
        <v>19</v>
      </c>
      <c r="F868" s="247" t="s">
        <v>7200</v>
      </c>
      <c r="G868" s="245"/>
      <c r="H868" s="248">
        <v>4.7149999999999999</v>
      </c>
      <c r="I868" s="249"/>
      <c r="J868" s="245"/>
      <c r="K868" s="245"/>
      <c r="L868" s="250"/>
      <c r="M868" s="251"/>
      <c r="N868" s="252"/>
      <c r="O868" s="252"/>
      <c r="P868" s="252"/>
      <c r="Q868" s="252"/>
      <c r="R868" s="252"/>
      <c r="S868" s="252"/>
      <c r="T868" s="253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4" t="s">
        <v>198</v>
      </c>
      <c r="AU868" s="254" t="s">
        <v>82</v>
      </c>
      <c r="AV868" s="14" t="s">
        <v>82</v>
      </c>
      <c r="AW868" s="14" t="s">
        <v>35</v>
      </c>
      <c r="AX868" s="14" t="s">
        <v>73</v>
      </c>
      <c r="AY868" s="254" t="s">
        <v>188</v>
      </c>
    </row>
    <row r="869" s="14" customFormat="1">
      <c r="A869" s="14"/>
      <c r="B869" s="244"/>
      <c r="C869" s="245"/>
      <c r="D869" s="235" t="s">
        <v>198</v>
      </c>
      <c r="E869" s="246" t="s">
        <v>19</v>
      </c>
      <c r="F869" s="247" t="s">
        <v>7201</v>
      </c>
      <c r="G869" s="245"/>
      <c r="H869" s="248">
        <v>5.6989999999999998</v>
      </c>
      <c r="I869" s="249"/>
      <c r="J869" s="245"/>
      <c r="K869" s="245"/>
      <c r="L869" s="250"/>
      <c r="M869" s="251"/>
      <c r="N869" s="252"/>
      <c r="O869" s="252"/>
      <c r="P869" s="252"/>
      <c r="Q869" s="252"/>
      <c r="R869" s="252"/>
      <c r="S869" s="252"/>
      <c r="T869" s="253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54" t="s">
        <v>198</v>
      </c>
      <c r="AU869" s="254" t="s">
        <v>82</v>
      </c>
      <c r="AV869" s="14" t="s">
        <v>82</v>
      </c>
      <c r="AW869" s="14" t="s">
        <v>35</v>
      </c>
      <c r="AX869" s="14" t="s">
        <v>73</v>
      </c>
      <c r="AY869" s="254" t="s">
        <v>188</v>
      </c>
    </row>
    <row r="870" s="14" customFormat="1">
      <c r="A870" s="14"/>
      <c r="B870" s="244"/>
      <c r="C870" s="245"/>
      <c r="D870" s="235" t="s">
        <v>198</v>
      </c>
      <c r="E870" s="246" t="s">
        <v>19</v>
      </c>
      <c r="F870" s="247" t="s">
        <v>7202</v>
      </c>
      <c r="G870" s="245"/>
      <c r="H870" s="248">
        <v>-3.5459999999999998</v>
      </c>
      <c r="I870" s="249"/>
      <c r="J870" s="245"/>
      <c r="K870" s="245"/>
      <c r="L870" s="250"/>
      <c r="M870" s="251"/>
      <c r="N870" s="252"/>
      <c r="O870" s="252"/>
      <c r="P870" s="252"/>
      <c r="Q870" s="252"/>
      <c r="R870" s="252"/>
      <c r="S870" s="252"/>
      <c r="T870" s="253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54" t="s">
        <v>198</v>
      </c>
      <c r="AU870" s="254" t="s">
        <v>82</v>
      </c>
      <c r="AV870" s="14" t="s">
        <v>82</v>
      </c>
      <c r="AW870" s="14" t="s">
        <v>35</v>
      </c>
      <c r="AX870" s="14" t="s">
        <v>73</v>
      </c>
      <c r="AY870" s="254" t="s">
        <v>188</v>
      </c>
    </row>
    <row r="871" s="15" customFormat="1">
      <c r="A871" s="15"/>
      <c r="B871" s="255"/>
      <c r="C871" s="256"/>
      <c r="D871" s="235" t="s">
        <v>198</v>
      </c>
      <c r="E871" s="257" t="s">
        <v>19</v>
      </c>
      <c r="F871" s="258" t="s">
        <v>229</v>
      </c>
      <c r="G871" s="256"/>
      <c r="H871" s="259">
        <v>10.531000000000001</v>
      </c>
      <c r="I871" s="260"/>
      <c r="J871" s="256"/>
      <c r="K871" s="256"/>
      <c r="L871" s="261"/>
      <c r="M871" s="262"/>
      <c r="N871" s="263"/>
      <c r="O871" s="263"/>
      <c r="P871" s="263"/>
      <c r="Q871" s="263"/>
      <c r="R871" s="263"/>
      <c r="S871" s="263"/>
      <c r="T871" s="264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T871" s="265" t="s">
        <v>198</v>
      </c>
      <c r="AU871" s="265" t="s">
        <v>82</v>
      </c>
      <c r="AV871" s="15" t="s">
        <v>135</v>
      </c>
      <c r="AW871" s="15" t="s">
        <v>35</v>
      </c>
      <c r="AX871" s="15" t="s">
        <v>80</v>
      </c>
      <c r="AY871" s="265" t="s">
        <v>188</v>
      </c>
    </row>
    <row r="872" s="2" customFormat="1" ht="24.15" customHeight="1">
      <c r="A872" s="40"/>
      <c r="B872" s="41"/>
      <c r="C872" s="215" t="s">
        <v>1280</v>
      </c>
      <c r="D872" s="215" t="s">
        <v>190</v>
      </c>
      <c r="E872" s="216" t="s">
        <v>1951</v>
      </c>
      <c r="F872" s="217" t="s">
        <v>1952</v>
      </c>
      <c r="G872" s="218" t="s">
        <v>442</v>
      </c>
      <c r="H872" s="219">
        <v>5</v>
      </c>
      <c r="I872" s="220"/>
      <c r="J872" s="221">
        <f>ROUND(I872*H872,2)</f>
        <v>0</v>
      </c>
      <c r="K872" s="217" t="s">
        <v>194</v>
      </c>
      <c r="L872" s="46"/>
      <c r="M872" s="222" t="s">
        <v>19</v>
      </c>
      <c r="N872" s="223" t="s">
        <v>44</v>
      </c>
      <c r="O872" s="86"/>
      <c r="P872" s="224">
        <f>O872*H872</f>
        <v>0</v>
      </c>
      <c r="Q872" s="224">
        <v>0.03058</v>
      </c>
      <c r="R872" s="224">
        <f>Q872*H872</f>
        <v>0.15290000000000001</v>
      </c>
      <c r="S872" s="224">
        <v>0</v>
      </c>
      <c r="T872" s="225">
        <f>S872*H872</f>
        <v>0</v>
      </c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R872" s="226" t="s">
        <v>342</v>
      </c>
      <c r="AT872" s="226" t="s">
        <v>190</v>
      </c>
      <c r="AU872" s="226" t="s">
        <v>82</v>
      </c>
      <c r="AY872" s="19" t="s">
        <v>188</v>
      </c>
      <c r="BE872" s="227">
        <f>IF(N872="základní",J872,0)</f>
        <v>0</v>
      </c>
      <c r="BF872" s="227">
        <f>IF(N872="snížená",J872,0)</f>
        <v>0</v>
      </c>
      <c r="BG872" s="227">
        <f>IF(N872="zákl. přenesená",J872,0)</f>
        <v>0</v>
      </c>
      <c r="BH872" s="227">
        <f>IF(N872="sníž. přenesená",J872,0)</f>
        <v>0</v>
      </c>
      <c r="BI872" s="227">
        <f>IF(N872="nulová",J872,0)</f>
        <v>0</v>
      </c>
      <c r="BJ872" s="19" t="s">
        <v>80</v>
      </c>
      <c r="BK872" s="227">
        <f>ROUND(I872*H872,2)</f>
        <v>0</v>
      </c>
      <c r="BL872" s="19" t="s">
        <v>342</v>
      </c>
      <c r="BM872" s="226" t="s">
        <v>7203</v>
      </c>
    </row>
    <row r="873" s="2" customFormat="1">
      <c r="A873" s="40"/>
      <c r="B873" s="41"/>
      <c r="C873" s="42"/>
      <c r="D873" s="228" t="s">
        <v>196</v>
      </c>
      <c r="E873" s="42"/>
      <c r="F873" s="229" t="s">
        <v>1954</v>
      </c>
      <c r="G873" s="42"/>
      <c r="H873" s="42"/>
      <c r="I873" s="230"/>
      <c r="J873" s="42"/>
      <c r="K873" s="42"/>
      <c r="L873" s="46"/>
      <c r="M873" s="231"/>
      <c r="N873" s="232"/>
      <c r="O873" s="86"/>
      <c r="P873" s="86"/>
      <c r="Q873" s="86"/>
      <c r="R873" s="86"/>
      <c r="S873" s="86"/>
      <c r="T873" s="87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T873" s="19" t="s">
        <v>196</v>
      </c>
      <c r="AU873" s="19" t="s">
        <v>82</v>
      </c>
    </row>
    <row r="874" s="13" customFormat="1">
      <c r="A874" s="13"/>
      <c r="B874" s="233"/>
      <c r="C874" s="234"/>
      <c r="D874" s="235" t="s">
        <v>198</v>
      </c>
      <c r="E874" s="236" t="s">
        <v>19</v>
      </c>
      <c r="F874" s="237" t="s">
        <v>7196</v>
      </c>
      <c r="G874" s="234"/>
      <c r="H874" s="236" t="s">
        <v>19</v>
      </c>
      <c r="I874" s="238"/>
      <c r="J874" s="234"/>
      <c r="K874" s="234"/>
      <c r="L874" s="239"/>
      <c r="M874" s="240"/>
      <c r="N874" s="241"/>
      <c r="O874" s="241"/>
      <c r="P874" s="241"/>
      <c r="Q874" s="241"/>
      <c r="R874" s="241"/>
      <c r="S874" s="241"/>
      <c r="T874" s="24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43" t="s">
        <v>198</v>
      </c>
      <c r="AU874" s="243" t="s">
        <v>82</v>
      </c>
      <c r="AV874" s="13" t="s">
        <v>80</v>
      </c>
      <c r="AW874" s="13" t="s">
        <v>35</v>
      </c>
      <c r="AX874" s="13" t="s">
        <v>73</v>
      </c>
      <c r="AY874" s="243" t="s">
        <v>188</v>
      </c>
    </row>
    <row r="875" s="13" customFormat="1">
      <c r="A875" s="13"/>
      <c r="B875" s="233"/>
      <c r="C875" s="234"/>
      <c r="D875" s="235" t="s">
        <v>198</v>
      </c>
      <c r="E875" s="236" t="s">
        <v>19</v>
      </c>
      <c r="F875" s="237" t="s">
        <v>7197</v>
      </c>
      <c r="G875" s="234"/>
      <c r="H875" s="236" t="s">
        <v>19</v>
      </c>
      <c r="I875" s="238"/>
      <c r="J875" s="234"/>
      <c r="K875" s="234"/>
      <c r="L875" s="239"/>
      <c r="M875" s="240"/>
      <c r="N875" s="241"/>
      <c r="O875" s="241"/>
      <c r="P875" s="241"/>
      <c r="Q875" s="241"/>
      <c r="R875" s="241"/>
      <c r="S875" s="241"/>
      <c r="T875" s="242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43" t="s">
        <v>198</v>
      </c>
      <c r="AU875" s="243" t="s">
        <v>82</v>
      </c>
      <c r="AV875" s="13" t="s">
        <v>80</v>
      </c>
      <c r="AW875" s="13" t="s">
        <v>35</v>
      </c>
      <c r="AX875" s="13" t="s">
        <v>73</v>
      </c>
      <c r="AY875" s="243" t="s">
        <v>188</v>
      </c>
    </row>
    <row r="876" s="14" customFormat="1">
      <c r="A876" s="14"/>
      <c r="B876" s="244"/>
      <c r="C876" s="245"/>
      <c r="D876" s="235" t="s">
        <v>198</v>
      </c>
      <c r="E876" s="246" t="s">
        <v>19</v>
      </c>
      <c r="F876" s="247" t="s">
        <v>82</v>
      </c>
      <c r="G876" s="245"/>
      <c r="H876" s="248">
        <v>2</v>
      </c>
      <c r="I876" s="249"/>
      <c r="J876" s="245"/>
      <c r="K876" s="245"/>
      <c r="L876" s="250"/>
      <c r="M876" s="251"/>
      <c r="N876" s="252"/>
      <c r="O876" s="252"/>
      <c r="P876" s="252"/>
      <c r="Q876" s="252"/>
      <c r="R876" s="252"/>
      <c r="S876" s="252"/>
      <c r="T876" s="253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54" t="s">
        <v>198</v>
      </c>
      <c r="AU876" s="254" t="s">
        <v>82</v>
      </c>
      <c r="AV876" s="14" t="s">
        <v>82</v>
      </c>
      <c r="AW876" s="14" t="s">
        <v>35</v>
      </c>
      <c r="AX876" s="14" t="s">
        <v>73</v>
      </c>
      <c r="AY876" s="254" t="s">
        <v>188</v>
      </c>
    </row>
    <row r="877" s="13" customFormat="1">
      <c r="A877" s="13"/>
      <c r="B877" s="233"/>
      <c r="C877" s="234"/>
      <c r="D877" s="235" t="s">
        <v>198</v>
      </c>
      <c r="E877" s="236" t="s">
        <v>19</v>
      </c>
      <c r="F877" s="237" t="s">
        <v>7199</v>
      </c>
      <c r="G877" s="234"/>
      <c r="H877" s="236" t="s">
        <v>19</v>
      </c>
      <c r="I877" s="238"/>
      <c r="J877" s="234"/>
      <c r="K877" s="234"/>
      <c r="L877" s="239"/>
      <c r="M877" s="240"/>
      <c r="N877" s="241"/>
      <c r="O877" s="241"/>
      <c r="P877" s="241"/>
      <c r="Q877" s="241"/>
      <c r="R877" s="241"/>
      <c r="S877" s="241"/>
      <c r="T877" s="242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43" t="s">
        <v>198</v>
      </c>
      <c r="AU877" s="243" t="s">
        <v>82</v>
      </c>
      <c r="AV877" s="13" t="s">
        <v>80</v>
      </c>
      <c r="AW877" s="13" t="s">
        <v>35</v>
      </c>
      <c r="AX877" s="13" t="s">
        <v>73</v>
      </c>
      <c r="AY877" s="243" t="s">
        <v>188</v>
      </c>
    </row>
    <row r="878" s="14" customFormat="1">
      <c r="A878" s="14"/>
      <c r="B878" s="244"/>
      <c r="C878" s="245"/>
      <c r="D878" s="235" t="s">
        <v>198</v>
      </c>
      <c r="E878" s="246" t="s">
        <v>19</v>
      </c>
      <c r="F878" s="247" t="s">
        <v>129</v>
      </c>
      <c r="G878" s="245"/>
      <c r="H878" s="248">
        <v>3</v>
      </c>
      <c r="I878" s="249"/>
      <c r="J878" s="245"/>
      <c r="K878" s="245"/>
      <c r="L878" s="250"/>
      <c r="M878" s="251"/>
      <c r="N878" s="252"/>
      <c r="O878" s="252"/>
      <c r="P878" s="252"/>
      <c r="Q878" s="252"/>
      <c r="R878" s="252"/>
      <c r="S878" s="252"/>
      <c r="T878" s="253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4" t="s">
        <v>198</v>
      </c>
      <c r="AU878" s="254" t="s">
        <v>82</v>
      </c>
      <c r="AV878" s="14" t="s">
        <v>82</v>
      </c>
      <c r="AW878" s="14" t="s">
        <v>35</v>
      </c>
      <c r="AX878" s="14" t="s">
        <v>73</v>
      </c>
      <c r="AY878" s="254" t="s">
        <v>188</v>
      </c>
    </row>
    <row r="879" s="15" customFormat="1">
      <c r="A879" s="15"/>
      <c r="B879" s="255"/>
      <c r="C879" s="256"/>
      <c r="D879" s="235" t="s">
        <v>198</v>
      </c>
      <c r="E879" s="257" t="s">
        <v>19</v>
      </c>
      <c r="F879" s="258" t="s">
        <v>229</v>
      </c>
      <c r="G879" s="256"/>
      <c r="H879" s="259">
        <v>5</v>
      </c>
      <c r="I879" s="260"/>
      <c r="J879" s="256"/>
      <c r="K879" s="256"/>
      <c r="L879" s="261"/>
      <c r="M879" s="262"/>
      <c r="N879" s="263"/>
      <c r="O879" s="263"/>
      <c r="P879" s="263"/>
      <c r="Q879" s="263"/>
      <c r="R879" s="263"/>
      <c r="S879" s="263"/>
      <c r="T879" s="264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T879" s="265" t="s">
        <v>198</v>
      </c>
      <c r="AU879" s="265" t="s">
        <v>82</v>
      </c>
      <c r="AV879" s="15" t="s">
        <v>135</v>
      </c>
      <c r="AW879" s="15" t="s">
        <v>35</v>
      </c>
      <c r="AX879" s="15" t="s">
        <v>80</v>
      </c>
      <c r="AY879" s="265" t="s">
        <v>188</v>
      </c>
    </row>
    <row r="880" s="2" customFormat="1" ht="16.5" customHeight="1">
      <c r="A880" s="40"/>
      <c r="B880" s="41"/>
      <c r="C880" s="215" t="s">
        <v>1286</v>
      </c>
      <c r="D880" s="215" t="s">
        <v>190</v>
      </c>
      <c r="E880" s="216" t="s">
        <v>7204</v>
      </c>
      <c r="F880" s="217" t="s">
        <v>7205</v>
      </c>
      <c r="G880" s="218" t="s">
        <v>243</v>
      </c>
      <c r="H880" s="219">
        <v>93.700000000000003</v>
      </c>
      <c r="I880" s="220"/>
      <c r="J880" s="221">
        <f>ROUND(I880*H880,2)</f>
        <v>0</v>
      </c>
      <c r="K880" s="217" t="s">
        <v>452</v>
      </c>
      <c r="L880" s="46"/>
      <c r="M880" s="222" t="s">
        <v>19</v>
      </c>
      <c r="N880" s="223" t="s">
        <v>44</v>
      </c>
      <c r="O880" s="86"/>
      <c r="P880" s="224">
        <f>O880*H880</f>
        <v>0</v>
      </c>
      <c r="Q880" s="224">
        <v>0.00117</v>
      </c>
      <c r="R880" s="224">
        <f>Q880*H880</f>
        <v>0.109629</v>
      </c>
      <c r="S880" s="224">
        <v>0</v>
      </c>
      <c r="T880" s="225">
        <f>S880*H880</f>
        <v>0</v>
      </c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R880" s="226" t="s">
        <v>342</v>
      </c>
      <c r="AT880" s="226" t="s">
        <v>190</v>
      </c>
      <c r="AU880" s="226" t="s">
        <v>82</v>
      </c>
      <c r="AY880" s="19" t="s">
        <v>188</v>
      </c>
      <c r="BE880" s="227">
        <f>IF(N880="základní",J880,0)</f>
        <v>0</v>
      </c>
      <c r="BF880" s="227">
        <f>IF(N880="snížená",J880,0)</f>
        <v>0</v>
      </c>
      <c r="BG880" s="227">
        <f>IF(N880="zákl. přenesená",J880,0)</f>
        <v>0</v>
      </c>
      <c r="BH880" s="227">
        <f>IF(N880="sníž. přenesená",J880,0)</f>
        <v>0</v>
      </c>
      <c r="BI880" s="227">
        <f>IF(N880="nulová",J880,0)</f>
        <v>0</v>
      </c>
      <c r="BJ880" s="19" t="s">
        <v>80</v>
      </c>
      <c r="BK880" s="227">
        <f>ROUND(I880*H880,2)</f>
        <v>0</v>
      </c>
      <c r="BL880" s="19" t="s">
        <v>342</v>
      </c>
      <c r="BM880" s="226" t="s">
        <v>7206</v>
      </c>
    </row>
    <row r="881" s="13" customFormat="1">
      <c r="A881" s="13"/>
      <c r="B881" s="233"/>
      <c r="C881" s="234"/>
      <c r="D881" s="235" t="s">
        <v>198</v>
      </c>
      <c r="E881" s="236" t="s">
        <v>19</v>
      </c>
      <c r="F881" s="237" t="s">
        <v>6938</v>
      </c>
      <c r="G881" s="234"/>
      <c r="H881" s="236" t="s">
        <v>19</v>
      </c>
      <c r="I881" s="238"/>
      <c r="J881" s="234"/>
      <c r="K881" s="234"/>
      <c r="L881" s="239"/>
      <c r="M881" s="240"/>
      <c r="N881" s="241"/>
      <c r="O881" s="241"/>
      <c r="P881" s="241"/>
      <c r="Q881" s="241"/>
      <c r="R881" s="241"/>
      <c r="S881" s="241"/>
      <c r="T881" s="242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43" t="s">
        <v>198</v>
      </c>
      <c r="AU881" s="243" t="s">
        <v>82</v>
      </c>
      <c r="AV881" s="13" t="s">
        <v>80</v>
      </c>
      <c r="AW881" s="13" t="s">
        <v>35</v>
      </c>
      <c r="AX881" s="13" t="s">
        <v>73</v>
      </c>
      <c r="AY881" s="243" t="s">
        <v>188</v>
      </c>
    </row>
    <row r="882" s="14" customFormat="1">
      <c r="A882" s="14"/>
      <c r="B882" s="244"/>
      <c r="C882" s="245"/>
      <c r="D882" s="235" t="s">
        <v>198</v>
      </c>
      <c r="E882" s="246" t="s">
        <v>19</v>
      </c>
      <c r="F882" s="247" t="s">
        <v>7207</v>
      </c>
      <c r="G882" s="245"/>
      <c r="H882" s="248">
        <v>93.700000000000003</v>
      </c>
      <c r="I882" s="249"/>
      <c r="J882" s="245"/>
      <c r="K882" s="245"/>
      <c r="L882" s="250"/>
      <c r="M882" s="251"/>
      <c r="N882" s="252"/>
      <c r="O882" s="252"/>
      <c r="P882" s="252"/>
      <c r="Q882" s="252"/>
      <c r="R882" s="252"/>
      <c r="S882" s="252"/>
      <c r="T882" s="253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4" t="s">
        <v>198</v>
      </c>
      <c r="AU882" s="254" t="s">
        <v>82</v>
      </c>
      <c r="AV882" s="14" t="s">
        <v>82</v>
      </c>
      <c r="AW882" s="14" t="s">
        <v>35</v>
      </c>
      <c r="AX882" s="14" t="s">
        <v>73</v>
      </c>
      <c r="AY882" s="254" t="s">
        <v>188</v>
      </c>
    </row>
    <row r="883" s="15" customFormat="1">
      <c r="A883" s="15"/>
      <c r="B883" s="255"/>
      <c r="C883" s="256"/>
      <c r="D883" s="235" t="s">
        <v>198</v>
      </c>
      <c r="E883" s="257" t="s">
        <v>19</v>
      </c>
      <c r="F883" s="258" t="s">
        <v>229</v>
      </c>
      <c r="G883" s="256"/>
      <c r="H883" s="259">
        <v>93.700000000000003</v>
      </c>
      <c r="I883" s="260"/>
      <c r="J883" s="256"/>
      <c r="K883" s="256"/>
      <c r="L883" s="261"/>
      <c r="M883" s="262"/>
      <c r="N883" s="263"/>
      <c r="O883" s="263"/>
      <c r="P883" s="263"/>
      <c r="Q883" s="263"/>
      <c r="R883" s="263"/>
      <c r="S883" s="263"/>
      <c r="T883" s="264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T883" s="265" t="s">
        <v>198</v>
      </c>
      <c r="AU883" s="265" t="s">
        <v>82</v>
      </c>
      <c r="AV883" s="15" t="s">
        <v>135</v>
      </c>
      <c r="AW883" s="15" t="s">
        <v>35</v>
      </c>
      <c r="AX883" s="15" t="s">
        <v>80</v>
      </c>
      <c r="AY883" s="265" t="s">
        <v>188</v>
      </c>
    </row>
    <row r="884" s="2" customFormat="1" ht="16.5" customHeight="1">
      <c r="A884" s="40"/>
      <c r="B884" s="41"/>
      <c r="C884" s="272" t="s">
        <v>1291</v>
      </c>
      <c r="D884" s="272" t="s">
        <v>522</v>
      </c>
      <c r="E884" s="273" t="s">
        <v>7208</v>
      </c>
      <c r="F884" s="274" t="s">
        <v>7209</v>
      </c>
      <c r="G884" s="275" t="s">
        <v>1352</v>
      </c>
      <c r="H884" s="276">
        <v>18</v>
      </c>
      <c r="I884" s="277"/>
      <c r="J884" s="278">
        <f>ROUND(I884*H884,2)</f>
        <v>0</v>
      </c>
      <c r="K884" s="274" t="s">
        <v>452</v>
      </c>
      <c r="L884" s="279"/>
      <c r="M884" s="280" t="s">
        <v>19</v>
      </c>
      <c r="N884" s="281" t="s">
        <v>44</v>
      </c>
      <c r="O884" s="86"/>
      <c r="P884" s="224">
        <f>O884*H884</f>
        <v>0</v>
      </c>
      <c r="Q884" s="224">
        <v>0.0022000000000000001</v>
      </c>
      <c r="R884" s="224">
        <f>Q884*H884</f>
        <v>0.039600000000000003</v>
      </c>
      <c r="S884" s="224">
        <v>0</v>
      </c>
      <c r="T884" s="225">
        <f>S884*H884</f>
        <v>0</v>
      </c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R884" s="226" t="s">
        <v>630</v>
      </c>
      <c r="AT884" s="226" t="s">
        <v>522</v>
      </c>
      <c r="AU884" s="226" t="s">
        <v>82</v>
      </c>
      <c r="AY884" s="19" t="s">
        <v>188</v>
      </c>
      <c r="BE884" s="227">
        <f>IF(N884="základní",J884,0)</f>
        <v>0</v>
      </c>
      <c r="BF884" s="227">
        <f>IF(N884="snížená",J884,0)</f>
        <v>0</v>
      </c>
      <c r="BG884" s="227">
        <f>IF(N884="zákl. přenesená",J884,0)</f>
        <v>0</v>
      </c>
      <c r="BH884" s="227">
        <f>IF(N884="sníž. přenesená",J884,0)</f>
        <v>0</v>
      </c>
      <c r="BI884" s="227">
        <f>IF(N884="nulová",J884,0)</f>
        <v>0</v>
      </c>
      <c r="BJ884" s="19" t="s">
        <v>80</v>
      </c>
      <c r="BK884" s="227">
        <f>ROUND(I884*H884,2)</f>
        <v>0</v>
      </c>
      <c r="BL884" s="19" t="s">
        <v>342</v>
      </c>
      <c r="BM884" s="226" t="s">
        <v>7210</v>
      </c>
    </row>
    <row r="885" s="13" customFormat="1">
      <c r="A885" s="13"/>
      <c r="B885" s="233"/>
      <c r="C885" s="234"/>
      <c r="D885" s="235" t="s">
        <v>198</v>
      </c>
      <c r="E885" s="236" t="s">
        <v>19</v>
      </c>
      <c r="F885" s="237" t="s">
        <v>6938</v>
      </c>
      <c r="G885" s="234"/>
      <c r="H885" s="236" t="s">
        <v>19</v>
      </c>
      <c r="I885" s="238"/>
      <c r="J885" s="234"/>
      <c r="K885" s="234"/>
      <c r="L885" s="239"/>
      <c r="M885" s="240"/>
      <c r="N885" s="241"/>
      <c r="O885" s="241"/>
      <c r="P885" s="241"/>
      <c r="Q885" s="241"/>
      <c r="R885" s="241"/>
      <c r="S885" s="241"/>
      <c r="T885" s="24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3" t="s">
        <v>198</v>
      </c>
      <c r="AU885" s="243" t="s">
        <v>82</v>
      </c>
      <c r="AV885" s="13" t="s">
        <v>80</v>
      </c>
      <c r="AW885" s="13" t="s">
        <v>35</v>
      </c>
      <c r="AX885" s="13" t="s">
        <v>73</v>
      </c>
      <c r="AY885" s="243" t="s">
        <v>188</v>
      </c>
    </row>
    <row r="886" s="14" customFormat="1">
      <c r="A886" s="14"/>
      <c r="B886" s="244"/>
      <c r="C886" s="245"/>
      <c r="D886" s="235" t="s">
        <v>198</v>
      </c>
      <c r="E886" s="246" t="s">
        <v>19</v>
      </c>
      <c r="F886" s="247" t="s">
        <v>355</v>
      </c>
      <c r="G886" s="245"/>
      <c r="H886" s="248">
        <v>18</v>
      </c>
      <c r="I886" s="249"/>
      <c r="J886" s="245"/>
      <c r="K886" s="245"/>
      <c r="L886" s="250"/>
      <c r="M886" s="251"/>
      <c r="N886" s="252"/>
      <c r="O886" s="252"/>
      <c r="P886" s="252"/>
      <c r="Q886" s="252"/>
      <c r="R886" s="252"/>
      <c r="S886" s="252"/>
      <c r="T886" s="253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54" t="s">
        <v>198</v>
      </c>
      <c r="AU886" s="254" t="s">
        <v>82</v>
      </c>
      <c r="AV886" s="14" t="s">
        <v>82</v>
      </c>
      <c r="AW886" s="14" t="s">
        <v>35</v>
      </c>
      <c r="AX886" s="14" t="s">
        <v>73</v>
      </c>
      <c r="AY886" s="254" t="s">
        <v>188</v>
      </c>
    </row>
    <row r="887" s="15" customFormat="1">
      <c r="A887" s="15"/>
      <c r="B887" s="255"/>
      <c r="C887" s="256"/>
      <c r="D887" s="235" t="s">
        <v>198</v>
      </c>
      <c r="E887" s="257" t="s">
        <v>19</v>
      </c>
      <c r="F887" s="258" t="s">
        <v>229</v>
      </c>
      <c r="G887" s="256"/>
      <c r="H887" s="259">
        <v>18</v>
      </c>
      <c r="I887" s="260"/>
      <c r="J887" s="256"/>
      <c r="K887" s="256"/>
      <c r="L887" s="261"/>
      <c r="M887" s="262"/>
      <c r="N887" s="263"/>
      <c r="O887" s="263"/>
      <c r="P887" s="263"/>
      <c r="Q887" s="263"/>
      <c r="R887" s="263"/>
      <c r="S887" s="263"/>
      <c r="T887" s="264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T887" s="265" t="s">
        <v>198</v>
      </c>
      <c r="AU887" s="265" t="s">
        <v>82</v>
      </c>
      <c r="AV887" s="15" t="s">
        <v>135</v>
      </c>
      <c r="AW887" s="15" t="s">
        <v>35</v>
      </c>
      <c r="AX887" s="15" t="s">
        <v>80</v>
      </c>
      <c r="AY887" s="265" t="s">
        <v>188</v>
      </c>
    </row>
    <row r="888" s="2" customFormat="1" ht="16.5" customHeight="1">
      <c r="A888" s="40"/>
      <c r="B888" s="41"/>
      <c r="C888" s="272" t="s">
        <v>1298</v>
      </c>
      <c r="D888" s="272" t="s">
        <v>522</v>
      </c>
      <c r="E888" s="273" t="s">
        <v>7211</v>
      </c>
      <c r="F888" s="274" t="s">
        <v>7212</v>
      </c>
      <c r="G888" s="275" t="s">
        <v>1352</v>
      </c>
      <c r="H888" s="276">
        <v>20</v>
      </c>
      <c r="I888" s="277"/>
      <c r="J888" s="278">
        <f>ROUND(I888*H888,2)</f>
        <v>0</v>
      </c>
      <c r="K888" s="274" t="s">
        <v>452</v>
      </c>
      <c r="L888" s="279"/>
      <c r="M888" s="280" t="s">
        <v>19</v>
      </c>
      <c r="N888" s="281" t="s">
        <v>44</v>
      </c>
      <c r="O888" s="86"/>
      <c r="P888" s="224">
        <f>O888*H888</f>
        <v>0</v>
      </c>
      <c r="Q888" s="224">
        <v>0.0022000000000000001</v>
      </c>
      <c r="R888" s="224">
        <f>Q888*H888</f>
        <v>0.044000000000000004</v>
      </c>
      <c r="S888" s="224">
        <v>0</v>
      </c>
      <c r="T888" s="225">
        <f>S888*H888</f>
        <v>0</v>
      </c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R888" s="226" t="s">
        <v>630</v>
      </c>
      <c r="AT888" s="226" t="s">
        <v>522</v>
      </c>
      <c r="AU888" s="226" t="s">
        <v>82</v>
      </c>
      <c r="AY888" s="19" t="s">
        <v>188</v>
      </c>
      <c r="BE888" s="227">
        <f>IF(N888="základní",J888,0)</f>
        <v>0</v>
      </c>
      <c r="BF888" s="227">
        <f>IF(N888="snížená",J888,0)</f>
        <v>0</v>
      </c>
      <c r="BG888" s="227">
        <f>IF(N888="zákl. přenesená",J888,0)</f>
        <v>0</v>
      </c>
      <c r="BH888" s="227">
        <f>IF(N888="sníž. přenesená",J888,0)</f>
        <v>0</v>
      </c>
      <c r="BI888" s="227">
        <f>IF(N888="nulová",J888,0)</f>
        <v>0</v>
      </c>
      <c r="BJ888" s="19" t="s">
        <v>80</v>
      </c>
      <c r="BK888" s="227">
        <f>ROUND(I888*H888,2)</f>
        <v>0</v>
      </c>
      <c r="BL888" s="19" t="s">
        <v>342</v>
      </c>
      <c r="BM888" s="226" t="s">
        <v>7213</v>
      </c>
    </row>
    <row r="889" s="13" customFormat="1">
      <c r="A889" s="13"/>
      <c r="B889" s="233"/>
      <c r="C889" s="234"/>
      <c r="D889" s="235" t="s">
        <v>198</v>
      </c>
      <c r="E889" s="236" t="s">
        <v>19</v>
      </c>
      <c r="F889" s="237" t="s">
        <v>6938</v>
      </c>
      <c r="G889" s="234"/>
      <c r="H889" s="236" t="s">
        <v>19</v>
      </c>
      <c r="I889" s="238"/>
      <c r="J889" s="234"/>
      <c r="K889" s="234"/>
      <c r="L889" s="239"/>
      <c r="M889" s="240"/>
      <c r="N889" s="241"/>
      <c r="O889" s="241"/>
      <c r="P889" s="241"/>
      <c r="Q889" s="241"/>
      <c r="R889" s="241"/>
      <c r="S889" s="241"/>
      <c r="T889" s="242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43" t="s">
        <v>198</v>
      </c>
      <c r="AU889" s="243" t="s">
        <v>82</v>
      </c>
      <c r="AV889" s="13" t="s">
        <v>80</v>
      </c>
      <c r="AW889" s="13" t="s">
        <v>35</v>
      </c>
      <c r="AX889" s="13" t="s">
        <v>73</v>
      </c>
      <c r="AY889" s="243" t="s">
        <v>188</v>
      </c>
    </row>
    <row r="890" s="13" customFormat="1">
      <c r="A890" s="13"/>
      <c r="B890" s="233"/>
      <c r="C890" s="234"/>
      <c r="D890" s="235" t="s">
        <v>198</v>
      </c>
      <c r="E890" s="236" t="s">
        <v>19</v>
      </c>
      <c r="F890" s="237" t="s">
        <v>7214</v>
      </c>
      <c r="G890" s="234"/>
      <c r="H890" s="236" t="s">
        <v>19</v>
      </c>
      <c r="I890" s="238"/>
      <c r="J890" s="234"/>
      <c r="K890" s="234"/>
      <c r="L890" s="239"/>
      <c r="M890" s="240"/>
      <c r="N890" s="241"/>
      <c r="O890" s="241"/>
      <c r="P890" s="241"/>
      <c r="Q890" s="241"/>
      <c r="R890" s="241"/>
      <c r="S890" s="241"/>
      <c r="T890" s="242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43" t="s">
        <v>198</v>
      </c>
      <c r="AU890" s="243" t="s">
        <v>82</v>
      </c>
      <c r="AV890" s="13" t="s">
        <v>80</v>
      </c>
      <c r="AW890" s="13" t="s">
        <v>35</v>
      </c>
      <c r="AX890" s="13" t="s">
        <v>73</v>
      </c>
      <c r="AY890" s="243" t="s">
        <v>188</v>
      </c>
    </row>
    <row r="891" s="14" customFormat="1">
      <c r="A891" s="14"/>
      <c r="B891" s="244"/>
      <c r="C891" s="245"/>
      <c r="D891" s="235" t="s">
        <v>198</v>
      </c>
      <c r="E891" s="246" t="s">
        <v>19</v>
      </c>
      <c r="F891" s="247" t="s">
        <v>375</v>
      </c>
      <c r="G891" s="245"/>
      <c r="H891" s="248">
        <v>20</v>
      </c>
      <c r="I891" s="249"/>
      <c r="J891" s="245"/>
      <c r="K891" s="245"/>
      <c r="L891" s="250"/>
      <c r="M891" s="251"/>
      <c r="N891" s="252"/>
      <c r="O891" s="252"/>
      <c r="P891" s="252"/>
      <c r="Q891" s="252"/>
      <c r="R891" s="252"/>
      <c r="S891" s="252"/>
      <c r="T891" s="253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54" t="s">
        <v>198</v>
      </c>
      <c r="AU891" s="254" t="s">
        <v>82</v>
      </c>
      <c r="AV891" s="14" t="s">
        <v>82</v>
      </c>
      <c r="AW891" s="14" t="s">
        <v>35</v>
      </c>
      <c r="AX891" s="14" t="s">
        <v>73</v>
      </c>
      <c r="AY891" s="254" t="s">
        <v>188</v>
      </c>
    </row>
    <row r="892" s="15" customFormat="1">
      <c r="A892" s="15"/>
      <c r="B892" s="255"/>
      <c r="C892" s="256"/>
      <c r="D892" s="235" t="s">
        <v>198</v>
      </c>
      <c r="E892" s="257" t="s">
        <v>19</v>
      </c>
      <c r="F892" s="258" t="s">
        <v>229</v>
      </c>
      <c r="G892" s="256"/>
      <c r="H892" s="259">
        <v>20</v>
      </c>
      <c r="I892" s="260"/>
      <c r="J892" s="256"/>
      <c r="K892" s="256"/>
      <c r="L892" s="261"/>
      <c r="M892" s="262"/>
      <c r="N892" s="263"/>
      <c r="O892" s="263"/>
      <c r="P892" s="263"/>
      <c r="Q892" s="263"/>
      <c r="R892" s="263"/>
      <c r="S892" s="263"/>
      <c r="T892" s="264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T892" s="265" t="s">
        <v>198</v>
      </c>
      <c r="AU892" s="265" t="s">
        <v>82</v>
      </c>
      <c r="AV892" s="15" t="s">
        <v>135</v>
      </c>
      <c r="AW892" s="15" t="s">
        <v>35</v>
      </c>
      <c r="AX892" s="15" t="s">
        <v>80</v>
      </c>
      <c r="AY892" s="265" t="s">
        <v>188</v>
      </c>
    </row>
    <row r="893" s="2" customFormat="1" ht="24.15" customHeight="1">
      <c r="A893" s="40"/>
      <c r="B893" s="41"/>
      <c r="C893" s="215" t="s">
        <v>1311</v>
      </c>
      <c r="D893" s="215" t="s">
        <v>190</v>
      </c>
      <c r="E893" s="216" t="s">
        <v>1956</v>
      </c>
      <c r="F893" s="217" t="s">
        <v>1957</v>
      </c>
      <c r="G893" s="218" t="s">
        <v>243</v>
      </c>
      <c r="H893" s="219">
        <v>102.40000000000001</v>
      </c>
      <c r="I893" s="220"/>
      <c r="J893" s="221">
        <f>ROUND(I893*H893,2)</f>
        <v>0</v>
      </c>
      <c r="K893" s="217" t="s">
        <v>194</v>
      </c>
      <c r="L893" s="46"/>
      <c r="M893" s="222" t="s">
        <v>19</v>
      </c>
      <c r="N893" s="223" t="s">
        <v>44</v>
      </c>
      <c r="O893" s="86"/>
      <c r="P893" s="224">
        <f>O893*H893</f>
        <v>0</v>
      </c>
      <c r="Q893" s="224">
        <v>0.00132</v>
      </c>
      <c r="R893" s="224">
        <f>Q893*H893</f>
        <v>0.13516800000000001</v>
      </c>
      <c r="S893" s="224">
        <v>0</v>
      </c>
      <c r="T893" s="225">
        <f>S893*H893</f>
        <v>0</v>
      </c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R893" s="226" t="s">
        <v>342</v>
      </c>
      <c r="AT893" s="226" t="s">
        <v>190</v>
      </c>
      <c r="AU893" s="226" t="s">
        <v>82</v>
      </c>
      <c r="AY893" s="19" t="s">
        <v>188</v>
      </c>
      <c r="BE893" s="227">
        <f>IF(N893="základní",J893,0)</f>
        <v>0</v>
      </c>
      <c r="BF893" s="227">
        <f>IF(N893="snížená",J893,0)</f>
        <v>0</v>
      </c>
      <c r="BG893" s="227">
        <f>IF(N893="zákl. přenesená",J893,0)</f>
        <v>0</v>
      </c>
      <c r="BH893" s="227">
        <f>IF(N893="sníž. přenesená",J893,0)</f>
        <v>0</v>
      </c>
      <c r="BI893" s="227">
        <f>IF(N893="nulová",J893,0)</f>
        <v>0</v>
      </c>
      <c r="BJ893" s="19" t="s">
        <v>80</v>
      </c>
      <c r="BK893" s="227">
        <f>ROUND(I893*H893,2)</f>
        <v>0</v>
      </c>
      <c r="BL893" s="19" t="s">
        <v>342</v>
      </c>
      <c r="BM893" s="226" t="s">
        <v>7215</v>
      </c>
    </row>
    <row r="894" s="2" customFormat="1">
      <c r="A894" s="40"/>
      <c r="B894" s="41"/>
      <c r="C894" s="42"/>
      <c r="D894" s="228" t="s">
        <v>196</v>
      </c>
      <c r="E894" s="42"/>
      <c r="F894" s="229" t="s">
        <v>1959</v>
      </c>
      <c r="G894" s="42"/>
      <c r="H894" s="42"/>
      <c r="I894" s="230"/>
      <c r="J894" s="42"/>
      <c r="K894" s="42"/>
      <c r="L894" s="46"/>
      <c r="M894" s="231"/>
      <c r="N894" s="232"/>
      <c r="O894" s="86"/>
      <c r="P894" s="86"/>
      <c r="Q894" s="86"/>
      <c r="R894" s="86"/>
      <c r="S894" s="86"/>
      <c r="T894" s="87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T894" s="19" t="s">
        <v>196</v>
      </c>
      <c r="AU894" s="19" t="s">
        <v>82</v>
      </c>
    </row>
    <row r="895" s="13" customFormat="1">
      <c r="A895" s="13"/>
      <c r="B895" s="233"/>
      <c r="C895" s="234"/>
      <c r="D895" s="235" t="s">
        <v>198</v>
      </c>
      <c r="E895" s="236" t="s">
        <v>19</v>
      </c>
      <c r="F895" s="237" t="s">
        <v>655</v>
      </c>
      <c r="G895" s="234"/>
      <c r="H895" s="236" t="s">
        <v>19</v>
      </c>
      <c r="I895" s="238"/>
      <c r="J895" s="234"/>
      <c r="K895" s="234"/>
      <c r="L895" s="239"/>
      <c r="M895" s="240"/>
      <c r="N895" s="241"/>
      <c r="O895" s="241"/>
      <c r="P895" s="241"/>
      <c r="Q895" s="241"/>
      <c r="R895" s="241"/>
      <c r="S895" s="241"/>
      <c r="T895" s="242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43" t="s">
        <v>198</v>
      </c>
      <c r="AU895" s="243" t="s">
        <v>82</v>
      </c>
      <c r="AV895" s="13" t="s">
        <v>80</v>
      </c>
      <c r="AW895" s="13" t="s">
        <v>35</v>
      </c>
      <c r="AX895" s="13" t="s">
        <v>73</v>
      </c>
      <c r="AY895" s="243" t="s">
        <v>188</v>
      </c>
    </row>
    <row r="896" s="14" customFormat="1">
      <c r="A896" s="14"/>
      <c r="B896" s="244"/>
      <c r="C896" s="245"/>
      <c r="D896" s="235" t="s">
        <v>198</v>
      </c>
      <c r="E896" s="246" t="s">
        <v>19</v>
      </c>
      <c r="F896" s="247" t="s">
        <v>7216</v>
      </c>
      <c r="G896" s="245"/>
      <c r="H896" s="248">
        <v>102.40000000000001</v>
      </c>
      <c r="I896" s="249"/>
      <c r="J896" s="245"/>
      <c r="K896" s="245"/>
      <c r="L896" s="250"/>
      <c r="M896" s="251"/>
      <c r="N896" s="252"/>
      <c r="O896" s="252"/>
      <c r="P896" s="252"/>
      <c r="Q896" s="252"/>
      <c r="R896" s="252"/>
      <c r="S896" s="252"/>
      <c r="T896" s="253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54" t="s">
        <v>198</v>
      </c>
      <c r="AU896" s="254" t="s">
        <v>82</v>
      </c>
      <c r="AV896" s="14" t="s">
        <v>82</v>
      </c>
      <c r="AW896" s="14" t="s">
        <v>35</v>
      </c>
      <c r="AX896" s="14" t="s">
        <v>73</v>
      </c>
      <c r="AY896" s="254" t="s">
        <v>188</v>
      </c>
    </row>
    <row r="897" s="15" customFormat="1">
      <c r="A897" s="15"/>
      <c r="B897" s="255"/>
      <c r="C897" s="256"/>
      <c r="D897" s="235" t="s">
        <v>198</v>
      </c>
      <c r="E897" s="257" t="s">
        <v>19</v>
      </c>
      <c r="F897" s="258" t="s">
        <v>229</v>
      </c>
      <c r="G897" s="256"/>
      <c r="H897" s="259">
        <v>102.40000000000001</v>
      </c>
      <c r="I897" s="260"/>
      <c r="J897" s="256"/>
      <c r="K897" s="256"/>
      <c r="L897" s="261"/>
      <c r="M897" s="262"/>
      <c r="N897" s="263"/>
      <c r="O897" s="263"/>
      <c r="P897" s="263"/>
      <c r="Q897" s="263"/>
      <c r="R897" s="263"/>
      <c r="S897" s="263"/>
      <c r="T897" s="264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65" t="s">
        <v>198</v>
      </c>
      <c r="AU897" s="265" t="s">
        <v>82</v>
      </c>
      <c r="AV897" s="15" t="s">
        <v>135</v>
      </c>
      <c r="AW897" s="15" t="s">
        <v>35</v>
      </c>
      <c r="AX897" s="15" t="s">
        <v>80</v>
      </c>
      <c r="AY897" s="265" t="s">
        <v>188</v>
      </c>
    </row>
    <row r="898" s="2" customFormat="1" ht="16.5" customHeight="1">
      <c r="A898" s="40"/>
      <c r="B898" s="41"/>
      <c r="C898" s="272" t="s">
        <v>1317</v>
      </c>
      <c r="D898" s="272" t="s">
        <v>522</v>
      </c>
      <c r="E898" s="273" t="s">
        <v>1962</v>
      </c>
      <c r="F898" s="274" t="s">
        <v>1963</v>
      </c>
      <c r="G898" s="275" t="s">
        <v>243</v>
      </c>
      <c r="H898" s="276">
        <v>107.52</v>
      </c>
      <c r="I898" s="277"/>
      <c r="J898" s="278">
        <f>ROUND(I898*H898,2)</f>
        <v>0</v>
      </c>
      <c r="K898" s="274" t="s">
        <v>194</v>
      </c>
      <c r="L898" s="279"/>
      <c r="M898" s="280" t="s">
        <v>19</v>
      </c>
      <c r="N898" s="281" t="s">
        <v>44</v>
      </c>
      <c r="O898" s="86"/>
      <c r="P898" s="224">
        <f>O898*H898</f>
        <v>0</v>
      </c>
      <c r="Q898" s="224">
        <v>0.0080000000000000002</v>
      </c>
      <c r="R898" s="224">
        <f>Q898*H898</f>
        <v>0.86016000000000004</v>
      </c>
      <c r="S898" s="224">
        <v>0</v>
      </c>
      <c r="T898" s="225">
        <f>S898*H898</f>
        <v>0</v>
      </c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R898" s="226" t="s">
        <v>630</v>
      </c>
      <c r="AT898" s="226" t="s">
        <v>522</v>
      </c>
      <c r="AU898" s="226" t="s">
        <v>82</v>
      </c>
      <c r="AY898" s="19" t="s">
        <v>188</v>
      </c>
      <c r="BE898" s="227">
        <f>IF(N898="základní",J898,0)</f>
        <v>0</v>
      </c>
      <c r="BF898" s="227">
        <f>IF(N898="snížená",J898,0)</f>
        <v>0</v>
      </c>
      <c r="BG898" s="227">
        <f>IF(N898="zákl. přenesená",J898,0)</f>
        <v>0</v>
      </c>
      <c r="BH898" s="227">
        <f>IF(N898="sníž. přenesená",J898,0)</f>
        <v>0</v>
      </c>
      <c r="BI898" s="227">
        <f>IF(N898="nulová",J898,0)</f>
        <v>0</v>
      </c>
      <c r="BJ898" s="19" t="s">
        <v>80</v>
      </c>
      <c r="BK898" s="227">
        <f>ROUND(I898*H898,2)</f>
        <v>0</v>
      </c>
      <c r="BL898" s="19" t="s">
        <v>342</v>
      </c>
      <c r="BM898" s="226" t="s">
        <v>7217</v>
      </c>
    </row>
    <row r="899" s="13" customFormat="1">
      <c r="A899" s="13"/>
      <c r="B899" s="233"/>
      <c r="C899" s="234"/>
      <c r="D899" s="235" t="s">
        <v>198</v>
      </c>
      <c r="E899" s="236" t="s">
        <v>19</v>
      </c>
      <c r="F899" s="237" t="s">
        <v>655</v>
      </c>
      <c r="G899" s="234"/>
      <c r="H899" s="236" t="s">
        <v>19</v>
      </c>
      <c r="I899" s="238"/>
      <c r="J899" s="234"/>
      <c r="K899" s="234"/>
      <c r="L899" s="239"/>
      <c r="M899" s="240"/>
      <c r="N899" s="241"/>
      <c r="O899" s="241"/>
      <c r="P899" s="241"/>
      <c r="Q899" s="241"/>
      <c r="R899" s="241"/>
      <c r="S899" s="241"/>
      <c r="T899" s="242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43" t="s">
        <v>198</v>
      </c>
      <c r="AU899" s="243" t="s">
        <v>82</v>
      </c>
      <c r="AV899" s="13" t="s">
        <v>80</v>
      </c>
      <c r="AW899" s="13" t="s">
        <v>35</v>
      </c>
      <c r="AX899" s="13" t="s">
        <v>73</v>
      </c>
      <c r="AY899" s="243" t="s">
        <v>188</v>
      </c>
    </row>
    <row r="900" s="14" customFormat="1">
      <c r="A900" s="14"/>
      <c r="B900" s="244"/>
      <c r="C900" s="245"/>
      <c r="D900" s="235" t="s">
        <v>198</v>
      </c>
      <c r="E900" s="246" t="s">
        <v>19</v>
      </c>
      <c r="F900" s="247" t="s">
        <v>7216</v>
      </c>
      <c r="G900" s="245"/>
      <c r="H900" s="248">
        <v>102.40000000000001</v>
      </c>
      <c r="I900" s="249"/>
      <c r="J900" s="245"/>
      <c r="K900" s="245"/>
      <c r="L900" s="250"/>
      <c r="M900" s="251"/>
      <c r="N900" s="252"/>
      <c r="O900" s="252"/>
      <c r="P900" s="252"/>
      <c r="Q900" s="252"/>
      <c r="R900" s="252"/>
      <c r="S900" s="252"/>
      <c r="T900" s="253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54" t="s">
        <v>198</v>
      </c>
      <c r="AU900" s="254" t="s">
        <v>82</v>
      </c>
      <c r="AV900" s="14" t="s">
        <v>82</v>
      </c>
      <c r="AW900" s="14" t="s">
        <v>35</v>
      </c>
      <c r="AX900" s="14" t="s">
        <v>73</v>
      </c>
      <c r="AY900" s="254" t="s">
        <v>188</v>
      </c>
    </row>
    <row r="901" s="15" customFormat="1">
      <c r="A901" s="15"/>
      <c r="B901" s="255"/>
      <c r="C901" s="256"/>
      <c r="D901" s="235" t="s">
        <v>198</v>
      </c>
      <c r="E901" s="257" t="s">
        <v>19</v>
      </c>
      <c r="F901" s="258" t="s">
        <v>229</v>
      </c>
      <c r="G901" s="256"/>
      <c r="H901" s="259">
        <v>102.40000000000001</v>
      </c>
      <c r="I901" s="260"/>
      <c r="J901" s="256"/>
      <c r="K901" s="256"/>
      <c r="L901" s="261"/>
      <c r="M901" s="262"/>
      <c r="N901" s="263"/>
      <c r="O901" s="263"/>
      <c r="P901" s="263"/>
      <c r="Q901" s="263"/>
      <c r="R901" s="263"/>
      <c r="S901" s="263"/>
      <c r="T901" s="264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T901" s="265" t="s">
        <v>198</v>
      </c>
      <c r="AU901" s="265" t="s">
        <v>82</v>
      </c>
      <c r="AV901" s="15" t="s">
        <v>135</v>
      </c>
      <c r="AW901" s="15" t="s">
        <v>35</v>
      </c>
      <c r="AX901" s="15" t="s">
        <v>80</v>
      </c>
      <c r="AY901" s="265" t="s">
        <v>188</v>
      </c>
    </row>
    <row r="902" s="14" customFormat="1">
      <c r="A902" s="14"/>
      <c r="B902" s="244"/>
      <c r="C902" s="245"/>
      <c r="D902" s="235" t="s">
        <v>198</v>
      </c>
      <c r="E902" s="245"/>
      <c r="F902" s="247" t="s">
        <v>7218</v>
      </c>
      <c r="G902" s="245"/>
      <c r="H902" s="248">
        <v>107.52</v>
      </c>
      <c r="I902" s="249"/>
      <c r="J902" s="245"/>
      <c r="K902" s="245"/>
      <c r="L902" s="250"/>
      <c r="M902" s="251"/>
      <c r="N902" s="252"/>
      <c r="O902" s="252"/>
      <c r="P902" s="252"/>
      <c r="Q902" s="252"/>
      <c r="R902" s="252"/>
      <c r="S902" s="252"/>
      <c r="T902" s="253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4" t="s">
        <v>198</v>
      </c>
      <c r="AU902" s="254" t="s">
        <v>82</v>
      </c>
      <c r="AV902" s="14" t="s">
        <v>82</v>
      </c>
      <c r="AW902" s="14" t="s">
        <v>4</v>
      </c>
      <c r="AX902" s="14" t="s">
        <v>80</v>
      </c>
      <c r="AY902" s="254" t="s">
        <v>188</v>
      </c>
    </row>
    <row r="903" s="2" customFormat="1" ht="24.15" customHeight="1">
      <c r="A903" s="40"/>
      <c r="B903" s="41"/>
      <c r="C903" s="215" t="s">
        <v>1327</v>
      </c>
      <c r="D903" s="215" t="s">
        <v>190</v>
      </c>
      <c r="E903" s="216" t="s">
        <v>1292</v>
      </c>
      <c r="F903" s="217" t="s">
        <v>1293</v>
      </c>
      <c r="G903" s="218" t="s">
        <v>460</v>
      </c>
      <c r="H903" s="266"/>
      <c r="I903" s="220"/>
      <c r="J903" s="221">
        <f>ROUND(I903*H903,2)</f>
        <v>0</v>
      </c>
      <c r="K903" s="217" t="s">
        <v>194</v>
      </c>
      <c r="L903" s="46"/>
      <c r="M903" s="222" t="s">
        <v>19</v>
      </c>
      <c r="N903" s="223" t="s">
        <v>44</v>
      </c>
      <c r="O903" s="86"/>
      <c r="P903" s="224">
        <f>O903*H903</f>
        <v>0</v>
      </c>
      <c r="Q903" s="224">
        <v>0</v>
      </c>
      <c r="R903" s="224">
        <f>Q903*H903</f>
        <v>0</v>
      </c>
      <c r="S903" s="224">
        <v>0</v>
      </c>
      <c r="T903" s="225">
        <f>S903*H903</f>
        <v>0</v>
      </c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R903" s="226" t="s">
        <v>342</v>
      </c>
      <c r="AT903" s="226" t="s">
        <v>190</v>
      </c>
      <c r="AU903" s="226" t="s">
        <v>82</v>
      </c>
      <c r="AY903" s="19" t="s">
        <v>188</v>
      </c>
      <c r="BE903" s="227">
        <f>IF(N903="základní",J903,0)</f>
        <v>0</v>
      </c>
      <c r="BF903" s="227">
        <f>IF(N903="snížená",J903,0)</f>
        <v>0</v>
      </c>
      <c r="BG903" s="227">
        <f>IF(N903="zákl. přenesená",J903,0)</f>
        <v>0</v>
      </c>
      <c r="BH903" s="227">
        <f>IF(N903="sníž. přenesená",J903,0)</f>
        <v>0</v>
      </c>
      <c r="BI903" s="227">
        <f>IF(N903="nulová",J903,0)</f>
        <v>0</v>
      </c>
      <c r="BJ903" s="19" t="s">
        <v>80</v>
      </c>
      <c r="BK903" s="227">
        <f>ROUND(I903*H903,2)</f>
        <v>0</v>
      </c>
      <c r="BL903" s="19" t="s">
        <v>342</v>
      </c>
      <c r="BM903" s="226" t="s">
        <v>7219</v>
      </c>
    </row>
    <row r="904" s="2" customFormat="1">
      <c r="A904" s="40"/>
      <c r="B904" s="41"/>
      <c r="C904" s="42"/>
      <c r="D904" s="228" t="s">
        <v>196</v>
      </c>
      <c r="E904" s="42"/>
      <c r="F904" s="229" t="s">
        <v>1295</v>
      </c>
      <c r="G904" s="42"/>
      <c r="H904" s="42"/>
      <c r="I904" s="230"/>
      <c r="J904" s="42"/>
      <c r="K904" s="42"/>
      <c r="L904" s="46"/>
      <c r="M904" s="231"/>
      <c r="N904" s="232"/>
      <c r="O904" s="86"/>
      <c r="P904" s="86"/>
      <c r="Q904" s="86"/>
      <c r="R904" s="86"/>
      <c r="S904" s="86"/>
      <c r="T904" s="87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T904" s="19" t="s">
        <v>196</v>
      </c>
      <c r="AU904" s="19" t="s">
        <v>82</v>
      </c>
    </row>
    <row r="905" s="12" customFormat="1" ht="22.8" customHeight="1">
      <c r="A905" s="12"/>
      <c r="B905" s="199"/>
      <c r="C905" s="200"/>
      <c r="D905" s="201" t="s">
        <v>72</v>
      </c>
      <c r="E905" s="213" t="s">
        <v>1296</v>
      </c>
      <c r="F905" s="213" t="s">
        <v>1297</v>
      </c>
      <c r="G905" s="200"/>
      <c r="H905" s="200"/>
      <c r="I905" s="203"/>
      <c r="J905" s="214">
        <f>BK905</f>
        <v>0</v>
      </c>
      <c r="K905" s="200"/>
      <c r="L905" s="205"/>
      <c r="M905" s="206"/>
      <c r="N905" s="207"/>
      <c r="O905" s="207"/>
      <c r="P905" s="208">
        <f>SUM(P906:P918)</f>
        <v>0</v>
      </c>
      <c r="Q905" s="207"/>
      <c r="R905" s="208">
        <f>SUM(R906:R918)</f>
        <v>0.046345000000000004</v>
      </c>
      <c r="S905" s="207"/>
      <c r="T905" s="209">
        <f>SUM(T906:T918)</f>
        <v>0</v>
      </c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R905" s="210" t="s">
        <v>82</v>
      </c>
      <c r="AT905" s="211" t="s">
        <v>72</v>
      </c>
      <c r="AU905" s="211" t="s">
        <v>80</v>
      </c>
      <c r="AY905" s="210" t="s">
        <v>188</v>
      </c>
      <c r="BK905" s="212">
        <f>SUM(BK906:BK918)</f>
        <v>0</v>
      </c>
    </row>
    <row r="906" s="2" customFormat="1" ht="33" customHeight="1">
      <c r="A906" s="40"/>
      <c r="B906" s="41"/>
      <c r="C906" s="215" t="s">
        <v>1332</v>
      </c>
      <c r="D906" s="215" t="s">
        <v>190</v>
      </c>
      <c r="E906" s="216" t="s">
        <v>7220</v>
      </c>
      <c r="F906" s="217" t="s">
        <v>7221</v>
      </c>
      <c r="G906" s="218" t="s">
        <v>243</v>
      </c>
      <c r="H906" s="219">
        <v>0.5</v>
      </c>
      <c r="I906" s="220"/>
      <c r="J906" s="221">
        <f>ROUND(I906*H906,2)</f>
        <v>0</v>
      </c>
      <c r="K906" s="217" t="s">
        <v>194</v>
      </c>
      <c r="L906" s="46"/>
      <c r="M906" s="222" t="s">
        <v>19</v>
      </c>
      <c r="N906" s="223" t="s">
        <v>44</v>
      </c>
      <c r="O906" s="86"/>
      <c r="P906" s="224">
        <f>O906*H906</f>
        <v>0</v>
      </c>
      <c r="Q906" s="224">
        <v>0.0066100000000000004</v>
      </c>
      <c r="R906" s="224">
        <f>Q906*H906</f>
        <v>0.0033050000000000002</v>
      </c>
      <c r="S906" s="224">
        <v>0</v>
      </c>
      <c r="T906" s="225">
        <f>S906*H906</f>
        <v>0</v>
      </c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R906" s="226" t="s">
        <v>342</v>
      </c>
      <c r="AT906" s="226" t="s">
        <v>190</v>
      </c>
      <c r="AU906" s="226" t="s">
        <v>82</v>
      </c>
      <c r="AY906" s="19" t="s">
        <v>188</v>
      </c>
      <c r="BE906" s="227">
        <f>IF(N906="základní",J906,0)</f>
        <v>0</v>
      </c>
      <c r="BF906" s="227">
        <f>IF(N906="snížená",J906,0)</f>
        <v>0</v>
      </c>
      <c r="BG906" s="227">
        <f>IF(N906="zákl. přenesená",J906,0)</f>
        <v>0</v>
      </c>
      <c r="BH906" s="227">
        <f>IF(N906="sníž. přenesená",J906,0)</f>
        <v>0</v>
      </c>
      <c r="BI906" s="227">
        <f>IF(N906="nulová",J906,0)</f>
        <v>0</v>
      </c>
      <c r="BJ906" s="19" t="s">
        <v>80</v>
      </c>
      <c r="BK906" s="227">
        <f>ROUND(I906*H906,2)</f>
        <v>0</v>
      </c>
      <c r="BL906" s="19" t="s">
        <v>342</v>
      </c>
      <c r="BM906" s="226" t="s">
        <v>7222</v>
      </c>
    </row>
    <row r="907" s="2" customFormat="1">
      <c r="A907" s="40"/>
      <c r="B907" s="41"/>
      <c r="C907" s="42"/>
      <c r="D907" s="228" t="s">
        <v>196</v>
      </c>
      <c r="E907" s="42"/>
      <c r="F907" s="229" t="s">
        <v>7223</v>
      </c>
      <c r="G907" s="42"/>
      <c r="H907" s="42"/>
      <c r="I907" s="230"/>
      <c r="J907" s="42"/>
      <c r="K907" s="42"/>
      <c r="L907" s="46"/>
      <c r="M907" s="231"/>
      <c r="N907" s="232"/>
      <c r="O907" s="86"/>
      <c r="P907" s="86"/>
      <c r="Q907" s="86"/>
      <c r="R907" s="86"/>
      <c r="S907" s="86"/>
      <c r="T907" s="87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T907" s="19" t="s">
        <v>196</v>
      </c>
      <c r="AU907" s="19" t="s">
        <v>82</v>
      </c>
    </row>
    <row r="908" s="13" customFormat="1">
      <c r="A908" s="13"/>
      <c r="B908" s="233"/>
      <c r="C908" s="234"/>
      <c r="D908" s="235" t="s">
        <v>198</v>
      </c>
      <c r="E908" s="236" t="s">
        <v>19</v>
      </c>
      <c r="F908" s="237" t="s">
        <v>1303</v>
      </c>
      <c r="G908" s="234"/>
      <c r="H908" s="236" t="s">
        <v>19</v>
      </c>
      <c r="I908" s="238"/>
      <c r="J908" s="234"/>
      <c r="K908" s="234"/>
      <c r="L908" s="239"/>
      <c r="M908" s="240"/>
      <c r="N908" s="241"/>
      <c r="O908" s="241"/>
      <c r="P908" s="241"/>
      <c r="Q908" s="241"/>
      <c r="R908" s="241"/>
      <c r="S908" s="241"/>
      <c r="T908" s="242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43" t="s">
        <v>198</v>
      </c>
      <c r="AU908" s="243" t="s">
        <v>82</v>
      </c>
      <c r="AV908" s="13" t="s">
        <v>80</v>
      </c>
      <c r="AW908" s="13" t="s">
        <v>35</v>
      </c>
      <c r="AX908" s="13" t="s">
        <v>73</v>
      </c>
      <c r="AY908" s="243" t="s">
        <v>188</v>
      </c>
    </row>
    <row r="909" s="13" customFormat="1">
      <c r="A909" s="13"/>
      <c r="B909" s="233"/>
      <c r="C909" s="234"/>
      <c r="D909" s="235" t="s">
        <v>198</v>
      </c>
      <c r="E909" s="236" t="s">
        <v>19</v>
      </c>
      <c r="F909" s="237" t="s">
        <v>7224</v>
      </c>
      <c r="G909" s="234"/>
      <c r="H909" s="236" t="s">
        <v>19</v>
      </c>
      <c r="I909" s="238"/>
      <c r="J909" s="234"/>
      <c r="K909" s="234"/>
      <c r="L909" s="239"/>
      <c r="M909" s="240"/>
      <c r="N909" s="241"/>
      <c r="O909" s="241"/>
      <c r="P909" s="241"/>
      <c r="Q909" s="241"/>
      <c r="R909" s="241"/>
      <c r="S909" s="241"/>
      <c r="T909" s="242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43" t="s">
        <v>198</v>
      </c>
      <c r="AU909" s="243" t="s">
        <v>82</v>
      </c>
      <c r="AV909" s="13" t="s">
        <v>80</v>
      </c>
      <c r="AW909" s="13" t="s">
        <v>35</v>
      </c>
      <c r="AX909" s="13" t="s">
        <v>73</v>
      </c>
      <c r="AY909" s="243" t="s">
        <v>188</v>
      </c>
    </row>
    <row r="910" s="14" customFormat="1">
      <c r="A910" s="14"/>
      <c r="B910" s="244"/>
      <c r="C910" s="245"/>
      <c r="D910" s="235" t="s">
        <v>198</v>
      </c>
      <c r="E910" s="246" t="s">
        <v>19</v>
      </c>
      <c r="F910" s="247" t="s">
        <v>7225</v>
      </c>
      <c r="G910" s="245"/>
      <c r="H910" s="248">
        <v>0.5</v>
      </c>
      <c r="I910" s="249"/>
      <c r="J910" s="245"/>
      <c r="K910" s="245"/>
      <c r="L910" s="250"/>
      <c r="M910" s="251"/>
      <c r="N910" s="252"/>
      <c r="O910" s="252"/>
      <c r="P910" s="252"/>
      <c r="Q910" s="252"/>
      <c r="R910" s="252"/>
      <c r="S910" s="252"/>
      <c r="T910" s="253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54" t="s">
        <v>198</v>
      </c>
      <c r="AU910" s="254" t="s">
        <v>82</v>
      </c>
      <c r="AV910" s="14" t="s">
        <v>82</v>
      </c>
      <c r="AW910" s="14" t="s">
        <v>35</v>
      </c>
      <c r="AX910" s="14" t="s">
        <v>73</v>
      </c>
      <c r="AY910" s="254" t="s">
        <v>188</v>
      </c>
    </row>
    <row r="911" s="15" customFormat="1">
      <c r="A911" s="15"/>
      <c r="B911" s="255"/>
      <c r="C911" s="256"/>
      <c r="D911" s="235" t="s">
        <v>198</v>
      </c>
      <c r="E911" s="257" t="s">
        <v>19</v>
      </c>
      <c r="F911" s="258" t="s">
        <v>229</v>
      </c>
      <c r="G911" s="256"/>
      <c r="H911" s="259">
        <v>0.5</v>
      </c>
      <c r="I911" s="260"/>
      <c r="J911" s="256"/>
      <c r="K911" s="256"/>
      <c r="L911" s="261"/>
      <c r="M911" s="262"/>
      <c r="N911" s="263"/>
      <c r="O911" s="263"/>
      <c r="P911" s="263"/>
      <c r="Q911" s="263"/>
      <c r="R911" s="263"/>
      <c r="S911" s="263"/>
      <c r="T911" s="264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T911" s="265" t="s">
        <v>198</v>
      </c>
      <c r="AU911" s="265" t="s">
        <v>82</v>
      </c>
      <c r="AV911" s="15" t="s">
        <v>135</v>
      </c>
      <c r="AW911" s="15" t="s">
        <v>35</v>
      </c>
      <c r="AX911" s="15" t="s">
        <v>80</v>
      </c>
      <c r="AY911" s="265" t="s">
        <v>188</v>
      </c>
    </row>
    <row r="912" s="2" customFormat="1" ht="24.15" customHeight="1">
      <c r="A912" s="40"/>
      <c r="B912" s="41"/>
      <c r="C912" s="215" t="s">
        <v>1337</v>
      </c>
      <c r="D912" s="215" t="s">
        <v>190</v>
      </c>
      <c r="E912" s="216" t="s">
        <v>1969</v>
      </c>
      <c r="F912" s="217" t="s">
        <v>1970</v>
      </c>
      <c r="G912" s="218" t="s">
        <v>501</v>
      </c>
      <c r="H912" s="219">
        <v>16</v>
      </c>
      <c r="I912" s="220"/>
      <c r="J912" s="221">
        <f>ROUND(I912*H912,2)</f>
        <v>0</v>
      </c>
      <c r="K912" s="217" t="s">
        <v>452</v>
      </c>
      <c r="L912" s="46"/>
      <c r="M912" s="222" t="s">
        <v>19</v>
      </c>
      <c r="N912" s="223" t="s">
        <v>44</v>
      </c>
      <c r="O912" s="86"/>
      <c r="P912" s="224">
        <f>O912*H912</f>
        <v>0</v>
      </c>
      <c r="Q912" s="224">
        <v>0.0026900000000000001</v>
      </c>
      <c r="R912" s="224">
        <f>Q912*H912</f>
        <v>0.043040000000000002</v>
      </c>
      <c r="S912" s="224">
        <v>0</v>
      </c>
      <c r="T912" s="225">
        <f>S912*H912</f>
        <v>0</v>
      </c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R912" s="226" t="s">
        <v>342</v>
      </c>
      <c r="AT912" s="226" t="s">
        <v>190</v>
      </c>
      <c r="AU912" s="226" t="s">
        <v>82</v>
      </c>
      <c r="AY912" s="19" t="s">
        <v>188</v>
      </c>
      <c r="BE912" s="227">
        <f>IF(N912="základní",J912,0)</f>
        <v>0</v>
      </c>
      <c r="BF912" s="227">
        <f>IF(N912="snížená",J912,0)</f>
        <v>0</v>
      </c>
      <c r="BG912" s="227">
        <f>IF(N912="zákl. přenesená",J912,0)</f>
        <v>0</v>
      </c>
      <c r="BH912" s="227">
        <f>IF(N912="sníž. přenesená",J912,0)</f>
        <v>0</v>
      </c>
      <c r="BI912" s="227">
        <f>IF(N912="nulová",J912,0)</f>
        <v>0</v>
      </c>
      <c r="BJ912" s="19" t="s">
        <v>80</v>
      </c>
      <c r="BK912" s="227">
        <f>ROUND(I912*H912,2)</f>
        <v>0</v>
      </c>
      <c r="BL912" s="19" t="s">
        <v>342</v>
      </c>
      <c r="BM912" s="226" t="s">
        <v>7226</v>
      </c>
    </row>
    <row r="913" s="13" customFormat="1">
      <c r="A913" s="13"/>
      <c r="B913" s="233"/>
      <c r="C913" s="234"/>
      <c r="D913" s="235" t="s">
        <v>198</v>
      </c>
      <c r="E913" s="236" t="s">
        <v>19</v>
      </c>
      <c r="F913" s="237" t="s">
        <v>1303</v>
      </c>
      <c r="G913" s="234"/>
      <c r="H913" s="236" t="s">
        <v>19</v>
      </c>
      <c r="I913" s="238"/>
      <c r="J913" s="234"/>
      <c r="K913" s="234"/>
      <c r="L913" s="239"/>
      <c r="M913" s="240"/>
      <c r="N913" s="241"/>
      <c r="O913" s="241"/>
      <c r="P913" s="241"/>
      <c r="Q913" s="241"/>
      <c r="R913" s="241"/>
      <c r="S913" s="241"/>
      <c r="T913" s="24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43" t="s">
        <v>198</v>
      </c>
      <c r="AU913" s="243" t="s">
        <v>82</v>
      </c>
      <c r="AV913" s="13" t="s">
        <v>80</v>
      </c>
      <c r="AW913" s="13" t="s">
        <v>35</v>
      </c>
      <c r="AX913" s="13" t="s">
        <v>73</v>
      </c>
      <c r="AY913" s="243" t="s">
        <v>188</v>
      </c>
    </row>
    <row r="914" s="13" customFormat="1">
      <c r="A914" s="13"/>
      <c r="B914" s="233"/>
      <c r="C914" s="234"/>
      <c r="D914" s="235" t="s">
        <v>198</v>
      </c>
      <c r="E914" s="236" t="s">
        <v>19</v>
      </c>
      <c r="F914" s="237" t="s">
        <v>1972</v>
      </c>
      <c r="G914" s="234"/>
      <c r="H914" s="236" t="s">
        <v>19</v>
      </c>
      <c r="I914" s="238"/>
      <c r="J914" s="234"/>
      <c r="K914" s="234"/>
      <c r="L914" s="239"/>
      <c r="M914" s="240"/>
      <c r="N914" s="241"/>
      <c r="O914" s="241"/>
      <c r="P914" s="241"/>
      <c r="Q914" s="241"/>
      <c r="R914" s="241"/>
      <c r="S914" s="241"/>
      <c r="T914" s="24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3" t="s">
        <v>198</v>
      </c>
      <c r="AU914" s="243" t="s">
        <v>82</v>
      </c>
      <c r="AV914" s="13" t="s">
        <v>80</v>
      </c>
      <c r="AW914" s="13" t="s">
        <v>35</v>
      </c>
      <c r="AX914" s="13" t="s">
        <v>73</v>
      </c>
      <c r="AY914" s="243" t="s">
        <v>188</v>
      </c>
    </row>
    <row r="915" s="14" customFormat="1">
      <c r="A915" s="14"/>
      <c r="B915" s="244"/>
      <c r="C915" s="245"/>
      <c r="D915" s="235" t="s">
        <v>198</v>
      </c>
      <c r="E915" s="246" t="s">
        <v>19</v>
      </c>
      <c r="F915" s="247" t="s">
        <v>342</v>
      </c>
      <c r="G915" s="245"/>
      <c r="H915" s="248">
        <v>16</v>
      </c>
      <c r="I915" s="249"/>
      <c r="J915" s="245"/>
      <c r="K915" s="245"/>
      <c r="L915" s="250"/>
      <c r="M915" s="251"/>
      <c r="N915" s="252"/>
      <c r="O915" s="252"/>
      <c r="P915" s="252"/>
      <c r="Q915" s="252"/>
      <c r="R915" s="252"/>
      <c r="S915" s="252"/>
      <c r="T915" s="253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54" t="s">
        <v>198</v>
      </c>
      <c r="AU915" s="254" t="s">
        <v>82</v>
      </c>
      <c r="AV915" s="14" t="s">
        <v>82</v>
      </c>
      <c r="AW915" s="14" t="s">
        <v>35</v>
      </c>
      <c r="AX915" s="14" t="s">
        <v>73</v>
      </c>
      <c r="AY915" s="254" t="s">
        <v>188</v>
      </c>
    </row>
    <row r="916" s="15" customFormat="1">
      <c r="A916" s="15"/>
      <c r="B916" s="255"/>
      <c r="C916" s="256"/>
      <c r="D916" s="235" t="s">
        <v>198</v>
      </c>
      <c r="E916" s="257" t="s">
        <v>19</v>
      </c>
      <c r="F916" s="258" t="s">
        <v>229</v>
      </c>
      <c r="G916" s="256"/>
      <c r="H916" s="259">
        <v>16</v>
      </c>
      <c r="I916" s="260"/>
      <c r="J916" s="256"/>
      <c r="K916" s="256"/>
      <c r="L916" s="261"/>
      <c r="M916" s="262"/>
      <c r="N916" s="263"/>
      <c r="O916" s="263"/>
      <c r="P916" s="263"/>
      <c r="Q916" s="263"/>
      <c r="R916" s="263"/>
      <c r="S916" s="263"/>
      <c r="T916" s="264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T916" s="265" t="s">
        <v>198</v>
      </c>
      <c r="AU916" s="265" t="s">
        <v>82</v>
      </c>
      <c r="AV916" s="15" t="s">
        <v>135</v>
      </c>
      <c r="AW916" s="15" t="s">
        <v>35</v>
      </c>
      <c r="AX916" s="15" t="s">
        <v>80</v>
      </c>
      <c r="AY916" s="265" t="s">
        <v>188</v>
      </c>
    </row>
    <row r="917" s="2" customFormat="1" ht="24.15" customHeight="1">
      <c r="A917" s="40"/>
      <c r="B917" s="41"/>
      <c r="C917" s="215" t="s">
        <v>1345</v>
      </c>
      <c r="D917" s="215" t="s">
        <v>190</v>
      </c>
      <c r="E917" s="216" t="s">
        <v>1333</v>
      </c>
      <c r="F917" s="217" t="s">
        <v>1334</v>
      </c>
      <c r="G917" s="218" t="s">
        <v>460</v>
      </c>
      <c r="H917" s="266"/>
      <c r="I917" s="220"/>
      <c r="J917" s="221">
        <f>ROUND(I917*H917,2)</f>
        <v>0</v>
      </c>
      <c r="K917" s="217" t="s">
        <v>194</v>
      </c>
      <c r="L917" s="46"/>
      <c r="M917" s="222" t="s">
        <v>19</v>
      </c>
      <c r="N917" s="223" t="s">
        <v>44</v>
      </c>
      <c r="O917" s="86"/>
      <c r="P917" s="224">
        <f>O917*H917</f>
        <v>0</v>
      </c>
      <c r="Q917" s="224">
        <v>0</v>
      </c>
      <c r="R917" s="224">
        <f>Q917*H917</f>
        <v>0</v>
      </c>
      <c r="S917" s="224">
        <v>0</v>
      </c>
      <c r="T917" s="225">
        <f>S917*H917</f>
        <v>0</v>
      </c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R917" s="226" t="s">
        <v>342</v>
      </c>
      <c r="AT917" s="226" t="s">
        <v>190</v>
      </c>
      <c r="AU917" s="226" t="s">
        <v>82</v>
      </c>
      <c r="AY917" s="19" t="s">
        <v>188</v>
      </c>
      <c r="BE917" s="227">
        <f>IF(N917="základní",J917,0)</f>
        <v>0</v>
      </c>
      <c r="BF917" s="227">
        <f>IF(N917="snížená",J917,0)</f>
        <v>0</v>
      </c>
      <c r="BG917" s="227">
        <f>IF(N917="zákl. přenesená",J917,0)</f>
        <v>0</v>
      </c>
      <c r="BH917" s="227">
        <f>IF(N917="sníž. přenesená",J917,0)</f>
        <v>0</v>
      </c>
      <c r="BI917" s="227">
        <f>IF(N917="nulová",J917,0)</f>
        <v>0</v>
      </c>
      <c r="BJ917" s="19" t="s">
        <v>80</v>
      </c>
      <c r="BK917" s="227">
        <f>ROUND(I917*H917,2)</f>
        <v>0</v>
      </c>
      <c r="BL917" s="19" t="s">
        <v>342</v>
      </c>
      <c r="BM917" s="226" t="s">
        <v>7227</v>
      </c>
    </row>
    <row r="918" s="2" customFormat="1">
      <c r="A918" s="40"/>
      <c r="B918" s="41"/>
      <c r="C918" s="42"/>
      <c r="D918" s="228" t="s">
        <v>196</v>
      </c>
      <c r="E918" s="42"/>
      <c r="F918" s="229" t="s">
        <v>1336</v>
      </c>
      <c r="G918" s="42"/>
      <c r="H918" s="42"/>
      <c r="I918" s="230"/>
      <c r="J918" s="42"/>
      <c r="K918" s="42"/>
      <c r="L918" s="46"/>
      <c r="M918" s="231"/>
      <c r="N918" s="232"/>
      <c r="O918" s="86"/>
      <c r="P918" s="86"/>
      <c r="Q918" s="86"/>
      <c r="R918" s="86"/>
      <c r="S918" s="86"/>
      <c r="T918" s="87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T918" s="19" t="s">
        <v>196</v>
      </c>
      <c r="AU918" s="19" t="s">
        <v>82</v>
      </c>
    </row>
    <row r="919" s="12" customFormat="1" ht="22.8" customHeight="1">
      <c r="A919" s="12"/>
      <c r="B919" s="199"/>
      <c r="C919" s="200"/>
      <c r="D919" s="201" t="s">
        <v>72</v>
      </c>
      <c r="E919" s="213" t="s">
        <v>437</v>
      </c>
      <c r="F919" s="213" t="s">
        <v>438</v>
      </c>
      <c r="G919" s="200"/>
      <c r="H919" s="200"/>
      <c r="I919" s="203"/>
      <c r="J919" s="214">
        <f>BK919</f>
        <v>0</v>
      </c>
      <c r="K919" s="200"/>
      <c r="L919" s="205"/>
      <c r="M919" s="206"/>
      <c r="N919" s="207"/>
      <c r="O919" s="207"/>
      <c r="P919" s="208">
        <f>SUM(P920:P1101)</f>
        <v>0</v>
      </c>
      <c r="Q919" s="207"/>
      <c r="R919" s="208">
        <f>SUM(R920:R1101)</f>
        <v>1.0797749000000001</v>
      </c>
      <c r="S919" s="207"/>
      <c r="T919" s="209">
        <f>SUM(T920:T1101)</f>
        <v>0</v>
      </c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R919" s="210" t="s">
        <v>82</v>
      </c>
      <c r="AT919" s="211" t="s">
        <v>72</v>
      </c>
      <c r="AU919" s="211" t="s">
        <v>80</v>
      </c>
      <c r="AY919" s="210" t="s">
        <v>188</v>
      </c>
      <c r="BK919" s="212">
        <f>SUM(BK920:BK1101)</f>
        <v>0</v>
      </c>
    </row>
    <row r="920" s="2" customFormat="1" ht="16.5" customHeight="1">
      <c r="A920" s="40"/>
      <c r="B920" s="41"/>
      <c r="C920" s="215" t="s">
        <v>1349</v>
      </c>
      <c r="D920" s="215" t="s">
        <v>190</v>
      </c>
      <c r="E920" s="216" t="s">
        <v>1994</v>
      </c>
      <c r="F920" s="217" t="s">
        <v>7228</v>
      </c>
      <c r="G920" s="218" t="s">
        <v>1352</v>
      </c>
      <c r="H920" s="219">
        <v>134</v>
      </c>
      <c r="I920" s="220"/>
      <c r="J920" s="221">
        <f>ROUND(I920*H920,2)</f>
        <v>0</v>
      </c>
      <c r="K920" s="217" t="s">
        <v>452</v>
      </c>
      <c r="L920" s="46"/>
      <c r="M920" s="222" t="s">
        <v>19</v>
      </c>
      <c r="N920" s="223" t="s">
        <v>44</v>
      </c>
      <c r="O920" s="86"/>
      <c r="P920" s="224">
        <f>O920*H920</f>
        <v>0</v>
      </c>
      <c r="Q920" s="224">
        <v>0</v>
      </c>
      <c r="R920" s="224">
        <f>Q920*H920</f>
        <v>0</v>
      </c>
      <c r="S920" s="224">
        <v>0</v>
      </c>
      <c r="T920" s="225">
        <f>S920*H920</f>
        <v>0</v>
      </c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R920" s="226" t="s">
        <v>342</v>
      </c>
      <c r="AT920" s="226" t="s">
        <v>190</v>
      </c>
      <c r="AU920" s="226" t="s">
        <v>82</v>
      </c>
      <c r="AY920" s="19" t="s">
        <v>188</v>
      </c>
      <c r="BE920" s="227">
        <f>IF(N920="základní",J920,0)</f>
        <v>0</v>
      </c>
      <c r="BF920" s="227">
        <f>IF(N920="snížená",J920,0)</f>
        <v>0</v>
      </c>
      <c r="BG920" s="227">
        <f>IF(N920="zákl. přenesená",J920,0)</f>
        <v>0</v>
      </c>
      <c r="BH920" s="227">
        <f>IF(N920="sníž. přenesená",J920,0)</f>
        <v>0</v>
      </c>
      <c r="BI920" s="227">
        <f>IF(N920="nulová",J920,0)</f>
        <v>0</v>
      </c>
      <c r="BJ920" s="19" t="s">
        <v>80</v>
      </c>
      <c r="BK920" s="227">
        <f>ROUND(I920*H920,2)</f>
        <v>0</v>
      </c>
      <c r="BL920" s="19" t="s">
        <v>342</v>
      </c>
      <c r="BM920" s="226" t="s">
        <v>7229</v>
      </c>
    </row>
    <row r="921" s="13" customFormat="1">
      <c r="A921" s="13"/>
      <c r="B921" s="233"/>
      <c r="C921" s="234"/>
      <c r="D921" s="235" t="s">
        <v>198</v>
      </c>
      <c r="E921" s="236" t="s">
        <v>19</v>
      </c>
      <c r="F921" s="237" t="s">
        <v>655</v>
      </c>
      <c r="G921" s="234"/>
      <c r="H921" s="236" t="s">
        <v>19</v>
      </c>
      <c r="I921" s="238"/>
      <c r="J921" s="234"/>
      <c r="K921" s="234"/>
      <c r="L921" s="239"/>
      <c r="M921" s="240"/>
      <c r="N921" s="241"/>
      <c r="O921" s="241"/>
      <c r="P921" s="241"/>
      <c r="Q921" s="241"/>
      <c r="R921" s="241"/>
      <c r="S921" s="241"/>
      <c r="T921" s="242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3" t="s">
        <v>198</v>
      </c>
      <c r="AU921" s="243" t="s">
        <v>82</v>
      </c>
      <c r="AV921" s="13" t="s">
        <v>80</v>
      </c>
      <c r="AW921" s="13" t="s">
        <v>35</v>
      </c>
      <c r="AX921" s="13" t="s">
        <v>73</v>
      </c>
      <c r="AY921" s="243" t="s">
        <v>188</v>
      </c>
    </row>
    <row r="922" s="13" customFormat="1">
      <c r="A922" s="13"/>
      <c r="B922" s="233"/>
      <c r="C922" s="234"/>
      <c r="D922" s="235" t="s">
        <v>198</v>
      </c>
      <c r="E922" s="236" t="s">
        <v>19</v>
      </c>
      <c r="F922" s="237" t="s">
        <v>7230</v>
      </c>
      <c r="G922" s="234"/>
      <c r="H922" s="236" t="s">
        <v>19</v>
      </c>
      <c r="I922" s="238"/>
      <c r="J922" s="234"/>
      <c r="K922" s="234"/>
      <c r="L922" s="239"/>
      <c r="M922" s="240"/>
      <c r="N922" s="241"/>
      <c r="O922" s="241"/>
      <c r="P922" s="241"/>
      <c r="Q922" s="241"/>
      <c r="R922" s="241"/>
      <c r="S922" s="241"/>
      <c r="T922" s="242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3" t="s">
        <v>198</v>
      </c>
      <c r="AU922" s="243" t="s">
        <v>82</v>
      </c>
      <c r="AV922" s="13" t="s">
        <v>80</v>
      </c>
      <c r="AW922" s="13" t="s">
        <v>35</v>
      </c>
      <c r="AX922" s="13" t="s">
        <v>73</v>
      </c>
      <c r="AY922" s="243" t="s">
        <v>188</v>
      </c>
    </row>
    <row r="923" s="14" customFormat="1">
      <c r="A923" s="14"/>
      <c r="B923" s="244"/>
      <c r="C923" s="245"/>
      <c r="D923" s="235" t="s">
        <v>198</v>
      </c>
      <c r="E923" s="246" t="s">
        <v>19</v>
      </c>
      <c r="F923" s="247" t="s">
        <v>2103</v>
      </c>
      <c r="G923" s="245"/>
      <c r="H923" s="248">
        <v>134</v>
      </c>
      <c r="I923" s="249"/>
      <c r="J923" s="245"/>
      <c r="K923" s="245"/>
      <c r="L923" s="250"/>
      <c r="M923" s="251"/>
      <c r="N923" s="252"/>
      <c r="O923" s="252"/>
      <c r="P923" s="252"/>
      <c r="Q923" s="252"/>
      <c r="R923" s="252"/>
      <c r="S923" s="252"/>
      <c r="T923" s="253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54" t="s">
        <v>198</v>
      </c>
      <c r="AU923" s="254" t="s">
        <v>82</v>
      </c>
      <c r="AV923" s="14" t="s">
        <v>82</v>
      </c>
      <c r="AW923" s="14" t="s">
        <v>35</v>
      </c>
      <c r="AX923" s="14" t="s">
        <v>73</v>
      </c>
      <c r="AY923" s="254" t="s">
        <v>188</v>
      </c>
    </row>
    <row r="924" s="15" customFormat="1">
      <c r="A924" s="15"/>
      <c r="B924" s="255"/>
      <c r="C924" s="256"/>
      <c r="D924" s="235" t="s">
        <v>198</v>
      </c>
      <c r="E924" s="257" t="s">
        <v>19</v>
      </c>
      <c r="F924" s="258" t="s">
        <v>229</v>
      </c>
      <c r="G924" s="256"/>
      <c r="H924" s="259">
        <v>134</v>
      </c>
      <c r="I924" s="260"/>
      <c r="J924" s="256"/>
      <c r="K924" s="256"/>
      <c r="L924" s="261"/>
      <c r="M924" s="262"/>
      <c r="N924" s="263"/>
      <c r="O924" s="263"/>
      <c r="P924" s="263"/>
      <c r="Q924" s="263"/>
      <c r="R924" s="263"/>
      <c r="S924" s="263"/>
      <c r="T924" s="264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T924" s="265" t="s">
        <v>198</v>
      </c>
      <c r="AU924" s="265" t="s">
        <v>82</v>
      </c>
      <c r="AV924" s="15" t="s">
        <v>135</v>
      </c>
      <c r="AW924" s="15" t="s">
        <v>35</v>
      </c>
      <c r="AX924" s="15" t="s">
        <v>80</v>
      </c>
      <c r="AY924" s="265" t="s">
        <v>188</v>
      </c>
    </row>
    <row r="925" s="2" customFormat="1" ht="16.5" customHeight="1">
      <c r="A925" s="40"/>
      <c r="B925" s="41"/>
      <c r="C925" s="215" t="s">
        <v>1355</v>
      </c>
      <c r="D925" s="215" t="s">
        <v>190</v>
      </c>
      <c r="E925" s="216" t="s">
        <v>7231</v>
      </c>
      <c r="F925" s="217" t="s">
        <v>7232</v>
      </c>
      <c r="G925" s="218" t="s">
        <v>1352</v>
      </c>
      <c r="H925" s="219">
        <v>1</v>
      </c>
      <c r="I925" s="220"/>
      <c r="J925" s="221">
        <f>ROUND(I925*H925,2)</f>
        <v>0</v>
      </c>
      <c r="K925" s="217" t="s">
        <v>452</v>
      </c>
      <c r="L925" s="46"/>
      <c r="M925" s="222" t="s">
        <v>19</v>
      </c>
      <c r="N925" s="223" t="s">
        <v>44</v>
      </c>
      <c r="O925" s="86"/>
      <c r="P925" s="224">
        <f>O925*H925</f>
        <v>0</v>
      </c>
      <c r="Q925" s="224">
        <v>0</v>
      </c>
      <c r="R925" s="224">
        <f>Q925*H925</f>
        <v>0</v>
      </c>
      <c r="S925" s="224">
        <v>0</v>
      </c>
      <c r="T925" s="225">
        <f>S925*H925</f>
        <v>0</v>
      </c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R925" s="226" t="s">
        <v>342</v>
      </c>
      <c r="AT925" s="226" t="s">
        <v>190</v>
      </c>
      <c r="AU925" s="226" t="s">
        <v>82</v>
      </c>
      <c r="AY925" s="19" t="s">
        <v>188</v>
      </c>
      <c r="BE925" s="227">
        <f>IF(N925="základní",J925,0)</f>
        <v>0</v>
      </c>
      <c r="BF925" s="227">
        <f>IF(N925="snížená",J925,0)</f>
        <v>0</v>
      </c>
      <c r="BG925" s="227">
        <f>IF(N925="zákl. přenesená",J925,0)</f>
        <v>0</v>
      </c>
      <c r="BH925" s="227">
        <f>IF(N925="sníž. přenesená",J925,0)</f>
        <v>0</v>
      </c>
      <c r="BI925" s="227">
        <f>IF(N925="nulová",J925,0)</f>
        <v>0</v>
      </c>
      <c r="BJ925" s="19" t="s">
        <v>80</v>
      </c>
      <c r="BK925" s="227">
        <f>ROUND(I925*H925,2)</f>
        <v>0</v>
      </c>
      <c r="BL925" s="19" t="s">
        <v>342</v>
      </c>
      <c r="BM925" s="226" t="s">
        <v>7233</v>
      </c>
    </row>
    <row r="926" s="13" customFormat="1">
      <c r="A926" s="13"/>
      <c r="B926" s="233"/>
      <c r="C926" s="234"/>
      <c r="D926" s="235" t="s">
        <v>198</v>
      </c>
      <c r="E926" s="236" t="s">
        <v>19</v>
      </c>
      <c r="F926" s="237" t="s">
        <v>7234</v>
      </c>
      <c r="G926" s="234"/>
      <c r="H926" s="236" t="s">
        <v>19</v>
      </c>
      <c r="I926" s="238"/>
      <c r="J926" s="234"/>
      <c r="K926" s="234"/>
      <c r="L926" s="239"/>
      <c r="M926" s="240"/>
      <c r="N926" s="241"/>
      <c r="O926" s="241"/>
      <c r="P926" s="241"/>
      <c r="Q926" s="241"/>
      <c r="R926" s="241"/>
      <c r="S926" s="241"/>
      <c r="T926" s="242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3" t="s">
        <v>198</v>
      </c>
      <c r="AU926" s="243" t="s">
        <v>82</v>
      </c>
      <c r="AV926" s="13" t="s">
        <v>80</v>
      </c>
      <c r="AW926" s="13" t="s">
        <v>35</v>
      </c>
      <c r="AX926" s="13" t="s">
        <v>73</v>
      </c>
      <c r="AY926" s="243" t="s">
        <v>188</v>
      </c>
    </row>
    <row r="927" s="14" customFormat="1">
      <c r="A927" s="14"/>
      <c r="B927" s="244"/>
      <c r="C927" s="245"/>
      <c r="D927" s="235" t="s">
        <v>198</v>
      </c>
      <c r="E927" s="246" t="s">
        <v>19</v>
      </c>
      <c r="F927" s="247" t="s">
        <v>80</v>
      </c>
      <c r="G927" s="245"/>
      <c r="H927" s="248">
        <v>1</v>
      </c>
      <c r="I927" s="249"/>
      <c r="J927" s="245"/>
      <c r="K927" s="245"/>
      <c r="L927" s="250"/>
      <c r="M927" s="251"/>
      <c r="N927" s="252"/>
      <c r="O927" s="252"/>
      <c r="P927" s="252"/>
      <c r="Q927" s="252"/>
      <c r="R927" s="252"/>
      <c r="S927" s="252"/>
      <c r="T927" s="253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54" t="s">
        <v>198</v>
      </c>
      <c r="AU927" s="254" t="s">
        <v>82</v>
      </c>
      <c r="AV927" s="14" t="s">
        <v>82</v>
      </c>
      <c r="AW927" s="14" t="s">
        <v>35</v>
      </c>
      <c r="AX927" s="14" t="s">
        <v>73</v>
      </c>
      <c r="AY927" s="254" t="s">
        <v>188</v>
      </c>
    </row>
    <row r="928" s="15" customFormat="1">
      <c r="A928" s="15"/>
      <c r="B928" s="255"/>
      <c r="C928" s="256"/>
      <c r="D928" s="235" t="s">
        <v>198</v>
      </c>
      <c r="E928" s="257" t="s">
        <v>19</v>
      </c>
      <c r="F928" s="258" t="s">
        <v>229</v>
      </c>
      <c r="G928" s="256"/>
      <c r="H928" s="259">
        <v>1</v>
      </c>
      <c r="I928" s="260"/>
      <c r="J928" s="256"/>
      <c r="K928" s="256"/>
      <c r="L928" s="261"/>
      <c r="M928" s="262"/>
      <c r="N928" s="263"/>
      <c r="O928" s="263"/>
      <c r="P928" s="263"/>
      <c r="Q928" s="263"/>
      <c r="R928" s="263"/>
      <c r="S928" s="263"/>
      <c r="T928" s="264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T928" s="265" t="s">
        <v>198</v>
      </c>
      <c r="AU928" s="265" t="s">
        <v>82</v>
      </c>
      <c r="AV928" s="15" t="s">
        <v>135</v>
      </c>
      <c r="AW928" s="15" t="s">
        <v>35</v>
      </c>
      <c r="AX928" s="15" t="s">
        <v>80</v>
      </c>
      <c r="AY928" s="265" t="s">
        <v>188</v>
      </c>
    </row>
    <row r="929" s="2" customFormat="1" ht="16.5" customHeight="1">
      <c r="A929" s="40"/>
      <c r="B929" s="41"/>
      <c r="C929" s="215" t="s">
        <v>1360</v>
      </c>
      <c r="D929" s="215" t="s">
        <v>190</v>
      </c>
      <c r="E929" s="216" t="s">
        <v>1338</v>
      </c>
      <c r="F929" s="217" t="s">
        <v>1339</v>
      </c>
      <c r="G929" s="218" t="s">
        <v>501</v>
      </c>
      <c r="H929" s="219">
        <v>6.7190000000000003</v>
      </c>
      <c r="I929" s="220"/>
      <c r="J929" s="221">
        <f>ROUND(I929*H929,2)</f>
        <v>0</v>
      </c>
      <c r="K929" s="217" t="s">
        <v>194</v>
      </c>
      <c r="L929" s="46"/>
      <c r="M929" s="222" t="s">
        <v>19</v>
      </c>
      <c r="N929" s="223" t="s">
        <v>44</v>
      </c>
      <c r="O929" s="86"/>
      <c r="P929" s="224">
        <f>O929*H929</f>
        <v>0</v>
      </c>
      <c r="Q929" s="224">
        <v>0</v>
      </c>
      <c r="R929" s="224">
        <f>Q929*H929</f>
        <v>0</v>
      </c>
      <c r="S929" s="224">
        <v>0</v>
      </c>
      <c r="T929" s="225">
        <f>S929*H929</f>
        <v>0</v>
      </c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R929" s="226" t="s">
        <v>342</v>
      </c>
      <c r="AT929" s="226" t="s">
        <v>190</v>
      </c>
      <c r="AU929" s="226" t="s">
        <v>82</v>
      </c>
      <c r="AY929" s="19" t="s">
        <v>188</v>
      </c>
      <c r="BE929" s="227">
        <f>IF(N929="základní",J929,0)</f>
        <v>0</v>
      </c>
      <c r="BF929" s="227">
        <f>IF(N929="snížená",J929,0)</f>
        <v>0</v>
      </c>
      <c r="BG929" s="227">
        <f>IF(N929="zákl. přenesená",J929,0)</f>
        <v>0</v>
      </c>
      <c r="BH929" s="227">
        <f>IF(N929="sníž. přenesená",J929,0)</f>
        <v>0</v>
      </c>
      <c r="BI929" s="227">
        <f>IF(N929="nulová",J929,0)</f>
        <v>0</v>
      </c>
      <c r="BJ929" s="19" t="s">
        <v>80</v>
      </c>
      <c r="BK929" s="227">
        <f>ROUND(I929*H929,2)</f>
        <v>0</v>
      </c>
      <c r="BL929" s="19" t="s">
        <v>342</v>
      </c>
      <c r="BM929" s="226" t="s">
        <v>7235</v>
      </c>
    </row>
    <row r="930" s="2" customFormat="1">
      <c r="A930" s="40"/>
      <c r="B930" s="41"/>
      <c r="C930" s="42"/>
      <c r="D930" s="228" t="s">
        <v>196</v>
      </c>
      <c r="E930" s="42"/>
      <c r="F930" s="229" t="s">
        <v>1341</v>
      </c>
      <c r="G930" s="42"/>
      <c r="H930" s="42"/>
      <c r="I930" s="230"/>
      <c r="J930" s="42"/>
      <c r="K930" s="42"/>
      <c r="L930" s="46"/>
      <c r="M930" s="231"/>
      <c r="N930" s="232"/>
      <c r="O930" s="86"/>
      <c r="P930" s="86"/>
      <c r="Q930" s="86"/>
      <c r="R930" s="86"/>
      <c r="S930" s="86"/>
      <c r="T930" s="87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T930" s="19" t="s">
        <v>196</v>
      </c>
      <c r="AU930" s="19" t="s">
        <v>82</v>
      </c>
    </row>
    <row r="931" s="13" customFormat="1">
      <c r="A931" s="13"/>
      <c r="B931" s="233"/>
      <c r="C931" s="234"/>
      <c r="D931" s="235" t="s">
        <v>198</v>
      </c>
      <c r="E931" s="236" t="s">
        <v>19</v>
      </c>
      <c r="F931" s="237" t="s">
        <v>1342</v>
      </c>
      <c r="G931" s="234"/>
      <c r="H931" s="236" t="s">
        <v>19</v>
      </c>
      <c r="I931" s="238"/>
      <c r="J931" s="234"/>
      <c r="K931" s="234"/>
      <c r="L931" s="239"/>
      <c r="M931" s="240"/>
      <c r="N931" s="241"/>
      <c r="O931" s="241"/>
      <c r="P931" s="241"/>
      <c r="Q931" s="241"/>
      <c r="R931" s="241"/>
      <c r="S931" s="241"/>
      <c r="T931" s="242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43" t="s">
        <v>198</v>
      </c>
      <c r="AU931" s="243" t="s">
        <v>82</v>
      </c>
      <c r="AV931" s="13" t="s">
        <v>80</v>
      </c>
      <c r="AW931" s="13" t="s">
        <v>35</v>
      </c>
      <c r="AX931" s="13" t="s">
        <v>73</v>
      </c>
      <c r="AY931" s="243" t="s">
        <v>188</v>
      </c>
    </row>
    <row r="932" s="13" customFormat="1">
      <c r="A932" s="13"/>
      <c r="B932" s="233"/>
      <c r="C932" s="234"/>
      <c r="D932" s="235" t="s">
        <v>198</v>
      </c>
      <c r="E932" s="236" t="s">
        <v>19</v>
      </c>
      <c r="F932" s="237" t="s">
        <v>1343</v>
      </c>
      <c r="G932" s="234"/>
      <c r="H932" s="236" t="s">
        <v>19</v>
      </c>
      <c r="I932" s="238"/>
      <c r="J932" s="234"/>
      <c r="K932" s="234"/>
      <c r="L932" s="239"/>
      <c r="M932" s="240"/>
      <c r="N932" s="241"/>
      <c r="O932" s="241"/>
      <c r="P932" s="241"/>
      <c r="Q932" s="241"/>
      <c r="R932" s="241"/>
      <c r="S932" s="241"/>
      <c r="T932" s="242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43" t="s">
        <v>198</v>
      </c>
      <c r="AU932" s="243" t="s">
        <v>82</v>
      </c>
      <c r="AV932" s="13" t="s">
        <v>80</v>
      </c>
      <c r="AW932" s="13" t="s">
        <v>35</v>
      </c>
      <c r="AX932" s="13" t="s">
        <v>73</v>
      </c>
      <c r="AY932" s="243" t="s">
        <v>188</v>
      </c>
    </row>
    <row r="933" s="14" customFormat="1">
      <c r="A933" s="14"/>
      <c r="B933" s="244"/>
      <c r="C933" s="245"/>
      <c r="D933" s="235" t="s">
        <v>198</v>
      </c>
      <c r="E933" s="246" t="s">
        <v>19</v>
      </c>
      <c r="F933" s="247" t="s">
        <v>7236</v>
      </c>
      <c r="G933" s="245"/>
      <c r="H933" s="248">
        <v>6.7190000000000003</v>
      </c>
      <c r="I933" s="249"/>
      <c r="J933" s="245"/>
      <c r="K933" s="245"/>
      <c r="L933" s="250"/>
      <c r="M933" s="251"/>
      <c r="N933" s="252"/>
      <c r="O933" s="252"/>
      <c r="P933" s="252"/>
      <c r="Q933" s="252"/>
      <c r="R933" s="252"/>
      <c r="S933" s="252"/>
      <c r="T933" s="253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54" t="s">
        <v>198</v>
      </c>
      <c r="AU933" s="254" t="s">
        <v>82</v>
      </c>
      <c r="AV933" s="14" t="s">
        <v>82</v>
      </c>
      <c r="AW933" s="14" t="s">
        <v>35</v>
      </c>
      <c r="AX933" s="14" t="s">
        <v>73</v>
      </c>
      <c r="AY933" s="254" t="s">
        <v>188</v>
      </c>
    </row>
    <row r="934" s="15" customFormat="1">
      <c r="A934" s="15"/>
      <c r="B934" s="255"/>
      <c r="C934" s="256"/>
      <c r="D934" s="235" t="s">
        <v>198</v>
      </c>
      <c r="E934" s="257" t="s">
        <v>19</v>
      </c>
      <c r="F934" s="258" t="s">
        <v>229</v>
      </c>
      <c r="G934" s="256"/>
      <c r="H934" s="259">
        <v>6.7190000000000003</v>
      </c>
      <c r="I934" s="260"/>
      <c r="J934" s="256"/>
      <c r="K934" s="256"/>
      <c r="L934" s="261"/>
      <c r="M934" s="262"/>
      <c r="N934" s="263"/>
      <c r="O934" s="263"/>
      <c r="P934" s="263"/>
      <c r="Q934" s="263"/>
      <c r="R934" s="263"/>
      <c r="S934" s="263"/>
      <c r="T934" s="264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T934" s="265" t="s">
        <v>198</v>
      </c>
      <c r="AU934" s="265" t="s">
        <v>82</v>
      </c>
      <c r="AV934" s="15" t="s">
        <v>135</v>
      </c>
      <c r="AW934" s="15" t="s">
        <v>35</v>
      </c>
      <c r="AX934" s="15" t="s">
        <v>80</v>
      </c>
      <c r="AY934" s="265" t="s">
        <v>188</v>
      </c>
    </row>
    <row r="935" s="2" customFormat="1" ht="16.5" customHeight="1">
      <c r="A935" s="40"/>
      <c r="B935" s="41"/>
      <c r="C935" s="272" t="s">
        <v>1365</v>
      </c>
      <c r="D935" s="272" t="s">
        <v>522</v>
      </c>
      <c r="E935" s="273" t="s">
        <v>1346</v>
      </c>
      <c r="F935" s="274" t="s">
        <v>1347</v>
      </c>
      <c r="G935" s="275" t="s">
        <v>501</v>
      </c>
      <c r="H935" s="276">
        <v>6.7190000000000003</v>
      </c>
      <c r="I935" s="277"/>
      <c r="J935" s="278">
        <f>ROUND(I935*H935,2)</f>
        <v>0</v>
      </c>
      <c r="K935" s="274" t="s">
        <v>452</v>
      </c>
      <c r="L935" s="279"/>
      <c r="M935" s="280" t="s">
        <v>19</v>
      </c>
      <c r="N935" s="281" t="s">
        <v>44</v>
      </c>
      <c r="O935" s="86"/>
      <c r="P935" s="224">
        <f>O935*H935</f>
        <v>0</v>
      </c>
      <c r="Q935" s="224">
        <v>0</v>
      </c>
      <c r="R935" s="224">
        <f>Q935*H935</f>
        <v>0</v>
      </c>
      <c r="S935" s="224">
        <v>0</v>
      </c>
      <c r="T935" s="225">
        <f>S935*H935</f>
        <v>0</v>
      </c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R935" s="226" t="s">
        <v>630</v>
      </c>
      <c r="AT935" s="226" t="s">
        <v>522</v>
      </c>
      <c r="AU935" s="226" t="s">
        <v>82</v>
      </c>
      <c r="AY935" s="19" t="s">
        <v>188</v>
      </c>
      <c r="BE935" s="227">
        <f>IF(N935="základní",J935,0)</f>
        <v>0</v>
      </c>
      <c r="BF935" s="227">
        <f>IF(N935="snížená",J935,0)</f>
        <v>0</v>
      </c>
      <c r="BG935" s="227">
        <f>IF(N935="zákl. přenesená",J935,0)</f>
        <v>0</v>
      </c>
      <c r="BH935" s="227">
        <f>IF(N935="sníž. přenesená",J935,0)</f>
        <v>0</v>
      </c>
      <c r="BI935" s="227">
        <f>IF(N935="nulová",J935,0)</f>
        <v>0</v>
      </c>
      <c r="BJ935" s="19" t="s">
        <v>80</v>
      </c>
      <c r="BK935" s="227">
        <f>ROUND(I935*H935,2)</f>
        <v>0</v>
      </c>
      <c r="BL935" s="19" t="s">
        <v>342</v>
      </c>
      <c r="BM935" s="226" t="s">
        <v>7237</v>
      </c>
    </row>
    <row r="936" s="13" customFormat="1">
      <c r="A936" s="13"/>
      <c r="B936" s="233"/>
      <c r="C936" s="234"/>
      <c r="D936" s="235" t="s">
        <v>198</v>
      </c>
      <c r="E936" s="236" t="s">
        <v>19</v>
      </c>
      <c r="F936" s="237" t="s">
        <v>1342</v>
      </c>
      <c r="G936" s="234"/>
      <c r="H936" s="236" t="s">
        <v>19</v>
      </c>
      <c r="I936" s="238"/>
      <c r="J936" s="234"/>
      <c r="K936" s="234"/>
      <c r="L936" s="239"/>
      <c r="M936" s="240"/>
      <c r="N936" s="241"/>
      <c r="O936" s="241"/>
      <c r="P936" s="241"/>
      <c r="Q936" s="241"/>
      <c r="R936" s="241"/>
      <c r="S936" s="241"/>
      <c r="T936" s="242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43" t="s">
        <v>198</v>
      </c>
      <c r="AU936" s="243" t="s">
        <v>82</v>
      </c>
      <c r="AV936" s="13" t="s">
        <v>80</v>
      </c>
      <c r="AW936" s="13" t="s">
        <v>35</v>
      </c>
      <c r="AX936" s="13" t="s">
        <v>73</v>
      </c>
      <c r="AY936" s="243" t="s">
        <v>188</v>
      </c>
    </row>
    <row r="937" s="13" customFormat="1">
      <c r="A937" s="13"/>
      <c r="B937" s="233"/>
      <c r="C937" s="234"/>
      <c r="D937" s="235" t="s">
        <v>198</v>
      </c>
      <c r="E937" s="236" t="s">
        <v>19</v>
      </c>
      <c r="F937" s="237" t="s">
        <v>1343</v>
      </c>
      <c r="G937" s="234"/>
      <c r="H937" s="236" t="s">
        <v>19</v>
      </c>
      <c r="I937" s="238"/>
      <c r="J937" s="234"/>
      <c r="K937" s="234"/>
      <c r="L937" s="239"/>
      <c r="M937" s="240"/>
      <c r="N937" s="241"/>
      <c r="O937" s="241"/>
      <c r="P937" s="241"/>
      <c r="Q937" s="241"/>
      <c r="R937" s="241"/>
      <c r="S937" s="241"/>
      <c r="T937" s="24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3" t="s">
        <v>198</v>
      </c>
      <c r="AU937" s="243" t="s">
        <v>82</v>
      </c>
      <c r="AV937" s="13" t="s">
        <v>80</v>
      </c>
      <c r="AW937" s="13" t="s">
        <v>35</v>
      </c>
      <c r="AX937" s="13" t="s">
        <v>73</v>
      </c>
      <c r="AY937" s="243" t="s">
        <v>188</v>
      </c>
    </row>
    <row r="938" s="14" customFormat="1">
      <c r="A938" s="14"/>
      <c r="B938" s="244"/>
      <c r="C938" s="245"/>
      <c r="D938" s="235" t="s">
        <v>198</v>
      </c>
      <c r="E938" s="246" t="s">
        <v>19</v>
      </c>
      <c r="F938" s="247" t="s">
        <v>7236</v>
      </c>
      <c r="G938" s="245"/>
      <c r="H938" s="248">
        <v>6.7190000000000003</v>
      </c>
      <c r="I938" s="249"/>
      <c r="J938" s="245"/>
      <c r="K938" s="245"/>
      <c r="L938" s="250"/>
      <c r="M938" s="251"/>
      <c r="N938" s="252"/>
      <c r="O938" s="252"/>
      <c r="P938" s="252"/>
      <c r="Q938" s="252"/>
      <c r="R938" s="252"/>
      <c r="S938" s="252"/>
      <c r="T938" s="253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54" t="s">
        <v>198</v>
      </c>
      <c r="AU938" s="254" t="s">
        <v>82</v>
      </c>
      <c r="AV938" s="14" t="s">
        <v>82</v>
      </c>
      <c r="AW938" s="14" t="s">
        <v>35</v>
      </c>
      <c r="AX938" s="14" t="s">
        <v>73</v>
      </c>
      <c r="AY938" s="254" t="s">
        <v>188</v>
      </c>
    </row>
    <row r="939" s="15" customFormat="1">
      <c r="A939" s="15"/>
      <c r="B939" s="255"/>
      <c r="C939" s="256"/>
      <c r="D939" s="235" t="s">
        <v>198</v>
      </c>
      <c r="E939" s="257" t="s">
        <v>19</v>
      </c>
      <c r="F939" s="258" t="s">
        <v>229</v>
      </c>
      <c r="G939" s="256"/>
      <c r="H939" s="259">
        <v>6.7190000000000003</v>
      </c>
      <c r="I939" s="260"/>
      <c r="J939" s="256"/>
      <c r="K939" s="256"/>
      <c r="L939" s="261"/>
      <c r="M939" s="262"/>
      <c r="N939" s="263"/>
      <c r="O939" s="263"/>
      <c r="P939" s="263"/>
      <c r="Q939" s="263"/>
      <c r="R939" s="263"/>
      <c r="S939" s="263"/>
      <c r="T939" s="264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T939" s="265" t="s">
        <v>198</v>
      </c>
      <c r="AU939" s="265" t="s">
        <v>82</v>
      </c>
      <c r="AV939" s="15" t="s">
        <v>135</v>
      </c>
      <c r="AW939" s="15" t="s">
        <v>35</v>
      </c>
      <c r="AX939" s="15" t="s">
        <v>80</v>
      </c>
      <c r="AY939" s="265" t="s">
        <v>188</v>
      </c>
    </row>
    <row r="940" s="2" customFormat="1" ht="16.5" customHeight="1">
      <c r="A940" s="40"/>
      <c r="B940" s="41"/>
      <c r="C940" s="272" t="s">
        <v>1370</v>
      </c>
      <c r="D940" s="272" t="s">
        <v>522</v>
      </c>
      <c r="E940" s="273" t="s">
        <v>1350</v>
      </c>
      <c r="F940" s="274" t="s">
        <v>1351</v>
      </c>
      <c r="G940" s="275" t="s">
        <v>1352</v>
      </c>
      <c r="H940" s="276">
        <v>6</v>
      </c>
      <c r="I940" s="277"/>
      <c r="J940" s="278">
        <f>ROUND(I940*H940,2)</f>
        <v>0</v>
      </c>
      <c r="K940" s="274" t="s">
        <v>452</v>
      </c>
      <c r="L940" s="279"/>
      <c r="M940" s="280" t="s">
        <v>19</v>
      </c>
      <c r="N940" s="281" t="s">
        <v>44</v>
      </c>
      <c r="O940" s="86"/>
      <c r="P940" s="224">
        <f>O940*H940</f>
        <v>0</v>
      </c>
      <c r="Q940" s="224">
        <v>0</v>
      </c>
      <c r="R940" s="224">
        <f>Q940*H940</f>
        <v>0</v>
      </c>
      <c r="S940" s="224">
        <v>0</v>
      </c>
      <c r="T940" s="225">
        <f>S940*H940</f>
        <v>0</v>
      </c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R940" s="226" t="s">
        <v>630</v>
      </c>
      <c r="AT940" s="226" t="s">
        <v>522</v>
      </c>
      <c r="AU940" s="226" t="s">
        <v>82</v>
      </c>
      <c r="AY940" s="19" t="s">
        <v>188</v>
      </c>
      <c r="BE940" s="227">
        <f>IF(N940="základní",J940,0)</f>
        <v>0</v>
      </c>
      <c r="BF940" s="227">
        <f>IF(N940="snížená",J940,0)</f>
        <v>0</v>
      </c>
      <c r="BG940" s="227">
        <f>IF(N940="zákl. přenesená",J940,0)</f>
        <v>0</v>
      </c>
      <c r="BH940" s="227">
        <f>IF(N940="sníž. přenesená",J940,0)</f>
        <v>0</v>
      </c>
      <c r="BI940" s="227">
        <f>IF(N940="nulová",J940,0)</f>
        <v>0</v>
      </c>
      <c r="BJ940" s="19" t="s">
        <v>80</v>
      </c>
      <c r="BK940" s="227">
        <f>ROUND(I940*H940,2)</f>
        <v>0</v>
      </c>
      <c r="BL940" s="19" t="s">
        <v>342</v>
      </c>
      <c r="BM940" s="226" t="s">
        <v>7238</v>
      </c>
    </row>
    <row r="941" s="13" customFormat="1">
      <c r="A941" s="13"/>
      <c r="B941" s="233"/>
      <c r="C941" s="234"/>
      <c r="D941" s="235" t="s">
        <v>198</v>
      </c>
      <c r="E941" s="236" t="s">
        <v>19</v>
      </c>
      <c r="F941" s="237" t="s">
        <v>1342</v>
      </c>
      <c r="G941" s="234"/>
      <c r="H941" s="236" t="s">
        <v>19</v>
      </c>
      <c r="I941" s="238"/>
      <c r="J941" s="234"/>
      <c r="K941" s="234"/>
      <c r="L941" s="239"/>
      <c r="M941" s="240"/>
      <c r="N941" s="241"/>
      <c r="O941" s="241"/>
      <c r="P941" s="241"/>
      <c r="Q941" s="241"/>
      <c r="R941" s="241"/>
      <c r="S941" s="241"/>
      <c r="T941" s="242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43" t="s">
        <v>198</v>
      </c>
      <c r="AU941" s="243" t="s">
        <v>82</v>
      </c>
      <c r="AV941" s="13" t="s">
        <v>80</v>
      </c>
      <c r="AW941" s="13" t="s">
        <v>35</v>
      </c>
      <c r="AX941" s="13" t="s">
        <v>73</v>
      </c>
      <c r="AY941" s="243" t="s">
        <v>188</v>
      </c>
    </row>
    <row r="942" s="13" customFormat="1">
      <c r="A942" s="13"/>
      <c r="B942" s="233"/>
      <c r="C942" s="234"/>
      <c r="D942" s="235" t="s">
        <v>198</v>
      </c>
      <c r="E942" s="236" t="s">
        <v>19</v>
      </c>
      <c r="F942" s="237" t="s">
        <v>1343</v>
      </c>
      <c r="G942" s="234"/>
      <c r="H942" s="236" t="s">
        <v>19</v>
      </c>
      <c r="I942" s="238"/>
      <c r="J942" s="234"/>
      <c r="K942" s="234"/>
      <c r="L942" s="239"/>
      <c r="M942" s="240"/>
      <c r="N942" s="241"/>
      <c r="O942" s="241"/>
      <c r="P942" s="241"/>
      <c r="Q942" s="241"/>
      <c r="R942" s="241"/>
      <c r="S942" s="241"/>
      <c r="T942" s="242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3" t="s">
        <v>198</v>
      </c>
      <c r="AU942" s="243" t="s">
        <v>82</v>
      </c>
      <c r="AV942" s="13" t="s">
        <v>80</v>
      </c>
      <c r="AW942" s="13" t="s">
        <v>35</v>
      </c>
      <c r="AX942" s="13" t="s">
        <v>73</v>
      </c>
      <c r="AY942" s="243" t="s">
        <v>188</v>
      </c>
    </row>
    <row r="943" s="14" customFormat="1">
      <c r="A943" s="14"/>
      <c r="B943" s="244"/>
      <c r="C943" s="245"/>
      <c r="D943" s="235" t="s">
        <v>198</v>
      </c>
      <c r="E943" s="246" t="s">
        <v>19</v>
      </c>
      <c r="F943" s="247" t="s">
        <v>1354</v>
      </c>
      <c r="G943" s="245"/>
      <c r="H943" s="248">
        <v>6</v>
      </c>
      <c r="I943" s="249"/>
      <c r="J943" s="245"/>
      <c r="K943" s="245"/>
      <c r="L943" s="250"/>
      <c r="M943" s="251"/>
      <c r="N943" s="252"/>
      <c r="O943" s="252"/>
      <c r="P943" s="252"/>
      <c r="Q943" s="252"/>
      <c r="R943" s="252"/>
      <c r="S943" s="252"/>
      <c r="T943" s="253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54" t="s">
        <v>198</v>
      </c>
      <c r="AU943" s="254" t="s">
        <v>82</v>
      </c>
      <c r="AV943" s="14" t="s">
        <v>82</v>
      </c>
      <c r="AW943" s="14" t="s">
        <v>35</v>
      </c>
      <c r="AX943" s="14" t="s">
        <v>73</v>
      </c>
      <c r="AY943" s="254" t="s">
        <v>188</v>
      </c>
    </row>
    <row r="944" s="15" customFormat="1">
      <c r="A944" s="15"/>
      <c r="B944" s="255"/>
      <c r="C944" s="256"/>
      <c r="D944" s="235" t="s">
        <v>198</v>
      </c>
      <c r="E944" s="257" t="s">
        <v>19</v>
      </c>
      <c r="F944" s="258" t="s">
        <v>229</v>
      </c>
      <c r="G944" s="256"/>
      <c r="H944" s="259">
        <v>6</v>
      </c>
      <c r="I944" s="260"/>
      <c r="J944" s="256"/>
      <c r="K944" s="256"/>
      <c r="L944" s="261"/>
      <c r="M944" s="262"/>
      <c r="N944" s="263"/>
      <c r="O944" s="263"/>
      <c r="P944" s="263"/>
      <c r="Q944" s="263"/>
      <c r="R944" s="263"/>
      <c r="S944" s="263"/>
      <c r="T944" s="264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T944" s="265" t="s">
        <v>198</v>
      </c>
      <c r="AU944" s="265" t="s">
        <v>82</v>
      </c>
      <c r="AV944" s="15" t="s">
        <v>135</v>
      </c>
      <c r="AW944" s="15" t="s">
        <v>35</v>
      </c>
      <c r="AX944" s="15" t="s">
        <v>80</v>
      </c>
      <c r="AY944" s="265" t="s">
        <v>188</v>
      </c>
    </row>
    <row r="945" s="2" customFormat="1" ht="24.15" customHeight="1">
      <c r="A945" s="40"/>
      <c r="B945" s="41"/>
      <c r="C945" s="215" t="s">
        <v>1374</v>
      </c>
      <c r="D945" s="215" t="s">
        <v>190</v>
      </c>
      <c r="E945" s="216" t="s">
        <v>2012</v>
      </c>
      <c r="F945" s="217" t="s">
        <v>2013</v>
      </c>
      <c r="G945" s="218" t="s">
        <v>442</v>
      </c>
      <c r="H945" s="219">
        <v>10</v>
      </c>
      <c r="I945" s="220"/>
      <c r="J945" s="221">
        <f>ROUND(I945*H945,2)</f>
        <v>0</v>
      </c>
      <c r="K945" s="217" t="s">
        <v>194</v>
      </c>
      <c r="L945" s="46"/>
      <c r="M945" s="222" t="s">
        <v>19</v>
      </c>
      <c r="N945" s="223" t="s">
        <v>44</v>
      </c>
      <c r="O945" s="86"/>
      <c r="P945" s="224">
        <f>O945*H945</f>
        <v>0</v>
      </c>
      <c r="Q945" s="224">
        <v>0</v>
      </c>
      <c r="R945" s="224">
        <f>Q945*H945</f>
        <v>0</v>
      </c>
      <c r="S945" s="224">
        <v>0</v>
      </c>
      <c r="T945" s="225">
        <f>S945*H945</f>
        <v>0</v>
      </c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R945" s="226" t="s">
        <v>342</v>
      </c>
      <c r="AT945" s="226" t="s">
        <v>190</v>
      </c>
      <c r="AU945" s="226" t="s">
        <v>82</v>
      </c>
      <c r="AY945" s="19" t="s">
        <v>188</v>
      </c>
      <c r="BE945" s="227">
        <f>IF(N945="základní",J945,0)</f>
        <v>0</v>
      </c>
      <c r="BF945" s="227">
        <f>IF(N945="snížená",J945,0)</f>
        <v>0</v>
      </c>
      <c r="BG945" s="227">
        <f>IF(N945="zákl. přenesená",J945,0)</f>
        <v>0</v>
      </c>
      <c r="BH945" s="227">
        <f>IF(N945="sníž. přenesená",J945,0)</f>
        <v>0</v>
      </c>
      <c r="BI945" s="227">
        <f>IF(N945="nulová",J945,0)</f>
        <v>0</v>
      </c>
      <c r="BJ945" s="19" t="s">
        <v>80</v>
      </c>
      <c r="BK945" s="227">
        <f>ROUND(I945*H945,2)</f>
        <v>0</v>
      </c>
      <c r="BL945" s="19" t="s">
        <v>342</v>
      </c>
      <c r="BM945" s="226" t="s">
        <v>7239</v>
      </c>
    </row>
    <row r="946" s="2" customFormat="1">
      <c r="A946" s="40"/>
      <c r="B946" s="41"/>
      <c r="C946" s="42"/>
      <c r="D946" s="228" t="s">
        <v>196</v>
      </c>
      <c r="E946" s="42"/>
      <c r="F946" s="229" t="s">
        <v>2015</v>
      </c>
      <c r="G946" s="42"/>
      <c r="H946" s="42"/>
      <c r="I946" s="230"/>
      <c r="J946" s="42"/>
      <c r="K946" s="42"/>
      <c r="L946" s="46"/>
      <c r="M946" s="231"/>
      <c r="N946" s="232"/>
      <c r="O946" s="86"/>
      <c r="P946" s="86"/>
      <c r="Q946" s="86"/>
      <c r="R946" s="86"/>
      <c r="S946" s="86"/>
      <c r="T946" s="87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T946" s="19" t="s">
        <v>196</v>
      </c>
      <c r="AU946" s="19" t="s">
        <v>82</v>
      </c>
    </row>
    <row r="947" s="13" customFormat="1">
      <c r="A947" s="13"/>
      <c r="B947" s="233"/>
      <c r="C947" s="234"/>
      <c r="D947" s="235" t="s">
        <v>198</v>
      </c>
      <c r="E947" s="236" t="s">
        <v>19</v>
      </c>
      <c r="F947" s="237" t="s">
        <v>655</v>
      </c>
      <c r="G947" s="234"/>
      <c r="H947" s="236" t="s">
        <v>19</v>
      </c>
      <c r="I947" s="238"/>
      <c r="J947" s="234"/>
      <c r="K947" s="234"/>
      <c r="L947" s="239"/>
      <c r="M947" s="240"/>
      <c r="N947" s="241"/>
      <c r="O947" s="241"/>
      <c r="P947" s="241"/>
      <c r="Q947" s="241"/>
      <c r="R947" s="241"/>
      <c r="S947" s="241"/>
      <c r="T947" s="242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43" t="s">
        <v>198</v>
      </c>
      <c r="AU947" s="243" t="s">
        <v>82</v>
      </c>
      <c r="AV947" s="13" t="s">
        <v>80</v>
      </c>
      <c r="AW947" s="13" t="s">
        <v>35</v>
      </c>
      <c r="AX947" s="13" t="s">
        <v>73</v>
      </c>
      <c r="AY947" s="243" t="s">
        <v>188</v>
      </c>
    </row>
    <row r="948" s="13" customFormat="1">
      <c r="A948" s="13"/>
      <c r="B948" s="233"/>
      <c r="C948" s="234"/>
      <c r="D948" s="235" t="s">
        <v>198</v>
      </c>
      <c r="E948" s="236" t="s">
        <v>19</v>
      </c>
      <c r="F948" s="237" t="s">
        <v>7077</v>
      </c>
      <c r="G948" s="234"/>
      <c r="H948" s="236" t="s">
        <v>19</v>
      </c>
      <c r="I948" s="238"/>
      <c r="J948" s="234"/>
      <c r="K948" s="234"/>
      <c r="L948" s="239"/>
      <c r="M948" s="240"/>
      <c r="N948" s="241"/>
      <c r="O948" s="241"/>
      <c r="P948" s="241"/>
      <c r="Q948" s="241"/>
      <c r="R948" s="241"/>
      <c r="S948" s="241"/>
      <c r="T948" s="242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43" t="s">
        <v>198</v>
      </c>
      <c r="AU948" s="243" t="s">
        <v>82</v>
      </c>
      <c r="AV948" s="13" t="s">
        <v>80</v>
      </c>
      <c r="AW948" s="13" t="s">
        <v>35</v>
      </c>
      <c r="AX948" s="13" t="s">
        <v>73</v>
      </c>
      <c r="AY948" s="243" t="s">
        <v>188</v>
      </c>
    </row>
    <row r="949" s="14" customFormat="1">
      <c r="A949" s="14"/>
      <c r="B949" s="244"/>
      <c r="C949" s="245"/>
      <c r="D949" s="235" t="s">
        <v>198</v>
      </c>
      <c r="E949" s="246" t="s">
        <v>19</v>
      </c>
      <c r="F949" s="247" t="s">
        <v>82</v>
      </c>
      <c r="G949" s="245"/>
      <c r="H949" s="248">
        <v>2</v>
      </c>
      <c r="I949" s="249"/>
      <c r="J949" s="245"/>
      <c r="K949" s="245"/>
      <c r="L949" s="250"/>
      <c r="M949" s="251"/>
      <c r="N949" s="252"/>
      <c r="O949" s="252"/>
      <c r="P949" s="252"/>
      <c r="Q949" s="252"/>
      <c r="R949" s="252"/>
      <c r="S949" s="252"/>
      <c r="T949" s="253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54" t="s">
        <v>198</v>
      </c>
      <c r="AU949" s="254" t="s">
        <v>82</v>
      </c>
      <c r="AV949" s="14" t="s">
        <v>82</v>
      </c>
      <c r="AW949" s="14" t="s">
        <v>35</v>
      </c>
      <c r="AX949" s="14" t="s">
        <v>73</v>
      </c>
      <c r="AY949" s="254" t="s">
        <v>188</v>
      </c>
    </row>
    <row r="950" s="13" customFormat="1">
      <c r="A950" s="13"/>
      <c r="B950" s="233"/>
      <c r="C950" s="234"/>
      <c r="D950" s="235" t="s">
        <v>198</v>
      </c>
      <c r="E950" s="236" t="s">
        <v>19</v>
      </c>
      <c r="F950" s="237" t="s">
        <v>1760</v>
      </c>
      <c r="G950" s="234"/>
      <c r="H950" s="236" t="s">
        <v>19</v>
      </c>
      <c r="I950" s="238"/>
      <c r="J950" s="234"/>
      <c r="K950" s="234"/>
      <c r="L950" s="239"/>
      <c r="M950" s="240"/>
      <c r="N950" s="241"/>
      <c r="O950" s="241"/>
      <c r="P950" s="241"/>
      <c r="Q950" s="241"/>
      <c r="R950" s="241"/>
      <c r="S950" s="241"/>
      <c r="T950" s="242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43" t="s">
        <v>198</v>
      </c>
      <c r="AU950" s="243" t="s">
        <v>82</v>
      </c>
      <c r="AV950" s="13" t="s">
        <v>80</v>
      </c>
      <c r="AW950" s="13" t="s">
        <v>35</v>
      </c>
      <c r="AX950" s="13" t="s">
        <v>73</v>
      </c>
      <c r="AY950" s="243" t="s">
        <v>188</v>
      </c>
    </row>
    <row r="951" s="14" customFormat="1">
      <c r="A951" s="14"/>
      <c r="B951" s="244"/>
      <c r="C951" s="245"/>
      <c r="D951" s="235" t="s">
        <v>198</v>
      </c>
      <c r="E951" s="246" t="s">
        <v>19</v>
      </c>
      <c r="F951" s="247" t="s">
        <v>7079</v>
      </c>
      <c r="G951" s="245"/>
      <c r="H951" s="248">
        <v>8</v>
      </c>
      <c r="I951" s="249"/>
      <c r="J951" s="245"/>
      <c r="K951" s="245"/>
      <c r="L951" s="250"/>
      <c r="M951" s="251"/>
      <c r="N951" s="252"/>
      <c r="O951" s="252"/>
      <c r="P951" s="252"/>
      <c r="Q951" s="252"/>
      <c r="R951" s="252"/>
      <c r="S951" s="252"/>
      <c r="T951" s="253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54" t="s">
        <v>198</v>
      </c>
      <c r="AU951" s="254" t="s">
        <v>82</v>
      </c>
      <c r="AV951" s="14" t="s">
        <v>82</v>
      </c>
      <c r="AW951" s="14" t="s">
        <v>35</v>
      </c>
      <c r="AX951" s="14" t="s">
        <v>73</v>
      </c>
      <c r="AY951" s="254" t="s">
        <v>188</v>
      </c>
    </row>
    <row r="952" s="15" customFormat="1">
      <c r="A952" s="15"/>
      <c r="B952" s="255"/>
      <c r="C952" s="256"/>
      <c r="D952" s="235" t="s">
        <v>198</v>
      </c>
      <c r="E952" s="257" t="s">
        <v>19</v>
      </c>
      <c r="F952" s="258" t="s">
        <v>229</v>
      </c>
      <c r="G952" s="256"/>
      <c r="H952" s="259">
        <v>10</v>
      </c>
      <c r="I952" s="260"/>
      <c r="J952" s="256"/>
      <c r="K952" s="256"/>
      <c r="L952" s="261"/>
      <c r="M952" s="262"/>
      <c r="N952" s="263"/>
      <c r="O952" s="263"/>
      <c r="P952" s="263"/>
      <c r="Q952" s="263"/>
      <c r="R952" s="263"/>
      <c r="S952" s="263"/>
      <c r="T952" s="264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T952" s="265" t="s">
        <v>198</v>
      </c>
      <c r="AU952" s="265" t="s">
        <v>82</v>
      </c>
      <c r="AV952" s="15" t="s">
        <v>135</v>
      </c>
      <c r="AW952" s="15" t="s">
        <v>35</v>
      </c>
      <c r="AX952" s="15" t="s">
        <v>80</v>
      </c>
      <c r="AY952" s="265" t="s">
        <v>188</v>
      </c>
    </row>
    <row r="953" s="2" customFormat="1" ht="16.5" customHeight="1">
      <c r="A953" s="40"/>
      <c r="B953" s="41"/>
      <c r="C953" s="272" t="s">
        <v>1381</v>
      </c>
      <c r="D953" s="272" t="s">
        <v>522</v>
      </c>
      <c r="E953" s="273" t="s">
        <v>7240</v>
      </c>
      <c r="F953" s="274" t="s">
        <v>7241</v>
      </c>
      <c r="G953" s="275" t="s">
        <v>442</v>
      </c>
      <c r="H953" s="276">
        <v>2</v>
      </c>
      <c r="I953" s="277"/>
      <c r="J953" s="278">
        <f>ROUND(I953*H953,2)</f>
        <v>0</v>
      </c>
      <c r="K953" s="274" t="s">
        <v>194</v>
      </c>
      <c r="L953" s="279"/>
      <c r="M953" s="280" t="s">
        <v>19</v>
      </c>
      <c r="N953" s="281" t="s">
        <v>44</v>
      </c>
      <c r="O953" s="86"/>
      <c r="P953" s="224">
        <f>O953*H953</f>
        <v>0</v>
      </c>
      <c r="Q953" s="224">
        <v>0.017500000000000002</v>
      </c>
      <c r="R953" s="224">
        <f>Q953*H953</f>
        <v>0.035000000000000003</v>
      </c>
      <c r="S953" s="224">
        <v>0</v>
      </c>
      <c r="T953" s="225">
        <f>S953*H953</f>
        <v>0</v>
      </c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R953" s="226" t="s">
        <v>630</v>
      </c>
      <c r="AT953" s="226" t="s">
        <v>522</v>
      </c>
      <c r="AU953" s="226" t="s">
        <v>82</v>
      </c>
      <c r="AY953" s="19" t="s">
        <v>188</v>
      </c>
      <c r="BE953" s="227">
        <f>IF(N953="základní",J953,0)</f>
        <v>0</v>
      </c>
      <c r="BF953" s="227">
        <f>IF(N953="snížená",J953,0)</f>
        <v>0</v>
      </c>
      <c r="BG953" s="227">
        <f>IF(N953="zákl. přenesená",J953,0)</f>
        <v>0</v>
      </c>
      <c r="BH953" s="227">
        <f>IF(N953="sníž. přenesená",J953,0)</f>
        <v>0</v>
      </c>
      <c r="BI953" s="227">
        <f>IF(N953="nulová",J953,0)</f>
        <v>0</v>
      </c>
      <c r="BJ953" s="19" t="s">
        <v>80</v>
      </c>
      <c r="BK953" s="227">
        <f>ROUND(I953*H953,2)</f>
        <v>0</v>
      </c>
      <c r="BL953" s="19" t="s">
        <v>342</v>
      </c>
      <c r="BM953" s="226" t="s">
        <v>7242</v>
      </c>
    </row>
    <row r="954" s="13" customFormat="1">
      <c r="A954" s="13"/>
      <c r="B954" s="233"/>
      <c r="C954" s="234"/>
      <c r="D954" s="235" t="s">
        <v>198</v>
      </c>
      <c r="E954" s="236" t="s">
        <v>19</v>
      </c>
      <c r="F954" s="237" t="s">
        <v>655</v>
      </c>
      <c r="G954" s="234"/>
      <c r="H954" s="236" t="s">
        <v>19</v>
      </c>
      <c r="I954" s="238"/>
      <c r="J954" s="234"/>
      <c r="K954" s="234"/>
      <c r="L954" s="239"/>
      <c r="M954" s="240"/>
      <c r="N954" s="241"/>
      <c r="O954" s="241"/>
      <c r="P954" s="241"/>
      <c r="Q954" s="241"/>
      <c r="R954" s="241"/>
      <c r="S954" s="241"/>
      <c r="T954" s="242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43" t="s">
        <v>198</v>
      </c>
      <c r="AU954" s="243" t="s">
        <v>82</v>
      </c>
      <c r="AV954" s="13" t="s">
        <v>80</v>
      </c>
      <c r="AW954" s="13" t="s">
        <v>35</v>
      </c>
      <c r="AX954" s="13" t="s">
        <v>73</v>
      </c>
      <c r="AY954" s="243" t="s">
        <v>188</v>
      </c>
    </row>
    <row r="955" s="13" customFormat="1">
      <c r="A955" s="13"/>
      <c r="B955" s="233"/>
      <c r="C955" s="234"/>
      <c r="D955" s="235" t="s">
        <v>198</v>
      </c>
      <c r="E955" s="236" t="s">
        <v>19</v>
      </c>
      <c r="F955" s="237" t="s">
        <v>7077</v>
      </c>
      <c r="G955" s="234"/>
      <c r="H955" s="236" t="s">
        <v>19</v>
      </c>
      <c r="I955" s="238"/>
      <c r="J955" s="234"/>
      <c r="K955" s="234"/>
      <c r="L955" s="239"/>
      <c r="M955" s="240"/>
      <c r="N955" s="241"/>
      <c r="O955" s="241"/>
      <c r="P955" s="241"/>
      <c r="Q955" s="241"/>
      <c r="R955" s="241"/>
      <c r="S955" s="241"/>
      <c r="T955" s="242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3" t="s">
        <v>198</v>
      </c>
      <c r="AU955" s="243" t="s">
        <v>82</v>
      </c>
      <c r="AV955" s="13" t="s">
        <v>80</v>
      </c>
      <c r="AW955" s="13" t="s">
        <v>35</v>
      </c>
      <c r="AX955" s="13" t="s">
        <v>73</v>
      </c>
      <c r="AY955" s="243" t="s">
        <v>188</v>
      </c>
    </row>
    <row r="956" s="14" customFormat="1">
      <c r="A956" s="14"/>
      <c r="B956" s="244"/>
      <c r="C956" s="245"/>
      <c r="D956" s="235" t="s">
        <v>198</v>
      </c>
      <c r="E956" s="246" t="s">
        <v>19</v>
      </c>
      <c r="F956" s="247" t="s">
        <v>82</v>
      </c>
      <c r="G956" s="245"/>
      <c r="H956" s="248">
        <v>2</v>
      </c>
      <c r="I956" s="249"/>
      <c r="J956" s="245"/>
      <c r="K956" s="245"/>
      <c r="L956" s="250"/>
      <c r="M956" s="251"/>
      <c r="N956" s="252"/>
      <c r="O956" s="252"/>
      <c r="P956" s="252"/>
      <c r="Q956" s="252"/>
      <c r="R956" s="252"/>
      <c r="S956" s="252"/>
      <c r="T956" s="253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4" t="s">
        <v>198</v>
      </c>
      <c r="AU956" s="254" t="s">
        <v>82</v>
      </c>
      <c r="AV956" s="14" t="s">
        <v>82</v>
      </c>
      <c r="AW956" s="14" t="s">
        <v>35</v>
      </c>
      <c r="AX956" s="14" t="s">
        <v>73</v>
      </c>
      <c r="AY956" s="254" t="s">
        <v>188</v>
      </c>
    </row>
    <row r="957" s="15" customFormat="1">
      <c r="A957" s="15"/>
      <c r="B957" s="255"/>
      <c r="C957" s="256"/>
      <c r="D957" s="235" t="s">
        <v>198</v>
      </c>
      <c r="E957" s="257" t="s">
        <v>19</v>
      </c>
      <c r="F957" s="258" t="s">
        <v>229</v>
      </c>
      <c r="G957" s="256"/>
      <c r="H957" s="259">
        <v>2</v>
      </c>
      <c r="I957" s="260"/>
      <c r="J957" s="256"/>
      <c r="K957" s="256"/>
      <c r="L957" s="261"/>
      <c r="M957" s="262"/>
      <c r="N957" s="263"/>
      <c r="O957" s="263"/>
      <c r="P957" s="263"/>
      <c r="Q957" s="263"/>
      <c r="R957" s="263"/>
      <c r="S957" s="263"/>
      <c r="T957" s="264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T957" s="265" t="s">
        <v>198</v>
      </c>
      <c r="AU957" s="265" t="s">
        <v>82</v>
      </c>
      <c r="AV957" s="15" t="s">
        <v>135</v>
      </c>
      <c r="AW957" s="15" t="s">
        <v>35</v>
      </c>
      <c r="AX957" s="15" t="s">
        <v>80</v>
      </c>
      <c r="AY957" s="265" t="s">
        <v>188</v>
      </c>
    </row>
    <row r="958" s="2" customFormat="1" ht="16.5" customHeight="1">
      <c r="A958" s="40"/>
      <c r="B958" s="41"/>
      <c r="C958" s="272" t="s">
        <v>1390</v>
      </c>
      <c r="D958" s="272" t="s">
        <v>522</v>
      </c>
      <c r="E958" s="273" t="s">
        <v>2017</v>
      </c>
      <c r="F958" s="274" t="s">
        <v>2018</v>
      </c>
      <c r="G958" s="275" t="s">
        <v>442</v>
      </c>
      <c r="H958" s="276">
        <v>8</v>
      </c>
      <c r="I958" s="277"/>
      <c r="J958" s="278">
        <f>ROUND(I958*H958,2)</f>
        <v>0</v>
      </c>
      <c r="K958" s="274" t="s">
        <v>194</v>
      </c>
      <c r="L958" s="279"/>
      <c r="M958" s="280" t="s">
        <v>19</v>
      </c>
      <c r="N958" s="281" t="s">
        <v>44</v>
      </c>
      <c r="O958" s="86"/>
      <c r="P958" s="224">
        <f>O958*H958</f>
        <v>0</v>
      </c>
      <c r="Q958" s="224">
        <v>0.0195</v>
      </c>
      <c r="R958" s="224">
        <f>Q958*H958</f>
        <v>0.156</v>
      </c>
      <c r="S958" s="224">
        <v>0</v>
      </c>
      <c r="T958" s="225">
        <f>S958*H958</f>
        <v>0</v>
      </c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R958" s="226" t="s">
        <v>630</v>
      </c>
      <c r="AT958" s="226" t="s">
        <v>522</v>
      </c>
      <c r="AU958" s="226" t="s">
        <v>82</v>
      </c>
      <c r="AY958" s="19" t="s">
        <v>188</v>
      </c>
      <c r="BE958" s="227">
        <f>IF(N958="základní",J958,0)</f>
        <v>0</v>
      </c>
      <c r="BF958" s="227">
        <f>IF(N958="snížená",J958,0)</f>
        <v>0</v>
      </c>
      <c r="BG958" s="227">
        <f>IF(N958="zákl. přenesená",J958,0)</f>
        <v>0</v>
      </c>
      <c r="BH958" s="227">
        <f>IF(N958="sníž. přenesená",J958,0)</f>
        <v>0</v>
      </c>
      <c r="BI958" s="227">
        <f>IF(N958="nulová",J958,0)</f>
        <v>0</v>
      </c>
      <c r="BJ958" s="19" t="s">
        <v>80</v>
      </c>
      <c r="BK958" s="227">
        <f>ROUND(I958*H958,2)</f>
        <v>0</v>
      </c>
      <c r="BL958" s="19" t="s">
        <v>342</v>
      </c>
      <c r="BM958" s="226" t="s">
        <v>7243</v>
      </c>
    </row>
    <row r="959" s="13" customFormat="1">
      <c r="A959" s="13"/>
      <c r="B959" s="233"/>
      <c r="C959" s="234"/>
      <c r="D959" s="235" t="s">
        <v>198</v>
      </c>
      <c r="E959" s="236" t="s">
        <v>19</v>
      </c>
      <c r="F959" s="237" t="s">
        <v>655</v>
      </c>
      <c r="G959" s="234"/>
      <c r="H959" s="236" t="s">
        <v>19</v>
      </c>
      <c r="I959" s="238"/>
      <c r="J959" s="234"/>
      <c r="K959" s="234"/>
      <c r="L959" s="239"/>
      <c r="M959" s="240"/>
      <c r="N959" s="241"/>
      <c r="O959" s="241"/>
      <c r="P959" s="241"/>
      <c r="Q959" s="241"/>
      <c r="R959" s="241"/>
      <c r="S959" s="241"/>
      <c r="T959" s="242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43" t="s">
        <v>198</v>
      </c>
      <c r="AU959" s="243" t="s">
        <v>82</v>
      </c>
      <c r="AV959" s="13" t="s">
        <v>80</v>
      </c>
      <c r="AW959" s="13" t="s">
        <v>35</v>
      </c>
      <c r="AX959" s="13" t="s">
        <v>73</v>
      </c>
      <c r="AY959" s="243" t="s">
        <v>188</v>
      </c>
    </row>
    <row r="960" s="13" customFormat="1">
      <c r="A960" s="13"/>
      <c r="B960" s="233"/>
      <c r="C960" s="234"/>
      <c r="D960" s="235" t="s">
        <v>198</v>
      </c>
      <c r="E960" s="236" t="s">
        <v>19</v>
      </c>
      <c r="F960" s="237" t="s">
        <v>1760</v>
      </c>
      <c r="G960" s="234"/>
      <c r="H960" s="236" t="s">
        <v>19</v>
      </c>
      <c r="I960" s="238"/>
      <c r="J960" s="234"/>
      <c r="K960" s="234"/>
      <c r="L960" s="239"/>
      <c r="M960" s="240"/>
      <c r="N960" s="241"/>
      <c r="O960" s="241"/>
      <c r="P960" s="241"/>
      <c r="Q960" s="241"/>
      <c r="R960" s="241"/>
      <c r="S960" s="241"/>
      <c r="T960" s="242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43" t="s">
        <v>198</v>
      </c>
      <c r="AU960" s="243" t="s">
        <v>82</v>
      </c>
      <c r="AV960" s="13" t="s">
        <v>80</v>
      </c>
      <c r="AW960" s="13" t="s">
        <v>35</v>
      </c>
      <c r="AX960" s="13" t="s">
        <v>73</v>
      </c>
      <c r="AY960" s="243" t="s">
        <v>188</v>
      </c>
    </row>
    <row r="961" s="14" customFormat="1">
      <c r="A961" s="14"/>
      <c r="B961" s="244"/>
      <c r="C961" s="245"/>
      <c r="D961" s="235" t="s">
        <v>198</v>
      </c>
      <c r="E961" s="246" t="s">
        <v>19</v>
      </c>
      <c r="F961" s="247" t="s">
        <v>7079</v>
      </c>
      <c r="G961" s="245"/>
      <c r="H961" s="248">
        <v>8</v>
      </c>
      <c r="I961" s="249"/>
      <c r="J961" s="245"/>
      <c r="K961" s="245"/>
      <c r="L961" s="250"/>
      <c r="M961" s="251"/>
      <c r="N961" s="252"/>
      <c r="O961" s="252"/>
      <c r="P961" s="252"/>
      <c r="Q961" s="252"/>
      <c r="R961" s="252"/>
      <c r="S961" s="252"/>
      <c r="T961" s="253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54" t="s">
        <v>198</v>
      </c>
      <c r="AU961" s="254" t="s">
        <v>82</v>
      </c>
      <c r="AV961" s="14" t="s">
        <v>82</v>
      </c>
      <c r="AW961" s="14" t="s">
        <v>35</v>
      </c>
      <c r="AX961" s="14" t="s">
        <v>73</v>
      </c>
      <c r="AY961" s="254" t="s">
        <v>188</v>
      </c>
    </row>
    <row r="962" s="15" customFormat="1">
      <c r="A962" s="15"/>
      <c r="B962" s="255"/>
      <c r="C962" s="256"/>
      <c r="D962" s="235" t="s">
        <v>198</v>
      </c>
      <c r="E962" s="257" t="s">
        <v>19</v>
      </c>
      <c r="F962" s="258" t="s">
        <v>229</v>
      </c>
      <c r="G962" s="256"/>
      <c r="H962" s="259">
        <v>8</v>
      </c>
      <c r="I962" s="260"/>
      <c r="J962" s="256"/>
      <c r="K962" s="256"/>
      <c r="L962" s="261"/>
      <c r="M962" s="262"/>
      <c r="N962" s="263"/>
      <c r="O962" s="263"/>
      <c r="P962" s="263"/>
      <c r="Q962" s="263"/>
      <c r="R962" s="263"/>
      <c r="S962" s="263"/>
      <c r="T962" s="264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T962" s="265" t="s">
        <v>198</v>
      </c>
      <c r="AU962" s="265" t="s">
        <v>82</v>
      </c>
      <c r="AV962" s="15" t="s">
        <v>135</v>
      </c>
      <c r="AW962" s="15" t="s">
        <v>35</v>
      </c>
      <c r="AX962" s="15" t="s">
        <v>80</v>
      </c>
      <c r="AY962" s="265" t="s">
        <v>188</v>
      </c>
    </row>
    <row r="963" s="2" customFormat="1" ht="24.15" customHeight="1">
      <c r="A963" s="40"/>
      <c r="B963" s="41"/>
      <c r="C963" s="215" t="s">
        <v>1394</v>
      </c>
      <c r="D963" s="215" t="s">
        <v>190</v>
      </c>
      <c r="E963" s="216" t="s">
        <v>7244</v>
      </c>
      <c r="F963" s="217" t="s">
        <v>7245</v>
      </c>
      <c r="G963" s="218" t="s">
        <v>442</v>
      </c>
      <c r="H963" s="219">
        <v>5</v>
      </c>
      <c r="I963" s="220"/>
      <c r="J963" s="221">
        <f>ROUND(I963*H963,2)</f>
        <v>0</v>
      </c>
      <c r="K963" s="217" t="s">
        <v>194</v>
      </c>
      <c r="L963" s="46"/>
      <c r="M963" s="222" t="s">
        <v>19</v>
      </c>
      <c r="N963" s="223" t="s">
        <v>44</v>
      </c>
      <c r="O963" s="86"/>
      <c r="P963" s="224">
        <f>O963*H963</f>
        <v>0</v>
      </c>
      <c r="Q963" s="224">
        <v>0</v>
      </c>
      <c r="R963" s="224">
        <f>Q963*H963</f>
        <v>0</v>
      </c>
      <c r="S963" s="224">
        <v>0</v>
      </c>
      <c r="T963" s="225">
        <f>S963*H963</f>
        <v>0</v>
      </c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R963" s="226" t="s">
        <v>342</v>
      </c>
      <c r="AT963" s="226" t="s">
        <v>190</v>
      </c>
      <c r="AU963" s="226" t="s">
        <v>82</v>
      </c>
      <c r="AY963" s="19" t="s">
        <v>188</v>
      </c>
      <c r="BE963" s="227">
        <f>IF(N963="základní",J963,0)</f>
        <v>0</v>
      </c>
      <c r="BF963" s="227">
        <f>IF(N963="snížená",J963,0)</f>
        <v>0</v>
      </c>
      <c r="BG963" s="227">
        <f>IF(N963="zákl. přenesená",J963,0)</f>
        <v>0</v>
      </c>
      <c r="BH963" s="227">
        <f>IF(N963="sníž. přenesená",J963,0)</f>
        <v>0</v>
      </c>
      <c r="BI963" s="227">
        <f>IF(N963="nulová",J963,0)</f>
        <v>0</v>
      </c>
      <c r="BJ963" s="19" t="s">
        <v>80</v>
      </c>
      <c r="BK963" s="227">
        <f>ROUND(I963*H963,2)</f>
        <v>0</v>
      </c>
      <c r="BL963" s="19" t="s">
        <v>342</v>
      </c>
      <c r="BM963" s="226" t="s">
        <v>7246</v>
      </c>
    </row>
    <row r="964" s="2" customFormat="1">
      <c r="A964" s="40"/>
      <c r="B964" s="41"/>
      <c r="C964" s="42"/>
      <c r="D964" s="228" t="s">
        <v>196</v>
      </c>
      <c r="E964" s="42"/>
      <c r="F964" s="229" t="s">
        <v>7247</v>
      </c>
      <c r="G964" s="42"/>
      <c r="H964" s="42"/>
      <c r="I964" s="230"/>
      <c r="J964" s="42"/>
      <c r="K964" s="42"/>
      <c r="L964" s="46"/>
      <c r="M964" s="231"/>
      <c r="N964" s="232"/>
      <c r="O964" s="86"/>
      <c r="P964" s="86"/>
      <c r="Q964" s="86"/>
      <c r="R964" s="86"/>
      <c r="S964" s="86"/>
      <c r="T964" s="87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T964" s="19" t="s">
        <v>196</v>
      </c>
      <c r="AU964" s="19" t="s">
        <v>82</v>
      </c>
    </row>
    <row r="965" s="13" customFormat="1">
      <c r="A965" s="13"/>
      <c r="B965" s="233"/>
      <c r="C965" s="234"/>
      <c r="D965" s="235" t="s">
        <v>198</v>
      </c>
      <c r="E965" s="236" t="s">
        <v>19</v>
      </c>
      <c r="F965" s="237" t="s">
        <v>655</v>
      </c>
      <c r="G965" s="234"/>
      <c r="H965" s="236" t="s">
        <v>19</v>
      </c>
      <c r="I965" s="238"/>
      <c r="J965" s="234"/>
      <c r="K965" s="234"/>
      <c r="L965" s="239"/>
      <c r="M965" s="240"/>
      <c r="N965" s="241"/>
      <c r="O965" s="241"/>
      <c r="P965" s="241"/>
      <c r="Q965" s="241"/>
      <c r="R965" s="241"/>
      <c r="S965" s="241"/>
      <c r="T965" s="24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43" t="s">
        <v>198</v>
      </c>
      <c r="AU965" s="243" t="s">
        <v>82</v>
      </c>
      <c r="AV965" s="13" t="s">
        <v>80</v>
      </c>
      <c r="AW965" s="13" t="s">
        <v>35</v>
      </c>
      <c r="AX965" s="13" t="s">
        <v>73</v>
      </c>
      <c r="AY965" s="243" t="s">
        <v>188</v>
      </c>
    </row>
    <row r="966" s="13" customFormat="1">
      <c r="A966" s="13"/>
      <c r="B966" s="233"/>
      <c r="C966" s="234"/>
      <c r="D966" s="235" t="s">
        <v>198</v>
      </c>
      <c r="E966" s="236" t="s">
        <v>19</v>
      </c>
      <c r="F966" s="237" t="s">
        <v>7078</v>
      </c>
      <c r="G966" s="234"/>
      <c r="H966" s="236" t="s">
        <v>19</v>
      </c>
      <c r="I966" s="238"/>
      <c r="J966" s="234"/>
      <c r="K966" s="234"/>
      <c r="L966" s="239"/>
      <c r="M966" s="240"/>
      <c r="N966" s="241"/>
      <c r="O966" s="241"/>
      <c r="P966" s="241"/>
      <c r="Q966" s="241"/>
      <c r="R966" s="241"/>
      <c r="S966" s="241"/>
      <c r="T966" s="242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43" t="s">
        <v>198</v>
      </c>
      <c r="AU966" s="243" t="s">
        <v>82</v>
      </c>
      <c r="AV966" s="13" t="s">
        <v>80</v>
      </c>
      <c r="AW966" s="13" t="s">
        <v>35</v>
      </c>
      <c r="AX966" s="13" t="s">
        <v>73</v>
      </c>
      <c r="AY966" s="243" t="s">
        <v>188</v>
      </c>
    </row>
    <row r="967" s="14" customFormat="1">
      <c r="A967" s="14"/>
      <c r="B967" s="244"/>
      <c r="C967" s="245"/>
      <c r="D967" s="235" t="s">
        <v>198</v>
      </c>
      <c r="E967" s="246" t="s">
        <v>19</v>
      </c>
      <c r="F967" s="247" t="s">
        <v>80</v>
      </c>
      <c r="G967" s="245"/>
      <c r="H967" s="248">
        <v>1</v>
      </c>
      <c r="I967" s="249"/>
      <c r="J967" s="245"/>
      <c r="K967" s="245"/>
      <c r="L967" s="250"/>
      <c r="M967" s="251"/>
      <c r="N967" s="252"/>
      <c r="O967" s="252"/>
      <c r="P967" s="252"/>
      <c r="Q967" s="252"/>
      <c r="R967" s="252"/>
      <c r="S967" s="252"/>
      <c r="T967" s="253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54" t="s">
        <v>198</v>
      </c>
      <c r="AU967" s="254" t="s">
        <v>82</v>
      </c>
      <c r="AV967" s="14" t="s">
        <v>82</v>
      </c>
      <c r="AW967" s="14" t="s">
        <v>35</v>
      </c>
      <c r="AX967" s="14" t="s">
        <v>73</v>
      </c>
      <c r="AY967" s="254" t="s">
        <v>188</v>
      </c>
    </row>
    <row r="968" s="13" customFormat="1">
      <c r="A968" s="13"/>
      <c r="B968" s="233"/>
      <c r="C968" s="234"/>
      <c r="D968" s="235" t="s">
        <v>198</v>
      </c>
      <c r="E968" s="236" t="s">
        <v>19</v>
      </c>
      <c r="F968" s="237" t="s">
        <v>7081</v>
      </c>
      <c r="G968" s="234"/>
      <c r="H968" s="236" t="s">
        <v>19</v>
      </c>
      <c r="I968" s="238"/>
      <c r="J968" s="234"/>
      <c r="K968" s="234"/>
      <c r="L968" s="239"/>
      <c r="M968" s="240"/>
      <c r="N968" s="241"/>
      <c r="O968" s="241"/>
      <c r="P968" s="241"/>
      <c r="Q968" s="241"/>
      <c r="R968" s="241"/>
      <c r="S968" s="241"/>
      <c r="T968" s="242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43" t="s">
        <v>198</v>
      </c>
      <c r="AU968" s="243" t="s">
        <v>82</v>
      </c>
      <c r="AV968" s="13" t="s">
        <v>80</v>
      </c>
      <c r="AW968" s="13" t="s">
        <v>35</v>
      </c>
      <c r="AX968" s="13" t="s">
        <v>73</v>
      </c>
      <c r="AY968" s="243" t="s">
        <v>188</v>
      </c>
    </row>
    <row r="969" s="14" customFormat="1">
      <c r="A969" s="14"/>
      <c r="B969" s="244"/>
      <c r="C969" s="245"/>
      <c r="D969" s="235" t="s">
        <v>198</v>
      </c>
      <c r="E969" s="246" t="s">
        <v>19</v>
      </c>
      <c r="F969" s="247" t="s">
        <v>135</v>
      </c>
      <c r="G969" s="245"/>
      <c r="H969" s="248">
        <v>4</v>
      </c>
      <c r="I969" s="249"/>
      <c r="J969" s="245"/>
      <c r="K969" s="245"/>
      <c r="L969" s="250"/>
      <c r="M969" s="251"/>
      <c r="N969" s="252"/>
      <c r="O969" s="252"/>
      <c r="P969" s="252"/>
      <c r="Q969" s="252"/>
      <c r="R969" s="252"/>
      <c r="S969" s="252"/>
      <c r="T969" s="253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54" t="s">
        <v>198</v>
      </c>
      <c r="AU969" s="254" t="s">
        <v>82</v>
      </c>
      <c r="AV969" s="14" t="s">
        <v>82</v>
      </c>
      <c r="AW969" s="14" t="s">
        <v>35</v>
      </c>
      <c r="AX969" s="14" t="s">
        <v>73</v>
      </c>
      <c r="AY969" s="254" t="s">
        <v>188</v>
      </c>
    </row>
    <row r="970" s="15" customFormat="1">
      <c r="A970" s="15"/>
      <c r="B970" s="255"/>
      <c r="C970" s="256"/>
      <c r="D970" s="235" t="s">
        <v>198</v>
      </c>
      <c r="E970" s="257" t="s">
        <v>19</v>
      </c>
      <c r="F970" s="258" t="s">
        <v>229</v>
      </c>
      <c r="G970" s="256"/>
      <c r="H970" s="259">
        <v>5</v>
      </c>
      <c r="I970" s="260"/>
      <c r="J970" s="256"/>
      <c r="K970" s="256"/>
      <c r="L970" s="261"/>
      <c r="M970" s="262"/>
      <c r="N970" s="263"/>
      <c r="O970" s="263"/>
      <c r="P970" s="263"/>
      <c r="Q970" s="263"/>
      <c r="R970" s="263"/>
      <c r="S970" s="263"/>
      <c r="T970" s="264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T970" s="265" t="s">
        <v>198</v>
      </c>
      <c r="AU970" s="265" t="s">
        <v>82</v>
      </c>
      <c r="AV970" s="15" t="s">
        <v>135</v>
      </c>
      <c r="AW970" s="15" t="s">
        <v>35</v>
      </c>
      <c r="AX970" s="15" t="s">
        <v>80</v>
      </c>
      <c r="AY970" s="265" t="s">
        <v>188</v>
      </c>
    </row>
    <row r="971" s="2" customFormat="1" ht="21.75" customHeight="1">
      <c r="A971" s="40"/>
      <c r="B971" s="41"/>
      <c r="C971" s="272" t="s">
        <v>1408</v>
      </c>
      <c r="D971" s="272" t="s">
        <v>522</v>
      </c>
      <c r="E971" s="273" t="s">
        <v>7248</v>
      </c>
      <c r="F971" s="274" t="s">
        <v>7249</v>
      </c>
      <c r="G971" s="275" t="s">
        <v>442</v>
      </c>
      <c r="H971" s="276">
        <v>1</v>
      </c>
      <c r="I971" s="277"/>
      <c r="J971" s="278">
        <f>ROUND(I971*H971,2)</f>
        <v>0</v>
      </c>
      <c r="K971" s="274" t="s">
        <v>194</v>
      </c>
      <c r="L971" s="279"/>
      <c r="M971" s="280" t="s">
        <v>19</v>
      </c>
      <c r="N971" s="281" t="s">
        <v>44</v>
      </c>
      <c r="O971" s="86"/>
      <c r="P971" s="224">
        <f>O971*H971</f>
        <v>0</v>
      </c>
      <c r="Q971" s="224">
        <v>0.017500000000000002</v>
      </c>
      <c r="R971" s="224">
        <f>Q971*H971</f>
        <v>0.017500000000000002</v>
      </c>
      <c r="S971" s="224">
        <v>0</v>
      </c>
      <c r="T971" s="225">
        <f>S971*H971</f>
        <v>0</v>
      </c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R971" s="226" t="s">
        <v>630</v>
      </c>
      <c r="AT971" s="226" t="s">
        <v>522</v>
      </c>
      <c r="AU971" s="226" t="s">
        <v>82</v>
      </c>
      <c r="AY971" s="19" t="s">
        <v>188</v>
      </c>
      <c r="BE971" s="227">
        <f>IF(N971="základní",J971,0)</f>
        <v>0</v>
      </c>
      <c r="BF971" s="227">
        <f>IF(N971="snížená",J971,0)</f>
        <v>0</v>
      </c>
      <c r="BG971" s="227">
        <f>IF(N971="zákl. přenesená",J971,0)</f>
        <v>0</v>
      </c>
      <c r="BH971" s="227">
        <f>IF(N971="sníž. přenesená",J971,0)</f>
        <v>0</v>
      </c>
      <c r="BI971" s="227">
        <f>IF(N971="nulová",J971,0)</f>
        <v>0</v>
      </c>
      <c r="BJ971" s="19" t="s">
        <v>80</v>
      </c>
      <c r="BK971" s="227">
        <f>ROUND(I971*H971,2)</f>
        <v>0</v>
      </c>
      <c r="BL971" s="19" t="s">
        <v>342</v>
      </c>
      <c r="BM971" s="226" t="s">
        <v>7250</v>
      </c>
    </row>
    <row r="972" s="13" customFormat="1">
      <c r="A972" s="13"/>
      <c r="B972" s="233"/>
      <c r="C972" s="234"/>
      <c r="D972" s="235" t="s">
        <v>198</v>
      </c>
      <c r="E972" s="236" t="s">
        <v>19</v>
      </c>
      <c r="F972" s="237" t="s">
        <v>655</v>
      </c>
      <c r="G972" s="234"/>
      <c r="H972" s="236" t="s">
        <v>19</v>
      </c>
      <c r="I972" s="238"/>
      <c r="J972" s="234"/>
      <c r="K972" s="234"/>
      <c r="L972" s="239"/>
      <c r="M972" s="240"/>
      <c r="N972" s="241"/>
      <c r="O972" s="241"/>
      <c r="P972" s="241"/>
      <c r="Q972" s="241"/>
      <c r="R972" s="241"/>
      <c r="S972" s="241"/>
      <c r="T972" s="242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43" t="s">
        <v>198</v>
      </c>
      <c r="AU972" s="243" t="s">
        <v>82</v>
      </c>
      <c r="AV972" s="13" t="s">
        <v>80</v>
      </c>
      <c r="AW972" s="13" t="s">
        <v>35</v>
      </c>
      <c r="AX972" s="13" t="s">
        <v>73</v>
      </c>
      <c r="AY972" s="243" t="s">
        <v>188</v>
      </c>
    </row>
    <row r="973" s="13" customFormat="1">
      <c r="A973" s="13"/>
      <c r="B973" s="233"/>
      <c r="C973" s="234"/>
      <c r="D973" s="235" t="s">
        <v>198</v>
      </c>
      <c r="E973" s="236" t="s">
        <v>19</v>
      </c>
      <c r="F973" s="237" t="s">
        <v>7078</v>
      </c>
      <c r="G973" s="234"/>
      <c r="H973" s="236" t="s">
        <v>19</v>
      </c>
      <c r="I973" s="238"/>
      <c r="J973" s="234"/>
      <c r="K973" s="234"/>
      <c r="L973" s="239"/>
      <c r="M973" s="240"/>
      <c r="N973" s="241"/>
      <c r="O973" s="241"/>
      <c r="P973" s="241"/>
      <c r="Q973" s="241"/>
      <c r="R973" s="241"/>
      <c r="S973" s="241"/>
      <c r="T973" s="242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3" t="s">
        <v>198</v>
      </c>
      <c r="AU973" s="243" t="s">
        <v>82</v>
      </c>
      <c r="AV973" s="13" t="s">
        <v>80</v>
      </c>
      <c r="AW973" s="13" t="s">
        <v>35</v>
      </c>
      <c r="AX973" s="13" t="s">
        <v>73</v>
      </c>
      <c r="AY973" s="243" t="s">
        <v>188</v>
      </c>
    </row>
    <row r="974" s="14" customFormat="1">
      <c r="A974" s="14"/>
      <c r="B974" s="244"/>
      <c r="C974" s="245"/>
      <c r="D974" s="235" t="s">
        <v>198</v>
      </c>
      <c r="E974" s="246" t="s">
        <v>19</v>
      </c>
      <c r="F974" s="247" t="s">
        <v>80</v>
      </c>
      <c r="G974" s="245"/>
      <c r="H974" s="248">
        <v>1</v>
      </c>
      <c r="I974" s="249"/>
      <c r="J974" s="245"/>
      <c r="K974" s="245"/>
      <c r="L974" s="250"/>
      <c r="M974" s="251"/>
      <c r="N974" s="252"/>
      <c r="O974" s="252"/>
      <c r="P974" s="252"/>
      <c r="Q974" s="252"/>
      <c r="R974" s="252"/>
      <c r="S974" s="252"/>
      <c r="T974" s="253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4" t="s">
        <v>198</v>
      </c>
      <c r="AU974" s="254" t="s">
        <v>82</v>
      </c>
      <c r="AV974" s="14" t="s">
        <v>82</v>
      </c>
      <c r="AW974" s="14" t="s">
        <v>35</v>
      </c>
      <c r="AX974" s="14" t="s">
        <v>73</v>
      </c>
      <c r="AY974" s="254" t="s">
        <v>188</v>
      </c>
    </row>
    <row r="975" s="15" customFormat="1">
      <c r="A975" s="15"/>
      <c r="B975" s="255"/>
      <c r="C975" s="256"/>
      <c r="D975" s="235" t="s">
        <v>198</v>
      </c>
      <c r="E975" s="257" t="s">
        <v>19</v>
      </c>
      <c r="F975" s="258" t="s">
        <v>229</v>
      </c>
      <c r="G975" s="256"/>
      <c r="H975" s="259">
        <v>1</v>
      </c>
      <c r="I975" s="260"/>
      <c r="J975" s="256"/>
      <c r="K975" s="256"/>
      <c r="L975" s="261"/>
      <c r="M975" s="262"/>
      <c r="N975" s="263"/>
      <c r="O975" s="263"/>
      <c r="P975" s="263"/>
      <c r="Q975" s="263"/>
      <c r="R975" s="263"/>
      <c r="S975" s="263"/>
      <c r="T975" s="264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T975" s="265" t="s">
        <v>198</v>
      </c>
      <c r="AU975" s="265" t="s">
        <v>82</v>
      </c>
      <c r="AV975" s="15" t="s">
        <v>135</v>
      </c>
      <c r="AW975" s="15" t="s">
        <v>35</v>
      </c>
      <c r="AX975" s="15" t="s">
        <v>80</v>
      </c>
      <c r="AY975" s="265" t="s">
        <v>188</v>
      </c>
    </row>
    <row r="976" s="2" customFormat="1" ht="21.75" customHeight="1">
      <c r="A976" s="40"/>
      <c r="B976" s="41"/>
      <c r="C976" s="272" t="s">
        <v>1413</v>
      </c>
      <c r="D976" s="272" t="s">
        <v>522</v>
      </c>
      <c r="E976" s="273" t="s">
        <v>7251</v>
      </c>
      <c r="F976" s="274" t="s">
        <v>7252</v>
      </c>
      <c r="G976" s="275" t="s">
        <v>442</v>
      </c>
      <c r="H976" s="276">
        <v>4</v>
      </c>
      <c r="I976" s="277"/>
      <c r="J976" s="278">
        <f>ROUND(I976*H976,2)</f>
        <v>0</v>
      </c>
      <c r="K976" s="274" t="s">
        <v>194</v>
      </c>
      <c r="L976" s="279"/>
      <c r="M976" s="280" t="s">
        <v>19</v>
      </c>
      <c r="N976" s="281" t="s">
        <v>44</v>
      </c>
      <c r="O976" s="86"/>
      <c r="P976" s="224">
        <f>O976*H976</f>
        <v>0</v>
      </c>
      <c r="Q976" s="224">
        <v>0.0195</v>
      </c>
      <c r="R976" s="224">
        <f>Q976*H976</f>
        <v>0.078</v>
      </c>
      <c r="S976" s="224">
        <v>0</v>
      </c>
      <c r="T976" s="225">
        <f>S976*H976</f>
        <v>0</v>
      </c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R976" s="226" t="s">
        <v>630</v>
      </c>
      <c r="AT976" s="226" t="s">
        <v>522</v>
      </c>
      <c r="AU976" s="226" t="s">
        <v>82</v>
      </c>
      <c r="AY976" s="19" t="s">
        <v>188</v>
      </c>
      <c r="BE976" s="227">
        <f>IF(N976="základní",J976,0)</f>
        <v>0</v>
      </c>
      <c r="BF976" s="227">
        <f>IF(N976="snížená",J976,0)</f>
        <v>0</v>
      </c>
      <c r="BG976" s="227">
        <f>IF(N976="zákl. přenesená",J976,0)</f>
        <v>0</v>
      </c>
      <c r="BH976" s="227">
        <f>IF(N976="sníž. přenesená",J976,0)</f>
        <v>0</v>
      </c>
      <c r="BI976" s="227">
        <f>IF(N976="nulová",J976,0)</f>
        <v>0</v>
      </c>
      <c r="BJ976" s="19" t="s">
        <v>80</v>
      </c>
      <c r="BK976" s="227">
        <f>ROUND(I976*H976,2)</f>
        <v>0</v>
      </c>
      <c r="BL976" s="19" t="s">
        <v>342</v>
      </c>
      <c r="BM976" s="226" t="s">
        <v>7253</v>
      </c>
    </row>
    <row r="977" s="13" customFormat="1">
      <c r="A977" s="13"/>
      <c r="B977" s="233"/>
      <c r="C977" s="234"/>
      <c r="D977" s="235" t="s">
        <v>198</v>
      </c>
      <c r="E977" s="236" t="s">
        <v>19</v>
      </c>
      <c r="F977" s="237" t="s">
        <v>655</v>
      </c>
      <c r="G977" s="234"/>
      <c r="H977" s="236" t="s">
        <v>19</v>
      </c>
      <c r="I977" s="238"/>
      <c r="J977" s="234"/>
      <c r="K977" s="234"/>
      <c r="L977" s="239"/>
      <c r="M977" s="240"/>
      <c r="N977" s="241"/>
      <c r="O977" s="241"/>
      <c r="P977" s="241"/>
      <c r="Q977" s="241"/>
      <c r="R977" s="241"/>
      <c r="S977" s="241"/>
      <c r="T977" s="242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3" t="s">
        <v>198</v>
      </c>
      <c r="AU977" s="243" t="s">
        <v>82</v>
      </c>
      <c r="AV977" s="13" t="s">
        <v>80</v>
      </c>
      <c r="AW977" s="13" t="s">
        <v>35</v>
      </c>
      <c r="AX977" s="13" t="s">
        <v>73</v>
      </c>
      <c r="AY977" s="243" t="s">
        <v>188</v>
      </c>
    </row>
    <row r="978" s="13" customFormat="1">
      <c r="A978" s="13"/>
      <c r="B978" s="233"/>
      <c r="C978" s="234"/>
      <c r="D978" s="235" t="s">
        <v>198</v>
      </c>
      <c r="E978" s="236" t="s">
        <v>19</v>
      </c>
      <c r="F978" s="237" t="s">
        <v>7081</v>
      </c>
      <c r="G978" s="234"/>
      <c r="H978" s="236" t="s">
        <v>19</v>
      </c>
      <c r="I978" s="238"/>
      <c r="J978" s="234"/>
      <c r="K978" s="234"/>
      <c r="L978" s="239"/>
      <c r="M978" s="240"/>
      <c r="N978" s="241"/>
      <c r="O978" s="241"/>
      <c r="P978" s="241"/>
      <c r="Q978" s="241"/>
      <c r="R978" s="241"/>
      <c r="S978" s="241"/>
      <c r="T978" s="242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3" t="s">
        <v>198</v>
      </c>
      <c r="AU978" s="243" t="s">
        <v>82</v>
      </c>
      <c r="AV978" s="13" t="s">
        <v>80</v>
      </c>
      <c r="AW978" s="13" t="s">
        <v>35</v>
      </c>
      <c r="AX978" s="13" t="s">
        <v>73</v>
      </c>
      <c r="AY978" s="243" t="s">
        <v>188</v>
      </c>
    </row>
    <row r="979" s="14" customFormat="1">
      <c r="A979" s="14"/>
      <c r="B979" s="244"/>
      <c r="C979" s="245"/>
      <c r="D979" s="235" t="s">
        <v>198</v>
      </c>
      <c r="E979" s="246" t="s">
        <v>19</v>
      </c>
      <c r="F979" s="247" t="s">
        <v>135</v>
      </c>
      <c r="G979" s="245"/>
      <c r="H979" s="248">
        <v>4</v>
      </c>
      <c r="I979" s="249"/>
      <c r="J979" s="245"/>
      <c r="K979" s="245"/>
      <c r="L979" s="250"/>
      <c r="M979" s="251"/>
      <c r="N979" s="252"/>
      <c r="O979" s="252"/>
      <c r="P979" s="252"/>
      <c r="Q979" s="252"/>
      <c r="R979" s="252"/>
      <c r="S979" s="252"/>
      <c r="T979" s="253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54" t="s">
        <v>198</v>
      </c>
      <c r="AU979" s="254" t="s">
        <v>82</v>
      </c>
      <c r="AV979" s="14" t="s">
        <v>82</v>
      </c>
      <c r="AW979" s="14" t="s">
        <v>35</v>
      </c>
      <c r="AX979" s="14" t="s">
        <v>73</v>
      </c>
      <c r="AY979" s="254" t="s">
        <v>188</v>
      </c>
    </row>
    <row r="980" s="15" customFormat="1">
      <c r="A980" s="15"/>
      <c r="B980" s="255"/>
      <c r="C980" s="256"/>
      <c r="D980" s="235" t="s">
        <v>198</v>
      </c>
      <c r="E980" s="257" t="s">
        <v>19</v>
      </c>
      <c r="F980" s="258" t="s">
        <v>229</v>
      </c>
      <c r="G980" s="256"/>
      <c r="H980" s="259">
        <v>4</v>
      </c>
      <c r="I980" s="260"/>
      <c r="J980" s="256"/>
      <c r="K980" s="256"/>
      <c r="L980" s="261"/>
      <c r="M980" s="262"/>
      <c r="N980" s="263"/>
      <c r="O980" s="263"/>
      <c r="P980" s="263"/>
      <c r="Q980" s="263"/>
      <c r="R980" s="263"/>
      <c r="S980" s="263"/>
      <c r="T980" s="264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T980" s="265" t="s">
        <v>198</v>
      </c>
      <c r="AU980" s="265" t="s">
        <v>82</v>
      </c>
      <c r="AV980" s="15" t="s">
        <v>135</v>
      </c>
      <c r="AW980" s="15" t="s">
        <v>35</v>
      </c>
      <c r="AX980" s="15" t="s">
        <v>80</v>
      </c>
      <c r="AY980" s="265" t="s">
        <v>188</v>
      </c>
    </row>
    <row r="981" s="2" customFormat="1" ht="24.15" customHeight="1">
      <c r="A981" s="40"/>
      <c r="B981" s="41"/>
      <c r="C981" s="215" t="s">
        <v>1418</v>
      </c>
      <c r="D981" s="215" t="s">
        <v>190</v>
      </c>
      <c r="E981" s="216" t="s">
        <v>1366</v>
      </c>
      <c r="F981" s="217" t="s">
        <v>1367</v>
      </c>
      <c r="G981" s="218" t="s">
        <v>442</v>
      </c>
      <c r="H981" s="219">
        <v>1</v>
      </c>
      <c r="I981" s="220"/>
      <c r="J981" s="221">
        <f>ROUND(I981*H981,2)</f>
        <v>0</v>
      </c>
      <c r="K981" s="217" t="s">
        <v>194</v>
      </c>
      <c r="L981" s="46"/>
      <c r="M981" s="222" t="s">
        <v>19</v>
      </c>
      <c r="N981" s="223" t="s">
        <v>44</v>
      </c>
      <c r="O981" s="86"/>
      <c r="P981" s="224">
        <f>O981*H981</f>
        <v>0</v>
      </c>
      <c r="Q981" s="224">
        <v>0</v>
      </c>
      <c r="R981" s="224">
        <f>Q981*H981</f>
        <v>0</v>
      </c>
      <c r="S981" s="224">
        <v>0</v>
      </c>
      <c r="T981" s="225">
        <f>S981*H981</f>
        <v>0</v>
      </c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R981" s="226" t="s">
        <v>342</v>
      </c>
      <c r="AT981" s="226" t="s">
        <v>190</v>
      </c>
      <c r="AU981" s="226" t="s">
        <v>82</v>
      </c>
      <c r="AY981" s="19" t="s">
        <v>188</v>
      </c>
      <c r="BE981" s="227">
        <f>IF(N981="základní",J981,0)</f>
        <v>0</v>
      </c>
      <c r="BF981" s="227">
        <f>IF(N981="snížená",J981,0)</f>
        <v>0</v>
      </c>
      <c r="BG981" s="227">
        <f>IF(N981="zákl. přenesená",J981,0)</f>
        <v>0</v>
      </c>
      <c r="BH981" s="227">
        <f>IF(N981="sníž. přenesená",J981,0)</f>
        <v>0</v>
      </c>
      <c r="BI981" s="227">
        <f>IF(N981="nulová",J981,0)</f>
        <v>0</v>
      </c>
      <c r="BJ981" s="19" t="s">
        <v>80</v>
      </c>
      <c r="BK981" s="227">
        <f>ROUND(I981*H981,2)</f>
        <v>0</v>
      </c>
      <c r="BL981" s="19" t="s">
        <v>342</v>
      </c>
      <c r="BM981" s="226" t="s">
        <v>7254</v>
      </c>
    </row>
    <row r="982" s="2" customFormat="1">
      <c r="A982" s="40"/>
      <c r="B982" s="41"/>
      <c r="C982" s="42"/>
      <c r="D982" s="228" t="s">
        <v>196</v>
      </c>
      <c r="E982" s="42"/>
      <c r="F982" s="229" t="s">
        <v>1369</v>
      </c>
      <c r="G982" s="42"/>
      <c r="H982" s="42"/>
      <c r="I982" s="230"/>
      <c r="J982" s="42"/>
      <c r="K982" s="42"/>
      <c r="L982" s="46"/>
      <c r="M982" s="231"/>
      <c r="N982" s="232"/>
      <c r="O982" s="86"/>
      <c r="P982" s="86"/>
      <c r="Q982" s="86"/>
      <c r="R982" s="86"/>
      <c r="S982" s="86"/>
      <c r="T982" s="87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T982" s="19" t="s">
        <v>196</v>
      </c>
      <c r="AU982" s="19" t="s">
        <v>82</v>
      </c>
    </row>
    <row r="983" s="13" customFormat="1">
      <c r="A983" s="13"/>
      <c r="B983" s="233"/>
      <c r="C983" s="234"/>
      <c r="D983" s="235" t="s">
        <v>198</v>
      </c>
      <c r="E983" s="236" t="s">
        <v>19</v>
      </c>
      <c r="F983" s="237" t="s">
        <v>655</v>
      </c>
      <c r="G983" s="234"/>
      <c r="H983" s="236" t="s">
        <v>19</v>
      </c>
      <c r="I983" s="238"/>
      <c r="J983" s="234"/>
      <c r="K983" s="234"/>
      <c r="L983" s="239"/>
      <c r="M983" s="240"/>
      <c r="N983" s="241"/>
      <c r="O983" s="241"/>
      <c r="P983" s="241"/>
      <c r="Q983" s="241"/>
      <c r="R983" s="241"/>
      <c r="S983" s="241"/>
      <c r="T983" s="242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43" t="s">
        <v>198</v>
      </c>
      <c r="AU983" s="243" t="s">
        <v>82</v>
      </c>
      <c r="AV983" s="13" t="s">
        <v>80</v>
      </c>
      <c r="AW983" s="13" t="s">
        <v>35</v>
      </c>
      <c r="AX983" s="13" t="s">
        <v>73</v>
      </c>
      <c r="AY983" s="243" t="s">
        <v>188</v>
      </c>
    </row>
    <row r="984" s="13" customFormat="1">
      <c r="A984" s="13"/>
      <c r="B984" s="233"/>
      <c r="C984" s="234"/>
      <c r="D984" s="235" t="s">
        <v>198</v>
      </c>
      <c r="E984" s="236" t="s">
        <v>19</v>
      </c>
      <c r="F984" s="237" t="s">
        <v>3123</v>
      </c>
      <c r="G984" s="234"/>
      <c r="H984" s="236" t="s">
        <v>19</v>
      </c>
      <c r="I984" s="238"/>
      <c r="J984" s="234"/>
      <c r="K984" s="234"/>
      <c r="L984" s="239"/>
      <c r="M984" s="240"/>
      <c r="N984" s="241"/>
      <c r="O984" s="241"/>
      <c r="P984" s="241"/>
      <c r="Q984" s="241"/>
      <c r="R984" s="241"/>
      <c r="S984" s="241"/>
      <c r="T984" s="242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43" t="s">
        <v>198</v>
      </c>
      <c r="AU984" s="243" t="s">
        <v>82</v>
      </c>
      <c r="AV984" s="13" t="s">
        <v>80</v>
      </c>
      <c r="AW984" s="13" t="s">
        <v>35</v>
      </c>
      <c r="AX984" s="13" t="s">
        <v>73</v>
      </c>
      <c r="AY984" s="243" t="s">
        <v>188</v>
      </c>
    </row>
    <row r="985" s="14" customFormat="1">
      <c r="A985" s="14"/>
      <c r="B985" s="244"/>
      <c r="C985" s="245"/>
      <c r="D985" s="235" t="s">
        <v>198</v>
      </c>
      <c r="E985" s="246" t="s">
        <v>19</v>
      </c>
      <c r="F985" s="247" t="s">
        <v>80</v>
      </c>
      <c r="G985" s="245"/>
      <c r="H985" s="248">
        <v>1</v>
      </c>
      <c r="I985" s="249"/>
      <c r="J985" s="245"/>
      <c r="K985" s="245"/>
      <c r="L985" s="250"/>
      <c r="M985" s="251"/>
      <c r="N985" s="252"/>
      <c r="O985" s="252"/>
      <c r="P985" s="252"/>
      <c r="Q985" s="252"/>
      <c r="R985" s="252"/>
      <c r="S985" s="252"/>
      <c r="T985" s="253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54" t="s">
        <v>198</v>
      </c>
      <c r="AU985" s="254" t="s">
        <v>82</v>
      </c>
      <c r="AV985" s="14" t="s">
        <v>82</v>
      </c>
      <c r="AW985" s="14" t="s">
        <v>35</v>
      </c>
      <c r="AX985" s="14" t="s">
        <v>73</v>
      </c>
      <c r="AY985" s="254" t="s">
        <v>188</v>
      </c>
    </row>
    <row r="986" s="15" customFormat="1">
      <c r="A986" s="15"/>
      <c r="B986" s="255"/>
      <c r="C986" s="256"/>
      <c r="D986" s="235" t="s">
        <v>198</v>
      </c>
      <c r="E986" s="257" t="s">
        <v>19</v>
      </c>
      <c r="F986" s="258" t="s">
        <v>229</v>
      </c>
      <c r="G986" s="256"/>
      <c r="H986" s="259">
        <v>1</v>
      </c>
      <c r="I986" s="260"/>
      <c r="J986" s="256"/>
      <c r="K986" s="256"/>
      <c r="L986" s="261"/>
      <c r="M986" s="262"/>
      <c r="N986" s="263"/>
      <c r="O986" s="263"/>
      <c r="P986" s="263"/>
      <c r="Q986" s="263"/>
      <c r="R986" s="263"/>
      <c r="S986" s="263"/>
      <c r="T986" s="264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T986" s="265" t="s">
        <v>198</v>
      </c>
      <c r="AU986" s="265" t="s">
        <v>82</v>
      </c>
      <c r="AV986" s="15" t="s">
        <v>135</v>
      </c>
      <c r="AW986" s="15" t="s">
        <v>35</v>
      </c>
      <c r="AX986" s="15" t="s">
        <v>80</v>
      </c>
      <c r="AY986" s="265" t="s">
        <v>188</v>
      </c>
    </row>
    <row r="987" s="2" customFormat="1" ht="21.75" customHeight="1">
      <c r="A987" s="40"/>
      <c r="B987" s="41"/>
      <c r="C987" s="272" t="s">
        <v>1423</v>
      </c>
      <c r="D987" s="272" t="s">
        <v>522</v>
      </c>
      <c r="E987" s="273" t="s">
        <v>1371</v>
      </c>
      <c r="F987" s="274" t="s">
        <v>1372</v>
      </c>
      <c r="G987" s="275" t="s">
        <v>442</v>
      </c>
      <c r="H987" s="276">
        <v>1</v>
      </c>
      <c r="I987" s="277"/>
      <c r="J987" s="278">
        <f>ROUND(I987*H987,2)</f>
        <v>0</v>
      </c>
      <c r="K987" s="274" t="s">
        <v>194</v>
      </c>
      <c r="L987" s="279"/>
      <c r="M987" s="280" t="s">
        <v>19</v>
      </c>
      <c r="N987" s="281" t="s">
        <v>44</v>
      </c>
      <c r="O987" s="86"/>
      <c r="P987" s="224">
        <f>O987*H987</f>
        <v>0</v>
      </c>
      <c r="Q987" s="224">
        <v>0.042999999999999997</v>
      </c>
      <c r="R987" s="224">
        <f>Q987*H987</f>
        <v>0.042999999999999997</v>
      </c>
      <c r="S987" s="224">
        <v>0</v>
      </c>
      <c r="T987" s="225">
        <f>S987*H987</f>
        <v>0</v>
      </c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R987" s="226" t="s">
        <v>630</v>
      </c>
      <c r="AT987" s="226" t="s">
        <v>522</v>
      </c>
      <c r="AU987" s="226" t="s">
        <v>82</v>
      </c>
      <c r="AY987" s="19" t="s">
        <v>188</v>
      </c>
      <c r="BE987" s="227">
        <f>IF(N987="základní",J987,0)</f>
        <v>0</v>
      </c>
      <c r="BF987" s="227">
        <f>IF(N987="snížená",J987,0)</f>
        <v>0</v>
      </c>
      <c r="BG987" s="227">
        <f>IF(N987="zákl. přenesená",J987,0)</f>
        <v>0</v>
      </c>
      <c r="BH987" s="227">
        <f>IF(N987="sníž. přenesená",J987,0)</f>
        <v>0</v>
      </c>
      <c r="BI987" s="227">
        <f>IF(N987="nulová",J987,0)</f>
        <v>0</v>
      </c>
      <c r="BJ987" s="19" t="s">
        <v>80</v>
      </c>
      <c r="BK987" s="227">
        <f>ROUND(I987*H987,2)</f>
        <v>0</v>
      </c>
      <c r="BL987" s="19" t="s">
        <v>342</v>
      </c>
      <c r="BM987" s="226" t="s">
        <v>7255</v>
      </c>
    </row>
    <row r="988" s="13" customFormat="1">
      <c r="A988" s="13"/>
      <c r="B988" s="233"/>
      <c r="C988" s="234"/>
      <c r="D988" s="235" t="s">
        <v>198</v>
      </c>
      <c r="E988" s="236" t="s">
        <v>19</v>
      </c>
      <c r="F988" s="237" t="s">
        <v>655</v>
      </c>
      <c r="G988" s="234"/>
      <c r="H988" s="236" t="s">
        <v>19</v>
      </c>
      <c r="I988" s="238"/>
      <c r="J988" s="234"/>
      <c r="K988" s="234"/>
      <c r="L988" s="239"/>
      <c r="M988" s="240"/>
      <c r="N988" s="241"/>
      <c r="O988" s="241"/>
      <c r="P988" s="241"/>
      <c r="Q988" s="241"/>
      <c r="R988" s="241"/>
      <c r="S988" s="241"/>
      <c r="T988" s="242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43" t="s">
        <v>198</v>
      </c>
      <c r="AU988" s="243" t="s">
        <v>82</v>
      </c>
      <c r="AV988" s="13" t="s">
        <v>80</v>
      </c>
      <c r="AW988" s="13" t="s">
        <v>35</v>
      </c>
      <c r="AX988" s="13" t="s">
        <v>73</v>
      </c>
      <c r="AY988" s="243" t="s">
        <v>188</v>
      </c>
    </row>
    <row r="989" s="13" customFormat="1">
      <c r="A989" s="13"/>
      <c r="B989" s="233"/>
      <c r="C989" s="234"/>
      <c r="D989" s="235" t="s">
        <v>198</v>
      </c>
      <c r="E989" s="236" t="s">
        <v>19</v>
      </c>
      <c r="F989" s="237" t="s">
        <v>3123</v>
      </c>
      <c r="G989" s="234"/>
      <c r="H989" s="236" t="s">
        <v>19</v>
      </c>
      <c r="I989" s="238"/>
      <c r="J989" s="234"/>
      <c r="K989" s="234"/>
      <c r="L989" s="239"/>
      <c r="M989" s="240"/>
      <c r="N989" s="241"/>
      <c r="O989" s="241"/>
      <c r="P989" s="241"/>
      <c r="Q989" s="241"/>
      <c r="R989" s="241"/>
      <c r="S989" s="241"/>
      <c r="T989" s="242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43" t="s">
        <v>198</v>
      </c>
      <c r="AU989" s="243" t="s">
        <v>82</v>
      </c>
      <c r="AV989" s="13" t="s">
        <v>80</v>
      </c>
      <c r="AW989" s="13" t="s">
        <v>35</v>
      </c>
      <c r="AX989" s="13" t="s">
        <v>73</v>
      </c>
      <c r="AY989" s="243" t="s">
        <v>188</v>
      </c>
    </row>
    <row r="990" s="14" customFormat="1">
      <c r="A990" s="14"/>
      <c r="B990" s="244"/>
      <c r="C990" s="245"/>
      <c r="D990" s="235" t="s">
        <v>198</v>
      </c>
      <c r="E990" s="246" t="s">
        <v>19</v>
      </c>
      <c r="F990" s="247" t="s">
        <v>80</v>
      </c>
      <c r="G990" s="245"/>
      <c r="H990" s="248">
        <v>1</v>
      </c>
      <c r="I990" s="249"/>
      <c r="J990" s="245"/>
      <c r="K990" s="245"/>
      <c r="L990" s="250"/>
      <c r="M990" s="251"/>
      <c r="N990" s="252"/>
      <c r="O990" s="252"/>
      <c r="P990" s="252"/>
      <c r="Q990" s="252"/>
      <c r="R990" s="252"/>
      <c r="S990" s="252"/>
      <c r="T990" s="253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4" t="s">
        <v>198</v>
      </c>
      <c r="AU990" s="254" t="s">
        <v>82</v>
      </c>
      <c r="AV990" s="14" t="s">
        <v>82</v>
      </c>
      <c r="AW990" s="14" t="s">
        <v>35</v>
      </c>
      <c r="AX990" s="14" t="s">
        <v>73</v>
      </c>
      <c r="AY990" s="254" t="s">
        <v>188</v>
      </c>
    </row>
    <row r="991" s="15" customFormat="1">
      <c r="A991" s="15"/>
      <c r="B991" s="255"/>
      <c r="C991" s="256"/>
      <c r="D991" s="235" t="s">
        <v>198</v>
      </c>
      <c r="E991" s="257" t="s">
        <v>19</v>
      </c>
      <c r="F991" s="258" t="s">
        <v>229</v>
      </c>
      <c r="G991" s="256"/>
      <c r="H991" s="259">
        <v>1</v>
      </c>
      <c r="I991" s="260"/>
      <c r="J991" s="256"/>
      <c r="K991" s="256"/>
      <c r="L991" s="261"/>
      <c r="M991" s="262"/>
      <c r="N991" s="263"/>
      <c r="O991" s="263"/>
      <c r="P991" s="263"/>
      <c r="Q991" s="263"/>
      <c r="R991" s="263"/>
      <c r="S991" s="263"/>
      <c r="T991" s="264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T991" s="265" t="s">
        <v>198</v>
      </c>
      <c r="AU991" s="265" t="s">
        <v>82</v>
      </c>
      <c r="AV991" s="15" t="s">
        <v>135</v>
      </c>
      <c r="AW991" s="15" t="s">
        <v>35</v>
      </c>
      <c r="AX991" s="15" t="s">
        <v>80</v>
      </c>
      <c r="AY991" s="265" t="s">
        <v>188</v>
      </c>
    </row>
    <row r="992" s="2" customFormat="1" ht="24.15" customHeight="1">
      <c r="A992" s="40"/>
      <c r="B992" s="41"/>
      <c r="C992" s="215" t="s">
        <v>1430</v>
      </c>
      <c r="D992" s="215" t="s">
        <v>190</v>
      </c>
      <c r="E992" s="216" t="s">
        <v>7256</v>
      </c>
      <c r="F992" s="217" t="s">
        <v>7257</v>
      </c>
      <c r="G992" s="218" t="s">
        <v>442</v>
      </c>
      <c r="H992" s="219">
        <v>3</v>
      </c>
      <c r="I992" s="220"/>
      <c r="J992" s="221">
        <f>ROUND(I992*H992,2)</f>
        <v>0</v>
      </c>
      <c r="K992" s="217" t="s">
        <v>194</v>
      </c>
      <c r="L992" s="46"/>
      <c r="M992" s="222" t="s">
        <v>19</v>
      </c>
      <c r="N992" s="223" t="s">
        <v>44</v>
      </c>
      <c r="O992" s="86"/>
      <c r="P992" s="224">
        <f>O992*H992</f>
        <v>0</v>
      </c>
      <c r="Q992" s="224">
        <v>0</v>
      </c>
      <c r="R992" s="224">
        <f>Q992*H992</f>
        <v>0</v>
      </c>
      <c r="S992" s="224">
        <v>0</v>
      </c>
      <c r="T992" s="225">
        <f>S992*H992</f>
        <v>0</v>
      </c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R992" s="226" t="s">
        <v>342</v>
      </c>
      <c r="AT992" s="226" t="s">
        <v>190</v>
      </c>
      <c r="AU992" s="226" t="s">
        <v>82</v>
      </c>
      <c r="AY992" s="19" t="s">
        <v>188</v>
      </c>
      <c r="BE992" s="227">
        <f>IF(N992="základní",J992,0)</f>
        <v>0</v>
      </c>
      <c r="BF992" s="227">
        <f>IF(N992="snížená",J992,0)</f>
        <v>0</v>
      </c>
      <c r="BG992" s="227">
        <f>IF(N992="zákl. přenesená",J992,0)</f>
        <v>0</v>
      </c>
      <c r="BH992" s="227">
        <f>IF(N992="sníž. přenesená",J992,0)</f>
        <v>0</v>
      </c>
      <c r="BI992" s="227">
        <f>IF(N992="nulová",J992,0)</f>
        <v>0</v>
      </c>
      <c r="BJ992" s="19" t="s">
        <v>80</v>
      </c>
      <c r="BK992" s="227">
        <f>ROUND(I992*H992,2)</f>
        <v>0</v>
      </c>
      <c r="BL992" s="19" t="s">
        <v>342</v>
      </c>
      <c r="BM992" s="226" t="s">
        <v>7258</v>
      </c>
    </row>
    <row r="993" s="2" customFormat="1">
      <c r="A993" s="40"/>
      <c r="B993" s="41"/>
      <c r="C993" s="42"/>
      <c r="D993" s="228" t="s">
        <v>196</v>
      </c>
      <c r="E993" s="42"/>
      <c r="F993" s="229" t="s">
        <v>7259</v>
      </c>
      <c r="G993" s="42"/>
      <c r="H993" s="42"/>
      <c r="I993" s="230"/>
      <c r="J993" s="42"/>
      <c r="K993" s="42"/>
      <c r="L993" s="46"/>
      <c r="M993" s="231"/>
      <c r="N993" s="232"/>
      <c r="O993" s="86"/>
      <c r="P993" s="86"/>
      <c r="Q993" s="86"/>
      <c r="R993" s="86"/>
      <c r="S993" s="86"/>
      <c r="T993" s="87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T993" s="19" t="s">
        <v>196</v>
      </c>
      <c r="AU993" s="19" t="s">
        <v>82</v>
      </c>
    </row>
    <row r="994" s="13" customFormat="1">
      <c r="A994" s="13"/>
      <c r="B994" s="233"/>
      <c r="C994" s="234"/>
      <c r="D994" s="235" t="s">
        <v>198</v>
      </c>
      <c r="E994" s="236" t="s">
        <v>19</v>
      </c>
      <c r="F994" s="237" t="s">
        <v>2032</v>
      </c>
      <c r="G994" s="234"/>
      <c r="H994" s="236" t="s">
        <v>19</v>
      </c>
      <c r="I994" s="238"/>
      <c r="J994" s="234"/>
      <c r="K994" s="234"/>
      <c r="L994" s="239"/>
      <c r="M994" s="240"/>
      <c r="N994" s="241"/>
      <c r="O994" s="241"/>
      <c r="P994" s="241"/>
      <c r="Q994" s="241"/>
      <c r="R994" s="241"/>
      <c r="S994" s="241"/>
      <c r="T994" s="242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3" t="s">
        <v>198</v>
      </c>
      <c r="AU994" s="243" t="s">
        <v>82</v>
      </c>
      <c r="AV994" s="13" t="s">
        <v>80</v>
      </c>
      <c r="AW994" s="13" t="s">
        <v>35</v>
      </c>
      <c r="AX994" s="13" t="s">
        <v>73</v>
      </c>
      <c r="AY994" s="243" t="s">
        <v>188</v>
      </c>
    </row>
    <row r="995" s="13" customFormat="1">
      <c r="A995" s="13"/>
      <c r="B995" s="233"/>
      <c r="C995" s="234"/>
      <c r="D995" s="235" t="s">
        <v>198</v>
      </c>
      <c r="E995" s="236" t="s">
        <v>19</v>
      </c>
      <c r="F995" s="237" t="s">
        <v>7260</v>
      </c>
      <c r="G995" s="234"/>
      <c r="H995" s="236" t="s">
        <v>19</v>
      </c>
      <c r="I995" s="238"/>
      <c r="J995" s="234"/>
      <c r="K995" s="234"/>
      <c r="L995" s="239"/>
      <c r="M995" s="240"/>
      <c r="N995" s="241"/>
      <c r="O995" s="241"/>
      <c r="P995" s="241"/>
      <c r="Q995" s="241"/>
      <c r="R995" s="241"/>
      <c r="S995" s="241"/>
      <c r="T995" s="242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43" t="s">
        <v>198</v>
      </c>
      <c r="AU995" s="243" t="s">
        <v>82</v>
      </c>
      <c r="AV995" s="13" t="s">
        <v>80</v>
      </c>
      <c r="AW995" s="13" t="s">
        <v>35</v>
      </c>
      <c r="AX995" s="13" t="s">
        <v>73</v>
      </c>
      <c r="AY995" s="243" t="s">
        <v>188</v>
      </c>
    </row>
    <row r="996" s="14" customFormat="1">
      <c r="A996" s="14"/>
      <c r="B996" s="244"/>
      <c r="C996" s="245"/>
      <c r="D996" s="235" t="s">
        <v>198</v>
      </c>
      <c r="E996" s="246" t="s">
        <v>19</v>
      </c>
      <c r="F996" s="247" t="s">
        <v>1773</v>
      </c>
      <c r="G996" s="245"/>
      <c r="H996" s="248">
        <v>2</v>
      </c>
      <c r="I996" s="249"/>
      <c r="J996" s="245"/>
      <c r="K996" s="245"/>
      <c r="L996" s="250"/>
      <c r="M996" s="251"/>
      <c r="N996" s="252"/>
      <c r="O996" s="252"/>
      <c r="P996" s="252"/>
      <c r="Q996" s="252"/>
      <c r="R996" s="252"/>
      <c r="S996" s="252"/>
      <c r="T996" s="253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54" t="s">
        <v>198</v>
      </c>
      <c r="AU996" s="254" t="s">
        <v>82</v>
      </c>
      <c r="AV996" s="14" t="s">
        <v>82</v>
      </c>
      <c r="AW996" s="14" t="s">
        <v>35</v>
      </c>
      <c r="AX996" s="14" t="s">
        <v>73</v>
      </c>
      <c r="AY996" s="254" t="s">
        <v>188</v>
      </c>
    </row>
    <row r="997" s="13" customFormat="1">
      <c r="A997" s="13"/>
      <c r="B997" s="233"/>
      <c r="C997" s="234"/>
      <c r="D997" s="235" t="s">
        <v>198</v>
      </c>
      <c r="E997" s="236" t="s">
        <v>19</v>
      </c>
      <c r="F997" s="237" t="s">
        <v>7261</v>
      </c>
      <c r="G997" s="234"/>
      <c r="H997" s="236" t="s">
        <v>19</v>
      </c>
      <c r="I997" s="238"/>
      <c r="J997" s="234"/>
      <c r="K997" s="234"/>
      <c r="L997" s="239"/>
      <c r="M997" s="240"/>
      <c r="N997" s="241"/>
      <c r="O997" s="241"/>
      <c r="P997" s="241"/>
      <c r="Q997" s="241"/>
      <c r="R997" s="241"/>
      <c r="S997" s="241"/>
      <c r="T997" s="242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43" t="s">
        <v>198</v>
      </c>
      <c r="AU997" s="243" t="s">
        <v>82</v>
      </c>
      <c r="AV997" s="13" t="s">
        <v>80</v>
      </c>
      <c r="AW997" s="13" t="s">
        <v>35</v>
      </c>
      <c r="AX997" s="13" t="s">
        <v>73</v>
      </c>
      <c r="AY997" s="243" t="s">
        <v>188</v>
      </c>
    </row>
    <row r="998" s="14" customFormat="1">
      <c r="A998" s="14"/>
      <c r="B998" s="244"/>
      <c r="C998" s="245"/>
      <c r="D998" s="235" t="s">
        <v>198</v>
      </c>
      <c r="E998" s="246" t="s">
        <v>19</v>
      </c>
      <c r="F998" s="247" t="s">
        <v>80</v>
      </c>
      <c r="G998" s="245"/>
      <c r="H998" s="248">
        <v>1</v>
      </c>
      <c r="I998" s="249"/>
      <c r="J998" s="245"/>
      <c r="K998" s="245"/>
      <c r="L998" s="250"/>
      <c r="M998" s="251"/>
      <c r="N998" s="252"/>
      <c r="O998" s="252"/>
      <c r="P998" s="252"/>
      <c r="Q998" s="252"/>
      <c r="R998" s="252"/>
      <c r="S998" s="252"/>
      <c r="T998" s="253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54" t="s">
        <v>198</v>
      </c>
      <c r="AU998" s="254" t="s">
        <v>82</v>
      </c>
      <c r="AV998" s="14" t="s">
        <v>82</v>
      </c>
      <c r="AW998" s="14" t="s">
        <v>35</v>
      </c>
      <c r="AX998" s="14" t="s">
        <v>73</v>
      </c>
      <c r="AY998" s="254" t="s">
        <v>188</v>
      </c>
    </row>
    <row r="999" s="15" customFormat="1">
      <c r="A999" s="15"/>
      <c r="B999" s="255"/>
      <c r="C999" s="256"/>
      <c r="D999" s="235" t="s">
        <v>198</v>
      </c>
      <c r="E999" s="257" t="s">
        <v>19</v>
      </c>
      <c r="F999" s="258" t="s">
        <v>229</v>
      </c>
      <c r="G999" s="256"/>
      <c r="H999" s="259">
        <v>3</v>
      </c>
      <c r="I999" s="260"/>
      <c r="J999" s="256"/>
      <c r="K999" s="256"/>
      <c r="L999" s="261"/>
      <c r="M999" s="262"/>
      <c r="N999" s="263"/>
      <c r="O999" s="263"/>
      <c r="P999" s="263"/>
      <c r="Q999" s="263"/>
      <c r="R999" s="263"/>
      <c r="S999" s="263"/>
      <c r="T999" s="264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T999" s="265" t="s">
        <v>198</v>
      </c>
      <c r="AU999" s="265" t="s">
        <v>82</v>
      </c>
      <c r="AV999" s="15" t="s">
        <v>135</v>
      </c>
      <c r="AW999" s="15" t="s">
        <v>35</v>
      </c>
      <c r="AX999" s="15" t="s">
        <v>80</v>
      </c>
      <c r="AY999" s="265" t="s">
        <v>188</v>
      </c>
    </row>
    <row r="1000" s="2" customFormat="1" ht="24.15" customHeight="1">
      <c r="A1000" s="40"/>
      <c r="B1000" s="41"/>
      <c r="C1000" s="272" t="s">
        <v>1435</v>
      </c>
      <c r="D1000" s="272" t="s">
        <v>522</v>
      </c>
      <c r="E1000" s="273" t="s">
        <v>7262</v>
      </c>
      <c r="F1000" s="274" t="s">
        <v>7263</v>
      </c>
      <c r="G1000" s="275" t="s">
        <v>442</v>
      </c>
      <c r="H1000" s="276">
        <v>2</v>
      </c>
      <c r="I1000" s="277"/>
      <c r="J1000" s="278">
        <f>ROUND(I1000*H1000,2)</f>
        <v>0</v>
      </c>
      <c r="K1000" s="274" t="s">
        <v>452</v>
      </c>
      <c r="L1000" s="279"/>
      <c r="M1000" s="280" t="s">
        <v>19</v>
      </c>
      <c r="N1000" s="281" t="s">
        <v>44</v>
      </c>
      <c r="O1000" s="86"/>
      <c r="P1000" s="224">
        <f>O1000*H1000</f>
        <v>0</v>
      </c>
      <c r="Q1000" s="224">
        <v>0.041000000000000002</v>
      </c>
      <c r="R1000" s="224">
        <f>Q1000*H1000</f>
        <v>0.082000000000000003</v>
      </c>
      <c r="S1000" s="224">
        <v>0</v>
      </c>
      <c r="T1000" s="225">
        <f>S1000*H1000</f>
        <v>0</v>
      </c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R1000" s="226" t="s">
        <v>630</v>
      </c>
      <c r="AT1000" s="226" t="s">
        <v>522</v>
      </c>
      <c r="AU1000" s="226" t="s">
        <v>82</v>
      </c>
      <c r="AY1000" s="19" t="s">
        <v>188</v>
      </c>
      <c r="BE1000" s="227">
        <f>IF(N1000="základní",J1000,0)</f>
        <v>0</v>
      </c>
      <c r="BF1000" s="227">
        <f>IF(N1000="snížená",J1000,0)</f>
        <v>0</v>
      </c>
      <c r="BG1000" s="227">
        <f>IF(N1000="zákl. přenesená",J1000,0)</f>
        <v>0</v>
      </c>
      <c r="BH1000" s="227">
        <f>IF(N1000="sníž. přenesená",J1000,0)</f>
        <v>0</v>
      </c>
      <c r="BI1000" s="227">
        <f>IF(N1000="nulová",J1000,0)</f>
        <v>0</v>
      </c>
      <c r="BJ1000" s="19" t="s">
        <v>80</v>
      </c>
      <c r="BK1000" s="227">
        <f>ROUND(I1000*H1000,2)</f>
        <v>0</v>
      </c>
      <c r="BL1000" s="19" t="s">
        <v>342</v>
      </c>
      <c r="BM1000" s="226" t="s">
        <v>7264</v>
      </c>
    </row>
    <row r="1001" s="13" customFormat="1">
      <c r="A1001" s="13"/>
      <c r="B1001" s="233"/>
      <c r="C1001" s="234"/>
      <c r="D1001" s="235" t="s">
        <v>198</v>
      </c>
      <c r="E1001" s="236" t="s">
        <v>19</v>
      </c>
      <c r="F1001" s="237" t="s">
        <v>2032</v>
      </c>
      <c r="G1001" s="234"/>
      <c r="H1001" s="236" t="s">
        <v>19</v>
      </c>
      <c r="I1001" s="238"/>
      <c r="J1001" s="234"/>
      <c r="K1001" s="234"/>
      <c r="L1001" s="239"/>
      <c r="M1001" s="240"/>
      <c r="N1001" s="241"/>
      <c r="O1001" s="241"/>
      <c r="P1001" s="241"/>
      <c r="Q1001" s="241"/>
      <c r="R1001" s="241"/>
      <c r="S1001" s="241"/>
      <c r="T1001" s="242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43" t="s">
        <v>198</v>
      </c>
      <c r="AU1001" s="243" t="s">
        <v>82</v>
      </c>
      <c r="AV1001" s="13" t="s">
        <v>80</v>
      </c>
      <c r="AW1001" s="13" t="s">
        <v>35</v>
      </c>
      <c r="AX1001" s="13" t="s">
        <v>73</v>
      </c>
      <c r="AY1001" s="243" t="s">
        <v>188</v>
      </c>
    </row>
    <row r="1002" s="13" customFormat="1">
      <c r="A1002" s="13"/>
      <c r="B1002" s="233"/>
      <c r="C1002" s="234"/>
      <c r="D1002" s="235" t="s">
        <v>198</v>
      </c>
      <c r="E1002" s="236" t="s">
        <v>19</v>
      </c>
      <c r="F1002" s="237" t="s">
        <v>7260</v>
      </c>
      <c r="G1002" s="234"/>
      <c r="H1002" s="236" t="s">
        <v>19</v>
      </c>
      <c r="I1002" s="238"/>
      <c r="J1002" s="234"/>
      <c r="K1002" s="234"/>
      <c r="L1002" s="239"/>
      <c r="M1002" s="240"/>
      <c r="N1002" s="241"/>
      <c r="O1002" s="241"/>
      <c r="P1002" s="241"/>
      <c r="Q1002" s="241"/>
      <c r="R1002" s="241"/>
      <c r="S1002" s="241"/>
      <c r="T1002" s="242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43" t="s">
        <v>198</v>
      </c>
      <c r="AU1002" s="243" t="s">
        <v>82</v>
      </c>
      <c r="AV1002" s="13" t="s">
        <v>80</v>
      </c>
      <c r="AW1002" s="13" t="s">
        <v>35</v>
      </c>
      <c r="AX1002" s="13" t="s">
        <v>73</v>
      </c>
      <c r="AY1002" s="243" t="s">
        <v>188</v>
      </c>
    </row>
    <row r="1003" s="14" customFormat="1">
      <c r="A1003" s="14"/>
      <c r="B1003" s="244"/>
      <c r="C1003" s="245"/>
      <c r="D1003" s="235" t="s">
        <v>198</v>
      </c>
      <c r="E1003" s="246" t="s">
        <v>19</v>
      </c>
      <c r="F1003" s="247" t="s">
        <v>1773</v>
      </c>
      <c r="G1003" s="245"/>
      <c r="H1003" s="248">
        <v>2</v>
      </c>
      <c r="I1003" s="249"/>
      <c r="J1003" s="245"/>
      <c r="K1003" s="245"/>
      <c r="L1003" s="250"/>
      <c r="M1003" s="251"/>
      <c r="N1003" s="252"/>
      <c r="O1003" s="252"/>
      <c r="P1003" s="252"/>
      <c r="Q1003" s="252"/>
      <c r="R1003" s="252"/>
      <c r="S1003" s="252"/>
      <c r="T1003" s="253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54" t="s">
        <v>198</v>
      </c>
      <c r="AU1003" s="254" t="s">
        <v>82</v>
      </c>
      <c r="AV1003" s="14" t="s">
        <v>82</v>
      </c>
      <c r="AW1003" s="14" t="s">
        <v>35</v>
      </c>
      <c r="AX1003" s="14" t="s">
        <v>73</v>
      </c>
      <c r="AY1003" s="254" t="s">
        <v>188</v>
      </c>
    </row>
    <row r="1004" s="15" customFormat="1">
      <c r="A1004" s="15"/>
      <c r="B1004" s="255"/>
      <c r="C1004" s="256"/>
      <c r="D1004" s="235" t="s">
        <v>198</v>
      </c>
      <c r="E1004" s="257" t="s">
        <v>19</v>
      </c>
      <c r="F1004" s="258" t="s">
        <v>229</v>
      </c>
      <c r="G1004" s="256"/>
      <c r="H1004" s="259">
        <v>2</v>
      </c>
      <c r="I1004" s="260"/>
      <c r="J1004" s="256"/>
      <c r="K1004" s="256"/>
      <c r="L1004" s="261"/>
      <c r="M1004" s="262"/>
      <c r="N1004" s="263"/>
      <c r="O1004" s="263"/>
      <c r="P1004" s="263"/>
      <c r="Q1004" s="263"/>
      <c r="R1004" s="263"/>
      <c r="S1004" s="263"/>
      <c r="T1004" s="264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T1004" s="265" t="s">
        <v>198</v>
      </c>
      <c r="AU1004" s="265" t="s">
        <v>82</v>
      </c>
      <c r="AV1004" s="15" t="s">
        <v>135</v>
      </c>
      <c r="AW1004" s="15" t="s">
        <v>35</v>
      </c>
      <c r="AX1004" s="15" t="s">
        <v>80</v>
      </c>
      <c r="AY1004" s="265" t="s">
        <v>188</v>
      </c>
    </row>
    <row r="1005" s="2" customFormat="1" ht="21.75" customHeight="1">
      <c r="A1005" s="40"/>
      <c r="B1005" s="41"/>
      <c r="C1005" s="272" t="s">
        <v>1442</v>
      </c>
      <c r="D1005" s="272" t="s">
        <v>522</v>
      </c>
      <c r="E1005" s="273" t="s">
        <v>7265</v>
      </c>
      <c r="F1005" s="274" t="s">
        <v>7266</v>
      </c>
      <c r="G1005" s="275" t="s">
        <v>442</v>
      </c>
      <c r="H1005" s="276">
        <v>1</v>
      </c>
      <c r="I1005" s="277"/>
      <c r="J1005" s="278">
        <f>ROUND(I1005*H1005,2)</f>
        <v>0</v>
      </c>
      <c r="K1005" s="274" t="s">
        <v>452</v>
      </c>
      <c r="L1005" s="279"/>
      <c r="M1005" s="280" t="s">
        <v>19</v>
      </c>
      <c r="N1005" s="281" t="s">
        <v>44</v>
      </c>
      <c r="O1005" s="86"/>
      <c r="P1005" s="224">
        <f>O1005*H1005</f>
        <v>0</v>
      </c>
      <c r="Q1005" s="224">
        <v>0.041000000000000002</v>
      </c>
      <c r="R1005" s="224">
        <f>Q1005*H1005</f>
        <v>0.041000000000000002</v>
      </c>
      <c r="S1005" s="224">
        <v>0</v>
      </c>
      <c r="T1005" s="225">
        <f>S1005*H1005</f>
        <v>0</v>
      </c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R1005" s="226" t="s">
        <v>630</v>
      </c>
      <c r="AT1005" s="226" t="s">
        <v>522</v>
      </c>
      <c r="AU1005" s="226" t="s">
        <v>82</v>
      </c>
      <c r="AY1005" s="19" t="s">
        <v>188</v>
      </c>
      <c r="BE1005" s="227">
        <f>IF(N1005="základní",J1005,0)</f>
        <v>0</v>
      </c>
      <c r="BF1005" s="227">
        <f>IF(N1005="snížená",J1005,0)</f>
        <v>0</v>
      </c>
      <c r="BG1005" s="227">
        <f>IF(N1005="zákl. přenesená",J1005,0)</f>
        <v>0</v>
      </c>
      <c r="BH1005" s="227">
        <f>IF(N1005="sníž. přenesená",J1005,0)</f>
        <v>0</v>
      </c>
      <c r="BI1005" s="227">
        <f>IF(N1005="nulová",J1005,0)</f>
        <v>0</v>
      </c>
      <c r="BJ1005" s="19" t="s">
        <v>80</v>
      </c>
      <c r="BK1005" s="227">
        <f>ROUND(I1005*H1005,2)</f>
        <v>0</v>
      </c>
      <c r="BL1005" s="19" t="s">
        <v>342</v>
      </c>
      <c r="BM1005" s="226" t="s">
        <v>7267</v>
      </c>
    </row>
    <row r="1006" s="13" customFormat="1">
      <c r="A1006" s="13"/>
      <c r="B1006" s="233"/>
      <c r="C1006" s="234"/>
      <c r="D1006" s="235" t="s">
        <v>198</v>
      </c>
      <c r="E1006" s="236" t="s">
        <v>19</v>
      </c>
      <c r="F1006" s="237" t="s">
        <v>2032</v>
      </c>
      <c r="G1006" s="234"/>
      <c r="H1006" s="236" t="s">
        <v>19</v>
      </c>
      <c r="I1006" s="238"/>
      <c r="J1006" s="234"/>
      <c r="K1006" s="234"/>
      <c r="L1006" s="239"/>
      <c r="M1006" s="240"/>
      <c r="N1006" s="241"/>
      <c r="O1006" s="241"/>
      <c r="P1006" s="241"/>
      <c r="Q1006" s="241"/>
      <c r="R1006" s="241"/>
      <c r="S1006" s="241"/>
      <c r="T1006" s="24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3" t="s">
        <v>198</v>
      </c>
      <c r="AU1006" s="243" t="s">
        <v>82</v>
      </c>
      <c r="AV1006" s="13" t="s">
        <v>80</v>
      </c>
      <c r="AW1006" s="13" t="s">
        <v>35</v>
      </c>
      <c r="AX1006" s="13" t="s">
        <v>73</v>
      </c>
      <c r="AY1006" s="243" t="s">
        <v>188</v>
      </c>
    </row>
    <row r="1007" s="13" customFormat="1">
      <c r="A1007" s="13"/>
      <c r="B1007" s="233"/>
      <c r="C1007" s="234"/>
      <c r="D1007" s="235" t="s">
        <v>198</v>
      </c>
      <c r="E1007" s="236" t="s">
        <v>19</v>
      </c>
      <c r="F1007" s="237" t="s">
        <v>7261</v>
      </c>
      <c r="G1007" s="234"/>
      <c r="H1007" s="236" t="s">
        <v>19</v>
      </c>
      <c r="I1007" s="238"/>
      <c r="J1007" s="234"/>
      <c r="K1007" s="234"/>
      <c r="L1007" s="239"/>
      <c r="M1007" s="240"/>
      <c r="N1007" s="241"/>
      <c r="O1007" s="241"/>
      <c r="P1007" s="241"/>
      <c r="Q1007" s="241"/>
      <c r="R1007" s="241"/>
      <c r="S1007" s="241"/>
      <c r="T1007" s="242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43" t="s">
        <v>198</v>
      </c>
      <c r="AU1007" s="243" t="s">
        <v>82</v>
      </c>
      <c r="AV1007" s="13" t="s">
        <v>80</v>
      </c>
      <c r="AW1007" s="13" t="s">
        <v>35</v>
      </c>
      <c r="AX1007" s="13" t="s">
        <v>73</v>
      </c>
      <c r="AY1007" s="243" t="s">
        <v>188</v>
      </c>
    </row>
    <row r="1008" s="14" customFormat="1">
      <c r="A1008" s="14"/>
      <c r="B1008" s="244"/>
      <c r="C1008" s="245"/>
      <c r="D1008" s="235" t="s">
        <v>198</v>
      </c>
      <c r="E1008" s="246" t="s">
        <v>19</v>
      </c>
      <c r="F1008" s="247" t="s">
        <v>80</v>
      </c>
      <c r="G1008" s="245"/>
      <c r="H1008" s="248">
        <v>1</v>
      </c>
      <c r="I1008" s="249"/>
      <c r="J1008" s="245"/>
      <c r="K1008" s="245"/>
      <c r="L1008" s="250"/>
      <c r="M1008" s="251"/>
      <c r="N1008" s="252"/>
      <c r="O1008" s="252"/>
      <c r="P1008" s="252"/>
      <c r="Q1008" s="252"/>
      <c r="R1008" s="252"/>
      <c r="S1008" s="252"/>
      <c r="T1008" s="253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54" t="s">
        <v>198</v>
      </c>
      <c r="AU1008" s="254" t="s">
        <v>82</v>
      </c>
      <c r="AV1008" s="14" t="s">
        <v>82</v>
      </c>
      <c r="AW1008" s="14" t="s">
        <v>35</v>
      </c>
      <c r="AX1008" s="14" t="s">
        <v>73</v>
      </c>
      <c r="AY1008" s="254" t="s">
        <v>188</v>
      </c>
    </row>
    <row r="1009" s="15" customFormat="1">
      <c r="A1009" s="15"/>
      <c r="B1009" s="255"/>
      <c r="C1009" s="256"/>
      <c r="D1009" s="235" t="s">
        <v>198</v>
      </c>
      <c r="E1009" s="257" t="s">
        <v>19</v>
      </c>
      <c r="F1009" s="258" t="s">
        <v>229</v>
      </c>
      <c r="G1009" s="256"/>
      <c r="H1009" s="259">
        <v>1</v>
      </c>
      <c r="I1009" s="260"/>
      <c r="J1009" s="256"/>
      <c r="K1009" s="256"/>
      <c r="L1009" s="261"/>
      <c r="M1009" s="262"/>
      <c r="N1009" s="263"/>
      <c r="O1009" s="263"/>
      <c r="P1009" s="263"/>
      <c r="Q1009" s="263"/>
      <c r="R1009" s="263"/>
      <c r="S1009" s="263"/>
      <c r="T1009" s="264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T1009" s="265" t="s">
        <v>198</v>
      </c>
      <c r="AU1009" s="265" t="s">
        <v>82</v>
      </c>
      <c r="AV1009" s="15" t="s">
        <v>135</v>
      </c>
      <c r="AW1009" s="15" t="s">
        <v>35</v>
      </c>
      <c r="AX1009" s="15" t="s">
        <v>80</v>
      </c>
      <c r="AY1009" s="265" t="s">
        <v>188</v>
      </c>
    </row>
    <row r="1010" s="2" customFormat="1" ht="24.15" customHeight="1">
      <c r="A1010" s="40"/>
      <c r="B1010" s="41"/>
      <c r="C1010" s="215" t="s">
        <v>1449</v>
      </c>
      <c r="D1010" s="215" t="s">
        <v>190</v>
      </c>
      <c r="E1010" s="216" t="s">
        <v>7268</v>
      </c>
      <c r="F1010" s="217" t="s">
        <v>7269</v>
      </c>
      <c r="G1010" s="218" t="s">
        <v>442</v>
      </c>
      <c r="H1010" s="219">
        <v>1</v>
      </c>
      <c r="I1010" s="220"/>
      <c r="J1010" s="221">
        <f>ROUND(I1010*H1010,2)</f>
        <v>0</v>
      </c>
      <c r="K1010" s="217" t="s">
        <v>194</v>
      </c>
      <c r="L1010" s="46"/>
      <c r="M1010" s="222" t="s">
        <v>19</v>
      </c>
      <c r="N1010" s="223" t="s">
        <v>44</v>
      </c>
      <c r="O1010" s="86"/>
      <c r="P1010" s="224">
        <f>O1010*H1010</f>
        <v>0</v>
      </c>
      <c r="Q1010" s="224">
        <v>0</v>
      </c>
      <c r="R1010" s="224">
        <f>Q1010*H1010</f>
        <v>0</v>
      </c>
      <c r="S1010" s="224">
        <v>0</v>
      </c>
      <c r="T1010" s="225">
        <f>S1010*H1010</f>
        <v>0</v>
      </c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R1010" s="226" t="s">
        <v>342</v>
      </c>
      <c r="AT1010" s="226" t="s">
        <v>190</v>
      </c>
      <c r="AU1010" s="226" t="s">
        <v>82</v>
      </c>
      <c r="AY1010" s="19" t="s">
        <v>188</v>
      </c>
      <c r="BE1010" s="227">
        <f>IF(N1010="základní",J1010,0)</f>
        <v>0</v>
      </c>
      <c r="BF1010" s="227">
        <f>IF(N1010="snížená",J1010,0)</f>
        <v>0</v>
      </c>
      <c r="BG1010" s="227">
        <f>IF(N1010="zákl. přenesená",J1010,0)</f>
        <v>0</v>
      </c>
      <c r="BH1010" s="227">
        <f>IF(N1010="sníž. přenesená",J1010,0)</f>
        <v>0</v>
      </c>
      <c r="BI1010" s="227">
        <f>IF(N1010="nulová",J1010,0)</f>
        <v>0</v>
      </c>
      <c r="BJ1010" s="19" t="s">
        <v>80</v>
      </c>
      <c r="BK1010" s="227">
        <f>ROUND(I1010*H1010,2)</f>
        <v>0</v>
      </c>
      <c r="BL1010" s="19" t="s">
        <v>342</v>
      </c>
      <c r="BM1010" s="226" t="s">
        <v>7270</v>
      </c>
    </row>
    <row r="1011" s="2" customFormat="1">
      <c r="A1011" s="40"/>
      <c r="B1011" s="41"/>
      <c r="C1011" s="42"/>
      <c r="D1011" s="228" t="s">
        <v>196</v>
      </c>
      <c r="E1011" s="42"/>
      <c r="F1011" s="229" t="s">
        <v>7271</v>
      </c>
      <c r="G1011" s="42"/>
      <c r="H1011" s="42"/>
      <c r="I1011" s="230"/>
      <c r="J1011" s="42"/>
      <c r="K1011" s="42"/>
      <c r="L1011" s="46"/>
      <c r="M1011" s="231"/>
      <c r="N1011" s="232"/>
      <c r="O1011" s="86"/>
      <c r="P1011" s="86"/>
      <c r="Q1011" s="86"/>
      <c r="R1011" s="86"/>
      <c r="S1011" s="86"/>
      <c r="T1011" s="87"/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40"/>
      <c r="AE1011" s="40"/>
      <c r="AT1011" s="19" t="s">
        <v>196</v>
      </c>
      <c r="AU1011" s="19" t="s">
        <v>82</v>
      </c>
    </row>
    <row r="1012" s="13" customFormat="1">
      <c r="A1012" s="13"/>
      <c r="B1012" s="233"/>
      <c r="C1012" s="234"/>
      <c r="D1012" s="235" t="s">
        <v>198</v>
      </c>
      <c r="E1012" s="236" t="s">
        <v>19</v>
      </c>
      <c r="F1012" s="237" t="s">
        <v>655</v>
      </c>
      <c r="G1012" s="234"/>
      <c r="H1012" s="236" t="s">
        <v>19</v>
      </c>
      <c r="I1012" s="238"/>
      <c r="J1012" s="234"/>
      <c r="K1012" s="234"/>
      <c r="L1012" s="239"/>
      <c r="M1012" s="240"/>
      <c r="N1012" s="241"/>
      <c r="O1012" s="241"/>
      <c r="P1012" s="241"/>
      <c r="Q1012" s="241"/>
      <c r="R1012" s="241"/>
      <c r="S1012" s="241"/>
      <c r="T1012" s="242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43" t="s">
        <v>198</v>
      </c>
      <c r="AU1012" s="243" t="s">
        <v>82</v>
      </c>
      <c r="AV1012" s="13" t="s">
        <v>80</v>
      </c>
      <c r="AW1012" s="13" t="s">
        <v>35</v>
      </c>
      <c r="AX1012" s="13" t="s">
        <v>73</v>
      </c>
      <c r="AY1012" s="243" t="s">
        <v>188</v>
      </c>
    </row>
    <row r="1013" s="13" customFormat="1">
      <c r="A1013" s="13"/>
      <c r="B1013" s="233"/>
      <c r="C1013" s="234"/>
      <c r="D1013" s="235" t="s">
        <v>198</v>
      </c>
      <c r="E1013" s="236" t="s">
        <v>19</v>
      </c>
      <c r="F1013" s="237" t="s">
        <v>7080</v>
      </c>
      <c r="G1013" s="234"/>
      <c r="H1013" s="236" t="s">
        <v>19</v>
      </c>
      <c r="I1013" s="238"/>
      <c r="J1013" s="234"/>
      <c r="K1013" s="234"/>
      <c r="L1013" s="239"/>
      <c r="M1013" s="240"/>
      <c r="N1013" s="241"/>
      <c r="O1013" s="241"/>
      <c r="P1013" s="241"/>
      <c r="Q1013" s="241"/>
      <c r="R1013" s="241"/>
      <c r="S1013" s="241"/>
      <c r="T1013" s="242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43" t="s">
        <v>198</v>
      </c>
      <c r="AU1013" s="243" t="s">
        <v>82</v>
      </c>
      <c r="AV1013" s="13" t="s">
        <v>80</v>
      </c>
      <c r="AW1013" s="13" t="s">
        <v>35</v>
      </c>
      <c r="AX1013" s="13" t="s">
        <v>73</v>
      </c>
      <c r="AY1013" s="243" t="s">
        <v>188</v>
      </c>
    </row>
    <row r="1014" s="14" customFormat="1">
      <c r="A1014" s="14"/>
      <c r="B1014" s="244"/>
      <c r="C1014" s="245"/>
      <c r="D1014" s="235" t="s">
        <v>198</v>
      </c>
      <c r="E1014" s="246" t="s">
        <v>19</v>
      </c>
      <c r="F1014" s="247" t="s">
        <v>80</v>
      </c>
      <c r="G1014" s="245"/>
      <c r="H1014" s="248">
        <v>1</v>
      </c>
      <c r="I1014" s="249"/>
      <c r="J1014" s="245"/>
      <c r="K1014" s="245"/>
      <c r="L1014" s="250"/>
      <c r="M1014" s="251"/>
      <c r="N1014" s="252"/>
      <c r="O1014" s="252"/>
      <c r="P1014" s="252"/>
      <c r="Q1014" s="252"/>
      <c r="R1014" s="252"/>
      <c r="S1014" s="252"/>
      <c r="T1014" s="253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54" t="s">
        <v>198</v>
      </c>
      <c r="AU1014" s="254" t="s">
        <v>82</v>
      </c>
      <c r="AV1014" s="14" t="s">
        <v>82</v>
      </c>
      <c r="AW1014" s="14" t="s">
        <v>35</v>
      </c>
      <c r="AX1014" s="14" t="s">
        <v>73</v>
      </c>
      <c r="AY1014" s="254" t="s">
        <v>188</v>
      </c>
    </row>
    <row r="1015" s="15" customFormat="1">
      <c r="A1015" s="15"/>
      <c r="B1015" s="255"/>
      <c r="C1015" s="256"/>
      <c r="D1015" s="235" t="s">
        <v>198</v>
      </c>
      <c r="E1015" s="257" t="s">
        <v>19</v>
      </c>
      <c r="F1015" s="258" t="s">
        <v>229</v>
      </c>
      <c r="G1015" s="256"/>
      <c r="H1015" s="259">
        <v>1</v>
      </c>
      <c r="I1015" s="260"/>
      <c r="J1015" s="256"/>
      <c r="K1015" s="256"/>
      <c r="L1015" s="261"/>
      <c r="M1015" s="262"/>
      <c r="N1015" s="263"/>
      <c r="O1015" s="263"/>
      <c r="P1015" s="263"/>
      <c r="Q1015" s="263"/>
      <c r="R1015" s="263"/>
      <c r="S1015" s="263"/>
      <c r="T1015" s="264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T1015" s="265" t="s">
        <v>198</v>
      </c>
      <c r="AU1015" s="265" t="s">
        <v>82</v>
      </c>
      <c r="AV1015" s="15" t="s">
        <v>135</v>
      </c>
      <c r="AW1015" s="15" t="s">
        <v>35</v>
      </c>
      <c r="AX1015" s="15" t="s">
        <v>80</v>
      </c>
      <c r="AY1015" s="265" t="s">
        <v>188</v>
      </c>
    </row>
    <row r="1016" s="2" customFormat="1" ht="16.5" customHeight="1">
      <c r="A1016" s="40"/>
      <c r="B1016" s="41"/>
      <c r="C1016" s="272" t="s">
        <v>1454</v>
      </c>
      <c r="D1016" s="272" t="s">
        <v>522</v>
      </c>
      <c r="E1016" s="273" t="s">
        <v>7272</v>
      </c>
      <c r="F1016" s="274" t="s">
        <v>7273</v>
      </c>
      <c r="G1016" s="275" t="s">
        <v>442</v>
      </c>
      <c r="H1016" s="276">
        <v>1</v>
      </c>
      <c r="I1016" s="277"/>
      <c r="J1016" s="278">
        <f>ROUND(I1016*H1016,2)</f>
        <v>0</v>
      </c>
      <c r="K1016" s="274" t="s">
        <v>415</v>
      </c>
      <c r="L1016" s="279"/>
      <c r="M1016" s="280" t="s">
        <v>19</v>
      </c>
      <c r="N1016" s="281" t="s">
        <v>44</v>
      </c>
      <c r="O1016" s="86"/>
      <c r="P1016" s="224">
        <f>O1016*H1016</f>
        <v>0</v>
      </c>
      <c r="Q1016" s="224">
        <v>0.0195</v>
      </c>
      <c r="R1016" s="224">
        <f>Q1016*H1016</f>
        <v>0.0195</v>
      </c>
      <c r="S1016" s="224">
        <v>0</v>
      </c>
      <c r="T1016" s="225">
        <f>S1016*H1016</f>
        <v>0</v>
      </c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40"/>
      <c r="AE1016" s="40"/>
      <c r="AR1016" s="226" t="s">
        <v>630</v>
      </c>
      <c r="AT1016" s="226" t="s">
        <v>522</v>
      </c>
      <c r="AU1016" s="226" t="s">
        <v>82</v>
      </c>
      <c r="AY1016" s="19" t="s">
        <v>188</v>
      </c>
      <c r="BE1016" s="227">
        <f>IF(N1016="základní",J1016,0)</f>
        <v>0</v>
      </c>
      <c r="BF1016" s="227">
        <f>IF(N1016="snížená",J1016,0)</f>
        <v>0</v>
      </c>
      <c r="BG1016" s="227">
        <f>IF(N1016="zákl. přenesená",J1016,0)</f>
        <v>0</v>
      </c>
      <c r="BH1016" s="227">
        <f>IF(N1016="sníž. přenesená",J1016,0)</f>
        <v>0</v>
      </c>
      <c r="BI1016" s="227">
        <f>IF(N1016="nulová",J1016,0)</f>
        <v>0</v>
      </c>
      <c r="BJ1016" s="19" t="s">
        <v>80</v>
      </c>
      <c r="BK1016" s="227">
        <f>ROUND(I1016*H1016,2)</f>
        <v>0</v>
      </c>
      <c r="BL1016" s="19" t="s">
        <v>342</v>
      </c>
      <c r="BM1016" s="226" t="s">
        <v>7274</v>
      </c>
    </row>
    <row r="1017" s="13" customFormat="1">
      <c r="A1017" s="13"/>
      <c r="B1017" s="233"/>
      <c r="C1017" s="234"/>
      <c r="D1017" s="235" t="s">
        <v>198</v>
      </c>
      <c r="E1017" s="236" t="s">
        <v>19</v>
      </c>
      <c r="F1017" s="237" t="s">
        <v>655</v>
      </c>
      <c r="G1017" s="234"/>
      <c r="H1017" s="236" t="s">
        <v>19</v>
      </c>
      <c r="I1017" s="238"/>
      <c r="J1017" s="234"/>
      <c r="K1017" s="234"/>
      <c r="L1017" s="239"/>
      <c r="M1017" s="240"/>
      <c r="N1017" s="241"/>
      <c r="O1017" s="241"/>
      <c r="P1017" s="241"/>
      <c r="Q1017" s="241"/>
      <c r="R1017" s="241"/>
      <c r="S1017" s="241"/>
      <c r="T1017" s="242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43" t="s">
        <v>198</v>
      </c>
      <c r="AU1017" s="243" t="s">
        <v>82</v>
      </c>
      <c r="AV1017" s="13" t="s">
        <v>80</v>
      </c>
      <c r="AW1017" s="13" t="s">
        <v>35</v>
      </c>
      <c r="AX1017" s="13" t="s">
        <v>73</v>
      </c>
      <c r="AY1017" s="243" t="s">
        <v>188</v>
      </c>
    </row>
    <row r="1018" s="13" customFormat="1">
      <c r="A1018" s="13"/>
      <c r="B1018" s="233"/>
      <c r="C1018" s="234"/>
      <c r="D1018" s="235" t="s">
        <v>198</v>
      </c>
      <c r="E1018" s="236" t="s">
        <v>19</v>
      </c>
      <c r="F1018" s="237" t="s">
        <v>7080</v>
      </c>
      <c r="G1018" s="234"/>
      <c r="H1018" s="236" t="s">
        <v>19</v>
      </c>
      <c r="I1018" s="238"/>
      <c r="J1018" s="234"/>
      <c r="K1018" s="234"/>
      <c r="L1018" s="239"/>
      <c r="M1018" s="240"/>
      <c r="N1018" s="241"/>
      <c r="O1018" s="241"/>
      <c r="P1018" s="241"/>
      <c r="Q1018" s="241"/>
      <c r="R1018" s="241"/>
      <c r="S1018" s="241"/>
      <c r="T1018" s="242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43" t="s">
        <v>198</v>
      </c>
      <c r="AU1018" s="243" t="s">
        <v>82</v>
      </c>
      <c r="AV1018" s="13" t="s">
        <v>80</v>
      </c>
      <c r="AW1018" s="13" t="s">
        <v>35</v>
      </c>
      <c r="AX1018" s="13" t="s">
        <v>73</v>
      </c>
      <c r="AY1018" s="243" t="s">
        <v>188</v>
      </c>
    </row>
    <row r="1019" s="14" customFormat="1">
      <c r="A1019" s="14"/>
      <c r="B1019" s="244"/>
      <c r="C1019" s="245"/>
      <c r="D1019" s="235" t="s">
        <v>198</v>
      </c>
      <c r="E1019" s="246" t="s">
        <v>19</v>
      </c>
      <c r="F1019" s="247" t="s">
        <v>80</v>
      </c>
      <c r="G1019" s="245"/>
      <c r="H1019" s="248">
        <v>1</v>
      </c>
      <c r="I1019" s="249"/>
      <c r="J1019" s="245"/>
      <c r="K1019" s="245"/>
      <c r="L1019" s="250"/>
      <c r="M1019" s="251"/>
      <c r="N1019" s="252"/>
      <c r="O1019" s="252"/>
      <c r="P1019" s="252"/>
      <c r="Q1019" s="252"/>
      <c r="R1019" s="252"/>
      <c r="S1019" s="252"/>
      <c r="T1019" s="253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4" t="s">
        <v>198</v>
      </c>
      <c r="AU1019" s="254" t="s">
        <v>82</v>
      </c>
      <c r="AV1019" s="14" t="s">
        <v>82</v>
      </c>
      <c r="AW1019" s="14" t="s">
        <v>35</v>
      </c>
      <c r="AX1019" s="14" t="s">
        <v>73</v>
      </c>
      <c r="AY1019" s="254" t="s">
        <v>188</v>
      </c>
    </row>
    <row r="1020" s="15" customFormat="1">
      <c r="A1020" s="15"/>
      <c r="B1020" s="255"/>
      <c r="C1020" s="256"/>
      <c r="D1020" s="235" t="s">
        <v>198</v>
      </c>
      <c r="E1020" s="257" t="s">
        <v>19</v>
      </c>
      <c r="F1020" s="258" t="s">
        <v>229</v>
      </c>
      <c r="G1020" s="256"/>
      <c r="H1020" s="259">
        <v>1</v>
      </c>
      <c r="I1020" s="260"/>
      <c r="J1020" s="256"/>
      <c r="K1020" s="256"/>
      <c r="L1020" s="261"/>
      <c r="M1020" s="262"/>
      <c r="N1020" s="263"/>
      <c r="O1020" s="263"/>
      <c r="P1020" s="263"/>
      <c r="Q1020" s="263"/>
      <c r="R1020" s="263"/>
      <c r="S1020" s="263"/>
      <c r="T1020" s="264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T1020" s="265" t="s">
        <v>198</v>
      </c>
      <c r="AU1020" s="265" t="s">
        <v>82</v>
      </c>
      <c r="AV1020" s="15" t="s">
        <v>135</v>
      </c>
      <c r="AW1020" s="15" t="s">
        <v>35</v>
      </c>
      <c r="AX1020" s="15" t="s">
        <v>80</v>
      </c>
      <c r="AY1020" s="265" t="s">
        <v>188</v>
      </c>
    </row>
    <row r="1021" s="2" customFormat="1" ht="16.5" customHeight="1">
      <c r="A1021" s="40"/>
      <c r="B1021" s="41"/>
      <c r="C1021" s="272" t="s">
        <v>1458</v>
      </c>
      <c r="D1021" s="272" t="s">
        <v>522</v>
      </c>
      <c r="E1021" s="273" t="s">
        <v>7275</v>
      </c>
      <c r="F1021" s="274" t="s">
        <v>7276</v>
      </c>
      <c r="G1021" s="275" t="s">
        <v>442</v>
      </c>
      <c r="H1021" s="276">
        <v>1</v>
      </c>
      <c r="I1021" s="277"/>
      <c r="J1021" s="278">
        <f>ROUND(I1021*H1021,2)</f>
        <v>0</v>
      </c>
      <c r="K1021" s="274" t="s">
        <v>194</v>
      </c>
      <c r="L1021" s="279"/>
      <c r="M1021" s="280" t="s">
        <v>19</v>
      </c>
      <c r="N1021" s="281" t="s">
        <v>44</v>
      </c>
      <c r="O1021" s="86"/>
      <c r="P1021" s="224">
        <f>O1021*H1021</f>
        <v>0</v>
      </c>
      <c r="Q1021" s="224">
        <v>0.0016000000000000001</v>
      </c>
      <c r="R1021" s="224">
        <f>Q1021*H1021</f>
        <v>0.0016000000000000001</v>
      </c>
      <c r="S1021" s="224">
        <v>0</v>
      </c>
      <c r="T1021" s="225">
        <f>S1021*H1021</f>
        <v>0</v>
      </c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R1021" s="226" t="s">
        <v>630</v>
      </c>
      <c r="AT1021" s="226" t="s">
        <v>522</v>
      </c>
      <c r="AU1021" s="226" t="s">
        <v>82</v>
      </c>
      <c r="AY1021" s="19" t="s">
        <v>188</v>
      </c>
      <c r="BE1021" s="227">
        <f>IF(N1021="základní",J1021,0)</f>
        <v>0</v>
      </c>
      <c r="BF1021" s="227">
        <f>IF(N1021="snížená",J1021,0)</f>
        <v>0</v>
      </c>
      <c r="BG1021" s="227">
        <f>IF(N1021="zákl. přenesená",J1021,0)</f>
        <v>0</v>
      </c>
      <c r="BH1021" s="227">
        <f>IF(N1021="sníž. přenesená",J1021,0)</f>
        <v>0</v>
      </c>
      <c r="BI1021" s="227">
        <f>IF(N1021="nulová",J1021,0)</f>
        <v>0</v>
      </c>
      <c r="BJ1021" s="19" t="s">
        <v>80</v>
      </c>
      <c r="BK1021" s="227">
        <f>ROUND(I1021*H1021,2)</f>
        <v>0</v>
      </c>
      <c r="BL1021" s="19" t="s">
        <v>342</v>
      </c>
      <c r="BM1021" s="226" t="s">
        <v>7277</v>
      </c>
    </row>
    <row r="1022" s="13" customFormat="1">
      <c r="A1022" s="13"/>
      <c r="B1022" s="233"/>
      <c r="C1022" s="234"/>
      <c r="D1022" s="235" t="s">
        <v>198</v>
      </c>
      <c r="E1022" s="236" t="s">
        <v>19</v>
      </c>
      <c r="F1022" s="237" t="s">
        <v>655</v>
      </c>
      <c r="G1022" s="234"/>
      <c r="H1022" s="236" t="s">
        <v>19</v>
      </c>
      <c r="I1022" s="238"/>
      <c r="J1022" s="234"/>
      <c r="K1022" s="234"/>
      <c r="L1022" s="239"/>
      <c r="M1022" s="240"/>
      <c r="N1022" s="241"/>
      <c r="O1022" s="241"/>
      <c r="P1022" s="241"/>
      <c r="Q1022" s="241"/>
      <c r="R1022" s="241"/>
      <c r="S1022" s="241"/>
      <c r="T1022" s="242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43" t="s">
        <v>198</v>
      </c>
      <c r="AU1022" s="243" t="s">
        <v>82</v>
      </c>
      <c r="AV1022" s="13" t="s">
        <v>80</v>
      </c>
      <c r="AW1022" s="13" t="s">
        <v>35</v>
      </c>
      <c r="AX1022" s="13" t="s">
        <v>73</v>
      </c>
      <c r="AY1022" s="243" t="s">
        <v>188</v>
      </c>
    </row>
    <row r="1023" s="13" customFormat="1">
      <c r="A1023" s="13"/>
      <c r="B1023" s="233"/>
      <c r="C1023" s="234"/>
      <c r="D1023" s="235" t="s">
        <v>198</v>
      </c>
      <c r="E1023" s="236" t="s">
        <v>19</v>
      </c>
      <c r="F1023" s="237" t="s">
        <v>7080</v>
      </c>
      <c r="G1023" s="234"/>
      <c r="H1023" s="236" t="s">
        <v>19</v>
      </c>
      <c r="I1023" s="238"/>
      <c r="J1023" s="234"/>
      <c r="K1023" s="234"/>
      <c r="L1023" s="239"/>
      <c r="M1023" s="240"/>
      <c r="N1023" s="241"/>
      <c r="O1023" s="241"/>
      <c r="P1023" s="241"/>
      <c r="Q1023" s="241"/>
      <c r="R1023" s="241"/>
      <c r="S1023" s="241"/>
      <c r="T1023" s="242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43" t="s">
        <v>198</v>
      </c>
      <c r="AU1023" s="243" t="s">
        <v>82</v>
      </c>
      <c r="AV1023" s="13" t="s">
        <v>80</v>
      </c>
      <c r="AW1023" s="13" t="s">
        <v>35</v>
      </c>
      <c r="AX1023" s="13" t="s">
        <v>73</v>
      </c>
      <c r="AY1023" s="243" t="s">
        <v>188</v>
      </c>
    </row>
    <row r="1024" s="14" customFormat="1">
      <c r="A1024" s="14"/>
      <c r="B1024" s="244"/>
      <c r="C1024" s="245"/>
      <c r="D1024" s="235" t="s">
        <v>198</v>
      </c>
      <c r="E1024" s="246" t="s">
        <v>19</v>
      </c>
      <c r="F1024" s="247" t="s">
        <v>80</v>
      </c>
      <c r="G1024" s="245"/>
      <c r="H1024" s="248">
        <v>1</v>
      </c>
      <c r="I1024" s="249"/>
      <c r="J1024" s="245"/>
      <c r="K1024" s="245"/>
      <c r="L1024" s="250"/>
      <c r="M1024" s="251"/>
      <c r="N1024" s="252"/>
      <c r="O1024" s="252"/>
      <c r="P1024" s="252"/>
      <c r="Q1024" s="252"/>
      <c r="R1024" s="252"/>
      <c r="S1024" s="252"/>
      <c r="T1024" s="253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4" t="s">
        <v>198</v>
      </c>
      <c r="AU1024" s="254" t="s">
        <v>82</v>
      </c>
      <c r="AV1024" s="14" t="s">
        <v>82</v>
      </c>
      <c r="AW1024" s="14" t="s">
        <v>35</v>
      </c>
      <c r="AX1024" s="14" t="s">
        <v>73</v>
      </c>
      <c r="AY1024" s="254" t="s">
        <v>188</v>
      </c>
    </row>
    <row r="1025" s="15" customFormat="1">
      <c r="A1025" s="15"/>
      <c r="B1025" s="255"/>
      <c r="C1025" s="256"/>
      <c r="D1025" s="235" t="s">
        <v>198</v>
      </c>
      <c r="E1025" s="257" t="s">
        <v>19</v>
      </c>
      <c r="F1025" s="258" t="s">
        <v>229</v>
      </c>
      <c r="G1025" s="256"/>
      <c r="H1025" s="259">
        <v>1</v>
      </c>
      <c r="I1025" s="260"/>
      <c r="J1025" s="256"/>
      <c r="K1025" s="256"/>
      <c r="L1025" s="261"/>
      <c r="M1025" s="262"/>
      <c r="N1025" s="263"/>
      <c r="O1025" s="263"/>
      <c r="P1025" s="263"/>
      <c r="Q1025" s="263"/>
      <c r="R1025" s="263"/>
      <c r="S1025" s="263"/>
      <c r="T1025" s="264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T1025" s="265" t="s">
        <v>198</v>
      </c>
      <c r="AU1025" s="265" t="s">
        <v>82</v>
      </c>
      <c r="AV1025" s="15" t="s">
        <v>135</v>
      </c>
      <c r="AW1025" s="15" t="s">
        <v>35</v>
      </c>
      <c r="AX1025" s="15" t="s">
        <v>80</v>
      </c>
      <c r="AY1025" s="265" t="s">
        <v>188</v>
      </c>
    </row>
    <row r="1026" s="2" customFormat="1" ht="24.15" customHeight="1">
      <c r="A1026" s="40"/>
      <c r="B1026" s="41"/>
      <c r="C1026" s="215" t="s">
        <v>1462</v>
      </c>
      <c r="D1026" s="215" t="s">
        <v>190</v>
      </c>
      <c r="E1026" s="216" t="s">
        <v>7278</v>
      </c>
      <c r="F1026" s="217" t="s">
        <v>7279</v>
      </c>
      <c r="G1026" s="218" t="s">
        <v>442</v>
      </c>
      <c r="H1026" s="219">
        <v>3</v>
      </c>
      <c r="I1026" s="220"/>
      <c r="J1026" s="221">
        <f>ROUND(I1026*H1026,2)</f>
        <v>0</v>
      </c>
      <c r="K1026" s="217" t="s">
        <v>194</v>
      </c>
      <c r="L1026" s="46"/>
      <c r="M1026" s="222" t="s">
        <v>19</v>
      </c>
      <c r="N1026" s="223" t="s">
        <v>44</v>
      </c>
      <c r="O1026" s="86"/>
      <c r="P1026" s="224">
        <f>O1026*H1026</f>
        <v>0</v>
      </c>
      <c r="Q1026" s="224">
        <v>0</v>
      </c>
      <c r="R1026" s="224">
        <f>Q1026*H1026</f>
        <v>0</v>
      </c>
      <c r="S1026" s="224">
        <v>0</v>
      </c>
      <c r="T1026" s="225">
        <f>S1026*H1026</f>
        <v>0</v>
      </c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R1026" s="226" t="s">
        <v>342</v>
      </c>
      <c r="AT1026" s="226" t="s">
        <v>190</v>
      </c>
      <c r="AU1026" s="226" t="s">
        <v>82</v>
      </c>
      <c r="AY1026" s="19" t="s">
        <v>188</v>
      </c>
      <c r="BE1026" s="227">
        <f>IF(N1026="základní",J1026,0)</f>
        <v>0</v>
      </c>
      <c r="BF1026" s="227">
        <f>IF(N1026="snížená",J1026,0)</f>
        <v>0</v>
      </c>
      <c r="BG1026" s="227">
        <f>IF(N1026="zákl. přenesená",J1026,0)</f>
        <v>0</v>
      </c>
      <c r="BH1026" s="227">
        <f>IF(N1026="sníž. přenesená",J1026,0)</f>
        <v>0</v>
      </c>
      <c r="BI1026" s="227">
        <f>IF(N1026="nulová",J1026,0)</f>
        <v>0</v>
      </c>
      <c r="BJ1026" s="19" t="s">
        <v>80</v>
      </c>
      <c r="BK1026" s="227">
        <f>ROUND(I1026*H1026,2)</f>
        <v>0</v>
      </c>
      <c r="BL1026" s="19" t="s">
        <v>342</v>
      </c>
      <c r="BM1026" s="226" t="s">
        <v>7280</v>
      </c>
    </row>
    <row r="1027" s="2" customFormat="1">
      <c r="A1027" s="40"/>
      <c r="B1027" s="41"/>
      <c r="C1027" s="42"/>
      <c r="D1027" s="228" t="s">
        <v>196</v>
      </c>
      <c r="E1027" s="42"/>
      <c r="F1027" s="229" t="s">
        <v>7281</v>
      </c>
      <c r="G1027" s="42"/>
      <c r="H1027" s="42"/>
      <c r="I1027" s="230"/>
      <c r="J1027" s="42"/>
      <c r="K1027" s="42"/>
      <c r="L1027" s="46"/>
      <c r="M1027" s="231"/>
      <c r="N1027" s="232"/>
      <c r="O1027" s="86"/>
      <c r="P1027" s="86"/>
      <c r="Q1027" s="86"/>
      <c r="R1027" s="86"/>
      <c r="S1027" s="86"/>
      <c r="T1027" s="87"/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40"/>
      <c r="AE1027" s="40"/>
      <c r="AT1027" s="19" t="s">
        <v>196</v>
      </c>
      <c r="AU1027" s="19" t="s">
        <v>82</v>
      </c>
    </row>
    <row r="1028" s="13" customFormat="1">
      <c r="A1028" s="13"/>
      <c r="B1028" s="233"/>
      <c r="C1028" s="234"/>
      <c r="D1028" s="235" t="s">
        <v>198</v>
      </c>
      <c r="E1028" s="236" t="s">
        <v>19</v>
      </c>
      <c r="F1028" s="237" t="s">
        <v>7282</v>
      </c>
      <c r="G1028" s="234"/>
      <c r="H1028" s="236" t="s">
        <v>19</v>
      </c>
      <c r="I1028" s="238"/>
      <c r="J1028" s="234"/>
      <c r="K1028" s="234"/>
      <c r="L1028" s="239"/>
      <c r="M1028" s="240"/>
      <c r="N1028" s="241"/>
      <c r="O1028" s="241"/>
      <c r="P1028" s="241"/>
      <c r="Q1028" s="241"/>
      <c r="R1028" s="241"/>
      <c r="S1028" s="241"/>
      <c r="T1028" s="242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43" t="s">
        <v>198</v>
      </c>
      <c r="AU1028" s="243" t="s">
        <v>82</v>
      </c>
      <c r="AV1028" s="13" t="s">
        <v>80</v>
      </c>
      <c r="AW1028" s="13" t="s">
        <v>35</v>
      </c>
      <c r="AX1028" s="13" t="s">
        <v>73</v>
      </c>
      <c r="AY1028" s="243" t="s">
        <v>188</v>
      </c>
    </row>
    <row r="1029" s="13" customFormat="1">
      <c r="A1029" s="13"/>
      <c r="B1029" s="233"/>
      <c r="C1029" s="234"/>
      <c r="D1029" s="235" t="s">
        <v>198</v>
      </c>
      <c r="E1029" s="236" t="s">
        <v>19</v>
      </c>
      <c r="F1029" s="237" t="s">
        <v>735</v>
      </c>
      <c r="G1029" s="234"/>
      <c r="H1029" s="236" t="s">
        <v>19</v>
      </c>
      <c r="I1029" s="238"/>
      <c r="J1029" s="234"/>
      <c r="K1029" s="234"/>
      <c r="L1029" s="239"/>
      <c r="M1029" s="240"/>
      <c r="N1029" s="241"/>
      <c r="O1029" s="241"/>
      <c r="P1029" s="241"/>
      <c r="Q1029" s="241"/>
      <c r="R1029" s="241"/>
      <c r="S1029" s="241"/>
      <c r="T1029" s="242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43" t="s">
        <v>198</v>
      </c>
      <c r="AU1029" s="243" t="s">
        <v>82</v>
      </c>
      <c r="AV1029" s="13" t="s">
        <v>80</v>
      </c>
      <c r="AW1029" s="13" t="s">
        <v>35</v>
      </c>
      <c r="AX1029" s="13" t="s">
        <v>73</v>
      </c>
      <c r="AY1029" s="243" t="s">
        <v>188</v>
      </c>
    </row>
    <row r="1030" s="14" customFormat="1">
      <c r="A1030" s="14"/>
      <c r="B1030" s="244"/>
      <c r="C1030" s="245"/>
      <c r="D1030" s="235" t="s">
        <v>198</v>
      </c>
      <c r="E1030" s="246" t="s">
        <v>19</v>
      </c>
      <c r="F1030" s="247" t="s">
        <v>129</v>
      </c>
      <c r="G1030" s="245"/>
      <c r="H1030" s="248">
        <v>3</v>
      </c>
      <c r="I1030" s="249"/>
      <c r="J1030" s="245"/>
      <c r="K1030" s="245"/>
      <c r="L1030" s="250"/>
      <c r="M1030" s="251"/>
      <c r="N1030" s="252"/>
      <c r="O1030" s="252"/>
      <c r="P1030" s="252"/>
      <c r="Q1030" s="252"/>
      <c r="R1030" s="252"/>
      <c r="S1030" s="252"/>
      <c r="T1030" s="253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54" t="s">
        <v>198</v>
      </c>
      <c r="AU1030" s="254" t="s">
        <v>82</v>
      </c>
      <c r="AV1030" s="14" t="s">
        <v>82</v>
      </c>
      <c r="AW1030" s="14" t="s">
        <v>35</v>
      </c>
      <c r="AX1030" s="14" t="s">
        <v>73</v>
      </c>
      <c r="AY1030" s="254" t="s">
        <v>188</v>
      </c>
    </row>
    <row r="1031" s="15" customFormat="1">
      <c r="A1031" s="15"/>
      <c r="B1031" s="255"/>
      <c r="C1031" s="256"/>
      <c r="D1031" s="235" t="s">
        <v>198</v>
      </c>
      <c r="E1031" s="257" t="s">
        <v>19</v>
      </c>
      <c r="F1031" s="258" t="s">
        <v>229</v>
      </c>
      <c r="G1031" s="256"/>
      <c r="H1031" s="259">
        <v>3</v>
      </c>
      <c r="I1031" s="260"/>
      <c r="J1031" s="256"/>
      <c r="K1031" s="256"/>
      <c r="L1031" s="261"/>
      <c r="M1031" s="262"/>
      <c r="N1031" s="263"/>
      <c r="O1031" s="263"/>
      <c r="P1031" s="263"/>
      <c r="Q1031" s="263"/>
      <c r="R1031" s="263"/>
      <c r="S1031" s="263"/>
      <c r="T1031" s="264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T1031" s="265" t="s">
        <v>198</v>
      </c>
      <c r="AU1031" s="265" t="s">
        <v>82</v>
      </c>
      <c r="AV1031" s="15" t="s">
        <v>135</v>
      </c>
      <c r="AW1031" s="15" t="s">
        <v>35</v>
      </c>
      <c r="AX1031" s="15" t="s">
        <v>80</v>
      </c>
      <c r="AY1031" s="265" t="s">
        <v>188</v>
      </c>
    </row>
    <row r="1032" s="2" customFormat="1" ht="16.5" customHeight="1">
      <c r="A1032" s="40"/>
      <c r="B1032" s="41"/>
      <c r="C1032" s="272" t="s">
        <v>1466</v>
      </c>
      <c r="D1032" s="272" t="s">
        <v>522</v>
      </c>
      <c r="E1032" s="273" t="s">
        <v>7283</v>
      </c>
      <c r="F1032" s="274" t="s">
        <v>7284</v>
      </c>
      <c r="G1032" s="275" t="s">
        <v>243</v>
      </c>
      <c r="H1032" s="276">
        <v>3.5099999999999998</v>
      </c>
      <c r="I1032" s="277"/>
      <c r="J1032" s="278">
        <f>ROUND(I1032*H1032,2)</f>
        <v>0</v>
      </c>
      <c r="K1032" s="274" t="s">
        <v>194</v>
      </c>
      <c r="L1032" s="279"/>
      <c r="M1032" s="280" t="s">
        <v>19</v>
      </c>
      <c r="N1032" s="281" t="s">
        <v>44</v>
      </c>
      <c r="O1032" s="86"/>
      <c r="P1032" s="224">
        <f>O1032*H1032</f>
        <v>0</v>
      </c>
      <c r="Q1032" s="224">
        <v>0.022950000000000002</v>
      </c>
      <c r="R1032" s="224">
        <f>Q1032*H1032</f>
        <v>0.080554500000000001</v>
      </c>
      <c r="S1032" s="224">
        <v>0</v>
      </c>
      <c r="T1032" s="225">
        <f>S1032*H1032</f>
        <v>0</v>
      </c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R1032" s="226" t="s">
        <v>630</v>
      </c>
      <c r="AT1032" s="226" t="s">
        <v>522</v>
      </c>
      <c r="AU1032" s="226" t="s">
        <v>82</v>
      </c>
      <c r="AY1032" s="19" t="s">
        <v>188</v>
      </c>
      <c r="BE1032" s="227">
        <f>IF(N1032="základní",J1032,0)</f>
        <v>0</v>
      </c>
      <c r="BF1032" s="227">
        <f>IF(N1032="snížená",J1032,0)</f>
        <v>0</v>
      </c>
      <c r="BG1032" s="227">
        <f>IF(N1032="zákl. přenesená",J1032,0)</f>
        <v>0</v>
      </c>
      <c r="BH1032" s="227">
        <f>IF(N1032="sníž. přenesená",J1032,0)</f>
        <v>0</v>
      </c>
      <c r="BI1032" s="227">
        <f>IF(N1032="nulová",J1032,0)</f>
        <v>0</v>
      </c>
      <c r="BJ1032" s="19" t="s">
        <v>80</v>
      </c>
      <c r="BK1032" s="227">
        <f>ROUND(I1032*H1032,2)</f>
        <v>0</v>
      </c>
      <c r="BL1032" s="19" t="s">
        <v>342</v>
      </c>
      <c r="BM1032" s="226" t="s">
        <v>7285</v>
      </c>
    </row>
    <row r="1033" s="13" customFormat="1">
      <c r="A1033" s="13"/>
      <c r="B1033" s="233"/>
      <c r="C1033" s="234"/>
      <c r="D1033" s="235" t="s">
        <v>198</v>
      </c>
      <c r="E1033" s="236" t="s">
        <v>19</v>
      </c>
      <c r="F1033" s="237" t="s">
        <v>7282</v>
      </c>
      <c r="G1033" s="234"/>
      <c r="H1033" s="236" t="s">
        <v>19</v>
      </c>
      <c r="I1033" s="238"/>
      <c r="J1033" s="234"/>
      <c r="K1033" s="234"/>
      <c r="L1033" s="239"/>
      <c r="M1033" s="240"/>
      <c r="N1033" s="241"/>
      <c r="O1033" s="241"/>
      <c r="P1033" s="241"/>
      <c r="Q1033" s="241"/>
      <c r="R1033" s="241"/>
      <c r="S1033" s="241"/>
      <c r="T1033" s="242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43" t="s">
        <v>198</v>
      </c>
      <c r="AU1033" s="243" t="s">
        <v>82</v>
      </c>
      <c r="AV1033" s="13" t="s">
        <v>80</v>
      </c>
      <c r="AW1033" s="13" t="s">
        <v>35</v>
      </c>
      <c r="AX1033" s="13" t="s">
        <v>73</v>
      </c>
      <c r="AY1033" s="243" t="s">
        <v>188</v>
      </c>
    </row>
    <row r="1034" s="13" customFormat="1">
      <c r="A1034" s="13"/>
      <c r="B1034" s="233"/>
      <c r="C1034" s="234"/>
      <c r="D1034" s="235" t="s">
        <v>198</v>
      </c>
      <c r="E1034" s="236" t="s">
        <v>19</v>
      </c>
      <c r="F1034" s="237" t="s">
        <v>735</v>
      </c>
      <c r="G1034" s="234"/>
      <c r="H1034" s="236" t="s">
        <v>19</v>
      </c>
      <c r="I1034" s="238"/>
      <c r="J1034" s="234"/>
      <c r="K1034" s="234"/>
      <c r="L1034" s="239"/>
      <c r="M1034" s="240"/>
      <c r="N1034" s="241"/>
      <c r="O1034" s="241"/>
      <c r="P1034" s="241"/>
      <c r="Q1034" s="241"/>
      <c r="R1034" s="241"/>
      <c r="S1034" s="241"/>
      <c r="T1034" s="24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43" t="s">
        <v>198</v>
      </c>
      <c r="AU1034" s="243" t="s">
        <v>82</v>
      </c>
      <c r="AV1034" s="13" t="s">
        <v>80</v>
      </c>
      <c r="AW1034" s="13" t="s">
        <v>35</v>
      </c>
      <c r="AX1034" s="13" t="s">
        <v>73</v>
      </c>
      <c r="AY1034" s="243" t="s">
        <v>188</v>
      </c>
    </row>
    <row r="1035" s="14" customFormat="1">
      <c r="A1035" s="14"/>
      <c r="B1035" s="244"/>
      <c r="C1035" s="245"/>
      <c r="D1035" s="235" t="s">
        <v>198</v>
      </c>
      <c r="E1035" s="246" t="s">
        <v>19</v>
      </c>
      <c r="F1035" s="247" t="s">
        <v>7286</v>
      </c>
      <c r="G1035" s="245"/>
      <c r="H1035" s="248">
        <v>3.5099999999999998</v>
      </c>
      <c r="I1035" s="249"/>
      <c r="J1035" s="245"/>
      <c r="K1035" s="245"/>
      <c r="L1035" s="250"/>
      <c r="M1035" s="251"/>
      <c r="N1035" s="252"/>
      <c r="O1035" s="252"/>
      <c r="P1035" s="252"/>
      <c r="Q1035" s="252"/>
      <c r="R1035" s="252"/>
      <c r="S1035" s="252"/>
      <c r="T1035" s="253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4" t="s">
        <v>198</v>
      </c>
      <c r="AU1035" s="254" t="s">
        <v>82</v>
      </c>
      <c r="AV1035" s="14" t="s">
        <v>82</v>
      </c>
      <c r="AW1035" s="14" t="s">
        <v>35</v>
      </c>
      <c r="AX1035" s="14" t="s">
        <v>73</v>
      </c>
      <c r="AY1035" s="254" t="s">
        <v>188</v>
      </c>
    </row>
    <row r="1036" s="15" customFormat="1">
      <c r="A1036" s="15"/>
      <c r="B1036" s="255"/>
      <c r="C1036" s="256"/>
      <c r="D1036" s="235" t="s">
        <v>198</v>
      </c>
      <c r="E1036" s="257" t="s">
        <v>19</v>
      </c>
      <c r="F1036" s="258" t="s">
        <v>229</v>
      </c>
      <c r="G1036" s="256"/>
      <c r="H1036" s="259">
        <v>3.5099999999999998</v>
      </c>
      <c r="I1036" s="260"/>
      <c r="J1036" s="256"/>
      <c r="K1036" s="256"/>
      <c r="L1036" s="261"/>
      <c r="M1036" s="262"/>
      <c r="N1036" s="263"/>
      <c r="O1036" s="263"/>
      <c r="P1036" s="263"/>
      <c r="Q1036" s="263"/>
      <c r="R1036" s="263"/>
      <c r="S1036" s="263"/>
      <c r="T1036" s="264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T1036" s="265" t="s">
        <v>198</v>
      </c>
      <c r="AU1036" s="265" t="s">
        <v>82</v>
      </c>
      <c r="AV1036" s="15" t="s">
        <v>135</v>
      </c>
      <c r="AW1036" s="15" t="s">
        <v>35</v>
      </c>
      <c r="AX1036" s="15" t="s">
        <v>80</v>
      </c>
      <c r="AY1036" s="265" t="s">
        <v>188</v>
      </c>
    </row>
    <row r="1037" s="2" customFormat="1" ht="16.5" customHeight="1">
      <c r="A1037" s="40"/>
      <c r="B1037" s="41"/>
      <c r="C1037" s="272" t="s">
        <v>1471</v>
      </c>
      <c r="D1037" s="272" t="s">
        <v>522</v>
      </c>
      <c r="E1037" s="273" t="s">
        <v>7287</v>
      </c>
      <c r="F1037" s="274" t="s">
        <v>7288</v>
      </c>
      <c r="G1037" s="275" t="s">
        <v>501</v>
      </c>
      <c r="H1037" s="276">
        <v>11.699999999999999</v>
      </c>
      <c r="I1037" s="277"/>
      <c r="J1037" s="278">
        <f>ROUND(I1037*H1037,2)</f>
        <v>0</v>
      </c>
      <c r="K1037" s="274" t="s">
        <v>452</v>
      </c>
      <c r="L1037" s="279"/>
      <c r="M1037" s="280" t="s">
        <v>19</v>
      </c>
      <c r="N1037" s="281" t="s">
        <v>44</v>
      </c>
      <c r="O1037" s="86"/>
      <c r="P1037" s="224">
        <f>O1037*H1037</f>
        <v>0</v>
      </c>
      <c r="Q1037" s="224">
        <v>0</v>
      </c>
      <c r="R1037" s="224">
        <f>Q1037*H1037</f>
        <v>0</v>
      </c>
      <c r="S1037" s="224">
        <v>0</v>
      </c>
      <c r="T1037" s="225">
        <f>S1037*H1037</f>
        <v>0</v>
      </c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R1037" s="226" t="s">
        <v>630</v>
      </c>
      <c r="AT1037" s="226" t="s">
        <v>522</v>
      </c>
      <c r="AU1037" s="226" t="s">
        <v>82</v>
      </c>
      <c r="AY1037" s="19" t="s">
        <v>188</v>
      </c>
      <c r="BE1037" s="227">
        <f>IF(N1037="základní",J1037,0)</f>
        <v>0</v>
      </c>
      <c r="BF1037" s="227">
        <f>IF(N1037="snížená",J1037,0)</f>
        <v>0</v>
      </c>
      <c r="BG1037" s="227">
        <f>IF(N1037="zákl. přenesená",J1037,0)</f>
        <v>0</v>
      </c>
      <c r="BH1037" s="227">
        <f>IF(N1037="sníž. přenesená",J1037,0)</f>
        <v>0</v>
      </c>
      <c r="BI1037" s="227">
        <f>IF(N1037="nulová",J1037,0)</f>
        <v>0</v>
      </c>
      <c r="BJ1037" s="19" t="s">
        <v>80</v>
      </c>
      <c r="BK1037" s="227">
        <f>ROUND(I1037*H1037,2)</f>
        <v>0</v>
      </c>
      <c r="BL1037" s="19" t="s">
        <v>342</v>
      </c>
      <c r="BM1037" s="226" t="s">
        <v>7289</v>
      </c>
    </row>
    <row r="1038" s="13" customFormat="1">
      <c r="A1038" s="13"/>
      <c r="B1038" s="233"/>
      <c r="C1038" s="234"/>
      <c r="D1038" s="235" t="s">
        <v>198</v>
      </c>
      <c r="E1038" s="236" t="s">
        <v>19</v>
      </c>
      <c r="F1038" s="237" t="s">
        <v>7282</v>
      </c>
      <c r="G1038" s="234"/>
      <c r="H1038" s="236" t="s">
        <v>19</v>
      </c>
      <c r="I1038" s="238"/>
      <c r="J1038" s="234"/>
      <c r="K1038" s="234"/>
      <c r="L1038" s="239"/>
      <c r="M1038" s="240"/>
      <c r="N1038" s="241"/>
      <c r="O1038" s="241"/>
      <c r="P1038" s="241"/>
      <c r="Q1038" s="241"/>
      <c r="R1038" s="241"/>
      <c r="S1038" s="241"/>
      <c r="T1038" s="242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43" t="s">
        <v>198</v>
      </c>
      <c r="AU1038" s="243" t="s">
        <v>82</v>
      </c>
      <c r="AV1038" s="13" t="s">
        <v>80</v>
      </c>
      <c r="AW1038" s="13" t="s">
        <v>35</v>
      </c>
      <c r="AX1038" s="13" t="s">
        <v>73</v>
      </c>
      <c r="AY1038" s="243" t="s">
        <v>188</v>
      </c>
    </row>
    <row r="1039" s="13" customFormat="1">
      <c r="A1039" s="13"/>
      <c r="B1039" s="233"/>
      <c r="C1039" s="234"/>
      <c r="D1039" s="235" t="s">
        <v>198</v>
      </c>
      <c r="E1039" s="236" t="s">
        <v>19</v>
      </c>
      <c r="F1039" s="237" t="s">
        <v>735</v>
      </c>
      <c r="G1039" s="234"/>
      <c r="H1039" s="236" t="s">
        <v>19</v>
      </c>
      <c r="I1039" s="238"/>
      <c r="J1039" s="234"/>
      <c r="K1039" s="234"/>
      <c r="L1039" s="239"/>
      <c r="M1039" s="240"/>
      <c r="N1039" s="241"/>
      <c r="O1039" s="241"/>
      <c r="P1039" s="241"/>
      <c r="Q1039" s="241"/>
      <c r="R1039" s="241"/>
      <c r="S1039" s="241"/>
      <c r="T1039" s="242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43" t="s">
        <v>198</v>
      </c>
      <c r="AU1039" s="243" t="s">
        <v>82</v>
      </c>
      <c r="AV1039" s="13" t="s">
        <v>80</v>
      </c>
      <c r="AW1039" s="13" t="s">
        <v>35</v>
      </c>
      <c r="AX1039" s="13" t="s">
        <v>73</v>
      </c>
      <c r="AY1039" s="243" t="s">
        <v>188</v>
      </c>
    </row>
    <row r="1040" s="14" customFormat="1">
      <c r="A1040" s="14"/>
      <c r="B1040" s="244"/>
      <c r="C1040" s="245"/>
      <c r="D1040" s="235" t="s">
        <v>198</v>
      </c>
      <c r="E1040" s="246" t="s">
        <v>19</v>
      </c>
      <c r="F1040" s="247" t="s">
        <v>7290</v>
      </c>
      <c r="G1040" s="245"/>
      <c r="H1040" s="248">
        <v>11.699999999999999</v>
      </c>
      <c r="I1040" s="249"/>
      <c r="J1040" s="245"/>
      <c r="K1040" s="245"/>
      <c r="L1040" s="250"/>
      <c r="M1040" s="251"/>
      <c r="N1040" s="252"/>
      <c r="O1040" s="252"/>
      <c r="P1040" s="252"/>
      <c r="Q1040" s="252"/>
      <c r="R1040" s="252"/>
      <c r="S1040" s="252"/>
      <c r="T1040" s="253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4" t="s">
        <v>198</v>
      </c>
      <c r="AU1040" s="254" t="s">
        <v>82</v>
      </c>
      <c r="AV1040" s="14" t="s">
        <v>82</v>
      </c>
      <c r="AW1040" s="14" t="s">
        <v>35</v>
      </c>
      <c r="AX1040" s="14" t="s">
        <v>73</v>
      </c>
      <c r="AY1040" s="254" t="s">
        <v>188</v>
      </c>
    </row>
    <row r="1041" s="15" customFormat="1">
      <c r="A1041" s="15"/>
      <c r="B1041" s="255"/>
      <c r="C1041" s="256"/>
      <c r="D1041" s="235" t="s">
        <v>198</v>
      </c>
      <c r="E1041" s="257" t="s">
        <v>19</v>
      </c>
      <c r="F1041" s="258" t="s">
        <v>229</v>
      </c>
      <c r="G1041" s="256"/>
      <c r="H1041" s="259">
        <v>11.699999999999999</v>
      </c>
      <c r="I1041" s="260"/>
      <c r="J1041" s="256"/>
      <c r="K1041" s="256"/>
      <c r="L1041" s="261"/>
      <c r="M1041" s="262"/>
      <c r="N1041" s="263"/>
      <c r="O1041" s="263"/>
      <c r="P1041" s="263"/>
      <c r="Q1041" s="263"/>
      <c r="R1041" s="263"/>
      <c r="S1041" s="263"/>
      <c r="T1041" s="264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T1041" s="265" t="s">
        <v>198</v>
      </c>
      <c r="AU1041" s="265" t="s">
        <v>82</v>
      </c>
      <c r="AV1041" s="15" t="s">
        <v>135</v>
      </c>
      <c r="AW1041" s="15" t="s">
        <v>35</v>
      </c>
      <c r="AX1041" s="15" t="s">
        <v>80</v>
      </c>
      <c r="AY1041" s="265" t="s">
        <v>188</v>
      </c>
    </row>
    <row r="1042" s="2" customFormat="1" ht="24.15" customHeight="1">
      <c r="A1042" s="40"/>
      <c r="B1042" s="41"/>
      <c r="C1042" s="215" t="s">
        <v>1476</v>
      </c>
      <c r="D1042" s="215" t="s">
        <v>190</v>
      </c>
      <c r="E1042" s="216" t="s">
        <v>2861</v>
      </c>
      <c r="F1042" s="217" t="s">
        <v>2862</v>
      </c>
      <c r="G1042" s="218" t="s">
        <v>442</v>
      </c>
      <c r="H1042" s="219">
        <v>1</v>
      </c>
      <c r="I1042" s="220"/>
      <c r="J1042" s="221">
        <f>ROUND(I1042*H1042,2)</f>
        <v>0</v>
      </c>
      <c r="K1042" s="217" t="s">
        <v>194</v>
      </c>
      <c r="L1042" s="46"/>
      <c r="M1042" s="222" t="s">
        <v>19</v>
      </c>
      <c r="N1042" s="223" t="s">
        <v>44</v>
      </c>
      <c r="O1042" s="86"/>
      <c r="P1042" s="224">
        <f>O1042*H1042</f>
        <v>0</v>
      </c>
      <c r="Q1042" s="224">
        <v>0</v>
      </c>
      <c r="R1042" s="224">
        <f>Q1042*H1042</f>
        <v>0</v>
      </c>
      <c r="S1042" s="224">
        <v>0</v>
      </c>
      <c r="T1042" s="225">
        <f>S1042*H1042</f>
        <v>0</v>
      </c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R1042" s="226" t="s">
        <v>342</v>
      </c>
      <c r="AT1042" s="226" t="s">
        <v>190</v>
      </c>
      <c r="AU1042" s="226" t="s">
        <v>82</v>
      </c>
      <c r="AY1042" s="19" t="s">
        <v>188</v>
      </c>
      <c r="BE1042" s="227">
        <f>IF(N1042="základní",J1042,0)</f>
        <v>0</v>
      </c>
      <c r="BF1042" s="227">
        <f>IF(N1042="snížená",J1042,0)</f>
        <v>0</v>
      </c>
      <c r="BG1042" s="227">
        <f>IF(N1042="zákl. přenesená",J1042,0)</f>
        <v>0</v>
      </c>
      <c r="BH1042" s="227">
        <f>IF(N1042="sníž. přenesená",J1042,0)</f>
        <v>0</v>
      </c>
      <c r="BI1042" s="227">
        <f>IF(N1042="nulová",J1042,0)</f>
        <v>0</v>
      </c>
      <c r="BJ1042" s="19" t="s">
        <v>80</v>
      </c>
      <c r="BK1042" s="227">
        <f>ROUND(I1042*H1042,2)</f>
        <v>0</v>
      </c>
      <c r="BL1042" s="19" t="s">
        <v>342</v>
      </c>
      <c r="BM1042" s="226" t="s">
        <v>7291</v>
      </c>
    </row>
    <row r="1043" s="2" customFormat="1">
      <c r="A1043" s="40"/>
      <c r="B1043" s="41"/>
      <c r="C1043" s="42"/>
      <c r="D1043" s="228" t="s">
        <v>196</v>
      </c>
      <c r="E1043" s="42"/>
      <c r="F1043" s="229" t="s">
        <v>2864</v>
      </c>
      <c r="G1043" s="42"/>
      <c r="H1043" s="42"/>
      <c r="I1043" s="230"/>
      <c r="J1043" s="42"/>
      <c r="K1043" s="42"/>
      <c r="L1043" s="46"/>
      <c r="M1043" s="231"/>
      <c r="N1043" s="232"/>
      <c r="O1043" s="86"/>
      <c r="P1043" s="86"/>
      <c r="Q1043" s="86"/>
      <c r="R1043" s="86"/>
      <c r="S1043" s="86"/>
      <c r="T1043" s="87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T1043" s="19" t="s">
        <v>196</v>
      </c>
      <c r="AU1043" s="19" t="s">
        <v>82</v>
      </c>
    </row>
    <row r="1044" s="13" customFormat="1">
      <c r="A1044" s="13"/>
      <c r="B1044" s="233"/>
      <c r="C1044" s="234"/>
      <c r="D1044" s="235" t="s">
        <v>198</v>
      </c>
      <c r="E1044" s="236" t="s">
        <v>19</v>
      </c>
      <c r="F1044" s="237" t="s">
        <v>2042</v>
      </c>
      <c r="G1044" s="234"/>
      <c r="H1044" s="236" t="s">
        <v>19</v>
      </c>
      <c r="I1044" s="238"/>
      <c r="J1044" s="234"/>
      <c r="K1044" s="234"/>
      <c r="L1044" s="239"/>
      <c r="M1044" s="240"/>
      <c r="N1044" s="241"/>
      <c r="O1044" s="241"/>
      <c r="P1044" s="241"/>
      <c r="Q1044" s="241"/>
      <c r="R1044" s="241"/>
      <c r="S1044" s="241"/>
      <c r="T1044" s="242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3" t="s">
        <v>198</v>
      </c>
      <c r="AU1044" s="243" t="s">
        <v>82</v>
      </c>
      <c r="AV1044" s="13" t="s">
        <v>80</v>
      </c>
      <c r="AW1044" s="13" t="s">
        <v>35</v>
      </c>
      <c r="AX1044" s="13" t="s">
        <v>73</v>
      </c>
      <c r="AY1044" s="243" t="s">
        <v>188</v>
      </c>
    </row>
    <row r="1045" s="13" customFormat="1">
      <c r="A1045" s="13"/>
      <c r="B1045" s="233"/>
      <c r="C1045" s="234"/>
      <c r="D1045" s="235" t="s">
        <v>198</v>
      </c>
      <c r="E1045" s="236" t="s">
        <v>19</v>
      </c>
      <c r="F1045" s="237" t="s">
        <v>7292</v>
      </c>
      <c r="G1045" s="234"/>
      <c r="H1045" s="236" t="s">
        <v>19</v>
      </c>
      <c r="I1045" s="238"/>
      <c r="J1045" s="234"/>
      <c r="K1045" s="234"/>
      <c r="L1045" s="239"/>
      <c r="M1045" s="240"/>
      <c r="N1045" s="241"/>
      <c r="O1045" s="241"/>
      <c r="P1045" s="241"/>
      <c r="Q1045" s="241"/>
      <c r="R1045" s="241"/>
      <c r="S1045" s="241"/>
      <c r="T1045" s="242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43" t="s">
        <v>198</v>
      </c>
      <c r="AU1045" s="243" t="s">
        <v>82</v>
      </c>
      <c r="AV1045" s="13" t="s">
        <v>80</v>
      </c>
      <c r="AW1045" s="13" t="s">
        <v>35</v>
      </c>
      <c r="AX1045" s="13" t="s">
        <v>73</v>
      </c>
      <c r="AY1045" s="243" t="s">
        <v>188</v>
      </c>
    </row>
    <row r="1046" s="14" customFormat="1">
      <c r="A1046" s="14"/>
      <c r="B1046" s="244"/>
      <c r="C1046" s="245"/>
      <c r="D1046" s="235" t="s">
        <v>198</v>
      </c>
      <c r="E1046" s="246" t="s">
        <v>19</v>
      </c>
      <c r="F1046" s="247" t="s">
        <v>80</v>
      </c>
      <c r="G1046" s="245"/>
      <c r="H1046" s="248">
        <v>1</v>
      </c>
      <c r="I1046" s="249"/>
      <c r="J1046" s="245"/>
      <c r="K1046" s="245"/>
      <c r="L1046" s="250"/>
      <c r="M1046" s="251"/>
      <c r="N1046" s="252"/>
      <c r="O1046" s="252"/>
      <c r="P1046" s="252"/>
      <c r="Q1046" s="252"/>
      <c r="R1046" s="252"/>
      <c r="S1046" s="252"/>
      <c r="T1046" s="253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54" t="s">
        <v>198</v>
      </c>
      <c r="AU1046" s="254" t="s">
        <v>82</v>
      </c>
      <c r="AV1046" s="14" t="s">
        <v>82</v>
      </c>
      <c r="AW1046" s="14" t="s">
        <v>35</v>
      </c>
      <c r="AX1046" s="14" t="s">
        <v>73</v>
      </c>
      <c r="AY1046" s="254" t="s">
        <v>188</v>
      </c>
    </row>
    <row r="1047" s="15" customFormat="1">
      <c r="A1047" s="15"/>
      <c r="B1047" s="255"/>
      <c r="C1047" s="256"/>
      <c r="D1047" s="235" t="s">
        <v>198</v>
      </c>
      <c r="E1047" s="257" t="s">
        <v>19</v>
      </c>
      <c r="F1047" s="258" t="s">
        <v>229</v>
      </c>
      <c r="G1047" s="256"/>
      <c r="H1047" s="259">
        <v>1</v>
      </c>
      <c r="I1047" s="260"/>
      <c r="J1047" s="256"/>
      <c r="K1047" s="256"/>
      <c r="L1047" s="261"/>
      <c r="M1047" s="262"/>
      <c r="N1047" s="263"/>
      <c r="O1047" s="263"/>
      <c r="P1047" s="263"/>
      <c r="Q1047" s="263"/>
      <c r="R1047" s="263"/>
      <c r="S1047" s="263"/>
      <c r="T1047" s="264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T1047" s="265" t="s">
        <v>198</v>
      </c>
      <c r="AU1047" s="265" t="s">
        <v>82</v>
      </c>
      <c r="AV1047" s="15" t="s">
        <v>135</v>
      </c>
      <c r="AW1047" s="15" t="s">
        <v>35</v>
      </c>
      <c r="AX1047" s="15" t="s">
        <v>80</v>
      </c>
      <c r="AY1047" s="265" t="s">
        <v>188</v>
      </c>
    </row>
    <row r="1048" s="2" customFormat="1" ht="16.5" customHeight="1">
      <c r="A1048" s="40"/>
      <c r="B1048" s="41"/>
      <c r="C1048" s="272" t="s">
        <v>1481</v>
      </c>
      <c r="D1048" s="272" t="s">
        <v>522</v>
      </c>
      <c r="E1048" s="273" t="s">
        <v>2866</v>
      </c>
      <c r="F1048" s="274" t="s">
        <v>2867</v>
      </c>
      <c r="G1048" s="275" t="s">
        <v>501</v>
      </c>
      <c r="H1048" s="276">
        <v>1</v>
      </c>
      <c r="I1048" s="277"/>
      <c r="J1048" s="278">
        <f>ROUND(I1048*H1048,2)</f>
        <v>0</v>
      </c>
      <c r="K1048" s="274" t="s">
        <v>194</v>
      </c>
      <c r="L1048" s="279"/>
      <c r="M1048" s="280" t="s">
        <v>19</v>
      </c>
      <c r="N1048" s="281" t="s">
        <v>44</v>
      </c>
      <c r="O1048" s="86"/>
      <c r="P1048" s="224">
        <f>O1048*H1048</f>
        <v>0</v>
      </c>
      <c r="Q1048" s="224">
        <v>0.0060000000000000001</v>
      </c>
      <c r="R1048" s="224">
        <f>Q1048*H1048</f>
        <v>0.0060000000000000001</v>
      </c>
      <c r="S1048" s="224">
        <v>0</v>
      </c>
      <c r="T1048" s="225">
        <f>S1048*H1048</f>
        <v>0</v>
      </c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R1048" s="226" t="s">
        <v>630</v>
      </c>
      <c r="AT1048" s="226" t="s">
        <v>522</v>
      </c>
      <c r="AU1048" s="226" t="s">
        <v>82</v>
      </c>
      <c r="AY1048" s="19" t="s">
        <v>188</v>
      </c>
      <c r="BE1048" s="227">
        <f>IF(N1048="základní",J1048,0)</f>
        <v>0</v>
      </c>
      <c r="BF1048" s="227">
        <f>IF(N1048="snížená",J1048,0)</f>
        <v>0</v>
      </c>
      <c r="BG1048" s="227">
        <f>IF(N1048="zákl. přenesená",J1048,0)</f>
        <v>0</v>
      </c>
      <c r="BH1048" s="227">
        <f>IF(N1048="sníž. přenesená",J1048,0)</f>
        <v>0</v>
      </c>
      <c r="BI1048" s="227">
        <f>IF(N1048="nulová",J1048,0)</f>
        <v>0</v>
      </c>
      <c r="BJ1048" s="19" t="s">
        <v>80</v>
      </c>
      <c r="BK1048" s="227">
        <f>ROUND(I1048*H1048,2)</f>
        <v>0</v>
      </c>
      <c r="BL1048" s="19" t="s">
        <v>342</v>
      </c>
      <c r="BM1048" s="226" t="s">
        <v>7293</v>
      </c>
    </row>
    <row r="1049" s="13" customFormat="1">
      <c r="A1049" s="13"/>
      <c r="B1049" s="233"/>
      <c r="C1049" s="234"/>
      <c r="D1049" s="235" t="s">
        <v>198</v>
      </c>
      <c r="E1049" s="236" t="s">
        <v>19</v>
      </c>
      <c r="F1049" s="237" t="s">
        <v>2042</v>
      </c>
      <c r="G1049" s="234"/>
      <c r="H1049" s="236" t="s">
        <v>19</v>
      </c>
      <c r="I1049" s="238"/>
      <c r="J1049" s="234"/>
      <c r="K1049" s="234"/>
      <c r="L1049" s="239"/>
      <c r="M1049" s="240"/>
      <c r="N1049" s="241"/>
      <c r="O1049" s="241"/>
      <c r="P1049" s="241"/>
      <c r="Q1049" s="241"/>
      <c r="R1049" s="241"/>
      <c r="S1049" s="241"/>
      <c r="T1049" s="242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43" t="s">
        <v>198</v>
      </c>
      <c r="AU1049" s="243" t="s">
        <v>82</v>
      </c>
      <c r="AV1049" s="13" t="s">
        <v>80</v>
      </c>
      <c r="AW1049" s="13" t="s">
        <v>35</v>
      </c>
      <c r="AX1049" s="13" t="s">
        <v>73</v>
      </c>
      <c r="AY1049" s="243" t="s">
        <v>188</v>
      </c>
    </row>
    <row r="1050" s="13" customFormat="1">
      <c r="A1050" s="13"/>
      <c r="B1050" s="233"/>
      <c r="C1050" s="234"/>
      <c r="D1050" s="235" t="s">
        <v>198</v>
      </c>
      <c r="E1050" s="236" t="s">
        <v>19</v>
      </c>
      <c r="F1050" s="237" t="s">
        <v>7292</v>
      </c>
      <c r="G1050" s="234"/>
      <c r="H1050" s="236" t="s">
        <v>19</v>
      </c>
      <c r="I1050" s="238"/>
      <c r="J1050" s="234"/>
      <c r="K1050" s="234"/>
      <c r="L1050" s="239"/>
      <c r="M1050" s="240"/>
      <c r="N1050" s="241"/>
      <c r="O1050" s="241"/>
      <c r="P1050" s="241"/>
      <c r="Q1050" s="241"/>
      <c r="R1050" s="241"/>
      <c r="S1050" s="241"/>
      <c r="T1050" s="24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3" t="s">
        <v>198</v>
      </c>
      <c r="AU1050" s="243" t="s">
        <v>82</v>
      </c>
      <c r="AV1050" s="13" t="s">
        <v>80</v>
      </c>
      <c r="AW1050" s="13" t="s">
        <v>35</v>
      </c>
      <c r="AX1050" s="13" t="s">
        <v>73</v>
      </c>
      <c r="AY1050" s="243" t="s">
        <v>188</v>
      </c>
    </row>
    <row r="1051" s="14" customFormat="1">
      <c r="A1051" s="14"/>
      <c r="B1051" s="244"/>
      <c r="C1051" s="245"/>
      <c r="D1051" s="235" t="s">
        <v>198</v>
      </c>
      <c r="E1051" s="246" t="s">
        <v>19</v>
      </c>
      <c r="F1051" s="247" t="s">
        <v>7294</v>
      </c>
      <c r="G1051" s="245"/>
      <c r="H1051" s="248">
        <v>1</v>
      </c>
      <c r="I1051" s="249"/>
      <c r="J1051" s="245"/>
      <c r="K1051" s="245"/>
      <c r="L1051" s="250"/>
      <c r="M1051" s="251"/>
      <c r="N1051" s="252"/>
      <c r="O1051" s="252"/>
      <c r="P1051" s="252"/>
      <c r="Q1051" s="252"/>
      <c r="R1051" s="252"/>
      <c r="S1051" s="252"/>
      <c r="T1051" s="253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54" t="s">
        <v>198</v>
      </c>
      <c r="AU1051" s="254" t="s">
        <v>82</v>
      </c>
      <c r="AV1051" s="14" t="s">
        <v>82</v>
      </c>
      <c r="AW1051" s="14" t="s">
        <v>35</v>
      </c>
      <c r="AX1051" s="14" t="s">
        <v>73</v>
      </c>
      <c r="AY1051" s="254" t="s">
        <v>188</v>
      </c>
    </row>
    <row r="1052" s="15" customFormat="1">
      <c r="A1052" s="15"/>
      <c r="B1052" s="255"/>
      <c r="C1052" s="256"/>
      <c r="D1052" s="235" t="s">
        <v>198</v>
      </c>
      <c r="E1052" s="257" t="s">
        <v>19</v>
      </c>
      <c r="F1052" s="258" t="s">
        <v>229</v>
      </c>
      <c r="G1052" s="256"/>
      <c r="H1052" s="259">
        <v>1</v>
      </c>
      <c r="I1052" s="260"/>
      <c r="J1052" s="256"/>
      <c r="K1052" s="256"/>
      <c r="L1052" s="261"/>
      <c r="M1052" s="262"/>
      <c r="N1052" s="263"/>
      <c r="O1052" s="263"/>
      <c r="P1052" s="263"/>
      <c r="Q1052" s="263"/>
      <c r="R1052" s="263"/>
      <c r="S1052" s="263"/>
      <c r="T1052" s="264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T1052" s="265" t="s">
        <v>198</v>
      </c>
      <c r="AU1052" s="265" t="s">
        <v>82</v>
      </c>
      <c r="AV1052" s="15" t="s">
        <v>135</v>
      </c>
      <c r="AW1052" s="15" t="s">
        <v>35</v>
      </c>
      <c r="AX1052" s="15" t="s">
        <v>80</v>
      </c>
      <c r="AY1052" s="265" t="s">
        <v>188</v>
      </c>
    </row>
    <row r="1053" s="2" customFormat="1" ht="24.15" customHeight="1">
      <c r="A1053" s="40"/>
      <c r="B1053" s="41"/>
      <c r="C1053" s="215" t="s">
        <v>1487</v>
      </c>
      <c r="D1053" s="215" t="s">
        <v>190</v>
      </c>
      <c r="E1053" s="216" t="s">
        <v>7295</v>
      </c>
      <c r="F1053" s="217" t="s">
        <v>7296</v>
      </c>
      <c r="G1053" s="218" t="s">
        <v>442</v>
      </c>
      <c r="H1053" s="219">
        <v>3</v>
      </c>
      <c r="I1053" s="220"/>
      <c r="J1053" s="221">
        <f>ROUND(I1053*H1053,2)</f>
        <v>0</v>
      </c>
      <c r="K1053" s="217" t="s">
        <v>194</v>
      </c>
      <c r="L1053" s="46"/>
      <c r="M1053" s="222" t="s">
        <v>19</v>
      </c>
      <c r="N1053" s="223" t="s">
        <v>44</v>
      </c>
      <c r="O1053" s="86"/>
      <c r="P1053" s="224">
        <f>O1053*H1053</f>
        <v>0</v>
      </c>
      <c r="Q1053" s="224">
        <v>0</v>
      </c>
      <c r="R1053" s="224">
        <f>Q1053*H1053</f>
        <v>0</v>
      </c>
      <c r="S1053" s="224">
        <v>0</v>
      </c>
      <c r="T1053" s="225">
        <f>S1053*H1053</f>
        <v>0</v>
      </c>
      <c r="U1053" s="40"/>
      <c r="V1053" s="40"/>
      <c r="W1053" s="40"/>
      <c r="X1053" s="40"/>
      <c r="Y1053" s="40"/>
      <c r="Z1053" s="40"/>
      <c r="AA1053" s="40"/>
      <c r="AB1053" s="40"/>
      <c r="AC1053" s="40"/>
      <c r="AD1053" s="40"/>
      <c r="AE1053" s="40"/>
      <c r="AR1053" s="226" t="s">
        <v>342</v>
      </c>
      <c r="AT1053" s="226" t="s">
        <v>190</v>
      </c>
      <c r="AU1053" s="226" t="s">
        <v>82</v>
      </c>
      <c r="AY1053" s="19" t="s">
        <v>188</v>
      </c>
      <c r="BE1053" s="227">
        <f>IF(N1053="základní",J1053,0)</f>
        <v>0</v>
      </c>
      <c r="BF1053" s="227">
        <f>IF(N1053="snížená",J1053,0)</f>
        <v>0</v>
      </c>
      <c r="BG1053" s="227">
        <f>IF(N1053="zákl. přenesená",J1053,0)</f>
        <v>0</v>
      </c>
      <c r="BH1053" s="227">
        <f>IF(N1053="sníž. přenesená",J1053,0)</f>
        <v>0</v>
      </c>
      <c r="BI1053" s="227">
        <f>IF(N1053="nulová",J1053,0)</f>
        <v>0</v>
      </c>
      <c r="BJ1053" s="19" t="s">
        <v>80</v>
      </c>
      <c r="BK1053" s="227">
        <f>ROUND(I1053*H1053,2)</f>
        <v>0</v>
      </c>
      <c r="BL1053" s="19" t="s">
        <v>342</v>
      </c>
      <c r="BM1053" s="226" t="s">
        <v>7297</v>
      </c>
    </row>
    <row r="1054" s="2" customFormat="1">
      <c r="A1054" s="40"/>
      <c r="B1054" s="41"/>
      <c r="C1054" s="42"/>
      <c r="D1054" s="228" t="s">
        <v>196</v>
      </c>
      <c r="E1054" s="42"/>
      <c r="F1054" s="229" t="s">
        <v>7298</v>
      </c>
      <c r="G1054" s="42"/>
      <c r="H1054" s="42"/>
      <c r="I1054" s="230"/>
      <c r="J1054" s="42"/>
      <c r="K1054" s="42"/>
      <c r="L1054" s="46"/>
      <c r="M1054" s="231"/>
      <c r="N1054" s="232"/>
      <c r="O1054" s="86"/>
      <c r="P1054" s="86"/>
      <c r="Q1054" s="86"/>
      <c r="R1054" s="86"/>
      <c r="S1054" s="86"/>
      <c r="T1054" s="87"/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40"/>
      <c r="AE1054" s="40"/>
      <c r="AT1054" s="19" t="s">
        <v>196</v>
      </c>
      <c r="AU1054" s="19" t="s">
        <v>82</v>
      </c>
    </row>
    <row r="1055" s="13" customFormat="1">
      <c r="A1055" s="13"/>
      <c r="B1055" s="233"/>
      <c r="C1055" s="234"/>
      <c r="D1055" s="235" t="s">
        <v>198</v>
      </c>
      <c r="E1055" s="236" t="s">
        <v>19</v>
      </c>
      <c r="F1055" s="237" t="s">
        <v>2042</v>
      </c>
      <c r="G1055" s="234"/>
      <c r="H1055" s="236" t="s">
        <v>19</v>
      </c>
      <c r="I1055" s="238"/>
      <c r="J1055" s="234"/>
      <c r="K1055" s="234"/>
      <c r="L1055" s="239"/>
      <c r="M1055" s="240"/>
      <c r="N1055" s="241"/>
      <c r="O1055" s="241"/>
      <c r="P1055" s="241"/>
      <c r="Q1055" s="241"/>
      <c r="R1055" s="241"/>
      <c r="S1055" s="241"/>
      <c r="T1055" s="242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43" t="s">
        <v>198</v>
      </c>
      <c r="AU1055" s="243" t="s">
        <v>82</v>
      </c>
      <c r="AV1055" s="13" t="s">
        <v>80</v>
      </c>
      <c r="AW1055" s="13" t="s">
        <v>35</v>
      </c>
      <c r="AX1055" s="13" t="s">
        <v>73</v>
      </c>
      <c r="AY1055" s="243" t="s">
        <v>188</v>
      </c>
    </row>
    <row r="1056" s="13" customFormat="1">
      <c r="A1056" s="13"/>
      <c r="B1056" s="233"/>
      <c r="C1056" s="234"/>
      <c r="D1056" s="235" t="s">
        <v>198</v>
      </c>
      <c r="E1056" s="236" t="s">
        <v>19</v>
      </c>
      <c r="F1056" s="237" t="s">
        <v>7299</v>
      </c>
      <c r="G1056" s="234"/>
      <c r="H1056" s="236" t="s">
        <v>19</v>
      </c>
      <c r="I1056" s="238"/>
      <c r="J1056" s="234"/>
      <c r="K1056" s="234"/>
      <c r="L1056" s="239"/>
      <c r="M1056" s="240"/>
      <c r="N1056" s="241"/>
      <c r="O1056" s="241"/>
      <c r="P1056" s="241"/>
      <c r="Q1056" s="241"/>
      <c r="R1056" s="241"/>
      <c r="S1056" s="241"/>
      <c r="T1056" s="24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3" t="s">
        <v>198</v>
      </c>
      <c r="AU1056" s="243" t="s">
        <v>82</v>
      </c>
      <c r="AV1056" s="13" t="s">
        <v>80</v>
      </c>
      <c r="AW1056" s="13" t="s">
        <v>35</v>
      </c>
      <c r="AX1056" s="13" t="s">
        <v>73</v>
      </c>
      <c r="AY1056" s="243" t="s">
        <v>188</v>
      </c>
    </row>
    <row r="1057" s="14" customFormat="1">
      <c r="A1057" s="14"/>
      <c r="B1057" s="244"/>
      <c r="C1057" s="245"/>
      <c r="D1057" s="235" t="s">
        <v>198</v>
      </c>
      <c r="E1057" s="246" t="s">
        <v>19</v>
      </c>
      <c r="F1057" s="247" t="s">
        <v>129</v>
      </c>
      <c r="G1057" s="245"/>
      <c r="H1057" s="248">
        <v>3</v>
      </c>
      <c r="I1057" s="249"/>
      <c r="J1057" s="245"/>
      <c r="K1057" s="245"/>
      <c r="L1057" s="250"/>
      <c r="M1057" s="251"/>
      <c r="N1057" s="252"/>
      <c r="O1057" s="252"/>
      <c r="P1057" s="252"/>
      <c r="Q1057" s="252"/>
      <c r="R1057" s="252"/>
      <c r="S1057" s="252"/>
      <c r="T1057" s="253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54" t="s">
        <v>198</v>
      </c>
      <c r="AU1057" s="254" t="s">
        <v>82</v>
      </c>
      <c r="AV1057" s="14" t="s">
        <v>82</v>
      </c>
      <c r="AW1057" s="14" t="s">
        <v>35</v>
      </c>
      <c r="AX1057" s="14" t="s">
        <v>73</v>
      </c>
      <c r="AY1057" s="254" t="s">
        <v>188</v>
      </c>
    </row>
    <row r="1058" s="15" customFormat="1">
      <c r="A1058" s="15"/>
      <c r="B1058" s="255"/>
      <c r="C1058" s="256"/>
      <c r="D1058" s="235" t="s">
        <v>198</v>
      </c>
      <c r="E1058" s="257" t="s">
        <v>19</v>
      </c>
      <c r="F1058" s="258" t="s">
        <v>229</v>
      </c>
      <c r="G1058" s="256"/>
      <c r="H1058" s="259">
        <v>3</v>
      </c>
      <c r="I1058" s="260"/>
      <c r="J1058" s="256"/>
      <c r="K1058" s="256"/>
      <c r="L1058" s="261"/>
      <c r="M1058" s="262"/>
      <c r="N1058" s="263"/>
      <c r="O1058" s="263"/>
      <c r="P1058" s="263"/>
      <c r="Q1058" s="263"/>
      <c r="R1058" s="263"/>
      <c r="S1058" s="263"/>
      <c r="T1058" s="264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T1058" s="265" t="s">
        <v>198</v>
      </c>
      <c r="AU1058" s="265" t="s">
        <v>82</v>
      </c>
      <c r="AV1058" s="15" t="s">
        <v>135</v>
      </c>
      <c r="AW1058" s="15" t="s">
        <v>35</v>
      </c>
      <c r="AX1058" s="15" t="s">
        <v>80</v>
      </c>
      <c r="AY1058" s="265" t="s">
        <v>188</v>
      </c>
    </row>
    <row r="1059" s="2" customFormat="1" ht="16.5" customHeight="1">
      <c r="A1059" s="40"/>
      <c r="B1059" s="41"/>
      <c r="C1059" s="272" t="s">
        <v>1506</v>
      </c>
      <c r="D1059" s="272" t="s">
        <v>522</v>
      </c>
      <c r="E1059" s="273" t="s">
        <v>2045</v>
      </c>
      <c r="F1059" s="274" t="s">
        <v>2046</v>
      </c>
      <c r="G1059" s="275" t="s">
        <v>501</v>
      </c>
      <c r="H1059" s="276">
        <v>6</v>
      </c>
      <c r="I1059" s="277"/>
      <c r="J1059" s="278">
        <f>ROUND(I1059*H1059,2)</f>
        <v>0</v>
      </c>
      <c r="K1059" s="274" t="s">
        <v>452</v>
      </c>
      <c r="L1059" s="279"/>
      <c r="M1059" s="280" t="s">
        <v>19</v>
      </c>
      <c r="N1059" s="281" t="s">
        <v>44</v>
      </c>
      <c r="O1059" s="86"/>
      <c r="P1059" s="224">
        <f>O1059*H1059</f>
        <v>0</v>
      </c>
      <c r="Q1059" s="224">
        <v>0.0060000000000000001</v>
      </c>
      <c r="R1059" s="224">
        <f>Q1059*H1059</f>
        <v>0.036000000000000004</v>
      </c>
      <c r="S1059" s="224">
        <v>0</v>
      </c>
      <c r="T1059" s="225">
        <f>S1059*H1059</f>
        <v>0</v>
      </c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R1059" s="226" t="s">
        <v>630</v>
      </c>
      <c r="AT1059" s="226" t="s">
        <v>522</v>
      </c>
      <c r="AU1059" s="226" t="s">
        <v>82</v>
      </c>
      <c r="AY1059" s="19" t="s">
        <v>188</v>
      </c>
      <c r="BE1059" s="227">
        <f>IF(N1059="základní",J1059,0)</f>
        <v>0</v>
      </c>
      <c r="BF1059" s="227">
        <f>IF(N1059="snížená",J1059,0)</f>
        <v>0</v>
      </c>
      <c r="BG1059" s="227">
        <f>IF(N1059="zákl. přenesená",J1059,0)</f>
        <v>0</v>
      </c>
      <c r="BH1059" s="227">
        <f>IF(N1059="sníž. přenesená",J1059,0)</f>
        <v>0</v>
      </c>
      <c r="BI1059" s="227">
        <f>IF(N1059="nulová",J1059,0)</f>
        <v>0</v>
      </c>
      <c r="BJ1059" s="19" t="s">
        <v>80</v>
      </c>
      <c r="BK1059" s="227">
        <f>ROUND(I1059*H1059,2)</f>
        <v>0</v>
      </c>
      <c r="BL1059" s="19" t="s">
        <v>342</v>
      </c>
      <c r="BM1059" s="226" t="s">
        <v>7300</v>
      </c>
    </row>
    <row r="1060" s="13" customFormat="1">
      <c r="A1060" s="13"/>
      <c r="B1060" s="233"/>
      <c r="C1060" s="234"/>
      <c r="D1060" s="235" t="s">
        <v>198</v>
      </c>
      <c r="E1060" s="236" t="s">
        <v>19</v>
      </c>
      <c r="F1060" s="237" t="s">
        <v>2042</v>
      </c>
      <c r="G1060" s="234"/>
      <c r="H1060" s="236" t="s">
        <v>19</v>
      </c>
      <c r="I1060" s="238"/>
      <c r="J1060" s="234"/>
      <c r="K1060" s="234"/>
      <c r="L1060" s="239"/>
      <c r="M1060" s="240"/>
      <c r="N1060" s="241"/>
      <c r="O1060" s="241"/>
      <c r="P1060" s="241"/>
      <c r="Q1060" s="241"/>
      <c r="R1060" s="241"/>
      <c r="S1060" s="241"/>
      <c r="T1060" s="242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43" t="s">
        <v>198</v>
      </c>
      <c r="AU1060" s="243" t="s">
        <v>82</v>
      </c>
      <c r="AV1060" s="13" t="s">
        <v>80</v>
      </c>
      <c r="AW1060" s="13" t="s">
        <v>35</v>
      </c>
      <c r="AX1060" s="13" t="s">
        <v>73</v>
      </c>
      <c r="AY1060" s="243" t="s">
        <v>188</v>
      </c>
    </row>
    <row r="1061" s="13" customFormat="1">
      <c r="A1061" s="13"/>
      <c r="B1061" s="233"/>
      <c r="C1061" s="234"/>
      <c r="D1061" s="235" t="s">
        <v>198</v>
      </c>
      <c r="E1061" s="236" t="s">
        <v>19</v>
      </c>
      <c r="F1061" s="237" t="s">
        <v>7299</v>
      </c>
      <c r="G1061" s="234"/>
      <c r="H1061" s="236" t="s">
        <v>19</v>
      </c>
      <c r="I1061" s="238"/>
      <c r="J1061" s="234"/>
      <c r="K1061" s="234"/>
      <c r="L1061" s="239"/>
      <c r="M1061" s="240"/>
      <c r="N1061" s="241"/>
      <c r="O1061" s="241"/>
      <c r="P1061" s="241"/>
      <c r="Q1061" s="241"/>
      <c r="R1061" s="241"/>
      <c r="S1061" s="241"/>
      <c r="T1061" s="242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43" t="s">
        <v>198</v>
      </c>
      <c r="AU1061" s="243" t="s">
        <v>82</v>
      </c>
      <c r="AV1061" s="13" t="s">
        <v>80</v>
      </c>
      <c r="AW1061" s="13" t="s">
        <v>35</v>
      </c>
      <c r="AX1061" s="13" t="s">
        <v>73</v>
      </c>
      <c r="AY1061" s="243" t="s">
        <v>188</v>
      </c>
    </row>
    <row r="1062" s="14" customFormat="1">
      <c r="A1062" s="14"/>
      <c r="B1062" s="244"/>
      <c r="C1062" s="245"/>
      <c r="D1062" s="235" t="s">
        <v>198</v>
      </c>
      <c r="E1062" s="246" t="s">
        <v>19</v>
      </c>
      <c r="F1062" s="247" t="s">
        <v>3567</v>
      </c>
      <c r="G1062" s="245"/>
      <c r="H1062" s="248">
        <v>6</v>
      </c>
      <c r="I1062" s="249"/>
      <c r="J1062" s="245"/>
      <c r="K1062" s="245"/>
      <c r="L1062" s="250"/>
      <c r="M1062" s="251"/>
      <c r="N1062" s="252"/>
      <c r="O1062" s="252"/>
      <c r="P1062" s="252"/>
      <c r="Q1062" s="252"/>
      <c r="R1062" s="252"/>
      <c r="S1062" s="252"/>
      <c r="T1062" s="253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54" t="s">
        <v>198</v>
      </c>
      <c r="AU1062" s="254" t="s">
        <v>82</v>
      </c>
      <c r="AV1062" s="14" t="s">
        <v>82</v>
      </c>
      <c r="AW1062" s="14" t="s">
        <v>35</v>
      </c>
      <c r="AX1062" s="14" t="s">
        <v>73</v>
      </c>
      <c r="AY1062" s="254" t="s">
        <v>188</v>
      </c>
    </row>
    <row r="1063" s="15" customFormat="1">
      <c r="A1063" s="15"/>
      <c r="B1063" s="255"/>
      <c r="C1063" s="256"/>
      <c r="D1063" s="235" t="s">
        <v>198</v>
      </c>
      <c r="E1063" s="257" t="s">
        <v>19</v>
      </c>
      <c r="F1063" s="258" t="s">
        <v>229</v>
      </c>
      <c r="G1063" s="256"/>
      <c r="H1063" s="259">
        <v>6</v>
      </c>
      <c r="I1063" s="260"/>
      <c r="J1063" s="256"/>
      <c r="K1063" s="256"/>
      <c r="L1063" s="261"/>
      <c r="M1063" s="262"/>
      <c r="N1063" s="263"/>
      <c r="O1063" s="263"/>
      <c r="P1063" s="263"/>
      <c r="Q1063" s="263"/>
      <c r="R1063" s="263"/>
      <c r="S1063" s="263"/>
      <c r="T1063" s="264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T1063" s="265" t="s">
        <v>198</v>
      </c>
      <c r="AU1063" s="265" t="s">
        <v>82</v>
      </c>
      <c r="AV1063" s="15" t="s">
        <v>135</v>
      </c>
      <c r="AW1063" s="15" t="s">
        <v>35</v>
      </c>
      <c r="AX1063" s="15" t="s">
        <v>80</v>
      </c>
      <c r="AY1063" s="265" t="s">
        <v>188</v>
      </c>
    </row>
    <row r="1064" s="2" customFormat="1" ht="24.15" customHeight="1">
      <c r="A1064" s="40"/>
      <c r="B1064" s="41"/>
      <c r="C1064" s="215" t="s">
        <v>1511</v>
      </c>
      <c r="D1064" s="215" t="s">
        <v>190</v>
      </c>
      <c r="E1064" s="216" t="s">
        <v>2038</v>
      </c>
      <c r="F1064" s="217" t="s">
        <v>2039</v>
      </c>
      <c r="G1064" s="218" t="s">
        <v>442</v>
      </c>
      <c r="H1064" s="219">
        <v>3</v>
      </c>
      <c r="I1064" s="220"/>
      <c r="J1064" s="221">
        <f>ROUND(I1064*H1064,2)</f>
        <v>0</v>
      </c>
      <c r="K1064" s="217" t="s">
        <v>194</v>
      </c>
      <c r="L1064" s="46"/>
      <c r="M1064" s="222" t="s">
        <v>19</v>
      </c>
      <c r="N1064" s="223" t="s">
        <v>44</v>
      </c>
      <c r="O1064" s="86"/>
      <c r="P1064" s="224">
        <f>O1064*H1064</f>
        <v>0</v>
      </c>
      <c r="Q1064" s="224">
        <v>0</v>
      </c>
      <c r="R1064" s="224">
        <f>Q1064*H1064</f>
        <v>0</v>
      </c>
      <c r="S1064" s="224">
        <v>0</v>
      </c>
      <c r="T1064" s="225">
        <f>S1064*H1064</f>
        <v>0</v>
      </c>
      <c r="U1064" s="40"/>
      <c r="V1064" s="40"/>
      <c r="W1064" s="40"/>
      <c r="X1064" s="40"/>
      <c r="Y1064" s="40"/>
      <c r="Z1064" s="40"/>
      <c r="AA1064" s="40"/>
      <c r="AB1064" s="40"/>
      <c r="AC1064" s="40"/>
      <c r="AD1064" s="40"/>
      <c r="AE1064" s="40"/>
      <c r="AR1064" s="226" t="s">
        <v>342</v>
      </c>
      <c r="AT1064" s="226" t="s">
        <v>190</v>
      </c>
      <c r="AU1064" s="226" t="s">
        <v>82</v>
      </c>
      <c r="AY1064" s="19" t="s">
        <v>188</v>
      </c>
      <c r="BE1064" s="227">
        <f>IF(N1064="základní",J1064,0)</f>
        <v>0</v>
      </c>
      <c r="BF1064" s="227">
        <f>IF(N1064="snížená",J1064,0)</f>
        <v>0</v>
      </c>
      <c r="BG1064" s="227">
        <f>IF(N1064="zákl. přenesená",J1064,0)</f>
        <v>0</v>
      </c>
      <c r="BH1064" s="227">
        <f>IF(N1064="sníž. přenesená",J1064,0)</f>
        <v>0</v>
      </c>
      <c r="BI1064" s="227">
        <f>IF(N1064="nulová",J1064,0)</f>
        <v>0</v>
      </c>
      <c r="BJ1064" s="19" t="s">
        <v>80</v>
      </c>
      <c r="BK1064" s="227">
        <f>ROUND(I1064*H1064,2)</f>
        <v>0</v>
      </c>
      <c r="BL1064" s="19" t="s">
        <v>342</v>
      </c>
      <c r="BM1064" s="226" t="s">
        <v>7301</v>
      </c>
    </row>
    <row r="1065" s="2" customFormat="1">
      <c r="A1065" s="40"/>
      <c r="B1065" s="41"/>
      <c r="C1065" s="42"/>
      <c r="D1065" s="228" t="s">
        <v>196</v>
      </c>
      <c r="E1065" s="42"/>
      <c r="F1065" s="229" t="s">
        <v>2041</v>
      </c>
      <c r="G1065" s="42"/>
      <c r="H1065" s="42"/>
      <c r="I1065" s="230"/>
      <c r="J1065" s="42"/>
      <c r="K1065" s="42"/>
      <c r="L1065" s="46"/>
      <c r="M1065" s="231"/>
      <c r="N1065" s="232"/>
      <c r="O1065" s="86"/>
      <c r="P1065" s="86"/>
      <c r="Q1065" s="86"/>
      <c r="R1065" s="86"/>
      <c r="S1065" s="86"/>
      <c r="T1065" s="87"/>
      <c r="U1065" s="40"/>
      <c r="V1065" s="40"/>
      <c r="W1065" s="40"/>
      <c r="X1065" s="40"/>
      <c r="Y1065" s="40"/>
      <c r="Z1065" s="40"/>
      <c r="AA1065" s="40"/>
      <c r="AB1065" s="40"/>
      <c r="AC1065" s="40"/>
      <c r="AD1065" s="40"/>
      <c r="AE1065" s="40"/>
      <c r="AT1065" s="19" t="s">
        <v>196</v>
      </c>
      <c r="AU1065" s="19" t="s">
        <v>82</v>
      </c>
    </row>
    <row r="1066" s="13" customFormat="1">
      <c r="A1066" s="13"/>
      <c r="B1066" s="233"/>
      <c r="C1066" s="234"/>
      <c r="D1066" s="235" t="s">
        <v>198</v>
      </c>
      <c r="E1066" s="236" t="s">
        <v>19</v>
      </c>
      <c r="F1066" s="237" t="s">
        <v>2043</v>
      </c>
      <c r="G1066" s="234"/>
      <c r="H1066" s="236" t="s">
        <v>19</v>
      </c>
      <c r="I1066" s="238"/>
      <c r="J1066" s="234"/>
      <c r="K1066" s="234"/>
      <c r="L1066" s="239"/>
      <c r="M1066" s="240"/>
      <c r="N1066" s="241"/>
      <c r="O1066" s="241"/>
      <c r="P1066" s="241"/>
      <c r="Q1066" s="241"/>
      <c r="R1066" s="241"/>
      <c r="S1066" s="241"/>
      <c r="T1066" s="242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43" t="s">
        <v>198</v>
      </c>
      <c r="AU1066" s="243" t="s">
        <v>82</v>
      </c>
      <c r="AV1066" s="13" t="s">
        <v>80</v>
      </c>
      <c r="AW1066" s="13" t="s">
        <v>35</v>
      </c>
      <c r="AX1066" s="13" t="s">
        <v>73</v>
      </c>
      <c r="AY1066" s="243" t="s">
        <v>188</v>
      </c>
    </row>
    <row r="1067" s="14" customFormat="1">
      <c r="A1067" s="14"/>
      <c r="B1067" s="244"/>
      <c r="C1067" s="245"/>
      <c r="D1067" s="235" t="s">
        <v>198</v>
      </c>
      <c r="E1067" s="246" t="s">
        <v>19</v>
      </c>
      <c r="F1067" s="247" t="s">
        <v>129</v>
      </c>
      <c r="G1067" s="245"/>
      <c r="H1067" s="248">
        <v>3</v>
      </c>
      <c r="I1067" s="249"/>
      <c r="J1067" s="245"/>
      <c r="K1067" s="245"/>
      <c r="L1067" s="250"/>
      <c r="M1067" s="251"/>
      <c r="N1067" s="252"/>
      <c r="O1067" s="252"/>
      <c r="P1067" s="252"/>
      <c r="Q1067" s="252"/>
      <c r="R1067" s="252"/>
      <c r="S1067" s="252"/>
      <c r="T1067" s="253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4" t="s">
        <v>198</v>
      </c>
      <c r="AU1067" s="254" t="s">
        <v>82</v>
      </c>
      <c r="AV1067" s="14" t="s">
        <v>82</v>
      </c>
      <c r="AW1067" s="14" t="s">
        <v>35</v>
      </c>
      <c r="AX1067" s="14" t="s">
        <v>73</v>
      </c>
      <c r="AY1067" s="254" t="s">
        <v>188</v>
      </c>
    </row>
    <row r="1068" s="15" customFormat="1">
      <c r="A1068" s="15"/>
      <c r="B1068" s="255"/>
      <c r="C1068" s="256"/>
      <c r="D1068" s="235" t="s">
        <v>198</v>
      </c>
      <c r="E1068" s="257" t="s">
        <v>19</v>
      </c>
      <c r="F1068" s="258" t="s">
        <v>229</v>
      </c>
      <c r="G1068" s="256"/>
      <c r="H1068" s="259">
        <v>3</v>
      </c>
      <c r="I1068" s="260"/>
      <c r="J1068" s="256"/>
      <c r="K1068" s="256"/>
      <c r="L1068" s="261"/>
      <c r="M1068" s="262"/>
      <c r="N1068" s="263"/>
      <c r="O1068" s="263"/>
      <c r="P1068" s="263"/>
      <c r="Q1068" s="263"/>
      <c r="R1068" s="263"/>
      <c r="S1068" s="263"/>
      <c r="T1068" s="264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T1068" s="265" t="s">
        <v>198</v>
      </c>
      <c r="AU1068" s="265" t="s">
        <v>82</v>
      </c>
      <c r="AV1068" s="15" t="s">
        <v>135</v>
      </c>
      <c r="AW1068" s="15" t="s">
        <v>35</v>
      </c>
      <c r="AX1068" s="15" t="s">
        <v>80</v>
      </c>
      <c r="AY1068" s="265" t="s">
        <v>188</v>
      </c>
    </row>
    <row r="1069" s="2" customFormat="1" ht="16.5" customHeight="1">
      <c r="A1069" s="40"/>
      <c r="B1069" s="41"/>
      <c r="C1069" s="272" t="s">
        <v>1934</v>
      </c>
      <c r="D1069" s="272" t="s">
        <v>522</v>
      </c>
      <c r="E1069" s="273" t="s">
        <v>7302</v>
      </c>
      <c r="F1069" s="274" t="s">
        <v>2046</v>
      </c>
      <c r="G1069" s="275" t="s">
        <v>501</v>
      </c>
      <c r="H1069" s="276">
        <v>9</v>
      </c>
      <c r="I1069" s="277"/>
      <c r="J1069" s="278">
        <f>ROUND(I1069*H1069,2)</f>
        <v>0</v>
      </c>
      <c r="K1069" s="274" t="s">
        <v>19</v>
      </c>
      <c r="L1069" s="279"/>
      <c r="M1069" s="280" t="s">
        <v>19</v>
      </c>
      <c r="N1069" s="281" t="s">
        <v>44</v>
      </c>
      <c r="O1069" s="86"/>
      <c r="P1069" s="224">
        <f>O1069*H1069</f>
        <v>0</v>
      </c>
      <c r="Q1069" s="224">
        <v>0.0060000000000000001</v>
      </c>
      <c r="R1069" s="224">
        <f>Q1069*H1069</f>
        <v>0.053999999999999999</v>
      </c>
      <c r="S1069" s="224">
        <v>0</v>
      </c>
      <c r="T1069" s="225">
        <f>S1069*H1069</f>
        <v>0</v>
      </c>
      <c r="U1069" s="40"/>
      <c r="V1069" s="40"/>
      <c r="W1069" s="40"/>
      <c r="X1069" s="40"/>
      <c r="Y1069" s="40"/>
      <c r="Z1069" s="40"/>
      <c r="AA1069" s="40"/>
      <c r="AB1069" s="40"/>
      <c r="AC1069" s="40"/>
      <c r="AD1069" s="40"/>
      <c r="AE1069" s="40"/>
      <c r="AR1069" s="226" t="s">
        <v>630</v>
      </c>
      <c r="AT1069" s="226" t="s">
        <v>522</v>
      </c>
      <c r="AU1069" s="226" t="s">
        <v>82</v>
      </c>
      <c r="AY1069" s="19" t="s">
        <v>188</v>
      </c>
      <c r="BE1069" s="227">
        <f>IF(N1069="základní",J1069,0)</f>
        <v>0</v>
      </c>
      <c r="BF1069" s="227">
        <f>IF(N1069="snížená",J1069,0)</f>
        <v>0</v>
      </c>
      <c r="BG1069" s="227">
        <f>IF(N1069="zákl. přenesená",J1069,0)</f>
        <v>0</v>
      </c>
      <c r="BH1069" s="227">
        <f>IF(N1069="sníž. přenesená",J1069,0)</f>
        <v>0</v>
      </c>
      <c r="BI1069" s="227">
        <f>IF(N1069="nulová",J1069,0)</f>
        <v>0</v>
      </c>
      <c r="BJ1069" s="19" t="s">
        <v>80</v>
      </c>
      <c r="BK1069" s="227">
        <f>ROUND(I1069*H1069,2)</f>
        <v>0</v>
      </c>
      <c r="BL1069" s="19" t="s">
        <v>342</v>
      </c>
      <c r="BM1069" s="226" t="s">
        <v>7303</v>
      </c>
    </row>
    <row r="1070" s="13" customFormat="1">
      <c r="A1070" s="13"/>
      <c r="B1070" s="233"/>
      <c r="C1070" s="234"/>
      <c r="D1070" s="235" t="s">
        <v>198</v>
      </c>
      <c r="E1070" s="236" t="s">
        <v>19</v>
      </c>
      <c r="F1070" s="237" t="s">
        <v>2043</v>
      </c>
      <c r="G1070" s="234"/>
      <c r="H1070" s="236" t="s">
        <v>19</v>
      </c>
      <c r="I1070" s="238"/>
      <c r="J1070" s="234"/>
      <c r="K1070" s="234"/>
      <c r="L1070" s="239"/>
      <c r="M1070" s="240"/>
      <c r="N1070" s="241"/>
      <c r="O1070" s="241"/>
      <c r="P1070" s="241"/>
      <c r="Q1070" s="241"/>
      <c r="R1070" s="241"/>
      <c r="S1070" s="241"/>
      <c r="T1070" s="242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43" t="s">
        <v>198</v>
      </c>
      <c r="AU1070" s="243" t="s">
        <v>82</v>
      </c>
      <c r="AV1070" s="13" t="s">
        <v>80</v>
      </c>
      <c r="AW1070" s="13" t="s">
        <v>35</v>
      </c>
      <c r="AX1070" s="13" t="s">
        <v>73</v>
      </c>
      <c r="AY1070" s="243" t="s">
        <v>188</v>
      </c>
    </row>
    <row r="1071" s="14" customFormat="1">
      <c r="A1071" s="14"/>
      <c r="B1071" s="244"/>
      <c r="C1071" s="245"/>
      <c r="D1071" s="235" t="s">
        <v>198</v>
      </c>
      <c r="E1071" s="246" t="s">
        <v>19</v>
      </c>
      <c r="F1071" s="247" t="s">
        <v>3573</v>
      </c>
      <c r="G1071" s="245"/>
      <c r="H1071" s="248">
        <v>9</v>
      </c>
      <c r="I1071" s="249"/>
      <c r="J1071" s="245"/>
      <c r="K1071" s="245"/>
      <c r="L1071" s="250"/>
      <c r="M1071" s="251"/>
      <c r="N1071" s="252"/>
      <c r="O1071" s="252"/>
      <c r="P1071" s="252"/>
      <c r="Q1071" s="252"/>
      <c r="R1071" s="252"/>
      <c r="S1071" s="252"/>
      <c r="T1071" s="253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54" t="s">
        <v>198</v>
      </c>
      <c r="AU1071" s="254" t="s">
        <v>82</v>
      </c>
      <c r="AV1071" s="14" t="s">
        <v>82</v>
      </c>
      <c r="AW1071" s="14" t="s">
        <v>35</v>
      </c>
      <c r="AX1071" s="14" t="s">
        <v>73</v>
      </c>
      <c r="AY1071" s="254" t="s">
        <v>188</v>
      </c>
    </row>
    <row r="1072" s="15" customFormat="1">
      <c r="A1072" s="15"/>
      <c r="B1072" s="255"/>
      <c r="C1072" s="256"/>
      <c r="D1072" s="235" t="s">
        <v>198</v>
      </c>
      <c r="E1072" s="257" t="s">
        <v>19</v>
      </c>
      <c r="F1072" s="258" t="s">
        <v>229</v>
      </c>
      <c r="G1072" s="256"/>
      <c r="H1072" s="259">
        <v>9</v>
      </c>
      <c r="I1072" s="260"/>
      <c r="J1072" s="256"/>
      <c r="K1072" s="256"/>
      <c r="L1072" s="261"/>
      <c r="M1072" s="262"/>
      <c r="N1072" s="263"/>
      <c r="O1072" s="263"/>
      <c r="P1072" s="263"/>
      <c r="Q1072" s="263"/>
      <c r="R1072" s="263"/>
      <c r="S1072" s="263"/>
      <c r="T1072" s="264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T1072" s="265" t="s">
        <v>198</v>
      </c>
      <c r="AU1072" s="265" t="s">
        <v>82</v>
      </c>
      <c r="AV1072" s="15" t="s">
        <v>135</v>
      </c>
      <c r="AW1072" s="15" t="s">
        <v>35</v>
      </c>
      <c r="AX1072" s="15" t="s">
        <v>80</v>
      </c>
      <c r="AY1072" s="265" t="s">
        <v>188</v>
      </c>
    </row>
    <row r="1073" s="2" customFormat="1" ht="16.5" customHeight="1">
      <c r="A1073" s="40"/>
      <c r="B1073" s="41"/>
      <c r="C1073" s="215" t="s">
        <v>1938</v>
      </c>
      <c r="D1073" s="215" t="s">
        <v>190</v>
      </c>
      <c r="E1073" s="216" t="s">
        <v>7304</v>
      </c>
      <c r="F1073" s="217" t="s">
        <v>7305</v>
      </c>
      <c r="G1073" s="218" t="s">
        <v>501</v>
      </c>
      <c r="H1073" s="219">
        <v>19.907</v>
      </c>
      <c r="I1073" s="220"/>
      <c r="J1073" s="221">
        <f>ROUND(I1073*H1073,2)</f>
        <v>0</v>
      </c>
      <c r="K1073" s="217" t="s">
        <v>194</v>
      </c>
      <c r="L1073" s="46"/>
      <c r="M1073" s="222" t="s">
        <v>19</v>
      </c>
      <c r="N1073" s="223" t="s">
        <v>44</v>
      </c>
      <c r="O1073" s="86"/>
      <c r="P1073" s="224">
        <f>O1073*H1073</f>
        <v>0</v>
      </c>
      <c r="Q1073" s="224">
        <v>0</v>
      </c>
      <c r="R1073" s="224">
        <f>Q1073*H1073</f>
        <v>0</v>
      </c>
      <c r="S1073" s="224">
        <v>0</v>
      </c>
      <c r="T1073" s="225">
        <f>S1073*H1073</f>
        <v>0</v>
      </c>
      <c r="U1073" s="40"/>
      <c r="V1073" s="40"/>
      <c r="W1073" s="40"/>
      <c r="X1073" s="40"/>
      <c r="Y1073" s="40"/>
      <c r="Z1073" s="40"/>
      <c r="AA1073" s="40"/>
      <c r="AB1073" s="40"/>
      <c r="AC1073" s="40"/>
      <c r="AD1073" s="40"/>
      <c r="AE1073" s="40"/>
      <c r="AR1073" s="226" t="s">
        <v>342</v>
      </c>
      <c r="AT1073" s="226" t="s">
        <v>190</v>
      </c>
      <c r="AU1073" s="226" t="s">
        <v>82</v>
      </c>
      <c r="AY1073" s="19" t="s">
        <v>188</v>
      </c>
      <c r="BE1073" s="227">
        <f>IF(N1073="základní",J1073,0)</f>
        <v>0</v>
      </c>
      <c r="BF1073" s="227">
        <f>IF(N1073="snížená",J1073,0)</f>
        <v>0</v>
      </c>
      <c r="BG1073" s="227">
        <f>IF(N1073="zákl. přenesená",J1073,0)</f>
        <v>0</v>
      </c>
      <c r="BH1073" s="227">
        <f>IF(N1073="sníž. přenesená",J1073,0)</f>
        <v>0</v>
      </c>
      <c r="BI1073" s="227">
        <f>IF(N1073="nulová",J1073,0)</f>
        <v>0</v>
      </c>
      <c r="BJ1073" s="19" t="s">
        <v>80</v>
      </c>
      <c r="BK1073" s="227">
        <f>ROUND(I1073*H1073,2)</f>
        <v>0</v>
      </c>
      <c r="BL1073" s="19" t="s">
        <v>342</v>
      </c>
      <c r="BM1073" s="226" t="s">
        <v>7306</v>
      </c>
    </row>
    <row r="1074" s="2" customFormat="1">
      <c r="A1074" s="40"/>
      <c r="B1074" s="41"/>
      <c r="C1074" s="42"/>
      <c r="D1074" s="228" t="s">
        <v>196</v>
      </c>
      <c r="E1074" s="42"/>
      <c r="F1074" s="229" t="s">
        <v>7307</v>
      </c>
      <c r="G1074" s="42"/>
      <c r="H1074" s="42"/>
      <c r="I1074" s="230"/>
      <c r="J1074" s="42"/>
      <c r="K1074" s="42"/>
      <c r="L1074" s="46"/>
      <c r="M1074" s="231"/>
      <c r="N1074" s="232"/>
      <c r="O1074" s="86"/>
      <c r="P1074" s="86"/>
      <c r="Q1074" s="86"/>
      <c r="R1074" s="86"/>
      <c r="S1074" s="86"/>
      <c r="T1074" s="87"/>
      <c r="U1074" s="40"/>
      <c r="V1074" s="40"/>
      <c r="W1074" s="40"/>
      <c r="X1074" s="40"/>
      <c r="Y1074" s="40"/>
      <c r="Z1074" s="40"/>
      <c r="AA1074" s="40"/>
      <c r="AB1074" s="40"/>
      <c r="AC1074" s="40"/>
      <c r="AD1074" s="40"/>
      <c r="AE1074" s="40"/>
      <c r="AT1074" s="19" t="s">
        <v>196</v>
      </c>
      <c r="AU1074" s="19" t="s">
        <v>82</v>
      </c>
    </row>
    <row r="1075" s="13" customFormat="1">
      <c r="A1075" s="13"/>
      <c r="B1075" s="233"/>
      <c r="C1075" s="234"/>
      <c r="D1075" s="235" t="s">
        <v>198</v>
      </c>
      <c r="E1075" s="236" t="s">
        <v>19</v>
      </c>
      <c r="F1075" s="237" t="s">
        <v>7308</v>
      </c>
      <c r="G1075" s="234"/>
      <c r="H1075" s="236" t="s">
        <v>19</v>
      </c>
      <c r="I1075" s="238"/>
      <c r="J1075" s="234"/>
      <c r="K1075" s="234"/>
      <c r="L1075" s="239"/>
      <c r="M1075" s="240"/>
      <c r="N1075" s="241"/>
      <c r="O1075" s="241"/>
      <c r="P1075" s="241"/>
      <c r="Q1075" s="241"/>
      <c r="R1075" s="241"/>
      <c r="S1075" s="241"/>
      <c r="T1075" s="242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43" t="s">
        <v>198</v>
      </c>
      <c r="AU1075" s="243" t="s">
        <v>82</v>
      </c>
      <c r="AV1075" s="13" t="s">
        <v>80</v>
      </c>
      <c r="AW1075" s="13" t="s">
        <v>35</v>
      </c>
      <c r="AX1075" s="13" t="s">
        <v>73</v>
      </c>
      <c r="AY1075" s="243" t="s">
        <v>188</v>
      </c>
    </row>
    <row r="1076" s="13" customFormat="1">
      <c r="A1076" s="13"/>
      <c r="B1076" s="233"/>
      <c r="C1076" s="234"/>
      <c r="D1076" s="235" t="s">
        <v>198</v>
      </c>
      <c r="E1076" s="236" t="s">
        <v>19</v>
      </c>
      <c r="F1076" s="237" t="s">
        <v>7309</v>
      </c>
      <c r="G1076" s="234"/>
      <c r="H1076" s="236" t="s">
        <v>19</v>
      </c>
      <c r="I1076" s="238"/>
      <c r="J1076" s="234"/>
      <c r="K1076" s="234"/>
      <c r="L1076" s="239"/>
      <c r="M1076" s="240"/>
      <c r="N1076" s="241"/>
      <c r="O1076" s="241"/>
      <c r="P1076" s="241"/>
      <c r="Q1076" s="241"/>
      <c r="R1076" s="241"/>
      <c r="S1076" s="241"/>
      <c r="T1076" s="242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43" t="s">
        <v>198</v>
      </c>
      <c r="AU1076" s="243" t="s">
        <v>82</v>
      </c>
      <c r="AV1076" s="13" t="s">
        <v>80</v>
      </c>
      <c r="AW1076" s="13" t="s">
        <v>35</v>
      </c>
      <c r="AX1076" s="13" t="s">
        <v>73</v>
      </c>
      <c r="AY1076" s="243" t="s">
        <v>188</v>
      </c>
    </row>
    <row r="1077" s="14" customFormat="1">
      <c r="A1077" s="14"/>
      <c r="B1077" s="244"/>
      <c r="C1077" s="245"/>
      <c r="D1077" s="235" t="s">
        <v>198</v>
      </c>
      <c r="E1077" s="246" t="s">
        <v>19</v>
      </c>
      <c r="F1077" s="247" t="s">
        <v>7310</v>
      </c>
      <c r="G1077" s="245"/>
      <c r="H1077" s="248">
        <v>3.2999999999999998</v>
      </c>
      <c r="I1077" s="249"/>
      <c r="J1077" s="245"/>
      <c r="K1077" s="245"/>
      <c r="L1077" s="250"/>
      <c r="M1077" s="251"/>
      <c r="N1077" s="252"/>
      <c r="O1077" s="252"/>
      <c r="P1077" s="252"/>
      <c r="Q1077" s="252"/>
      <c r="R1077" s="252"/>
      <c r="S1077" s="252"/>
      <c r="T1077" s="253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54" t="s">
        <v>198</v>
      </c>
      <c r="AU1077" s="254" t="s">
        <v>82</v>
      </c>
      <c r="AV1077" s="14" t="s">
        <v>82</v>
      </c>
      <c r="AW1077" s="14" t="s">
        <v>35</v>
      </c>
      <c r="AX1077" s="14" t="s">
        <v>73</v>
      </c>
      <c r="AY1077" s="254" t="s">
        <v>188</v>
      </c>
    </row>
    <row r="1078" s="14" customFormat="1">
      <c r="A1078" s="14"/>
      <c r="B1078" s="244"/>
      <c r="C1078" s="245"/>
      <c r="D1078" s="235" t="s">
        <v>198</v>
      </c>
      <c r="E1078" s="246" t="s">
        <v>19</v>
      </c>
      <c r="F1078" s="247" t="s">
        <v>7311</v>
      </c>
      <c r="G1078" s="245"/>
      <c r="H1078" s="248">
        <v>1.1000000000000001</v>
      </c>
      <c r="I1078" s="249"/>
      <c r="J1078" s="245"/>
      <c r="K1078" s="245"/>
      <c r="L1078" s="250"/>
      <c r="M1078" s="251"/>
      <c r="N1078" s="252"/>
      <c r="O1078" s="252"/>
      <c r="P1078" s="252"/>
      <c r="Q1078" s="252"/>
      <c r="R1078" s="252"/>
      <c r="S1078" s="252"/>
      <c r="T1078" s="253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54" t="s">
        <v>198</v>
      </c>
      <c r="AU1078" s="254" t="s">
        <v>82</v>
      </c>
      <c r="AV1078" s="14" t="s">
        <v>82</v>
      </c>
      <c r="AW1078" s="14" t="s">
        <v>35</v>
      </c>
      <c r="AX1078" s="14" t="s">
        <v>73</v>
      </c>
      <c r="AY1078" s="254" t="s">
        <v>188</v>
      </c>
    </row>
    <row r="1079" s="14" customFormat="1">
      <c r="A1079" s="14"/>
      <c r="B1079" s="244"/>
      <c r="C1079" s="245"/>
      <c r="D1079" s="235" t="s">
        <v>198</v>
      </c>
      <c r="E1079" s="246" t="s">
        <v>19</v>
      </c>
      <c r="F1079" s="247" t="s">
        <v>7312</v>
      </c>
      <c r="G1079" s="245"/>
      <c r="H1079" s="248">
        <v>4.4770000000000003</v>
      </c>
      <c r="I1079" s="249"/>
      <c r="J1079" s="245"/>
      <c r="K1079" s="245"/>
      <c r="L1079" s="250"/>
      <c r="M1079" s="251"/>
      <c r="N1079" s="252"/>
      <c r="O1079" s="252"/>
      <c r="P1079" s="252"/>
      <c r="Q1079" s="252"/>
      <c r="R1079" s="252"/>
      <c r="S1079" s="252"/>
      <c r="T1079" s="253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54" t="s">
        <v>198</v>
      </c>
      <c r="AU1079" s="254" t="s">
        <v>82</v>
      </c>
      <c r="AV1079" s="14" t="s">
        <v>82</v>
      </c>
      <c r="AW1079" s="14" t="s">
        <v>35</v>
      </c>
      <c r="AX1079" s="14" t="s">
        <v>73</v>
      </c>
      <c r="AY1079" s="254" t="s">
        <v>188</v>
      </c>
    </row>
    <row r="1080" s="13" customFormat="1">
      <c r="A1080" s="13"/>
      <c r="B1080" s="233"/>
      <c r="C1080" s="234"/>
      <c r="D1080" s="235" t="s">
        <v>198</v>
      </c>
      <c r="E1080" s="236" t="s">
        <v>19</v>
      </c>
      <c r="F1080" s="237" t="s">
        <v>7313</v>
      </c>
      <c r="G1080" s="234"/>
      <c r="H1080" s="236" t="s">
        <v>19</v>
      </c>
      <c r="I1080" s="238"/>
      <c r="J1080" s="234"/>
      <c r="K1080" s="234"/>
      <c r="L1080" s="239"/>
      <c r="M1080" s="240"/>
      <c r="N1080" s="241"/>
      <c r="O1080" s="241"/>
      <c r="P1080" s="241"/>
      <c r="Q1080" s="241"/>
      <c r="R1080" s="241"/>
      <c r="S1080" s="241"/>
      <c r="T1080" s="242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43" t="s">
        <v>198</v>
      </c>
      <c r="AU1080" s="243" t="s">
        <v>82</v>
      </c>
      <c r="AV1080" s="13" t="s">
        <v>80</v>
      </c>
      <c r="AW1080" s="13" t="s">
        <v>35</v>
      </c>
      <c r="AX1080" s="13" t="s">
        <v>73</v>
      </c>
      <c r="AY1080" s="243" t="s">
        <v>188</v>
      </c>
    </row>
    <row r="1081" s="14" customFormat="1">
      <c r="A1081" s="14"/>
      <c r="B1081" s="244"/>
      <c r="C1081" s="245"/>
      <c r="D1081" s="235" t="s">
        <v>198</v>
      </c>
      <c r="E1081" s="246" t="s">
        <v>19</v>
      </c>
      <c r="F1081" s="247" t="s">
        <v>7314</v>
      </c>
      <c r="G1081" s="245"/>
      <c r="H1081" s="248">
        <v>11.029999999999999</v>
      </c>
      <c r="I1081" s="249"/>
      <c r="J1081" s="245"/>
      <c r="K1081" s="245"/>
      <c r="L1081" s="250"/>
      <c r="M1081" s="251"/>
      <c r="N1081" s="252"/>
      <c r="O1081" s="252"/>
      <c r="P1081" s="252"/>
      <c r="Q1081" s="252"/>
      <c r="R1081" s="252"/>
      <c r="S1081" s="252"/>
      <c r="T1081" s="253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54" t="s">
        <v>198</v>
      </c>
      <c r="AU1081" s="254" t="s">
        <v>82</v>
      </c>
      <c r="AV1081" s="14" t="s">
        <v>82</v>
      </c>
      <c r="AW1081" s="14" t="s">
        <v>35</v>
      </c>
      <c r="AX1081" s="14" t="s">
        <v>73</v>
      </c>
      <c r="AY1081" s="254" t="s">
        <v>188</v>
      </c>
    </row>
    <row r="1082" s="15" customFormat="1">
      <c r="A1082" s="15"/>
      <c r="B1082" s="255"/>
      <c r="C1082" s="256"/>
      <c r="D1082" s="235" t="s">
        <v>198</v>
      </c>
      <c r="E1082" s="257" t="s">
        <v>19</v>
      </c>
      <c r="F1082" s="258" t="s">
        <v>229</v>
      </c>
      <c r="G1082" s="256"/>
      <c r="H1082" s="259">
        <v>19.907</v>
      </c>
      <c r="I1082" s="260"/>
      <c r="J1082" s="256"/>
      <c r="K1082" s="256"/>
      <c r="L1082" s="261"/>
      <c r="M1082" s="262"/>
      <c r="N1082" s="263"/>
      <c r="O1082" s="263"/>
      <c r="P1082" s="263"/>
      <c r="Q1082" s="263"/>
      <c r="R1082" s="263"/>
      <c r="S1082" s="263"/>
      <c r="T1082" s="264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T1082" s="265" t="s">
        <v>198</v>
      </c>
      <c r="AU1082" s="265" t="s">
        <v>82</v>
      </c>
      <c r="AV1082" s="15" t="s">
        <v>135</v>
      </c>
      <c r="AW1082" s="15" t="s">
        <v>35</v>
      </c>
      <c r="AX1082" s="15" t="s">
        <v>80</v>
      </c>
      <c r="AY1082" s="265" t="s">
        <v>188</v>
      </c>
    </row>
    <row r="1083" s="2" customFormat="1" ht="16.5" customHeight="1">
      <c r="A1083" s="40"/>
      <c r="B1083" s="41"/>
      <c r="C1083" s="272" t="s">
        <v>1950</v>
      </c>
      <c r="D1083" s="272" t="s">
        <v>522</v>
      </c>
      <c r="E1083" s="273" t="s">
        <v>7315</v>
      </c>
      <c r="F1083" s="274" t="s">
        <v>7316</v>
      </c>
      <c r="G1083" s="275" t="s">
        <v>243</v>
      </c>
      <c r="H1083" s="276">
        <v>12.561999999999999</v>
      </c>
      <c r="I1083" s="277"/>
      <c r="J1083" s="278">
        <f>ROUND(I1083*H1083,2)</f>
        <v>0</v>
      </c>
      <c r="K1083" s="274" t="s">
        <v>194</v>
      </c>
      <c r="L1083" s="279"/>
      <c r="M1083" s="280" t="s">
        <v>19</v>
      </c>
      <c r="N1083" s="281" t="s">
        <v>44</v>
      </c>
      <c r="O1083" s="86"/>
      <c r="P1083" s="224">
        <f>O1083*H1083</f>
        <v>0</v>
      </c>
      <c r="Q1083" s="224">
        <v>0.034200000000000001</v>
      </c>
      <c r="R1083" s="224">
        <f>Q1083*H1083</f>
        <v>0.42962040000000001</v>
      </c>
      <c r="S1083" s="224">
        <v>0</v>
      </c>
      <c r="T1083" s="225">
        <f>S1083*H1083</f>
        <v>0</v>
      </c>
      <c r="U1083" s="40"/>
      <c r="V1083" s="40"/>
      <c r="W1083" s="40"/>
      <c r="X1083" s="40"/>
      <c r="Y1083" s="40"/>
      <c r="Z1083" s="40"/>
      <c r="AA1083" s="40"/>
      <c r="AB1083" s="40"/>
      <c r="AC1083" s="40"/>
      <c r="AD1083" s="40"/>
      <c r="AE1083" s="40"/>
      <c r="AR1083" s="226" t="s">
        <v>630</v>
      </c>
      <c r="AT1083" s="226" t="s">
        <v>522</v>
      </c>
      <c r="AU1083" s="226" t="s">
        <v>82</v>
      </c>
      <c r="AY1083" s="19" t="s">
        <v>188</v>
      </c>
      <c r="BE1083" s="227">
        <f>IF(N1083="základní",J1083,0)</f>
        <v>0</v>
      </c>
      <c r="BF1083" s="227">
        <f>IF(N1083="snížená",J1083,0)</f>
        <v>0</v>
      </c>
      <c r="BG1083" s="227">
        <f>IF(N1083="zákl. přenesená",J1083,0)</f>
        <v>0</v>
      </c>
      <c r="BH1083" s="227">
        <f>IF(N1083="sníž. přenesená",J1083,0)</f>
        <v>0</v>
      </c>
      <c r="BI1083" s="227">
        <f>IF(N1083="nulová",J1083,0)</f>
        <v>0</v>
      </c>
      <c r="BJ1083" s="19" t="s">
        <v>80</v>
      </c>
      <c r="BK1083" s="227">
        <f>ROUND(I1083*H1083,2)</f>
        <v>0</v>
      </c>
      <c r="BL1083" s="19" t="s">
        <v>342</v>
      </c>
      <c r="BM1083" s="226" t="s">
        <v>7317</v>
      </c>
    </row>
    <row r="1084" s="13" customFormat="1">
      <c r="A1084" s="13"/>
      <c r="B1084" s="233"/>
      <c r="C1084" s="234"/>
      <c r="D1084" s="235" t="s">
        <v>198</v>
      </c>
      <c r="E1084" s="236" t="s">
        <v>19</v>
      </c>
      <c r="F1084" s="237" t="s">
        <v>7308</v>
      </c>
      <c r="G1084" s="234"/>
      <c r="H1084" s="236" t="s">
        <v>19</v>
      </c>
      <c r="I1084" s="238"/>
      <c r="J1084" s="234"/>
      <c r="K1084" s="234"/>
      <c r="L1084" s="239"/>
      <c r="M1084" s="240"/>
      <c r="N1084" s="241"/>
      <c r="O1084" s="241"/>
      <c r="P1084" s="241"/>
      <c r="Q1084" s="241"/>
      <c r="R1084" s="241"/>
      <c r="S1084" s="241"/>
      <c r="T1084" s="242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43" t="s">
        <v>198</v>
      </c>
      <c r="AU1084" s="243" t="s">
        <v>82</v>
      </c>
      <c r="AV1084" s="13" t="s">
        <v>80</v>
      </c>
      <c r="AW1084" s="13" t="s">
        <v>35</v>
      </c>
      <c r="AX1084" s="13" t="s">
        <v>73</v>
      </c>
      <c r="AY1084" s="243" t="s">
        <v>188</v>
      </c>
    </row>
    <row r="1085" s="13" customFormat="1">
      <c r="A1085" s="13"/>
      <c r="B1085" s="233"/>
      <c r="C1085" s="234"/>
      <c r="D1085" s="235" t="s">
        <v>198</v>
      </c>
      <c r="E1085" s="236" t="s">
        <v>19</v>
      </c>
      <c r="F1085" s="237" t="s">
        <v>7318</v>
      </c>
      <c r="G1085" s="234"/>
      <c r="H1085" s="236" t="s">
        <v>19</v>
      </c>
      <c r="I1085" s="238"/>
      <c r="J1085" s="234"/>
      <c r="K1085" s="234"/>
      <c r="L1085" s="239"/>
      <c r="M1085" s="240"/>
      <c r="N1085" s="241"/>
      <c r="O1085" s="241"/>
      <c r="P1085" s="241"/>
      <c r="Q1085" s="241"/>
      <c r="R1085" s="241"/>
      <c r="S1085" s="241"/>
      <c r="T1085" s="242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43" t="s">
        <v>198</v>
      </c>
      <c r="AU1085" s="243" t="s">
        <v>82</v>
      </c>
      <c r="AV1085" s="13" t="s">
        <v>80</v>
      </c>
      <c r="AW1085" s="13" t="s">
        <v>35</v>
      </c>
      <c r="AX1085" s="13" t="s">
        <v>73</v>
      </c>
      <c r="AY1085" s="243" t="s">
        <v>188</v>
      </c>
    </row>
    <row r="1086" s="14" customFormat="1">
      <c r="A1086" s="14"/>
      <c r="B1086" s="244"/>
      <c r="C1086" s="245"/>
      <c r="D1086" s="235" t="s">
        <v>198</v>
      </c>
      <c r="E1086" s="246" t="s">
        <v>19</v>
      </c>
      <c r="F1086" s="247" t="s">
        <v>7319</v>
      </c>
      <c r="G1086" s="245"/>
      <c r="H1086" s="248">
        <v>1.3200000000000001</v>
      </c>
      <c r="I1086" s="249"/>
      <c r="J1086" s="245"/>
      <c r="K1086" s="245"/>
      <c r="L1086" s="250"/>
      <c r="M1086" s="251"/>
      <c r="N1086" s="252"/>
      <c r="O1086" s="252"/>
      <c r="P1086" s="252"/>
      <c r="Q1086" s="252"/>
      <c r="R1086" s="252"/>
      <c r="S1086" s="252"/>
      <c r="T1086" s="253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54" t="s">
        <v>198</v>
      </c>
      <c r="AU1086" s="254" t="s">
        <v>82</v>
      </c>
      <c r="AV1086" s="14" t="s">
        <v>82</v>
      </c>
      <c r="AW1086" s="14" t="s">
        <v>35</v>
      </c>
      <c r="AX1086" s="14" t="s">
        <v>73</v>
      </c>
      <c r="AY1086" s="254" t="s">
        <v>188</v>
      </c>
    </row>
    <row r="1087" s="14" customFormat="1">
      <c r="A1087" s="14"/>
      <c r="B1087" s="244"/>
      <c r="C1087" s="245"/>
      <c r="D1087" s="235" t="s">
        <v>198</v>
      </c>
      <c r="E1087" s="246" t="s">
        <v>19</v>
      </c>
      <c r="F1087" s="247" t="s">
        <v>7320</v>
      </c>
      <c r="G1087" s="245"/>
      <c r="H1087" s="248">
        <v>0.66000000000000003</v>
      </c>
      <c r="I1087" s="249"/>
      <c r="J1087" s="245"/>
      <c r="K1087" s="245"/>
      <c r="L1087" s="250"/>
      <c r="M1087" s="251"/>
      <c r="N1087" s="252"/>
      <c r="O1087" s="252"/>
      <c r="P1087" s="252"/>
      <c r="Q1087" s="252"/>
      <c r="R1087" s="252"/>
      <c r="S1087" s="252"/>
      <c r="T1087" s="253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54" t="s">
        <v>198</v>
      </c>
      <c r="AU1087" s="254" t="s">
        <v>82</v>
      </c>
      <c r="AV1087" s="14" t="s">
        <v>82</v>
      </c>
      <c r="AW1087" s="14" t="s">
        <v>35</v>
      </c>
      <c r="AX1087" s="14" t="s">
        <v>73</v>
      </c>
      <c r="AY1087" s="254" t="s">
        <v>188</v>
      </c>
    </row>
    <row r="1088" s="14" customFormat="1">
      <c r="A1088" s="14"/>
      <c r="B1088" s="244"/>
      <c r="C1088" s="245"/>
      <c r="D1088" s="235" t="s">
        <v>198</v>
      </c>
      <c r="E1088" s="246" t="s">
        <v>19</v>
      </c>
      <c r="F1088" s="247" t="s">
        <v>7321</v>
      </c>
      <c r="G1088" s="245"/>
      <c r="H1088" s="248">
        <v>0.41799999999999998</v>
      </c>
      <c r="I1088" s="249"/>
      <c r="J1088" s="245"/>
      <c r="K1088" s="245"/>
      <c r="L1088" s="250"/>
      <c r="M1088" s="251"/>
      <c r="N1088" s="252"/>
      <c r="O1088" s="252"/>
      <c r="P1088" s="252"/>
      <c r="Q1088" s="252"/>
      <c r="R1088" s="252"/>
      <c r="S1088" s="252"/>
      <c r="T1088" s="253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54" t="s">
        <v>198</v>
      </c>
      <c r="AU1088" s="254" t="s">
        <v>82</v>
      </c>
      <c r="AV1088" s="14" t="s">
        <v>82</v>
      </c>
      <c r="AW1088" s="14" t="s">
        <v>35</v>
      </c>
      <c r="AX1088" s="14" t="s">
        <v>73</v>
      </c>
      <c r="AY1088" s="254" t="s">
        <v>188</v>
      </c>
    </row>
    <row r="1089" s="14" customFormat="1">
      <c r="A1089" s="14"/>
      <c r="B1089" s="244"/>
      <c r="C1089" s="245"/>
      <c r="D1089" s="235" t="s">
        <v>198</v>
      </c>
      <c r="E1089" s="246" t="s">
        <v>19</v>
      </c>
      <c r="F1089" s="247" t="s">
        <v>7322</v>
      </c>
      <c r="G1089" s="245"/>
      <c r="H1089" s="248">
        <v>0.52000000000000002</v>
      </c>
      <c r="I1089" s="249"/>
      <c r="J1089" s="245"/>
      <c r="K1089" s="245"/>
      <c r="L1089" s="250"/>
      <c r="M1089" s="251"/>
      <c r="N1089" s="252"/>
      <c r="O1089" s="252"/>
      <c r="P1089" s="252"/>
      <c r="Q1089" s="252"/>
      <c r="R1089" s="252"/>
      <c r="S1089" s="252"/>
      <c r="T1089" s="253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54" t="s">
        <v>198</v>
      </c>
      <c r="AU1089" s="254" t="s">
        <v>82</v>
      </c>
      <c r="AV1089" s="14" t="s">
        <v>82</v>
      </c>
      <c r="AW1089" s="14" t="s">
        <v>35</v>
      </c>
      <c r="AX1089" s="14" t="s">
        <v>73</v>
      </c>
      <c r="AY1089" s="254" t="s">
        <v>188</v>
      </c>
    </row>
    <row r="1090" s="14" customFormat="1">
      <c r="A1090" s="14"/>
      <c r="B1090" s="244"/>
      <c r="C1090" s="245"/>
      <c r="D1090" s="235" t="s">
        <v>198</v>
      </c>
      <c r="E1090" s="246" t="s">
        <v>19</v>
      </c>
      <c r="F1090" s="247" t="s">
        <v>7323</v>
      </c>
      <c r="G1090" s="245"/>
      <c r="H1090" s="248">
        <v>0.503</v>
      </c>
      <c r="I1090" s="249"/>
      <c r="J1090" s="245"/>
      <c r="K1090" s="245"/>
      <c r="L1090" s="250"/>
      <c r="M1090" s="251"/>
      <c r="N1090" s="252"/>
      <c r="O1090" s="252"/>
      <c r="P1090" s="252"/>
      <c r="Q1090" s="252"/>
      <c r="R1090" s="252"/>
      <c r="S1090" s="252"/>
      <c r="T1090" s="253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T1090" s="254" t="s">
        <v>198</v>
      </c>
      <c r="AU1090" s="254" t="s">
        <v>82</v>
      </c>
      <c r="AV1090" s="14" t="s">
        <v>82</v>
      </c>
      <c r="AW1090" s="14" t="s">
        <v>35</v>
      </c>
      <c r="AX1090" s="14" t="s">
        <v>73</v>
      </c>
      <c r="AY1090" s="254" t="s">
        <v>188</v>
      </c>
    </row>
    <row r="1091" s="14" customFormat="1">
      <c r="A1091" s="14"/>
      <c r="B1091" s="244"/>
      <c r="C1091" s="245"/>
      <c r="D1091" s="235" t="s">
        <v>198</v>
      </c>
      <c r="E1091" s="246" t="s">
        <v>19</v>
      </c>
      <c r="F1091" s="247" t="s">
        <v>7324</v>
      </c>
      <c r="G1091" s="245"/>
      <c r="H1091" s="248">
        <v>0.57599999999999996</v>
      </c>
      <c r="I1091" s="249"/>
      <c r="J1091" s="245"/>
      <c r="K1091" s="245"/>
      <c r="L1091" s="250"/>
      <c r="M1091" s="251"/>
      <c r="N1091" s="252"/>
      <c r="O1091" s="252"/>
      <c r="P1091" s="252"/>
      <c r="Q1091" s="252"/>
      <c r="R1091" s="252"/>
      <c r="S1091" s="252"/>
      <c r="T1091" s="253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54" t="s">
        <v>198</v>
      </c>
      <c r="AU1091" s="254" t="s">
        <v>82</v>
      </c>
      <c r="AV1091" s="14" t="s">
        <v>82</v>
      </c>
      <c r="AW1091" s="14" t="s">
        <v>35</v>
      </c>
      <c r="AX1091" s="14" t="s">
        <v>73</v>
      </c>
      <c r="AY1091" s="254" t="s">
        <v>188</v>
      </c>
    </row>
    <row r="1092" s="16" customFormat="1">
      <c r="A1092" s="16"/>
      <c r="B1092" s="282"/>
      <c r="C1092" s="283"/>
      <c r="D1092" s="235" t="s">
        <v>198</v>
      </c>
      <c r="E1092" s="284" t="s">
        <v>19</v>
      </c>
      <c r="F1092" s="285" t="s">
        <v>730</v>
      </c>
      <c r="G1092" s="283"/>
      <c r="H1092" s="286">
        <v>3.9970000000000003</v>
      </c>
      <c r="I1092" s="287"/>
      <c r="J1092" s="283"/>
      <c r="K1092" s="283"/>
      <c r="L1092" s="288"/>
      <c r="M1092" s="289"/>
      <c r="N1092" s="290"/>
      <c r="O1092" s="290"/>
      <c r="P1092" s="290"/>
      <c r="Q1092" s="290"/>
      <c r="R1092" s="290"/>
      <c r="S1092" s="290"/>
      <c r="T1092" s="291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T1092" s="292" t="s">
        <v>198</v>
      </c>
      <c r="AU1092" s="292" t="s">
        <v>82</v>
      </c>
      <c r="AV1092" s="16" t="s">
        <v>129</v>
      </c>
      <c r="AW1092" s="16" t="s">
        <v>35</v>
      </c>
      <c r="AX1092" s="16" t="s">
        <v>73</v>
      </c>
      <c r="AY1092" s="292" t="s">
        <v>188</v>
      </c>
    </row>
    <row r="1093" s="13" customFormat="1">
      <c r="A1093" s="13"/>
      <c r="B1093" s="233"/>
      <c r="C1093" s="234"/>
      <c r="D1093" s="235" t="s">
        <v>198</v>
      </c>
      <c r="E1093" s="236" t="s">
        <v>19</v>
      </c>
      <c r="F1093" s="237" t="s">
        <v>7313</v>
      </c>
      <c r="G1093" s="234"/>
      <c r="H1093" s="236" t="s">
        <v>19</v>
      </c>
      <c r="I1093" s="238"/>
      <c r="J1093" s="234"/>
      <c r="K1093" s="234"/>
      <c r="L1093" s="239"/>
      <c r="M1093" s="240"/>
      <c r="N1093" s="241"/>
      <c r="O1093" s="241"/>
      <c r="P1093" s="241"/>
      <c r="Q1093" s="241"/>
      <c r="R1093" s="241"/>
      <c r="S1093" s="241"/>
      <c r="T1093" s="242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3" t="s">
        <v>198</v>
      </c>
      <c r="AU1093" s="243" t="s">
        <v>82</v>
      </c>
      <c r="AV1093" s="13" t="s">
        <v>80</v>
      </c>
      <c r="AW1093" s="13" t="s">
        <v>35</v>
      </c>
      <c r="AX1093" s="13" t="s">
        <v>73</v>
      </c>
      <c r="AY1093" s="243" t="s">
        <v>188</v>
      </c>
    </row>
    <row r="1094" s="14" customFormat="1">
      <c r="A1094" s="14"/>
      <c r="B1094" s="244"/>
      <c r="C1094" s="245"/>
      <c r="D1094" s="235" t="s">
        <v>198</v>
      </c>
      <c r="E1094" s="246" t="s">
        <v>19</v>
      </c>
      <c r="F1094" s="247" t="s">
        <v>7325</v>
      </c>
      <c r="G1094" s="245"/>
      <c r="H1094" s="248">
        <v>3.7679999999999998</v>
      </c>
      <c r="I1094" s="249"/>
      <c r="J1094" s="245"/>
      <c r="K1094" s="245"/>
      <c r="L1094" s="250"/>
      <c r="M1094" s="251"/>
      <c r="N1094" s="252"/>
      <c r="O1094" s="252"/>
      <c r="P1094" s="252"/>
      <c r="Q1094" s="252"/>
      <c r="R1094" s="252"/>
      <c r="S1094" s="252"/>
      <c r="T1094" s="253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254" t="s">
        <v>198</v>
      </c>
      <c r="AU1094" s="254" t="s">
        <v>82</v>
      </c>
      <c r="AV1094" s="14" t="s">
        <v>82</v>
      </c>
      <c r="AW1094" s="14" t="s">
        <v>35</v>
      </c>
      <c r="AX1094" s="14" t="s">
        <v>73</v>
      </c>
      <c r="AY1094" s="254" t="s">
        <v>188</v>
      </c>
    </row>
    <row r="1095" s="14" customFormat="1">
      <c r="A1095" s="14"/>
      <c r="B1095" s="244"/>
      <c r="C1095" s="245"/>
      <c r="D1095" s="235" t="s">
        <v>198</v>
      </c>
      <c r="E1095" s="246" t="s">
        <v>19</v>
      </c>
      <c r="F1095" s="247" t="s">
        <v>7326</v>
      </c>
      <c r="G1095" s="245"/>
      <c r="H1095" s="248">
        <v>2.464</v>
      </c>
      <c r="I1095" s="249"/>
      <c r="J1095" s="245"/>
      <c r="K1095" s="245"/>
      <c r="L1095" s="250"/>
      <c r="M1095" s="251"/>
      <c r="N1095" s="252"/>
      <c r="O1095" s="252"/>
      <c r="P1095" s="252"/>
      <c r="Q1095" s="252"/>
      <c r="R1095" s="252"/>
      <c r="S1095" s="252"/>
      <c r="T1095" s="253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T1095" s="254" t="s">
        <v>198</v>
      </c>
      <c r="AU1095" s="254" t="s">
        <v>82</v>
      </c>
      <c r="AV1095" s="14" t="s">
        <v>82</v>
      </c>
      <c r="AW1095" s="14" t="s">
        <v>35</v>
      </c>
      <c r="AX1095" s="14" t="s">
        <v>73</v>
      </c>
      <c r="AY1095" s="254" t="s">
        <v>188</v>
      </c>
    </row>
    <row r="1096" s="14" customFormat="1">
      <c r="A1096" s="14"/>
      <c r="B1096" s="244"/>
      <c r="C1096" s="245"/>
      <c r="D1096" s="235" t="s">
        <v>198</v>
      </c>
      <c r="E1096" s="246" t="s">
        <v>19</v>
      </c>
      <c r="F1096" s="247" t="s">
        <v>7327</v>
      </c>
      <c r="G1096" s="245"/>
      <c r="H1096" s="248">
        <v>1.0860000000000001</v>
      </c>
      <c r="I1096" s="249"/>
      <c r="J1096" s="245"/>
      <c r="K1096" s="245"/>
      <c r="L1096" s="250"/>
      <c r="M1096" s="251"/>
      <c r="N1096" s="252"/>
      <c r="O1096" s="252"/>
      <c r="P1096" s="252"/>
      <c r="Q1096" s="252"/>
      <c r="R1096" s="252"/>
      <c r="S1096" s="252"/>
      <c r="T1096" s="253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254" t="s">
        <v>198</v>
      </c>
      <c r="AU1096" s="254" t="s">
        <v>82</v>
      </c>
      <c r="AV1096" s="14" t="s">
        <v>82</v>
      </c>
      <c r="AW1096" s="14" t="s">
        <v>35</v>
      </c>
      <c r="AX1096" s="14" t="s">
        <v>73</v>
      </c>
      <c r="AY1096" s="254" t="s">
        <v>188</v>
      </c>
    </row>
    <row r="1097" s="14" customFormat="1">
      <c r="A1097" s="14"/>
      <c r="B1097" s="244"/>
      <c r="C1097" s="245"/>
      <c r="D1097" s="235" t="s">
        <v>198</v>
      </c>
      <c r="E1097" s="246" t="s">
        <v>19</v>
      </c>
      <c r="F1097" s="247" t="s">
        <v>7328</v>
      </c>
      <c r="G1097" s="245"/>
      <c r="H1097" s="248">
        <v>1.2470000000000001</v>
      </c>
      <c r="I1097" s="249"/>
      <c r="J1097" s="245"/>
      <c r="K1097" s="245"/>
      <c r="L1097" s="250"/>
      <c r="M1097" s="251"/>
      <c r="N1097" s="252"/>
      <c r="O1097" s="252"/>
      <c r="P1097" s="252"/>
      <c r="Q1097" s="252"/>
      <c r="R1097" s="252"/>
      <c r="S1097" s="252"/>
      <c r="T1097" s="253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54" t="s">
        <v>198</v>
      </c>
      <c r="AU1097" s="254" t="s">
        <v>82</v>
      </c>
      <c r="AV1097" s="14" t="s">
        <v>82</v>
      </c>
      <c r="AW1097" s="14" t="s">
        <v>35</v>
      </c>
      <c r="AX1097" s="14" t="s">
        <v>73</v>
      </c>
      <c r="AY1097" s="254" t="s">
        <v>188</v>
      </c>
    </row>
    <row r="1098" s="16" customFormat="1">
      <c r="A1098" s="16"/>
      <c r="B1098" s="282"/>
      <c r="C1098" s="283"/>
      <c r="D1098" s="235" t="s">
        <v>198</v>
      </c>
      <c r="E1098" s="284" t="s">
        <v>19</v>
      </c>
      <c r="F1098" s="285" t="s">
        <v>730</v>
      </c>
      <c r="G1098" s="283"/>
      <c r="H1098" s="286">
        <v>8.5649999999999995</v>
      </c>
      <c r="I1098" s="287"/>
      <c r="J1098" s="283"/>
      <c r="K1098" s="283"/>
      <c r="L1098" s="288"/>
      <c r="M1098" s="289"/>
      <c r="N1098" s="290"/>
      <c r="O1098" s="290"/>
      <c r="P1098" s="290"/>
      <c r="Q1098" s="290"/>
      <c r="R1098" s="290"/>
      <c r="S1098" s="290"/>
      <c r="T1098" s="291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T1098" s="292" t="s">
        <v>198</v>
      </c>
      <c r="AU1098" s="292" t="s">
        <v>82</v>
      </c>
      <c r="AV1098" s="16" t="s">
        <v>129</v>
      </c>
      <c r="AW1098" s="16" t="s">
        <v>35</v>
      </c>
      <c r="AX1098" s="16" t="s">
        <v>73</v>
      </c>
      <c r="AY1098" s="292" t="s">
        <v>188</v>
      </c>
    </row>
    <row r="1099" s="15" customFormat="1">
      <c r="A1099" s="15"/>
      <c r="B1099" s="255"/>
      <c r="C1099" s="256"/>
      <c r="D1099" s="235" t="s">
        <v>198</v>
      </c>
      <c r="E1099" s="257" t="s">
        <v>19</v>
      </c>
      <c r="F1099" s="258" t="s">
        <v>229</v>
      </c>
      <c r="G1099" s="256"/>
      <c r="H1099" s="259">
        <v>12.562000000000001</v>
      </c>
      <c r="I1099" s="260"/>
      <c r="J1099" s="256"/>
      <c r="K1099" s="256"/>
      <c r="L1099" s="261"/>
      <c r="M1099" s="262"/>
      <c r="N1099" s="263"/>
      <c r="O1099" s="263"/>
      <c r="P1099" s="263"/>
      <c r="Q1099" s="263"/>
      <c r="R1099" s="263"/>
      <c r="S1099" s="263"/>
      <c r="T1099" s="264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T1099" s="265" t="s">
        <v>198</v>
      </c>
      <c r="AU1099" s="265" t="s">
        <v>82</v>
      </c>
      <c r="AV1099" s="15" t="s">
        <v>135</v>
      </c>
      <c r="AW1099" s="15" t="s">
        <v>35</v>
      </c>
      <c r="AX1099" s="15" t="s">
        <v>80</v>
      </c>
      <c r="AY1099" s="265" t="s">
        <v>188</v>
      </c>
    </row>
    <row r="1100" s="2" customFormat="1" ht="24.15" customHeight="1">
      <c r="A1100" s="40"/>
      <c r="B1100" s="41"/>
      <c r="C1100" s="215" t="s">
        <v>1955</v>
      </c>
      <c r="D1100" s="215" t="s">
        <v>190</v>
      </c>
      <c r="E1100" s="216" t="s">
        <v>1375</v>
      </c>
      <c r="F1100" s="217" t="s">
        <v>1376</v>
      </c>
      <c r="G1100" s="218" t="s">
        <v>460</v>
      </c>
      <c r="H1100" s="266"/>
      <c r="I1100" s="220"/>
      <c r="J1100" s="221">
        <f>ROUND(I1100*H1100,2)</f>
        <v>0</v>
      </c>
      <c r="K1100" s="217" t="s">
        <v>194</v>
      </c>
      <c r="L1100" s="46"/>
      <c r="M1100" s="222" t="s">
        <v>19</v>
      </c>
      <c r="N1100" s="223" t="s">
        <v>44</v>
      </c>
      <c r="O1100" s="86"/>
      <c r="P1100" s="224">
        <f>O1100*H1100</f>
        <v>0</v>
      </c>
      <c r="Q1100" s="224">
        <v>0</v>
      </c>
      <c r="R1100" s="224">
        <f>Q1100*H1100</f>
        <v>0</v>
      </c>
      <c r="S1100" s="224">
        <v>0</v>
      </c>
      <c r="T1100" s="225">
        <f>S1100*H1100</f>
        <v>0</v>
      </c>
      <c r="U1100" s="40"/>
      <c r="V1100" s="40"/>
      <c r="W1100" s="40"/>
      <c r="X1100" s="40"/>
      <c r="Y1100" s="40"/>
      <c r="Z1100" s="40"/>
      <c r="AA1100" s="40"/>
      <c r="AB1100" s="40"/>
      <c r="AC1100" s="40"/>
      <c r="AD1100" s="40"/>
      <c r="AE1100" s="40"/>
      <c r="AR1100" s="226" t="s">
        <v>342</v>
      </c>
      <c r="AT1100" s="226" t="s">
        <v>190</v>
      </c>
      <c r="AU1100" s="226" t="s">
        <v>82</v>
      </c>
      <c r="AY1100" s="19" t="s">
        <v>188</v>
      </c>
      <c r="BE1100" s="227">
        <f>IF(N1100="základní",J1100,0)</f>
        <v>0</v>
      </c>
      <c r="BF1100" s="227">
        <f>IF(N1100="snížená",J1100,0)</f>
        <v>0</v>
      </c>
      <c r="BG1100" s="227">
        <f>IF(N1100="zákl. přenesená",J1100,0)</f>
        <v>0</v>
      </c>
      <c r="BH1100" s="227">
        <f>IF(N1100="sníž. přenesená",J1100,0)</f>
        <v>0</v>
      </c>
      <c r="BI1100" s="227">
        <f>IF(N1100="nulová",J1100,0)</f>
        <v>0</v>
      </c>
      <c r="BJ1100" s="19" t="s">
        <v>80</v>
      </c>
      <c r="BK1100" s="227">
        <f>ROUND(I1100*H1100,2)</f>
        <v>0</v>
      </c>
      <c r="BL1100" s="19" t="s">
        <v>342</v>
      </c>
      <c r="BM1100" s="226" t="s">
        <v>7329</v>
      </c>
    </row>
    <row r="1101" s="2" customFormat="1">
      <c r="A1101" s="40"/>
      <c r="B1101" s="41"/>
      <c r="C1101" s="42"/>
      <c r="D1101" s="228" t="s">
        <v>196</v>
      </c>
      <c r="E1101" s="42"/>
      <c r="F1101" s="229" t="s">
        <v>1378</v>
      </c>
      <c r="G1101" s="42"/>
      <c r="H1101" s="42"/>
      <c r="I1101" s="230"/>
      <c r="J1101" s="42"/>
      <c r="K1101" s="42"/>
      <c r="L1101" s="46"/>
      <c r="M1101" s="231"/>
      <c r="N1101" s="232"/>
      <c r="O1101" s="86"/>
      <c r="P1101" s="86"/>
      <c r="Q1101" s="86"/>
      <c r="R1101" s="86"/>
      <c r="S1101" s="86"/>
      <c r="T1101" s="87"/>
      <c r="U1101" s="40"/>
      <c r="V1101" s="40"/>
      <c r="W1101" s="40"/>
      <c r="X1101" s="40"/>
      <c r="Y1101" s="40"/>
      <c r="Z1101" s="40"/>
      <c r="AA1101" s="40"/>
      <c r="AB1101" s="40"/>
      <c r="AC1101" s="40"/>
      <c r="AD1101" s="40"/>
      <c r="AE1101" s="40"/>
      <c r="AT1101" s="19" t="s">
        <v>196</v>
      </c>
      <c r="AU1101" s="19" t="s">
        <v>82</v>
      </c>
    </row>
    <row r="1102" s="12" customFormat="1" ht="22.8" customHeight="1">
      <c r="A1102" s="12"/>
      <c r="B1102" s="199"/>
      <c r="C1102" s="200"/>
      <c r="D1102" s="201" t="s">
        <v>72</v>
      </c>
      <c r="E1102" s="213" t="s">
        <v>1379</v>
      </c>
      <c r="F1102" s="213" t="s">
        <v>1380</v>
      </c>
      <c r="G1102" s="200"/>
      <c r="H1102" s="200"/>
      <c r="I1102" s="203"/>
      <c r="J1102" s="214">
        <f>BK1102</f>
        <v>0</v>
      </c>
      <c r="K1102" s="200"/>
      <c r="L1102" s="205"/>
      <c r="M1102" s="206"/>
      <c r="N1102" s="207"/>
      <c r="O1102" s="207"/>
      <c r="P1102" s="208">
        <f>SUM(P1103:P1261)</f>
        <v>0</v>
      </c>
      <c r="Q1102" s="207"/>
      <c r="R1102" s="208">
        <f>SUM(R1103:R1261)</f>
        <v>1.4234544900000001</v>
      </c>
      <c r="S1102" s="207"/>
      <c r="T1102" s="209">
        <f>SUM(T1103:T1261)</f>
        <v>0</v>
      </c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R1102" s="210" t="s">
        <v>82</v>
      </c>
      <c r="AT1102" s="211" t="s">
        <v>72</v>
      </c>
      <c r="AU1102" s="211" t="s">
        <v>80</v>
      </c>
      <c r="AY1102" s="210" t="s">
        <v>188</v>
      </c>
      <c r="BK1102" s="212">
        <f>SUM(BK1103:BK1261)</f>
        <v>0</v>
      </c>
    </row>
    <row r="1103" s="2" customFormat="1" ht="24.15" customHeight="1">
      <c r="A1103" s="40"/>
      <c r="B1103" s="41"/>
      <c r="C1103" s="215" t="s">
        <v>1961</v>
      </c>
      <c r="D1103" s="215" t="s">
        <v>190</v>
      </c>
      <c r="E1103" s="216" t="s">
        <v>2000</v>
      </c>
      <c r="F1103" s="217" t="s">
        <v>7330</v>
      </c>
      <c r="G1103" s="218" t="s">
        <v>1352</v>
      </c>
      <c r="H1103" s="219">
        <v>1</v>
      </c>
      <c r="I1103" s="220"/>
      <c r="J1103" s="221">
        <f>ROUND(I1103*H1103,2)</f>
        <v>0</v>
      </c>
      <c r="K1103" s="217" t="s">
        <v>452</v>
      </c>
      <c r="L1103" s="46"/>
      <c r="M1103" s="222" t="s">
        <v>19</v>
      </c>
      <c r="N1103" s="223" t="s">
        <v>44</v>
      </c>
      <c r="O1103" s="86"/>
      <c r="P1103" s="224">
        <f>O1103*H1103</f>
        <v>0</v>
      </c>
      <c r="Q1103" s="224">
        <v>0</v>
      </c>
      <c r="R1103" s="224">
        <f>Q1103*H1103</f>
        <v>0</v>
      </c>
      <c r="S1103" s="224">
        <v>0</v>
      </c>
      <c r="T1103" s="225">
        <f>S1103*H1103</f>
        <v>0</v>
      </c>
      <c r="U1103" s="40"/>
      <c r="V1103" s="40"/>
      <c r="W1103" s="40"/>
      <c r="X1103" s="40"/>
      <c r="Y1103" s="40"/>
      <c r="Z1103" s="40"/>
      <c r="AA1103" s="40"/>
      <c r="AB1103" s="40"/>
      <c r="AC1103" s="40"/>
      <c r="AD1103" s="40"/>
      <c r="AE1103" s="40"/>
      <c r="AR1103" s="226" t="s">
        <v>342</v>
      </c>
      <c r="AT1103" s="226" t="s">
        <v>190</v>
      </c>
      <c r="AU1103" s="226" t="s">
        <v>82</v>
      </c>
      <c r="AY1103" s="19" t="s">
        <v>188</v>
      </c>
      <c r="BE1103" s="227">
        <f>IF(N1103="základní",J1103,0)</f>
        <v>0</v>
      </c>
      <c r="BF1103" s="227">
        <f>IF(N1103="snížená",J1103,0)</f>
        <v>0</v>
      </c>
      <c r="BG1103" s="227">
        <f>IF(N1103="zákl. přenesená",J1103,0)</f>
        <v>0</v>
      </c>
      <c r="BH1103" s="227">
        <f>IF(N1103="sníž. přenesená",J1103,0)</f>
        <v>0</v>
      </c>
      <c r="BI1103" s="227">
        <f>IF(N1103="nulová",J1103,0)</f>
        <v>0</v>
      </c>
      <c r="BJ1103" s="19" t="s">
        <v>80</v>
      </c>
      <c r="BK1103" s="227">
        <f>ROUND(I1103*H1103,2)</f>
        <v>0</v>
      </c>
      <c r="BL1103" s="19" t="s">
        <v>342</v>
      </c>
      <c r="BM1103" s="226" t="s">
        <v>7331</v>
      </c>
    </row>
    <row r="1104" s="13" customFormat="1">
      <c r="A1104" s="13"/>
      <c r="B1104" s="233"/>
      <c r="C1104" s="234"/>
      <c r="D1104" s="235" t="s">
        <v>198</v>
      </c>
      <c r="E1104" s="236" t="s">
        <v>19</v>
      </c>
      <c r="F1104" s="237" t="s">
        <v>2032</v>
      </c>
      <c r="G1104" s="234"/>
      <c r="H1104" s="236" t="s">
        <v>19</v>
      </c>
      <c r="I1104" s="238"/>
      <c r="J1104" s="234"/>
      <c r="K1104" s="234"/>
      <c r="L1104" s="239"/>
      <c r="M1104" s="240"/>
      <c r="N1104" s="241"/>
      <c r="O1104" s="241"/>
      <c r="P1104" s="241"/>
      <c r="Q1104" s="241"/>
      <c r="R1104" s="241"/>
      <c r="S1104" s="241"/>
      <c r="T1104" s="242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43" t="s">
        <v>198</v>
      </c>
      <c r="AU1104" s="243" t="s">
        <v>82</v>
      </c>
      <c r="AV1104" s="13" t="s">
        <v>80</v>
      </c>
      <c r="AW1104" s="13" t="s">
        <v>35</v>
      </c>
      <c r="AX1104" s="13" t="s">
        <v>73</v>
      </c>
      <c r="AY1104" s="243" t="s">
        <v>188</v>
      </c>
    </row>
    <row r="1105" s="13" customFormat="1">
      <c r="A1105" s="13"/>
      <c r="B1105" s="233"/>
      <c r="C1105" s="234"/>
      <c r="D1105" s="235" t="s">
        <v>198</v>
      </c>
      <c r="E1105" s="236" t="s">
        <v>19</v>
      </c>
      <c r="F1105" s="237" t="s">
        <v>7332</v>
      </c>
      <c r="G1105" s="234"/>
      <c r="H1105" s="236" t="s">
        <v>19</v>
      </c>
      <c r="I1105" s="238"/>
      <c r="J1105" s="234"/>
      <c r="K1105" s="234"/>
      <c r="L1105" s="239"/>
      <c r="M1105" s="240"/>
      <c r="N1105" s="241"/>
      <c r="O1105" s="241"/>
      <c r="P1105" s="241"/>
      <c r="Q1105" s="241"/>
      <c r="R1105" s="241"/>
      <c r="S1105" s="241"/>
      <c r="T1105" s="242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43" t="s">
        <v>198</v>
      </c>
      <c r="AU1105" s="243" t="s">
        <v>82</v>
      </c>
      <c r="AV1105" s="13" t="s">
        <v>80</v>
      </c>
      <c r="AW1105" s="13" t="s">
        <v>35</v>
      </c>
      <c r="AX1105" s="13" t="s">
        <v>73</v>
      </c>
      <c r="AY1105" s="243" t="s">
        <v>188</v>
      </c>
    </row>
    <row r="1106" s="14" customFormat="1">
      <c r="A1106" s="14"/>
      <c r="B1106" s="244"/>
      <c r="C1106" s="245"/>
      <c r="D1106" s="235" t="s">
        <v>198</v>
      </c>
      <c r="E1106" s="246" t="s">
        <v>19</v>
      </c>
      <c r="F1106" s="247" t="s">
        <v>80</v>
      </c>
      <c r="G1106" s="245"/>
      <c r="H1106" s="248">
        <v>1</v>
      </c>
      <c r="I1106" s="249"/>
      <c r="J1106" s="245"/>
      <c r="K1106" s="245"/>
      <c r="L1106" s="250"/>
      <c r="M1106" s="251"/>
      <c r="N1106" s="252"/>
      <c r="O1106" s="252"/>
      <c r="P1106" s="252"/>
      <c r="Q1106" s="252"/>
      <c r="R1106" s="252"/>
      <c r="S1106" s="252"/>
      <c r="T1106" s="253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54" t="s">
        <v>198</v>
      </c>
      <c r="AU1106" s="254" t="s">
        <v>82</v>
      </c>
      <c r="AV1106" s="14" t="s">
        <v>82</v>
      </c>
      <c r="AW1106" s="14" t="s">
        <v>35</v>
      </c>
      <c r="AX1106" s="14" t="s">
        <v>73</v>
      </c>
      <c r="AY1106" s="254" t="s">
        <v>188</v>
      </c>
    </row>
    <row r="1107" s="15" customFormat="1">
      <c r="A1107" s="15"/>
      <c r="B1107" s="255"/>
      <c r="C1107" s="256"/>
      <c r="D1107" s="235" t="s">
        <v>198</v>
      </c>
      <c r="E1107" s="257" t="s">
        <v>19</v>
      </c>
      <c r="F1107" s="258" t="s">
        <v>229</v>
      </c>
      <c r="G1107" s="256"/>
      <c r="H1107" s="259">
        <v>1</v>
      </c>
      <c r="I1107" s="260"/>
      <c r="J1107" s="256"/>
      <c r="K1107" s="256"/>
      <c r="L1107" s="261"/>
      <c r="M1107" s="262"/>
      <c r="N1107" s="263"/>
      <c r="O1107" s="263"/>
      <c r="P1107" s="263"/>
      <c r="Q1107" s="263"/>
      <c r="R1107" s="263"/>
      <c r="S1107" s="263"/>
      <c r="T1107" s="264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T1107" s="265" t="s">
        <v>198</v>
      </c>
      <c r="AU1107" s="265" t="s">
        <v>82</v>
      </c>
      <c r="AV1107" s="15" t="s">
        <v>135</v>
      </c>
      <c r="AW1107" s="15" t="s">
        <v>35</v>
      </c>
      <c r="AX1107" s="15" t="s">
        <v>80</v>
      </c>
      <c r="AY1107" s="265" t="s">
        <v>188</v>
      </c>
    </row>
    <row r="1108" s="2" customFormat="1" ht="33" customHeight="1">
      <c r="A1108" s="40"/>
      <c r="B1108" s="41"/>
      <c r="C1108" s="215" t="s">
        <v>1966</v>
      </c>
      <c r="D1108" s="215" t="s">
        <v>190</v>
      </c>
      <c r="E1108" s="216" t="s">
        <v>2817</v>
      </c>
      <c r="F1108" s="217" t="s">
        <v>7333</v>
      </c>
      <c r="G1108" s="218" t="s">
        <v>1352</v>
      </c>
      <c r="H1108" s="219">
        <v>1</v>
      </c>
      <c r="I1108" s="220"/>
      <c r="J1108" s="221">
        <f>ROUND(I1108*H1108,2)</f>
        <v>0</v>
      </c>
      <c r="K1108" s="217" t="s">
        <v>452</v>
      </c>
      <c r="L1108" s="46"/>
      <c r="M1108" s="222" t="s">
        <v>19</v>
      </c>
      <c r="N1108" s="223" t="s">
        <v>44</v>
      </c>
      <c r="O1108" s="86"/>
      <c r="P1108" s="224">
        <f>O1108*H1108</f>
        <v>0</v>
      </c>
      <c r="Q1108" s="224">
        <v>0</v>
      </c>
      <c r="R1108" s="224">
        <f>Q1108*H1108</f>
        <v>0</v>
      </c>
      <c r="S1108" s="224">
        <v>0</v>
      </c>
      <c r="T1108" s="225">
        <f>S1108*H1108</f>
        <v>0</v>
      </c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40"/>
      <c r="AE1108" s="40"/>
      <c r="AR1108" s="226" t="s">
        <v>342</v>
      </c>
      <c r="AT1108" s="226" t="s">
        <v>190</v>
      </c>
      <c r="AU1108" s="226" t="s">
        <v>82</v>
      </c>
      <c r="AY1108" s="19" t="s">
        <v>188</v>
      </c>
      <c r="BE1108" s="227">
        <f>IF(N1108="základní",J1108,0)</f>
        <v>0</v>
      </c>
      <c r="BF1108" s="227">
        <f>IF(N1108="snížená",J1108,0)</f>
        <v>0</v>
      </c>
      <c r="BG1108" s="227">
        <f>IF(N1108="zákl. přenesená",J1108,0)</f>
        <v>0</v>
      </c>
      <c r="BH1108" s="227">
        <f>IF(N1108="sníž. přenesená",J1108,0)</f>
        <v>0</v>
      </c>
      <c r="BI1108" s="227">
        <f>IF(N1108="nulová",J1108,0)</f>
        <v>0</v>
      </c>
      <c r="BJ1108" s="19" t="s">
        <v>80</v>
      </c>
      <c r="BK1108" s="227">
        <f>ROUND(I1108*H1108,2)</f>
        <v>0</v>
      </c>
      <c r="BL1108" s="19" t="s">
        <v>342</v>
      </c>
      <c r="BM1108" s="226" t="s">
        <v>7334</v>
      </c>
    </row>
    <row r="1109" s="13" customFormat="1">
      <c r="A1109" s="13"/>
      <c r="B1109" s="233"/>
      <c r="C1109" s="234"/>
      <c r="D1109" s="235" t="s">
        <v>198</v>
      </c>
      <c r="E1109" s="236" t="s">
        <v>19</v>
      </c>
      <c r="F1109" s="237" t="s">
        <v>7335</v>
      </c>
      <c r="G1109" s="234"/>
      <c r="H1109" s="236" t="s">
        <v>19</v>
      </c>
      <c r="I1109" s="238"/>
      <c r="J1109" s="234"/>
      <c r="K1109" s="234"/>
      <c r="L1109" s="239"/>
      <c r="M1109" s="240"/>
      <c r="N1109" s="241"/>
      <c r="O1109" s="241"/>
      <c r="P1109" s="241"/>
      <c r="Q1109" s="241"/>
      <c r="R1109" s="241"/>
      <c r="S1109" s="241"/>
      <c r="T1109" s="242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43" t="s">
        <v>198</v>
      </c>
      <c r="AU1109" s="243" t="s">
        <v>82</v>
      </c>
      <c r="AV1109" s="13" t="s">
        <v>80</v>
      </c>
      <c r="AW1109" s="13" t="s">
        <v>35</v>
      </c>
      <c r="AX1109" s="13" t="s">
        <v>73</v>
      </c>
      <c r="AY1109" s="243" t="s">
        <v>188</v>
      </c>
    </row>
    <row r="1110" s="14" customFormat="1">
      <c r="A1110" s="14"/>
      <c r="B1110" s="244"/>
      <c r="C1110" s="245"/>
      <c r="D1110" s="235" t="s">
        <v>198</v>
      </c>
      <c r="E1110" s="246" t="s">
        <v>19</v>
      </c>
      <c r="F1110" s="247" t="s">
        <v>80</v>
      </c>
      <c r="G1110" s="245"/>
      <c r="H1110" s="248">
        <v>1</v>
      </c>
      <c r="I1110" s="249"/>
      <c r="J1110" s="245"/>
      <c r="K1110" s="245"/>
      <c r="L1110" s="250"/>
      <c r="M1110" s="251"/>
      <c r="N1110" s="252"/>
      <c r="O1110" s="252"/>
      <c r="P1110" s="252"/>
      <c r="Q1110" s="252"/>
      <c r="R1110" s="252"/>
      <c r="S1110" s="252"/>
      <c r="T1110" s="253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T1110" s="254" t="s">
        <v>198</v>
      </c>
      <c r="AU1110" s="254" t="s">
        <v>82</v>
      </c>
      <c r="AV1110" s="14" t="s">
        <v>82</v>
      </c>
      <c r="AW1110" s="14" t="s">
        <v>35</v>
      </c>
      <c r="AX1110" s="14" t="s">
        <v>73</v>
      </c>
      <c r="AY1110" s="254" t="s">
        <v>188</v>
      </c>
    </row>
    <row r="1111" s="15" customFormat="1">
      <c r="A1111" s="15"/>
      <c r="B1111" s="255"/>
      <c r="C1111" s="256"/>
      <c r="D1111" s="235" t="s">
        <v>198</v>
      </c>
      <c r="E1111" s="257" t="s">
        <v>19</v>
      </c>
      <c r="F1111" s="258" t="s">
        <v>229</v>
      </c>
      <c r="G1111" s="256"/>
      <c r="H1111" s="259">
        <v>1</v>
      </c>
      <c r="I1111" s="260"/>
      <c r="J1111" s="256"/>
      <c r="K1111" s="256"/>
      <c r="L1111" s="261"/>
      <c r="M1111" s="262"/>
      <c r="N1111" s="263"/>
      <c r="O1111" s="263"/>
      <c r="P1111" s="263"/>
      <c r="Q1111" s="263"/>
      <c r="R1111" s="263"/>
      <c r="S1111" s="263"/>
      <c r="T1111" s="264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T1111" s="265" t="s">
        <v>198</v>
      </c>
      <c r="AU1111" s="265" t="s">
        <v>82</v>
      </c>
      <c r="AV1111" s="15" t="s">
        <v>135</v>
      </c>
      <c r="AW1111" s="15" t="s">
        <v>35</v>
      </c>
      <c r="AX1111" s="15" t="s">
        <v>80</v>
      </c>
      <c r="AY1111" s="265" t="s">
        <v>188</v>
      </c>
    </row>
    <row r="1112" s="2" customFormat="1" ht="24.15" customHeight="1">
      <c r="A1112" s="40"/>
      <c r="B1112" s="41"/>
      <c r="C1112" s="215" t="s">
        <v>1968</v>
      </c>
      <c r="D1112" s="215" t="s">
        <v>190</v>
      </c>
      <c r="E1112" s="216" t="s">
        <v>2821</v>
      </c>
      <c r="F1112" s="217" t="s">
        <v>7336</v>
      </c>
      <c r="G1112" s="218" t="s">
        <v>1352</v>
      </c>
      <c r="H1112" s="219">
        <v>1</v>
      </c>
      <c r="I1112" s="220"/>
      <c r="J1112" s="221">
        <f>ROUND(I1112*H1112,2)</f>
        <v>0</v>
      </c>
      <c r="K1112" s="217" t="s">
        <v>452</v>
      </c>
      <c r="L1112" s="46"/>
      <c r="M1112" s="222" t="s">
        <v>19</v>
      </c>
      <c r="N1112" s="223" t="s">
        <v>44</v>
      </c>
      <c r="O1112" s="86"/>
      <c r="P1112" s="224">
        <f>O1112*H1112</f>
        <v>0</v>
      </c>
      <c r="Q1112" s="224">
        <v>0</v>
      </c>
      <c r="R1112" s="224">
        <f>Q1112*H1112</f>
        <v>0</v>
      </c>
      <c r="S1112" s="224">
        <v>0</v>
      </c>
      <c r="T1112" s="225">
        <f>S1112*H1112</f>
        <v>0</v>
      </c>
      <c r="U1112" s="40"/>
      <c r="V1112" s="40"/>
      <c r="W1112" s="40"/>
      <c r="X1112" s="40"/>
      <c r="Y1112" s="40"/>
      <c r="Z1112" s="40"/>
      <c r="AA1112" s="40"/>
      <c r="AB1112" s="40"/>
      <c r="AC1112" s="40"/>
      <c r="AD1112" s="40"/>
      <c r="AE1112" s="40"/>
      <c r="AR1112" s="226" t="s">
        <v>342</v>
      </c>
      <c r="AT1112" s="226" t="s">
        <v>190</v>
      </c>
      <c r="AU1112" s="226" t="s">
        <v>82</v>
      </c>
      <c r="AY1112" s="19" t="s">
        <v>188</v>
      </c>
      <c r="BE1112" s="227">
        <f>IF(N1112="základní",J1112,0)</f>
        <v>0</v>
      </c>
      <c r="BF1112" s="227">
        <f>IF(N1112="snížená",J1112,0)</f>
        <v>0</v>
      </c>
      <c r="BG1112" s="227">
        <f>IF(N1112="zákl. přenesená",J1112,0)</f>
        <v>0</v>
      </c>
      <c r="BH1112" s="227">
        <f>IF(N1112="sníž. přenesená",J1112,0)</f>
        <v>0</v>
      </c>
      <c r="BI1112" s="227">
        <f>IF(N1112="nulová",J1112,0)</f>
        <v>0</v>
      </c>
      <c r="BJ1112" s="19" t="s">
        <v>80</v>
      </c>
      <c r="BK1112" s="227">
        <f>ROUND(I1112*H1112,2)</f>
        <v>0</v>
      </c>
      <c r="BL1112" s="19" t="s">
        <v>342</v>
      </c>
      <c r="BM1112" s="226" t="s">
        <v>7337</v>
      </c>
    </row>
    <row r="1113" s="13" customFormat="1">
      <c r="A1113" s="13"/>
      <c r="B1113" s="233"/>
      <c r="C1113" s="234"/>
      <c r="D1113" s="235" t="s">
        <v>198</v>
      </c>
      <c r="E1113" s="236" t="s">
        <v>19</v>
      </c>
      <c r="F1113" s="237" t="s">
        <v>7338</v>
      </c>
      <c r="G1113" s="234"/>
      <c r="H1113" s="236" t="s">
        <v>19</v>
      </c>
      <c r="I1113" s="238"/>
      <c r="J1113" s="234"/>
      <c r="K1113" s="234"/>
      <c r="L1113" s="239"/>
      <c r="M1113" s="240"/>
      <c r="N1113" s="241"/>
      <c r="O1113" s="241"/>
      <c r="P1113" s="241"/>
      <c r="Q1113" s="241"/>
      <c r="R1113" s="241"/>
      <c r="S1113" s="241"/>
      <c r="T1113" s="242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3" t="s">
        <v>198</v>
      </c>
      <c r="AU1113" s="243" t="s">
        <v>82</v>
      </c>
      <c r="AV1113" s="13" t="s">
        <v>80</v>
      </c>
      <c r="AW1113" s="13" t="s">
        <v>35</v>
      </c>
      <c r="AX1113" s="13" t="s">
        <v>73</v>
      </c>
      <c r="AY1113" s="243" t="s">
        <v>188</v>
      </c>
    </row>
    <row r="1114" s="13" customFormat="1">
      <c r="A1114" s="13"/>
      <c r="B1114" s="233"/>
      <c r="C1114" s="234"/>
      <c r="D1114" s="235" t="s">
        <v>198</v>
      </c>
      <c r="E1114" s="236" t="s">
        <v>19</v>
      </c>
      <c r="F1114" s="237" t="s">
        <v>7339</v>
      </c>
      <c r="G1114" s="234"/>
      <c r="H1114" s="236" t="s">
        <v>19</v>
      </c>
      <c r="I1114" s="238"/>
      <c r="J1114" s="234"/>
      <c r="K1114" s="234"/>
      <c r="L1114" s="239"/>
      <c r="M1114" s="240"/>
      <c r="N1114" s="241"/>
      <c r="O1114" s="241"/>
      <c r="P1114" s="241"/>
      <c r="Q1114" s="241"/>
      <c r="R1114" s="241"/>
      <c r="S1114" s="241"/>
      <c r="T1114" s="242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43" t="s">
        <v>198</v>
      </c>
      <c r="AU1114" s="243" t="s">
        <v>82</v>
      </c>
      <c r="AV1114" s="13" t="s">
        <v>80</v>
      </c>
      <c r="AW1114" s="13" t="s">
        <v>35</v>
      </c>
      <c r="AX1114" s="13" t="s">
        <v>73</v>
      </c>
      <c r="AY1114" s="243" t="s">
        <v>188</v>
      </c>
    </row>
    <row r="1115" s="14" customFormat="1">
      <c r="A1115" s="14"/>
      <c r="B1115" s="244"/>
      <c r="C1115" s="245"/>
      <c r="D1115" s="235" t="s">
        <v>198</v>
      </c>
      <c r="E1115" s="246" t="s">
        <v>19</v>
      </c>
      <c r="F1115" s="247" t="s">
        <v>80</v>
      </c>
      <c r="G1115" s="245"/>
      <c r="H1115" s="248">
        <v>1</v>
      </c>
      <c r="I1115" s="249"/>
      <c r="J1115" s="245"/>
      <c r="K1115" s="245"/>
      <c r="L1115" s="250"/>
      <c r="M1115" s="251"/>
      <c r="N1115" s="252"/>
      <c r="O1115" s="252"/>
      <c r="P1115" s="252"/>
      <c r="Q1115" s="252"/>
      <c r="R1115" s="252"/>
      <c r="S1115" s="252"/>
      <c r="T1115" s="253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T1115" s="254" t="s">
        <v>198</v>
      </c>
      <c r="AU1115" s="254" t="s">
        <v>82</v>
      </c>
      <c r="AV1115" s="14" t="s">
        <v>82</v>
      </c>
      <c r="AW1115" s="14" t="s">
        <v>35</v>
      </c>
      <c r="AX1115" s="14" t="s">
        <v>73</v>
      </c>
      <c r="AY1115" s="254" t="s">
        <v>188</v>
      </c>
    </row>
    <row r="1116" s="15" customFormat="1">
      <c r="A1116" s="15"/>
      <c r="B1116" s="255"/>
      <c r="C1116" s="256"/>
      <c r="D1116" s="235" t="s">
        <v>198</v>
      </c>
      <c r="E1116" s="257" t="s">
        <v>19</v>
      </c>
      <c r="F1116" s="258" t="s">
        <v>229</v>
      </c>
      <c r="G1116" s="256"/>
      <c r="H1116" s="259">
        <v>1</v>
      </c>
      <c r="I1116" s="260"/>
      <c r="J1116" s="256"/>
      <c r="K1116" s="256"/>
      <c r="L1116" s="261"/>
      <c r="M1116" s="262"/>
      <c r="N1116" s="263"/>
      <c r="O1116" s="263"/>
      <c r="P1116" s="263"/>
      <c r="Q1116" s="263"/>
      <c r="R1116" s="263"/>
      <c r="S1116" s="263"/>
      <c r="T1116" s="264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T1116" s="265" t="s">
        <v>198</v>
      </c>
      <c r="AU1116" s="265" t="s">
        <v>82</v>
      </c>
      <c r="AV1116" s="15" t="s">
        <v>135</v>
      </c>
      <c r="AW1116" s="15" t="s">
        <v>35</v>
      </c>
      <c r="AX1116" s="15" t="s">
        <v>80</v>
      </c>
      <c r="AY1116" s="265" t="s">
        <v>188</v>
      </c>
    </row>
    <row r="1117" s="2" customFormat="1" ht="33" customHeight="1">
      <c r="A1117" s="40"/>
      <c r="B1117" s="41"/>
      <c r="C1117" s="215" t="s">
        <v>1973</v>
      </c>
      <c r="D1117" s="215" t="s">
        <v>190</v>
      </c>
      <c r="E1117" s="216" t="s">
        <v>7340</v>
      </c>
      <c r="F1117" s="217" t="s">
        <v>7341</v>
      </c>
      <c r="G1117" s="218" t="s">
        <v>1352</v>
      </c>
      <c r="H1117" s="219">
        <v>1</v>
      </c>
      <c r="I1117" s="220"/>
      <c r="J1117" s="221">
        <f>ROUND(I1117*H1117,2)</f>
        <v>0</v>
      </c>
      <c r="K1117" s="217" t="s">
        <v>452</v>
      </c>
      <c r="L1117" s="46"/>
      <c r="M1117" s="222" t="s">
        <v>19</v>
      </c>
      <c r="N1117" s="223" t="s">
        <v>44</v>
      </c>
      <c r="O1117" s="86"/>
      <c r="P1117" s="224">
        <f>O1117*H1117</f>
        <v>0</v>
      </c>
      <c r="Q1117" s="224">
        <v>0</v>
      </c>
      <c r="R1117" s="224">
        <f>Q1117*H1117</f>
        <v>0</v>
      </c>
      <c r="S1117" s="224">
        <v>0</v>
      </c>
      <c r="T1117" s="225">
        <f>S1117*H1117</f>
        <v>0</v>
      </c>
      <c r="U1117" s="40"/>
      <c r="V1117" s="40"/>
      <c r="W1117" s="40"/>
      <c r="X1117" s="40"/>
      <c r="Y1117" s="40"/>
      <c r="Z1117" s="40"/>
      <c r="AA1117" s="40"/>
      <c r="AB1117" s="40"/>
      <c r="AC1117" s="40"/>
      <c r="AD1117" s="40"/>
      <c r="AE1117" s="40"/>
      <c r="AR1117" s="226" t="s">
        <v>342</v>
      </c>
      <c r="AT1117" s="226" t="s">
        <v>190</v>
      </c>
      <c r="AU1117" s="226" t="s">
        <v>82</v>
      </c>
      <c r="AY1117" s="19" t="s">
        <v>188</v>
      </c>
      <c r="BE1117" s="227">
        <f>IF(N1117="základní",J1117,0)</f>
        <v>0</v>
      </c>
      <c r="BF1117" s="227">
        <f>IF(N1117="snížená",J1117,0)</f>
        <v>0</v>
      </c>
      <c r="BG1117" s="227">
        <f>IF(N1117="zákl. přenesená",J1117,0)</f>
        <v>0</v>
      </c>
      <c r="BH1117" s="227">
        <f>IF(N1117="sníž. přenesená",J1117,0)</f>
        <v>0</v>
      </c>
      <c r="BI1117" s="227">
        <f>IF(N1117="nulová",J1117,0)</f>
        <v>0</v>
      </c>
      <c r="BJ1117" s="19" t="s">
        <v>80</v>
      </c>
      <c r="BK1117" s="227">
        <f>ROUND(I1117*H1117,2)</f>
        <v>0</v>
      </c>
      <c r="BL1117" s="19" t="s">
        <v>342</v>
      </c>
      <c r="BM1117" s="226" t="s">
        <v>7342</v>
      </c>
    </row>
    <row r="1118" s="13" customFormat="1">
      <c r="A1118" s="13"/>
      <c r="B1118" s="233"/>
      <c r="C1118" s="234"/>
      <c r="D1118" s="235" t="s">
        <v>198</v>
      </c>
      <c r="E1118" s="236" t="s">
        <v>19</v>
      </c>
      <c r="F1118" s="237" t="s">
        <v>7343</v>
      </c>
      <c r="G1118" s="234"/>
      <c r="H1118" s="236" t="s">
        <v>19</v>
      </c>
      <c r="I1118" s="238"/>
      <c r="J1118" s="234"/>
      <c r="K1118" s="234"/>
      <c r="L1118" s="239"/>
      <c r="M1118" s="240"/>
      <c r="N1118" s="241"/>
      <c r="O1118" s="241"/>
      <c r="P1118" s="241"/>
      <c r="Q1118" s="241"/>
      <c r="R1118" s="241"/>
      <c r="S1118" s="241"/>
      <c r="T1118" s="242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43" t="s">
        <v>198</v>
      </c>
      <c r="AU1118" s="243" t="s">
        <v>82</v>
      </c>
      <c r="AV1118" s="13" t="s">
        <v>80</v>
      </c>
      <c r="AW1118" s="13" t="s">
        <v>35</v>
      </c>
      <c r="AX1118" s="13" t="s">
        <v>73</v>
      </c>
      <c r="AY1118" s="243" t="s">
        <v>188</v>
      </c>
    </row>
    <row r="1119" s="14" customFormat="1">
      <c r="A1119" s="14"/>
      <c r="B1119" s="244"/>
      <c r="C1119" s="245"/>
      <c r="D1119" s="235" t="s">
        <v>198</v>
      </c>
      <c r="E1119" s="246" t="s">
        <v>19</v>
      </c>
      <c r="F1119" s="247" t="s">
        <v>80</v>
      </c>
      <c r="G1119" s="245"/>
      <c r="H1119" s="248">
        <v>1</v>
      </c>
      <c r="I1119" s="249"/>
      <c r="J1119" s="245"/>
      <c r="K1119" s="245"/>
      <c r="L1119" s="250"/>
      <c r="M1119" s="251"/>
      <c r="N1119" s="252"/>
      <c r="O1119" s="252"/>
      <c r="P1119" s="252"/>
      <c r="Q1119" s="252"/>
      <c r="R1119" s="252"/>
      <c r="S1119" s="252"/>
      <c r="T1119" s="253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54" t="s">
        <v>198</v>
      </c>
      <c r="AU1119" s="254" t="s">
        <v>82</v>
      </c>
      <c r="AV1119" s="14" t="s">
        <v>82</v>
      </c>
      <c r="AW1119" s="14" t="s">
        <v>35</v>
      </c>
      <c r="AX1119" s="14" t="s">
        <v>73</v>
      </c>
      <c r="AY1119" s="254" t="s">
        <v>188</v>
      </c>
    </row>
    <row r="1120" s="15" customFormat="1">
      <c r="A1120" s="15"/>
      <c r="B1120" s="255"/>
      <c r="C1120" s="256"/>
      <c r="D1120" s="235" t="s">
        <v>198</v>
      </c>
      <c r="E1120" s="257" t="s">
        <v>19</v>
      </c>
      <c r="F1120" s="258" t="s">
        <v>229</v>
      </c>
      <c r="G1120" s="256"/>
      <c r="H1120" s="259">
        <v>1</v>
      </c>
      <c r="I1120" s="260"/>
      <c r="J1120" s="256"/>
      <c r="K1120" s="256"/>
      <c r="L1120" s="261"/>
      <c r="M1120" s="262"/>
      <c r="N1120" s="263"/>
      <c r="O1120" s="263"/>
      <c r="P1120" s="263"/>
      <c r="Q1120" s="263"/>
      <c r="R1120" s="263"/>
      <c r="S1120" s="263"/>
      <c r="T1120" s="264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T1120" s="265" t="s">
        <v>198</v>
      </c>
      <c r="AU1120" s="265" t="s">
        <v>82</v>
      </c>
      <c r="AV1120" s="15" t="s">
        <v>135</v>
      </c>
      <c r="AW1120" s="15" t="s">
        <v>35</v>
      </c>
      <c r="AX1120" s="15" t="s">
        <v>80</v>
      </c>
      <c r="AY1120" s="265" t="s">
        <v>188</v>
      </c>
    </row>
    <row r="1121" s="2" customFormat="1" ht="21.75" customHeight="1">
      <c r="A1121" s="40"/>
      <c r="B1121" s="41"/>
      <c r="C1121" s="215" t="s">
        <v>1978</v>
      </c>
      <c r="D1121" s="215" t="s">
        <v>190</v>
      </c>
      <c r="E1121" s="216" t="s">
        <v>7344</v>
      </c>
      <c r="F1121" s="217" t="s">
        <v>7345</v>
      </c>
      <c r="G1121" s="218" t="s">
        <v>1352</v>
      </c>
      <c r="H1121" s="219">
        <v>3</v>
      </c>
      <c r="I1121" s="220"/>
      <c r="J1121" s="221">
        <f>ROUND(I1121*H1121,2)</f>
        <v>0</v>
      </c>
      <c r="K1121" s="217" t="s">
        <v>452</v>
      </c>
      <c r="L1121" s="46"/>
      <c r="M1121" s="222" t="s">
        <v>19</v>
      </c>
      <c r="N1121" s="223" t="s">
        <v>44</v>
      </c>
      <c r="O1121" s="86"/>
      <c r="P1121" s="224">
        <f>O1121*H1121</f>
        <v>0</v>
      </c>
      <c r="Q1121" s="224">
        <v>0</v>
      </c>
      <c r="R1121" s="224">
        <f>Q1121*H1121</f>
        <v>0</v>
      </c>
      <c r="S1121" s="224">
        <v>0</v>
      </c>
      <c r="T1121" s="225">
        <f>S1121*H1121</f>
        <v>0</v>
      </c>
      <c r="U1121" s="40"/>
      <c r="V1121" s="40"/>
      <c r="W1121" s="40"/>
      <c r="X1121" s="40"/>
      <c r="Y1121" s="40"/>
      <c r="Z1121" s="40"/>
      <c r="AA1121" s="40"/>
      <c r="AB1121" s="40"/>
      <c r="AC1121" s="40"/>
      <c r="AD1121" s="40"/>
      <c r="AE1121" s="40"/>
      <c r="AR1121" s="226" t="s">
        <v>342</v>
      </c>
      <c r="AT1121" s="226" t="s">
        <v>190</v>
      </c>
      <c r="AU1121" s="226" t="s">
        <v>82</v>
      </c>
      <c r="AY1121" s="19" t="s">
        <v>188</v>
      </c>
      <c r="BE1121" s="227">
        <f>IF(N1121="základní",J1121,0)</f>
        <v>0</v>
      </c>
      <c r="BF1121" s="227">
        <f>IF(N1121="snížená",J1121,0)</f>
        <v>0</v>
      </c>
      <c r="BG1121" s="227">
        <f>IF(N1121="zákl. přenesená",J1121,0)</f>
        <v>0</v>
      </c>
      <c r="BH1121" s="227">
        <f>IF(N1121="sníž. přenesená",J1121,0)</f>
        <v>0</v>
      </c>
      <c r="BI1121" s="227">
        <f>IF(N1121="nulová",J1121,0)</f>
        <v>0</v>
      </c>
      <c r="BJ1121" s="19" t="s">
        <v>80</v>
      </c>
      <c r="BK1121" s="227">
        <f>ROUND(I1121*H1121,2)</f>
        <v>0</v>
      </c>
      <c r="BL1121" s="19" t="s">
        <v>342</v>
      </c>
      <c r="BM1121" s="226" t="s">
        <v>7346</v>
      </c>
    </row>
    <row r="1122" s="13" customFormat="1">
      <c r="A1122" s="13"/>
      <c r="B1122" s="233"/>
      <c r="C1122" s="234"/>
      <c r="D1122" s="235" t="s">
        <v>198</v>
      </c>
      <c r="E1122" s="236" t="s">
        <v>19</v>
      </c>
      <c r="F1122" s="237" t="s">
        <v>2055</v>
      </c>
      <c r="G1122" s="234"/>
      <c r="H1122" s="236" t="s">
        <v>19</v>
      </c>
      <c r="I1122" s="238"/>
      <c r="J1122" s="234"/>
      <c r="K1122" s="234"/>
      <c r="L1122" s="239"/>
      <c r="M1122" s="240"/>
      <c r="N1122" s="241"/>
      <c r="O1122" s="241"/>
      <c r="P1122" s="241"/>
      <c r="Q1122" s="241"/>
      <c r="R1122" s="241"/>
      <c r="S1122" s="241"/>
      <c r="T1122" s="242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43" t="s">
        <v>198</v>
      </c>
      <c r="AU1122" s="243" t="s">
        <v>82</v>
      </c>
      <c r="AV1122" s="13" t="s">
        <v>80</v>
      </c>
      <c r="AW1122" s="13" t="s">
        <v>35</v>
      </c>
      <c r="AX1122" s="13" t="s">
        <v>73</v>
      </c>
      <c r="AY1122" s="243" t="s">
        <v>188</v>
      </c>
    </row>
    <row r="1123" s="13" customFormat="1">
      <c r="A1123" s="13"/>
      <c r="B1123" s="233"/>
      <c r="C1123" s="234"/>
      <c r="D1123" s="235" t="s">
        <v>198</v>
      </c>
      <c r="E1123" s="236" t="s">
        <v>19</v>
      </c>
      <c r="F1123" s="237" t="s">
        <v>7299</v>
      </c>
      <c r="G1123" s="234"/>
      <c r="H1123" s="236" t="s">
        <v>19</v>
      </c>
      <c r="I1123" s="238"/>
      <c r="J1123" s="234"/>
      <c r="K1123" s="234"/>
      <c r="L1123" s="239"/>
      <c r="M1123" s="240"/>
      <c r="N1123" s="241"/>
      <c r="O1123" s="241"/>
      <c r="P1123" s="241"/>
      <c r="Q1123" s="241"/>
      <c r="R1123" s="241"/>
      <c r="S1123" s="241"/>
      <c r="T1123" s="242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43" t="s">
        <v>198</v>
      </c>
      <c r="AU1123" s="243" t="s">
        <v>82</v>
      </c>
      <c r="AV1123" s="13" t="s">
        <v>80</v>
      </c>
      <c r="AW1123" s="13" t="s">
        <v>35</v>
      </c>
      <c r="AX1123" s="13" t="s">
        <v>73</v>
      </c>
      <c r="AY1123" s="243" t="s">
        <v>188</v>
      </c>
    </row>
    <row r="1124" s="14" customFormat="1">
      <c r="A1124" s="14"/>
      <c r="B1124" s="244"/>
      <c r="C1124" s="245"/>
      <c r="D1124" s="235" t="s">
        <v>198</v>
      </c>
      <c r="E1124" s="246" t="s">
        <v>19</v>
      </c>
      <c r="F1124" s="247" t="s">
        <v>2062</v>
      </c>
      <c r="G1124" s="245"/>
      <c r="H1124" s="248">
        <v>3</v>
      </c>
      <c r="I1124" s="249"/>
      <c r="J1124" s="245"/>
      <c r="K1124" s="245"/>
      <c r="L1124" s="250"/>
      <c r="M1124" s="251"/>
      <c r="N1124" s="252"/>
      <c r="O1124" s="252"/>
      <c r="P1124" s="252"/>
      <c r="Q1124" s="252"/>
      <c r="R1124" s="252"/>
      <c r="S1124" s="252"/>
      <c r="T1124" s="253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T1124" s="254" t="s">
        <v>198</v>
      </c>
      <c r="AU1124" s="254" t="s">
        <v>82</v>
      </c>
      <c r="AV1124" s="14" t="s">
        <v>82</v>
      </c>
      <c r="AW1124" s="14" t="s">
        <v>35</v>
      </c>
      <c r="AX1124" s="14" t="s">
        <v>73</v>
      </c>
      <c r="AY1124" s="254" t="s">
        <v>188</v>
      </c>
    </row>
    <row r="1125" s="15" customFormat="1">
      <c r="A1125" s="15"/>
      <c r="B1125" s="255"/>
      <c r="C1125" s="256"/>
      <c r="D1125" s="235" t="s">
        <v>198</v>
      </c>
      <c r="E1125" s="257" t="s">
        <v>19</v>
      </c>
      <c r="F1125" s="258" t="s">
        <v>229</v>
      </c>
      <c r="G1125" s="256"/>
      <c r="H1125" s="259">
        <v>3</v>
      </c>
      <c r="I1125" s="260"/>
      <c r="J1125" s="256"/>
      <c r="K1125" s="256"/>
      <c r="L1125" s="261"/>
      <c r="M1125" s="262"/>
      <c r="N1125" s="263"/>
      <c r="O1125" s="263"/>
      <c r="P1125" s="263"/>
      <c r="Q1125" s="263"/>
      <c r="R1125" s="263"/>
      <c r="S1125" s="263"/>
      <c r="T1125" s="264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T1125" s="265" t="s">
        <v>198</v>
      </c>
      <c r="AU1125" s="265" t="s">
        <v>82</v>
      </c>
      <c r="AV1125" s="15" t="s">
        <v>135</v>
      </c>
      <c r="AW1125" s="15" t="s">
        <v>35</v>
      </c>
      <c r="AX1125" s="15" t="s">
        <v>80</v>
      </c>
      <c r="AY1125" s="265" t="s">
        <v>188</v>
      </c>
    </row>
    <row r="1126" s="2" customFormat="1" ht="21.75" customHeight="1">
      <c r="A1126" s="40"/>
      <c r="B1126" s="41"/>
      <c r="C1126" s="215" t="s">
        <v>1981</v>
      </c>
      <c r="D1126" s="215" t="s">
        <v>190</v>
      </c>
      <c r="E1126" s="216" t="s">
        <v>2052</v>
      </c>
      <c r="F1126" s="217" t="s">
        <v>7347</v>
      </c>
      <c r="G1126" s="218" t="s">
        <v>1352</v>
      </c>
      <c r="H1126" s="219">
        <v>3</v>
      </c>
      <c r="I1126" s="220"/>
      <c r="J1126" s="221">
        <f>ROUND(I1126*H1126,2)</f>
        <v>0</v>
      </c>
      <c r="K1126" s="217" t="s">
        <v>452</v>
      </c>
      <c r="L1126" s="46"/>
      <c r="M1126" s="222" t="s">
        <v>19</v>
      </c>
      <c r="N1126" s="223" t="s">
        <v>44</v>
      </c>
      <c r="O1126" s="86"/>
      <c r="P1126" s="224">
        <f>O1126*H1126</f>
        <v>0</v>
      </c>
      <c r="Q1126" s="224">
        <v>0</v>
      </c>
      <c r="R1126" s="224">
        <f>Q1126*H1126</f>
        <v>0</v>
      </c>
      <c r="S1126" s="224">
        <v>0</v>
      </c>
      <c r="T1126" s="225">
        <f>S1126*H1126</f>
        <v>0</v>
      </c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40"/>
      <c r="AE1126" s="40"/>
      <c r="AR1126" s="226" t="s">
        <v>342</v>
      </c>
      <c r="AT1126" s="226" t="s">
        <v>190</v>
      </c>
      <c r="AU1126" s="226" t="s">
        <v>82</v>
      </c>
      <c r="AY1126" s="19" t="s">
        <v>188</v>
      </c>
      <c r="BE1126" s="227">
        <f>IF(N1126="základní",J1126,0)</f>
        <v>0</v>
      </c>
      <c r="BF1126" s="227">
        <f>IF(N1126="snížená",J1126,0)</f>
        <v>0</v>
      </c>
      <c r="BG1126" s="227">
        <f>IF(N1126="zákl. přenesená",J1126,0)</f>
        <v>0</v>
      </c>
      <c r="BH1126" s="227">
        <f>IF(N1126="sníž. přenesená",J1126,0)</f>
        <v>0</v>
      </c>
      <c r="BI1126" s="227">
        <f>IF(N1126="nulová",J1126,0)</f>
        <v>0</v>
      </c>
      <c r="BJ1126" s="19" t="s">
        <v>80</v>
      </c>
      <c r="BK1126" s="227">
        <f>ROUND(I1126*H1126,2)</f>
        <v>0</v>
      </c>
      <c r="BL1126" s="19" t="s">
        <v>342</v>
      </c>
      <c r="BM1126" s="226" t="s">
        <v>7348</v>
      </c>
    </row>
    <row r="1127" s="13" customFormat="1">
      <c r="A1127" s="13"/>
      <c r="B1127" s="233"/>
      <c r="C1127" s="234"/>
      <c r="D1127" s="235" t="s">
        <v>198</v>
      </c>
      <c r="E1127" s="236" t="s">
        <v>19</v>
      </c>
      <c r="F1127" s="237" t="s">
        <v>2055</v>
      </c>
      <c r="G1127" s="234"/>
      <c r="H1127" s="236" t="s">
        <v>19</v>
      </c>
      <c r="I1127" s="238"/>
      <c r="J1127" s="234"/>
      <c r="K1127" s="234"/>
      <c r="L1127" s="239"/>
      <c r="M1127" s="240"/>
      <c r="N1127" s="241"/>
      <c r="O1127" s="241"/>
      <c r="P1127" s="241"/>
      <c r="Q1127" s="241"/>
      <c r="R1127" s="241"/>
      <c r="S1127" s="241"/>
      <c r="T1127" s="242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43" t="s">
        <v>198</v>
      </c>
      <c r="AU1127" s="243" t="s">
        <v>82</v>
      </c>
      <c r="AV1127" s="13" t="s">
        <v>80</v>
      </c>
      <c r="AW1127" s="13" t="s">
        <v>35</v>
      </c>
      <c r="AX1127" s="13" t="s">
        <v>73</v>
      </c>
      <c r="AY1127" s="243" t="s">
        <v>188</v>
      </c>
    </row>
    <row r="1128" s="13" customFormat="1">
      <c r="A1128" s="13"/>
      <c r="B1128" s="233"/>
      <c r="C1128" s="234"/>
      <c r="D1128" s="235" t="s">
        <v>198</v>
      </c>
      <c r="E1128" s="236" t="s">
        <v>19</v>
      </c>
      <c r="F1128" s="237" t="s">
        <v>2043</v>
      </c>
      <c r="G1128" s="234"/>
      <c r="H1128" s="236" t="s">
        <v>19</v>
      </c>
      <c r="I1128" s="238"/>
      <c r="J1128" s="234"/>
      <c r="K1128" s="234"/>
      <c r="L1128" s="239"/>
      <c r="M1128" s="240"/>
      <c r="N1128" s="241"/>
      <c r="O1128" s="241"/>
      <c r="P1128" s="241"/>
      <c r="Q1128" s="241"/>
      <c r="R1128" s="241"/>
      <c r="S1128" s="241"/>
      <c r="T1128" s="242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43" t="s">
        <v>198</v>
      </c>
      <c r="AU1128" s="243" t="s">
        <v>82</v>
      </c>
      <c r="AV1128" s="13" t="s">
        <v>80</v>
      </c>
      <c r="AW1128" s="13" t="s">
        <v>35</v>
      </c>
      <c r="AX1128" s="13" t="s">
        <v>73</v>
      </c>
      <c r="AY1128" s="243" t="s">
        <v>188</v>
      </c>
    </row>
    <row r="1129" s="14" customFormat="1">
      <c r="A1129" s="14"/>
      <c r="B1129" s="244"/>
      <c r="C1129" s="245"/>
      <c r="D1129" s="235" t="s">
        <v>198</v>
      </c>
      <c r="E1129" s="246" t="s">
        <v>19</v>
      </c>
      <c r="F1129" s="247" t="s">
        <v>2062</v>
      </c>
      <c r="G1129" s="245"/>
      <c r="H1129" s="248">
        <v>3</v>
      </c>
      <c r="I1129" s="249"/>
      <c r="J1129" s="245"/>
      <c r="K1129" s="245"/>
      <c r="L1129" s="250"/>
      <c r="M1129" s="251"/>
      <c r="N1129" s="252"/>
      <c r="O1129" s="252"/>
      <c r="P1129" s="252"/>
      <c r="Q1129" s="252"/>
      <c r="R1129" s="252"/>
      <c r="S1129" s="252"/>
      <c r="T1129" s="253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T1129" s="254" t="s">
        <v>198</v>
      </c>
      <c r="AU1129" s="254" t="s">
        <v>82</v>
      </c>
      <c r="AV1129" s="14" t="s">
        <v>82</v>
      </c>
      <c r="AW1129" s="14" t="s">
        <v>35</v>
      </c>
      <c r="AX1129" s="14" t="s">
        <v>73</v>
      </c>
      <c r="AY1129" s="254" t="s">
        <v>188</v>
      </c>
    </row>
    <row r="1130" s="15" customFormat="1">
      <c r="A1130" s="15"/>
      <c r="B1130" s="255"/>
      <c r="C1130" s="256"/>
      <c r="D1130" s="235" t="s">
        <v>198</v>
      </c>
      <c r="E1130" s="257" t="s">
        <v>19</v>
      </c>
      <c r="F1130" s="258" t="s">
        <v>229</v>
      </c>
      <c r="G1130" s="256"/>
      <c r="H1130" s="259">
        <v>3</v>
      </c>
      <c r="I1130" s="260"/>
      <c r="J1130" s="256"/>
      <c r="K1130" s="256"/>
      <c r="L1130" s="261"/>
      <c r="M1130" s="262"/>
      <c r="N1130" s="263"/>
      <c r="O1130" s="263"/>
      <c r="P1130" s="263"/>
      <c r="Q1130" s="263"/>
      <c r="R1130" s="263"/>
      <c r="S1130" s="263"/>
      <c r="T1130" s="264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T1130" s="265" t="s">
        <v>198</v>
      </c>
      <c r="AU1130" s="265" t="s">
        <v>82</v>
      </c>
      <c r="AV1130" s="15" t="s">
        <v>135</v>
      </c>
      <c r="AW1130" s="15" t="s">
        <v>35</v>
      </c>
      <c r="AX1130" s="15" t="s">
        <v>80</v>
      </c>
      <c r="AY1130" s="265" t="s">
        <v>188</v>
      </c>
    </row>
    <row r="1131" s="2" customFormat="1" ht="21.75" customHeight="1">
      <c r="A1131" s="40"/>
      <c r="B1131" s="41"/>
      <c r="C1131" s="215" t="s">
        <v>1989</v>
      </c>
      <c r="D1131" s="215" t="s">
        <v>190</v>
      </c>
      <c r="E1131" s="216" t="s">
        <v>2058</v>
      </c>
      <c r="F1131" s="217" t="s">
        <v>7349</v>
      </c>
      <c r="G1131" s="218" t="s">
        <v>1352</v>
      </c>
      <c r="H1131" s="219">
        <v>1</v>
      </c>
      <c r="I1131" s="220"/>
      <c r="J1131" s="221">
        <f>ROUND(I1131*H1131,2)</f>
        <v>0</v>
      </c>
      <c r="K1131" s="217" t="s">
        <v>452</v>
      </c>
      <c r="L1131" s="46"/>
      <c r="M1131" s="222" t="s">
        <v>19</v>
      </c>
      <c r="N1131" s="223" t="s">
        <v>44</v>
      </c>
      <c r="O1131" s="86"/>
      <c r="P1131" s="224">
        <f>O1131*H1131</f>
        <v>0</v>
      </c>
      <c r="Q1131" s="224">
        <v>0</v>
      </c>
      <c r="R1131" s="224">
        <f>Q1131*H1131</f>
        <v>0</v>
      </c>
      <c r="S1131" s="224">
        <v>0</v>
      </c>
      <c r="T1131" s="225">
        <f>S1131*H1131</f>
        <v>0</v>
      </c>
      <c r="U1131" s="40"/>
      <c r="V1131" s="40"/>
      <c r="W1131" s="40"/>
      <c r="X1131" s="40"/>
      <c r="Y1131" s="40"/>
      <c r="Z1131" s="40"/>
      <c r="AA1131" s="40"/>
      <c r="AB1131" s="40"/>
      <c r="AC1131" s="40"/>
      <c r="AD1131" s="40"/>
      <c r="AE1131" s="40"/>
      <c r="AR1131" s="226" t="s">
        <v>342</v>
      </c>
      <c r="AT1131" s="226" t="s">
        <v>190</v>
      </c>
      <c r="AU1131" s="226" t="s">
        <v>82</v>
      </c>
      <c r="AY1131" s="19" t="s">
        <v>188</v>
      </c>
      <c r="BE1131" s="227">
        <f>IF(N1131="základní",J1131,0)</f>
        <v>0</v>
      </c>
      <c r="BF1131" s="227">
        <f>IF(N1131="snížená",J1131,0)</f>
        <v>0</v>
      </c>
      <c r="BG1131" s="227">
        <f>IF(N1131="zákl. přenesená",J1131,0)</f>
        <v>0</v>
      </c>
      <c r="BH1131" s="227">
        <f>IF(N1131="sníž. přenesená",J1131,0)</f>
        <v>0</v>
      </c>
      <c r="BI1131" s="227">
        <f>IF(N1131="nulová",J1131,0)</f>
        <v>0</v>
      </c>
      <c r="BJ1131" s="19" t="s">
        <v>80</v>
      </c>
      <c r="BK1131" s="227">
        <f>ROUND(I1131*H1131,2)</f>
        <v>0</v>
      </c>
      <c r="BL1131" s="19" t="s">
        <v>342</v>
      </c>
      <c r="BM1131" s="226" t="s">
        <v>7350</v>
      </c>
    </row>
    <row r="1132" s="13" customFormat="1">
      <c r="A1132" s="13"/>
      <c r="B1132" s="233"/>
      <c r="C1132" s="234"/>
      <c r="D1132" s="235" t="s">
        <v>198</v>
      </c>
      <c r="E1132" s="236" t="s">
        <v>19</v>
      </c>
      <c r="F1132" s="237" t="s">
        <v>2055</v>
      </c>
      <c r="G1132" s="234"/>
      <c r="H1132" s="236" t="s">
        <v>19</v>
      </c>
      <c r="I1132" s="238"/>
      <c r="J1132" s="234"/>
      <c r="K1132" s="234"/>
      <c r="L1132" s="239"/>
      <c r="M1132" s="240"/>
      <c r="N1132" s="241"/>
      <c r="O1132" s="241"/>
      <c r="P1132" s="241"/>
      <c r="Q1132" s="241"/>
      <c r="R1132" s="241"/>
      <c r="S1132" s="241"/>
      <c r="T1132" s="242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43" t="s">
        <v>198</v>
      </c>
      <c r="AU1132" s="243" t="s">
        <v>82</v>
      </c>
      <c r="AV1132" s="13" t="s">
        <v>80</v>
      </c>
      <c r="AW1132" s="13" t="s">
        <v>35</v>
      </c>
      <c r="AX1132" s="13" t="s">
        <v>73</v>
      </c>
      <c r="AY1132" s="243" t="s">
        <v>188</v>
      </c>
    </row>
    <row r="1133" s="13" customFormat="1">
      <c r="A1133" s="13"/>
      <c r="B1133" s="233"/>
      <c r="C1133" s="234"/>
      <c r="D1133" s="235" t="s">
        <v>198</v>
      </c>
      <c r="E1133" s="236" t="s">
        <v>19</v>
      </c>
      <c r="F1133" s="237" t="s">
        <v>7292</v>
      </c>
      <c r="G1133" s="234"/>
      <c r="H1133" s="236" t="s">
        <v>19</v>
      </c>
      <c r="I1133" s="238"/>
      <c r="J1133" s="234"/>
      <c r="K1133" s="234"/>
      <c r="L1133" s="239"/>
      <c r="M1133" s="240"/>
      <c r="N1133" s="241"/>
      <c r="O1133" s="241"/>
      <c r="P1133" s="241"/>
      <c r="Q1133" s="241"/>
      <c r="R1133" s="241"/>
      <c r="S1133" s="241"/>
      <c r="T1133" s="242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43" t="s">
        <v>198</v>
      </c>
      <c r="AU1133" s="243" t="s">
        <v>82</v>
      </c>
      <c r="AV1133" s="13" t="s">
        <v>80</v>
      </c>
      <c r="AW1133" s="13" t="s">
        <v>35</v>
      </c>
      <c r="AX1133" s="13" t="s">
        <v>73</v>
      </c>
      <c r="AY1133" s="243" t="s">
        <v>188</v>
      </c>
    </row>
    <row r="1134" s="14" customFormat="1">
      <c r="A1134" s="14"/>
      <c r="B1134" s="244"/>
      <c r="C1134" s="245"/>
      <c r="D1134" s="235" t="s">
        <v>198</v>
      </c>
      <c r="E1134" s="246" t="s">
        <v>19</v>
      </c>
      <c r="F1134" s="247" t="s">
        <v>80</v>
      </c>
      <c r="G1134" s="245"/>
      <c r="H1134" s="248">
        <v>1</v>
      </c>
      <c r="I1134" s="249"/>
      <c r="J1134" s="245"/>
      <c r="K1134" s="245"/>
      <c r="L1134" s="250"/>
      <c r="M1134" s="251"/>
      <c r="N1134" s="252"/>
      <c r="O1134" s="252"/>
      <c r="P1134" s="252"/>
      <c r="Q1134" s="252"/>
      <c r="R1134" s="252"/>
      <c r="S1134" s="252"/>
      <c r="T1134" s="253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T1134" s="254" t="s">
        <v>198</v>
      </c>
      <c r="AU1134" s="254" t="s">
        <v>82</v>
      </c>
      <c r="AV1134" s="14" t="s">
        <v>82</v>
      </c>
      <c r="AW1134" s="14" t="s">
        <v>35</v>
      </c>
      <c r="AX1134" s="14" t="s">
        <v>73</v>
      </c>
      <c r="AY1134" s="254" t="s">
        <v>188</v>
      </c>
    </row>
    <row r="1135" s="15" customFormat="1">
      <c r="A1135" s="15"/>
      <c r="B1135" s="255"/>
      <c r="C1135" s="256"/>
      <c r="D1135" s="235" t="s">
        <v>198</v>
      </c>
      <c r="E1135" s="257" t="s">
        <v>19</v>
      </c>
      <c r="F1135" s="258" t="s">
        <v>229</v>
      </c>
      <c r="G1135" s="256"/>
      <c r="H1135" s="259">
        <v>1</v>
      </c>
      <c r="I1135" s="260"/>
      <c r="J1135" s="256"/>
      <c r="K1135" s="256"/>
      <c r="L1135" s="261"/>
      <c r="M1135" s="262"/>
      <c r="N1135" s="263"/>
      <c r="O1135" s="263"/>
      <c r="P1135" s="263"/>
      <c r="Q1135" s="263"/>
      <c r="R1135" s="263"/>
      <c r="S1135" s="263"/>
      <c r="T1135" s="264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T1135" s="265" t="s">
        <v>198</v>
      </c>
      <c r="AU1135" s="265" t="s">
        <v>82</v>
      </c>
      <c r="AV1135" s="15" t="s">
        <v>135</v>
      </c>
      <c r="AW1135" s="15" t="s">
        <v>35</v>
      </c>
      <c r="AX1135" s="15" t="s">
        <v>80</v>
      </c>
      <c r="AY1135" s="265" t="s">
        <v>188</v>
      </c>
    </row>
    <row r="1136" s="2" customFormat="1" ht="16.5" customHeight="1">
      <c r="A1136" s="40"/>
      <c r="B1136" s="41"/>
      <c r="C1136" s="215" t="s">
        <v>1991</v>
      </c>
      <c r="D1136" s="215" t="s">
        <v>190</v>
      </c>
      <c r="E1136" s="216" t="s">
        <v>2075</v>
      </c>
      <c r="F1136" s="217" t="s">
        <v>7351</v>
      </c>
      <c r="G1136" s="218" t="s">
        <v>1352</v>
      </c>
      <c r="H1136" s="219">
        <v>2</v>
      </c>
      <c r="I1136" s="220"/>
      <c r="J1136" s="221">
        <f>ROUND(I1136*H1136,2)</f>
        <v>0</v>
      </c>
      <c r="K1136" s="217" t="s">
        <v>452</v>
      </c>
      <c r="L1136" s="46"/>
      <c r="M1136" s="222" t="s">
        <v>19</v>
      </c>
      <c r="N1136" s="223" t="s">
        <v>44</v>
      </c>
      <c r="O1136" s="86"/>
      <c r="P1136" s="224">
        <f>O1136*H1136</f>
        <v>0</v>
      </c>
      <c r="Q1136" s="224">
        <v>0</v>
      </c>
      <c r="R1136" s="224">
        <f>Q1136*H1136</f>
        <v>0</v>
      </c>
      <c r="S1136" s="224">
        <v>0</v>
      </c>
      <c r="T1136" s="225">
        <f>S1136*H1136</f>
        <v>0</v>
      </c>
      <c r="U1136" s="40"/>
      <c r="V1136" s="40"/>
      <c r="W1136" s="40"/>
      <c r="X1136" s="40"/>
      <c r="Y1136" s="40"/>
      <c r="Z1136" s="40"/>
      <c r="AA1136" s="40"/>
      <c r="AB1136" s="40"/>
      <c r="AC1136" s="40"/>
      <c r="AD1136" s="40"/>
      <c r="AE1136" s="40"/>
      <c r="AR1136" s="226" t="s">
        <v>342</v>
      </c>
      <c r="AT1136" s="226" t="s">
        <v>190</v>
      </c>
      <c r="AU1136" s="226" t="s">
        <v>82</v>
      </c>
      <c r="AY1136" s="19" t="s">
        <v>188</v>
      </c>
      <c r="BE1136" s="227">
        <f>IF(N1136="základní",J1136,0)</f>
        <v>0</v>
      </c>
      <c r="BF1136" s="227">
        <f>IF(N1136="snížená",J1136,0)</f>
        <v>0</v>
      </c>
      <c r="BG1136" s="227">
        <f>IF(N1136="zákl. přenesená",J1136,0)</f>
        <v>0</v>
      </c>
      <c r="BH1136" s="227">
        <f>IF(N1136="sníž. přenesená",J1136,0)</f>
        <v>0</v>
      </c>
      <c r="BI1136" s="227">
        <f>IF(N1136="nulová",J1136,0)</f>
        <v>0</v>
      </c>
      <c r="BJ1136" s="19" t="s">
        <v>80</v>
      </c>
      <c r="BK1136" s="227">
        <f>ROUND(I1136*H1136,2)</f>
        <v>0</v>
      </c>
      <c r="BL1136" s="19" t="s">
        <v>342</v>
      </c>
      <c r="BM1136" s="226" t="s">
        <v>7352</v>
      </c>
    </row>
    <row r="1137" s="13" customFormat="1">
      <c r="A1137" s="13"/>
      <c r="B1137" s="233"/>
      <c r="C1137" s="234"/>
      <c r="D1137" s="235" t="s">
        <v>198</v>
      </c>
      <c r="E1137" s="236" t="s">
        <v>19</v>
      </c>
      <c r="F1137" s="237" t="s">
        <v>2055</v>
      </c>
      <c r="G1137" s="234"/>
      <c r="H1137" s="236" t="s">
        <v>19</v>
      </c>
      <c r="I1137" s="238"/>
      <c r="J1137" s="234"/>
      <c r="K1137" s="234"/>
      <c r="L1137" s="239"/>
      <c r="M1137" s="240"/>
      <c r="N1137" s="241"/>
      <c r="O1137" s="241"/>
      <c r="P1137" s="241"/>
      <c r="Q1137" s="241"/>
      <c r="R1137" s="241"/>
      <c r="S1137" s="241"/>
      <c r="T1137" s="242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43" t="s">
        <v>198</v>
      </c>
      <c r="AU1137" s="243" t="s">
        <v>82</v>
      </c>
      <c r="AV1137" s="13" t="s">
        <v>80</v>
      </c>
      <c r="AW1137" s="13" t="s">
        <v>35</v>
      </c>
      <c r="AX1137" s="13" t="s">
        <v>73</v>
      </c>
      <c r="AY1137" s="243" t="s">
        <v>188</v>
      </c>
    </row>
    <row r="1138" s="13" customFormat="1">
      <c r="A1138" s="13"/>
      <c r="B1138" s="233"/>
      <c r="C1138" s="234"/>
      <c r="D1138" s="235" t="s">
        <v>198</v>
      </c>
      <c r="E1138" s="236" t="s">
        <v>19</v>
      </c>
      <c r="F1138" s="237" t="s">
        <v>7353</v>
      </c>
      <c r="G1138" s="234"/>
      <c r="H1138" s="236" t="s">
        <v>19</v>
      </c>
      <c r="I1138" s="238"/>
      <c r="J1138" s="234"/>
      <c r="K1138" s="234"/>
      <c r="L1138" s="239"/>
      <c r="M1138" s="240"/>
      <c r="N1138" s="241"/>
      <c r="O1138" s="241"/>
      <c r="P1138" s="241"/>
      <c r="Q1138" s="241"/>
      <c r="R1138" s="241"/>
      <c r="S1138" s="241"/>
      <c r="T1138" s="242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243" t="s">
        <v>198</v>
      </c>
      <c r="AU1138" s="243" t="s">
        <v>82</v>
      </c>
      <c r="AV1138" s="13" t="s">
        <v>80</v>
      </c>
      <c r="AW1138" s="13" t="s">
        <v>35</v>
      </c>
      <c r="AX1138" s="13" t="s">
        <v>73</v>
      </c>
      <c r="AY1138" s="243" t="s">
        <v>188</v>
      </c>
    </row>
    <row r="1139" s="14" customFormat="1">
      <c r="A1139" s="14"/>
      <c r="B1139" s="244"/>
      <c r="C1139" s="245"/>
      <c r="D1139" s="235" t="s">
        <v>198</v>
      </c>
      <c r="E1139" s="246" t="s">
        <v>19</v>
      </c>
      <c r="F1139" s="247" t="s">
        <v>82</v>
      </c>
      <c r="G1139" s="245"/>
      <c r="H1139" s="248">
        <v>2</v>
      </c>
      <c r="I1139" s="249"/>
      <c r="J1139" s="245"/>
      <c r="K1139" s="245"/>
      <c r="L1139" s="250"/>
      <c r="M1139" s="251"/>
      <c r="N1139" s="252"/>
      <c r="O1139" s="252"/>
      <c r="P1139" s="252"/>
      <c r="Q1139" s="252"/>
      <c r="R1139" s="252"/>
      <c r="S1139" s="252"/>
      <c r="T1139" s="253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54" t="s">
        <v>198</v>
      </c>
      <c r="AU1139" s="254" t="s">
        <v>82</v>
      </c>
      <c r="AV1139" s="14" t="s">
        <v>82</v>
      </c>
      <c r="AW1139" s="14" t="s">
        <v>35</v>
      </c>
      <c r="AX1139" s="14" t="s">
        <v>73</v>
      </c>
      <c r="AY1139" s="254" t="s">
        <v>188</v>
      </c>
    </row>
    <row r="1140" s="15" customFormat="1">
      <c r="A1140" s="15"/>
      <c r="B1140" s="255"/>
      <c r="C1140" s="256"/>
      <c r="D1140" s="235" t="s">
        <v>198</v>
      </c>
      <c r="E1140" s="257" t="s">
        <v>19</v>
      </c>
      <c r="F1140" s="258" t="s">
        <v>229</v>
      </c>
      <c r="G1140" s="256"/>
      <c r="H1140" s="259">
        <v>2</v>
      </c>
      <c r="I1140" s="260"/>
      <c r="J1140" s="256"/>
      <c r="K1140" s="256"/>
      <c r="L1140" s="261"/>
      <c r="M1140" s="262"/>
      <c r="N1140" s="263"/>
      <c r="O1140" s="263"/>
      <c r="P1140" s="263"/>
      <c r="Q1140" s="263"/>
      <c r="R1140" s="263"/>
      <c r="S1140" s="263"/>
      <c r="T1140" s="264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T1140" s="265" t="s">
        <v>198</v>
      </c>
      <c r="AU1140" s="265" t="s">
        <v>82</v>
      </c>
      <c r="AV1140" s="15" t="s">
        <v>135</v>
      </c>
      <c r="AW1140" s="15" t="s">
        <v>35</v>
      </c>
      <c r="AX1140" s="15" t="s">
        <v>80</v>
      </c>
      <c r="AY1140" s="265" t="s">
        <v>188</v>
      </c>
    </row>
    <row r="1141" s="2" customFormat="1" ht="16.5" customHeight="1">
      <c r="A1141" s="40"/>
      <c r="B1141" s="41"/>
      <c r="C1141" s="215" t="s">
        <v>1993</v>
      </c>
      <c r="D1141" s="215" t="s">
        <v>190</v>
      </c>
      <c r="E1141" s="216" t="s">
        <v>7354</v>
      </c>
      <c r="F1141" s="217" t="s">
        <v>7355</v>
      </c>
      <c r="G1141" s="218" t="s">
        <v>1352</v>
      </c>
      <c r="H1141" s="219">
        <v>3</v>
      </c>
      <c r="I1141" s="220"/>
      <c r="J1141" s="221">
        <f>ROUND(I1141*H1141,2)</f>
        <v>0</v>
      </c>
      <c r="K1141" s="217" t="s">
        <v>452</v>
      </c>
      <c r="L1141" s="46"/>
      <c r="M1141" s="222" t="s">
        <v>19</v>
      </c>
      <c r="N1141" s="223" t="s">
        <v>44</v>
      </c>
      <c r="O1141" s="86"/>
      <c r="P1141" s="224">
        <f>O1141*H1141</f>
        <v>0</v>
      </c>
      <c r="Q1141" s="224">
        <v>0</v>
      </c>
      <c r="R1141" s="224">
        <f>Q1141*H1141</f>
        <v>0</v>
      </c>
      <c r="S1141" s="224">
        <v>0</v>
      </c>
      <c r="T1141" s="225">
        <f>S1141*H1141</f>
        <v>0</v>
      </c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R1141" s="226" t="s">
        <v>342</v>
      </c>
      <c r="AT1141" s="226" t="s">
        <v>190</v>
      </c>
      <c r="AU1141" s="226" t="s">
        <v>82</v>
      </c>
      <c r="AY1141" s="19" t="s">
        <v>188</v>
      </c>
      <c r="BE1141" s="227">
        <f>IF(N1141="základní",J1141,0)</f>
        <v>0</v>
      </c>
      <c r="BF1141" s="227">
        <f>IF(N1141="snížená",J1141,0)</f>
        <v>0</v>
      </c>
      <c r="BG1141" s="227">
        <f>IF(N1141="zákl. přenesená",J1141,0)</f>
        <v>0</v>
      </c>
      <c r="BH1141" s="227">
        <f>IF(N1141="sníž. přenesená",J1141,0)</f>
        <v>0</v>
      </c>
      <c r="BI1141" s="227">
        <f>IF(N1141="nulová",J1141,0)</f>
        <v>0</v>
      </c>
      <c r="BJ1141" s="19" t="s">
        <v>80</v>
      </c>
      <c r="BK1141" s="227">
        <f>ROUND(I1141*H1141,2)</f>
        <v>0</v>
      </c>
      <c r="BL1141" s="19" t="s">
        <v>342</v>
      </c>
      <c r="BM1141" s="226" t="s">
        <v>7356</v>
      </c>
    </row>
    <row r="1142" s="13" customFormat="1">
      <c r="A1142" s="13"/>
      <c r="B1142" s="233"/>
      <c r="C1142" s="234"/>
      <c r="D1142" s="235" t="s">
        <v>198</v>
      </c>
      <c r="E1142" s="236" t="s">
        <v>19</v>
      </c>
      <c r="F1142" s="237" t="s">
        <v>2055</v>
      </c>
      <c r="G1142" s="234"/>
      <c r="H1142" s="236" t="s">
        <v>19</v>
      </c>
      <c r="I1142" s="238"/>
      <c r="J1142" s="234"/>
      <c r="K1142" s="234"/>
      <c r="L1142" s="239"/>
      <c r="M1142" s="240"/>
      <c r="N1142" s="241"/>
      <c r="O1142" s="241"/>
      <c r="P1142" s="241"/>
      <c r="Q1142" s="241"/>
      <c r="R1142" s="241"/>
      <c r="S1142" s="241"/>
      <c r="T1142" s="242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43" t="s">
        <v>198</v>
      </c>
      <c r="AU1142" s="243" t="s">
        <v>82</v>
      </c>
      <c r="AV1142" s="13" t="s">
        <v>80</v>
      </c>
      <c r="AW1142" s="13" t="s">
        <v>35</v>
      </c>
      <c r="AX1142" s="13" t="s">
        <v>73</v>
      </c>
      <c r="AY1142" s="243" t="s">
        <v>188</v>
      </c>
    </row>
    <row r="1143" s="13" customFormat="1">
      <c r="A1143" s="13"/>
      <c r="B1143" s="233"/>
      <c r="C1143" s="234"/>
      <c r="D1143" s="235" t="s">
        <v>198</v>
      </c>
      <c r="E1143" s="236" t="s">
        <v>19</v>
      </c>
      <c r="F1143" s="237" t="s">
        <v>7357</v>
      </c>
      <c r="G1143" s="234"/>
      <c r="H1143" s="236" t="s">
        <v>19</v>
      </c>
      <c r="I1143" s="238"/>
      <c r="J1143" s="234"/>
      <c r="K1143" s="234"/>
      <c r="L1143" s="239"/>
      <c r="M1143" s="240"/>
      <c r="N1143" s="241"/>
      <c r="O1143" s="241"/>
      <c r="P1143" s="241"/>
      <c r="Q1143" s="241"/>
      <c r="R1143" s="241"/>
      <c r="S1143" s="241"/>
      <c r="T1143" s="242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43" t="s">
        <v>198</v>
      </c>
      <c r="AU1143" s="243" t="s">
        <v>82</v>
      </c>
      <c r="AV1143" s="13" t="s">
        <v>80</v>
      </c>
      <c r="AW1143" s="13" t="s">
        <v>35</v>
      </c>
      <c r="AX1143" s="13" t="s">
        <v>73</v>
      </c>
      <c r="AY1143" s="243" t="s">
        <v>188</v>
      </c>
    </row>
    <row r="1144" s="14" customFormat="1">
      <c r="A1144" s="14"/>
      <c r="B1144" s="244"/>
      <c r="C1144" s="245"/>
      <c r="D1144" s="235" t="s">
        <v>198</v>
      </c>
      <c r="E1144" s="246" t="s">
        <v>19</v>
      </c>
      <c r="F1144" s="247" t="s">
        <v>129</v>
      </c>
      <c r="G1144" s="245"/>
      <c r="H1144" s="248">
        <v>3</v>
      </c>
      <c r="I1144" s="249"/>
      <c r="J1144" s="245"/>
      <c r="K1144" s="245"/>
      <c r="L1144" s="250"/>
      <c r="M1144" s="251"/>
      <c r="N1144" s="252"/>
      <c r="O1144" s="252"/>
      <c r="P1144" s="252"/>
      <c r="Q1144" s="252"/>
      <c r="R1144" s="252"/>
      <c r="S1144" s="252"/>
      <c r="T1144" s="253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54" t="s">
        <v>198</v>
      </c>
      <c r="AU1144" s="254" t="s">
        <v>82</v>
      </c>
      <c r="AV1144" s="14" t="s">
        <v>82</v>
      </c>
      <c r="AW1144" s="14" t="s">
        <v>35</v>
      </c>
      <c r="AX1144" s="14" t="s">
        <v>73</v>
      </c>
      <c r="AY1144" s="254" t="s">
        <v>188</v>
      </c>
    </row>
    <row r="1145" s="15" customFormat="1">
      <c r="A1145" s="15"/>
      <c r="B1145" s="255"/>
      <c r="C1145" s="256"/>
      <c r="D1145" s="235" t="s">
        <v>198</v>
      </c>
      <c r="E1145" s="257" t="s">
        <v>19</v>
      </c>
      <c r="F1145" s="258" t="s">
        <v>229</v>
      </c>
      <c r="G1145" s="256"/>
      <c r="H1145" s="259">
        <v>3</v>
      </c>
      <c r="I1145" s="260"/>
      <c r="J1145" s="256"/>
      <c r="K1145" s="256"/>
      <c r="L1145" s="261"/>
      <c r="M1145" s="262"/>
      <c r="N1145" s="263"/>
      <c r="O1145" s="263"/>
      <c r="P1145" s="263"/>
      <c r="Q1145" s="263"/>
      <c r="R1145" s="263"/>
      <c r="S1145" s="263"/>
      <c r="T1145" s="264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T1145" s="265" t="s">
        <v>198</v>
      </c>
      <c r="AU1145" s="265" t="s">
        <v>82</v>
      </c>
      <c r="AV1145" s="15" t="s">
        <v>135</v>
      </c>
      <c r="AW1145" s="15" t="s">
        <v>35</v>
      </c>
      <c r="AX1145" s="15" t="s">
        <v>80</v>
      </c>
      <c r="AY1145" s="265" t="s">
        <v>188</v>
      </c>
    </row>
    <row r="1146" s="2" customFormat="1" ht="16.5" customHeight="1">
      <c r="A1146" s="40"/>
      <c r="B1146" s="41"/>
      <c r="C1146" s="215" t="s">
        <v>1999</v>
      </c>
      <c r="D1146" s="215" t="s">
        <v>190</v>
      </c>
      <c r="E1146" s="216" t="s">
        <v>7358</v>
      </c>
      <c r="F1146" s="217" t="s">
        <v>7359</v>
      </c>
      <c r="G1146" s="218" t="s">
        <v>1352</v>
      </c>
      <c r="H1146" s="219">
        <v>2</v>
      </c>
      <c r="I1146" s="220"/>
      <c r="J1146" s="221">
        <f>ROUND(I1146*H1146,2)</f>
        <v>0</v>
      </c>
      <c r="K1146" s="217" t="s">
        <v>452</v>
      </c>
      <c r="L1146" s="46"/>
      <c r="M1146" s="222" t="s">
        <v>19</v>
      </c>
      <c r="N1146" s="223" t="s">
        <v>44</v>
      </c>
      <c r="O1146" s="86"/>
      <c r="P1146" s="224">
        <f>O1146*H1146</f>
        <v>0</v>
      </c>
      <c r="Q1146" s="224">
        <v>0</v>
      </c>
      <c r="R1146" s="224">
        <f>Q1146*H1146</f>
        <v>0</v>
      </c>
      <c r="S1146" s="224">
        <v>0</v>
      </c>
      <c r="T1146" s="225">
        <f>S1146*H1146</f>
        <v>0</v>
      </c>
      <c r="U1146" s="40"/>
      <c r="V1146" s="40"/>
      <c r="W1146" s="40"/>
      <c r="X1146" s="40"/>
      <c r="Y1146" s="40"/>
      <c r="Z1146" s="40"/>
      <c r="AA1146" s="40"/>
      <c r="AB1146" s="40"/>
      <c r="AC1146" s="40"/>
      <c r="AD1146" s="40"/>
      <c r="AE1146" s="40"/>
      <c r="AR1146" s="226" t="s">
        <v>342</v>
      </c>
      <c r="AT1146" s="226" t="s">
        <v>190</v>
      </c>
      <c r="AU1146" s="226" t="s">
        <v>82</v>
      </c>
      <c r="AY1146" s="19" t="s">
        <v>188</v>
      </c>
      <c r="BE1146" s="227">
        <f>IF(N1146="základní",J1146,0)</f>
        <v>0</v>
      </c>
      <c r="BF1146" s="227">
        <f>IF(N1146="snížená",J1146,0)</f>
        <v>0</v>
      </c>
      <c r="BG1146" s="227">
        <f>IF(N1146="zákl. přenesená",J1146,0)</f>
        <v>0</v>
      </c>
      <c r="BH1146" s="227">
        <f>IF(N1146="sníž. přenesená",J1146,0)</f>
        <v>0</v>
      </c>
      <c r="BI1146" s="227">
        <f>IF(N1146="nulová",J1146,0)</f>
        <v>0</v>
      </c>
      <c r="BJ1146" s="19" t="s">
        <v>80</v>
      </c>
      <c r="BK1146" s="227">
        <f>ROUND(I1146*H1146,2)</f>
        <v>0</v>
      </c>
      <c r="BL1146" s="19" t="s">
        <v>342</v>
      </c>
      <c r="BM1146" s="226" t="s">
        <v>7360</v>
      </c>
    </row>
    <row r="1147" s="13" customFormat="1">
      <c r="A1147" s="13"/>
      <c r="B1147" s="233"/>
      <c r="C1147" s="234"/>
      <c r="D1147" s="235" t="s">
        <v>198</v>
      </c>
      <c r="E1147" s="236" t="s">
        <v>19</v>
      </c>
      <c r="F1147" s="237" t="s">
        <v>2055</v>
      </c>
      <c r="G1147" s="234"/>
      <c r="H1147" s="236" t="s">
        <v>19</v>
      </c>
      <c r="I1147" s="238"/>
      <c r="J1147" s="234"/>
      <c r="K1147" s="234"/>
      <c r="L1147" s="239"/>
      <c r="M1147" s="240"/>
      <c r="N1147" s="241"/>
      <c r="O1147" s="241"/>
      <c r="P1147" s="241"/>
      <c r="Q1147" s="241"/>
      <c r="R1147" s="241"/>
      <c r="S1147" s="241"/>
      <c r="T1147" s="242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43" t="s">
        <v>198</v>
      </c>
      <c r="AU1147" s="243" t="s">
        <v>82</v>
      </c>
      <c r="AV1147" s="13" t="s">
        <v>80</v>
      </c>
      <c r="AW1147" s="13" t="s">
        <v>35</v>
      </c>
      <c r="AX1147" s="13" t="s">
        <v>73</v>
      </c>
      <c r="AY1147" s="243" t="s">
        <v>188</v>
      </c>
    </row>
    <row r="1148" s="13" customFormat="1">
      <c r="A1148" s="13"/>
      <c r="B1148" s="233"/>
      <c r="C1148" s="234"/>
      <c r="D1148" s="235" t="s">
        <v>198</v>
      </c>
      <c r="E1148" s="236" t="s">
        <v>19</v>
      </c>
      <c r="F1148" s="237" t="s">
        <v>7361</v>
      </c>
      <c r="G1148" s="234"/>
      <c r="H1148" s="236" t="s">
        <v>19</v>
      </c>
      <c r="I1148" s="238"/>
      <c r="J1148" s="234"/>
      <c r="K1148" s="234"/>
      <c r="L1148" s="239"/>
      <c r="M1148" s="240"/>
      <c r="N1148" s="241"/>
      <c r="O1148" s="241"/>
      <c r="P1148" s="241"/>
      <c r="Q1148" s="241"/>
      <c r="R1148" s="241"/>
      <c r="S1148" s="241"/>
      <c r="T1148" s="242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43" t="s">
        <v>198</v>
      </c>
      <c r="AU1148" s="243" t="s">
        <v>82</v>
      </c>
      <c r="AV1148" s="13" t="s">
        <v>80</v>
      </c>
      <c r="AW1148" s="13" t="s">
        <v>35</v>
      </c>
      <c r="AX1148" s="13" t="s">
        <v>73</v>
      </c>
      <c r="AY1148" s="243" t="s">
        <v>188</v>
      </c>
    </row>
    <row r="1149" s="14" customFormat="1">
      <c r="A1149" s="14"/>
      <c r="B1149" s="244"/>
      <c r="C1149" s="245"/>
      <c r="D1149" s="235" t="s">
        <v>198</v>
      </c>
      <c r="E1149" s="246" t="s">
        <v>19</v>
      </c>
      <c r="F1149" s="247" t="s">
        <v>82</v>
      </c>
      <c r="G1149" s="245"/>
      <c r="H1149" s="248">
        <v>2</v>
      </c>
      <c r="I1149" s="249"/>
      <c r="J1149" s="245"/>
      <c r="K1149" s="245"/>
      <c r="L1149" s="250"/>
      <c r="M1149" s="251"/>
      <c r="N1149" s="252"/>
      <c r="O1149" s="252"/>
      <c r="P1149" s="252"/>
      <c r="Q1149" s="252"/>
      <c r="R1149" s="252"/>
      <c r="S1149" s="252"/>
      <c r="T1149" s="253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54" t="s">
        <v>198</v>
      </c>
      <c r="AU1149" s="254" t="s">
        <v>82</v>
      </c>
      <c r="AV1149" s="14" t="s">
        <v>82</v>
      </c>
      <c r="AW1149" s="14" t="s">
        <v>35</v>
      </c>
      <c r="AX1149" s="14" t="s">
        <v>73</v>
      </c>
      <c r="AY1149" s="254" t="s">
        <v>188</v>
      </c>
    </row>
    <row r="1150" s="15" customFormat="1">
      <c r="A1150" s="15"/>
      <c r="B1150" s="255"/>
      <c r="C1150" s="256"/>
      <c r="D1150" s="235" t="s">
        <v>198</v>
      </c>
      <c r="E1150" s="257" t="s">
        <v>19</v>
      </c>
      <c r="F1150" s="258" t="s">
        <v>229</v>
      </c>
      <c r="G1150" s="256"/>
      <c r="H1150" s="259">
        <v>2</v>
      </c>
      <c r="I1150" s="260"/>
      <c r="J1150" s="256"/>
      <c r="K1150" s="256"/>
      <c r="L1150" s="261"/>
      <c r="M1150" s="262"/>
      <c r="N1150" s="263"/>
      <c r="O1150" s="263"/>
      <c r="P1150" s="263"/>
      <c r="Q1150" s="263"/>
      <c r="R1150" s="263"/>
      <c r="S1150" s="263"/>
      <c r="T1150" s="264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T1150" s="265" t="s">
        <v>198</v>
      </c>
      <c r="AU1150" s="265" t="s">
        <v>82</v>
      </c>
      <c r="AV1150" s="15" t="s">
        <v>135</v>
      </c>
      <c r="AW1150" s="15" t="s">
        <v>35</v>
      </c>
      <c r="AX1150" s="15" t="s">
        <v>80</v>
      </c>
      <c r="AY1150" s="265" t="s">
        <v>188</v>
      </c>
    </row>
    <row r="1151" s="2" customFormat="1" ht="24.15" customHeight="1">
      <c r="A1151" s="40"/>
      <c r="B1151" s="41"/>
      <c r="C1151" s="215" t="s">
        <v>2004</v>
      </c>
      <c r="D1151" s="215" t="s">
        <v>190</v>
      </c>
      <c r="E1151" s="216" t="s">
        <v>2080</v>
      </c>
      <c r="F1151" s="217" t="s">
        <v>7362</v>
      </c>
      <c r="G1151" s="218" t="s">
        <v>1352</v>
      </c>
      <c r="H1151" s="219">
        <v>1</v>
      </c>
      <c r="I1151" s="220"/>
      <c r="J1151" s="221">
        <f>ROUND(I1151*H1151,2)</f>
        <v>0</v>
      </c>
      <c r="K1151" s="217" t="s">
        <v>452</v>
      </c>
      <c r="L1151" s="46"/>
      <c r="M1151" s="222" t="s">
        <v>19</v>
      </c>
      <c r="N1151" s="223" t="s">
        <v>44</v>
      </c>
      <c r="O1151" s="86"/>
      <c r="P1151" s="224">
        <f>O1151*H1151</f>
        <v>0</v>
      </c>
      <c r="Q1151" s="224">
        <v>0</v>
      </c>
      <c r="R1151" s="224">
        <f>Q1151*H1151</f>
        <v>0</v>
      </c>
      <c r="S1151" s="224">
        <v>0</v>
      </c>
      <c r="T1151" s="225">
        <f>S1151*H1151</f>
        <v>0</v>
      </c>
      <c r="U1151" s="40"/>
      <c r="V1151" s="40"/>
      <c r="W1151" s="40"/>
      <c r="X1151" s="40"/>
      <c r="Y1151" s="40"/>
      <c r="Z1151" s="40"/>
      <c r="AA1151" s="40"/>
      <c r="AB1151" s="40"/>
      <c r="AC1151" s="40"/>
      <c r="AD1151" s="40"/>
      <c r="AE1151" s="40"/>
      <c r="AR1151" s="226" t="s">
        <v>342</v>
      </c>
      <c r="AT1151" s="226" t="s">
        <v>190</v>
      </c>
      <c r="AU1151" s="226" t="s">
        <v>82</v>
      </c>
      <c r="AY1151" s="19" t="s">
        <v>188</v>
      </c>
      <c r="BE1151" s="227">
        <f>IF(N1151="základní",J1151,0)</f>
        <v>0</v>
      </c>
      <c r="BF1151" s="227">
        <f>IF(N1151="snížená",J1151,0)</f>
        <v>0</v>
      </c>
      <c r="BG1151" s="227">
        <f>IF(N1151="zákl. přenesená",J1151,0)</f>
        <v>0</v>
      </c>
      <c r="BH1151" s="227">
        <f>IF(N1151="sníž. přenesená",J1151,0)</f>
        <v>0</v>
      </c>
      <c r="BI1151" s="227">
        <f>IF(N1151="nulová",J1151,0)</f>
        <v>0</v>
      </c>
      <c r="BJ1151" s="19" t="s">
        <v>80</v>
      </c>
      <c r="BK1151" s="227">
        <f>ROUND(I1151*H1151,2)</f>
        <v>0</v>
      </c>
      <c r="BL1151" s="19" t="s">
        <v>342</v>
      </c>
      <c r="BM1151" s="226" t="s">
        <v>7363</v>
      </c>
    </row>
    <row r="1152" s="13" customFormat="1">
      <c r="A1152" s="13"/>
      <c r="B1152" s="233"/>
      <c r="C1152" s="234"/>
      <c r="D1152" s="235" t="s">
        <v>198</v>
      </c>
      <c r="E1152" s="236" t="s">
        <v>19</v>
      </c>
      <c r="F1152" s="237" t="s">
        <v>2032</v>
      </c>
      <c r="G1152" s="234"/>
      <c r="H1152" s="236" t="s">
        <v>19</v>
      </c>
      <c r="I1152" s="238"/>
      <c r="J1152" s="234"/>
      <c r="K1152" s="234"/>
      <c r="L1152" s="239"/>
      <c r="M1152" s="240"/>
      <c r="N1152" s="241"/>
      <c r="O1152" s="241"/>
      <c r="P1152" s="241"/>
      <c r="Q1152" s="241"/>
      <c r="R1152" s="241"/>
      <c r="S1152" s="241"/>
      <c r="T1152" s="242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43" t="s">
        <v>198</v>
      </c>
      <c r="AU1152" s="243" t="s">
        <v>82</v>
      </c>
      <c r="AV1152" s="13" t="s">
        <v>80</v>
      </c>
      <c r="AW1152" s="13" t="s">
        <v>35</v>
      </c>
      <c r="AX1152" s="13" t="s">
        <v>73</v>
      </c>
      <c r="AY1152" s="243" t="s">
        <v>188</v>
      </c>
    </row>
    <row r="1153" s="13" customFormat="1">
      <c r="A1153" s="13"/>
      <c r="B1153" s="233"/>
      <c r="C1153" s="234"/>
      <c r="D1153" s="235" t="s">
        <v>198</v>
      </c>
      <c r="E1153" s="236" t="s">
        <v>19</v>
      </c>
      <c r="F1153" s="237" t="s">
        <v>7364</v>
      </c>
      <c r="G1153" s="234"/>
      <c r="H1153" s="236" t="s">
        <v>19</v>
      </c>
      <c r="I1153" s="238"/>
      <c r="J1153" s="234"/>
      <c r="K1153" s="234"/>
      <c r="L1153" s="239"/>
      <c r="M1153" s="240"/>
      <c r="N1153" s="241"/>
      <c r="O1153" s="241"/>
      <c r="P1153" s="241"/>
      <c r="Q1153" s="241"/>
      <c r="R1153" s="241"/>
      <c r="S1153" s="241"/>
      <c r="T1153" s="242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43" t="s">
        <v>198</v>
      </c>
      <c r="AU1153" s="243" t="s">
        <v>82</v>
      </c>
      <c r="AV1153" s="13" t="s">
        <v>80</v>
      </c>
      <c r="AW1153" s="13" t="s">
        <v>35</v>
      </c>
      <c r="AX1153" s="13" t="s">
        <v>73</v>
      </c>
      <c r="AY1153" s="243" t="s">
        <v>188</v>
      </c>
    </row>
    <row r="1154" s="14" customFormat="1">
      <c r="A1154" s="14"/>
      <c r="B1154" s="244"/>
      <c r="C1154" s="245"/>
      <c r="D1154" s="235" t="s">
        <v>198</v>
      </c>
      <c r="E1154" s="246" t="s">
        <v>19</v>
      </c>
      <c r="F1154" s="247" t="s">
        <v>80</v>
      </c>
      <c r="G1154" s="245"/>
      <c r="H1154" s="248">
        <v>1</v>
      </c>
      <c r="I1154" s="249"/>
      <c r="J1154" s="245"/>
      <c r="K1154" s="245"/>
      <c r="L1154" s="250"/>
      <c r="M1154" s="251"/>
      <c r="N1154" s="252"/>
      <c r="O1154" s="252"/>
      <c r="P1154" s="252"/>
      <c r="Q1154" s="252"/>
      <c r="R1154" s="252"/>
      <c r="S1154" s="252"/>
      <c r="T1154" s="253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54" t="s">
        <v>198</v>
      </c>
      <c r="AU1154" s="254" t="s">
        <v>82</v>
      </c>
      <c r="AV1154" s="14" t="s">
        <v>82</v>
      </c>
      <c r="AW1154" s="14" t="s">
        <v>35</v>
      </c>
      <c r="AX1154" s="14" t="s">
        <v>73</v>
      </c>
      <c r="AY1154" s="254" t="s">
        <v>188</v>
      </c>
    </row>
    <row r="1155" s="15" customFormat="1">
      <c r="A1155" s="15"/>
      <c r="B1155" s="255"/>
      <c r="C1155" s="256"/>
      <c r="D1155" s="235" t="s">
        <v>198</v>
      </c>
      <c r="E1155" s="257" t="s">
        <v>19</v>
      </c>
      <c r="F1155" s="258" t="s">
        <v>229</v>
      </c>
      <c r="G1155" s="256"/>
      <c r="H1155" s="259">
        <v>1</v>
      </c>
      <c r="I1155" s="260"/>
      <c r="J1155" s="256"/>
      <c r="K1155" s="256"/>
      <c r="L1155" s="261"/>
      <c r="M1155" s="262"/>
      <c r="N1155" s="263"/>
      <c r="O1155" s="263"/>
      <c r="P1155" s="263"/>
      <c r="Q1155" s="263"/>
      <c r="R1155" s="263"/>
      <c r="S1155" s="263"/>
      <c r="T1155" s="264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T1155" s="265" t="s">
        <v>198</v>
      </c>
      <c r="AU1155" s="265" t="s">
        <v>82</v>
      </c>
      <c r="AV1155" s="15" t="s">
        <v>135</v>
      </c>
      <c r="AW1155" s="15" t="s">
        <v>35</v>
      </c>
      <c r="AX1155" s="15" t="s">
        <v>80</v>
      </c>
      <c r="AY1155" s="265" t="s">
        <v>188</v>
      </c>
    </row>
    <row r="1156" s="2" customFormat="1" ht="16.5" customHeight="1">
      <c r="A1156" s="40"/>
      <c r="B1156" s="41"/>
      <c r="C1156" s="215" t="s">
        <v>2007</v>
      </c>
      <c r="D1156" s="215" t="s">
        <v>190</v>
      </c>
      <c r="E1156" s="216" t="s">
        <v>1382</v>
      </c>
      <c r="F1156" s="217" t="s">
        <v>1383</v>
      </c>
      <c r="G1156" s="218" t="s">
        <v>501</v>
      </c>
      <c r="H1156" s="219">
        <v>6.7190000000000003</v>
      </c>
      <c r="I1156" s="220"/>
      <c r="J1156" s="221">
        <f>ROUND(I1156*H1156,2)</f>
        <v>0</v>
      </c>
      <c r="K1156" s="217" t="s">
        <v>194</v>
      </c>
      <c r="L1156" s="46"/>
      <c r="M1156" s="222" t="s">
        <v>19</v>
      </c>
      <c r="N1156" s="223" t="s">
        <v>44</v>
      </c>
      <c r="O1156" s="86"/>
      <c r="P1156" s="224">
        <f>O1156*H1156</f>
        <v>0</v>
      </c>
      <c r="Q1156" s="224">
        <v>0.00040000000000000002</v>
      </c>
      <c r="R1156" s="224">
        <f>Q1156*H1156</f>
        <v>0.0026876000000000001</v>
      </c>
      <c r="S1156" s="224">
        <v>0</v>
      </c>
      <c r="T1156" s="225">
        <f>S1156*H1156</f>
        <v>0</v>
      </c>
      <c r="U1156" s="40"/>
      <c r="V1156" s="40"/>
      <c r="W1156" s="40"/>
      <c r="X1156" s="40"/>
      <c r="Y1156" s="40"/>
      <c r="Z1156" s="40"/>
      <c r="AA1156" s="40"/>
      <c r="AB1156" s="40"/>
      <c r="AC1156" s="40"/>
      <c r="AD1156" s="40"/>
      <c r="AE1156" s="40"/>
      <c r="AR1156" s="226" t="s">
        <v>342</v>
      </c>
      <c r="AT1156" s="226" t="s">
        <v>190</v>
      </c>
      <c r="AU1156" s="226" t="s">
        <v>82</v>
      </c>
      <c r="AY1156" s="19" t="s">
        <v>188</v>
      </c>
      <c r="BE1156" s="227">
        <f>IF(N1156="základní",J1156,0)</f>
        <v>0</v>
      </c>
      <c r="BF1156" s="227">
        <f>IF(N1156="snížená",J1156,0)</f>
        <v>0</v>
      </c>
      <c r="BG1156" s="227">
        <f>IF(N1156="zákl. přenesená",J1156,0)</f>
        <v>0</v>
      </c>
      <c r="BH1156" s="227">
        <f>IF(N1156="sníž. přenesená",J1156,0)</f>
        <v>0</v>
      </c>
      <c r="BI1156" s="227">
        <f>IF(N1156="nulová",J1156,0)</f>
        <v>0</v>
      </c>
      <c r="BJ1156" s="19" t="s">
        <v>80</v>
      </c>
      <c r="BK1156" s="227">
        <f>ROUND(I1156*H1156,2)</f>
        <v>0</v>
      </c>
      <c r="BL1156" s="19" t="s">
        <v>342</v>
      </c>
      <c r="BM1156" s="226" t="s">
        <v>7365</v>
      </c>
    </row>
    <row r="1157" s="2" customFormat="1">
      <c r="A1157" s="40"/>
      <c r="B1157" s="41"/>
      <c r="C1157" s="42"/>
      <c r="D1157" s="228" t="s">
        <v>196</v>
      </c>
      <c r="E1157" s="42"/>
      <c r="F1157" s="229" t="s">
        <v>1385</v>
      </c>
      <c r="G1157" s="42"/>
      <c r="H1157" s="42"/>
      <c r="I1157" s="230"/>
      <c r="J1157" s="42"/>
      <c r="K1157" s="42"/>
      <c r="L1157" s="46"/>
      <c r="M1157" s="231"/>
      <c r="N1157" s="232"/>
      <c r="O1157" s="86"/>
      <c r="P1157" s="86"/>
      <c r="Q1157" s="86"/>
      <c r="R1157" s="86"/>
      <c r="S1157" s="86"/>
      <c r="T1157" s="87"/>
      <c r="U1157" s="40"/>
      <c r="V1157" s="40"/>
      <c r="W1157" s="40"/>
      <c r="X1157" s="40"/>
      <c r="Y1157" s="40"/>
      <c r="Z1157" s="40"/>
      <c r="AA1157" s="40"/>
      <c r="AB1157" s="40"/>
      <c r="AC1157" s="40"/>
      <c r="AD1157" s="40"/>
      <c r="AE1157" s="40"/>
      <c r="AT1157" s="19" t="s">
        <v>196</v>
      </c>
      <c r="AU1157" s="19" t="s">
        <v>82</v>
      </c>
    </row>
    <row r="1158" s="13" customFormat="1">
      <c r="A1158" s="13"/>
      <c r="B1158" s="233"/>
      <c r="C1158" s="234"/>
      <c r="D1158" s="235" t="s">
        <v>198</v>
      </c>
      <c r="E1158" s="236" t="s">
        <v>19</v>
      </c>
      <c r="F1158" s="237" t="s">
        <v>1342</v>
      </c>
      <c r="G1158" s="234"/>
      <c r="H1158" s="236" t="s">
        <v>19</v>
      </c>
      <c r="I1158" s="238"/>
      <c r="J1158" s="234"/>
      <c r="K1158" s="234"/>
      <c r="L1158" s="239"/>
      <c r="M1158" s="240"/>
      <c r="N1158" s="241"/>
      <c r="O1158" s="241"/>
      <c r="P1158" s="241"/>
      <c r="Q1158" s="241"/>
      <c r="R1158" s="241"/>
      <c r="S1158" s="241"/>
      <c r="T1158" s="242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43" t="s">
        <v>198</v>
      </c>
      <c r="AU1158" s="243" t="s">
        <v>82</v>
      </c>
      <c r="AV1158" s="13" t="s">
        <v>80</v>
      </c>
      <c r="AW1158" s="13" t="s">
        <v>35</v>
      </c>
      <c r="AX1158" s="13" t="s">
        <v>73</v>
      </c>
      <c r="AY1158" s="243" t="s">
        <v>188</v>
      </c>
    </row>
    <row r="1159" s="13" customFormat="1">
      <c r="A1159" s="13"/>
      <c r="B1159" s="233"/>
      <c r="C1159" s="234"/>
      <c r="D1159" s="235" t="s">
        <v>198</v>
      </c>
      <c r="E1159" s="236" t="s">
        <v>19</v>
      </c>
      <c r="F1159" s="237" t="s">
        <v>7366</v>
      </c>
      <c r="G1159" s="234"/>
      <c r="H1159" s="236" t="s">
        <v>19</v>
      </c>
      <c r="I1159" s="238"/>
      <c r="J1159" s="234"/>
      <c r="K1159" s="234"/>
      <c r="L1159" s="239"/>
      <c r="M1159" s="240"/>
      <c r="N1159" s="241"/>
      <c r="O1159" s="241"/>
      <c r="P1159" s="241"/>
      <c r="Q1159" s="241"/>
      <c r="R1159" s="241"/>
      <c r="S1159" s="241"/>
      <c r="T1159" s="242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43" t="s">
        <v>198</v>
      </c>
      <c r="AU1159" s="243" t="s">
        <v>82</v>
      </c>
      <c r="AV1159" s="13" t="s">
        <v>80</v>
      </c>
      <c r="AW1159" s="13" t="s">
        <v>35</v>
      </c>
      <c r="AX1159" s="13" t="s">
        <v>73</v>
      </c>
      <c r="AY1159" s="243" t="s">
        <v>188</v>
      </c>
    </row>
    <row r="1160" s="14" customFormat="1">
      <c r="A1160" s="14"/>
      <c r="B1160" s="244"/>
      <c r="C1160" s="245"/>
      <c r="D1160" s="235" t="s">
        <v>198</v>
      </c>
      <c r="E1160" s="246" t="s">
        <v>19</v>
      </c>
      <c r="F1160" s="247" t="s">
        <v>7367</v>
      </c>
      <c r="G1160" s="245"/>
      <c r="H1160" s="248">
        <v>3.3999999999999999</v>
      </c>
      <c r="I1160" s="249"/>
      <c r="J1160" s="245"/>
      <c r="K1160" s="245"/>
      <c r="L1160" s="250"/>
      <c r="M1160" s="251"/>
      <c r="N1160" s="252"/>
      <c r="O1160" s="252"/>
      <c r="P1160" s="252"/>
      <c r="Q1160" s="252"/>
      <c r="R1160" s="252"/>
      <c r="S1160" s="252"/>
      <c r="T1160" s="253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54" t="s">
        <v>198</v>
      </c>
      <c r="AU1160" s="254" t="s">
        <v>82</v>
      </c>
      <c r="AV1160" s="14" t="s">
        <v>82</v>
      </c>
      <c r="AW1160" s="14" t="s">
        <v>35</v>
      </c>
      <c r="AX1160" s="14" t="s">
        <v>73</v>
      </c>
      <c r="AY1160" s="254" t="s">
        <v>188</v>
      </c>
    </row>
    <row r="1161" s="13" customFormat="1">
      <c r="A1161" s="13"/>
      <c r="B1161" s="233"/>
      <c r="C1161" s="234"/>
      <c r="D1161" s="235" t="s">
        <v>198</v>
      </c>
      <c r="E1161" s="236" t="s">
        <v>19</v>
      </c>
      <c r="F1161" s="237" t="s">
        <v>7368</v>
      </c>
      <c r="G1161" s="234"/>
      <c r="H1161" s="236" t="s">
        <v>19</v>
      </c>
      <c r="I1161" s="238"/>
      <c r="J1161" s="234"/>
      <c r="K1161" s="234"/>
      <c r="L1161" s="239"/>
      <c r="M1161" s="240"/>
      <c r="N1161" s="241"/>
      <c r="O1161" s="241"/>
      <c r="P1161" s="241"/>
      <c r="Q1161" s="241"/>
      <c r="R1161" s="241"/>
      <c r="S1161" s="241"/>
      <c r="T1161" s="242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43" t="s">
        <v>198</v>
      </c>
      <c r="AU1161" s="243" t="s">
        <v>82</v>
      </c>
      <c r="AV1161" s="13" t="s">
        <v>80</v>
      </c>
      <c r="AW1161" s="13" t="s">
        <v>35</v>
      </c>
      <c r="AX1161" s="13" t="s">
        <v>73</v>
      </c>
      <c r="AY1161" s="243" t="s">
        <v>188</v>
      </c>
    </row>
    <row r="1162" s="14" customFormat="1">
      <c r="A1162" s="14"/>
      <c r="B1162" s="244"/>
      <c r="C1162" s="245"/>
      <c r="D1162" s="235" t="s">
        <v>198</v>
      </c>
      <c r="E1162" s="246" t="s">
        <v>19</v>
      </c>
      <c r="F1162" s="247" t="s">
        <v>7369</v>
      </c>
      <c r="G1162" s="245"/>
      <c r="H1162" s="248">
        <v>3.319</v>
      </c>
      <c r="I1162" s="249"/>
      <c r="J1162" s="245"/>
      <c r="K1162" s="245"/>
      <c r="L1162" s="250"/>
      <c r="M1162" s="251"/>
      <c r="N1162" s="252"/>
      <c r="O1162" s="252"/>
      <c r="P1162" s="252"/>
      <c r="Q1162" s="252"/>
      <c r="R1162" s="252"/>
      <c r="S1162" s="252"/>
      <c r="T1162" s="253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254" t="s">
        <v>198</v>
      </c>
      <c r="AU1162" s="254" t="s">
        <v>82</v>
      </c>
      <c r="AV1162" s="14" t="s">
        <v>82</v>
      </c>
      <c r="AW1162" s="14" t="s">
        <v>35</v>
      </c>
      <c r="AX1162" s="14" t="s">
        <v>73</v>
      </c>
      <c r="AY1162" s="254" t="s">
        <v>188</v>
      </c>
    </row>
    <row r="1163" s="15" customFormat="1">
      <c r="A1163" s="15"/>
      <c r="B1163" s="255"/>
      <c r="C1163" s="256"/>
      <c r="D1163" s="235" t="s">
        <v>198</v>
      </c>
      <c r="E1163" s="257" t="s">
        <v>19</v>
      </c>
      <c r="F1163" s="258" t="s">
        <v>229</v>
      </c>
      <c r="G1163" s="256"/>
      <c r="H1163" s="259">
        <v>6.7189999999999994</v>
      </c>
      <c r="I1163" s="260"/>
      <c r="J1163" s="256"/>
      <c r="K1163" s="256"/>
      <c r="L1163" s="261"/>
      <c r="M1163" s="262"/>
      <c r="N1163" s="263"/>
      <c r="O1163" s="263"/>
      <c r="P1163" s="263"/>
      <c r="Q1163" s="263"/>
      <c r="R1163" s="263"/>
      <c r="S1163" s="263"/>
      <c r="T1163" s="264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T1163" s="265" t="s">
        <v>198</v>
      </c>
      <c r="AU1163" s="265" t="s">
        <v>82</v>
      </c>
      <c r="AV1163" s="15" t="s">
        <v>135</v>
      </c>
      <c r="AW1163" s="15" t="s">
        <v>35</v>
      </c>
      <c r="AX1163" s="15" t="s">
        <v>80</v>
      </c>
      <c r="AY1163" s="265" t="s">
        <v>188</v>
      </c>
    </row>
    <row r="1164" s="2" customFormat="1" ht="16.5" customHeight="1">
      <c r="A1164" s="40"/>
      <c r="B1164" s="41"/>
      <c r="C1164" s="272" t="s">
        <v>2009</v>
      </c>
      <c r="D1164" s="272" t="s">
        <v>522</v>
      </c>
      <c r="E1164" s="273" t="s">
        <v>1391</v>
      </c>
      <c r="F1164" s="274" t="s">
        <v>1392</v>
      </c>
      <c r="G1164" s="275" t="s">
        <v>501</v>
      </c>
      <c r="H1164" s="276">
        <v>6.7190000000000003</v>
      </c>
      <c r="I1164" s="277"/>
      <c r="J1164" s="278">
        <f>ROUND(I1164*H1164,2)</f>
        <v>0</v>
      </c>
      <c r="K1164" s="274" t="s">
        <v>194</v>
      </c>
      <c r="L1164" s="279"/>
      <c r="M1164" s="280" t="s">
        <v>19</v>
      </c>
      <c r="N1164" s="281" t="s">
        <v>44</v>
      </c>
      <c r="O1164" s="86"/>
      <c r="P1164" s="224">
        <f>O1164*H1164</f>
        <v>0</v>
      </c>
      <c r="Q1164" s="224">
        <v>0</v>
      </c>
      <c r="R1164" s="224">
        <f>Q1164*H1164</f>
        <v>0</v>
      </c>
      <c r="S1164" s="224">
        <v>0</v>
      </c>
      <c r="T1164" s="225">
        <f>S1164*H1164</f>
        <v>0</v>
      </c>
      <c r="U1164" s="40"/>
      <c r="V1164" s="40"/>
      <c r="W1164" s="40"/>
      <c r="X1164" s="40"/>
      <c r="Y1164" s="40"/>
      <c r="Z1164" s="40"/>
      <c r="AA1164" s="40"/>
      <c r="AB1164" s="40"/>
      <c r="AC1164" s="40"/>
      <c r="AD1164" s="40"/>
      <c r="AE1164" s="40"/>
      <c r="AR1164" s="226" t="s">
        <v>630</v>
      </c>
      <c r="AT1164" s="226" t="s">
        <v>522</v>
      </c>
      <c r="AU1164" s="226" t="s">
        <v>82</v>
      </c>
      <c r="AY1164" s="19" t="s">
        <v>188</v>
      </c>
      <c r="BE1164" s="227">
        <f>IF(N1164="základní",J1164,0)</f>
        <v>0</v>
      </c>
      <c r="BF1164" s="227">
        <f>IF(N1164="snížená",J1164,0)</f>
        <v>0</v>
      </c>
      <c r="BG1164" s="227">
        <f>IF(N1164="zákl. přenesená",J1164,0)</f>
        <v>0</v>
      </c>
      <c r="BH1164" s="227">
        <f>IF(N1164="sníž. přenesená",J1164,0)</f>
        <v>0</v>
      </c>
      <c r="BI1164" s="227">
        <f>IF(N1164="nulová",J1164,0)</f>
        <v>0</v>
      </c>
      <c r="BJ1164" s="19" t="s">
        <v>80</v>
      </c>
      <c r="BK1164" s="227">
        <f>ROUND(I1164*H1164,2)</f>
        <v>0</v>
      </c>
      <c r="BL1164" s="19" t="s">
        <v>342</v>
      </c>
      <c r="BM1164" s="226" t="s">
        <v>7370</v>
      </c>
    </row>
    <row r="1165" s="13" customFormat="1">
      <c r="A1165" s="13"/>
      <c r="B1165" s="233"/>
      <c r="C1165" s="234"/>
      <c r="D1165" s="235" t="s">
        <v>198</v>
      </c>
      <c r="E1165" s="236" t="s">
        <v>19</v>
      </c>
      <c r="F1165" s="237" t="s">
        <v>1342</v>
      </c>
      <c r="G1165" s="234"/>
      <c r="H1165" s="236" t="s">
        <v>19</v>
      </c>
      <c r="I1165" s="238"/>
      <c r="J1165" s="234"/>
      <c r="K1165" s="234"/>
      <c r="L1165" s="239"/>
      <c r="M1165" s="240"/>
      <c r="N1165" s="241"/>
      <c r="O1165" s="241"/>
      <c r="P1165" s="241"/>
      <c r="Q1165" s="241"/>
      <c r="R1165" s="241"/>
      <c r="S1165" s="241"/>
      <c r="T1165" s="242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43" t="s">
        <v>198</v>
      </c>
      <c r="AU1165" s="243" t="s">
        <v>82</v>
      </c>
      <c r="AV1165" s="13" t="s">
        <v>80</v>
      </c>
      <c r="AW1165" s="13" t="s">
        <v>35</v>
      </c>
      <c r="AX1165" s="13" t="s">
        <v>73</v>
      </c>
      <c r="AY1165" s="243" t="s">
        <v>188</v>
      </c>
    </row>
    <row r="1166" s="13" customFormat="1">
      <c r="A1166" s="13"/>
      <c r="B1166" s="233"/>
      <c r="C1166" s="234"/>
      <c r="D1166" s="235" t="s">
        <v>198</v>
      </c>
      <c r="E1166" s="236" t="s">
        <v>19</v>
      </c>
      <c r="F1166" s="237" t="s">
        <v>7366</v>
      </c>
      <c r="G1166" s="234"/>
      <c r="H1166" s="236" t="s">
        <v>19</v>
      </c>
      <c r="I1166" s="238"/>
      <c r="J1166" s="234"/>
      <c r="K1166" s="234"/>
      <c r="L1166" s="239"/>
      <c r="M1166" s="240"/>
      <c r="N1166" s="241"/>
      <c r="O1166" s="241"/>
      <c r="P1166" s="241"/>
      <c r="Q1166" s="241"/>
      <c r="R1166" s="241"/>
      <c r="S1166" s="241"/>
      <c r="T1166" s="242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43" t="s">
        <v>198</v>
      </c>
      <c r="AU1166" s="243" t="s">
        <v>82</v>
      </c>
      <c r="AV1166" s="13" t="s">
        <v>80</v>
      </c>
      <c r="AW1166" s="13" t="s">
        <v>35</v>
      </c>
      <c r="AX1166" s="13" t="s">
        <v>73</v>
      </c>
      <c r="AY1166" s="243" t="s">
        <v>188</v>
      </c>
    </row>
    <row r="1167" s="14" customFormat="1">
      <c r="A1167" s="14"/>
      <c r="B1167" s="244"/>
      <c r="C1167" s="245"/>
      <c r="D1167" s="235" t="s">
        <v>198</v>
      </c>
      <c r="E1167" s="246" t="s">
        <v>19</v>
      </c>
      <c r="F1167" s="247" t="s">
        <v>7367</v>
      </c>
      <c r="G1167" s="245"/>
      <c r="H1167" s="248">
        <v>3.3999999999999999</v>
      </c>
      <c r="I1167" s="249"/>
      <c r="J1167" s="245"/>
      <c r="K1167" s="245"/>
      <c r="L1167" s="250"/>
      <c r="M1167" s="251"/>
      <c r="N1167" s="252"/>
      <c r="O1167" s="252"/>
      <c r="P1167" s="252"/>
      <c r="Q1167" s="252"/>
      <c r="R1167" s="252"/>
      <c r="S1167" s="252"/>
      <c r="T1167" s="253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54" t="s">
        <v>198</v>
      </c>
      <c r="AU1167" s="254" t="s">
        <v>82</v>
      </c>
      <c r="AV1167" s="14" t="s">
        <v>82</v>
      </c>
      <c r="AW1167" s="14" t="s">
        <v>35</v>
      </c>
      <c r="AX1167" s="14" t="s">
        <v>73</v>
      </c>
      <c r="AY1167" s="254" t="s">
        <v>188</v>
      </c>
    </row>
    <row r="1168" s="13" customFormat="1">
      <c r="A1168" s="13"/>
      <c r="B1168" s="233"/>
      <c r="C1168" s="234"/>
      <c r="D1168" s="235" t="s">
        <v>198</v>
      </c>
      <c r="E1168" s="236" t="s">
        <v>19</v>
      </c>
      <c r="F1168" s="237" t="s">
        <v>7368</v>
      </c>
      <c r="G1168" s="234"/>
      <c r="H1168" s="236" t="s">
        <v>19</v>
      </c>
      <c r="I1168" s="238"/>
      <c r="J1168" s="234"/>
      <c r="K1168" s="234"/>
      <c r="L1168" s="239"/>
      <c r="M1168" s="240"/>
      <c r="N1168" s="241"/>
      <c r="O1168" s="241"/>
      <c r="P1168" s="241"/>
      <c r="Q1168" s="241"/>
      <c r="R1168" s="241"/>
      <c r="S1168" s="241"/>
      <c r="T1168" s="242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43" t="s">
        <v>198</v>
      </c>
      <c r="AU1168" s="243" t="s">
        <v>82</v>
      </c>
      <c r="AV1168" s="13" t="s">
        <v>80</v>
      </c>
      <c r="AW1168" s="13" t="s">
        <v>35</v>
      </c>
      <c r="AX1168" s="13" t="s">
        <v>73</v>
      </c>
      <c r="AY1168" s="243" t="s">
        <v>188</v>
      </c>
    </row>
    <row r="1169" s="14" customFormat="1">
      <c r="A1169" s="14"/>
      <c r="B1169" s="244"/>
      <c r="C1169" s="245"/>
      <c r="D1169" s="235" t="s">
        <v>198</v>
      </c>
      <c r="E1169" s="246" t="s">
        <v>19</v>
      </c>
      <c r="F1169" s="247" t="s">
        <v>7369</v>
      </c>
      <c r="G1169" s="245"/>
      <c r="H1169" s="248">
        <v>3.319</v>
      </c>
      <c r="I1169" s="249"/>
      <c r="J1169" s="245"/>
      <c r="K1169" s="245"/>
      <c r="L1169" s="250"/>
      <c r="M1169" s="251"/>
      <c r="N1169" s="252"/>
      <c r="O1169" s="252"/>
      <c r="P1169" s="252"/>
      <c r="Q1169" s="252"/>
      <c r="R1169" s="252"/>
      <c r="S1169" s="252"/>
      <c r="T1169" s="253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54" t="s">
        <v>198</v>
      </c>
      <c r="AU1169" s="254" t="s">
        <v>82</v>
      </c>
      <c r="AV1169" s="14" t="s">
        <v>82</v>
      </c>
      <c r="AW1169" s="14" t="s">
        <v>35</v>
      </c>
      <c r="AX1169" s="14" t="s">
        <v>73</v>
      </c>
      <c r="AY1169" s="254" t="s">
        <v>188</v>
      </c>
    </row>
    <row r="1170" s="15" customFormat="1">
      <c r="A1170" s="15"/>
      <c r="B1170" s="255"/>
      <c r="C1170" s="256"/>
      <c r="D1170" s="235" t="s">
        <v>198</v>
      </c>
      <c r="E1170" s="257" t="s">
        <v>19</v>
      </c>
      <c r="F1170" s="258" t="s">
        <v>229</v>
      </c>
      <c r="G1170" s="256"/>
      <c r="H1170" s="259">
        <v>6.7189999999999994</v>
      </c>
      <c r="I1170" s="260"/>
      <c r="J1170" s="256"/>
      <c r="K1170" s="256"/>
      <c r="L1170" s="261"/>
      <c r="M1170" s="262"/>
      <c r="N1170" s="263"/>
      <c r="O1170" s="263"/>
      <c r="P1170" s="263"/>
      <c r="Q1170" s="263"/>
      <c r="R1170" s="263"/>
      <c r="S1170" s="263"/>
      <c r="T1170" s="264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T1170" s="265" t="s">
        <v>198</v>
      </c>
      <c r="AU1170" s="265" t="s">
        <v>82</v>
      </c>
      <c r="AV1170" s="15" t="s">
        <v>135</v>
      </c>
      <c r="AW1170" s="15" t="s">
        <v>35</v>
      </c>
      <c r="AX1170" s="15" t="s">
        <v>80</v>
      </c>
      <c r="AY1170" s="265" t="s">
        <v>188</v>
      </c>
    </row>
    <row r="1171" s="2" customFormat="1" ht="24.15" customHeight="1">
      <c r="A1171" s="40"/>
      <c r="B1171" s="41"/>
      <c r="C1171" s="215" t="s">
        <v>2011</v>
      </c>
      <c r="D1171" s="215" t="s">
        <v>190</v>
      </c>
      <c r="E1171" s="216" t="s">
        <v>7371</v>
      </c>
      <c r="F1171" s="217" t="s">
        <v>7372</v>
      </c>
      <c r="G1171" s="218" t="s">
        <v>501</v>
      </c>
      <c r="H1171" s="219">
        <v>8.5</v>
      </c>
      <c r="I1171" s="220"/>
      <c r="J1171" s="221">
        <f>ROUND(I1171*H1171,2)</f>
        <v>0</v>
      </c>
      <c r="K1171" s="217" t="s">
        <v>194</v>
      </c>
      <c r="L1171" s="46"/>
      <c r="M1171" s="222" t="s">
        <v>19</v>
      </c>
      <c r="N1171" s="223" t="s">
        <v>44</v>
      </c>
      <c r="O1171" s="86"/>
      <c r="P1171" s="224">
        <f>O1171*H1171</f>
        <v>0</v>
      </c>
      <c r="Q1171" s="224">
        <v>0</v>
      </c>
      <c r="R1171" s="224">
        <f>Q1171*H1171</f>
        <v>0</v>
      </c>
      <c r="S1171" s="224">
        <v>0</v>
      </c>
      <c r="T1171" s="225">
        <f>S1171*H1171</f>
        <v>0</v>
      </c>
      <c r="U1171" s="40"/>
      <c r="V1171" s="40"/>
      <c r="W1171" s="40"/>
      <c r="X1171" s="40"/>
      <c r="Y1171" s="40"/>
      <c r="Z1171" s="40"/>
      <c r="AA1171" s="40"/>
      <c r="AB1171" s="40"/>
      <c r="AC1171" s="40"/>
      <c r="AD1171" s="40"/>
      <c r="AE1171" s="40"/>
      <c r="AR1171" s="226" t="s">
        <v>342</v>
      </c>
      <c r="AT1171" s="226" t="s">
        <v>190</v>
      </c>
      <c r="AU1171" s="226" t="s">
        <v>82</v>
      </c>
      <c r="AY1171" s="19" t="s">
        <v>188</v>
      </c>
      <c r="BE1171" s="227">
        <f>IF(N1171="základní",J1171,0)</f>
        <v>0</v>
      </c>
      <c r="BF1171" s="227">
        <f>IF(N1171="snížená",J1171,0)</f>
        <v>0</v>
      </c>
      <c r="BG1171" s="227">
        <f>IF(N1171="zákl. přenesená",J1171,0)</f>
        <v>0</v>
      </c>
      <c r="BH1171" s="227">
        <f>IF(N1171="sníž. přenesená",J1171,0)</f>
        <v>0</v>
      </c>
      <c r="BI1171" s="227">
        <f>IF(N1171="nulová",J1171,0)</f>
        <v>0</v>
      </c>
      <c r="BJ1171" s="19" t="s">
        <v>80</v>
      </c>
      <c r="BK1171" s="227">
        <f>ROUND(I1171*H1171,2)</f>
        <v>0</v>
      </c>
      <c r="BL1171" s="19" t="s">
        <v>342</v>
      </c>
      <c r="BM1171" s="226" t="s">
        <v>7373</v>
      </c>
    </row>
    <row r="1172" s="2" customFormat="1">
      <c r="A1172" s="40"/>
      <c r="B1172" s="41"/>
      <c r="C1172" s="42"/>
      <c r="D1172" s="228" t="s">
        <v>196</v>
      </c>
      <c r="E1172" s="42"/>
      <c r="F1172" s="229" t="s">
        <v>7374</v>
      </c>
      <c r="G1172" s="42"/>
      <c r="H1172" s="42"/>
      <c r="I1172" s="230"/>
      <c r="J1172" s="42"/>
      <c r="K1172" s="42"/>
      <c r="L1172" s="46"/>
      <c r="M1172" s="231"/>
      <c r="N1172" s="232"/>
      <c r="O1172" s="86"/>
      <c r="P1172" s="86"/>
      <c r="Q1172" s="86"/>
      <c r="R1172" s="86"/>
      <c r="S1172" s="86"/>
      <c r="T1172" s="87"/>
      <c r="U1172" s="40"/>
      <c r="V1172" s="40"/>
      <c r="W1172" s="40"/>
      <c r="X1172" s="40"/>
      <c r="Y1172" s="40"/>
      <c r="Z1172" s="40"/>
      <c r="AA1172" s="40"/>
      <c r="AB1172" s="40"/>
      <c r="AC1172" s="40"/>
      <c r="AD1172" s="40"/>
      <c r="AE1172" s="40"/>
      <c r="AT1172" s="19" t="s">
        <v>196</v>
      </c>
      <c r="AU1172" s="19" t="s">
        <v>82</v>
      </c>
    </row>
    <row r="1173" s="13" customFormat="1">
      <c r="A1173" s="13"/>
      <c r="B1173" s="233"/>
      <c r="C1173" s="234"/>
      <c r="D1173" s="235" t="s">
        <v>198</v>
      </c>
      <c r="E1173" s="236" t="s">
        <v>19</v>
      </c>
      <c r="F1173" s="237" t="s">
        <v>7375</v>
      </c>
      <c r="G1173" s="234"/>
      <c r="H1173" s="236" t="s">
        <v>19</v>
      </c>
      <c r="I1173" s="238"/>
      <c r="J1173" s="234"/>
      <c r="K1173" s="234"/>
      <c r="L1173" s="239"/>
      <c r="M1173" s="240"/>
      <c r="N1173" s="241"/>
      <c r="O1173" s="241"/>
      <c r="P1173" s="241"/>
      <c r="Q1173" s="241"/>
      <c r="R1173" s="241"/>
      <c r="S1173" s="241"/>
      <c r="T1173" s="242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43" t="s">
        <v>198</v>
      </c>
      <c r="AU1173" s="243" t="s">
        <v>82</v>
      </c>
      <c r="AV1173" s="13" t="s">
        <v>80</v>
      </c>
      <c r="AW1173" s="13" t="s">
        <v>35</v>
      </c>
      <c r="AX1173" s="13" t="s">
        <v>73</v>
      </c>
      <c r="AY1173" s="243" t="s">
        <v>188</v>
      </c>
    </row>
    <row r="1174" s="14" customFormat="1">
      <c r="A1174" s="14"/>
      <c r="B1174" s="244"/>
      <c r="C1174" s="245"/>
      <c r="D1174" s="235" t="s">
        <v>198</v>
      </c>
      <c r="E1174" s="246" t="s">
        <v>19</v>
      </c>
      <c r="F1174" s="247" t="s">
        <v>7376</v>
      </c>
      <c r="G1174" s="245"/>
      <c r="H1174" s="248">
        <v>7.5</v>
      </c>
      <c r="I1174" s="249"/>
      <c r="J1174" s="245"/>
      <c r="K1174" s="245"/>
      <c r="L1174" s="250"/>
      <c r="M1174" s="251"/>
      <c r="N1174" s="252"/>
      <c r="O1174" s="252"/>
      <c r="P1174" s="252"/>
      <c r="Q1174" s="252"/>
      <c r="R1174" s="252"/>
      <c r="S1174" s="252"/>
      <c r="T1174" s="253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54" t="s">
        <v>198</v>
      </c>
      <c r="AU1174" s="254" t="s">
        <v>82</v>
      </c>
      <c r="AV1174" s="14" t="s">
        <v>82</v>
      </c>
      <c r="AW1174" s="14" t="s">
        <v>35</v>
      </c>
      <c r="AX1174" s="14" t="s">
        <v>73</v>
      </c>
      <c r="AY1174" s="254" t="s">
        <v>188</v>
      </c>
    </row>
    <row r="1175" s="14" customFormat="1">
      <c r="A1175" s="14"/>
      <c r="B1175" s="244"/>
      <c r="C1175" s="245"/>
      <c r="D1175" s="235" t="s">
        <v>198</v>
      </c>
      <c r="E1175" s="246" t="s">
        <v>19</v>
      </c>
      <c r="F1175" s="247" t="s">
        <v>7294</v>
      </c>
      <c r="G1175" s="245"/>
      <c r="H1175" s="248">
        <v>1</v>
      </c>
      <c r="I1175" s="249"/>
      <c r="J1175" s="245"/>
      <c r="K1175" s="245"/>
      <c r="L1175" s="250"/>
      <c r="M1175" s="251"/>
      <c r="N1175" s="252"/>
      <c r="O1175" s="252"/>
      <c r="P1175" s="252"/>
      <c r="Q1175" s="252"/>
      <c r="R1175" s="252"/>
      <c r="S1175" s="252"/>
      <c r="T1175" s="253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54" t="s">
        <v>198</v>
      </c>
      <c r="AU1175" s="254" t="s">
        <v>82</v>
      </c>
      <c r="AV1175" s="14" t="s">
        <v>82</v>
      </c>
      <c r="AW1175" s="14" t="s">
        <v>35</v>
      </c>
      <c r="AX1175" s="14" t="s">
        <v>73</v>
      </c>
      <c r="AY1175" s="254" t="s">
        <v>188</v>
      </c>
    </row>
    <row r="1176" s="15" customFormat="1">
      <c r="A1176" s="15"/>
      <c r="B1176" s="255"/>
      <c r="C1176" s="256"/>
      <c r="D1176" s="235" t="s">
        <v>198</v>
      </c>
      <c r="E1176" s="257" t="s">
        <v>19</v>
      </c>
      <c r="F1176" s="258" t="s">
        <v>229</v>
      </c>
      <c r="G1176" s="256"/>
      <c r="H1176" s="259">
        <v>8.5</v>
      </c>
      <c r="I1176" s="260"/>
      <c r="J1176" s="256"/>
      <c r="K1176" s="256"/>
      <c r="L1176" s="261"/>
      <c r="M1176" s="262"/>
      <c r="N1176" s="263"/>
      <c r="O1176" s="263"/>
      <c r="P1176" s="263"/>
      <c r="Q1176" s="263"/>
      <c r="R1176" s="263"/>
      <c r="S1176" s="263"/>
      <c r="T1176" s="264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T1176" s="265" t="s">
        <v>198</v>
      </c>
      <c r="AU1176" s="265" t="s">
        <v>82</v>
      </c>
      <c r="AV1176" s="15" t="s">
        <v>135</v>
      </c>
      <c r="AW1176" s="15" t="s">
        <v>35</v>
      </c>
      <c r="AX1176" s="15" t="s">
        <v>80</v>
      </c>
      <c r="AY1176" s="265" t="s">
        <v>188</v>
      </c>
    </row>
    <row r="1177" s="2" customFormat="1" ht="16.5" customHeight="1">
      <c r="A1177" s="40"/>
      <c r="B1177" s="41"/>
      <c r="C1177" s="272" t="s">
        <v>2016</v>
      </c>
      <c r="D1177" s="272" t="s">
        <v>522</v>
      </c>
      <c r="E1177" s="273" t="s">
        <v>7377</v>
      </c>
      <c r="F1177" s="274" t="s">
        <v>7378</v>
      </c>
      <c r="G1177" s="275" t="s">
        <v>442</v>
      </c>
      <c r="H1177" s="276">
        <v>7</v>
      </c>
      <c r="I1177" s="277"/>
      <c r="J1177" s="278">
        <f>ROUND(I1177*H1177,2)</f>
        <v>0</v>
      </c>
      <c r="K1177" s="274" t="s">
        <v>194</v>
      </c>
      <c r="L1177" s="279"/>
      <c r="M1177" s="280" t="s">
        <v>19</v>
      </c>
      <c r="N1177" s="281" t="s">
        <v>44</v>
      </c>
      <c r="O1177" s="86"/>
      <c r="P1177" s="224">
        <f>O1177*H1177</f>
        <v>0</v>
      </c>
      <c r="Q1177" s="224">
        <v>0.0166</v>
      </c>
      <c r="R1177" s="224">
        <f>Q1177*H1177</f>
        <v>0.1162</v>
      </c>
      <c r="S1177" s="224">
        <v>0</v>
      </c>
      <c r="T1177" s="225">
        <f>S1177*H1177</f>
        <v>0</v>
      </c>
      <c r="U1177" s="40"/>
      <c r="V1177" s="40"/>
      <c r="W1177" s="40"/>
      <c r="X1177" s="40"/>
      <c r="Y1177" s="40"/>
      <c r="Z1177" s="40"/>
      <c r="AA1177" s="40"/>
      <c r="AB1177" s="40"/>
      <c r="AC1177" s="40"/>
      <c r="AD1177" s="40"/>
      <c r="AE1177" s="40"/>
      <c r="AR1177" s="226" t="s">
        <v>630</v>
      </c>
      <c r="AT1177" s="226" t="s">
        <v>522</v>
      </c>
      <c r="AU1177" s="226" t="s">
        <v>82</v>
      </c>
      <c r="AY1177" s="19" t="s">
        <v>188</v>
      </c>
      <c r="BE1177" s="227">
        <f>IF(N1177="základní",J1177,0)</f>
        <v>0</v>
      </c>
      <c r="BF1177" s="227">
        <f>IF(N1177="snížená",J1177,0)</f>
        <v>0</v>
      </c>
      <c r="BG1177" s="227">
        <f>IF(N1177="zákl. přenesená",J1177,0)</f>
        <v>0</v>
      </c>
      <c r="BH1177" s="227">
        <f>IF(N1177="sníž. přenesená",J1177,0)</f>
        <v>0</v>
      </c>
      <c r="BI1177" s="227">
        <f>IF(N1177="nulová",J1177,0)</f>
        <v>0</v>
      </c>
      <c r="BJ1177" s="19" t="s">
        <v>80</v>
      </c>
      <c r="BK1177" s="227">
        <f>ROUND(I1177*H1177,2)</f>
        <v>0</v>
      </c>
      <c r="BL1177" s="19" t="s">
        <v>342</v>
      </c>
      <c r="BM1177" s="226" t="s">
        <v>7379</v>
      </c>
    </row>
    <row r="1178" s="13" customFormat="1">
      <c r="A1178" s="13"/>
      <c r="B1178" s="233"/>
      <c r="C1178" s="234"/>
      <c r="D1178" s="235" t="s">
        <v>198</v>
      </c>
      <c r="E1178" s="236" t="s">
        <v>19</v>
      </c>
      <c r="F1178" s="237" t="s">
        <v>7375</v>
      </c>
      <c r="G1178" s="234"/>
      <c r="H1178" s="236" t="s">
        <v>19</v>
      </c>
      <c r="I1178" s="238"/>
      <c r="J1178" s="234"/>
      <c r="K1178" s="234"/>
      <c r="L1178" s="239"/>
      <c r="M1178" s="240"/>
      <c r="N1178" s="241"/>
      <c r="O1178" s="241"/>
      <c r="P1178" s="241"/>
      <c r="Q1178" s="241"/>
      <c r="R1178" s="241"/>
      <c r="S1178" s="241"/>
      <c r="T1178" s="242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243" t="s">
        <v>198</v>
      </c>
      <c r="AU1178" s="243" t="s">
        <v>82</v>
      </c>
      <c r="AV1178" s="13" t="s">
        <v>80</v>
      </c>
      <c r="AW1178" s="13" t="s">
        <v>35</v>
      </c>
      <c r="AX1178" s="13" t="s">
        <v>73</v>
      </c>
      <c r="AY1178" s="243" t="s">
        <v>188</v>
      </c>
    </row>
    <row r="1179" s="14" customFormat="1">
      <c r="A1179" s="14"/>
      <c r="B1179" s="244"/>
      <c r="C1179" s="245"/>
      <c r="D1179" s="235" t="s">
        <v>198</v>
      </c>
      <c r="E1179" s="246" t="s">
        <v>19</v>
      </c>
      <c r="F1179" s="247" t="s">
        <v>258</v>
      </c>
      <c r="G1179" s="245"/>
      <c r="H1179" s="248">
        <v>6</v>
      </c>
      <c r="I1179" s="249"/>
      <c r="J1179" s="245"/>
      <c r="K1179" s="245"/>
      <c r="L1179" s="250"/>
      <c r="M1179" s="251"/>
      <c r="N1179" s="252"/>
      <c r="O1179" s="252"/>
      <c r="P1179" s="252"/>
      <c r="Q1179" s="252"/>
      <c r="R1179" s="252"/>
      <c r="S1179" s="252"/>
      <c r="T1179" s="253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54" t="s">
        <v>198</v>
      </c>
      <c r="AU1179" s="254" t="s">
        <v>82</v>
      </c>
      <c r="AV1179" s="14" t="s">
        <v>82</v>
      </c>
      <c r="AW1179" s="14" t="s">
        <v>35</v>
      </c>
      <c r="AX1179" s="14" t="s">
        <v>73</v>
      </c>
      <c r="AY1179" s="254" t="s">
        <v>188</v>
      </c>
    </row>
    <row r="1180" s="14" customFormat="1">
      <c r="A1180" s="14"/>
      <c r="B1180" s="244"/>
      <c r="C1180" s="245"/>
      <c r="D1180" s="235" t="s">
        <v>198</v>
      </c>
      <c r="E1180" s="246" t="s">
        <v>19</v>
      </c>
      <c r="F1180" s="247" t="s">
        <v>80</v>
      </c>
      <c r="G1180" s="245"/>
      <c r="H1180" s="248">
        <v>1</v>
      </c>
      <c r="I1180" s="249"/>
      <c r="J1180" s="245"/>
      <c r="K1180" s="245"/>
      <c r="L1180" s="250"/>
      <c r="M1180" s="251"/>
      <c r="N1180" s="252"/>
      <c r="O1180" s="252"/>
      <c r="P1180" s="252"/>
      <c r="Q1180" s="252"/>
      <c r="R1180" s="252"/>
      <c r="S1180" s="252"/>
      <c r="T1180" s="253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54" t="s">
        <v>198</v>
      </c>
      <c r="AU1180" s="254" t="s">
        <v>82</v>
      </c>
      <c r="AV1180" s="14" t="s">
        <v>82</v>
      </c>
      <c r="AW1180" s="14" t="s">
        <v>35</v>
      </c>
      <c r="AX1180" s="14" t="s">
        <v>73</v>
      </c>
      <c r="AY1180" s="254" t="s">
        <v>188</v>
      </c>
    </row>
    <row r="1181" s="15" customFormat="1">
      <c r="A1181" s="15"/>
      <c r="B1181" s="255"/>
      <c r="C1181" s="256"/>
      <c r="D1181" s="235" t="s">
        <v>198</v>
      </c>
      <c r="E1181" s="257" t="s">
        <v>19</v>
      </c>
      <c r="F1181" s="258" t="s">
        <v>229</v>
      </c>
      <c r="G1181" s="256"/>
      <c r="H1181" s="259">
        <v>7</v>
      </c>
      <c r="I1181" s="260"/>
      <c r="J1181" s="256"/>
      <c r="K1181" s="256"/>
      <c r="L1181" s="261"/>
      <c r="M1181" s="262"/>
      <c r="N1181" s="263"/>
      <c r="O1181" s="263"/>
      <c r="P1181" s="263"/>
      <c r="Q1181" s="263"/>
      <c r="R1181" s="263"/>
      <c r="S1181" s="263"/>
      <c r="T1181" s="264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T1181" s="265" t="s">
        <v>198</v>
      </c>
      <c r="AU1181" s="265" t="s">
        <v>82</v>
      </c>
      <c r="AV1181" s="15" t="s">
        <v>135</v>
      </c>
      <c r="AW1181" s="15" t="s">
        <v>35</v>
      </c>
      <c r="AX1181" s="15" t="s">
        <v>80</v>
      </c>
      <c r="AY1181" s="265" t="s">
        <v>188</v>
      </c>
    </row>
    <row r="1182" s="2" customFormat="1" ht="21.75" customHeight="1">
      <c r="A1182" s="40"/>
      <c r="B1182" s="41"/>
      <c r="C1182" s="215" t="s">
        <v>2020</v>
      </c>
      <c r="D1182" s="215" t="s">
        <v>190</v>
      </c>
      <c r="E1182" s="216" t="s">
        <v>7380</v>
      </c>
      <c r="F1182" s="217" t="s">
        <v>7381</v>
      </c>
      <c r="G1182" s="218" t="s">
        <v>501</v>
      </c>
      <c r="H1182" s="219">
        <v>76.890000000000001</v>
      </c>
      <c r="I1182" s="220"/>
      <c r="J1182" s="221">
        <f>ROUND(I1182*H1182,2)</f>
        <v>0</v>
      </c>
      <c r="K1182" s="217" t="s">
        <v>194</v>
      </c>
      <c r="L1182" s="46"/>
      <c r="M1182" s="222" t="s">
        <v>19</v>
      </c>
      <c r="N1182" s="223" t="s">
        <v>44</v>
      </c>
      <c r="O1182" s="86"/>
      <c r="P1182" s="224">
        <f>O1182*H1182</f>
        <v>0</v>
      </c>
      <c r="Q1182" s="224">
        <v>0.00011</v>
      </c>
      <c r="R1182" s="224">
        <f>Q1182*H1182</f>
        <v>0.0084579000000000008</v>
      </c>
      <c r="S1182" s="224">
        <v>0</v>
      </c>
      <c r="T1182" s="225">
        <f>S1182*H1182</f>
        <v>0</v>
      </c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40"/>
      <c r="AE1182" s="40"/>
      <c r="AR1182" s="226" t="s">
        <v>342</v>
      </c>
      <c r="AT1182" s="226" t="s">
        <v>190</v>
      </c>
      <c r="AU1182" s="226" t="s">
        <v>82</v>
      </c>
      <c r="AY1182" s="19" t="s">
        <v>188</v>
      </c>
      <c r="BE1182" s="227">
        <f>IF(N1182="základní",J1182,0)</f>
        <v>0</v>
      </c>
      <c r="BF1182" s="227">
        <f>IF(N1182="snížená",J1182,0)</f>
        <v>0</v>
      </c>
      <c r="BG1182" s="227">
        <f>IF(N1182="zákl. přenesená",J1182,0)</f>
        <v>0</v>
      </c>
      <c r="BH1182" s="227">
        <f>IF(N1182="sníž. přenesená",J1182,0)</f>
        <v>0</v>
      </c>
      <c r="BI1182" s="227">
        <f>IF(N1182="nulová",J1182,0)</f>
        <v>0</v>
      </c>
      <c r="BJ1182" s="19" t="s">
        <v>80</v>
      </c>
      <c r="BK1182" s="227">
        <f>ROUND(I1182*H1182,2)</f>
        <v>0</v>
      </c>
      <c r="BL1182" s="19" t="s">
        <v>342</v>
      </c>
      <c r="BM1182" s="226" t="s">
        <v>7382</v>
      </c>
    </row>
    <row r="1183" s="2" customFormat="1">
      <c r="A1183" s="40"/>
      <c r="B1183" s="41"/>
      <c r="C1183" s="42"/>
      <c r="D1183" s="228" t="s">
        <v>196</v>
      </c>
      <c r="E1183" s="42"/>
      <c r="F1183" s="229" t="s">
        <v>7383</v>
      </c>
      <c r="G1183" s="42"/>
      <c r="H1183" s="42"/>
      <c r="I1183" s="230"/>
      <c r="J1183" s="42"/>
      <c r="K1183" s="42"/>
      <c r="L1183" s="46"/>
      <c r="M1183" s="231"/>
      <c r="N1183" s="232"/>
      <c r="O1183" s="86"/>
      <c r="P1183" s="86"/>
      <c r="Q1183" s="86"/>
      <c r="R1183" s="86"/>
      <c r="S1183" s="86"/>
      <c r="T1183" s="87"/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T1183" s="19" t="s">
        <v>196</v>
      </c>
      <c r="AU1183" s="19" t="s">
        <v>82</v>
      </c>
    </row>
    <row r="1184" s="13" customFormat="1">
      <c r="A1184" s="13"/>
      <c r="B1184" s="233"/>
      <c r="C1184" s="234"/>
      <c r="D1184" s="235" t="s">
        <v>198</v>
      </c>
      <c r="E1184" s="236" t="s">
        <v>19</v>
      </c>
      <c r="F1184" s="237" t="s">
        <v>7375</v>
      </c>
      <c r="G1184" s="234"/>
      <c r="H1184" s="236" t="s">
        <v>19</v>
      </c>
      <c r="I1184" s="238"/>
      <c r="J1184" s="234"/>
      <c r="K1184" s="234"/>
      <c r="L1184" s="239"/>
      <c r="M1184" s="240"/>
      <c r="N1184" s="241"/>
      <c r="O1184" s="241"/>
      <c r="P1184" s="241"/>
      <c r="Q1184" s="241"/>
      <c r="R1184" s="241"/>
      <c r="S1184" s="241"/>
      <c r="T1184" s="242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43" t="s">
        <v>198</v>
      </c>
      <c r="AU1184" s="243" t="s">
        <v>82</v>
      </c>
      <c r="AV1184" s="13" t="s">
        <v>80</v>
      </c>
      <c r="AW1184" s="13" t="s">
        <v>35</v>
      </c>
      <c r="AX1184" s="13" t="s">
        <v>73</v>
      </c>
      <c r="AY1184" s="243" t="s">
        <v>188</v>
      </c>
    </row>
    <row r="1185" s="14" customFormat="1">
      <c r="A1185" s="14"/>
      <c r="B1185" s="244"/>
      <c r="C1185" s="245"/>
      <c r="D1185" s="235" t="s">
        <v>198</v>
      </c>
      <c r="E1185" s="246" t="s">
        <v>19</v>
      </c>
      <c r="F1185" s="247" t="s">
        <v>7384</v>
      </c>
      <c r="G1185" s="245"/>
      <c r="H1185" s="248">
        <v>5.4000000000000004</v>
      </c>
      <c r="I1185" s="249"/>
      <c r="J1185" s="245"/>
      <c r="K1185" s="245"/>
      <c r="L1185" s="250"/>
      <c r="M1185" s="251"/>
      <c r="N1185" s="252"/>
      <c r="O1185" s="252"/>
      <c r="P1185" s="252"/>
      <c r="Q1185" s="252"/>
      <c r="R1185" s="252"/>
      <c r="S1185" s="252"/>
      <c r="T1185" s="253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54" t="s">
        <v>198</v>
      </c>
      <c r="AU1185" s="254" t="s">
        <v>82</v>
      </c>
      <c r="AV1185" s="14" t="s">
        <v>82</v>
      </c>
      <c r="AW1185" s="14" t="s">
        <v>35</v>
      </c>
      <c r="AX1185" s="14" t="s">
        <v>73</v>
      </c>
      <c r="AY1185" s="254" t="s">
        <v>188</v>
      </c>
    </row>
    <row r="1186" s="14" customFormat="1">
      <c r="A1186" s="14"/>
      <c r="B1186" s="244"/>
      <c r="C1186" s="245"/>
      <c r="D1186" s="235" t="s">
        <v>198</v>
      </c>
      <c r="E1186" s="246" t="s">
        <v>19</v>
      </c>
      <c r="F1186" s="247" t="s">
        <v>7385</v>
      </c>
      <c r="G1186" s="245"/>
      <c r="H1186" s="248">
        <v>6.6900000000000004</v>
      </c>
      <c r="I1186" s="249"/>
      <c r="J1186" s="245"/>
      <c r="K1186" s="245"/>
      <c r="L1186" s="250"/>
      <c r="M1186" s="251"/>
      <c r="N1186" s="252"/>
      <c r="O1186" s="252"/>
      <c r="P1186" s="252"/>
      <c r="Q1186" s="252"/>
      <c r="R1186" s="252"/>
      <c r="S1186" s="252"/>
      <c r="T1186" s="253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54" t="s">
        <v>198</v>
      </c>
      <c r="AU1186" s="254" t="s">
        <v>82</v>
      </c>
      <c r="AV1186" s="14" t="s">
        <v>82</v>
      </c>
      <c r="AW1186" s="14" t="s">
        <v>35</v>
      </c>
      <c r="AX1186" s="14" t="s">
        <v>73</v>
      </c>
      <c r="AY1186" s="254" t="s">
        <v>188</v>
      </c>
    </row>
    <row r="1187" s="14" customFormat="1">
      <c r="A1187" s="14"/>
      <c r="B1187" s="244"/>
      <c r="C1187" s="245"/>
      <c r="D1187" s="235" t="s">
        <v>198</v>
      </c>
      <c r="E1187" s="246" t="s">
        <v>19</v>
      </c>
      <c r="F1187" s="247" t="s">
        <v>7386</v>
      </c>
      <c r="G1187" s="245"/>
      <c r="H1187" s="248">
        <v>19.800000000000001</v>
      </c>
      <c r="I1187" s="249"/>
      <c r="J1187" s="245"/>
      <c r="K1187" s="245"/>
      <c r="L1187" s="250"/>
      <c r="M1187" s="251"/>
      <c r="N1187" s="252"/>
      <c r="O1187" s="252"/>
      <c r="P1187" s="252"/>
      <c r="Q1187" s="252"/>
      <c r="R1187" s="252"/>
      <c r="S1187" s="252"/>
      <c r="T1187" s="253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T1187" s="254" t="s">
        <v>198</v>
      </c>
      <c r="AU1187" s="254" t="s">
        <v>82</v>
      </c>
      <c r="AV1187" s="14" t="s">
        <v>82</v>
      </c>
      <c r="AW1187" s="14" t="s">
        <v>35</v>
      </c>
      <c r="AX1187" s="14" t="s">
        <v>73</v>
      </c>
      <c r="AY1187" s="254" t="s">
        <v>188</v>
      </c>
    </row>
    <row r="1188" s="14" customFormat="1">
      <c r="A1188" s="14"/>
      <c r="B1188" s="244"/>
      <c r="C1188" s="245"/>
      <c r="D1188" s="235" t="s">
        <v>198</v>
      </c>
      <c r="E1188" s="246" t="s">
        <v>19</v>
      </c>
      <c r="F1188" s="247" t="s">
        <v>7387</v>
      </c>
      <c r="G1188" s="245"/>
      <c r="H1188" s="248">
        <v>12.6</v>
      </c>
      <c r="I1188" s="249"/>
      <c r="J1188" s="245"/>
      <c r="K1188" s="245"/>
      <c r="L1188" s="250"/>
      <c r="M1188" s="251"/>
      <c r="N1188" s="252"/>
      <c r="O1188" s="252"/>
      <c r="P1188" s="252"/>
      <c r="Q1188" s="252"/>
      <c r="R1188" s="252"/>
      <c r="S1188" s="252"/>
      <c r="T1188" s="253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54" t="s">
        <v>198</v>
      </c>
      <c r="AU1188" s="254" t="s">
        <v>82</v>
      </c>
      <c r="AV1188" s="14" t="s">
        <v>82</v>
      </c>
      <c r="AW1188" s="14" t="s">
        <v>35</v>
      </c>
      <c r="AX1188" s="14" t="s">
        <v>73</v>
      </c>
      <c r="AY1188" s="254" t="s">
        <v>188</v>
      </c>
    </row>
    <row r="1189" s="14" customFormat="1">
      <c r="A1189" s="14"/>
      <c r="B1189" s="244"/>
      <c r="C1189" s="245"/>
      <c r="D1189" s="235" t="s">
        <v>198</v>
      </c>
      <c r="E1189" s="246" t="s">
        <v>19</v>
      </c>
      <c r="F1189" s="247" t="s">
        <v>7387</v>
      </c>
      <c r="G1189" s="245"/>
      <c r="H1189" s="248">
        <v>12.6</v>
      </c>
      <c r="I1189" s="249"/>
      <c r="J1189" s="245"/>
      <c r="K1189" s="245"/>
      <c r="L1189" s="250"/>
      <c r="M1189" s="251"/>
      <c r="N1189" s="252"/>
      <c r="O1189" s="252"/>
      <c r="P1189" s="252"/>
      <c r="Q1189" s="252"/>
      <c r="R1189" s="252"/>
      <c r="S1189" s="252"/>
      <c r="T1189" s="253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T1189" s="254" t="s">
        <v>198</v>
      </c>
      <c r="AU1189" s="254" t="s">
        <v>82</v>
      </c>
      <c r="AV1189" s="14" t="s">
        <v>82</v>
      </c>
      <c r="AW1189" s="14" t="s">
        <v>35</v>
      </c>
      <c r="AX1189" s="14" t="s">
        <v>73</v>
      </c>
      <c r="AY1189" s="254" t="s">
        <v>188</v>
      </c>
    </row>
    <row r="1190" s="14" customFormat="1">
      <c r="A1190" s="14"/>
      <c r="B1190" s="244"/>
      <c r="C1190" s="245"/>
      <c r="D1190" s="235" t="s">
        <v>198</v>
      </c>
      <c r="E1190" s="246" t="s">
        <v>19</v>
      </c>
      <c r="F1190" s="247" t="s">
        <v>7386</v>
      </c>
      <c r="G1190" s="245"/>
      <c r="H1190" s="248">
        <v>19.800000000000001</v>
      </c>
      <c r="I1190" s="249"/>
      <c r="J1190" s="245"/>
      <c r="K1190" s="245"/>
      <c r="L1190" s="250"/>
      <c r="M1190" s="251"/>
      <c r="N1190" s="252"/>
      <c r="O1190" s="252"/>
      <c r="P1190" s="252"/>
      <c r="Q1190" s="252"/>
      <c r="R1190" s="252"/>
      <c r="S1190" s="252"/>
      <c r="T1190" s="253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54" t="s">
        <v>198</v>
      </c>
      <c r="AU1190" s="254" t="s">
        <v>82</v>
      </c>
      <c r="AV1190" s="14" t="s">
        <v>82</v>
      </c>
      <c r="AW1190" s="14" t="s">
        <v>35</v>
      </c>
      <c r="AX1190" s="14" t="s">
        <v>73</v>
      </c>
      <c r="AY1190" s="254" t="s">
        <v>188</v>
      </c>
    </row>
    <row r="1191" s="15" customFormat="1">
      <c r="A1191" s="15"/>
      <c r="B1191" s="255"/>
      <c r="C1191" s="256"/>
      <c r="D1191" s="235" t="s">
        <v>198</v>
      </c>
      <c r="E1191" s="257" t="s">
        <v>19</v>
      </c>
      <c r="F1191" s="258" t="s">
        <v>229</v>
      </c>
      <c r="G1191" s="256"/>
      <c r="H1191" s="259">
        <v>76.890000000000001</v>
      </c>
      <c r="I1191" s="260"/>
      <c r="J1191" s="256"/>
      <c r="K1191" s="256"/>
      <c r="L1191" s="261"/>
      <c r="M1191" s="262"/>
      <c r="N1191" s="263"/>
      <c r="O1191" s="263"/>
      <c r="P1191" s="263"/>
      <c r="Q1191" s="263"/>
      <c r="R1191" s="263"/>
      <c r="S1191" s="263"/>
      <c r="T1191" s="264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T1191" s="265" t="s">
        <v>198</v>
      </c>
      <c r="AU1191" s="265" t="s">
        <v>82</v>
      </c>
      <c r="AV1191" s="15" t="s">
        <v>135</v>
      </c>
      <c r="AW1191" s="15" t="s">
        <v>35</v>
      </c>
      <c r="AX1191" s="15" t="s">
        <v>80</v>
      </c>
      <c r="AY1191" s="265" t="s">
        <v>188</v>
      </c>
    </row>
    <row r="1192" s="2" customFormat="1" ht="16.5" customHeight="1">
      <c r="A1192" s="40"/>
      <c r="B1192" s="41"/>
      <c r="C1192" s="272" t="s">
        <v>2026</v>
      </c>
      <c r="D1192" s="272" t="s">
        <v>522</v>
      </c>
      <c r="E1192" s="273" t="s">
        <v>7388</v>
      </c>
      <c r="F1192" s="274" t="s">
        <v>7389</v>
      </c>
      <c r="G1192" s="275" t="s">
        <v>345</v>
      </c>
      <c r="H1192" s="276">
        <v>0.42299999999999999</v>
      </c>
      <c r="I1192" s="277"/>
      <c r="J1192" s="278">
        <f>ROUND(I1192*H1192,2)</f>
        <v>0</v>
      </c>
      <c r="K1192" s="274" t="s">
        <v>194</v>
      </c>
      <c r="L1192" s="279"/>
      <c r="M1192" s="280" t="s">
        <v>19</v>
      </c>
      <c r="N1192" s="281" t="s">
        <v>44</v>
      </c>
      <c r="O1192" s="86"/>
      <c r="P1192" s="224">
        <f>O1192*H1192</f>
        <v>0</v>
      </c>
      <c r="Q1192" s="224">
        <v>1</v>
      </c>
      <c r="R1192" s="224">
        <f>Q1192*H1192</f>
        <v>0.42299999999999999</v>
      </c>
      <c r="S1192" s="224">
        <v>0</v>
      </c>
      <c r="T1192" s="225">
        <f>S1192*H1192</f>
        <v>0</v>
      </c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R1192" s="226" t="s">
        <v>630</v>
      </c>
      <c r="AT1192" s="226" t="s">
        <v>522</v>
      </c>
      <c r="AU1192" s="226" t="s">
        <v>82</v>
      </c>
      <c r="AY1192" s="19" t="s">
        <v>188</v>
      </c>
      <c r="BE1192" s="227">
        <f>IF(N1192="základní",J1192,0)</f>
        <v>0</v>
      </c>
      <c r="BF1192" s="227">
        <f>IF(N1192="snížená",J1192,0)</f>
        <v>0</v>
      </c>
      <c r="BG1192" s="227">
        <f>IF(N1192="zákl. přenesená",J1192,0)</f>
        <v>0</v>
      </c>
      <c r="BH1192" s="227">
        <f>IF(N1192="sníž. přenesená",J1192,0)</f>
        <v>0</v>
      </c>
      <c r="BI1192" s="227">
        <f>IF(N1192="nulová",J1192,0)</f>
        <v>0</v>
      </c>
      <c r="BJ1192" s="19" t="s">
        <v>80</v>
      </c>
      <c r="BK1192" s="227">
        <f>ROUND(I1192*H1192,2)</f>
        <v>0</v>
      </c>
      <c r="BL1192" s="19" t="s">
        <v>342</v>
      </c>
      <c r="BM1192" s="226" t="s">
        <v>7390</v>
      </c>
    </row>
    <row r="1193" s="13" customFormat="1">
      <c r="A1193" s="13"/>
      <c r="B1193" s="233"/>
      <c r="C1193" s="234"/>
      <c r="D1193" s="235" t="s">
        <v>198</v>
      </c>
      <c r="E1193" s="236" t="s">
        <v>19</v>
      </c>
      <c r="F1193" s="237" t="s">
        <v>7375</v>
      </c>
      <c r="G1193" s="234"/>
      <c r="H1193" s="236" t="s">
        <v>19</v>
      </c>
      <c r="I1193" s="238"/>
      <c r="J1193" s="234"/>
      <c r="K1193" s="234"/>
      <c r="L1193" s="239"/>
      <c r="M1193" s="240"/>
      <c r="N1193" s="241"/>
      <c r="O1193" s="241"/>
      <c r="P1193" s="241"/>
      <c r="Q1193" s="241"/>
      <c r="R1193" s="241"/>
      <c r="S1193" s="241"/>
      <c r="T1193" s="242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43" t="s">
        <v>198</v>
      </c>
      <c r="AU1193" s="243" t="s">
        <v>82</v>
      </c>
      <c r="AV1193" s="13" t="s">
        <v>80</v>
      </c>
      <c r="AW1193" s="13" t="s">
        <v>35</v>
      </c>
      <c r="AX1193" s="13" t="s">
        <v>73</v>
      </c>
      <c r="AY1193" s="243" t="s">
        <v>188</v>
      </c>
    </row>
    <row r="1194" s="14" customFormat="1">
      <c r="A1194" s="14"/>
      <c r="B1194" s="244"/>
      <c r="C1194" s="245"/>
      <c r="D1194" s="235" t="s">
        <v>198</v>
      </c>
      <c r="E1194" s="246" t="s">
        <v>19</v>
      </c>
      <c r="F1194" s="247" t="s">
        <v>7391</v>
      </c>
      <c r="G1194" s="245"/>
      <c r="H1194" s="248">
        <v>0.029999999999999999</v>
      </c>
      <c r="I1194" s="249"/>
      <c r="J1194" s="245"/>
      <c r="K1194" s="245"/>
      <c r="L1194" s="250"/>
      <c r="M1194" s="251"/>
      <c r="N1194" s="252"/>
      <c r="O1194" s="252"/>
      <c r="P1194" s="252"/>
      <c r="Q1194" s="252"/>
      <c r="R1194" s="252"/>
      <c r="S1194" s="252"/>
      <c r="T1194" s="253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54" t="s">
        <v>198</v>
      </c>
      <c r="AU1194" s="254" t="s">
        <v>82</v>
      </c>
      <c r="AV1194" s="14" t="s">
        <v>82</v>
      </c>
      <c r="AW1194" s="14" t="s">
        <v>35</v>
      </c>
      <c r="AX1194" s="14" t="s">
        <v>73</v>
      </c>
      <c r="AY1194" s="254" t="s">
        <v>188</v>
      </c>
    </row>
    <row r="1195" s="14" customFormat="1">
      <c r="A1195" s="14"/>
      <c r="B1195" s="244"/>
      <c r="C1195" s="245"/>
      <c r="D1195" s="235" t="s">
        <v>198</v>
      </c>
      <c r="E1195" s="246" t="s">
        <v>19</v>
      </c>
      <c r="F1195" s="247" t="s">
        <v>7392</v>
      </c>
      <c r="G1195" s="245"/>
      <c r="H1195" s="248">
        <v>0.036999999999999998</v>
      </c>
      <c r="I1195" s="249"/>
      <c r="J1195" s="245"/>
      <c r="K1195" s="245"/>
      <c r="L1195" s="250"/>
      <c r="M1195" s="251"/>
      <c r="N1195" s="252"/>
      <c r="O1195" s="252"/>
      <c r="P1195" s="252"/>
      <c r="Q1195" s="252"/>
      <c r="R1195" s="252"/>
      <c r="S1195" s="252"/>
      <c r="T1195" s="253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T1195" s="254" t="s">
        <v>198</v>
      </c>
      <c r="AU1195" s="254" t="s">
        <v>82</v>
      </c>
      <c r="AV1195" s="14" t="s">
        <v>82</v>
      </c>
      <c r="AW1195" s="14" t="s">
        <v>35</v>
      </c>
      <c r="AX1195" s="14" t="s">
        <v>73</v>
      </c>
      <c r="AY1195" s="254" t="s">
        <v>188</v>
      </c>
    </row>
    <row r="1196" s="14" customFormat="1">
      <c r="A1196" s="14"/>
      <c r="B1196" s="244"/>
      <c r="C1196" s="245"/>
      <c r="D1196" s="235" t="s">
        <v>198</v>
      </c>
      <c r="E1196" s="246" t="s">
        <v>19</v>
      </c>
      <c r="F1196" s="247" t="s">
        <v>7393</v>
      </c>
      <c r="G1196" s="245"/>
      <c r="H1196" s="248">
        <v>0.109</v>
      </c>
      <c r="I1196" s="249"/>
      <c r="J1196" s="245"/>
      <c r="K1196" s="245"/>
      <c r="L1196" s="250"/>
      <c r="M1196" s="251"/>
      <c r="N1196" s="252"/>
      <c r="O1196" s="252"/>
      <c r="P1196" s="252"/>
      <c r="Q1196" s="252"/>
      <c r="R1196" s="252"/>
      <c r="S1196" s="252"/>
      <c r="T1196" s="253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54" t="s">
        <v>198</v>
      </c>
      <c r="AU1196" s="254" t="s">
        <v>82</v>
      </c>
      <c r="AV1196" s="14" t="s">
        <v>82</v>
      </c>
      <c r="AW1196" s="14" t="s">
        <v>35</v>
      </c>
      <c r="AX1196" s="14" t="s">
        <v>73</v>
      </c>
      <c r="AY1196" s="254" t="s">
        <v>188</v>
      </c>
    </row>
    <row r="1197" s="14" customFormat="1">
      <c r="A1197" s="14"/>
      <c r="B1197" s="244"/>
      <c r="C1197" s="245"/>
      <c r="D1197" s="235" t="s">
        <v>198</v>
      </c>
      <c r="E1197" s="246" t="s">
        <v>19</v>
      </c>
      <c r="F1197" s="247" t="s">
        <v>7394</v>
      </c>
      <c r="G1197" s="245"/>
      <c r="H1197" s="248">
        <v>0.069000000000000006</v>
      </c>
      <c r="I1197" s="249"/>
      <c r="J1197" s="245"/>
      <c r="K1197" s="245"/>
      <c r="L1197" s="250"/>
      <c r="M1197" s="251"/>
      <c r="N1197" s="252"/>
      <c r="O1197" s="252"/>
      <c r="P1197" s="252"/>
      <c r="Q1197" s="252"/>
      <c r="R1197" s="252"/>
      <c r="S1197" s="252"/>
      <c r="T1197" s="253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54" t="s">
        <v>198</v>
      </c>
      <c r="AU1197" s="254" t="s">
        <v>82</v>
      </c>
      <c r="AV1197" s="14" t="s">
        <v>82</v>
      </c>
      <c r="AW1197" s="14" t="s">
        <v>35</v>
      </c>
      <c r="AX1197" s="14" t="s">
        <v>73</v>
      </c>
      <c r="AY1197" s="254" t="s">
        <v>188</v>
      </c>
    </row>
    <row r="1198" s="14" customFormat="1">
      <c r="A1198" s="14"/>
      <c r="B1198" s="244"/>
      <c r="C1198" s="245"/>
      <c r="D1198" s="235" t="s">
        <v>198</v>
      </c>
      <c r="E1198" s="246" t="s">
        <v>19</v>
      </c>
      <c r="F1198" s="247" t="s">
        <v>7394</v>
      </c>
      <c r="G1198" s="245"/>
      <c r="H1198" s="248">
        <v>0.069000000000000006</v>
      </c>
      <c r="I1198" s="249"/>
      <c r="J1198" s="245"/>
      <c r="K1198" s="245"/>
      <c r="L1198" s="250"/>
      <c r="M1198" s="251"/>
      <c r="N1198" s="252"/>
      <c r="O1198" s="252"/>
      <c r="P1198" s="252"/>
      <c r="Q1198" s="252"/>
      <c r="R1198" s="252"/>
      <c r="S1198" s="252"/>
      <c r="T1198" s="253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54" t="s">
        <v>198</v>
      </c>
      <c r="AU1198" s="254" t="s">
        <v>82</v>
      </c>
      <c r="AV1198" s="14" t="s">
        <v>82</v>
      </c>
      <c r="AW1198" s="14" t="s">
        <v>35</v>
      </c>
      <c r="AX1198" s="14" t="s">
        <v>73</v>
      </c>
      <c r="AY1198" s="254" t="s">
        <v>188</v>
      </c>
    </row>
    <row r="1199" s="14" customFormat="1">
      <c r="A1199" s="14"/>
      <c r="B1199" s="244"/>
      <c r="C1199" s="245"/>
      <c r="D1199" s="235" t="s">
        <v>198</v>
      </c>
      <c r="E1199" s="246" t="s">
        <v>19</v>
      </c>
      <c r="F1199" s="247" t="s">
        <v>7393</v>
      </c>
      <c r="G1199" s="245"/>
      <c r="H1199" s="248">
        <v>0.109</v>
      </c>
      <c r="I1199" s="249"/>
      <c r="J1199" s="245"/>
      <c r="K1199" s="245"/>
      <c r="L1199" s="250"/>
      <c r="M1199" s="251"/>
      <c r="N1199" s="252"/>
      <c r="O1199" s="252"/>
      <c r="P1199" s="252"/>
      <c r="Q1199" s="252"/>
      <c r="R1199" s="252"/>
      <c r="S1199" s="252"/>
      <c r="T1199" s="253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54" t="s">
        <v>198</v>
      </c>
      <c r="AU1199" s="254" t="s">
        <v>82</v>
      </c>
      <c r="AV1199" s="14" t="s">
        <v>82</v>
      </c>
      <c r="AW1199" s="14" t="s">
        <v>35</v>
      </c>
      <c r="AX1199" s="14" t="s">
        <v>73</v>
      </c>
      <c r="AY1199" s="254" t="s">
        <v>188</v>
      </c>
    </row>
    <row r="1200" s="15" customFormat="1">
      <c r="A1200" s="15"/>
      <c r="B1200" s="255"/>
      <c r="C1200" s="256"/>
      <c r="D1200" s="235" t="s">
        <v>198</v>
      </c>
      <c r="E1200" s="257" t="s">
        <v>19</v>
      </c>
      <c r="F1200" s="258" t="s">
        <v>229</v>
      </c>
      <c r="G1200" s="256"/>
      <c r="H1200" s="259">
        <v>0.42299999999999999</v>
      </c>
      <c r="I1200" s="260"/>
      <c r="J1200" s="256"/>
      <c r="K1200" s="256"/>
      <c r="L1200" s="261"/>
      <c r="M1200" s="262"/>
      <c r="N1200" s="263"/>
      <c r="O1200" s="263"/>
      <c r="P1200" s="263"/>
      <c r="Q1200" s="263"/>
      <c r="R1200" s="263"/>
      <c r="S1200" s="263"/>
      <c r="T1200" s="264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T1200" s="265" t="s">
        <v>198</v>
      </c>
      <c r="AU1200" s="265" t="s">
        <v>82</v>
      </c>
      <c r="AV1200" s="15" t="s">
        <v>135</v>
      </c>
      <c r="AW1200" s="15" t="s">
        <v>35</v>
      </c>
      <c r="AX1200" s="15" t="s">
        <v>80</v>
      </c>
      <c r="AY1200" s="265" t="s">
        <v>188</v>
      </c>
    </row>
    <row r="1201" s="2" customFormat="1" ht="16.5" customHeight="1">
      <c r="A1201" s="40"/>
      <c r="B1201" s="41"/>
      <c r="C1201" s="215" t="s">
        <v>2030</v>
      </c>
      <c r="D1201" s="215" t="s">
        <v>190</v>
      </c>
      <c r="E1201" s="216" t="s">
        <v>7395</v>
      </c>
      <c r="F1201" s="217" t="s">
        <v>7396</v>
      </c>
      <c r="G1201" s="218" t="s">
        <v>243</v>
      </c>
      <c r="H1201" s="219">
        <v>1.6879999999999999</v>
      </c>
      <c r="I1201" s="220"/>
      <c r="J1201" s="221">
        <f>ROUND(I1201*H1201,2)</f>
        <v>0</v>
      </c>
      <c r="K1201" s="217" t="s">
        <v>194</v>
      </c>
      <c r="L1201" s="46"/>
      <c r="M1201" s="222" t="s">
        <v>19</v>
      </c>
      <c r="N1201" s="223" t="s">
        <v>44</v>
      </c>
      <c r="O1201" s="86"/>
      <c r="P1201" s="224">
        <f>O1201*H1201</f>
        <v>0</v>
      </c>
      <c r="Q1201" s="224">
        <v>6.9999999999999994E-05</v>
      </c>
      <c r="R1201" s="224">
        <f>Q1201*H1201</f>
        <v>0.00011815999999999998</v>
      </c>
      <c r="S1201" s="224">
        <v>0</v>
      </c>
      <c r="T1201" s="225">
        <f>S1201*H1201</f>
        <v>0</v>
      </c>
      <c r="U1201" s="40"/>
      <c r="V1201" s="40"/>
      <c r="W1201" s="40"/>
      <c r="X1201" s="40"/>
      <c r="Y1201" s="40"/>
      <c r="Z1201" s="40"/>
      <c r="AA1201" s="40"/>
      <c r="AB1201" s="40"/>
      <c r="AC1201" s="40"/>
      <c r="AD1201" s="40"/>
      <c r="AE1201" s="40"/>
      <c r="AR1201" s="226" t="s">
        <v>342</v>
      </c>
      <c r="AT1201" s="226" t="s">
        <v>190</v>
      </c>
      <c r="AU1201" s="226" t="s">
        <v>82</v>
      </c>
      <c r="AY1201" s="19" t="s">
        <v>188</v>
      </c>
      <c r="BE1201" s="227">
        <f>IF(N1201="základní",J1201,0)</f>
        <v>0</v>
      </c>
      <c r="BF1201" s="227">
        <f>IF(N1201="snížená",J1201,0)</f>
        <v>0</v>
      </c>
      <c r="BG1201" s="227">
        <f>IF(N1201="zákl. přenesená",J1201,0)</f>
        <v>0</v>
      </c>
      <c r="BH1201" s="227">
        <f>IF(N1201="sníž. přenesená",J1201,0)</f>
        <v>0</v>
      </c>
      <c r="BI1201" s="227">
        <f>IF(N1201="nulová",J1201,0)</f>
        <v>0</v>
      </c>
      <c r="BJ1201" s="19" t="s">
        <v>80</v>
      </c>
      <c r="BK1201" s="227">
        <f>ROUND(I1201*H1201,2)</f>
        <v>0</v>
      </c>
      <c r="BL1201" s="19" t="s">
        <v>342</v>
      </c>
      <c r="BM1201" s="226" t="s">
        <v>7397</v>
      </c>
    </row>
    <row r="1202" s="2" customFormat="1">
      <c r="A1202" s="40"/>
      <c r="B1202" s="41"/>
      <c r="C1202" s="42"/>
      <c r="D1202" s="228" t="s">
        <v>196</v>
      </c>
      <c r="E1202" s="42"/>
      <c r="F1202" s="229" t="s">
        <v>7398</v>
      </c>
      <c r="G1202" s="42"/>
      <c r="H1202" s="42"/>
      <c r="I1202" s="230"/>
      <c r="J1202" s="42"/>
      <c r="K1202" s="42"/>
      <c r="L1202" s="46"/>
      <c r="M1202" s="231"/>
      <c r="N1202" s="232"/>
      <c r="O1202" s="86"/>
      <c r="P1202" s="86"/>
      <c r="Q1202" s="86"/>
      <c r="R1202" s="86"/>
      <c r="S1202" s="86"/>
      <c r="T1202" s="87"/>
      <c r="U1202" s="40"/>
      <c r="V1202" s="40"/>
      <c r="W1202" s="40"/>
      <c r="X1202" s="40"/>
      <c r="Y1202" s="40"/>
      <c r="Z1202" s="40"/>
      <c r="AA1202" s="40"/>
      <c r="AB1202" s="40"/>
      <c r="AC1202" s="40"/>
      <c r="AD1202" s="40"/>
      <c r="AE1202" s="40"/>
      <c r="AT1202" s="19" t="s">
        <v>196</v>
      </c>
      <c r="AU1202" s="19" t="s">
        <v>82</v>
      </c>
    </row>
    <row r="1203" s="13" customFormat="1">
      <c r="A1203" s="13"/>
      <c r="B1203" s="233"/>
      <c r="C1203" s="234"/>
      <c r="D1203" s="235" t="s">
        <v>198</v>
      </c>
      <c r="E1203" s="236" t="s">
        <v>19</v>
      </c>
      <c r="F1203" s="237" t="s">
        <v>7375</v>
      </c>
      <c r="G1203" s="234"/>
      <c r="H1203" s="236" t="s">
        <v>19</v>
      </c>
      <c r="I1203" s="238"/>
      <c r="J1203" s="234"/>
      <c r="K1203" s="234"/>
      <c r="L1203" s="239"/>
      <c r="M1203" s="240"/>
      <c r="N1203" s="241"/>
      <c r="O1203" s="241"/>
      <c r="P1203" s="241"/>
      <c r="Q1203" s="241"/>
      <c r="R1203" s="241"/>
      <c r="S1203" s="241"/>
      <c r="T1203" s="242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43" t="s">
        <v>198</v>
      </c>
      <c r="AU1203" s="243" t="s">
        <v>82</v>
      </c>
      <c r="AV1203" s="13" t="s">
        <v>80</v>
      </c>
      <c r="AW1203" s="13" t="s">
        <v>35</v>
      </c>
      <c r="AX1203" s="13" t="s">
        <v>73</v>
      </c>
      <c r="AY1203" s="243" t="s">
        <v>188</v>
      </c>
    </row>
    <row r="1204" s="14" customFormat="1">
      <c r="A1204" s="14"/>
      <c r="B1204" s="244"/>
      <c r="C1204" s="245"/>
      <c r="D1204" s="235" t="s">
        <v>198</v>
      </c>
      <c r="E1204" s="246" t="s">
        <v>19</v>
      </c>
      <c r="F1204" s="247" t="s">
        <v>7399</v>
      </c>
      <c r="G1204" s="245"/>
      <c r="H1204" s="248">
        <v>1.6879999999999999</v>
      </c>
      <c r="I1204" s="249"/>
      <c r="J1204" s="245"/>
      <c r="K1204" s="245"/>
      <c r="L1204" s="250"/>
      <c r="M1204" s="251"/>
      <c r="N1204" s="252"/>
      <c r="O1204" s="252"/>
      <c r="P1204" s="252"/>
      <c r="Q1204" s="252"/>
      <c r="R1204" s="252"/>
      <c r="S1204" s="252"/>
      <c r="T1204" s="253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54" t="s">
        <v>198</v>
      </c>
      <c r="AU1204" s="254" t="s">
        <v>82</v>
      </c>
      <c r="AV1204" s="14" t="s">
        <v>82</v>
      </c>
      <c r="AW1204" s="14" t="s">
        <v>35</v>
      </c>
      <c r="AX1204" s="14" t="s">
        <v>73</v>
      </c>
      <c r="AY1204" s="254" t="s">
        <v>188</v>
      </c>
    </row>
    <row r="1205" s="15" customFormat="1">
      <c r="A1205" s="15"/>
      <c r="B1205" s="255"/>
      <c r="C1205" s="256"/>
      <c r="D1205" s="235" t="s">
        <v>198</v>
      </c>
      <c r="E1205" s="257" t="s">
        <v>19</v>
      </c>
      <c r="F1205" s="258" t="s">
        <v>229</v>
      </c>
      <c r="G1205" s="256"/>
      <c r="H1205" s="259">
        <v>1.6879999999999999</v>
      </c>
      <c r="I1205" s="260"/>
      <c r="J1205" s="256"/>
      <c r="K1205" s="256"/>
      <c r="L1205" s="261"/>
      <c r="M1205" s="262"/>
      <c r="N1205" s="263"/>
      <c r="O1205" s="263"/>
      <c r="P1205" s="263"/>
      <c r="Q1205" s="263"/>
      <c r="R1205" s="263"/>
      <c r="S1205" s="263"/>
      <c r="T1205" s="264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T1205" s="265" t="s">
        <v>198</v>
      </c>
      <c r="AU1205" s="265" t="s">
        <v>82</v>
      </c>
      <c r="AV1205" s="15" t="s">
        <v>135</v>
      </c>
      <c r="AW1205" s="15" t="s">
        <v>35</v>
      </c>
      <c r="AX1205" s="15" t="s">
        <v>80</v>
      </c>
      <c r="AY1205" s="265" t="s">
        <v>188</v>
      </c>
    </row>
    <row r="1206" s="2" customFormat="1" ht="16.5" customHeight="1">
      <c r="A1206" s="40"/>
      <c r="B1206" s="41"/>
      <c r="C1206" s="215" t="s">
        <v>2033</v>
      </c>
      <c r="D1206" s="215" t="s">
        <v>190</v>
      </c>
      <c r="E1206" s="216" t="s">
        <v>7400</v>
      </c>
      <c r="F1206" s="217" t="s">
        <v>7401</v>
      </c>
      <c r="G1206" s="218" t="s">
        <v>243</v>
      </c>
      <c r="H1206" s="219">
        <v>1.6879999999999999</v>
      </c>
      <c r="I1206" s="220"/>
      <c r="J1206" s="221">
        <f>ROUND(I1206*H1206,2)</f>
        <v>0</v>
      </c>
      <c r="K1206" s="217" t="s">
        <v>452</v>
      </c>
      <c r="L1206" s="46"/>
      <c r="M1206" s="222" t="s">
        <v>19</v>
      </c>
      <c r="N1206" s="223" t="s">
        <v>44</v>
      </c>
      <c r="O1206" s="86"/>
      <c r="P1206" s="224">
        <f>O1206*H1206</f>
        <v>0</v>
      </c>
      <c r="Q1206" s="224">
        <v>0</v>
      </c>
      <c r="R1206" s="224">
        <f>Q1206*H1206</f>
        <v>0</v>
      </c>
      <c r="S1206" s="224">
        <v>0</v>
      </c>
      <c r="T1206" s="225">
        <f>S1206*H1206</f>
        <v>0</v>
      </c>
      <c r="U1206" s="40"/>
      <c r="V1206" s="40"/>
      <c r="W1206" s="40"/>
      <c r="X1206" s="40"/>
      <c r="Y1206" s="40"/>
      <c r="Z1206" s="40"/>
      <c r="AA1206" s="40"/>
      <c r="AB1206" s="40"/>
      <c r="AC1206" s="40"/>
      <c r="AD1206" s="40"/>
      <c r="AE1206" s="40"/>
      <c r="AR1206" s="226" t="s">
        <v>342</v>
      </c>
      <c r="AT1206" s="226" t="s">
        <v>190</v>
      </c>
      <c r="AU1206" s="226" t="s">
        <v>82</v>
      </c>
      <c r="AY1206" s="19" t="s">
        <v>188</v>
      </c>
      <c r="BE1206" s="227">
        <f>IF(N1206="základní",J1206,0)</f>
        <v>0</v>
      </c>
      <c r="BF1206" s="227">
        <f>IF(N1206="snížená",J1206,0)</f>
        <v>0</v>
      </c>
      <c r="BG1206" s="227">
        <f>IF(N1206="zákl. přenesená",J1206,0)</f>
        <v>0</v>
      </c>
      <c r="BH1206" s="227">
        <f>IF(N1206="sníž. přenesená",J1206,0)</f>
        <v>0</v>
      </c>
      <c r="BI1206" s="227">
        <f>IF(N1206="nulová",J1206,0)</f>
        <v>0</v>
      </c>
      <c r="BJ1206" s="19" t="s">
        <v>80</v>
      </c>
      <c r="BK1206" s="227">
        <f>ROUND(I1206*H1206,2)</f>
        <v>0</v>
      </c>
      <c r="BL1206" s="19" t="s">
        <v>342</v>
      </c>
      <c r="BM1206" s="226" t="s">
        <v>7402</v>
      </c>
    </row>
    <row r="1207" s="13" customFormat="1">
      <c r="A1207" s="13"/>
      <c r="B1207" s="233"/>
      <c r="C1207" s="234"/>
      <c r="D1207" s="235" t="s">
        <v>198</v>
      </c>
      <c r="E1207" s="236" t="s">
        <v>19</v>
      </c>
      <c r="F1207" s="237" t="s">
        <v>7375</v>
      </c>
      <c r="G1207" s="234"/>
      <c r="H1207" s="236" t="s">
        <v>19</v>
      </c>
      <c r="I1207" s="238"/>
      <c r="J1207" s="234"/>
      <c r="K1207" s="234"/>
      <c r="L1207" s="239"/>
      <c r="M1207" s="240"/>
      <c r="N1207" s="241"/>
      <c r="O1207" s="241"/>
      <c r="P1207" s="241"/>
      <c r="Q1207" s="241"/>
      <c r="R1207" s="241"/>
      <c r="S1207" s="241"/>
      <c r="T1207" s="242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43" t="s">
        <v>198</v>
      </c>
      <c r="AU1207" s="243" t="s">
        <v>82</v>
      </c>
      <c r="AV1207" s="13" t="s">
        <v>80</v>
      </c>
      <c r="AW1207" s="13" t="s">
        <v>35</v>
      </c>
      <c r="AX1207" s="13" t="s">
        <v>73</v>
      </c>
      <c r="AY1207" s="243" t="s">
        <v>188</v>
      </c>
    </row>
    <row r="1208" s="14" customFormat="1">
      <c r="A1208" s="14"/>
      <c r="B1208" s="244"/>
      <c r="C1208" s="245"/>
      <c r="D1208" s="235" t="s">
        <v>198</v>
      </c>
      <c r="E1208" s="246" t="s">
        <v>19</v>
      </c>
      <c r="F1208" s="247" t="s">
        <v>7399</v>
      </c>
      <c r="G1208" s="245"/>
      <c r="H1208" s="248">
        <v>1.6879999999999999</v>
      </c>
      <c r="I1208" s="249"/>
      <c r="J1208" s="245"/>
      <c r="K1208" s="245"/>
      <c r="L1208" s="250"/>
      <c r="M1208" s="251"/>
      <c r="N1208" s="252"/>
      <c r="O1208" s="252"/>
      <c r="P1208" s="252"/>
      <c r="Q1208" s="252"/>
      <c r="R1208" s="252"/>
      <c r="S1208" s="252"/>
      <c r="T1208" s="253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54" t="s">
        <v>198</v>
      </c>
      <c r="AU1208" s="254" t="s">
        <v>82</v>
      </c>
      <c r="AV1208" s="14" t="s">
        <v>82</v>
      </c>
      <c r="AW1208" s="14" t="s">
        <v>35</v>
      </c>
      <c r="AX1208" s="14" t="s">
        <v>73</v>
      </c>
      <c r="AY1208" s="254" t="s">
        <v>188</v>
      </c>
    </row>
    <row r="1209" s="15" customFormat="1">
      <c r="A1209" s="15"/>
      <c r="B1209" s="255"/>
      <c r="C1209" s="256"/>
      <c r="D1209" s="235" t="s">
        <v>198</v>
      </c>
      <c r="E1209" s="257" t="s">
        <v>19</v>
      </c>
      <c r="F1209" s="258" t="s">
        <v>229</v>
      </c>
      <c r="G1209" s="256"/>
      <c r="H1209" s="259">
        <v>1.6879999999999999</v>
      </c>
      <c r="I1209" s="260"/>
      <c r="J1209" s="256"/>
      <c r="K1209" s="256"/>
      <c r="L1209" s="261"/>
      <c r="M1209" s="262"/>
      <c r="N1209" s="263"/>
      <c r="O1209" s="263"/>
      <c r="P1209" s="263"/>
      <c r="Q1209" s="263"/>
      <c r="R1209" s="263"/>
      <c r="S1209" s="263"/>
      <c r="T1209" s="264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T1209" s="265" t="s">
        <v>198</v>
      </c>
      <c r="AU1209" s="265" t="s">
        <v>82</v>
      </c>
      <c r="AV1209" s="15" t="s">
        <v>135</v>
      </c>
      <c r="AW1209" s="15" t="s">
        <v>35</v>
      </c>
      <c r="AX1209" s="15" t="s">
        <v>80</v>
      </c>
      <c r="AY1209" s="265" t="s">
        <v>188</v>
      </c>
    </row>
    <row r="1210" s="2" customFormat="1" ht="16.5" customHeight="1">
      <c r="A1210" s="40"/>
      <c r="B1210" s="41"/>
      <c r="C1210" s="215" t="s">
        <v>2037</v>
      </c>
      <c r="D1210" s="215" t="s">
        <v>190</v>
      </c>
      <c r="E1210" s="216" t="s">
        <v>1424</v>
      </c>
      <c r="F1210" s="217" t="s">
        <v>1425</v>
      </c>
      <c r="G1210" s="218" t="s">
        <v>1397</v>
      </c>
      <c r="H1210" s="219">
        <v>379.50099999999998</v>
      </c>
      <c r="I1210" s="220"/>
      <c r="J1210" s="221">
        <f>ROUND(I1210*H1210,2)</f>
        <v>0</v>
      </c>
      <c r="K1210" s="217" t="s">
        <v>194</v>
      </c>
      <c r="L1210" s="46"/>
      <c r="M1210" s="222" t="s">
        <v>19</v>
      </c>
      <c r="N1210" s="223" t="s">
        <v>44</v>
      </c>
      <c r="O1210" s="86"/>
      <c r="P1210" s="224">
        <f>O1210*H1210</f>
        <v>0</v>
      </c>
      <c r="Q1210" s="224">
        <v>6.0000000000000002E-05</v>
      </c>
      <c r="R1210" s="224">
        <f>Q1210*H1210</f>
        <v>0.022770059999999998</v>
      </c>
      <c r="S1210" s="224">
        <v>0</v>
      </c>
      <c r="T1210" s="225">
        <f>S1210*H1210</f>
        <v>0</v>
      </c>
      <c r="U1210" s="40"/>
      <c r="V1210" s="40"/>
      <c r="W1210" s="40"/>
      <c r="X1210" s="40"/>
      <c r="Y1210" s="40"/>
      <c r="Z1210" s="40"/>
      <c r="AA1210" s="40"/>
      <c r="AB1210" s="40"/>
      <c r="AC1210" s="40"/>
      <c r="AD1210" s="40"/>
      <c r="AE1210" s="40"/>
      <c r="AR1210" s="226" t="s">
        <v>342</v>
      </c>
      <c r="AT1210" s="226" t="s">
        <v>190</v>
      </c>
      <c r="AU1210" s="226" t="s">
        <v>82</v>
      </c>
      <c r="AY1210" s="19" t="s">
        <v>188</v>
      </c>
      <c r="BE1210" s="227">
        <f>IF(N1210="základní",J1210,0)</f>
        <v>0</v>
      </c>
      <c r="BF1210" s="227">
        <f>IF(N1210="snížená",J1210,0)</f>
        <v>0</v>
      </c>
      <c r="BG1210" s="227">
        <f>IF(N1210="zákl. přenesená",J1210,0)</f>
        <v>0</v>
      </c>
      <c r="BH1210" s="227">
        <f>IF(N1210="sníž. přenesená",J1210,0)</f>
        <v>0</v>
      </c>
      <c r="BI1210" s="227">
        <f>IF(N1210="nulová",J1210,0)</f>
        <v>0</v>
      </c>
      <c r="BJ1210" s="19" t="s">
        <v>80</v>
      </c>
      <c r="BK1210" s="227">
        <f>ROUND(I1210*H1210,2)</f>
        <v>0</v>
      </c>
      <c r="BL1210" s="19" t="s">
        <v>342</v>
      </c>
      <c r="BM1210" s="226" t="s">
        <v>7403</v>
      </c>
    </row>
    <row r="1211" s="2" customFormat="1">
      <c r="A1211" s="40"/>
      <c r="B1211" s="41"/>
      <c r="C1211" s="42"/>
      <c r="D1211" s="228" t="s">
        <v>196</v>
      </c>
      <c r="E1211" s="42"/>
      <c r="F1211" s="229" t="s">
        <v>1427</v>
      </c>
      <c r="G1211" s="42"/>
      <c r="H1211" s="42"/>
      <c r="I1211" s="230"/>
      <c r="J1211" s="42"/>
      <c r="K1211" s="42"/>
      <c r="L1211" s="46"/>
      <c r="M1211" s="231"/>
      <c r="N1211" s="232"/>
      <c r="O1211" s="86"/>
      <c r="P1211" s="86"/>
      <c r="Q1211" s="86"/>
      <c r="R1211" s="86"/>
      <c r="S1211" s="86"/>
      <c r="T1211" s="87"/>
      <c r="U1211" s="40"/>
      <c r="V1211" s="40"/>
      <c r="W1211" s="40"/>
      <c r="X1211" s="40"/>
      <c r="Y1211" s="40"/>
      <c r="Z1211" s="40"/>
      <c r="AA1211" s="40"/>
      <c r="AB1211" s="40"/>
      <c r="AC1211" s="40"/>
      <c r="AD1211" s="40"/>
      <c r="AE1211" s="40"/>
      <c r="AT1211" s="19" t="s">
        <v>196</v>
      </c>
      <c r="AU1211" s="19" t="s">
        <v>82</v>
      </c>
    </row>
    <row r="1212" s="13" customFormat="1">
      <c r="A1212" s="13"/>
      <c r="B1212" s="233"/>
      <c r="C1212" s="234"/>
      <c r="D1212" s="235" t="s">
        <v>198</v>
      </c>
      <c r="E1212" s="236" t="s">
        <v>19</v>
      </c>
      <c r="F1212" s="237" t="s">
        <v>1342</v>
      </c>
      <c r="G1212" s="234"/>
      <c r="H1212" s="236" t="s">
        <v>19</v>
      </c>
      <c r="I1212" s="238"/>
      <c r="J1212" s="234"/>
      <c r="K1212" s="234"/>
      <c r="L1212" s="239"/>
      <c r="M1212" s="240"/>
      <c r="N1212" s="241"/>
      <c r="O1212" s="241"/>
      <c r="P1212" s="241"/>
      <c r="Q1212" s="241"/>
      <c r="R1212" s="241"/>
      <c r="S1212" s="241"/>
      <c r="T1212" s="242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43" t="s">
        <v>198</v>
      </c>
      <c r="AU1212" s="243" t="s">
        <v>82</v>
      </c>
      <c r="AV1212" s="13" t="s">
        <v>80</v>
      </c>
      <c r="AW1212" s="13" t="s">
        <v>35</v>
      </c>
      <c r="AX1212" s="13" t="s">
        <v>73</v>
      </c>
      <c r="AY1212" s="243" t="s">
        <v>188</v>
      </c>
    </row>
    <row r="1213" s="13" customFormat="1">
      <c r="A1213" s="13"/>
      <c r="B1213" s="233"/>
      <c r="C1213" s="234"/>
      <c r="D1213" s="235" t="s">
        <v>198</v>
      </c>
      <c r="E1213" s="236" t="s">
        <v>19</v>
      </c>
      <c r="F1213" s="237" t="s">
        <v>1400</v>
      </c>
      <c r="G1213" s="234"/>
      <c r="H1213" s="236" t="s">
        <v>19</v>
      </c>
      <c r="I1213" s="238"/>
      <c r="J1213" s="234"/>
      <c r="K1213" s="234"/>
      <c r="L1213" s="239"/>
      <c r="M1213" s="240"/>
      <c r="N1213" s="241"/>
      <c r="O1213" s="241"/>
      <c r="P1213" s="241"/>
      <c r="Q1213" s="241"/>
      <c r="R1213" s="241"/>
      <c r="S1213" s="241"/>
      <c r="T1213" s="242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43" t="s">
        <v>198</v>
      </c>
      <c r="AU1213" s="243" t="s">
        <v>82</v>
      </c>
      <c r="AV1213" s="13" t="s">
        <v>80</v>
      </c>
      <c r="AW1213" s="13" t="s">
        <v>35</v>
      </c>
      <c r="AX1213" s="13" t="s">
        <v>73</v>
      </c>
      <c r="AY1213" s="243" t="s">
        <v>188</v>
      </c>
    </row>
    <row r="1214" s="13" customFormat="1">
      <c r="A1214" s="13"/>
      <c r="B1214" s="233"/>
      <c r="C1214" s="234"/>
      <c r="D1214" s="235" t="s">
        <v>198</v>
      </c>
      <c r="E1214" s="236" t="s">
        <v>19</v>
      </c>
      <c r="F1214" s="237" t="s">
        <v>1428</v>
      </c>
      <c r="G1214" s="234"/>
      <c r="H1214" s="236" t="s">
        <v>19</v>
      </c>
      <c r="I1214" s="238"/>
      <c r="J1214" s="234"/>
      <c r="K1214" s="234"/>
      <c r="L1214" s="239"/>
      <c r="M1214" s="240"/>
      <c r="N1214" s="241"/>
      <c r="O1214" s="241"/>
      <c r="P1214" s="241"/>
      <c r="Q1214" s="241"/>
      <c r="R1214" s="241"/>
      <c r="S1214" s="241"/>
      <c r="T1214" s="242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43" t="s">
        <v>198</v>
      </c>
      <c r="AU1214" s="243" t="s">
        <v>82</v>
      </c>
      <c r="AV1214" s="13" t="s">
        <v>80</v>
      </c>
      <c r="AW1214" s="13" t="s">
        <v>35</v>
      </c>
      <c r="AX1214" s="13" t="s">
        <v>73</v>
      </c>
      <c r="AY1214" s="243" t="s">
        <v>188</v>
      </c>
    </row>
    <row r="1215" s="14" customFormat="1">
      <c r="A1215" s="14"/>
      <c r="B1215" s="244"/>
      <c r="C1215" s="245"/>
      <c r="D1215" s="235" t="s">
        <v>198</v>
      </c>
      <c r="E1215" s="246" t="s">
        <v>19</v>
      </c>
      <c r="F1215" s="247" t="s">
        <v>7404</v>
      </c>
      <c r="G1215" s="245"/>
      <c r="H1215" s="248">
        <v>379.50099999999998</v>
      </c>
      <c r="I1215" s="249"/>
      <c r="J1215" s="245"/>
      <c r="K1215" s="245"/>
      <c r="L1215" s="250"/>
      <c r="M1215" s="251"/>
      <c r="N1215" s="252"/>
      <c r="O1215" s="252"/>
      <c r="P1215" s="252"/>
      <c r="Q1215" s="252"/>
      <c r="R1215" s="252"/>
      <c r="S1215" s="252"/>
      <c r="T1215" s="253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54" t="s">
        <v>198</v>
      </c>
      <c r="AU1215" s="254" t="s">
        <v>82</v>
      </c>
      <c r="AV1215" s="14" t="s">
        <v>82</v>
      </c>
      <c r="AW1215" s="14" t="s">
        <v>35</v>
      </c>
      <c r="AX1215" s="14" t="s">
        <v>73</v>
      </c>
      <c r="AY1215" s="254" t="s">
        <v>188</v>
      </c>
    </row>
    <row r="1216" s="15" customFormat="1">
      <c r="A1216" s="15"/>
      <c r="B1216" s="255"/>
      <c r="C1216" s="256"/>
      <c r="D1216" s="235" t="s">
        <v>198</v>
      </c>
      <c r="E1216" s="257" t="s">
        <v>19</v>
      </c>
      <c r="F1216" s="258" t="s">
        <v>229</v>
      </c>
      <c r="G1216" s="256"/>
      <c r="H1216" s="259">
        <v>379.50099999999998</v>
      </c>
      <c r="I1216" s="260"/>
      <c r="J1216" s="256"/>
      <c r="K1216" s="256"/>
      <c r="L1216" s="261"/>
      <c r="M1216" s="262"/>
      <c r="N1216" s="263"/>
      <c r="O1216" s="263"/>
      <c r="P1216" s="263"/>
      <c r="Q1216" s="263"/>
      <c r="R1216" s="263"/>
      <c r="S1216" s="263"/>
      <c r="T1216" s="264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T1216" s="265" t="s">
        <v>198</v>
      </c>
      <c r="AU1216" s="265" t="s">
        <v>82</v>
      </c>
      <c r="AV1216" s="15" t="s">
        <v>135</v>
      </c>
      <c r="AW1216" s="15" t="s">
        <v>35</v>
      </c>
      <c r="AX1216" s="15" t="s">
        <v>80</v>
      </c>
      <c r="AY1216" s="265" t="s">
        <v>188</v>
      </c>
    </row>
    <row r="1217" s="2" customFormat="1" ht="16.5" customHeight="1">
      <c r="A1217" s="40"/>
      <c r="B1217" s="41"/>
      <c r="C1217" s="272" t="s">
        <v>2044</v>
      </c>
      <c r="D1217" s="272" t="s">
        <v>522</v>
      </c>
      <c r="E1217" s="273" t="s">
        <v>1431</v>
      </c>
      <c r="F1217" s="274" t="s">
        <v>1432</v>
      </c>
      <c r="G1217" s="275" t="s">
        <v>345</v>
      </c>
      <c r="H1217" s="276">
        <v>0.38</v>
      </c>
      <c r="I1217" s="277"/>
      <c r="J1217" s="278">
        <f>ROUND(I1217*H1217,2)</f>
        <v>0</v>
      </c>
      <c r="K1217" s="274" t="s">
        <v>194</v>
      </c>
      <c r="L1217" s="279"/>
      <c r="M1217" s="280" t="s">
        <v>19</v>
      </c>
      <c r="N1217" s="281" t="s">
        <v>44</v>
      </c>
      <c r="O1217" s="86"/>
      <c r="P1217" s="224">
        <f>O1217*H1217</f>
        <v>0</v>
      </c>
      <c r="Q1217" s="224">
        <v>1</v>
      </c>
      <c r="R1217" s="224">
        <f>Q1217*H1217</f>
        <v>0.38</v>
      </c>
      <c r="S1217" s="224">
        <v>0</v>
      </c>
      <c r="T1217" s="225">
        <f>S1217*H1217</f>
        <v>0</v>
      </c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R1217" s="226" t="s">
        <v>630</v>
      </c>
      <c r="AT1217" s="226" t="s">
        <v>522</v>
      </c>
      <c r="AU1217" s="226" t="s">
        <v>82</v>
      </c>
      <c r="AY1217" s="19" t="s">
        <v>188</v>
      </c>
      <c r="BE1217" s="227">
        <f>IF(N1217="základní",J1217,0)</f>
        <v>0</v>
      </c>
      <c r="BF1217" s="227">
        <f>IF(N1217="snížená",J1217,0)</f>
        <v>0</v>
      </c>
      <c r="BG1217" s="227">
        <f>IF(N1217="zákl. přenesená",J1217,0)</f>
        <v>0</v>
      </c>
      <c r="BH1217" s="227">
        <f>IF(N1217="sníž. přenesená",J1217,0)</f>
        <v>0</v>
      </c>
      <c r="BI1217" s="227">
        <f>IF(N1217="nulová",J1217,0)</f>
        <v>0</v>
      </c>
      <c r="BJ1217" s="19" t="s">
        <v>80</v>
      </c>
      <c r="BK1217" s="227">
        <f>ROUND(I1217*H1217,2)</f>
        <v>0</v>
      </c>
      <c r="BL1217" s="19" t="s">
        <v>342</v>
      </c>
      <c r="BM1217" s="226" t="s">
        <v>7405</v>
      </c>
    </row>
    <row r="1218" s="13" customFormat="1">
      <c r="A1218" s="13"/>
      <c r="B1218" s="233"/>
      <c r="C1218" s="234"/>
      <c r="D1218" s="235" t="s">
        <v>198</v>
      </c>
      <c r="E1218" s="236" t="s">
        <v>19</v>
      </c>
      <c r="F1218" s="237" t="s">
        <v>1342</v>
      </c>
      <c r="G1218" s="234"/>
      <c r="H1218" s="236" t="s">
        <v>19</v>
      </c>
      <c r="I1218" s="238"/>
      <c r="J1218" s="234"/>
      <c r="K1218" s="234"/>
      <c r="L1218" s="239"/>
      <c r="M1218" s="240"/>
      <c r="N1218" s="241"/>
      <c r="O1218" s="241"/>
      <c r="P1218" s="241"/>
      <c r="Q1218" s="241"/>
      <c r="R1218" s="241"/>
      <c r="S1218" s="241"/>
      <c r="T1218" s="242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43" t="s">
        <v>198</v>
      </c>
      <c r="AU1218" s="243" t="s">
        <v>82</v>
      </c>
      <c r="AV1218" s="13" t="s">
        <v>80</v>
      </c>
      <c r="AW1218" s="13" t="s">
        <v>35</v>
      </c>
      <c r="AX1218" s="13" t="s">
        <v>73</v>
      </c>
      <c r="AY1218" s="243" t="s">
        <v>188</v>
      </c>
    </row>
    <row r="1219" s="13" customFormat="1">
      <c r="A1219" s="13"/>
      <c r="B1219" s="233"/>
      <c r="C1219" s="234"/>
      <c r="D1219" s="235" t="s">
        <v>198</v>
      </c>
      <c r="E1219" s="236" t="s">
        <v>19</v>
      </c>
      <c r="F1219" s="237" t="s">
        <v>1400</v>
      </c>
      <c r="G1219" s="234"/>
      <c r="H1219" s="236" t="s">
        <v>19</v>
      </c>
      <c r="I1219" s="238"/>
      <c r="J1219" s="234"/>
      <c r="K1219" s="234"/>
      <c r="L1219" s="239"/>
      <c r="M1219" s="240"/>
      <c r="N1219" s="241"/>
      <c r="O1219" s="241"/>
      <c r="P1219" s="241"/>
      <c r="Q1219" s="241"/>
      <c r="R1219" s="241"/>
      <c r="S1219" s="241"/>
      <c r="T1219" s="242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43" t="s">
        <v>198</v>
      </c>
      <c r="AU1219" s="243" t="s">
        <v>82</v>
      </c>
      <c r="AV1219" s="13" t="s">
        <v>80</v>
      </c>
      <c r="AW1219" s="13" t="s">
        <v>35</v>
      </c>
      <c r="AX1219" s="13" t="s">
        <v>73</v>
      </c>
      <c r="AY1219" s="243" t="s">
        <v>188</v>
      </c>
    </row>
    <row r="1220" s="13" customFormat="1">
      <c r="A1220" s="13"/>
      <c r="B1220" s="233"/>
      <c r="C1220" s="234"/>
      <c r="D1220" s="235" t="s">
        <v>198</v>
      </c>
      <c r="E1220" s="236" t="s">
        <v>19</v>
      </c>
      <c r="F1220" s="237" t="s">
        <v>1428</v>
      </c>
      <c r="G1220" s="234"/>
      <c r="H1220" s="236" t="s">
        <v>19</v>
      </c>
      <c r="I1220" s="238"/>
      <c r="J1220" s="234"/>
      <c r="K1220" s="234"/>
      <c r="L1220" s="239"/>
      <c r="M1220" s="240"/>
      <c r="N1220" s="241"/>
      <c r="O1220" s="241"/>
      <c r="P1220" s="241"/>
      <c r="Q1220" s="241"/>
      <c r="R1220" s="241"/>
      <c r="S1220" s="241"/>
      <c r="T1220" s="242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43" t="s">
        <v>198</v>
      </c>
      <c r="AU1220" s="243" t="s">
        <v>82</v>
      </c>
      <c r="AV1220" s="13" t="s">
        <v>80</v>
      </c>
      <c r="AW1220" s="13" t="s">
        <v>35</v>
      </c>
      <c r="AX1220" s="13" t="s">
        <v>73</v>
      </c>
      <c r="AY1220" s="243" t="s">
        <v>188</v>
      </c>
    </row>
    <row r="1221" s="14" customFormat="1">
      <c r="A1221" s="14"/>
      <c r="B1221" s="244"/>
      <c r="C1221" s="245"/>
      <c r="D1221" s="235" t="s">
        <v>198</v>
      </c>
      <c r="E1221" s="246" t="s">
        <v>19</v>
      </c>
      <c r="F1221" s="247" t="s">
        <v>7406</v>
      </c>
      <c r="G1221" s="245"/>
      <c r="H1221" s="248">
        <v>0.38</v>
      </c>
      <c r="I1221" s="249"/>
      <c r="J1221" s="245"/>
      <c r="K1221" s="245"/>
      <c r="L1221" s="250"/>
      <c r="M1221" s="251"/>
      <c r="N1221" s="252"/>
      <c r="O1221" s="252"/>
      <c r="P1221" s="252"/>
      <c r="Q1221" s="252"/>
      <c r="R1221" s="252"/>
      <c r="S1221" s="252"/>
      <c r="T1221" s="253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54" t="s">
        <v>198</v>
      </c>
      <c r="AU1221" s="254" t="s">
        <v>82</v>
      </c>
      <c r="AV1221" s="14" t="s">
        <v>82</v>
      </c>
      <c r="AW1221" s="14" t="s">
        <v>35</v>
      </c>
      <c r="AX1221" s="14" t="s">
        <v>73</v>
      </c>
      <c r="AY1221" s="254" t="s">
        <v>188</v>
      </c>
    </row>
    <row r="1222" s="15" customFormat="1">
      <c r="A1222" s="15"/>
      <c r="B1222" s="255"/>
      <c r="C1222" s="256"/>
      <c r="D1222" s="235" t="s">
        <v>198</v>
      </c>
      <c r="E1222" s="257" t="s">
        <v>19</v>
      </c>
      <c r="F1222" s="258" t="s">
        <v>229</v>
      </c>
      <c r="G1222" s="256"/>
      <c r="H1222" s="259">
        <v>0.38</v>
      </c>
      <c r="I1222" s="260"/>
      <c r="J1222" s="256"/>
      <c r="K1222" s="256"/>
      <c r="L1222" s="261"/>
      <c r="M1222" s="262"/>
      <c r="N1222" s="263"/>
      <c r="O1222" s="263"/>
      <c r="P1222" s="263"/>
      <c r="Q1222" s="263"/>
      <c r="R1222" s="263"/>
      <c r="S1222" s="263"/>
      <c r="T1222" s="264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T1222" s="265" t="s">
        <v>198</v>
      </c>
      <c r="AU1222" s="265" t="s">
        <v>82</v>
      </c>
      <c r="AV1222" s="15" t="s">
        <v>135</v>
      </c>
      <c r="AW1222" s="15" t="s">
        <v>35</v>
      </c>
      <c r="AX1222" s="15" t="s">
        <v>80</v>
      </c>
      <c r="AY1222" s="265" t="s">
        <v>188</v>
      </c>
    </row>
    <row r="1223" s="2" customFormat="1" ht="16.5" customHeight="1">
      <c r="A1223" s="40"/>
      <c r="B1223" s="41"/>
      <c r="C1223" s="215" t="s">
        <v>2049</v>
      </c>
      <c r="D1223" s="215" t="s">
        <v>190</v>
      </c>
      <c r="E1223" s="216" t="s">
        <v>1395</v>
      </c>
      <c r="F1223" s="217" t="s">
        <v>1396</v>
      </c>
      <c r="G1223" s="218" t="s">
        <v>1397</v>
      </c>
      <c r="H1223" s="219">
        <v>362.01100000000002</v>
      </c>
      <c r="I1223" s="220"/>
      <c r="J1223" s="221">
        <f>ROUND(I1223*H1223,2)</f>
        <v>0</v>
      </c>
      <c r="K1223" s="217" t="s">
        <v>194</v>
      </c>
      <c r="L1223" s="46"/>
      <c r="M1223" s="222" t="s">
        <v>19</v>
      </c>
      <c r="N1223" s="223" t="s">
        <v>44</v>
      </c>
      <c r="O1223" s="86"/>
      <c r="P1223" s="224">
        <f>O1223*H1223</f>
        <v>0</v>
      </c>
      <c r="Q1223" s="224">
        <v>6.9999999999999994E-05</v>
      </c>
      <c r="R1223" s="224">
        <f>Q1223*H1223</f>
        <v>0.025340769999999999</v>
      </c>
      <c r="S1223" s="224">
        <v>0</v>
      </c>
      <c r="T1223" s="225">
        <f>S1223*H1223</f>
        <v>0</v>
      </c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40"/>
      <c r="AE1223" s="40"/>
      <c r="AR1223" s="226" t="s">
        <v>342</v>
      </c>
      <c r="AT1223" s="226" t="s">
        <v>190</v>
      </c>
      <c r="AU1223" s="226" t="s">
        <v>82</v>
      </c>
      <c r="AY1223" s="19" t="s">
        <v>188</v>
      </c>
      <c r="BE1223" s="227">
        <f>IF(N1223="základní",J1223,0)</f>
        <v>0</v>
      </c>
      <c r="BF1223" s="227">
        <f>IF(N1223="snížená",J1223,0)</f>
        <v>0</v>
      </c>
      <c r="BG1223" s="227">
        <f>IF(N1223="zákl. přenesená",J1223,0)</f>
        <v>0</v>
      </c>
      <c r="BH1223" s="227">
        <f>IF(N1223="sníž. přenesená",J1223,0)</f>
        <v>0</v>
      </c>
      <c r="BI1223" s="227">
        <f>IF(N1223="nulová",J1223,0)</f>
        <v>0</v>
      </c>
      <c r="BJ1223" s="19" t="s">
        <v>80</v>
      </c>
      <c r="BK1223" s="227">
        <f>ROUND(I1223*H1223,2)</f>
        <v>0</v>
      </c>
      <c r="BL1223" s="19" t="s">
        <v>342</v>
      </c>
      <c r="BM1223" s="226" t="s">
        <v>7407</v>
      </c>
    </row>
    <row r="1224" s="2" customFormat="1">
      <c r="A1224" s="40"/>
      <c r="B1224" s="41"/>
      <c r="C1224" s="42"/>
      <c r="D1224" s="228" t="s">
        <v>196</v>
      </c>
      <c r="E1224" s="42"/>
      <c r="F1224" s="229" t="s">
        <v>1399</v>
      </c>
      <c r="G1224" s="42"/>
      <c r="H1224" s="42"/>
      <c r="I1224" s="230"/>
      <c r="J1224" s="42"/>
      <c r="K1224" s="42"/>
      <c r="L1224" s="46"/>
      <c r="M1224" s="231"/>
      <c r="N1224" s="232"/>
      <c r="O1224" s="86"/>
      <c r="P1224" s="86"/>
      <c r="Q1224" s="86"/>
      <c r="R1224" s="86"/>
      <c r="S1224" s="86"/>
      <c r="T1224" s="87"/>
      <c r="U1224" s="40"/>
      <c r="V1224" s="40"/>
      <c r="W1224" s="40"/>
      <c r="X1224" s="40"/>
      <c r="Y1224" s="40"/>
      <c r="Z1224" s="40"/>
      <c r="AA1224" s="40"/>
      <c r="AB1224" s="40"/>
      <c r="AC1224" s="40"/>
      <c r="AD1224" s="40"/>
      <c r="AE1224" s="40"/>
      <c r="AT1224" s="19" t="s">
        <v>196</v>
      </c>
      <c r="AU1224" s="19" t="s">
        <v>82</v>
      </c>
    </row>
    <row r="1225" s="13" customFormat="1">
      <c r="A1225" s="13"/>
      <c r="B1225" s="233"/>
      <c r="C1225" s="234"/>
      <c r="D1225" s="235" t="s">
        <v>198</v>
      </c>
      <c r="E1225" s="236" t="s">
        <v>19</v>
      </c>
      <c r="F1225" s="237" t="s">
        <v>1342</v>
      </c>
      <c r="G1225" s="234"/>
      <c r="H1225" s="236" t="s">
        <v>19</v>
      </c>
      <c r="I1225" s="238"/>
      <c r="J1225" s="234"/>
      <c r="K1225" s="234"/>
      <c r="L1225" s="239"/>
      <c r="M1225" s="240"/>
      <c r="N1225" s="241"/>
      <c r="O1225" s="241"/>
      <c r="P1225" s="241"/>
      <c r="Q1225" s="241"/>
      <c r="R1225" s="241"/>
      <c r="S1225" s="241"/>
      <c r="T1225" s="242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T1225" s="243" t="s">
        <v>198</v>
      </c>
      <c r="AU1225" s="243" t="s">
        <v>82</v>
      </c>
      <c r="AV1225" s="13" t="s">
        <v>80</v>
      </c>
      <c r="AW1225" s="13" t="s">
        <v>35</v>
      </c>
      <c r="AX1225" s="13" t="s">
        <v>73</v>
      </c>
      <c r="AY1225" s="243" t="s">
        <v>188</v>
      </c>
    </row>
    <row r="1226" s="13" customFormat="1">
      <c r="A1226" s="13"/>
      <c r="B1226" s="233"/>
      <c r="C1226" s="234"/>
      <c r="D1226" s="235" t="s">
        <v>198</v>
      </c>
      <c r="E1226" s="236" t="s">
        <v>19</v>
      </c>
      <c r="F1226" s="237" t="s">
        <v>1400</v>
      </c>
      <c r="G1226" s="234"/>
      <c r="H1226" s="236" t="s">
        <v>19</v>
      </c>
      <c r="I1226" s="238"/>
      <c r="J1226" s="234"/>
      <c r="K1226" s="234"/>
      <c r="L1226" s="239"/>
      <c r="M1226" s="240"/>
      <c r="N1226" s="241"/>
      <c r="O1226" s="241"/>
      <c r="P1226" s="241"/>
      <c r="Q1226" s="241"/>
      <c r="R1226" s="241"/>
      <c r="S1226" s="241"/>
      <c r="T1226" s="242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T1226" s="243" t="s">
        <v>198</v>
      </c>
      <c r="AU1226" s="243" t="s">
        <v>82</v>
      </c>
      <c r="AV1226" s="13" t="s">
        <v>80</v>
      </c>
      <c r="AW1226" s="13" t="s">
        <v>35</v>
      </c>
      <c r="AX1226" s="13" t="s">
        <v>73</v>
      </c>
      <c r="AY1226" s="243" t="s">
        <v>188</v>
      </c>
    </row>
    <row r="1227" s="13" customFormat="1">
      <c r="A1227" s="13"/>
      <c r="B1227" s="233"/>
      <c r="C1227" s="234"/>
      <c r="D1227" s="235" t="s">
        <v>198</v>
      </c>
      <c r="E1227" s="236" t="s">
        <v>19</v>
      </c>
      <c r="F1227" s="237" t="s">
        <v>1401</v>
      </c>
      <c r="G1227" s="234"/>
      <c r="H1227" s="236" t="s">
        <v>19</v>
      </c>
      <c r="I1227" s="238"/>
      <c r="J1227" s="234"/>
      <c r="K1227" s="234"/>
      <c r="L1227" s="239"/>
      <c r="M1227" s="240"/>
      <c r="N1227" s="241"/>
      <c r="O1227" s="241"/>
      <c r="P1227" s="241"/>
      <c r="Q1227" s="241"/>
      <c r="R1227" s="241"/>
      <c r="S1227" s="241"/>
      <c r="T1227" s="242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43" t="s">
        <v>198</v>
      </c>
      <c r="AU1227" s="243" t="s">
        <v>82</v>
      </c>
      <c r="AV1227" s="13" t="s">
        <v>80</v>
      </c>
      <c r="AW1227" s="13" t="s">
        <v>35</v>
      </c>
      <c r="AX1227" s="13" t="s">
        <v>73</v>
      </c>
      <c r="AY1227" s="243" t="s">
        <v>188</v>
      </c>
    </row>
    <row r="1228" s="14" customFormat="1">
      <c r="A1228" s="14"/>
      <c r="B1228" s="244"/>
      <c r="C1228" s="245"/>
      <c r="D1228" s="235" t="s">
        <v>198</v>
      </c>
      <c r="E1228" s="246" t="s">
        <v>19</v>
      </c>
      <c r="F1228" s="247" t="s">
        <v>7408</v>
      </c>
      <c r="G1228" s="245"/>
      <c r="H1228" s="248">
        <v>220.63999999999999</v>
      </c>
      <c r="I1228" s="249"/>
      <c r="J1228" s="245"/>
      <c r="K1228" s="245"/>
      <c r="L1228" s="250"/>
      <c r="M1228" s="251"/>
      <c r="N1228" s="252"/>
      <c r="O1228" s="252"/>
      <c r="P1228" s="252"/>
      <c r="Q1228" s="252"/>
      <c r="R1228" s="252"/>
      <c r="S1228" s="252"/>
      <c r="T1228" s="253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T1228" s="254" t="s">
        <v>198</v>
      </c>
      <c r="AU1228" s="254" t="s">
        <v>82</v>
      </c>
      <c r="AV1228" s="14" t="s">
        <v>82</v>
      </c>
      <c r="AW1228" s="14" t="s">
        <v>35</v>
      </c>
      <c r="AX1228" s="14" t="s">
        <v>73</v>
      </c>
      <c r="AY1228" s="254" t="s">
        <v>188</v>
      </c>
    </row>
    <row r="1229" s="13" customFormat="1">
      <c r="A1229" s="13"/>
      <c r="B1229" s="233"/>
      <c r="C1229" s="234"/>
      <c r="D1229" s="235" t="s">
        <v>198</v>
      </c>
      <c r="E1229" s="236" t="s">
        <v>19</v>
      </c>
      <c r="F1229" s="237" t="s">
        <v>1403</v>
      </c>
      <c r="G1229" s="234"/>
      <c r="H1229" s="236" t="s">
        <v>19</v>
      </c>
      <c r="I1229" s="238"/>
      <c r="J1229" s="234"/>
      <c r="K1229" s="234"/>
      <c r="L1229" s="239"/>
      <c r="M1229" s="240"/>
      <c r="N1229" s="241"/>
      <c r="O1229" s="241"/>
      <c r="P1229" s="241"/>
      <c r="Q1229" s="241"/>
      <c r="R1229" s="241"/>
      <c r="S1229" s="241"/>
      <c r="T1229" s="242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43" t="s">
        <v>198</v>
      </c>
      <c r="AU1229" s="243" t="s">
        <v>82</v>
      </c>
      <c r="AV1229" s="13" t="s">
        <v>80</v>
      </c>
      <c r="AW1229" s="13" t="s">
        <v>35</v>
      </c>
      <c r="AX1229" s="13" t="s">
        <v>73</v>
      </c>
      <c r="AY1229" s="243" t="s">
        <v>188</v>
      </c>
    </row>
    <row r="1230" s="14" customFormat="1">
      <c r="A1230" s="14"/>
      <c r="B1230" s="244"/>
      <c r="C1230" s="245"/>
      <c r="D1230" s="235" t="s">
        <v>198</v>
      </c>
      <c r="E1230" s="246" t="s">
        <v>19</v>
      </c>
      <c r="F1230" s="247" t="s">
        <v>7409</v>
      </c>
      <c r="G1230" s="245"/>
      <c r="H1230" s="248">
        <v>68.929000000000002</v>
      </c>
      <c r="I1230" s="249"/>
      <c r="J1230" s="245"/>
      <c r="K1230" s="245"/>
      <c r="L1230" s="250"/>
      <c r="M1230" s="251"/>
      <c r="N1230" s="252"/>
      <c r="O1230" s="252"/>
      <c r="P1230" s="252"/>
      <c r="Q1230" s="252"/>
      <c r="R1230" s="252"/>
      <c r="S1230" s="252"/>
      <c r="T1230" s="253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54" t="s">
        <v>198</v>
      </c>
      <c r="AU1230" s="254" t="s">
        <v>82</v>
      </c>
      <c r="AV1230" s="14" t="s">
        <v>82</v>
      </c>
      <c r="AW1230" s="14" t="s">
        <v>35</v>
      </c>
      <c r="AX1230" s="14" t="s">
        <v>73</v>
      </c>
      <c r="AY1230" s="254" t="s">
        <v>188</v>
      </c>
    </row>
    <row r="1231" s="13" customFormat="1">
      <c r="A1231" s="13"/>
      <c r="B1231" s="233"/>
      <c r="C1231" s="234"/>
      <c r="D1231" s="235" t="s">
        <v>198</v>
      </c>
      <c r="E1231" s="236" t="s">
        <v>19</v>
      </c>
      <c r="F1231" s="237" t="s">
        <v>1405</v>
      </c>
      <c r="G1231" s="234"/>
      <c r="H1231" s="236" t="s">
        <v>19</v>
      </c>
      <c r="I1231" s="238"/>
      <c r="J1231" s="234"/>
      <c r="K1231" s="234"/>
      <c r="L1231" s="239"/>
      <c r="M1231" s="240"/>
      <c r="N1231" s="241"/>
      <c r="O1231" s="241"/>
      <c r="P1231" s="241"/>
      <c r="Q1231" s="241"/>
      <c r="R1231" s="241"/>
      <c r="S1231" s="241"/>
      <c r="T1231" s="242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43" t="s">
        <v>198</v>
      </c>
      <c r="AU1231" s="243" t="s">
        <v>82</v>
      </c>
      <c r="AV1231" s="13" t="s">
        <v>80</v>
      </c>
      <c r="AW1231" s="13" t="s">
        <v>35</v>
      </c>
      <c r="AX1231" s="13" t="s">
        <v>73</v>
      </c>
      <c r="AY1231" s="243" t="s">
        <v>188</v>
      </c>
    </row>
    <row r="1232" s="13" customFormat="1">
      <c r="A1232" s="13"/>
      <c r="B1232" s="233"/>
      <c r="C1232" s="234"/>
      <c r="D1232" s="235" t="s">
        <v>198</v>
      </c>
      <c r="E1232" s="236" t="s">
        <v>19</v>
      </c>
      <c r="F1232" s="237" t="s">
        <v>1406</v>
      </c>
      <c r="G1232" s="234"/>
      <c r="H1232" s="236" t="s">
        <v>19</v>
      </c>
      <c r="I1232" s="238"/>
      <c r="J1232" s="234"/>
      <c r="K1232" s="234"/>
      <c r="L1232" s="239"/>
      <c r="M1232" s="240"/>
      <c r="N1232" s="241"/>
      <c r="O1232" s="241"/>
      <c r="P1232" s="241"/>
      <c r="Q1232" s="241"/>
      <c r="R1232" s="241"/>
      <c r="S1232" s="241"/>
      <c r="T1232" s="242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43" t="s">
        <v>198</v>
      </c>
      <c r="AU1232" s="243" t="s">
        <v>82</v>
      </c>
      <c r="AV1232" s="13" t="s">
        <v>80</v>
      </c>
      <c r="AW1232" s="13" t="s">
        <v>35</v>
      </c>
      <c r="AX1232" s="13" t="s">
        <v>73</v>
      </c>
      <c r="AY1232" s="243" t="s">
        <v>188</v>
      </c>
    </row>
    <row r="1233" s="14" customFormat="1">
      <c r="A1233" s="14"/>
      <c r="B1233" s="244"/>
      <c r="C1233" s="245"/>
      <c r="D1233" s="235" t="s">
        <v>198</v>
      </c>
      <c r="E1233" s="246" t="s">
        <v>19</v>
      </c>
      <c r="F1233" s="247" t="s">
        <v>7410</v>
      </c>
      <c r="G1233" s="245"/>
      <c r="H1233" s="248">
        <v>72.441999999999993</v>
      </c>
      <c r="I1233" s="249"/>
      <c r="J1233" s="245"/>
      <c r="K1233" s="245"/>
      <c r="L1233" s="250"/>
      <c r="M1233" s="251"/>
      <c r="N1233" s="252"/>
      <c r="O1233" s="252"/>
      <c r="P1233" s="252"/>
      <c r="Q1233" s="252"/>
      <c r="R1233" s="252"/>
      <c r="S1233" s="252"/>
      <c r="T1233" s="253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54" t="s">
        <v>198</v>
      </c>
      <c r="AU1233" s="254" t="s">
        <v>82</v>
      </c>
      <c r="AV1233" s="14" t="s">
        <v>82</v>
      </c>
      <c r="AW1233" s="14" t="s">
        <v>35</v>
      </c>
      <c r="AX1233" s="14" t="s">
        <v>73</v>
      </c>
      <c r="AY1233" s="254" t="s">
        <v>188</v>
      </c>
    </row>
    <row r="1234" s="15" customFormat="1">
      <c r="A1234" s="15"/>
      <c r="B1234" s="255"/>
      <c r="C1234" s="256"/>
      <c r="D1234" s="235" t="s">
        <v>198</v>
      </c>
      <c r="E1234" s="257" t="s">
        <v>19</v>
      </c>
      <c r="F1234" s="258" t="s">
        <v>229</v>
      </c>
      <c r="G1234" s="256"/>
      <c r="H1234" s="259">
        <v>362.01099999999997</v>
      </c>
      <c r="I1234" s="260"/>
      <c r="J1234" s="256"/>
      <c r="K1234" s="256"/>
      <c r="L1234" s="261"/>
      <c r="M1234" s="262"/>
      <c r="N1234" s="263"/>
      <c r="O1234" s="263"/>
      <c r="P1234" s="263"/>
      <c r="Q1234" s="263"/>
      <c r="R1234" s="263"/>
      <c r="S1234" s="263"/>
      <c r="T1234" s="264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T1234" s="265" t="s">
        <v>198</v>
      </c>
      <c r="AU1234" s="265" t="s">
        <v>82</v>
      </c>
      <c r="AV1234" s="15" t="s">
        <v>135</v>
      </c>
      <c r="AW1234" s="15" t="s">
        <v>35</v>
      </c>
      <c r="AX1234" s="15" t="s">
        <v>80</v>
      </c>
      <c r="AY1234" s="265" t="s">
        <v>188</v>
      </c>
    </row>
    <row r="1235" s="2" customFormat="1" ht="16.5" customHeight="1">
      <c r="A1235" s="40"/>
      <c r="B1235" s="41"/>
      <c r="C1235" s="272" t="s">
        <v>2051</v>
      </c>
      <c r="D1235" s="272" t="s">
        <v>522</v>
      </c>
      <c r="E1235" s="273" t="s">
        <v>1409</v>
      </c>
      <c r="F1235" s="274" t="s">
        <v>1410</v>
      </c>
      <c r="G1235" s="275" t="s">
        <v>345</v>
      </c>
      <c r="H1235" s="276">
        <v>0.221</v>
      </c>
      <c r="I1235" s="277"/>
      <c r="J1235" s="278">
        <f>ROUND(I1235*H1235,2)</f>
        <v>0</v>
      </c>
      <c r="K1235" s="274" t="s">
        <v>452</v>
      </c>
      <c r="L1235" s="279"/>
      <c r="M1235" s="280" t="s">
        <v>19</v>
      </c>
      <c r="N1235" s="281" t="s">
        <v>44</v>
      </c>
      <c r="O1235" s="86"/>
      <c r="P1235" s="224">
        <f>O1235*H1235</f>
        <v>0</v>
      </c>
      <c r="Q1235" s="224">
        <v>1</v>
      </c>
      <c r="R1235" s="224">
        <f>Q1235*H1235</f>
        <v>0.221</v>
      </c>
      <c r="S1235" s="224">
        <v>0</v>
      </c>
      <c r="T1235" s="225">
        <f>S1235*H1235</f>
        <v>0</v>
      </c>
      <c r="U1235" s="40"/>
      <c r="V1235" s="40"/>
      <c r="W1235" s="40"/>
      <c r="X1235" s="40"/>
      <c r="Y1235" s="40"/>
      <c r="Z1235" s="40"/>
      <c r="AA1235" s="40"/>
      <c r="AB1235" s="40"/>
      <c r="AC1235" s="40"/>
      <c r="AD1235" s="40"/>
      <c r="AE1235" s="40"/>
      <c r="AR1235" s="226" t="s">
        <v>630</v>
      </c>
      <c r="AT1235" s="226" t="s">
        <v>522</v>
      </c>
      <c r="AU1235" s="226" t="s">
        <v>82</v>
      </c>
      <c r="AY1235" s="19" t="s">
        <v>188</v>
      </c>
      <c r="BE1235" s="227">
        <f>IF(N1235="základní",J1235,0)</f>
        <v>0</v>
      </c>
      <c r="BF1235" s="227">
        <f>IF(N1235="snížená",J1235,0)</f>
        <v>0</v>
      </c>
      <c r="BG1235" s="227">
        <f>IF(N1235="zákl. přenesená",J1235,0)</f>
        <v>0</v>
      </c>
      <c r="BH1235" s="227">
        <f>IF(N1235="sníž. přenesená",J1235,0)</f>
        <v>0</v>
      </c>
      <c r="BI1235" s="227">
        <f>IF(N1235="nulová",J1235,0)</f>
        <v>0</v>
      </c>
      <c r="BJ1235" s="19" t="s">
        <v>80</v>
      </c>
      <c r="BK1235" s="227">
        <f>ROUND(I1235*H1235,2)</f>
        <v>0</v>
      </c>
      <c r="BL1235" s="19" t="s">
        <v>342</v>
      </c>
      <c r="BM1235" s="226" t="s">
        <v>7411</v>
      </c>
    </row>
    <row r="1236" s="13" customFormat="1">
      <c r="A1236" s="13"/>
      <c r="B1236" s="233"/>
      <c r="C1236" s="234"/>
      <c r="D1236" s="235" t="s">
        <v>198</v>
      </c>
      <c r="E1236" s="236" t="s">
        <v>19</v>
      </c>
      <c r="F1236" s="237" t="s">
        <v>1342</v>
      </c>
      <c r="G1236" s="234"/>
      <c r="H1236" s="236" t="s">
        <v>19</v>
      </c>
      <c r="I1236" s="238"/>
      <c r="J1236" s="234"/>
      <c r="K1236" s="234"/>
      <c r="L1236" s="239"/>
      <c r="M1236" s="240"/>
      <c r="N1236" s="241"/>
      <c r="O1236" s="241"/>
      <c r="P1236" s="241"/>
      <c r="Q1236" s="241"/>
      <c r="R1236" s="241"/>
      <c r="S1236" s="241"/>
      <c r="T1236" s="242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43" t="s">
        <v>198</v>
      </c>
      <c r="AU1236" s="243" t="s">
        <v>82</v>
      </c>
      <c r="AV1236" s="13" t="s">
        <v>80</v>
      </c>
      <c r="AW1236" s="13" t="s">
        <v>35</v>
      </c>
      <c r="AX1236" s="13" t="s">
        <v>73</v>
      </c>
      <c r="AY1236" s="243" t="s">
        <v>188</v>
      </c>
    </row>
    <row r="1237" s="13" customFormat="1">
      <c r="A1237" s="13"/>
      <c r="B1237" s="233"/>
      <c r="C1237" s="234"/>
      <c r="D1237" s="235" t="s">
        <v>198</v>
      </c>
      <c r="E1237" s="236" t="s">
        <v>19</v>
      </c>
      <c r="F1237" s="237" t="s">
        <v>1400</v>
      </c>
      <c r="G1237" s="234"/>
      <c r="H1237" s="236" t="s">
        <v>19</v>
      </c>
      <c r="I1237" s="238"/>
      <c r="J1237" s="234"/>
      <c r="K1237" s="234"/>
      <c r="L1237" s="239"/>
      <c r="M1237" s="240"/>
      <c r="N1237" s="241"/>
      <c r="O1237" s="241"/>
      <c r="P1237" s="241"/>
      <c r="Q1237" s="241"/>
      <c r="R1237" s="241"/>
      <c r="S1237" s="241"/>
      <c r="T1237" s="242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243" t="s">
        <v>198</v>
      </c>
      <c r="AU1237" s="243" t="s">
        <v>82</v>
      </c>
      <c r="AV1237" s="13" t="s">
        <v>80</v>
      </c>
      <c r="AW1237" s="13" t="s">
        <v>35</v>
      </c>
      <c r="AX1237" s="13" t="s">
        <v>73</v>
      </c>
      <c r="AY1237" s="243" t="s">
        <v>188</v>
      </c>
    </row>
    <row r="1238" s="13" customFormat="1">
      <c r="A1238" s="13"/>
      <c r="B1238" s="233"/>
      <c r="C1238" s="234"/>
      <c r="D1238" s="235" t="s">
        <v>198</v>
      </c>
      <c r="E1238" s="236" t="s">
        <v>19</v>
      </c>
      <c r="F1238" s="237" t="s">
        <v>1401</v>
      </c>
      <c r="G1238" s="234"/>
      <c r="H1238" s="236" t="s">
        <v>19</v>
      </c>
      <c r="I1238" s="238"/>
      <c r="J1238" s="234"/>
      <c r="K1238" s="234"/>
      <c r="L1238" s="239"/>
      <c r="M1238" s="240"/>
      <c r="N1238" s="241"/>
      <c r="O1238" s="241"/>
      <c r="P1238" s="241"/>
      <c r="Q1238" s="241"/>
      <c r="R1238" s="241"/>
      <c r="S1238" s="241"/>
      <c r="T1238" s="242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43" t="s">
        <v>198</v>
      </c>
      <c r="AU1238" s="243" t="s">
        <v>82</v>
      </c>
      <c r="AV1238" s="13" t="s">
        <v>80</v>
      </c>
      <c r="AW1238" s="13" t="s">
        <v>35</v>
      </c>
      <c r="AX1238" s="13" t="s">
        <v>73</v>
      </c>
      <c r="AY1238" s="243" t="s">
        <v>188</v>
      </c>
    </row>
    <row r="1239" s="14" customFormat="1">
      <c r="A1239" s="14"/>
      <c r="B1239" s="244"/>
      <c r="C1239" s="245"/>
      <c r="D1239" s="235" t="s">
        <v>198</v>
      </c>
      <c r="E1239" s="246" t="s">
        <v>19</v>
      </c>
      <c r="F1239" s="247" t="s">
        <v>7412</v>
      </c>
      <c r="G1239" s="245"/>
      <c r="H1239" s="248">
        <v>0.221</v>
      </c>
      <c r="I1239" s="249"/>
      <c r="J1239" s="245"/>
      <c r="K1239" s="245"/>
      <c r="L1239" s="250"/>
      <c r="M1239" s="251"/>
      <c r="N1239" s="252"/>
      <c r="O1239" s="252"/>
      <c r="P1239" s="252"/>
      <c r="Q1239" s="252"/>
      <c r="R1239" s="252"/>
      <c r="S1239" s="252"/>
      <c r="T1239" s="253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54" t="s">
        <v>198</v>
      </c>
      <c r="AU1239" s="254" t="s">
        <v>82</v>
      </c>
      <c r="AV1239" s="14" t="s">
        <v>82</v>
      </c>
      <c r="AW1239" s="14" t="s">
        <v>35</v>
      </c>
      <c r="AX1239" s="14" t="s">
        <v>73</v>
      </c>
      <c r="AY1239" s="254" t="s">
        <v>188</v>
      </c>
    </row>
    <row r="1240" s="15" customFormat="1">
      <c r="A1240" s="15"/>
      <c r="B1240" s="255"/>
      <c r="C1240" s="256"/>
      <c r="D1240" s="235" t="s">
        <v>198</v>
      </c>
      <c r="E1240" s="257" t="s">
        <v>19</v>
      </c>
      <c r="F1240" s="258" t="s">
        <v>229</v>
      </c>
      <c r="G1240" s="256"/>
      <c r="H1240" s="259">
        <v>0.221</v>
      </c>
      <c r="I1240" s="260"/>
      <c r="J1240" s="256"/>
      <c r="K1240" s="256"/>
      <c r="L1240" s="261"/>
      <c r="M1240" s="262"/>
      <c r="N1240" s="263"/>
      <c r="O1240" s="263"/>
      <c r="P1240" s="263"/>
      <c r="Q1240" s="263"/>
      <c r="R1240" s="263"/>
      <c r="S1240" s="263"/>
      <c r="T1240" s="264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T1240" s="265" t="s">
        <v>198</v>
      </c>
      <c r="AU1240" s="265" t="s">
        <v>82</v>
      </c>
      <c r="AV1240" s="15" t="s">
        <v>135</v>
      </c>
      <c r="AW1240" s="15" t="s">
        <v>35</v>
      </c>
      <c r="AX1240" s="15" t="s">
        <v>80</v>
      </c>
      <c r="AY1240" s="265" t="s">
        <v>188</v>
      </c>
    </row>
    <row r="1241" s="2" customFormat="1" ht="16.5" customHeight="1">
      <c r="A1241" s="40"/>
      <c r="B1241" s="41"/>
      <c r="C1241" s="272" t="s">
        <v>2057</v>
      </c>
      <c r="D1241" s="272" t="s">
        <v>522</v>
      </c>
      <c r="E1241" s="273" t="s">
        <v>1414</v>
      </c>
      <c r="F1241" s="274" t="s">
        <v>1415</v>
      </c>
      <c r="G1241" s="275" t="s">
        <v>345</v>
      </c>
      <c r="H1241" s="276">
        <v>0.069000000000000006</v>
      </c>
      <c r="I1241" s="277"/>
      <c r="J1241" s="278">
        <f>ROUND(I1241*H1241,2)</f>
        <v>0</v>
      </c>
      <c r="K1241" s="274" t="s">
        <v>452</v>
      </c>
      <c r="L1241" s="279"/>
      <c r="M1241" s="280" t="s">
        <v>19</v>
      </c>
      <c r="N1241" s="281" t="s">
        <v>44</v>
      </c>
      <c r="O1241" s="86"/>
      <c r="P1241" s="224">
        <f>O1241*H1241</f>
        <v>0</v>
      </c>
      <c r="Q1241" s="224">
        <v>1</v>
      </c>
      <c r="R1241" s="224">
        <f>Q1241*H1241</f>
        <v>0.069000000000000006</v>
      </c>
      <c r="S1241" s="224">
        <v>0</v>
      </c>
      <c r="T1241" s="225">
        <f>S1241*H1241</f>
        <v>0</v>
      </c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R1241" s="226" t="s">
        <v>630</v>
      </c>
      <c r="AT1241" s="226" t="s">
        <v>522</v>
      </c>
      <c r="AU1241" s="226" t="s">
        <v>82</v>
      </c>
      <c r="AY1241" s="19" t="s">
        <v>188</v>
      </c>
      <c r="BE1241" s="227">
        <f>IF(N1241="základní",J1241,0)</f>
        <v>0</v>
      </c>
      <c r="BF1241" s="227">
        <f>IF(N1241="snížená",J1241,0)</f>
        <v>0</v>
      </c>
      <c r="BG1241" s="227">
        <f>IF(N1241="zákl. přenesená",J1241,0)</f>
        <v>0</v>
      </c>
      <c r="BH1241" s="227">
        <f>IF(N1241="sníž. přenesená",J1241,0)</f>
        <v>0</v>
      </c>
      <c r="BI1241" s="227">
        <f>IF(N1241="nulová",J1241,0)</f>
        <v>0</v>
      </c>
      <c r="BJ1241" s="19" t="s">
        <v>80</v>
      </c>
      <c r="BK1241" s="227">
        <f>ROUND(I1241*H1241,2)</f>
        <v>0</v>
      </c>
      <c r="BL1241" s="19" t="s">
        <v>342</v>
      </c>
      <c r="BM1241" s="226" t="s">
        <v>7413</v>
      </c>
    </row>
    <row r="1242" s="13" customFormat="1">
      <c r="A1242" s="13"/>
      <c r="B1242" s="233"/>
      <c r="C1242" s="234"/>
      <c r="D1242" s="235" t="s">
        <v>198</v>
      </c>
      <c r="E1242" s="236" t="s">
        <v>19</v>
      </c>
      <c r="F1242" s="237" t="s">
        <v>1342</v>
      </c>
      <c r="G1242" s="234"/>
      <c r="H1242" s="236" t="s">
        <v>19</v>
      </c>
      <c r="I1242" s="238"/>
      <c r="J1242" s="234"/>
      <c r="K1242" s="234"/>
      <c r="L1242" s="239"/>
      <c r="M1242" s="240"/>
      <c r="N1242" s="241"/>
      <c r="O1242" s="241"/>
      <c r="P1242" s="241"/>
      <c r="Q1242" s="241"/>
      <c r="R1242" s="241"/>
      <c r="S1242" s="241"/>
      <c r="T1242" s="242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43" t="s">
        <v>198</v>
      </c>
      <c r="AU1242" s="243" t="s">
        <v>82</v>
      </c>
      <c r="AV1242" s="13" t="s">
        <v>80</v>
      </c>
      <c r="AW1242" s="13" t="s">
        <v>35</v>
      </c>
      <c r="AX1242" s="13" t="s">
        <v>73</v>
      </c>
      <c r="AY1242" s="243" t="s">
        <v>188</v>
      </c>
    </row>
    <row r="1243" s="13" customFormat="1">
      <c r="A1243" s="13"/>
      <c r="B1243" s="233"/>
      <c r="C1243" s="234"/>
      <c r="D1243" s="235" t="s">
        <v>198</v>
      </c>
      <c r="E1243" s="236" t="s">
        <v>19</v>
      </c>
      <c r="F1243" s="237" t="s">
        <v>1400</v>
      </c>
      <c r="G1243" s="234"/>
      <c r="H1243" s="236" t="s">
        <v>19</v>
      </c>
      <c r="I1243" s="238"/>
      <c r="J1243" s="234"/>
      <c r="K1243" s="234"/>
      <c r="L1243" s="239"/>
      <c r="M1243" s="240"/>
      <c r="N1243" s="241"/>
      <c r="O1243" s="241"/>
      <c r="P1243" s="241"/>
      <c r="Q1243" s="241"/>
      <c r="R1243" s="241"/>
      <c r="S1243" s="241"/>
      <c r="T1243" s="242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43" t="s">
        <v>198</v>
      </c>
      <c r="AU1243" s="243" t="s">
        <v>82</v>
      </c>
      <c r="AV1243" s="13" t="s">
        <v>80</v>
      </c>
      <c r="AW1243" s="13" t="s">
        <v>35</v>
      </c>
      <c r="AX1243" s="13" t="s">
        <v>73</v>
      </c>
      <c r="AY1243" s="243" t="s">
        <v>188</v>
      </c>
    </row>
    <row r="1244" s="13" customFormat="1">
      <c r="A1244" s="13"/>
      <c r="B1244" s="233"/>
      <c r="C1244" s="234"/>
      <c r="D1244" s="235" t="s">
        <v>198</v>
      </c>
      <c r="E1244" s="236" t="s">
        <v>19</v>
      </c>
      <c r="F1244" s="237" t="s">
        <v>1403</v>
      </c>
      <c r="G1244" s="234"/>
      <c r="H1244" s="236" t="s">
        <v>19</v>
      </c>
      <c r="I1244" s="238"/>
      <c r="J1244" s="234"/>
      <c r="K1244" s="234"/>
      <c r="L1244" s="239"/>
      <c r="M1244" s="240"/>
      <c r="N1244" s="241"/>
      <c r="O1244" s="241"/>
      <c r="P1244" s="241"/>
      <c r="Q1244" s="241"/>
      <c r="R1244" s="241"/>
      <c r="S1244" s="241"/>
      <c r="T1244" s="242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43" t="s">
        <v>198</v>
      </c>
      <c r="AU1244" s="243" t="s">
        <v>82</v>
      </c>
      <c r="AV1244" s="13" t="s">
        <v>80</v>
      </c>
      <c r="AW1244" s="13" t="s">
        <v>35</v>
      </c>
      <c r="AX1244" s="13" t="s">
        <v>73</v>
      </c>
      <c r="AY1244" s="243" t="s">
        <v>188</v>
      </c>
    </row>
    <row r="1245" s="14" customFormat="1">
      <c r="A1245" s="14"/>
      <c r="B1245" s="244"/>
      <c r="C1245" s="245"/>
      <c r="D1245" s="235" t="s">
        <v>198</v>
      </c>
      <c r="E1245" s="246" t="s">
        <v>19</v>
      </c>
      <c r="F1245" s="247" t="s">
        <v>7414</v>
      </c>
      <c r="G1245" s="245"/>
      <c r="H1245" s="248">
        <v>0.069000000000000006</v>
      </c>
      <c r="I1245" s="249"/>
      <c r="J1245" s="245"/>
      <c r="K1245" s="245"/>
      <c r="L1245" s="250"/>
      <c r="M1245" s="251"/>
      <c r="N1245" s="252"/>
      <c r="O1245" s="252"/>
      <c r="P1245" s="252"/>
      <c r="Q1245" s="252"/>
      <c r="R1245" s="252"/>
      <c r="S1245" s="252"/>
      <c r="T1245" s="253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54" t="s">
        <v>198</v>
      </c>
      <c r="AU1245" s="254" t="s">
        <v>82</v>
      </c>
      <c r="AV1245" s="14" t="s">
        <v>82</v>
      </c>
      <c r="AW1245" s="14" t="s">
        <v>35</v>
      </c>
      <c r="AX1245" s="14" t="s">
        <v>73</v>
      </c>
      <c r="AY1245" s="254" t="s">
        <v>188</v>
      </c>
    </row>
    <row r="1246" s="15" customFormat="1">
      <c r="A1246" s="15"/>
      <c r="B1246" s="255"/>
      <c r="C1246" s="256"/>
      <c r="D1246" s="235" t="s">
        <v>198</v>
      </c>
      <c r="E1246" s="257" t="s">
        <v>19</v>
      </c>
      <c r="F1246" s="258" t="s">
        <v>229</v>
      </c>
      <c r="G1246" s="256"/>
      <c r="H1246" s="259">
        <v>0.069000000000000006</v>
      </c>
      <c r="I1246" s="260"/>
      <c r="J1246" s="256"/>
      <c r="K1246" s="256"/>
      <c r="L1246" s="261"/>
      <c r="M1246" s="262"/>
      <c r="N1246" s="263"/>
      <c r="O1246" s="263"/>
      <c r="P1246" s="263"/>
      <c r="Q1246" s="263"/>
      <c r="R1246" s="263"/>
      <c r="S1246" s="263"/>
      <c r="T1246" s="264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T1246" s="265" t="s">
        <v>198</v>
      </c>
      <c r="AU1246" s="265" t="s">
        <v>82</v>
      </c>
      <c r="AV1246" s="15" t="s">
        <v>135</v>
      </c>
      <c r="AW1246" s="15" t="s">
        <v>35</v>
      </c>
      <c r="AX1246" s="15" t="s">
        <v>80</v>
      </c>
      <c r="AY1246" s="265" t="s">
        <v>188</v>
      </c>
    </row>
    <row r="1247" s="2" customFormat="1" ht="16.5" customHeight="1">
      <c r="A1247" s="40"/>
      <c r="B1247" s="41"/>
      <c r="C1247" s="272" t="s">
        <v>2063</v>
      </c>
      <c r="D1247" s="272" t="s">
        <v>522</v>
      </c>
      <c r="E1247" s="273" t="s">
        <v>1419</v>
      </c>
      <c r="F1247" s="274" t="s">
        <v>1420</v>
      </c>
      <c r="G1247" s="275" t="s">
        <v>345</v>
      </c>
      <c r="H1247" s="276">
        <v>0.071999999999999995</v>
      </c>
      <c r="I1247" s="277"/>
      <c r="J1247" s="278">
        <f>ROUND(I1247*H1247,2)</f>
        <v>0</v>
      </c>
      <c r="K1247" s="274" t="s">
        <v>194</v>
      </c>
      <c r="L1247" s="279"/>
      <c r="M1247" s="280" t="s">
        <v>19</v>
      </c>
      <c r="N1247" s="281" t="s">
        <v>44</v>
      </c>
      <c r="O1247" s="86"/>
      <c r="P1247" s="224">
        <f>O1247*H1247</f>
        <v>0</v>
      </c>
      <c r="Q1247" s="224">
        <v>1</v>
      </c>
      <c r="R1247" s="224">
        <f>Q1247*H1247</f>
        <v>0.071999999999999995</v>
      </c>
      <c r="S1247" s="224">
        <v>0</v>
      </c>
      <c r="T1247" s="225">
        <f>S1247*H1247</f>
        <v>0</v>
      </c>
      <c r="U1247" s="40"/>
      <c r="V1247" s="40"/>
      <c r="W1247" s="40"/>
      <c r="X1247" s="40"/>
      <c r="Y1247" s="40"/>
      <c r="Z1247" s="40"/>
      <c r="AA1247" s="40"/>
      <c r="AB1247" s="40"/>
      <c r="AC1247" s="40"/>
      <c r="AD1247" s="40"/>
      <c r="AE1247" s="40"/>
      <c r="AR1247" s="226" t="s">
        <v>630</v>
      </c>
      <c r="AT1247" s="226" t="s">
        <v>522</v>
      </c>
      <c r="AU1247" s="226" t="s">
        <v>82</v>
      </c>
      <c r="AY1247" s="19" t="s">
        <v>188</v>
      </c>
      <c r="BE1247" s="227">
        <f>IF(N1247="základní",J1247,0)</f>
        <v>0</v>
      </c>
      <c r="BF1247" s="227">
        <f>IF(N1247="snížená",J1247,0)</f>
        <v>0</v>
      </c>
      <c r="BG1247" s="227">
        <f>IF(N1247="zákl. přenesená",J1247,0)</f>
        <v>0</v>
      </c>
      <c r="BH1247" s="227">
        <f>IF(N1247="sníž. přenesená",J1247,0)</f>
        <v>0</v>
      </c>
      <c r="BI1247" s="227">
        <f>IF(N1247="nulová",J1247,0)</f>
        <v>0</v>
      </c>
      <c r="BJ1247" s="19" t="s">
        <v>80</v>
      </c>
      <c r="BK1247" s="227">
        <f>ROUND(I1247*H1247,2)</f>
        <v>0</v>
      </c>
      <c r="BL1247" s="19" t="s">
        <v>342</v>
      </c>
      <c r="BM1247" s="226" t="s">
        <v>7415</v>
      </c>
    </row>
    <row r="1248" s="13" customFormat="1">
      <c r="A1248" s="13"/>
      <c r="B1248" s="233"/>
      <c r="C1248" s="234"/>
      <c r="D1248" s="235" t="s">
        <v>198</v>
      </c>
      <c r="E1248" s="236" t="s">
        <v>19</v>
      </c>
      <c r="F1248" s="237" t="s">
        <v>1342</v>
      </c>
      <c r="G1248" s="234"/>
      <c r="H1248" s="236" t="s">
        <v>19</v>
      </c>
      <c r="I1248" s="238"/>
      <c r="J1248" s="234"/>
      <c r="K1248" s="234"/>
      <c r="L1248" s="239"/>
      <c r="M1248" s="240"/>
      <c r="N1248" s="241"/>
      <c r="O1248" s="241"/>
      <c r="P1248" s="241"/>
      <c r="Q1248" s="241"/>
      <c r="R1248" s="241"/>
      <c r="S1248" s="241"/>
      <c r="T1248" s="242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43" t="s">
        <v>198</v>
      </c>
      <c r="AU1248" s="243" t="s">
        <v>82</v>
      </c>
      <c r="AV1248" s="13" t="s">
        <v>80</v>
      </c>
      <c r="AW1248" s="13" t="s">
        <v>35</v>
      </c>
      <c r="AX1248" s="13" t="s">
        <v>73</v>
      </c>
      <c r="AY1248" s="243" t="s">
        <v>188</v>
      </c>
    </row>
    <row r="1249" s="13" customFormat="1">
      <c r="A1249" s="13"/>
      <c r="B1249" s="233"/>
      <c r="C1249" s="234"/>
      <c r="D1249" s="235" t="s">
        <v>198</v>
      </c>
      <c r="E1249" s="236" t="s">
        <v>19</v>
      </c>
      <c r="F1249" s="237" t="s">
        <v>1405</v>
      </c>
      <c r="G1249" s="234"/>
      <c r="H1249" s="236" t="s">
        <v>19</v>
      </c>
      <c r="I1249" s="238"/>
      <c r="J1249" s="234"/>
      <c r="K1249" s="234"/>
      <c r="L1249" s="239"/>
      <c r="M1249" s="240"/>
      <c r="N1249" s="241"/>
      <c r="O1249" s="241"/>
      <c r="P1249" s="241"/>
      <c r="Q1249" s="241"/>
      <c r="R1249" s="241"/>
      <c r="S1249" s="241"/>
      <c r="T1249" s="242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43" t="s">
        <v>198</v>
      </c>
      <c r="AU1249" s="243" t="s">
        <v>82</v>
      </c>
      <c r="AV1249" s="13" t="s">
        <v>80</v>
      </c>
      <c r="AW1249" s="13" t="s">
        <v>35</v>
      </c>
      <c r="AX1249" s="13" t="s">
        <v>73</v>
      </c>
      <c r="AY1249" s="243" t="s">
        <v>188</v>
      </c>
    </row>
    <row r="1250" s="13" customFormat="1">
      <c r="A1250" s="13"/>
      <c r="B1250" s="233"/>
      <c r="C1250" s="234"/>
      <c r="D1250" s="235" t="s">
        <v>198</v>
      </c>
      <c r="E1250" s="236" t="s">
        <v>19</v>
      </c>
      <c r="F1250" s="237" t="s">
        <v>1406</v>
      </c>
      <c r="G1250" s="234"/>
      <c r="H1250" s="236" t="s">
        <v>19</v>
      </c>
      <c r="I1250" s="238"/>
      <c r="J1250" s="234"/>
      <c r="K1250" s="234"/>
      <c r="L1250" s="239"/>
      <c r="M1250" s="240"/>
      <c r="N1250" s="241"/>
      <c r="O1250" s="241"/>
      <c r="P1250" s="241"/>
      <c r="Q1250" s="241"/>
      <c r="R1250" s="241"/>
      <c r="S1250" s="241"/>
      <c r="T1250" s="242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43" t="s">
        <v>198</v>
      </c>
      <c r="AU1250" s="243" t="s">
        <v>82</v>
      </c>
      <c r="AV1250" s="13" t="s">
        <v>80</v>
      </c>
      <c r="AW1250" s="13" t="s">
        <v>35</v>
      </c>
      <c r="AX1250" s="13" t="s">
        <v>73</v>
      </c>
      <c r="AY1250" s="243" t="s">
        <v>188</v>
      </c>
    </row>
    <row r="1251" s="14" customFormat="1">
      <c r="A1251" s="14"/>
      <c r="B1251" s="244"/>
      <c r="C1251" s="245"/>
      <c r="D1251" s="235" t="s">
        <v>198</v>
      </c>
      <c r="E1251" s="246" t="s">
        <v>19</v>
      </c>
      <c r="F1251" s="247" t="s">
        <v>7416</v>
      </c>
      <c r="G1251" s="245"/>
      <c r="H1251" s="248">
        <v>0.071999999999999995</v>
      </c>
      <c r="I1251" s="249"/>
      <c r="J1251" s="245"/>
      <c r="K1251" s="245"/>
      <c r="L1251" s="250"/>
      <c r="M1251" s="251"/>
      <c r="N1251" s="252"/>
      <c r="O1251" s="252"/>
      <c r="P1251" s="252"/>
      <c r="Q1251" s="252"/>
      <c r="R1251" s="252"/>
      <c r="S1251" s="252"/>
      <c r="T1251" s="253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54" t="s">
        <v>198</v>
      </c>
      <c r="AU1251" s="254" t="s">
        <v>82</v>
      </c>
      <c r="AV1251" s="14" t="s">
        <v>82</v>
      </c>
      <c r="AW1251" s="14" t="s">
        <v>35</v>
      </c>
      <c r="AX1251" s="14" t="s">
        <v>73</v>
      </c>
      <c r="AY1251" s="254" t="s">
        <v>188</v>
      </c>
    </row>
    <row r="1252" s="15" customFormat="1">
      <c r="A1252" s="15"/>
      <c r="B1252" s="255"/>
      <c r="C1252" s="256"/>
      <c r="D1252" s="235" t="s">
        <v>198</v>
      </c>
      <c r="E1252" s="257" t="s">
        <v>19</v>
      </c>
      <c r="F1252" s="258" t="s">
        <v>229</v>
      </c>
      <c r="G1252" s="256"/>
      <c r="H1252" s="259">
        <v>0.071999999999999995</v>
      </c>
      <c r="I1252" s="260"/>
      <c r="J1252" s="256"/>
      <c r="K1252" s="256"/>
      <c r="L1252" s="261"/>
      <c r="M1252" s="262"/>
      <c r="N1252" s="263"/>
      <c r="O1252" s="263"/>
      <c r="P1252" s="263"/>
      <c r="Q1252" s="263"/>
      <c r="R1252" s="263"/>
      <c r="S1252" s="263"/>
      <c r="T1252" s="264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T1252" s="265" t="s">
        <v>198</v>
      </c>
      <c r="AU1252" s="265" t="s">
        <v>82</v>
      </c>
      <c r="AV1252" s="15" t="s">
        <v>135</v>
      </c>
      <c r="AW1252" s="15" t="s">
        <v>35</v>
      </c>
      <c r="AX1252" s="15" t="s">
        <v>80</v>
      </c>
      <c r="AY1252" s="265" t="s">
        <v>188</v>
      </c>
    </row>
    <row r="1253" s="2" customFormat="1" ht="21.75" customHeight="1">
      <c r="A1253" s="40"/>
      <c r="B1253" s="41"/>
      <c r="C1253" s="215" t="s">
        <v>2069</v>
      </c>
      <c r="D1253" s="215" t="s">
        <v>190</v>
      </c>
      <c r="E1253" s="216" t="s">
        <v>1436</v>
      </c>
      <c r="F1253" s="217" t="s">
        <v>1437</v>
      </c>
      <c r="G1253" s="218" t="s">
        <v>442</v>
      </c>
      <c r="H1253" s="219">
        <v>224</v>
      </c>
      <c r="I1253" s="220"/>
      <c r="J1253" s="221">
        <f>ROUND(I1253*H1253,2)</f>
        <v>0</v>
      </c>
      <c r="K1253" s="217" t="s">
        <v>194</v>
      </c>
      <c r="L1253" s="46"/>
      <c r="M1253" s="222" t="s">
        <v>19</v>
      </c>
      <c r="N1253" s="223" t="s">
        <v>44</v>
      </c>
      <c r="O1253" s="86"/>
      <c r="P1253" s="224">
        <f>O1253*H1253</f>
        <v>0</v>
      </c>
      <c r="Q1253" s="224">
        <v>0.00036999999999999999</v>
      </c>
      <c r="R1253" s="224">
        <f>Q1253*H1253</f>
        <v>0.082879999999999995</v>
      </c>
      <c r="S1253" s="224">
        <v>0</v>
      </c>
      <c r="T1253" s="225">
        <f>S1253*H1253</f>
        <v>0</v>
      </c>
      <c r="U1253" s="40"/>
      <c r="V1253" s="40"/>
      <c r="W1253" s="40"/>
      <c r="X1253" s="40"/>
      <c r="Y1253" s="40"/>
      <c r="Z1253" s="40"/>
      <c r="AA1253" s="40"/>
      <c r="AB1253" s="40"/>
      <c r="AC1253" s="40"/>
      <c r="AD1253" s="40"/>
      <c r="AE1253" s="40"/>
      <c r="AR1253" s="226" t="s">
        <v>135</v>
      </c>
      <c r="AT1253" s="226" t="s">
        <v>190</v>
      </c>
      <c r="AU1253" s="226" t="s">
        <v>82</v>
      </c>
      <c r="AY1253" s="19" t="s">
        <v>188</v>
      </c>
      <c r="BE1253" s="227">
        <f>IF(N1253="základní",J1253,0)</f>
        <v>0</v>
      </c>
      <c r="BF1253" s="227">
        <f>IF(N1253="snížená",J1253,0)</f>
        <v>0</v>
      </c>
      <c r="BG1253" s="227">
        <f>IF(N1253="zákl. přenesená",J1253,0)</f>
        <v>0</v>
      </c>
      <c r="BH1253" s="227">
        <f>IF(N1253="sníž. přenesená",J1253,0)</f>
        <v>0</v>
      </c>
      <c r="BI1253" s="227">
        <f>IF(N1253="nulová",J1253,0)</f>
        <v>0</v>
      </c>
      <c r="BJ1253" s="19" t="s">
        <v>80</v>
      </c>
      <c r="BK1253" s="227">
        <f>ROUND(I1253*H1253,2)</f>
        <v>0</v>
      </c>
      <c r="BL1253" s="19" t="s">
        <v>135</v>
      </c>
      <c r="BM1253" s="226" t="s">
        <v>7417</v>
      </c>
    </row>
    <row r="1254" s="2" customFormat="1">
      <c r="A1254" s="40"/>
      <c r="B1254" s="41"/>
      <c r="C1254" s="42"/>
      <c r="D1254" s="228" t="s">
        <v>196</v>
      </c>
      <c r="E1254" s="42"/>
      <c r="F1254" s="229" t="s">
        <v>1439</v>
      </c>
      <c r="G1254" s="42"/>
      <c r="H1254" s="42"/>
      <c r="I1254" s="230"/>
      <c r="J1254" s="42"/>
      <c r="K1254" s="42"/>
      <c r="L1254" s="46"/>
      <c r="M1254" s="231"/>
      <c r="N1254" s="232"/>
      <c r="O1254" s="86"/>
      <c r="P1254" s="86"/>
      <c r="Q1254" s="86"/>
      <c r="R1254" s="86"/>
      <c r="S1254" s="86"/>
      <c r="T1254" s="87"/>
      <c r="U1254" s="40"/>
      <c r="V1254" s="40"/>
      <c r="W1254" s="40"/>
      <c r="X1254" s="40"/>
      <c r="Y1254" s="40"/>
      <c r="Z1254" s="40"/>
      <c r="AA1254" s="40"/>
      <c r="AB1254" s="40"/>
      <c r="AC1254" s="40"/>
      <c r="AD1254" s="40"/>
      <c r="AE1254" s="40"/>
      <c r="AT1254" s="19" t="s">
        <v>196</v>
      </c>
      <c r="AU1254" s="19" t="s">
        <v>82</v>
      </c>
    </row>
    <row r="1255" s="13" customFormat="1">
      <c r="A1255" s="13"/>
      <c r="B1255" s="233"/>
      <c r="C1255" s="234"/>
      <c r="D1255" s="235" t="s">
        <v>198</v>
      </c>
      <c r="E1255" s="236" t="s">
        <v>19</v>
      </c>
      <c r="F1255" s="237" t="s">
        <v>1342</v>
      </c>
      <c r="G1255" s="234"/>
      <c r="H1255" s="236" t="s">
        <v>19</v>
      </c>
      <c r="I1255" s="238"/>
      <c r="J1255" s="234"/>
      <c r="K1255" s="234"/>
      <c r="L1255" s="239"/>
      <c r="M1255" s="240"/>
      <c r="N1255" s="241"/>
      <c r="O1255" s="241"/>
      <c r="P1255" s="241"/>
      <c r="Q1255" s="241"/>
      <c r="R1255" s="241"/>
      <c r="S1255" s="241"/>
      <c r="T1255" s="242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43" t="s">
        <v>198</v>
      </c>
      <c r="AU1255" s="243" t="s">
        <v>82</v>
      </c>
      <c r="AV1255" s="13" t="s">
        <v>80</v>
      </c>
      <c r="AW1255" s="13" t="s">
        <v>35</v>
      </c>
      <c r="AX1255" s="13" t="s">
        <v>73</v>
      </c>
      <c r="AY1255" s="243" t="s">
        <v>188</v>
      </c>
    </row>
    <row r="1256" s="13" customFormat="1">
      <c r="A1256" s="13"/>
      <c r="B1256" s="233"/>
      <c r="C1256" s="234"/>
      <c r="D1256" s="235" t="s">
        <v>198</v>
      </c>
      <c r="E1256" s="236" t="s">
        <v>19</v>
      </c>
      <c r="F1256" s="237" t="s">
        <v>1400</v>
      </c>
      <c r="G1256" s="234"/>
      <c r="H1256" s="236" t="s">
        <v>19</v>
      </c>
      <c r="I1256" s="238"/>
      <c r="J1256" s="234"/>
      <c r="K1256" s="234"/>
      <c r="L1256" s="239"/>
      <c r="M1256" s="240"/>
      <c r="N1256" s="241"/>
      <c r="O1256" s="241"/>
      <c r="P1256" s="241"/>
      <c r="Q1256" s="241"/>
      <c r="R1256" s="241"/>
      <c r="S1256" s="241"/>
      <c r="T1256" s="242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43" t="s">
        <v>198</v>
      </c>
      <c r="AU1256" s="243" t="s">
        <v>82</v>
      </c>
      <c r="AV1256" s="13" t="s">
        <v>80</v>
      </c>
      <c r="AW1256" s="13" t="s">
        <v>35</v>
      </c>
      <c r="AX1256" s="13" t="s">
        <v>73</v>
      </c>
      <c r="AY1256" s="243" t="s">
        <v>188</v>
      </c>
    </row>
    <row r="1257" s="13" customFormat="1">
      <c r="A1257" s="13"/>
      <c r="B1257" s="233"/>
      <c r="C1257" s="234"/>
      <c r="D1257" s="235" t="s">
        <v>198</v>
      </c>
      <c r="E1257" s="236" t="s">
        <v>19</v>
      </c>
      <c r="F1257" s="237" t="s">
        <v>1401</v>
      </c>
      <c r="G1257" s="234"/>
      <c r="H1257" s="236" t="s">
        <v>19</v>
      </c>
      <c r="I1257" s="238"/>
      <c r="J1257" s="234"/>
      <c r="K1257" s="234"/>
      <c r="L1257" s="239"/>
      <c r="M1257" s="240"/>
      <c r="N1257" s="241"/>
      <c r="O1257" s="241"/>
      <c r="P1257" s="241"/>
      <c r="Q1257" s="241"/>
      <c r="R1257" s="241"/>
      <c r="S1257" s="241"/>
      <c r="T1257" s="242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243" t="s">
        <v>198</v>
      </c>
      <c r="AU1257" s="243" t="s">
        <v>82</v>
      </c>
      <c r="AV1257" s="13" t="s">
        <v>80</v>
      </c>
      <c r="AW1257" s="13" t="s">
        <v>35</v>
      </c>
      <c r="AX1257" s="13" t="s">
        <v>73</v>
      </c>
      <c r="AY1257" s="243" t="s">
        <v>188</v>
      </c>
    </row>
    <row r="1258" s="14" customFormat="1">
      <c r="A1258" s="14"/>
      <c r="B1258" s="244"/>
      <c r="C1258" s="245"/>
      <c r="D1258" s="235" t="s">
        <v>198</v>
      </c>
      <c r="E1258" s="246" t="s">
        <v>19</v>
      </c>
      <c r="F1258" s="247" t="s">
        <v>7418</v>
      </c>
      <c r="G1258" s="245"/>
      <c r="H1258" s="248">
        <v>224</v>
      </c>
      <c r="I1258" s="249"/>
      <c r="J1258" s="245"/>
      <c r="K1258" s="245"/>
      <c r="L1258" s="250"/>
      <c r="M1258" s="251"/>
      <c r="N1258" s="252"/>
      <c r="O1258" s="252"/>
      <c r="P1258" s="252"/>
      <c r="Q1258" s="252"/>
      <c r="R1258" s="252"/>
      <c r="S1258" s="252"/>
      <c r="T1258" s="253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54" t="s">
        <v>198</v>
      </c>
      <c r="AU1258" s="254" t="s">
        <v>82</v>
      </c>
      <c r="AV1258" s="14" t="s">
        <v>82</v>
      </c>
      <c r="AW1258" s="14" t="s">
        <v>35</v>
      </c>
      <c r="AX1258" s="14" t="s">
        <v>73</v>
      </c>
      <c r="AY1258" s="254" t="s">
        <v>188</v>
      </c>
    </row>
    <row r="1259" s="15" customFormat="1">
      <c r="A1259" s="15"/>
      <c r="B1259" s="255"/>
      <c r="C1259" s="256"/>
      <c r="D1259" s="235" t="s">
        <v>198</v>
      </c>
      <c r="E1259" s="257" t="s">
        <v>19</v>
      </c>
      <c r="F1259" s="258" t="s">
        <v>229</v>
      </c>
      <c r="G1259" s="256"/>
      <c r="H1259" s="259">
        <v>224</v>
      </c>
      <c r="I1259" s="260"/>
      <c r="J1259" s="256"/>
      <c r="K1259" s="256"/>
      <c r="L1259" s="261"/>
      <c r="M1259" s="262"/>
      <c r="N1259" s="263"/>
      <c r="O1259" s="263"/>
      <c r="P1259" s="263"/>
      <c r="Q1259" s="263"/>
      <c r="R1259" s="263"/>
      <c r="S1259" s="263"/>
      <c r="T1259" s="264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T1259" s="265" t="s">
        <v>198</v>
      </c>
      <c r="AU1259" s="265" t="s">
        <v>82</v>
      </c>
      <c r="AV1259" s="15" t="s">
        <v>135</v>
      </c>
      <c r="AW1259" s="15" t="s">
        <v>35</v>
      </c>
      <c r="AX1259" s="15" t="s">
        <v>80</v>
      </c>
      <c r="AY1259" s="265" t="s">
        <v>188</v>
      </c>
    </row>
    <row r="1260" s="2" customFormat="1" ht="24.15" customHeight="1">
      <c r="A1260" s="40"/>
      <c r="B1260" s="41"/>
      <c r="C1260" s="215" t="s">
        <v>2074</v>
      </c>
      <c r="D1260" s="215" t="s">
        <v>190</v>
      </c>
      <c r="E1260" s="216" t="s">
        <v>1443</v>
      </c>
      <c r="F1260" s="217" t="s">
        <v>1444</v>
      </c>
      <c r="G1260" s="218" t="s">
        <v>460</v>
      </c>
      <c r="H1260" s="266"/>
      <c r="I1260" s="220"/>
      <c r="J1260" s="221">
        <f>ROUND(I1260*H1260,2)</f>
        <v>0</v>
      </c>
      <c r="K1260" s="217" t="s">
        <v>194</v>
      </c>
      <c r="L1260" s="46"/>
      <c r="M1260" s="222" t="s">
        <v>19</v>
      </c>
      <c r="N1260" s="223" t="s">
        <v>44</v>
      </c>
      <c r="O1260" s="86"/>
      <c r="P1260" s="224">
        <f>O1260*H1260</f>
        <v>0</v>
      </c>
      <c r="Q1260" s="224">
        <v>0</v>
      </c>
      <c r="R1260" s="224">
        <f>Q1260*H1260</f>
        <v>0</v>
      </c>
      <c r="S1260" s="224">
        <v>0</v>
      </c>
      <c r="T1260" s="225">
        <f>S1260*H1260</f>
        <v>0</v>
      </c>
      <c r="U1260" s="40"/>
      <c r="V1260" s="40"/>
      <c r="W1260" s="40"/>
      <c r="X1260" s="40"/>
      <c r="Y1260" s="40"/>
      <c r="Z1260" s="40"/>
      <c r="AA1260" s="40"/>
      <c r="AB1260" s="40"/>
      <c r="AC1260" s="40"/>
      <c r="AD1260" s="40"/>
      <c r="AE1260" s="40"/>
      <c r="AR1260" s="226" t="s">
        <v>342</v>
      </c>
      <c r="AT1260" s="226" t="s">
        <v>190</v>
      </c>
      <c r="AU1260" s="226" t="s">
        <v>82</v>
      </c>
      <c r="AY1260" s="19" t="s">
        <v>188</v>
      </c>
      <c r="BE1260" s="227">
        <f>IF(N1260="základní",J1260,0)</f>
        <v>0</v>
      </c>
      <c r="BF1260" s="227">
        <f>IF(N1260="snížená",J1260,0)</f>
        <v>0</v>
      </c>
      <c r="BG1260" s="227">
        <f>IF(N1260="zákl. přenesená",J1260,0)</f>
        <v>0</v>
      </c>
      <c r="BH1260" s="227">
        <f>IF(N1260="sníž. přenesená",J1260,0)</f>
        <v>0</v>
      </c>
      <c r="BI1260" s="227">
        <f>IF(N1260="nulová",J1260,0)</f>
        <v>0</v>
      </c>
      <c r="BJ1260" s="19" t="s">
        <v>80</v>
      </c>
      <c r="BK1260" s="227">
        <f>ROUND(I1260*H1260,2)</f>
        <v>0</v>
      </c>
      <c r="BL1260" s="19" t="s">
        <v>342</v>
      </c>
      <c r="BM1260" s="226" t="s">
        <v>7419</v>
      </c>
    </row>
    <row r="1261" s="2" customFormat="1">
      <c r="A1261" s="40"/>
      <c r="B1261" s="41"/>
      <c r="C1261" s="42"/>
      <c r="D1261" s="228" t="s">
        <v>196</v>
      </c>
      <c r="E1261" s="42"/>
      <c r="F1261" s="229" t="s">
        <v>1446</v>
      </c>
      <c r="G1261" s="42"/>
      <c r="H1261" s="42"/>
      <c r="I1261" s="230"/>
      <c r="J1261" s="42"/>
      <c r="K1261" s="42"/>
      <c r="L1261" s="46"/>
      <c r="M1261" s="231"/>
      <c r="N1261" s="232"/>
      <c r="O1261" s="86"/>
      <c r="P1261" s="86"/>
      <c r="Q1261" s="86"/>
      <c r="R1261" s="86"/>
      <c r="S1261" s="86"/>
      <c r="T1261" s="87"/>
      <c r="U1261" s="40"/>
      <c r="V1261" s="40"/>
      <c r="W1261" s="40"/>
      <c r="X1261" s="40"/>
      <c r="Y1261" s="40"/>
      <c r="Z1261" s="40"/>
      <c r="AA1261" s="40"/>
      <c r="AB1261" s="40"/>
      <c r="AC1261" s="40"/>
      <c r="AD1261" s="40"/>
      <c r="AE1261" s="40"/>
      <c r="AT1261" s="19" t="s">
        <v>196</v>
      </c>
      <c r="AU1261" s="19" t="s">
        <v>82</v>
      </c>
    </row>
    <row r="1262" s="12" customFormat="1" ht="22.8" customHeight="1">
      <c r="A1262" s="12"/>
      <c r="B1262" s="199"/>
      <c r="C1262" s="200"/>
      <c r="D1262" s="201" t="s">
        <v>72</v>
      </c>
      <c r="E1262" s="213" t="s">
        <v>2117</v>
      </c>
      <c r="F1262" s="213" t="s">
        <v>2118</v>
      </c>
      <c r="G1262" s="200"/>
      <c r="H1262" s="200"/>
      <c r="I1262" s="203"/>
      <c r="J1262" s="214">
        <f>BK1262</f>
        <v>0</v>
      </c>
      <c r="K1262" s="200"/>
      <c r="L1262" s="205"/>
      <c r="M1262" s="206"/>
      <c r="N1262" s="207"/>
      <c r="O1262" s="207"/>
      <c r="P1262" s="208">
        <f>SUM(P1263:P1308)</f>
        <v>0</v>
      </c>
      <c r="Q1262" s="207"/>
      <c r="R1262" s="208">
        <f>SUM(R1263:R1308)</f>
        <v>5.4238979999999994</v>
      </c>
      <c r="S1262" s="207"/>
      <c r="T1262" s="209">
        <f>SUM(T1263:T1308)</f>
        <v>0</v>
      </c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R1262" s="210" t="s">
        <v>82</v>
      </c>
      <c r="AT1262" s="211" t="s">
        <v>72</v>
      </c>
      <c r="AU1262" s="211" t="s">
        <v>80</v>
      </c>
      <c r="AY1262" s="210" t="s">
        <v>188</v>
      </c>
      <c r="BK1262" s="212">
        <f>SUM(BK1263:BK1308)</f>
        <v>0</v>
      </c>
    </row>
    <row r="1263" s="2" customFormat="1" ht="16.5" customHeight="1">
      <c r="A1263" s="40"/>
      <c r="B1263" s="41"/>
      <c r="C1263" s="215" t="s">
        <v>2079</v>
      </c>
      <c r="D1263" s="215" t="s">
        <v>190</v>
      </c>
      <c r="E1263" s="216" t="s">
        <v>2120</v>
      </c>
      <c r="F1263" s="217" t="s">
        <v>2121</v>
      </c>
      <c r="G1263" s="218" t="s">
        <v>243</v>
      </c>
      <c r="H1263" s="219">
        <v>127.8</v>
      </c>
      <c r="I1263" s="220"/>
      <c r="J1263" s="221">
        <f>ROUND(I1263*H1263,2)</f>
        <v>0</v>
      </c>
      <c r="K1263" s="217" t="s">
        <v>415</v>
      </c>
      <c r="L1263" s="46"/>
      <c r="M1263" s="222" t="s">
        <v>19</v>
      </c>
      <c r="N1263" s="223" t="s">
        <v>44</v>
      </c>
      <c r="O1263" s="86"/>
      <c r="P1263" s="224">
        <f>O1263*H1263</f>
        <v>0</v>
      </c>
      <c r="Q1263" s="224">
        <v>0.00029999999999999997</v>
      </c>
      <c r="R1263" s="224">
        <f>Q1263*H1263</f>
        <v>0.038339999999999999</v>
      </c>
      <c r="S1263" s="224">
        <v>0</v>
      </c>
      <c r="T1263" s="225">
        <f>S1263*H1263</f>
        <v>0</v>
      </c>
      <c r="U1263" s="40"/>
      <c r="V1263" s="40"/>
      <c r="W1263" s="40"/>
      <c r="X1263" s="40"/>
      <c r="Y1263" s="40"/>
      <c r="Z1263" s="40"/>
      <c r="AA1263" s="40"/>
      <c r="AB1263" s="40"/>
      <c r="AC1263" s="40"/>
      <c r="AD1263" s="40"/>
      <c r="AE1263" s="40"/>
      <c r="AR1263" s="226" t="s">
        <v>342</v>
      </c>
      <c r="AT1263" s="226" t="s">
        <v>190</v>
      </c>
      <c r="AU1263" s="226" t="s">
        <v>82</v>
      </c>
      <c r="AY1263" s="19" t="s">
        <v>188</v>
      </c>
      <c r="BE1263" s="227">
        <f>IF(N1263="základní",J1263,0)</f>
        <v>0</v>
      </c>
      <c r="BF1263" s="227">
        <f>IF(N1263="snížená",J1263,0)</f>
        <v>0</v>
      </c>
      <c r="BG1263" s="227">
        <f>IF(N1263="zákl. přenesená",J1263,0)</f>
        <v>0</v>
      </c>
      <c r="BH1263" s="227">
        <f>IF(N1263="sníž. přenesená",J1263,0)</f>
        <v>0</v>
      </c>
      <c r="BI1263" s="227">
        <f>IF(N1263="nulová",J1263,0)</f>
        <v>0</v>
      </c>
      <c r="BJ1263" s="19" t="s">
        <v>80</v>
      </c>
      <c r="BK1263" s="227">
        <f>ROUND(I1263*H1263,2)</f>
        <v>0</v>
      </c>
      <c r="BL1263" s="19" t="s">
        <v>342</v>
      </c>
      <c r="BM1263" s="226" t="s">
        <v>7420</v>
      </c>
    </row>
    <row r="1264" s="13" customFormat="1">
      <c r="A1264" s="13"/>
      <c r="B1264" s="233"/>
      <c r="C1264" s="234"/>
      <c r="D1264" s="235" t="s">
        <v>198</v>
      </c>
      <c r="E1264" s="236" t="s">
        <v>19</v>
      </c>
      <c r="F1264" s="237" t="s">
        <v>655</v>
      </c>
      <c r="G1264" s="234"/>
      <c r="H1264" s="236" t="s">
        <v>19</v>
      </c>
      <c r="I1264" s="238"/>
      <c r="J1264" s="234"/>
      <c r="K1264" s="234"/>
      <c r="L1264" s="239"/>
      <c r="M1264" s="240"/>
      <c r="N1264" s="241"/>
      <c r="O1264" s="241"/>
      <c r="P1264" s="241"/>
      <c r="Q1264" s="241"/>
      <c r="R1264" s="241"/>
      <c r="S1264" s="241"/>
      <c r="T1264" s="242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43" t="s">
        <v>198</v>
      </c>
      <c r="AU1264" s="243" t="s">
        <v>82</v>
      </c>
      <c r="AV1264" s="13" t="s">
        <v>80</v>
      </c>
      <c r="AW1264" s="13" t="s">
        <v>35</v>
      </c>
      <c r="AX1264" s="13" t="s">
        <v>73</v>
      </c>
      <c r="AY1264" s="243" t="s">
        <v>188</v>
      </c>
    </row>
    <row r="1265" s="13" customFormat="1">
      <c r="A1265" s="13"/>
      <c r="B1265" s="233"/>
      <c r="C1265" s="234"/>
      <c r="D1265" s="235" t="s">
        <v>198</v>
      </c>
      <c r="E1265" s="236" t="s">
        <v>19</v>
      </c>
      <c r="F1265" s="237" t="s">
        <v>7026</v>
      </c>
      <c r="G1265" s="234"/>
      <c r="H1265" s="236" t="s">
        <v>19</v>
      </c>
      <c r="I1265" s="238"/>
      <c r="J1265" s="234"/>
      <c r="K1265" s="234"/>
      <c r="L1265" s="239"/>
      <c r="M1265" s="240"/>
      <c r="N1265" s="241"/>
      <c r="O1265" s="241"/>
      <c r="P1265" s="241"/>
      <c r="Q1265" s="241"/>
      <c r="R1265" s="241"/>
      <c r="S1265" s="241"/>
      <c r="T1265" s="242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43" t="s">
        <v>198</v>
      </c>
      <c r="AU1265" s="243" t="s">
        <v>82</v>
      </c>
      <c r="AV1265" s="13" t="s">
        <v>80</v>
      </c>
      <c r="AW1265" s="13" t="s">
        <v>35</v>
      </c>
      <c r="AX1265" s="13" t="s">
        <v>73</v>
      </c>
      <c r="AY1265" s="243" t="s">
        <v>188</v>
      </c>
    </row>
    <row r="1266" s="14" customFormat="1">
      <c r="A1266" s="14"/>
      <c r="B1266" s="244"/>
      <c r="C1266" s="245"/>
      <c r="D1266" s="235" t="s">
        <v>198</v>
      </c>
      <c r="E1266" s="246" t="s">
        <v>19</v>
      </c>
      <c r="F1266" s="247" t="s">
        <v>1454</v>
      </c>
      <c r="G1266" s="245"/>
      <c r="H1266" s="248">
        <v>87</v>
      </c>
      <c r="I1266" s="249"/>
      <c r="J1266" s="245"/>
      <c r="K1266" s="245"/>
      <c r="L1266" s="250"/>
      <c r="M1266" s="251"/>
      <c r="N1266" s="252"/>
      <c r="O1266" s="252"/>
      <c r="P1266" s="252"/>
      <c r="Q1266" s="252"/>
      <c r="R1266" s="252"/>
      <c r="S1266" s="252"/>
      <c r="T1266" s="253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54" t="s">
        <v>198</v>
      </c>
      <c r="AU1266" s="254" t="s">
        <v>82</v>
      </c>
      <c r="AV1266" s="14" t="s">
        <v>82</v>
      </c>
      <c r="AW1266" s="14" t="s">
        <v>35</v>
      </c>
      <c r="AX1266" s="14" t="s">
        <v>73</v>
      </c>
      <c r="AY1266" s="254" t="s">
        <v>188</v>
      </c>
    </row>
    <row r="1267" s="13" customFormat="1">
      <c r="A1267" s="13"/>
      <c r="B1267" s="233"/>
      <c r="C1267" s="234"/>
      <c r="D1267" s="235" t="s">
        <v>198</v>
      </c>
      <c r="E1267" s="236" t="s">
        <v>19</v>
      </c>
      <c r="F1267" s="237" t="s">
        <v>7026</v>
      </c>
      <c r="G1267" s="234"/>
      <c r="H1267" s="236" t="s">
        <v>19</v>
      </c>
      <c r="I1267" s="238"/>
      <c r="J1267" s="234"/>
      <c r="K1267" s="234"/>
      <c r="L1267" s="239"/>
      <c r="M1267" s="240"/>
      <c r="N1267" s="241"/>
      <c r="O1267" s="241"/>
      <c r="P1267" s="241"/>
      <c r="Q1267" s="241"/>
      <c r="R1267" s="241"/>
      <c r="S1267" s="241"/>
      <c r="T1267" s="242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3" t="s">
        <v>198</v>
      </c>
      <c r="AU1267" s="243" t="s">
        <v>82</v>
      </c>
      <c r="AV1267" s="13" t="s">
        <v>80</v>
      </c>
      <c r="AW1267" s="13" t="s">
        <v>35</v>
      </c>
      <c r="AX1267" s="13" t="s">
        <v>73</v>
      </c>
      <c r="AY1267" s="243" t="s">
        <v>188</v>
      </c>
    </row>
    <row r="1268" s="14" customFormat="1">
      <c r="A1268" s="14"/>
      <c r="B1268" s="244"/>
      <c r="C1268" s="245"/>
      <c r="D1268" s="235" t="s">
        <v>198</v>
      </c>
      <c r="E1268" s="246" t="s">
        <v>19</v>
      </c>
      <c r="F1268" s="247" t="s">
        <v>7027</v>
      </c>
      <c r="G1268" s="245"/>
      <c r="H1268" s="248">
        <v>40.799999999999997</v>
      </c>
      <c r="I1268" s="249"/>
      <c r="J1268" s="245"/>
      <c r="K1268" s="245"/>
      <c r="L1268" s="250"/>
      <c r="M1268" s="251"/>
      <c r="N1268" s="252"/>
      <c r="O1268" s="252"/>
      <c r="P1268" s="252"/>
      <c r="Q1268" s="252"/>
      <c r="R1268" s="252"/>
      <c r="S1268" s="252"/>
      <c r="T1268" s="253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54" t="s">
        <v>198</v>
      </c>
      <c r="AU1268" s="254" t="s">
        <v>82</v>
      </c>
      <c r="AV1268" s="14" t="s">
        <v>82</v>
      </c>
      <c r="AW1268" s="14" t="s">
        <v>35</v>
      </c>
      <c r="AX1268" s="14" t="s">
        <v>73</v>
      </c>
      <c r="AY1268" s="254" t="s">
        <v>188</v>
      </c>
    </row>
    <row r="1269" s="15" customFormat="1">
      <c r="A1269" s="15"/>
      <c r="B1269" s="255"/>
      <c r="C1269" s="256"/>
      <c r="D1269" s="235" t="s">
        <v>198</v>
      </c>
      <c r="E1269" s="257" t="s">
        <v>19</v>
      </c>
      <c r="F1269" s="258" t="s">
        <v>229</v>
      </c>
      <c r="G1269" s="256"/>
      <c r="H1269" s="259">
        <v>127.8</v>
      </c>
      <c r="I1269" s="260"/>
      <c r="J1269" s="256"/>
      <c r="K1269" s="256"/>
      <c r="L1269" s="261"/>
      <c r="M1269" s="262"/>
      <c r="N1269" s="263"/>
      <c r="O1269" s="263"/>
      <c r="P1269" s="263"/>
      <c r="Q1269" s="263"/>
      <c r="R1269" s="263"/>
      <c r="S1269" s="263"/>
      <c r="T1269" s="264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T1269" s="265" t="s">
        <v>198</v>
      </c>
      <c r="AU1269" s="265" t="s">
        <v>82</v>
      </c>
      <c r="AV1269" s="15" t="s">
        <v>135</v>
      </c>
      <c r="AW1269" s="15" t="s">
        <v>35</v>
      </c>
      <c r="AX1269" s="15" t="s">
        <v>80</v>
      </c>
      <c r="AY1269" s="265" t="s">
        <v>188</v>
      </c>
    </row>
    <row r="1270" s="2" customFormat="1" ht="24.15" customHeight="1">
      <c r="A1270" s="40"/>
      <c r="B1270" s="41"/>
      <c r="C1270" s="215" t="s">
        <v>2084</v>
      </c>
      <c r="D1270" s="215" t="s">
        <v>190</v>
      </c>
      <c r="E1270" s="216" t="s">
        <v>2124</v>
      </c>
      <c r="F1270" s="217" t="s">
        <v>2125</v>
      </c>
      <c r="G1270" s="218" t="s">
        <v>243</v>
      </c>
      <c r="H1270" s="219">
        <v>127.8</v>
      </c>
      <c r="I1270" s="220"/>
      <c r="J1270" s="221">
        <f>ROUND(I1270*H1270,2)</f>
        <v>0</v>
      </c>
      <c r="K1270" s="217" t="s">
        <v>194</v>
      </c>
      <c r="L1270" s="46"/>
      <c r="M1270" s="222" t="s">
        <v>19</v>
      </c>
      <c r="N1270" s="223" t="s">
        <v>44</v>
      </c>
      <c r="O1270" s="86"/>
      <c r="P1270" s="224">
        <f>O1270*H1270</f>
        <v>0</v>
      </c>
      <c r="Q1270" s="224">
        <v>0.0074999999999999997</v>
      </c>
      <c r="R1270" s="224">
        <f>Q1270*H1270</f>
        <v>0.95849999999999991</v>
      </c>
      <c r="S1270" s="224">
        <v>0</v>
      </c>
      <c r="T1270" s="225">
        <f>S1270*H1270</f>
        <v>0</v>
      </c>
      <c r="U1270" s="40"/>
      <c r="V1270" s="40"/>
      <c r="W1270" s="40"/>
      <c r="X1270" s="40"/>
      <c r="Y1270" s="40"/>
      <c r="Z1270" s="40"/>
      <c r="AA1270" s="40"/>
      <c r="AB1270" s="40"/>
      <c r="AC1270" s="40"/>
      <c r="AD1270" s="40"/>
      <c r="AE1270" s="40"/>
      <c r="AR1270" s="226" t="s">
        <v>342</v>
      </c>
      <c r="AT1270" s="226" t="s">
        <v>190</v>
      </c>
      <c r="AU1270" s="226" t="s">
        <v>82</v>
      </c>
      <c r="AY1270" s="19" t="s">
        <v>188</v>
      </c>
      <c r="BE1270" s="227">
        <f>IF(N1270="základní",J1270,0)</f>
        <v>0</v>
      </c>
      <c r="BF1270" s="227">
        <f>IF(N1270="snížená",J1270,0)</f>
        <v>0</v>
      </c>
      <c r="BG1270" s="227">
        <f>IF(N1270="zákl. přenesená",J1270,0)</f>
        <v>0</v>
      </c>
      <c r="BH1270" s="227">
        <f>IF(N1270="sníž. přenesená",J1270,0)</f>
        <v>0</v>
      </c>
      <c r="BI1270" s="227">
        <f>IF(N1270="nulová",J1270,0)</f>
        <v>0</v>
      </c>
      <c r="BJ1270" s="19" t="s">
        <v>80</v>
      </c>
      <c r="BK1270" s="227">
        <f>ROUND(I1270*H1270,2)</f>
        <v>0</v>
      </c>
      <c r="BL1270" s="19" t="s">
        <v>342</v>
      </c>
      <c r="BM1270" s="226" t="s">
        <v>7421</v>
      </c>
    </row>
    <row r="1271" s="2" customFormat="1">
      <c r="A1271" s="40"/>
      <c r="B1271" s="41"/>
      <c r="C1271" s="42"/>
      <c r="D1271" s="228" t="s">
        <v>196</v>
      </c>
      <c r="E1271" s="42"/>
      <c r="F1271" s="229" t="s">
        <v>2127</v>
      </c>
      <c r="G1271" s="42"/>
      <c r="H1271" s="42"/>
      <c r="I1271" s="230"/>
      <c r="J1271" s="42"/>
      <c r="K1271" s="42"/>
      <c r="L1271" s="46"/>
      <c r="M1271" s="231"/>
      <c r="N1271" s="232"/>
      <c r="O1271" s="86"/>
      <c r="P1271" s="86"/>
      <c r="Q1271" s="86"/>
      <c r="R1271" s="86"/>
      <c r="S1271" s="86"/>
      <c r="T1271" s="87"/>
      <c r="U1271" s="40"/>
      <c r="V1271" s="40"/>
      <c r="W1271" s="40"/>
      <c r="X1271" s="40"/>
      <c r="Y1271" s="40"/>
      <c r="Z1271" s="40"/>
      <c r="AA1271" s="40"/>
      <c r="AB1271" s="40"/>
      <c r="AC1271" s="40"/>
      <c r="AD1271" s="40"/>
      <c r="AE1271" s="40"/>
      <c r="AT1271" s="19" t="s">
        <v>196</v>
      </c>
      <c r="AU1271" s="19" t="s">
        <v>82</v>
      </c>
    </row>
    <row r="1272" s="13" customFormat="1">
      <c r="A1272" s="13"/>
      <c r="B1272" s="233"/>
      <c r="C1272" s="234"/>
      <c r="D1272" s="235" t="s">
        <v>198</v>
      </c>
      <c r="E1272" s="236" t="s">
        <v>19</v>
      </c>
      <c r="F1272" s="237" t="s">
        <v>655</v>
      </c>
      <c r="G1272" s="234"/>
      <c r="H1272" s="236" t="s">
        <v>19</v>
      </c>
      <c r="I1272" s="238"/>
      <c r="J1272" s="234"/>
      <c r="K1272" s="234"/>
      <c r="L1272" s="239"/>
      <c r="M1272" s="240"/>
      <c r="N1272" s="241"/>
      <c r="O1272" s="241"/>
      <c r="P1272" s="241"/>
      <c r="Q1272" s="241"/>
      <c r="R1272" s="241"/>
      <c r="S1272" s="241"/>
      <c r="T1272" s="242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43" t="s">
        <v>198</v>
      </c>
      <c r="AU1272" s="243" t="s">
        <v>82</v>
      </c>
      <c r="AV1272" s="13" t="s">
        <v>80</v>
      </c>
      <c r="AW1272" s="13" t="s">
        <v>35</v>
      </c>
      <c r="AX1272" s="13" t="s">
        <v>73</v>
      </c>
      <c r="AY1272" s="243" t="s">
        <v>188</v>
      </c>
    </row>
    <row r="1273" s="13" customFormat="1">
      <c r="A1273" s="13"/>
      <c r="B1273" s="233"/>
      <c r="C1273" s="234"/>
      <c r="D1273" s="235" t="s">
        <v>198</v>
      </c>
      <c r="E1273" s="236" t="s">
        <v>19</v>
      </c>
      <c r="F1273" s="237" t="s">
        <v>7028</v>
      </c>
      <c r="G1273" s="234"/>
      <c r="H1273" s="236" t="s">
        <v>19</v>
      </c>
      <c r="I1273" s="238"/>
      <c r="J1273" s="234"/>
      <c r="K1273" s="234"/>
      <c r="L1273" s="239"/>
      <c r="M1273" s="240"/>
      <c r="N1273" s="241"/>
      <c r="O1273" s="241"/>
      <c r="P1273" s="241"/>
      <c r="Q1273" s="241"/>
      <c r="R1273" s="241"/>
      <c r="S1273" s="241"/>
      <c r="T1273" s="242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43" t="s">
        <v>198</v>
      </c>
      <c r="AU1273" s="243" t="s">
        <v>82</v>
      </c>
      <c r="AV1273" s="13" t="s">
        <v>80</v>
      </c>
      <c r="AW1273" s="13" t="s">
        <v>35</v>
      </c>
      <c r="AX1273" s="13" t="s">
        <v>73</v>
      </c>
      <c r="AY1273" s="243" t="s">
        <v>188</v>
      </c>
    </row>
    <row r="1274" s="14" customFormat="1">
      <c r="A1274" s="14"/>
      <c r="B1274" s="244"/>
      <c r="C1274" s="245"/>
      <c r="D1274" s="235" t="s">
        <v>198</v>
      </c>
      <c r="E1274" s="246" t="s">
        <v>19</v>
      </c>
      <c r="F1274" s="247" t="s">
        <v>1454</v>
      </c>
      <c r="G1274" s="245"/>
      <c r="H1274" s="248">
        <v>87</v>
      </c>
      <c r="I1274" s="249"/>
      <c r="J1274" s="245"/>
      <c r="K1274" s="245"/>
      <c r="L1274" s="250"/>
      <c r="M1274" s="251"/>
      <c r="N1274" s="252"/>
      <c r="O1274" s="252"/>
      <c r="P1274" s="252"/>
      <c r="Q1274" s="252"/>
      <c r="R1274" s="252"/>
      <c r="S1274" s="252"/>
      <c r="T1274" s="253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T1274" s="254" t="s">
        <v>198</v>
      </c>
      <c r="AU1274" s="254" t="s">
        <v>82</v>
      </c>
      <c r="AV1274" s="14" t="s">
        <v>82</v>
      </c>
      <c r="AW1274" s="14" t="s">
        <v>35</v>
      </c>
      <c r="AX1274" s="14" t="s">
        <v>73</v>
      </c>
      <c r="AY1274" s="254" t="s">
        <v>188</v>
      </c>
    </row>
    <row r="1275" s="13" customFormat="1">
      <c r="A1275" s="13"/>
      <c r="B1275" s="233"/>
      <c r="C1275" s="234"/>
      <c r="D1275" s="235" t="s">
        <v>198</v>
      </c>
      <c r="E1275" s="236" t="s">
        <v>19</v>
      </c>
      <c r="F1275" s="237" t="s">
        <v>7026</v>
      </c>
      <c r="G1275" s="234"/>
      <c r="H1275" s="236" t="s">
        <v>19</v>
      </c>
      <c r="I1275" s="238"/>
      <c r="J1275" s="234"/>
      <c r="K1275" s="234"/>
      <c r="L1275" s="239"/>
      <c r="M1275" s="240"/>
      <c r="N1275" s="241"/>
      <c r="O1275" s="241"/>
      <c r="P1275" s="241"/>
      <c r="Q1275" s="241"/>
      <c r="R1275" s="241"/>
      <c r="S1275" s="241"/>
      <c r="T1275" s="242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43" t="s">
        <v>198</v>
      </c>
      <c r="AU1275" s="243" t="s">
        <v>82</v>
      </c>
      <c r="AV1275" s="13" t="s">
        <v>80</v>
      </c>
      <c r="AW1275" s="13" t="s">
        <v>35</v>
      </c>
      <c r="AX1275" s="13" t="s">
        <v>73</v>
      </c>
      <c r="AY1275" s="243" t="s">
        <v>188</v>
      </c>
    </row>
    <row r="1276" s="14" customFormat="1">
      <c r="A1276" s="14"/>
      <c r="B1276" s="244"/>
      <c r="C1276" s="245"/>
      <c r="D1276" s="235" t="s">
        <v>198</v>
      </c>
      <c r="E1276" s="246" t="s">
        <v>19</v>
      </c>
      <c r="F1276" s="247" t="s">
        <v>7027</v>
      </c>
      <c r="G1276" s="245"/>
      <c r="H1276" s="248">
        <v>40.799999999999997</v>
      </c>
      <c r="I1276" s="249"/>
      <c r="J1276" s="245"/>
      <c r="K1276" s="245"/>
      <c r="L1276" s="250"/>
      <c r="M1276" s="251"/>
      <c r="N1276" s="252"/>
      <c r="O1276" s="252"/>
      <c r="P1276" s="252"/>
      <c r="Q1276" s="252"/>
      <c r="R1276" s="252"/>
      <c r="S1276" s="252"/>
      <c r="T1276" s="253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T1276" s="254" t="s">
        <v>198</v>
      </c>
      <c r="AU1276" s="254" t="s">
        <v>82</v>
      </c>
      <c r="AV1276" s="14" t="s">
        <v>82</v>
      </c>
      <c r="AW1276" s="14" t="s">
        <v>35</v>
      </c>
      <c r="AX1276" s="14" t="s">
        <v>73</v>
      </c>
      <c r="AY1276" s="254" t="s">
        <v>188</v>
      </c>
    </row>
    <row r="1277" s="15" customFormat="1">
      <c r="A1277" s="15"/>
      <c r="B1277" s="255"/>
      <c r="C1277" s="256"/>
      <c r="D1277" s="235" t="s">
        <v>198</v>
      </c>
      <c r="E1277" s="257" t="s">
        <v>19</v>
      </c>
      <c r="F1277" s="258" t="s">
        <v>229</v>
      </c>
      <c r="G1277" s="256"/>
      <c r="H1277" s="259">
        <v>127.8</v>
      </c>
      <c r="I1277" s="260"/>
      <c r="J1277" s="256"/>
      <c r="K1277" s="256"/>
      <c r="L1277" s="261"/>
      <c r="M1277" s="262"/>
      <c r="N1277" s="263"/>
      <c r="O1277" s="263"/>
      <c r="P1277" s="263"/>
      <c r="Q1277" s="263"/>
      <c r="R1277" s="263"/>
      <c r="S1277" s="263"/>
      <c r="T1277" s="264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T1277" s="265" t="s">
        <v>198</v>
      </c>
      <c r="AU1277" s="265" t="s">
        <v>82</v>
      </c>
      <c r="AV1277" s="15" t="s">
        <v>135</v>
      </c>
      <c r="AW1277" s="15" t="s">
        <v>35</v>
      </c>
      <c r="AX1277" s="15" t="s">
        <v>80</v>
      </c>
      <c r="AY1277" s="265" t="s">
        <v>188</v>
      </c>
    </row>
    <row r="1278" s="2" customFormat="1" ht="24.15" customHeight="1">
      <c r="A1278" s="40"/>
      <c r="B1278" s="41"/>
      <c r="C1278" s="215" t="s">
        <v>2090</v>
      </c>
      <c r="D1278" s="215" t="s">
        <v>190</v>
      </c>
      <c r="E1278" s="216" t="s">
        <v>7422</v>
      </c>
      <c r="F1278" s="217" t="s">
        <v>7423</v>
      </c>
      <c r="G1278" s="218" t="s">
        <v>243</v>
      </c>
      <c r="H1278" s="219">
        <v>87</v>
      </c>
      <c r="I1278" s="220"/>
      <c r="J1278" s="221">
        <f>ROUND(I1278*H1278,2)</f>
        <v>0</v>
      </c>
      <c r="K1278" s="217" t="s">
        <v>415</v>
      </c>
      <c r="L1278" s="46"/>
      <c r="M1278" s="222" t="s">
        <v>19</v>
      </c>
      <c r="N1278" s="223" t="s">
        <v>44</v>
      </c>
      <c r="O1278" s="86"/>
      <c r="P1278" s="224">
        <f>O1278*H1278</f>
        <v>0</v>
      </c>
      <c r="Q1278" s="224">
        <v>0.0089999999999999993</v>
      </c>
      <c r="R1278" s="224">
        <f>Q1278*H1278</f>
        <v>0.78299999999999992</v>
      </c>
      <c r="S1278" s="224">
        <v>0</v>
      </c>
      <c r="T1278" s="225">
        <f>S1278*H1278</f>
        <v>0</v>
      </c>
      <c r="U1278" s="40"/>
      <c r="V1278" s="40"/>
      <c r="W1278" s="40"/>
      <c r="X1278" s="40"/>
      <c r="Y1278" s="40"/>
      <c r="Z1278" s="40"/>
      <c r="AA1278" s="40"/>
      <c r="AB1278" s="40"/>
      <c r="AC1278" s="40"/>
      <c r="AD1278" s="40"/>
      <c r="AE1278" s="40"/>
      <c r="AR1278" s="226" t="s">
        <v>342</v>
      </c>
      <c r="AT1278" s="226" t="s">
        <v>190</v>
      </c>
      <c r="AU1278" s="226" t="s">
        <v>82</v>
      </c>
      <c r="AY1278" s="19" t="s">
        <v>188</v>
      </c>
      <c r="BE1278" s="227">
        <f>IF(N1278="základní",J1278,0)</f>
        <v>0</v>
      </c>
      <c r="BF1278" s="227">
        <f>IF(N1278="snížená",J1278,0)</f>
        <v>0</v>
      </c>
      <c r="BG1278" s="227">
        <f>IF(N1278="zákl. přenesená",J1278,0)</f>
        <v>0</v>
      </c>
      <c r="BH1278" s="227">
        <f>IF(N1278="sníž. přenesená",J1278,0)</f>
        <v>0</v>
      </c>
      <c r="BI1278" s="227">
        <f>IF(N1278="nulová",J1278,0)</f>
        <v>0</v>
      </c>
      <c r="BJ1278" s="19" t="s">
        <v>80</v>
      </c>
      <c r="BK1278" s="227">
        <f>ROUND(I1278*H1278,2)</f>
        <v>0</v>
      </c>
      <c r="BL1278" s="19" t="s">
        <v>342</v>
      </c>
      <c r="BM1278" s="226" t="s">
        <v>7424</v>
      </c>
    </row>
    <row r="1279" s="13" customFormat="1">
      <c r="A1279" s="13"/>
      <c r="B1279" s="233"/>
      <c r="C1279" s="234"/>
      <c r="D1279" s="235" t="s">
        <v>198</v>
      </c>
      <c r="E1279" s="236" t="s">
        <v>19</v>
      </c>
      <c r="F1279" s="237" t="s">
        <v>655</v>
      </c>
      <c r="G1279" s="234"/>
      <c r="H1279" s="236" t="s">
        <v>19</v>
      </c>
      <c r="I1279" s="238"/>
      <c r="J1279" s="234"/>
      <c r="K1279" s="234"/>
      <c r="L1279" s="239"/>
      <c r="M1279" s="240"/>
      <c r="N1279" s="241"/>
      <c r="O1279" s="241"/>
      <c r="P1279" s="241"/>
      <c r="Q1279" s="241"/>
      <c r="R1279" s="241"/>
      <c r="S1279" s="241"/>
      <c r="T1279" s="242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43" t="s">
        <v>198</v>
      </c>
      <c r="AU1279" s="243" t="s">
        <v>82</v>
      </c>
      <c r="AV1279" s="13" t="s">
        <v>80</v>
      </c>
      <c r="AW1279" s="13" t="s">
        <v>35</v>
      </c>
      <c r="AX1279" s="13" t="s">
        <v>73</v>
      </c>
      <c r="AY1279" s="243" t="s">
        <v>188</v>
      </c>
    </row>
    <row r="1280" s="13" customFormat="1">
      <c r="A1280" s="13"/>
      <c r="B1280" s="233"/>
      <c r="C1280" s="234"/>
      <c r="D1280" s="235" t="s">
        <v>198</v>
      </c>
      <c r="E1280" s="236" t="s">
        <v>19</v>
      </c>
      <c r="F1280" s="237" t="s">
        <v>7028</v>
      </c>
      <c r="G1280" s="234"/>
      <c r="H1280" s="236" t="s">
        <v>19</v>
      </c>
      <c r="I1280" s="238"/>
      <c r="J1280" s="234"/>
      <c r="K1280" s="234"/>
      <c r="L1280" s="239"/>
      <c r="M1280" s="240"/>
      <c r="N1280" s="241"/>
      <c r="O1280" s="241"/>
      <c r="P1280" s="241"/>
      <c r="Q1280" s="241"/>
      <c r="R1280" s="241"/>
      <c r="S1280" s="241"/>
      <c r="T1280" s="242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243" t="s">
        <v>198</v>
      </c>
      <c r="AU1280" s="243" t="s">
        <v>82</v>
      </c>
      <c r="AV1280" s="13" t="s">
        <v>80</v>
      </c>
      <c r="AW1280" s="13" t="s">
        <v>35</v>
      </c>
      <c r="AX1280" s="13" t="s">
        <v>73</v>
      </c>
      <c r="AY1280" s="243" t="s">
        <v>188</v>
      </c>
    </row>
    <row r="1281" s="14" customFormat="1">
      <c r="A1281" s="14"/>
      <c r="B1281" s="244"/>
      <c r="C1281" s="245"/>
      <c r="D1281" s="235" t="s">
        <v>198</v>
      </c>
      <c r="E1281" s="246" t="s">
        <v>19</v>
      </c>
      <c r="F1281" s="247" t="s">
        <v>1454</v>
      </c>
      <c r="G1281" s="245"/>
      <c r="H1281" s="248">
        <v>87</v>
      </c>
      <c r="I1281" s="249"/>
      <c r="J1281" s="245"/>
      <c r="K1281" s="245"/>
      <c r="L1281" s="250"/>
      <c r="M1281" s="251"/>
      <c r="N1281" s="252"/>
      <c r="O1281" s="252"/>
      <c r="P1281" s="252"/>
      <c r="Q1281" s="252"/>
      <c r="R1281" s="252"/>
      <c r="S1281" s="252"/>
      <c r="T1281" s="253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254" t="s">
        <v>198</v>
      </c>
      <c r="AU1281" s="254" t="s">
        <v>82</v>
      </c>
      <c r="AV1281" s="14" t="s">
        <v>82</v>
      </c>
      <c r="AW1281" s="14" t="s">
        <v>35</v>
      </c>
      <c r="AX1281" s="14" t="s">
        <v>73</v>
      </c>
      <c r="AY1281" s="254" t="s">
        <v>188</v>
      </c>
    </row>
    <row r="1282" s="15" customFormat="1">
      <c r="A1282" s="15"/>
      <c r="B1282" s="255"/>
      <c r="C1282" s="256"/>
      <c r="D1282" s="235" t="s">
        <v>198</v>
      </c>
      <c r="E1282" s="257" t="s">
        <v>19</v>
      </c>
      <c r="F1282" s="258" t="s">
        <v>229</v>
      </c>
      <c r="G1282" s="256"/>
      <c r="H1282" s="259">
        <v>87</v>
      </c>
      <c r="I1282" s="260"/>
      <c r="J1282" s="256"/>
      <c r="K1282" s="256"/>
      <c r="L1282" s="261"/>
      <c r="M1282" s="262"/>
      <c r="N1282" s="263"/>
      <c r="O1282" s="263"/>
      <c r="P1282" s="263"/>
      <c r="Q1282" s="263"/>
      <c r="R1282" s="263"/>
      <c r="S1282" s="263"/>
      <c r="T1282" s="264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T1282" s="265" t="s">
        <v>198</v>
      </c>
      <c r="AU1282" s="265" t="s">
        <v>82</v>
      </c>
      <c r="AV1282" s="15" t="s">
        <v>135</v>
      </c>
      <c r="AW1282" s="15" t="s">
        <v>35</v>
      </c>
      <c r="AX1282" s="15" t="s">
        <v>80</v>
      </c>
      <c r="AY1282" s="265" t="s">
        <v>188</v>
      </c>
    </row>
    <row r="1283" s="2" customFormat="1" ht="24.15" customHeight="1">
      <c r="A1283" s="40"/>
      <c r="B1283" s="41"/>
      <c r="C1283" s="272" t="s">
        <v>2092</v>
      </c>
      <c r="D1283" s="272" t="s">
        <v>522</v>
      </c>
      <c r="E1283" s="273" t="s">
        <v>7425</v>
      </c>
      <c r="F1283" s="274" t="s">
        <v>7426</v>
      </c>
      <c r="G1283" s="275" t="s">
        <v>243</v>
      </c>
      <c r="H1283" s="276">
        <v>100.05</v>
      </c>
      <c r="I1283" s="277"/>
      <c r="J1283" s="278">
        <f>ROUND(I1283*H1283,2)</f>
        <v>0</v>
      </c>
      <c r="K1283" s="274" t="s">
        <v>415</v>
      </c>
      <c r="L1283" s="279"/>
      <c r="M1283" s="280" t="s">
        <v>19</v>
      </c>
      <c r="N1283" s="281" t="s">
        <v>44</v>
      </c>
      <c r="O1283" s="86"/>
      <c r="P1283" s="224">
        <f>O1283*H1283</f>
        <v>0</v>
      </c>
      <c r="Q1283" s="224">
        <v>0.025000000000000001</v>
      </c>
      <c r="R1283" s="224">
        <f>Q1283*H1283</f>
        <v>2.5012500000000002</v>
      </c>
      <c r="S1283" s="224">
        <v>0</v>
      </c>
      <c r="T1283" s="225">
        <f>S1283*H1283</f>
        <v>0</v>
      </c>
      <c r="U1283" s="40"/>
      <c r="V1283" s="40"/>
      <c r="W1283" s="40"/>
      <c r="X1283" s="40"/>
      <c r="Y1283" s="40"/>
      <c r="Z1283" s="40"/>
      <c r="AA1283" s="40"/>
      <c r="AB1283" s="40"/>
      <c r="AC1283" s="40"/>
      <c r="AD1283" s="40"/>
      <c r="AE1283" s="40"/>
      <c r="AR1283" s="226" t="s">
        <v>630</v>
      </c>
      <c r="AT1283" s="226" t="s">
        <v>522</v>
      </c>
      <c r="AU1283" s="226" t="s">
        <v>82</v>
      </c>
      <c r="AY1283" s="19" t="s">
        <v>188</v>
      </c>
      <c r="BE1283" s="227">
        <f>IF(N1283="základní",J1283,0)</f>
        <v>0</v>
      </c>
      <c r="BF1283" s="227">
        <f>IF(N1283="snížená",J1283,0)</f>
        <v>0</v>
      </c>
      <c r="BG1283" s="227">
        <f>IF(N1283="zákl. přenesená",J1283,0)</f>
        <v>0</v>
      </c>
      <c r="BH1283" s="227">
        <f>IF(N1283="sníž. přenesená",J1283,0)</f>
        <v>0</v>
      </c>
      <c r="BI1283" s="227">
        <f>IF(N1283="nulová",J1283,0)</f>
        <v>0</v>
      </c>
      <c r="BJ1283" s="19" t="s">
        <v>80</v>
      </c>
      <c r="BK1283" s="227">
        <f>ROUND(I1283*H1283,2)</f>
        <v>0</v>
      </c>
      <c r="BL1283" s="19" t="s">
        <v>342</v>
      </c>
      <c r="BM1283" s="226" t="s">
        <v>7427</v>
      </c>
    </row>
    <row r="1284" s="13" customFormat="1">
      <c r="A1284" s="13"/>
      <c r="B1284" s="233"/>
      <c r="C1284" s="234"/>
      <c r="D1284" s="235" t="s">
        <v>198</v>
      </c>
      <c r="E1284" s="236" t="s">
        <v>19</v>
      </c>
      <c r="F1284" s="237" t="s">
        <v>655</v>
      </c>
      <c r="G1284" s="234"/>
      <c r="H1284" s="236" t="s">
        <v>19</v>
      </c>
      <c r="I1284" s="238"/>
      <c r="J1284" s="234"/>
      <c r="K1284" s="234"/>
      <c r="L1284" s="239"/>
      <c r="M1284" s="240"/>
      <c r="N1284" s="241"/>
      <c r="O1284" s="241"/>
      <c r="P1284" s="241"/>
      <c r="Q1284" s="241"/>
      <c r="R1284" s="241"/>
      <c r="S1284" s="241"/>
      <c r="T1284" s="242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43" t="s">
        <v>198</v>
      </c>
      <c r="AU1284" s="243" t="s">
        <v>82</v>
      </c>
      <c r="AV1284" s="13" t="s">
        <v>80</v>
      </c>
      <c r="AW1284" s="13" t="s">
        <v>35</v>
      </c>
      <c r="AX1284" s="13" t="s">
        <v>73</v>
      </c>
      <c r="AY1284" s="243" t="s">
        <v>188</v>
      </c>
    </row>
    <row r="1285" s="13" customFormat="1">
      <c r="A1285" s="13"/>
      <c r="B1285" s="233"/>
      <c r="C1285" s="234"/>
      <c r="D1285" s="235" t="s">
        <v>198</v>
      </c>
      <c r="E1285" s="236" t="s">
        <v>19</v>
      </c>
      <c r="F1285" s="237" t="s">
        <v>7028</v>
      </c>
      <c r="G1285" s="234"/>
      <c r="H1285" s="236" t="s">
        <v>19</v>
      </c>
      <c r="I1285" s="238"/>
      <c r="J1285" s="234"/>
      <c r="K1285" s="234"/>
      <c r="L1285" s="239"/>
      <c r="M1285" s="240"/>
      <c r="N1285" s="241"/>
      <c r="O1285" s="241"/>
      <c r="P1285" s="241"/>
      <c r="Q1285" s="241"/>
      <c r="R1285" s="241"/>
      <c r="S1285" s="241"/>
      <c r="T1285" s="242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43" t="s">
        <v>198</v>
      </c>
      <c r="AU1285" s="243" t="s">
        <v>82</v>
      </c>
      <c r="AV1285" s="13" t="s">
        <v>80</v>
      </c>
      <c r="AW1285" s="13" t="s">
        <v>35</v>
      </c>
      <c r="AX1285" s="13" t="s">
        <v>73</v>
      </c>
      <c r="AY1285" s="243" t="s">
        <v>188</v>
      </c>
    </row>
    <row r="1286" s="14" customFormat="1">
      <c r="A1286" s="14"/>
      <c r="B1286" s="244"/>
      <c r="C1286" s="245"/>
      <c r="D1286" s="235" t="s">
        <v>198</v>
      </c>
      <c r="E1286" s="246" t="s">
        <v>19</v>
      </c>
      <c r="F1286" s="247" t="s">
        <v>1454</v>
      </c>
      <c r="G1286" s="245"/>
      <c r="H1286" s="248">
        <v>87</v>
      </c>
      <c r="I1286" s="249"/>
      <c r="J1286" s="245"/>
      <c r="K1286" s="245"/>
      <c r="L1286" s="250"/>
      <c r="M1286" s="251"/>
      <c r="N1286" s="252"/>
      <c r="O1286" s="252"/>
      <c r="P1286" s="252"/>
      <c r="Q1286" s="252"/>
      <c r="R1286" s="252"/>
      <c r="S1286" s="252"/>
      <c r="T1286" s="253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T1286" s="254" t="s">
        <v>198</v>
      </c>
      <c r="AU1286" s="254" t="s">
        <v>82</v>
      </c>
      <c r="AV1286" s="14" t="s">
        <v>82</v>
      </c>
      <c r="AW1286" s="14" t="s">
        <v>35</v>
      </c>
      <c r="AX1286" s="14" t="s">
        <v>73</v>
      </c>
      <c r="AY1286" s="254" t="s">
        <v>188</v>
      </c>
    </row>
    <row r="1287" s="15" customFormat="1">
      <c r="A1287" s="15"/>
      <c r="B1287" s="255"/>
      <c r="C1287" s="256"/>
      <c r="D1287" s="235" t="s">
        <v>198</v>
      </c>
      <c r="E1287" s="257" t="s">
        <v>19</v>
      </c>
      <c r="F1287" s="258" t="s">
        <v>229</v>
      </c>
      <c r="G1287" s="256"/>
      <c r="H1287" s="259">
        <v>87</v>
      </c>
      <c r="I1287" s="260"/>
      <c r="J1287" s="256"/>
      <c r="K1287" s="256"/>
      <c r="L1287" s="261"/>
      <c r="M1287" s="262"/>
      <c r="N1287" s="263"/>
      <c r="O1287" s="263"/>
      <c r="P1287" s="263"/>
      <c r="Q1287" s="263"/>
      <c r="R1287" s="263"/>
      <c r="S1287" s="263"/>
      <c r="T1287" s="264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T1287" s="265" t="s">
        <v>198</v>
      </c>
      <c r="AU1287" s="265" t="s">
        <v>82</v>
      </c>
      <c r="AV1287" s="15" t="s">
        <v>135</v>
      </c>
      <c r="AW1287" s="15" t="s">
        <v>35</v>
      </c>
      <c r="AX1287" s="15" t="s">
        <v>80</v>
      </c>
      <c r="AY1287" s="265" t="s">
        <v>188</v>
      </c>
    </row>
    <row r="1288" s="14" customFormat="1">
      <c r="A1288" s="14"/>
      <c r="B1288" s="244"/>
      <c r="C1288" s="245"/>
      <c r="D1288" s="235" t="s">
        <v>198</v>
      </c>
      <c r="E1288" s="245"/>
      <c r="F1288" s="247" t="s">
        <v>7428</v>
      </c>
      <c r="G1288" s="245"/>
      <c r="H1288" s="248">
        <v>100.05</v>
      </c>
      <c r="I1288" s="249"/>
      <c r="J1288" s="245"/>
      <c r="K1288" s="245"/>
      <c r="L1288" s="250"/>
      <c r="M1288" s="251"/>
      <c r="N1288" s="252"/>
      <c r="O1288" s="252"/>
      <c r="P1288" s="252"/>
      <c r="Q1288" s="252"/>
      <c r="R1288" s="252"/>
      <c r="S1288" s="252"/>
      <c r="T1288" s="253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T1288" s="254" t="s">
        <v>198</v>
      </c>
      <c r="AU1288" s="254" t="s">
        <v>82</v>
      </c>
      <c r="AV1288" s="14" t="s">
        <v>82</v>
      </c>
      <c r="AW1288" s="14" t="s">
        <v>4</v>
      </c>
      <c r="AX1288" s="14" t="s">
        <v>80</v>
      </c>
      <c r="AY1288" s="254" t="s">
        <v>188</v>
      </c>
    </row>
    <row r="1289" s="2" customFormat="1" ht="24.15" customHeight="1">
      <c r="A1289" s="40"/>
      <c r="B1289" s="41"/>
      <c r="C1289" s="215" t="s">
        <v>2096</v>
      </c>
      <c r="D1289" s="215" t="s">
        <v>190</v>
      </c>
      <c r="E1289" s="216" t="s">
        <v>2129</v>
      </c>
      <c r="F1289" s="217" t="s">
        <v>2130</v>
      </c>
      <c r="G1289" s="218" t="s">
        <v>243</v>
      </c>
      <c r="H1289" s="219">
        <v>40.799999999999997</v>
      </c>
      <c r="I1289" s="220"/>
      <c r="J1289" s="221">
        <f>ROUND(I1289*H1289,2)</f>
        <v>0</v>
      </c>
      <c r="K1289" s="217" t="s">
        <v>194</v>
      </c>
      <c r="L1289" s="46"/>
      <c r="M1289" s="222" t="s">
        <v>19</v>
      </c>
      <c r="N1289" s="223" t="s">
        <v>44</v>
      </c>
      <c r="O1289" s="86"/>
      <c r="P1289" s="224">
        <f>O1289*H1289</f>
        <v>0</v>
      </c>
      <c r="Q1289" s="224">
        <v>0.0068900000000000003</v>
      </c>
      <c r="R1289" s="224">
        <f>Q1289*H1289</f>
        <v>0.28111199999999997</v>
      </c>
      <c r="S1289" s="224">
        <v>0</v>
      </c>
      <c r="T1289" s="225">
        <f>S1289*H1289</f>
        <v>0</v>
      </c>
      <c r="U1289" s="40"/>
      <c r="V1289" s="40"/>
      <c r="W1289" s="40"/>
      <c r="X1289" s="40"/>
      <c r="Y1289" s="40"/>
      <c r="Z1289" s="40"/>
      <c r="AA1289" s="40"/>
      <c r="AB1289" s="40"/>
      <c r="AC1289" s="40"/>
      <c r="AD1289" s="40"/>
      <c r="AE1289" s="40"/>
      <c r="AR1289" s="226" t="s">
        <v>342</v>
      </c>
      <c r="AT1289" s="226" t="s">
        <v>190</v>
      </c>
      <c r="AU1289" s="226" t="s">
        <v>82</v>
      </c>
      <c r="AY1289" s="19" t="s">
        <v>188</v>
      </c>
      <c r="BE1289" s="227">
        <f>IF(N1289="základní",J1289,0)</f>
        <v>0</v>
      </c>
      <c r="BF1289" s="227">
        <f>IF(N1289="snížená",J1289,0)</f>
        <v>0</v>
      </c>
      <c r="BG1289" s="227">
        <f>IF(N1289="zákl. přenesená",J1289,0)</f>
        <v>0</v>
      </c>
      <c r="BH1289" s="227">
        <f>IF(N1289="sníž. přenesená",J1289,0)</f>
        <v>0</v>
      </c>
      <c r="BI1289" s="227">
        <f>IF(N1289="nulová",J1289,0)</f>
        <v>0</v>
      </c>
      <c r="BJ1289" s="19" t="s">
        <v>80</v>
      </c>
      <c r="BK1289" s="227">
        <f>ROUND(I1289*H1289,2)</f>
        <v>0</v>
      </c>
      <c r="BL1289" s="19" t="s">
        <v>342</v>
      </c>
      <c r="BM1289" s="226" t="s">
        <v>7429</v>
      </c>
    </row>
    <row r="1290" s="2" customFormat="1">
      <c r="A1290" s="40"/>
      <c r="B1290" s="41"/>
      <c r="C1290" s="42"/>
      <c r="D1290" s="228" t="s">
        <v>196</v>
      </c>
      <c r="E1290" s="42"/>
      <c r="F1290" s="229" t="s">
        <v>2132</v>
      </c>
      <c r="G1290" s="42"/>
      <c r="H1290" s="42"/>
      <c r="I1290" s="230"/>
      <c r="J1290" s="42"/>
      <c r="K1290" s="42"/>
      <c r="L1290" s="46"/>
      <c r="M1290" s="231"/>
      <c r="N1290" s="232"/>
      <c r="O1290" s="86"/>
      <c r="P1290" s="86"/>
      <c r="Q1290" s="86"/>
      <c r="R1290" s="86"/>
      <c r="S1290" s="86"/>
      <c r="T1290" s="87"/>
      <c r="U1290" s="40"/>
      <c r="V1290" s="40"/>
      <c r="W1290" s="40"/>
      <c r="X1290" s="40"/>
      <c r="Y1290" s="40"/>
      <c r="Z1290" s="40"/>
      <c r="AA1290" s="40"/>
      <c r="AB1290" s="40"/>
      <c r="AC1290" s="40"/>
      <c r="AD1290" s="40"/>
      <c r="AE1290" s="40"/>
      <c r="AT1290" s="19" t="s">
        <v>196</v>
      </c>
      <c r="AU1290" s="19" t="s">
        <v>82</v>
      </c>
    </row>
    <row r="1291" s="13" customFormat="1">
      <c r="A1291" s="13"/>
      <c r="B1291" s="233"/>
      <c r="C1291" s="234"/>
      <c r="D1291" s="235" t="s">
        <v>198</v>
      </c>
      <c r="E1291" s="236" t="s">
        <v>19</v>
      </c>
      <c r="F1291" s="237" t="s">
        <v>655</v>
      </c>
      <c r="G1291" s="234"/>
      <c r="H1291" s="236" t="s">
        <v>19</v>
      </c>
      <c r="I1291" s="238"/>
      <c r="J1291" s="234"/>
      <c r="K1291" s="234"/>
      <c r="L1291" s="239"/>
      <c r="M1291" s="240"/>
      <c r="N1291" s="241"/>
      <c r="O1291" s="241"/>
      <c r="P1291" s="241"/>
      <c r="Q1291" s="241"/>
      <c r="R1291" s="241"/>
      <c r="S1291" s="241"/>
      <c r="T1291" s="242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243" t="s">
        <v>198</v>
      </c>
      <c r="AU1291" s="243" t="s">
        <v>82</v>
      </c>
      <c r="AV1291" s="13" t="s">
        <v>80</v>
      </c>
      <c r="AW1291" s="13" t="s">
        <v>35</v>
      </c>
      <c r="AX1291" s="13" t="s">
        <v>73</v>
      </c>
      <c r="AY1291" s="243" t="s">
        <v>188</v>
      </c>
    </row>
    <row r="1292" s="13" customFormat="1">
      <c r="A1292" s="13"/>
      <c r="B1292" s="233"/>
      <c r="C1292" s="234"/>
      <c r="D1292" s="235" t="s">
        <v>198</v>
      </c>
      <c r="E1292" s="236" t="s">
        <v>19</v>
      </c>
      <c r="F1292" s="237" t="s">
        <v>7026</v>
      </c>
      <c r="G1292" s="234"/>
      <c r="H1292" s="236" t="s">
        <v>19</v>
      </c>
      <c r="I1292" s="238"/>
      <c r="J1292" s="234"/>
      <c r="K1292" s="234"/>
      <c r="L1292" s="239"/>
      <c r="M1292" s="240"/>
      <c r="N1292" s="241"/>
      <c r="O1292" s="241"/>
      <c r="P1292" s="241"/>
      <c r="Q1292" s="241"/>
      <c r="R1292" s="241"/>
      <c r="S1292" s="241"/>
      <c r="T1292" s="242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43" t="s">
        <v>198</v>
      </c>
      <c r="AU1292" s="243" t="s">
        <v>82</v>
      </c>
      <c r="AV1292" s="13" t="s">
        <v>80</v>
      </c>
      <c r="AW1292" s="13" t="s">
        <v>35</v>
      </c>
      <c r="AX1292" s="13" t="s">
        <v>73</v>
      </c>
      <c r="AY1292" s="243" t="s">
        <v>188</v>
      </c>
    </row>
    <row r="1293" s="14" customFormat="1">
      <c r="A1293" s="14"/>
      <c r="B1293" s="244"/>
      <c r="C1293" s="245"/>
      <c r="D1293" s="235" t="s">
        <v>198</v>
      </c>
      <c r="E1293" s="246" t="s">
        <v>19</v>
      </c>
      <c r="F1293" s="247" t="s">
        <v>7027</v>
      </c>
      <c r="G1293" s="245"/>
      <c r="H1293" s="248">
        <v>40.799999999999997</v>
      </c>
      <c r="I1293" s="249"/>
      <c r="J1293" s="245"/>
      <c r="K1293" s="245"/>
      <c r="L1293" s="250"/>
      <c r="M1293" s="251"/>
      <c r="N1293" s="252"/>
      <c r="O1293" s="252"/>
      <c r="P1293" s="252"/>
      <c r="Q1293" s="252"/>
      <c r="R1293" s="252"/>
      <c r="S1293" s="252"/>
      <c r="T1293" s="253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54" t="s">
        <v>198</v>
      </c>
      <c r="AU1293" s="254" t="s">
        <v>82</v>
      </c>
      <c r="AV1293" s="14" t="s">
        <v>82</v>
      </c>
      <c r="AW1293" s="14" t="s">
        <v>35</v>
      </c>
      <c r="AX1293" s="14" t="s">
        <v>73</v>
      </c>
      <c r="AY1293" s="254" t="s">
        <v>188</v>
      </c>
    </row>
    <row r="1294" s="15" customFormat="1">
      <c r="A1294" s="15"/>
      <c r="B1294" s="255"/>
      <c r="C1294" s="256"/>
      <c r="D1294" s="235" t="s">
        <v>198</v>
      </c>
      <c r="E1294" s="257" t="s">
        <v>19</v>
      </c>
      <c r="F1294" s="258" t="s">
        <v>229</v>
      </c>
      <c r="G1294" s="256"/>
      <c r="H1294" s="259">
        <v>40.799999999999997</v>
      </c>
      <c r="I1294" s="260"/>
      <c r="J1294" s="256"/>
      <c r="K1294" s="256"/>
      <c r="L1294" s="261"/>
      <c r="M1294" s="262"/>
      <c r="N1294" s="263"/>
      <c r="O1294" s="263"/>
      <c r="P1294" s="263"/>
      <c r="Q1294" s="263"/>
      <c r="R1294" s="263"/>
      <c r="S1294" s="263"/>
      <c r="T1294" s="264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T1294" s="265" t="s">
        <v>198</v>
      </c>
      <c r="AU1294" s="265" t="s">
        <v>82</v>
      </c>
      <c r="AV1294" s="15" t="s">
        <v>135</v>
      </c>
      <c r="AW1294" s="15" t="s">
        <v>35</v>
      </c>
      <c r="AX1294" s="15" t="s">
        <v>80</v>
      </c>
      <c r="AY1294" s="265" t="s">
        <v>188</v>
      </c>
    </row>
    <row r="1295" s="2" customFormat="1" ht="24.15" customHeight="1">
      <c r="A1295" s="40"/>
      <c r="B1295" s="41"/>
      <c r="C1295" s="272" t="s">
        <v>2101</v>
      </c>
      <c r="D1295" s="272" t="s">
        <v>522</v>
      </c>
      <c r="E1295" s="273" t="s">
        <v>2134</v>
      </c>
      <c r="F1295" s="274" t="s">
        <v>2135</v>
      </c>
      <c r="G1295" s="275" t="s">
        <v>243</v>
      </c>
      <c r="H1295" s="276">
        <v>44.880000000000003</v>
      </c>
      <c r="I1295" s="277"/>
      <c r="J1295" s="278">
        <f>ROUND(I1295*H1295,2)</f>
        <v>0</v>
      </c>
      <c r="K1295" s="274" t="s">
        <v>194</v>
      </c>
      <c r="L1295" s="279"/>
      <c r="M1295" s="280" t="s">
        <v>19</v>
      </c>
      <c r="N1295" s="281" t="s">
        <v>44</v>
      </c>
      <c r="O1295" s="86"/>
      <c r="P1295" s="224">
        <f>O1295*H1295</f>
        <v>0</v>
      </c>
      <c r="Q1295" s="224">
        <v>0.019199999999999998</v>
      </c>
      <c r="R1295" s="224">
        <f>Q1295*H1295</f>
        <v>0.86169600000000002</v>
      </c>
      <c r="S1295" s="224">
        <v>0</v>
      </c>
      <c r="T1295" s="225">
        <f>S1295*H1295</f>
        <v>0</v>
      </c>
      <c r="U1295" s="40"/>
      <c r="V1295" s="40"/>
      <c r="W1295" s="40"/>
      <c r="X1295" s="40"/>
      <c r="Y1295" s="40"/>
      <c r="Z1295" s="40"/>
      <c r="AA1295" s="40"/>
      <c r="AB1295" s="40"/>
      <c r="AC1295" s="40"/>
      <c r="AD1295" s="40"/>
      <c r="AE1295" s="40"/>
      <c r="AR1295" s="226" t="s">
        <v>630</v>
      </c>
      <c r="AT1295" s="226" t="s">
        <v>522</v>
      </c>
      <c r="AU1295" s="226" t="s">
        <v>82</v>
      </c>
      <c r="AY1295" s="19" t="s">
        <v>188</v>
      </c>
      <c r="BE1295" s="227">
        <f>IF(N1295="základní",J1295,0)</f>
        <v>0</v>
      </c>
      <c r="BF1295" s="227">
        <f>IF(N1295="snížená",J1295,0)</f>
        <v>0</v>
      </c>
      <c r="BG1295" s="227">
        <f>IF(N1295="zákl. přenesená",J1295,0)</f>
        <v>0</v>
      </c>
      <c r="BH1295" s="227">
        <f>IF(N1295="sníž. přenesená",J1295,0)</f>
        <v>0</v>
      </c>
      <c r="BI1295" s="227">
        <f>IF(N1295="nulová",J1295,0)</f>
        <v>0</v>
      </c>
      <c r="BJ1295" s="19" t="s">
        <v>80</v>
      </c>
      <c r="BK1295" s="227">
        <f>ROUND(I1295*H1295,2)</f>
        <v>0</v>
      </c>
      <c r="BL1295" s="19" t="s">
        <v>342</v>
      </c>
      <c r="BM1295" s="226" t="s">
        <v>7430</v>
      </c>
    </row>
    <row r="1296" s="13" customFormat="1">
      <c r="A1296" s="13"/>
      <c r="B1296" s="233"/>
      <c r="C1296" s="234"/>
      <c r="D1296" s="235" t="s">
        <v>198</v>
      </c>
      <c r="E1296" s="236" t="s">
        <v>19</v>
      </c>
      <c r="F1296" s="237" t="s">
        <v>655</v>
      </c>
      <c r="G1296" s="234"/>
      <c r="H1296" s="236" t="s">
        <v>19</v>
      </c>
      <c r="I1296" s="238"/>
      <c r="J1296" s="234"/>
      <c r="K1296" s="234"/>
      <c r="L1296" s="239"/>
      <c r="M1296" s="240"/>
      <c r="N1296" s="241"/>
      <c r="O1296" s="241"/>
      <c r="P1296" s="241"/>
      <c r="Q1296" s="241"/>
      <c r="R1296" s="241"/>
      <c r="S1296" s="241"/>
      <c r="T1296" s="242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43" t="s">
        <v>198</v>
      </c>
      <c r="AU1296" s="243" t="s">
        <v>82</v>
      </c>
      <c r="AV1296" s="13" t="s">
        <v>80</v>
      </c>
      <c r="AW1296" s="13" t="s">
        <v>35</v>
      </c>
      <c r="AX1296" s="13" t="s">
        <v>73</v>
      </c>
      <c r="AY1296" s="243" t="s">
        <v>188</v>
      </c>
    </row>
    <row r="1297" s="13" customFormat="1">
      <c r="A1297" s="13"/>
      <c r="B1297" s="233"/>
      <c r="C1297" s="234"/>
      <c r="D1297" s="235" t="s">
        <v>198</v>
      </c>
      <c r="E1297" s="236" t="s">
        <v>19</v>
      </c>
      <c r="F1297" s="237" t="s">
        <v>7026</v>
      </c>
      <c r="G1297" s="234"/>
      <c r="H1297" s="236" t="s">
        <v>19</v>
      </c>
      <c r="I1297" s="238"/>
      <c r="J1297" s="234"/>
      <c r="K1297" s="234"/>
      <c r="L1297" s="239"/>
      <c r="M1297" s="240"/>
      <c r="N1297" s="241"/>
      <c r="O1297" s="241"/>
      <c r="P1297" s="241"/>
      <c r="Q1297" s="241"/>
      <c r="R1297" s="241"/>
      <c r="S1297" s="241"/>
      <c r="T1297" s="242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43" t="s">
        <v>198</v>
      </c>
      <c r="AU1297" s="243" t="s">
        <v>82</v>
      </c>
      <c r="AV1297" s="13" t="s">
        <v>80</v>
      </c>
      <c r="AW1297" s="13" t="s">
        <v>35</v>
      </c>
      <c r="AX1297" s="13" t="s">
        <v>73</v>
      </c>
      <c r="AY1297" s="243" t="s">
        <v>188</v>
      </c>
    </row>
    <row r="1298" s="14" customFormat="1">
      <c r="A1298" s="14"/>
      <c r="B1298" s="244"/>
      <c r="C1298" s="245"/>
      <c r="D1298" s="235" t="s">
        <v>198</v>
      </c>
      <c r="E1298" s="246" t="s">
        <v>19</v>
      </c>
      <c r="F1298" s="247" t="s">
        <v>7027</v>
      </c>
      <c r="G1298" s="245"/>
      <c r="H1298" s="248">
        <v>40.799999999999997</v>
      </c>
      <c r="I1298" s="249"/>
      <c r="J1298" s="245"/>
      <c r="K1298" s="245"/>
      <c r="L1298" s="250"/>
      <c r="M1298" s="251"/>
      <c r="N1298" s="252"/>
      <c r="O1298" s="252"/>
      <c r="P1298" s="252"/>
      <c r="Q1298" s="252"/>
      <c r="R1298" s="252"/>
      <c r="S1298" s="252"/>
      <c r="T1298" s="253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54" t="s">
        <v>198</v>
      </c>
      <c r="AU1298" s="254" t="s">
        <v>82</v>
      </c>
      <c r="AV1298" s="14" t="s">
        <v>82</v>
      </c>
      <c r="AW1298" s="14" t="s">
        <v>35</v>
      </c>
      <c r="AX1298" s="14" t="s">
        <v>73</v>
      </c>
      <c r="AY1298" s="254" t="s">
        <v>188</v>
      </c>
    </row>
    <row r="1299" s="15" customFormat="1">
      <c r="A1299" s="15"/>
      <c r="B1299" s="255"/>
      <c r="C1299" s="256"/>
      <c r="D1299" s="235" t="s">
        <v>198</v>
      </c>
      <c r="E1299" s="257" t="s">
        <v>19</v>
      </c>
      <c r="F1299" s="258" t="s">
        <v>229</v>
      </c>
      <c r="G1299" s="256"/>
      <c r="H1299" s="259">
        <v>40.799999999999997</v>
      </c>
      <c r="I1299" s="260"/>
      <c r="J1299" s="256"/>
      <c r="K1299" s="256"/>
      <c r="L1299" s="261"/>
      <c r="M1299" s="262"/>
      <c r="N1299" s="263"/>
      <c r="O1299" s="263"/>
      <c r="P1299" s="263"/>
      <c r="Q1299" s="263"/>
      <c r="R1299" s="263"/>
      <c r="S1299" s="263"/>
      <c r="T1299" s="264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T1299" s="265" t="s">
        <v>198</v>
      </c>
      <c r="AU1299" s="265" t="s">
        <v>82</v>
      </c>
      <c r="AV1299" s="15" t="s">
        <v>135</v>
      </c>
      <c r="AW1299" s="15" t="s">
        <v>35</v>
      </c>
      <c r="AX1299" s="15" t="s">
        <v>80</v>
      </c>
      <c r="AY1299" s="265" t="s">
        <v>188</v>
      </c>
    </row>
    <row r="1300" s="14" customFormat="1">
      <c r="A1300" s="14"/>
      <c r="B1300" s="244"/>
      <c r="C1300" s="245"/>
      <c r="D1300" s="235" t="s">
        <v>198</v>
      </c>
      <c r="E1300" s="245"/>
      <c r="F1300" s="247" t="s">
        <v>7431</v>
      </c>
      <c r="G1300" s="245"/>
      <c r="H1300" s="248">
        <v>44.880000000000003</v>
      </c>
      <c r="I1300" s="249"/>
      <c r="J1300" s="245"/>
      <c r="K1300" s="245"/>
      <c r="L1300" s="250"/>
      <c r="M1300" s="251"/>
      <c r="N1300" s="252"/>
      <c r="O1300" s="252"/>
      <c r="P1300" s="252"/>
      <c r="Q1300" s="252"/>
      <c r="R1300" s="252"/>
      <c r="S1300" s="252"/>
      <c r="T1300" s="253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T1300" s="254" t="s">
        <v>198</v>
      </c>
      <c r="AU1300" s="254" t="s">
        <v>82</v>
      </c>
      <c r="AV1300" s="14" t="s">
        <v>82</v>
      </c>
      <c r="AW1300" s="14" t="s">
        <v>4</v>
      </c>
      <c r="AX1300" s="14" t="s">
        <v>80</v>
      </c>
      <c r="AY1300" s="254" t="s">
        <v>188</v>
      </c>
    </row>
    <row r="1301" s="2" customFormat="1" ht="24.15" customHeight="1">
      <c r="A1301" s="40"/>
      <c r="B1301" s="41"/>
      <c r="C1301" s="215" t="s">
        <v>2103</v>
      </c>
      <c r="D1301" s="215" t="s">
        <v>190</v>
      </c>
      <c r="E1301" s="216" t="s">
        <v>2139</v>
      </c>
      <c r="F1301" s="217" t="s">
        <v>2140</v>
      </c>
      <c r="G1301" s="218" t="s">
        <v>243</v>
      </c>
      <c r="H1301" s="219">
        <v>40.799999999999997</v>
      </c>
      <c r="I1301" s="220"/>
      <c r="J1301" s="221">
        <f>ROUND(I1301*H1301,2)</f>
        <v>0</v>
      </c>
      <c r="K1301" s="217" t="s">
        <v>194</v>
      </c>
      <c r="L1301" s="46"/>
      <c r="M1301" s="222" t="s">
        <v>19</v>
      </c>
      <c r="N1301" s="223" t="s">
        <v>44</v>
      </c>
      <c r="O1301" s="86"/>
      <c r="P1301" s="224">
        <f>O1301*H1301</f>
        <v>0</v>
      </c>
      <c r="Q1301" s="224">
        <v>0</v>
      </c>
      <c r="R1301" s="224">
        <f>Q1301*H1301</f>
        <v>0</v>
      </c>
      <c r="S1301" s="224">
        <v>0</v>
      </c>
      <c r="T1301" s="225">
        <f>S1301*H1301</f>
        <v>0</v>
      </c>
      <c r="U1301" s="40"/>
      <c r="V1301" s="40"/>
      <c r="W1301" s="40"/>
      <c r="X1301" s="40"/>
      <c r="Y1301" s="40"/>
      <c r="Z1301" s="40"/>
      <c r="AA1301" s="40"/>
      <c r="AB1301" s="40"/>
      <c r="AC1301" s="40"/>
      <c r="AD1301" s="40"/>
      <c r="AE1301" s="40"/>
      <c r="AR1301" s="226" t="s">
        <v>342</v>
      </c>
      <c r="AT1301" s="226" t="s">
        <v>190</v>
      </c>
      <c r="AU1301" s="226" t="s">
        <v>82</v>
      </c>
      <c r="AY1301" s="19" t="s">
        <v>188</v>
      </c>
      <c r="BE1301" s="227">
        <f>IF(N1301="základní",J1301,0)</f>
        <v>0</v>
      </c>
      <c r="BF1301" s="227">
        <f>IF(N1301="snížená",J1301,0)</f>
        <v>0</v>
      </c>
      <c r="BG1301" s="227">
        <f>IF(N1301="zákl. přenesená",J1301,0)</f>
        <v>0</v>
      </c>
      <c r="BH1301" s="227">
        <f>IF(N1301="sníž. přenesená",J1301,0)</f>
        <v>0</v>
      </c>
      <c r="BI1301" s="227">
        <f>IF(N1301="nulová",J1301,0)</f>
        <v>0</v>
      </c>
      <c r="BJ1301" s="19" t="s">
        <v>80</v>
      </c>
      <c r="BK1301" s="227">
        <f>ROUND(I1301*H1301,2)</f>
        <v>0</v>
      </c>
      <c r="BL1301" s="19" t="s">
        <v>342</v>
      </c>
      <c r="BM1301" s="226" t="s">
        <v>7432</v>
      </c>
    </row>
    <row r="1302" s="2" customFormat="1">
      <c r="A1302" s="40"/>
      <c r="B1302" s="41"/>
      <c r="C1302" s="42"/>
      <c r="D1302" s="228" t="s">
        <v>196</v>
      </c>
      <c r="E1302" s="42"/>
      <c r="F1302" s="229" t="s">
        <v>2142</v>
      </c>
      <c r="G1302" s="42"/>
      <c r="H1302" s="42"/>
      <c r="I1302" s="230"/>
      <c r="J1302" s="42"/>
      <c r="K1302" s="42"/>
      <c r="L1302" s="46"/>
      <c r="M1302" s="231"/>
      <c r="N1302" s="232"/>
      <c r="O1302" s="86"/>
      <c r="P1302" s="86"/>
      <c r="Q1302" s="86"/>
      <c r="R1302" s="86"/>
      <c r="S1302" s="86"/>
      <c r="T1302" s="87"/>
      <c r="U1302" s="40"/>
      <c r="V1302" s="40"/>
      <c r="W1302" s="40"/>
      <c r="X1302" s="40"/>
      <c r="Y1302" s="40"/>
      <c r="Z1302" s="40"/>
      <c r="AA1302" s="40"/>
      <c r="AB1302" s="40"/>
      <c r="AC1302" s="40"/>
      <c r="AD1302" s="40"/>
      <c r="AE1302" s="40"/>
      <c r="AT1302" s="19" t="s">
        <v>196</v>
      </c>
      <c r="AU1302" s="19" t="s">
        <v>82</v>
      </c>
    </row>
    <row r="1303" s="13" customFormat="1">
      <c r="A1303" s="13"/>
      <c r="B1303" s="233"/>
      <c r="C1303" s="234"/>
      <c r="D1303" s="235" t="s">
        <v>198</v>
      </c>
      <c r="E1303" s="236" t="s">
        <v>19</v>
      </c>
      <c r="F1303" s="237" t="s">
        <v>655</v>
      </c>
      <c r="G1303" s="234"/>
      <c r="H1303" s="236" t="s">
        <v>19</v>
      </c>
      <c r="I1303" s="238"/>
      <c r="J1303" s="234"/>
      <c r="K1303" s="234"/>
      <c r="L1303" s="239"/>
      <c r="M1303" s="240"/>
      <c r="N1303" s="241"/>
      <c r="O1303" s="241"/>
      <c r="P1303" s="241"/>
      <c r="Q1303" s="241"/>
      <c r="R1303" s="241"/>
      <c r="S1303" s="241"/>
      <c r="T1303" s="242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43" t="s">
        <v>198</v>
      </c>
      <c r="AU1303" s="243" t="s">
        <v>82</v>
      </c>
      <c r="AV1303" s="13" t="s">
        <v>80</v>
      </c>
      <c r="AW1303" s="13" t="s">
        <v>35</v>
      </c>
      <c r="AX1303" s="13" t="s">
        <v>73</v>
      </c>
      <c r="AY1303" s="243" t="s">
        <v>188</v>
      </c>
    </row>
    <row r="1304" s="13" customFormat="1">
      <c r="A1304" s="13"/>
      <c r="B1304" s="233"/>
      <c r="C1304" s="234"/>
      <c r="D1304" s="235" t="s">
        <v>198</v>
      </c>
      <c r="E1304" s="236" t="s">
        <v>19</v>
      </c>
      <c r="F1304" s="237" t="s">
        <v>7026</v>
      </c>
      <c r="G1304" s="234"/>
      <c r="H1304" s="236" t="s">
        <v>19</v>
      </c>
      <c r="I1304" s="238"/>
      <c r="J1304" s="234"/>
      <c r="K1304" s="234"/>
      <c r="L1304" s="239"/>
      <c r="M1304" s="240"/>
      <c r="N1304" s="241"/>
      <c r="O1304" s="241"/>
      <c r="P1304" s="241"/>
      <c r="Q1304" s="241"/>
      <c r="R1304" s="241"/>
      <c r="S1304" s="241"/>
      <c r="T1304" s="242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43" t="s">
        <v>198</v>
      </c>
      <c r="AU1304" s="243" t="s">
        <v>82</v>
      </c>
      <c r="AV1304" s="13" t="s">
        <v>80</v>
      </c>
      <c r="AW1304" s="13" t="s">
        <v>35</v>
      </c>
      <c r="AX1304" s="13" t="s">
        <v>73</v>
      </c>
      <c r="AY1304" s="243" t="s">
        <v>188</v>
      </c>
    </row>
    <row r="1305" s="14" customFormat="1">
      <c r="A1305" s="14"/>
      <c r="B1305" s="244"/>
      <c r="C1305" s="245"/>
      <c r="D1305" s="235" t="s">
        <v>198</v>
      </c>
      <c r="E1305" s="246" t="s">
        <v>19</v>
      </c>
      <c r="F1305" s="247" t="s">
        <v>7027</v>
      </c>
      <c r="G1305" s="245"/>
      <c r="H1305" s="248">
        <v>40.799999999999997</v>
      </c>
      <c r="I1305" s="249"/>
      <c r="J1305" s="245"/>
      <c r="K1305" s="245"/>
      <c r="L1305" s="250"/>
      <c r="M1305" s="251"/>
      <c r="N1305" s="252"/>
      <c r="O1305" s="252"/>
      <c r="P1305" s="252"/>
      <c r="Q1305" s="252"/>
      <c r="R1305" s="252"/>
      <c r="S1305" s="252"/>
      <c r="T1305" s="253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T1305" s="254" t="s">
        <v>198</v>
      </c>
      <c r="AU1305" s="254" t="s">
        <v>82</v>
      </c>
      <c r="AV1305" s="14" t="s">
        <v>82</v>
      </c>
      <c r="AW1305" s="14" t="s">
        <v>35</v>
      </c>
      <c r="AX1305" s="14" t="s">
        <v>73</v>
      </c>
      <c r="AY1305" s="254" t="s">
        <v>188</v>
      </c>
    </row>
    <row r="1306" s="15" customFormat="1">
      <c r="A1306" s="15"/>
      <c r="B1306" s="255"/>
      <c r="C1306" s="256"/>
      <c r="D1306" s="235" t="s">
        <v>198</v>
      </c>
      <c r="E1306" s="257" t="s">
        <v>19</v>
      </c>
      <c r="F1306" s="258" t="s">
        <v>229</v>
      </c>
      <c r="G1306" s="256"/>
      <c r="H1306" s="259">
        <v>40.799999999999997</v>
      </c>
      <c r="I1306" s="260"/>
      <c r="J1306" s="256"/>
      <c r="K1306" s="256"/>
      <c r="L1306" s="261"/>
      <c r="M1306" s="262"/>
      <c r="N1306" s="263"/>
      <c r="O1306" s="263"/>
      <c r="P1306" s="263"/>
      <c r="Q1306" s="263"/>
      <c r="R1306" s="263"/>
      <c r="S1306" s="263"/>
      <c r="T1306" s="264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T1306" s="265" t="s">
        <v>198</v>
      </c>
      <c r="AU1306" s="265" t="s">
        <v>82</v>
      </c>
      <c r="AV1306" s="15" t="s">
        <v>135</v>
      </c>
      <c r="AW1306" s="15" t="s">
        <v>35</v>
      </c>
      <c r="AX1306" s="15" t="s">
        <v>80</v>
      </c>
      <c r="AY1306" s="265" t="s">
        <v>188</v>
      </c>
    </row>
    <row r="1307" s="2" customFormat="1" ht="24.15" customHeight="1">
      <c r="A1307" s="40"/>
      <c r="B1307" s="41"/>
      <c r="C1307" s="215" t="s">
        <v>2105</v>
      </c>
      <c r="D1307" s="215" t="s">
        <v>190</v>
      </c>
      <c r="E1307" s="216" t="s">
        <v>2144</v>
      </c>
      <c r="F1307" s="217" t="s">
        <v>2145</v>
      </c>
      <c r="G1307" s="218" t="s">
        <v>460</v>
      </c>
      <c r="H1307" s="266"/>
      <c r="I1307" s="220"/>
      <c r="J1307" s="221">
        <f>ROUND(I1307*H1307,2)</f>
        <v>0</v>
      </c>
      <c r="K1307" s="217" t="s">
        <v>194</v>
      </c>
      <c r="L1307" s="46"/>
      <c r="M1307" s="222" t="s">
        <v>19</v>
      </c>
      <c r="N1307" s="223" t="s">
        <v>44</v>
      </c>
      <c r="O1307" s="86"/>
      <c r="P1307" s="224">
        <f>O1307*H1307</f>
        <v>0</v>
      </c>
      <c r="Q1307" s="224">
        <v>0</v>
      </c>
      <c r="R1307" s="224">
        <f>Q1307*H1307</f>
        <v>0</v>
      </c>
      <c r="S1307" s="224">
        <v>0</v>
      </c>
      <c r="T1307" s="225">
        <f>S1307*H1307</f>
        <v>0</v>
      </c>
      <c r="U1307" s="40"/>
      <c r="V1307" s="40"/>
      <c r="W1307" s="40"/>
      <c r="X1307" s="40"/>
      <c r="Y1307" s="40"/>
      <c r="Z1307" s="40"/>
      <c r="AA1307" s="40"/>
      <c r="AB1307" s="40"/>
      <c r="AC1307" s="40"/>
      <c r="AD1307" s="40"/>
      <c r="AE1307" s="40"/>
      <c r="AR1307" s="226" t="s">
        <v>342</v>
      </c>
      <c r="AT1307" s="226" t="s">
        <v>190</v>
      </c>
      <c r="AU1307" s="226" t="s">
        <v>82</v>
      </c>
      <c r="AY1307" s="19" t="s">
        <v>188</v>
      </c>
      <c r="BE1307" s="227">
        <f>IF(N1307="základní",J1307,0)</f>
        <v>0</v>
      </c>
      <c r="BF1307" s="227">
        <f>IF(N1307="snížená",J1307,0)</f>
        <v>0</v>
      </c>
      <c r="BG1307" s="227">
        <f>IF(N1307="zákl. přenesená",J1307,0)</f>
        <v>0</v>
      </c>
      <c r="BH1307" s="227">
        <f>IF(N1307="sníž. přenesená",J1307,0)</f>
        <v>0</v>
      </c>
      <c r="BI1307" s="227">
        <f>IF(N1307="nulová",J1307,0)</f>
        <v>0</v>
      </c>
      <c r="BJ1307" s="19" t="s">
        <v>80</v>
      </c>
      <c r="BK1307" s="227">
        <f>ROUND(I1307*H1307,2)</f>
        <v>0</v>
      </c>
      <c r="BL1307" s="19" t="s">
        <v>342</v>
      </c>
      <c r="BM1307" s="226" t="s">
        <v>7433</v>
      </c>
    </row>
    <row r="1308" s="2" customFormat="1">
      <c r="A1308" s="40"/>
      <c r="B1308" s="41"/>
      <c r="C1308" s="42"/>
      <c r="D1308" s="228" t="s">
        <v>196</v>
      </c>
      <c r="E1308" s="42"/>
      <c r="F1308" s="229" t="s">
        <v>2147</v>
      </c>
      <c r="G1308" s="42"/>
      <c r="H1308" s="42"/>
      <c r="I1308" s="230"/>
      <c r="J1308" s="42"/>
      <c r="K1308" s="42"/>
      <c r="L1308" s="46"/>
      <c r="M1308" s="231"/>
      <c r="N1308" s="232"/>
      <c r="O1308" s="86"/>
      <c r="P1308" s="86"/>
      <c r="Q1308" s="86"/>
      <c r="R1308" s="86"/>
      <c r="S1308" s="86"/>
      <c r="T1308" s="87"/>
      <c r="U1308" s="40"/>
      <c r="V1308" s="40"/>
      <c r="W1308" s="40"/>
      <c r="X1308" s="40"/>
      <c r="Y1308" s="40"/>
      <c r="Z1308" s="40"/>
      <c r="AA1308" s="40"/>
      <c r="AB1308" s="40"/>
      <c r="AC1308" s="40"/>
      <c r="AD1308" s="40"/>
      <c r="AE1308" s="40"/>
      <c r="AT1308" s="19" t="s">
        <v>196</v>
      </c>
      <c r="AU1308" s="19" t="s">
        <v>82</v>
      </c>
    </row>
    <row r="1309" s="12" customFormat="1" ht="22.8" customHeight="1">
      <c r="A1309" s="12"/>
      <c r="B1309" s="199"/>
      <c r="C1309" s="200"/>
      <c r="D1309" s="201" t="s">
        <v>72</v>
      </c>
      <c r="E1309" s="213" t="s">
        <v>1447</v>
      </c>
      <c r="F1309" s="213" t="s">
        <v>1448</v>
      </c>
      <c r="G1309" s="200"/>
      <c r="H1309" s="200"/>
      <c r="I1309" s="203"/>
      <c r="J1309" s="214">
        <f>BK1309</f>
        <v>0</v>
      </c>
      <c r="K1309" s="200"/>
      <c r="L1309" s="205"/>
      <c r="M1309" s="206"/>
      <c r="N1309" s="207"/>
      <c r="O1309" s="207"/>
      <c r="P1309" s="208">
        <f>SUM(P1310:P1381)</f>
        <v>0</v>
      </c>
      <c r="Q1309" s="207"/>
      <c r="R1309" s="208">
        <f>SUM(R1310:R1381)</f>
        <v>0.73878479999999991</v>
      </c>
      <c r="S1309" s="207"/>
      <c r="T1309" s="209">
        <f>SUM(T1310:T1381)</f>
        <v>0</v>
      </c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R1309" s="210" t="s">
        <v>82</v>
      </c>
      <c r="AT1309" s="211" t="s">
        <v>72</v>
      </c>
      <c r="AU1309" s="211" t="s">
        <v>80</v>
      </c>
      <c r="AY1309" s="210" t="s">
        <v>188</v>
      </c>
      <c r="BK1309" s="212">
        <f>SUM(BK1310:BK1381)</f>
        <v>0</v>
      </c>
    </row>
    <row r="1310" s="2" customFormat="1" ht="16.5" customHeight="1">
      <c r="A1310" s="40"/>
      <c r="B1310" s="41"/>
      <c r="C1310" s="215" t="s">
        <v>2107</v>
      </c>
      <c r="D1310" s="215" t="s">
        <v>190</v>
      </c>
      <c r="E1310" s="216" t="s">
        <v>2149</v>
      </c>
      <c r="F1310" s="217" t="s">
        <v>2150</v>
      </c>
      <c r="G1310" s="218" t="s">
        <v>243</v>
      </c>
      <c r="H1310" s="219">
        <v>299.5</v>
      </c>
      <c r="I1310" s="220"/>
      <c r="J1310" s="221">
        <f>ROUND(I1310*H1310,2)</f>
        <v>0</v>
      </c>
      <c r="K1310" s="217" t="s">
        <v>194</v>
      </c>
      <c r="L1310" s="46"/>
      <c r="M1310" s="222" t="s">
        <v>19</v>
      </c>
      <c r="N1310" s="223" t="s">
        <v>44</v>
      </c>
      <c r="O1310" s="86"/>
      <c r="P1310" s="224">
        <f>O1310*H1310</f>
        <v>0</v>
      </c>
      <c r="Q1310" s="224">
        <v>0</v>
      </c>
      <c r="R1310" s="224">
        <f>Q1310*H1310</f>
        <v>0</v>
      </c>
      <c r="S1310" s="224">
        <v>0</v>
      </c>
      <c r="T1310" s="225">
        <f>S1310*H1310</f>
        <v>0</v>
      </c>
      <c r="U1310" s="40"/>
      <c r="V1310" s="40"/>
      <c r="W1310" s="40"/>
      <c r="X1310" s="40"/>
      <c r="Y1310" s="40"/>
      <c r="Z1310" s="40"/>
      <c r="AA1310" s="40"/>
      <c r="AB1310" s="40"/>
      <c r="AC1310" s="40"/>
      <c r="AD1310" s="40"/>
      <c r="AE1310" s="40"/>
      <c r="AR1310" s="226" t="s">
        <v>342</v>
      </c>
      <c r="AT1310" s="226" t="s">
        <v>190</v>
      </c>
      <c r="AU1310" s="226" t="s">
        <v>82</v>
      </c>
      <c r="AY1310" s="19" t="s">
        <v>188</v>
      </c>
      <c r="BE1310" s="227">
        <f>IF(N1310="základní",J1310,0)</f>
        <v>0</v>
      </c>
      <c r="BF1310" s="227">
        <f>IF(N1310="snížená",J1310,0)</f>
        <v>0</v>
      </c>
      <c r="BG1310" s="227">
        <f>IF(N1310="zákl. přenesená",J1310,0)</f>
        <v>0</v>
      </c>
      <c r="BH1310" s="227">
        <f>IF(N1310="sníž. přenesená",J1310,0)</f>
        <v>0</v>
      </c>
      <c r="BI1310" s="227">
        <f>IF(N1310="nulová",J1310,0)</f>
        <v>0</v>
      </c>
      <c r="BJ1310" s="19" t="s">
        <v>80</v>
      </c>
      <c r="BK1310" s="227">
        <f>ROUND(I1310*H1310,2)</f>
        <v>0</v>
      </c>
      <c r="BL1310" s="19" t="s">
        <v>342</v>
      </c>
      <c r="BM1310" s="226" t="s">
        <v>7434</v>
      </c>
    </row>
    <row r="1311" s="2" customFormat="1">
      <c r="A1311" s="40"/>
      <c r="B1311" s="41"/>
      <c r="C1311" s="42"/>
      <c r="D1311" s="228" t="s">
        <v>196</v>
      </c>
      <c r="E1311" s="42"/>
      <c r="F1311" s="229" t="s">
        <v>2152</v>
      </c>
      <c r="G1311" s="42"/>
      <c r="H1311" s="42"/>
      <c r="I1311" s="230"/>
      <c r="J1311" s="42"/>
      <c r="K1311" s="42"/>
      <c r="L1311" s="46"/>
      <c r="M1311" s="231"/>
      <c r="N1311" s="232"/>
      <c r="O1311" s="86"/>
      <c r="P1311" s="86"/>
      <c r="Q1311" s="86"/>
      <c r="R1311" s="86"/>
      <c r="S1311" s="86"/>
      <c r="T1311" s="87"/>
      <c r="U1311" s="40"/>
      <c r="V1311" s="40"/>
      <c r="W1311" s="40"/>
      <c r="X1311" s="40"/>
      <c r="Y1311" s="40"/>
      <c r="Z1311" s="40"/>
      <c r="AA1311" s="40"/>
      <c r="AB1311" s="40"/>
      <c r="AC1311" s="40"/>
      <c r="AD1311" s="40"/>
      <c r="AE1311" s="40"/>
      <c r="AT1311" s="19" t="s">
        <v>196</v>
      </c>
      <c r="AU1311" s="19" t="s">
        <v>82</v>
      </c>
    </row>
    <row r="1312" s="13" customFormat="1">
      <c r="A1312" s="13"/>
      <c r="B1312" s="233"/>
      <c r="C1312" s="234"/>
      <c r="D1312" s="235" t="s">
        <v>198</v>
      </c>
      <c r="E1312" s="236" t="s">
        <v>19</v>
      </c>
      <c r="F1312" s="237" t="s">
        <v>655</v>
      </c>
      <c r="G1312" s="234"/>
      <c r="H1312" s="236" t="s">
        <v>19</v>
      </c>
      <c r="I1312" s="238"/>
      <c r="J1312" s="234"/>
      <c r="K1312" s="234"/>
      <c r="L1312" s="239"/>
      <c r="M1312" s="240"/>
      <c r="N1312" s="241"/>
      <c r="O1312" s="241"/>
      <c r="P1312" s="241"/>
      <c r="Q1312" s="241"/>
      <c r="R1312" s="241"/>
      <c r="S1312" s="241"/>
      <c r="T1312" s="242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43" t="s">
        <v>198</v>
      </c>
      <c r="AU1312" s="243" t="s">
        <v>82</v>
      </c>
      <c r="AV1312" s="13" t="s">
        <v>80</v>
      </c>
      <c r="AW1312" s="13" t="s">
        <v>35</v>
      </c>
      <c r="AX1312" s="13" t="s">
        <v>73</v>
      </c>
      <c r="AY1312" s="243" t="s">
        <v>188</v>
      </c>
    </row>
    <row r="1313" s="13" customFormat="1">
      <c r="A1313" s="13"/>
      <c r="B1313" s="233"/>
      <c r="C1313" s="234"/>
      <c r="D1313" s="235" t="s">
        <v>198</v>
      </c>
      <c r="E1313" s="236" t="s">
        <v>19</v>
      </c>
      <c r="F1313" s="237" t="s">
        <v>7029</v>
      </c>
      <c r="G1313" s="234"/>
      <c r="H1313" s="236" t="s">
        <v>19</v>
      </c>
      <c r="I1313" s="238"/>
      <c r="J1313" s="234"/>
      <c r="K1313" s="234"/>
      <c r="L1313" s="239"/>
      <c r="M1313" s="240"/>
      <c r="N1313" s="241"/>
      <c r="O1313" s="241"/>
      <c r="P1313" s="241"/>
      <c r="Q1313" s="241"/>
      <c r="R1313" s="241"/>
      <c r="S1313" s="241"/>
      <c r="T1313" s="242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43" t="s">
        <v>198</v>
      </c>
      <c r="AU1313" s="243" t="s">
        <v>82</v>
      </c>
      <c r="AV1313" s="13" t="s">
        <v>80</v>
      </c>
      <c r="AW1313" s="13" t="s">
        <v>35</v>
      </c>
      <c r="AX1313" s="13" t="s">
        <v>73</v>
      </c>
      <c r="AY1313" s="243" t="s">
        <v>188</v>
      </c>
    </row>
    <row r="1314" s="14" customFormat="1">
      <c r="A1314" s="14"/>
      <c r="B1314" s="244"/>
      <c r="C1314" s="245"/>
      <c r="D1314" s="235" t="s">
        <v>198</v>
      </c>
      <c r="E1314" s="246" t="s">
        <v>19</v>
      </c>
      <c r="F1314" s="247" t="s">
        <v>7030</v>
      </c>
      <c r="G1314" s="245"/>
      <c r="H1314" s="248">
        <v>299.5</v>
      </c>
      <c r="I1314" s="249"/>
      <c r="J1314" s="245"/>
      <c r="K1314" s="245"/>
      <c r="L1314" s="250"/>
      <c r="M1314" s="251"/>
      <c r="N1314" s="252"/>
      <c r="O1314" s="252"/>
      <c r="P1314" s="252"/>
      <c r="Q1314" s="252"/>
      <c r="R1314" s="252"/>
      <c r="S1314" s="252"/>
      <c r="T1314" s="253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T1314" s="254" t="s">
        <v>198</v>
      </c>
      <c r="AU1314" s="254" t="s">
        <v>82</v>
      </c>
      <c r="AV1314" s="14" t="s">
        <v>82</v>
      </c>
      <c r="AW1314" s="14" t="s">
        <v>35</v>
      </c>
      <c r="AX1314" s="14" t="s">
        <v>73</v>
      </c>
      <c r="AY1314" s="254" t="s">
        <v>188</v>
      </c>
    </row>
    <row r="1315" s="15" customFormat="1">
      <c r="A1315" s="15"/>
      <c r="B1315" s="255"/>
      <c r="C1315" s="256"/>
      <c r="D1315" s="235" t="s">
        <v>198</v>
      </c>
      <c r="E1315" s="257" t="s">
        <v>19</v>
      </c>
      <c r="F1315" s="258" t="s">
        <v>229</v>
      </c>
      <c r="G1315" s="256"/>
      <c r="H1315" s="259">
        <v>299.5</v>
      </c>
      <c r="I1315" s="260"/>
      <c r="J1315" s="256"/>
      <c r="K1315" s="256"/>
      <c r="L1315" s="261"/>
      <c r="M1315" s="262"/>
      <c r="N1315" s="263"/>
      <c r="O1315" s="263"/>
      <c r="P1315" s="263"/>
      <c r="Q1315" s="263"/>
      <c r="R1315" s="263"/>
      <c r="S1315" s="263"/>
      <c r="T1315" s="264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T1315" s="265" t="s">
        <v>198</v>
      </c>
      <c r="AU1315" s="265" t="s">
        <v>82</v>
      </c>
      <c r="AV1315" s="15" t="s">
        <v>135</v>
      </c>
      <c r="AW1315" s="15" t="s">
        <v>35</v>
      </c>
      <c r="AX1315" s="15" t="s">
        <v>80</v>
      </c>
      <c r="AY1315" s="265" t="s">
        <v>188</v>
      </c>
    </row>
    <row r="1316" s="2" customFormat="1" ht="16.5" customHeight="1">
      <c r="A1316" s="40"/>
      <c r="B1316" s="41"/>
      <c r="C1316" s="215" t="s">
        <v>2109</v>
      </c>
      <c r="D1316" s="215" t="s">
        <v>190</v>
      </c>
      <c r="E1316" s="216" t="s">
        <v>2154</v>
      </c>
      <c r="F1316" s="217" t="s">
        <v>2155</v>
      </c>
      <c r="G1316" s="218" t="s">
        <v>243</v>
      </c>
      <c r="H1316" s="219">
        <v>299.5</v>
      </c>
      <c r="I1316" s="220"/>
      <c r="J1316" s="221">
        <f>ROUND(I1316*H1316,2)</f>
        <v>0</v>
      </c>
      <c r="K1316" s="217" t="s">
        <v>194</v>
      </c>
      <c r="L1316" s="46"/>
      <c r="M1316" s="222" t="s">
        <v>19</v>
      </c>
      <c r="N1316" s="223" t="s">
        <v>44</v>
      </c>
      <c r="O1316" s="86"/>
      <c r="P1316" s="224">
        <f>O1316*H1316</f>
        <v>0</v>
      </c>
      <c r="Q1316" s="224">
        <v>0.00050000000000000001</v>
      </c>
      <c r="R1316" s="224">
        <f>Q1316*H1316</f>
        <v>0.14974999999999999</v>
      </c>
      <c r="S1316" s="224">
        <v>0</v>
      </c>
      <c r="T1316" s="225">
        <f>S1316*H1316</f>
        <v>0</v>
      </c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40"/>
      <c r="AE1316" s="40"/>
      <c r="AR1316" s="226" t="s">
        <v>342</v>
      </c>
      <c r="AT1316" s="226" t="s">
        <v>190</v>
      </c>
      <c r="AU1316" s="226" t="s">
        <v>82</v>
      </c>
      <c r="AY1316" s="19" t="s">
        <v>188</v>
      </c>
      <c r="BE1316" s="227">
        <f>IF(N1316="základní",J1316,0)</f>
        <v>0</v>
      </c>
      <c r="BF1316" s="227">
        <f>IF(N1316="snížená",J1316,0)</f>
        <v>0</v>
      </c>
      <c r="BG1316" s="227">
        <f>IF(N1316="zákl. přenesená",J1316,0)</f>
        <v>0</v>
      </c>
      <c r="BH1316" s="227">
        <f>IF(N1316="sníž. přenesená",J1316,0)</f>
        <v>0</v>
      </c>
      <c r="BI1316" s="227">
        <f>IF(N1316="nulová",J1316,0)</f>
        <v>0</v>
      </c>
      <c r="BJ1316" s="19" t="s">
        <v>80</v>
      </c>
      <c r="BK1316" s="227">
        <f>ROUND(I1316*H1316,2)</f>
        <v>0</v>
      </c>
      <c r="BL1316" s="19" t="s">
        <v>342</v>
      </c>
      <c r="BM1316" s="226" t="s">
        <v>7435</v>
      </c>
    </row>
    <row r="1317" s="2" customFormat="1">
      <c r="A1317" s="40"/>
      <c r="B1317" s="41"/>
      <c r="C1317" s="42"/>
      <c r="D1317" s="228" t="s">
        <v>196</v>
      </c>
      <c r="E1317" s="42"/>
      <c r="F1317" s="229" t="s">
        <v>2157</v>
      </c>
      <c r="G1317" s="42"/>
      <c r="H1317" s="42"/>
      <c r="I1317" s="230"/>
      <c r="J1317" s="42"/>
      <c r="K1317" s="42"/>
      <c r="L1317" s="46"/>
      <c r="M1317" s="231"/>
      <c r="N1317" s="232"/>
      <c r="O1317" s="86"/>
      <c r="P1317" s="86"/>
      <c r="Q1317" s="86"/>
      <c r="R1317" s="86"/>
      <c r="S1317" s="86"/>
      <c r="T1317" s="87"/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T1317" s="19" t="s">
        <v>196</v>
      </c>
      <c r="AU1317" s="19" t="s">
        <v>82</v>
      </c>
    </row>
    <row r="1318" s="13" customFormat="1">
      <c r="A1318" s="13"/>
      <c r="B1318" s="233"/>
      <c r="C1318" s="234"/>
      <c r="D1318" s="235" t="s">
        <v>198</v>
      </c>
      <c r="E1318" s="236" t="s">
        <v>19</v>
      </c>
      <c r="F1318" s="237" t="s">
        <v>655</v>
      </c>
      <c r="G1318" s="234"/>
      <c r="H1318" s="236" t="s">
        <v>19</v>
      </c>
      <c r="I1318" s="238"/>
      <c r="J1318" s="234"/>
      <c r="K1318" s="234"/>
      <c r="L1318" s="239"/>
      <c r="M1318" s="240"/>
      <c r="N1318" s="241"/>
      <c r="O1318" s="241"/>
      <c r="P1318" s="241"/>
      <c r="Q1318" s="241"/>
      <c r="R1318" s="241"/>
      <c r="S1318" s="241"/>
      <c r="T1318" s="242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43" t="s">
        <v>198</v>
      </c>
      <c r="AU1318" s="243" t="s">
        <v>82</v>
      </c>
      <c r="AV1318" s="13" t="s">
        <v>80</v>
      </c>
      <c r="AW1318" s="13" t="s">
        <v>35</v>
      </c>
      <c r="AX1318" s="13" t="s">
        <v>73</v>
      </c>
      <c r="AY1318" s="243" t="s">
        <v>188</v>
      </c>
    </row>
    <row r="1319" s="13" customFormat="1">
      <c r="A1319" s="13"/>
      <c r="B1319" s="233"/>
      <c r="C1319" s="234"/>
      <c r="D1319" s="235" t="s">
        <v>198</v>
      </c>
      <c r="E1319" s="236" t="s">
        <v>19</v>
      </c>
      <c r="F1319" s="237" t="s">
        <v>7029</v>
      </c>
      <c r="G1319" s="234"/>
      <c r="H1319" s="236" t="s">
        <v>19</v>
      </c>
      <c r="I1319" s="238"/>
      <c r="J1319" s="234"/>
      <c r="K1319" s="234"/>
      <c r="L1319" s="239"/>
      <c r="M1319" s="240"/>
      <c r="N1319" s="241"/>
      <c r="O1319" s="241"/>
      <c r="P1319" s="241"/>
      <c r="Q1319" s="241"/>
      <c r="R1319" s="241"/>
      <c r="S1319" s="241"/>
      <c r="T1319" s="242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243" t="s">
        <v>198</v>
      </c>
      <c r="AU1319" s="243" t="s">
        <v>82</v>
      </c>
      <c r="AV1319" s="13" t="s">
        <v>80</v>
      </c>
      <c r="AW1319" s="13" t="s">
        <v>35</v>
      </c>
      <c r="AX1319" s="13" t="s">
        <v>73</v>
      </c>
      <c r="AY1319" s="243" t="s">
        <v>188</v>
      </c>
    </row>
    <row r="1320" s="14" customFormat="1">
      <c r="A1320" s="14"/>
      <c r="B1320" s="244"/>
      <c r="C1320" s="245"/>
      <c r="D1320" s="235" t="s">
        <v>198</v>
      </c>
      <c r="E1320" s="246" t="s">
        <v>19</v>
      </c>
      <c r="F1320" s="247" t="s">
        <v>7030</v>
      </c>
      <c r="G1320" s="245"/>
      <c r="H1320" s="248">
        <v>299.5</v>
      </c>
      <c r="I1320" s="249"/>
      <c r="J1320" s="245"/>
      <c r="K1320" s="245"/>
      <c r="L1320" s="250"/>
      <c r="M1320" s="251"/>
      <c r="N1320" s="252"/>
      <c r="O1320" s="252"/>
      <c r="P1320" s="252"/>
      <c r="Q1320" s="252"/>
      <c r="R1320" s="252"/>
      <c r="S1320" s="252"/>
      <c r="T1320" s="253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T1320" s="254" t="s">
        <v>198</v>
      </c>
      <c r="AU1320" s="254" t="s">
        <v>82</v>
      </c>
      <c r="AV1320" s="14" t="s">
        <v>82</v>
      </c>
      <c r="AW1320" s="14" t="s">
        <v>35</v>
      </c>
      <c r="AX1320" s="14" t="s">
        <v>73</v>
      </c>
      <c r="AY1320" s="254" t="s">
        <v>188</v>
      </c>
    </row>
    <row r="1321" s="15" customFormat="1">
      <c r="A1321" s="15"/>
      <c r="B1321" s="255"/>
      <c r="C1321" s="256"/>
      <c r="D1321" s="235" t="s">
        <v>198</v>
      </c>
      <c r="E1321" s="257" t="s">
        <v>19</v>
      </c>
      <c r="F1321" s="258" t="s">
        <v>229</v>
      </c>
      <c r="G1321" s="256"/>
      <c r="H1321" s="259">
        <v>299.5</v>
      </c>
      <c r="I1321" s="260"/>
      <c r="J1321" s="256"/>
      <c r="K1321" s="256"/>
      <c r="L1321" s="261"/>
      <c r="M1321" s="262"/>
      <c r="N1321" s="263"/>
      <c r="O1321" s="263"/>
      <c r="P1321" s="263"/>
      <c r="Q1321" s="263"/>
      <c r="R1321" s="263"/>
      <c r="S1321" s="263"/>
      <c r="T1321" s="264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T1321" s="265" t="s">
        <v>198</v>
      </c>
      <c r="AU1321" s="265" t="s">
        <v>82</v>
      </c>
      <c r="AV1321" s="15" t="s">
        <v>135</v>
      </c>
      <c r="AW1321" s="15" t="s">
        <v>35</v>
      </c>
      <c r="AX1321" s="15" t="s">
        <v>80</v>
      </c>
      <c r="AY1321" s="265" t="s">
        <v>188</v>
      </c>
    </row>
    <row r="1322" s="2" customFormat="1" ht="24.15" customHeight="1">
      <c r="A1322" s="40"/>
      <c r="B1322" s="41"/>
      <c r="C1322" s="272" t="s">
        <v>2111</v>
      </c>
      <c r="D1322" s="272" t="s">
        <v>522</v>
      </c>
      <c r="E1322" s="273" t="s">
        <v>2159</v>
      </c>
      <c r="F1322" s="274" t="s">
        <v>2160</v>
      </c>
      <c r="G1322" s="275" t="s">
        <v>243</v>
      </c>
      <c r="H1322" s="276">
        <v>329.44999999999999</v>
      </c>
      <c r="I1322" s="277"/>
      <c r="J1322" s="278">
        <f>ROUND(I1322*H1322,2)</f>
        <v>0</v>
      </c>
      <c r="K1322" s="274" t="s">
        <v>194</v>
      </c>
      <c r="L1322" s="279"/>
      <c r="M1322" s="280" t="s">
        <v>19</v>
      </c>
      <c r="N1322" s="281" t="s">
        <v>44</v>
      </c>
      <c r="O1322" s="86"/>
      <c r="P1322" s="224">
        <f>O1322*H1322</f>
        <v>0</v>
      </c>
      <c r="Q1322" s="224">
        <v>0.0016999999999999999</v>
      </c>
      <c r="R1322" s="224">
        <f>Q1322*H1322</f>
        <v>0.56006499999999992</v>
      </c>
      <c r="S1322" s="224">
        <v>0</v>
      </c>
      <c r="T1322" s="225">
        <f>S1322*H1322</f>
        <v>0</v>
      </c>
      <c r="U1322" s="40"/>
      <c r="V1322" s="40"/>
      <c r="W1322" s="40"/>
      <c r="X1322" s="40"/>
      <c r="Y1322" s="40"/>
      <c r="Z1322" s="40"/>
      <c r="AA1322" s="40"/>
      <c r="AB1322" s="40"/>
      <c r="AC1322" s="40"/>
      <c r="AD1322" s="40"/>
      <c r="AE1322" s="40"/>
      <c r="AR1322" s="226" t="s">
        <v>630</v>
      </c>
      <c r="AT1322" s="226" t="s">
        <v>522</v>
      </c>
      <c r="AU1322" s="226" t="s">
        <v>82</v>
      </c>
      <c r="AY1322" s="19" t="s">
        <v>188</v>
      </c>
      <c r="BE1322" s="227">
        <f>IF(N1322="základní",J1322,0)</f>
        <v>0</v>
      </c>
      <c r="BF1322" s="227">
        <f>IF(N1322="snížená",J1322,0)</f>
        <v>0</v>
      </c>
      <c r="BG1322" s="227">
        <f>IF(N1322="zákl. přenesená",J1322,0)</f>
        <v>0</v>
      </c>
      <c r="BH1322" s="227">
        <f>IF(N1322="sníž. přenesená",J1322,0)</f>
        <v>0</v>
      </c>
      <c r="BI1322" s="227">
        <f>IF(N1322="nulová",J1322,0)</f>
        <v>0</v>
      </c>
      <c r="BJ1322" s="19" t="s">
        <v>80</v>
      </c>
      <c r="BK1322" s="227">
        <f>ROUND(I1322*H1322,2)</f>
        <v>0</v>
      </c>
      <c r="BL1322" s="19" t="s">
        <v>342</v>
      </c>
      <c r="BM1322" s="226" t="s">
        <v>7436</v>
      </c>
    </row>
    <row r="1323" s="13" customFormat="1">
      <c r="A1323" s="13"/>
      <c r="B1323" s="233"/>
      <c r="C1323" s="234"/>
      <c r="D1323" s="235" t="s">
        <v>198</v>
      </c>
      <c r="E1323" s="236" t="s">
        <v>19</v>
      </c>
      <c r="F1323" s="237" t="s">
        <v>655</v>
      </c>
      <c r="G1323" s="234"/>
      <c r="H1323" s="236" t="s">
        <v>19</v>
      </c>
      <c r="I1323" s="238"/>
      <c r="J1323" s="234"/>
      <c r="K1323" s="234"/>
      <c r="L1323" s="239"/>
      <c r="M1323" s="240"/>
      <c r="N1323" s="241"/>
      <c r="O1323" s="241"/>
      <c r="P1323" s="241"/>
      <c r="Q1323" s="241"/>
      <c r="R1323" s="241"/>
      <c r="S1323" s="241"/>
      <c r="T1323" s="242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43" t="s">
        <v>198</v>
      </c>
      <c r="AU1323" s="243" t="s">
        <v>82</v>
      </c>
      <c r="AV1323" s="13" t="s">
        <v>80</v>
      </c>
      <c r="AW1323" s="13" t="s">
        <v>35</v>
      </c>
      <c r="AX1323" s="13" t="s">
        <v>73</v>
      </c>
      <c r="AY1323" s="243" t="s">
        <v>188</v>
      </c>
    </row>
    <row r="1324" s="13" customFormat="1">
      <c r="A1324" s="13"/>
      <c r="B1324" s="233"/>
      <c r="C1324" s="234"/>
      <c r="D1324" s="235" t="s">
        <v>198</v>
      </c>
      <c r="E1324" s="236" t="s">
        <v>19</v>
      </c>
      <c r="F1324" s="237" t="s">
        <v>7029</v>
      </c>
      <c r="G1324" s="234"/>
      <c r="H1324" s="236" t="s">
        <v>19</v>
      </c>
      <c r="I1324" s="238"/>
      <c r="J1324" s="234"/>
      <c r="K1324" s="234"/>
      <c r="L1324" s="239"/>
      <c r="M1324" s="240"/>
      <c r="N1324" s="241"/>
      <c r="O1324" s="241"/>
      <c r="P1324" s="241"/>
      <c r="Q1324" s="241"/>
      <c r="R1324" s="241"/>
      <c r="S1324" s="241"/>
      <c r="T1324" s="242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43" t="s">
        <v>198</v>
      </c>
      <c r="AU1324" s="243" t="s">
        <v>82</v>
      </c>
      <c r="AV1324" s="13" t="s">
        <v>80</v>
      </c>
      <c r="AW1324" s="13" t="s">
        <v>35</v>
      </c>
      <c r="AX1324" s="13" t="s">
        <v>73</v>
      </c>
      <c r="AY1324" s="243" t="s">
        <v>188</v>
      </c>
    </row>
    <row r="1325" s="14" customFormat="1">
      <c r="A1325" s="14"/>
      <c r="B1325" s="244"/>
      <c r="C1325" s="245"/>
      <c r="D1325" s="235" t="s">
        <v>198</v>
      </c>
      <c r="E1325" s="246" t="s">
        <v>19</v>
      </c>
      <c r="F1325" s="247" t="s">
        <v>7030</v>
      </c>
      <c r="G1325" s="245"/>
      <c r="H1325" s="248">
        <v>299.5</v>
      </c>
      <c r="I1325" s="249"/>
      <c r="J1325" s="245"/>
      <c r="K1325" s="245"/>
      <c r="L1325" s="250"/>
      <c r="M1325" s="251"/>
      <c r="N1325" s="252"/>
      <c r="O1325" s="252"/>
      <c r="P1325" s="252"/>
      <c r="Q1325" s="252"/>
      <c r="R1325" s="252"/>
      <c r="S1325" s="252"/>
      <c r="T1325" s="253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54" t="s">
        <v>198</v>
      </c>
      <c r="AU1325" s="254" t="s">
        <v>82</v>
      </c>
      <c r="AV1325" s="14" t="s">
        <v>82</v>
      </c>
      <c r="AW1325" s="14" t="s">
        <v>35</v>
      </c>
      <c r="AX1325" s="14" t="s">
        <v>73</v>
      </c>
      <c r="AY1325" s="254" t="s">
        <v>188</v>
      </c>
    </row>
    <row r="1326" s="15" customFormat="1">
      <c r="A1326" s="15"/>
      <c r="B1326" s="255"/>
      <c r="C1326" s="256"/>
      <c r="D1326" s="235" t="s">
        <v>198</v>
      </c>
      <c r="E1326" s="257" t="s">
        <v>19</v>
      </c>
      <c r="F1326" s="258" t="s">
        <v>229</v>
      </c>
      <c r="G1326" s="256"/>
      <c r="H1326" s="259">
        <v>299.5</v>
      </c>
      <c r="I1326" s="260"/>
      <c r="J1326" s="256"/>
      <c r="K1326" s="256"/>
      <c r="L1326" s="261"/>
      <c r="M1326" s="262"/>
      <c r="N1326" s="263"/>
      <c r="O1326" s="263"/>
      <c r="P1326" s="263"/>
      <c r="Q1326" s="263"/>
      <c r="R1326" s="263"/>
      <c r="S1326" s="263"/>
      <c r="T1326" s="264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T1326" s="265" t="s">
        <v>198</v>
      </c>
      <c r="AU1326" s="265" t="s">
        <v>82</v>
      </c>
      <c r="AV1326" s="15" t="s">
        <v>135</v>
      </c>
      <c r="AW1326" s="15" t="s">
        <v>35</v>
      </c>
      <c r="AX1326" s="15" t="s">
        <v>80</v>
      </c>
      <c r="AY1326" s="265" t="s">
        <v>188</v>
      </c>
    </row>
    <row r="1327" s="14" customFormat="1">
      <c r="A1327" s="14"/>
      <c r="B1327" s="244"/>
      <c r="C1327" s="245"/>
      <c r="D1327" s="235" t="s">
        <v>198</v>
      </c>
      <c r="E1327" s="245"/>
      <c r="F1327" s="247" t="s">
        <v>7437</v>
      </c>
      <c r="G1327" s="245"/>
      <c r="H1327" s="248">
        <v>329.44999999999999</v>
      </c>
      <c r="I1327" s="249"/>
      <c r="J1327" s="245"/>
      <c r="K1327" s="245"/>
      <c r="L1327" s="250"/>
      <c r="M1327" s="251"/>
      <c r="N1327" s="252"/>
      <c r="O1327" s="252"/>
      <c r="P1327" s="252"/>
      <c r="Q1327" s="252"/>
      <c r="R1327" s="252"/>
      <c r="S1327" s="252"/>
      <c r="T1327" s="253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T1327" s="254" t="s">
        <v>198</v>
      </c>
      <c r="AU1327" s="254" t="s">
        <v>82</v>
      </c>
      <c r="AV1327" s="14" t="s">
        <v>82</v>
      </c>
      <c r="AW1327" s="14" t="s">
        <v>4</v>
      </c>
      <c r="AX1327" s="14" t="s">
        <v>80</v>
      </c>
      <c r="AY1327" s="254" t="s">
        <v>188</v>
      </c>
    </row>
    <row r="1328" s="2" customFormat="1" ht="16.5" customHeight="1">
      <c r="A1328" s="40"/>
      <c r="B1328" s="41"/>
      <c r="C1328" s="215" t="s">
        <v>2115</v>
      </c>
      <c r="D1328" s="215" t="s">
        <v>190</v>
      </c>
      <c r="E1328" s="216" t="s">
        <v>2174</v>
      </c>
      <c r="F1328" s="217" t="s">
        <v>2175</v>
      </c>
      <c r="G1328" s="218" t="s">
        <v>501</v>
      </c>
      <c r="H1328" s="219">
        <v>177.44999999999999</v>
      </c>
      <c r="I1328" s="220"/>
      <c r="J1328" s="221">
        <f>ROUND(I1328*H1328,2)</f>
        <v>0</v>
      </c>
      <c r="K1328" s="217" t="s">
        <v>194</v>
      </c>
      <c r="L1328" s="46"/>
      <c r="M1328" s="222" t="s">
        <v>19</v>
      </c>
      <c r="N1328" s="223" t="s">
        <v>44</v>
      </c>
      <c r="O1328" s="86"/>
      <c r="P1328" s="224">
        <f>O1328*H1328</f>
        <v>0</v>
      </c>
      <c r="Q1328" s="224">
        <v>3.0000000000000001E-05</v>
      </c>
      <c r="R1328" s="224">
        <f>Q1328*H1328</f>
        <v>0.0053235000000000001</v>
      </c>
      <c r="S1328" s="224">
        <v>0</v>
      </c>
      <c r="T1328" s="225">
        <f>S1328*H1328</f>
        <v>0</v>
      </c>
      <c r="U1328" s="40"/>
      <c r="V1328" s="40"/>
      <c r="W1328" s="40"/>
      <c r="X1328" s="40"/>
      <c r="Y1328" s="40"/>
      <c r="Z1328" s="40"/>
      <c r="AA1328" s="40"/>
      <c r="AB1328" s="40"/>
      <c r="AC1328" s="40"/>
      <c r="AD1328" s="40"/>
      <c r="AE1328" s="40"/>
      <c r="AR1328" s="226" t="s">
        <v>342</v>
      </c>
      <c r="AT1328" s="226" t="s">
        <v>190</v>
      </c>
      <c r="AU1328" s="226" t="s">
        <v>82</v>
      </c>
      <c r="AY1328" s="19" t="s">
        <v>188</v>
      </c>
      <c r="BE1328" s="227">
        <f>IF(N1328="základní",J1328,0)</f>
        <v>0</v>
      </c>
      <c r="BF1328" s="227">
        <f>IF(N1328="snížená",J1328,0)</f>
        <v>0</v>
      </c>
      <c r="BG1328" s="227">
        <f>IF(N1328="zákl. přenesená",J1328,0)</f>
        <v>0</v>
      </c>
      <c r="BH1328" s="227">
        <f>IF(N1328="sníž. přenesená",J1328,0)</f>
        <v>0</v>
      </c>
      <c r="BI1328" s="227">
        <f>IF(N1328="nulová",J1328,0)</f>
        <v>0</v>
      </c>
      <c r="BJ1328" s="19" t="s">
        <v>80</v>
      </c>
      <c r="BK1328" s="227">
        <f>ROUND(I1328*H1328,2)</f>
        <v>0</v>
      </c>
      <c r="BL1328" s="19" t="s">
        <v>342</v>
      </c>
      <c r="BM1328" s="226" t="s">
        <v>7438</v>
      </c>
    </row>
    <row r="1329" s="2" customFormat="1">
      <c r="A1329" s="40"/>
      <c r="B1329" s="41"/>
      <c r="C1329" s="42"/>
      <c r="D1329" s="228" t="s">
        <v>196</v>
      </c>
      <c r="E1329" s="42"/>
      <c r="F1329" s="229" t="s">
        <v>2177</v>
      </c>
      <c r="G1329" s="42"/>
      <c r="H1329" s="42"/>
      <c r="I1329" s="230"/>
      <c r="J1329" s="42"/>
      <c r="K1329" s="42"/>
      <c r="L1329" s="46"/>
      <c r="M1329" s="231"/>
      <c r="N1329" s="232"/>
      <c r="O1329" s="86"/>
      <c r="P1329" s="86"/>
      <c r="Q1329" s="86"/>
      <c r="R1329" s="86"/>
      <c r="S1329" s="86"/>
      <c r="T1329" s="87"/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T1329" s="19" t="s">
        <v>196</v>
      </c>
      <c r="AU1329" s="19" t="s">
        <v>82</v>
      </c>
    </row>
    <row r="1330" s="13" customFormat="1">
      <c r="A1330" s="13"/>
      <c r="B1330" s="233"/>
      <c r="C1330" s="234"/>
      <c r="D1330" s="235" t="s">
        <v>198</v>
      </c>
      <c r="E1330" s="236" t="s">
        <v>19</v>
      </c>
      <c r="F1330" s="237" t="s">
        <v>655</v>
      </c>
      <c r="G1330" s="234"/>
      <c r="H1330" s="236" t="s">
        <v>19</v>
      </c>
      <c r="I1330" s="238"/>
      <c r="J1330" s="234"/>
      <c r="K1330" s="234"/>
      <c r="L1330" s="239"/>
      <c r="M1330" s="240"/>
      <c r="N1330" s="241"/>
      <c r="O1330" s="241"/>
      <c r="P1330" s="241"/>
      <c r="Q1330" s="241"/>
      <c r="R1330" s="241"/>
      <c r="S1330" s="241"/>
      <c r="T1330" s="242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43" t="s">
        <v>198</v>
      </c>
      <c r="AU1330" s="243" t="s">
        <v>82</v>
      </c>
      <c r="AV1330" s="13" t="s">
        <v>80</v>
      </c>
      <c r="AW1330" s="13" t="s">
        <v>35</v>
      </c>
      <c r="AX1330" s="13" t="s">
        <v>73</v>
      </c>
      <c r="AY1330" s="243" t="s">
        <v>188</v>
      </c>
    </row>
    <row r="1331" s="13" customFormat="1">
      <c r="A1331" s="13"/>
      <c r="B1331" s="233"/>
      <c r="C1331" s="234"/>
      <c r="D1331" s="235" t="s">
        <v>198</v>
      </c>
      <c r="E1331" s="236" t="s">
        <v>19</v>
      </c>
      <c r="F1331" s="237" t="s">
        <v>6938</v>
      </c>
      <c r="G1331" s="234"/>
      <c r="H1331" s="236" t="s">
        <v>19</v>
      </c>
      <c r="I1331" s="238"/>
      <c r="J1331" s="234"/>
      <c r="K1331" s="234"/>
      <c r="L1331" s="239"/>
      <c r="M1331" s="240"/>
      <c r="N1331" s="241"/>
      <c r="O1331" s="241"/>
      <c r="P1331" s="241"/>
      <c r="Q1331" s="241"/>
      <c r="R1331" s="241"/>
      <c r="S1331" s="241"/>
      <c r="T1331" s="242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43" t="s">
        <v>198</v>
      </c>
      <c r="AU1331" s="243" t="s">
        <v>82</v>
      </c>
      <c r="AV1331" s="13" t="s">
        <v>80</v>
      </c>
      <c r="AW1331" s="13" t="s">
        <v>35</v>
      </c>
      <c r="AX1331" s="13" t="s">
        <v>73</v>
      </c>
      <c r="AY1331" s="243" t="s">
        <v>188</v>
      </c>
    </row>
    <row r="1332" s="14" customFormat="1">
      <c r="A1332" s="14"/>
      <c r="B1332" s="244"/>
      <c r="C1332" s="245"/>
      <c r="D1332" s="235" t="s">
        <v>198</v>
      </c>
      <c r="E1332" s="246" t="s">
        <v>19</v>
      </c>
      <c r="F1332" s="247" t="s">
        <v>7053</v>
      </c>
      <c r="G1332" s="245"/>
      <c r="H1332" s="248">
        <v>30.855</v>
      </c>
      <c r="I1332" s="249"/>
      <c r="J1332" s="245"/>
      <c r="K1332" s="245"/>
      <c r="L1332" s="250"/>
      <c r="M1332" s="251"/>
      <c r="N1332" s="252"/>
      <c r="O1332" s="252"/>
      <c r="P1332" s="252"/>
      <c r="Q1332" s="252"/>
      <c r="R1332" s="252"/>
      <c r="S1332" s="252"/>
      <c r="T1332" s="253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T1332" s="254" t="s">
        <v>198</v>
      </c>
      <c r="AU1332" s="254" t="s">
        <v>82</v>
      </c>
      <c r="AV1332" s="14" t="s">
        <v>82</v>
      </c>
      <c r="AW1332" s="14" t="s">
        <v>35</v>
      </c>
      <c r="AX1332" s="14" t="s">
        <v>73</v>
      </c>
      <c r="AY1332" s="254" t="s">
        <v>188</v>
      </c>
    </row>
    <row r="1333" s="14" customFormat="1">
      <c r="A1333" s="14"/>
      <c r="B1333" s="244"/>
      <c r="C1333" s="245"/>
      <c r="D1333" s="235" t="s">
        <v>198</v>
      </c>
      <c r="E1333" s="246" t="s">
        <v>19</v>
      </c>
      <c r="F1333" s="247" t="s">
        <v>7439</v>
      </c>
      <c r="G1333" s="245"/>
      <c r="H1333" s="248">
        <v>-6.5</v>
      </c>
      <c r="I1333" s="249"/>
      <c r="J1333" s="245"/>
      <c r="K1333" s="245"/>
      <c r="L1333" s="250"/>
      <c r="M1333" s="251"/>
      <c r="N1333" s="252"/>
      <c r="O1333" s="252"/>
      <c r="P1333" s="252"/>
      <c r="Q1333" s="252"/>
      <c r="R1333" s="252"/>
      <c r="S1333" s="252"/>
      <c r="T1333" s="253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T1333" s="254" t="s">
        <v>198</v>
      </c>
      <c r="AU1333" s="254" t="s">
        <v>82</v>
      </c>
      <c r="AV1333" s="14" t="s">
        <v>82</v>
      </c>
      <c r="AW1333" s="14" t="s">
        <v>35</v>
      </c>
      <c r="AX1333" s="14" t="s">
        <v>73</v>
      </c>
      <c r="AY1333" s="254" t="s">
        <v>188</v>
      </c>
    </row>
    <row r="1334" s="13" customFormat="1">
      <c r="A1334" s="13"/>
      <c r="B1334" s="233"/>
      <c r="C1334" s="234"/>
      <c r="D1334" s="235" t="s">
        <v>198</v>
      </c>
      <c r="E1334" s="236" t="s">
        <v>19</v>
      </c>
      <c r="F1334" s="237" t="s">
        <v>735</v>
      </c>
      <c r="G1334" s="234"/>
      <c r="H1334" s="236" t="s">
        <v>19</v>
      </c>
      <c r="I1334" s="238"/>
      <c r="J1334" s="234"/>
      <c r="K1334" s="234"/>
      <c r="L1334" s="239"/>
      <c r="M1334" s="240"/>
      <c r="N1334" s="241"/>
      <c r="O1334" s="241"/>
      <c r="P1334" s="241"/>
      <c r="Q1334" s="241"/>
      <c r="R1334" s="241"/>
      <c r="S1334" s="241"/>
      <c r="T1334" s="242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43" t="s">
        <v>198</v>
      </c>
      <c r="AU1334" s="243" t="s">
        <v>82</v>
      </c>
      <c r="AV1334" s="13" t="s">
        <v>80</v>
      </c>
      <c r="AW1334" s="13" t="s">
        <v>35</v>
      </c>
      <c r="AX1334" s="13" t="s">
        <v>73</v>
      </c>
      <c r="AY1334" s="243" t="s">
        <v>188</v>
      </c>
    </row>
    <row r="1335" s="14" customFormat="1">
      <c r="A1335" s="14"/>
      <c r="B1335" s="244"/>
      <c r="C1335" s="245"/>
      <c r="D1335" s="235" t="s">
        <v>198</v>
      </c>
      <c r="E1335" s="246" t="s">
        <v>19</v>
      </c>
      <c r="F1335" s="247" t="s">
        <v>7054</v>
      </c>
      <c r="G1335" s="245"/>
      <c r="H1335" s="248">
        <v>54.600000000000001</v>
      </c>
      <c r="I1335" s="249"/>
      <c r="J1335" s="245"/>
      <c r="K1335" s="245"/>
      <c r="L1335" s="250"/>
      <c r="M1335" s="251"/>
      <c r="N1335" s="252"/>
      <c r="O1335" s="252"/>
      <c r="P1335" s="252"/>
      <c r="Q1335" s="252"/>
      <c r="R1335" s="252"/>
      <c r="S1335" s="252"/>
      <c r="T1335" s="253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T1335" s="254" t="s">
        <v>198</v>
      </c>
      <c r="AU1335" s="254" t="s">
        <v>82</v>
      </c>
      <c r="AV1335" s="14" t="s">
        <v>82</v>
      </c>
      <c r="AW1335" s="14" t="s">
        <v>35</v>
      </c>
      <c r="AX1335" s="14" t="s">
        <v>73</v>
      </c>
      <c r="AY1335" s="254" t="s">
        <v>188</v>
      </c>
    </row>
    <row r="1336" s="14" customFormat="1">
      <c r="A1336" s="14"/>
      <c r="B1336" s="244"/>
      <c r="C1336" s="245"/>
      <c r="D1336" s="235" t="s">
        <v>198</v>
      </c>
      <c r="E1336" s="246" t="s">
        <v>19</v>
      </c>
      <c r="F1336" s="247" t="s">
        <v>7440</v>
      </c>
      <c r="G1336" s="245"/>
      <c r="H1336" s="248">
        <v>-3.6000000000000001</v>
      </c>
      <c r="I1336" s="249"/>
      <c r="J1336" s="245"/>
      <c r="K1336" s="245"/>
      <c r="L1336" s="250"/>
      <c r="M1336" s="251"/>
      <c r="N1336" s="252"/>
      <c r="O1336" s="252"/>
      <c r="P1336" s="252"/>
      <c r="Q1336" s="252"/>
      <c r="R1336" s="252"/>
      <c r="S1336" s="252"/>
      <c r="T1336" s="253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T1336" s="254" t="s">
        <v>198</v>
      </c>
      <c r="AU1336" s="254" t="s">
        <v>82</v>
      </c>
      <c r="AV1336" s="14" t="s">
        <v>82</v>
      </c>
      <c r="AW1336" s="14" t="s">
        <v>35</v>
      </c>
      <c r="AX1336" s="14" t="s">
        <v>73</v>
      </c>
      <c r="AY1336" s="254" t="s">
        <v>188</v>
      </c>
    </row>
    <row r="1337" s="13" customFormat="1">
      <c r="A1337" s="13"/>
      <c r="B1337" s="233"/>
      <c r="C1337" s="234"/>
      <c r="D1337" s="235" t="s">
        <v>198</v>
      </c>
      <c r="E1337" s="236" t="s">
        <v>19</v>
      </c>
      <c r="F1337" s="237" t="s">
        <v>6994</v>
      </c>
      <c r="G1337" s="234"/>
      <c r="H1337" s="236" t="s">
        <v>19</v>
      </c>
      <c r="I1337" s="238"/>
      <c r="J1337" s="234"/>
      <c r="K1337" s="234"/>
      <c r="L1337" s="239"/>
      <c r="M1337" s="240"/>
      <c r="N1337" s="241"/>
      <c r="O1337" s="241"/>
      <c r="P1337" s="241"/>
      <c r="Q1337" s="241"/>
      <c r="R1337" s="241"/>
      <c r="S1337" s="241"/>
      <c r="T1337" s="242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43" t="s">
        <v>198</v>
      </c>
      <c r="AU1337" s="243" t="s">
        <v>82</v>
      </c>
      <c r="AV1337" s="13" t="s">
        <v>80</v>
      </c>
      <c r="AW1337" s="13" t="s">
        <v>35</v>
      </c>
      <c r="AX1337" s="13" t="s">
        <v>73</v>
      </c>
      <c r="AY1337" s="243" t="s">
        <v>188</v>
      </c>
    </row>
    <row r="1338" s="14" customFormat="1">
      <c r="A1338" s="14"/>
      <c r="B1338" s="244"/>
      <c r="C1338" s="245"/>
      <c r="D1338" s="235" t="s">
        <v>198</v>
      </c>
      <c r="E1338" s="246" t="s">
        <v>19</v>
      </c>
      <c r="F1338" s="247" t="s">
        <v>7061</v>
      </c>
      <c r="G1338" s="245"/>
      <c r="H1338" s="248">
        <v>16.300000000000001</v>
      </c>
      <c r="I1338" s="249"/>
      <c r="J1338" s="245"/>
      <c r="K1338" s="245"/>
      <c r="L1338" s="250"/>
      <c r="M1338" s="251"/>
      <c r="N1338" s="252"/>
      <c r="O1338" s="252"/>
      <c r="P1338" s="252"/>
      <c r="Q1338" s="252"/>
      <c r="R1338" s="252"/>
      <c r="S1338" s="252"/>
      <c r="T1338" s="253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T1338" s="254" t="s">
        <v>198</v>
      </c>
      <c r="AU1338" s="254" t="s">
        <v>82</v>
      </c>
      <c r="AV1338" s="14" t="s">
        <v>82</v>
      </c>
      <c r="AW1338" s="14" t="s">
        <v>35</v>
      </c>
      <c r="AX1338" s="14" t="s">
        <v>73</v>
      </c>
      <c r="AY1338" s="254" t="s">
        <v>188</v>
      </c>
    </row>
    <row r="1339" s="14" customFormat="1">
      <c r="A1339" s="14"/>
      <c r="B1339" s="244"/>
      <c r="C1339" s="245"/>
      <c r="D1339" s="235" t="s">
        <v>198</v>
      </c>
      <c r="E1339" s="246" t="s">
        <v>19</v>
      </c>
      <c r="F1339" s="247" t="s">
        <v>2186</v>
      </c>
      <c r="G1339" s="245"/>
      <c r="H1339" s="248">
        <v>-0.90000000000000002</v>
      </c>
      <c r="I1339" s="249"/>
      <c r="J1339" s="245"/>
      <c r="K1339" s="245"/>
      <c r="L1339" s="250"/>
      <c r="M1339" s="251"/>
      <c r="N1339" s="252"/>
      <c r="O1339" s="252"/>
      <c r="P1339" s="252"/>
      <c r="Q1339" s="252"/>
      <c r="R1339" s="252"/>
      <c r="S1339" s="252"/>
      <c r="T1339" s="253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T1339" s="254" t="s">
        <v>198</v>
      </c>
      <c r="AU1339" s="254" t="s">
        <v>82</v>
      </c>
      <c r="AV1339" s="14" t="s">
        <v>82</v>
      </c>
      <c r="AW1339" s="14" t="s">
        <v>35</v>
      </c>
      <c r="AX1339" s="14" t="s">
        <v>73</v>
      </c>
      <c r="AY1339" s="254" t="s">
        <v>188</v>
      </c>
    </row>
    <row r="1340" s="13" customFormat="1">
      <c r="A1340" s="13"/>
      <c r="B1340" s="233"/>
      <c r="C1340" s="234"/>
      <c r="D1340" s="235" t="s">
        <v>198</v>
      </c>
      <c r="E1340" s="236" t="s">
        <v>19</v>
      </c>
      <c r="F1340" s="237" t="s">
        <v>6998</v>
      </c>
      <c r="G1340" s="234"/>
      <c r="H1340" s="236" t="s">
        <v>19</v>
      </c>
      <c r="I1340" s="238"/>
      <c r="J1340" s="234"/>
      <c r="K1340" s="234"/>
      <c r="L1340" s="239"/>
      <c r="M1340" s="240"/>
      <c r="N1340" s="241"/>
      <c r="O1340" s="241"/>
      <c r="P1340" s="241"/>
      <c r="Q1340" s="241"/>
      <c r="R1340" s="241"/>
      <c r="S1340" s="241"/>
      <c r="T1340" s="242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43" t="s">
        <v>198</v>
      </c>
      <c r="AU1340" s="243" t="s">
        <v>82</v>
      </c>
      <c r="AV1340" s="13" t="s">
        <v>80</v>
      </c>
      <c r="AW1340" s="13" t="s">
        <v>35</v>
      </c>
      <c r="AX1340" s="13" t="s">
        <v>73</v>
      </c>
      <c r="AY1340" s="243" t="s">
        <v>188</v>
      </c>
    </row>
    <row r="1341" s="14" customFormat="1">
      <c r="A1341" s="14"/>
      <c r="B1341" s="244"/>
      <c r="C1341" s="245"/>
      <c r="D1341" s="235" t="s">
        <v>198</v>
      </c>
      <c r="E1341" s="246" t="s">
        <v>19</v>
      </c>
      <c r="F1341" s="247" t="s">
        <v>7062</v>
      </c>
      <c r="G1341" s="245"/>
      <c r="H1341" s="248">
        <v>14.800000000000001</v>
      </c>
      <c r="I1341" s="249"/>
      <c r="J1341" s="245"/>
      <c r="K1341" s="245"/>
      <c r="L1341" s="250"/>
      <c r="M1341" s="251"/>
      <c r="N1341" s="252"/>
      <c r="O1341" s="252"/>
      <c r="P1341" s="252"/>
      <c r="Q1341" s="252"/>
      <c r="R1341" s="252"/>
      <c r="S1341" s="252"/>
      <c r="T1341" s="253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54" t="s">
        <v>198</v>
      </c>
      <c r="AU1341" s="254" t="s">
        <v>82</v>
      </c>
      <c r="AV1341" s="14" t="s">
        <v>82</v>
      </c>
      <c r="AW1341" s="14" t="s">
        <v>35</v>
      </c>
      <c r="AX1341" s="14" t="s">
        <v>73</v>
      </c>
      <c r="AY1341" s="254" t="s">
        <v>188</v>
      </c>
    </row>
    <row r="1342" s="14" customFormat="1">
      <c r="A1342" s="14"/>
      <c r="B1342" s="244"/>
      <c r="C1342" s="245"/>
      <c r="D1342" s="235" t="s">
        <v>198</v>
      </c>
      <c r="E1342" s="246" t="s">
        <v>19</v>
      </c>
      <c r="F1342" s="247" t="s">
        <v>2186</v>
      </c>
      <c r="G1342" s="245"/>
      <c r="H1342" s="248">
        <v>-0.90000000000000002</v>
      </c>
      <c r="I1342" s="249"/>
      <c r="J1342" s="245"/>
      <c r="K1342" s="245"/>
      <c r="L1342" s="250"/>
      <c r="M1342" s="251"/>
      <c r="N1342" s="252"/>
      <c r="O1342" s="252"/>
      <c r="P1342" s="252"/>
      <c r="Q1342" s="252"/>
      <c r="R1342" s="252"/>
      <c r="S1342" s="252"/>
      <c r="T1342" s="253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T1342" s="254" t="s">
        <v>198</v>
      </c>
      <c r="AU1342" s="254" t="s">
        <v>82</v>
      </c>
      <c r="AV1342" s="14" t="s">
        <v>82</v>
      </c>
      <c r="AW1342" s="14" t="s">
        <v>35</v>
      </c>
      <c r="AX1342" s="14" t="s">
        <v>73</v>
      </c>
      <c r="AY1342" s="254" t="s">
        <v>188</v>
      </c>
    </row>
    <row r="1343" s="13" customFormat="1">
      <c r="A1343" s="13"/>
      <c r="B1343" s="233"/>
      <c r="C1343" s="234"/>
      <c r="D1343" s="235" t="s">
        <v>198</v>
      </c>
      <c r="E1343" s="236" t="s">
        <v>19</v>
      </c>
      <c r="F1343" s="237" t="s">
        <v>7002</v>
      </c>
      <c r="G1343" s="234"/>
      <c r="H1343" s="236" t="s">
        <v>19</v>
      </c>
      <c r="I1343" s="238"/>
      <c r="J1343" s="234"/>
      <c r="K1343" s="234"/>
      <c r="L1343" s="239"/>
      <c r="M1343" s="240"/>
      <c r="N1343" s="241"/>
      <c r="O1343" s="241"/>
      <c r="P1343" s="241"/>
      <c r="Q1343" s="241"/>
      <c r="R1343" s="241"/>
      <c r="S1343" s="241"/>
      <c r="T1343" s="242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43" t="s">
        <v>198</v>
      </c>
      <c r="AU1343" s="243" t="s">
        <v>82</v>
      </c>
      <c r="AV1343" s="13" t="s">
        <v>80</v>
      </c>
      <c r="AW1343" s="13" t="s">
        <v>35</v>
      </c>
      <c r="AX1343" s="13" t="s">
        <v>73</v>
      </c>
      <c r="AY1343" s="243" t="s">
        <v>188</v>
      </c>
    </row>
    <row r="1344" s="14" customFormat="1">
      <c r="A1344" s="14"/>
      <c r="B1344" s="244"/>
      <c r="C1344" s="245"/>
      <c r="D1344" s="235" t="s">
        <v>198</v>
      </c>
      <c r="E1344" s="246" t="s">
        <v>19</v>
      </c>
      <c r="F1344" s="247" t="s">
        <v>7063</v>
      </c>
      <c r="G1344" s="245"/>
      <c r="H1344" s="248">
        <v>32.354999999999997</v>
      </c>
      <c r="I1344" s="249"/>
      <c r="J1344" s="245"/>
      <c r="K1344" s="245"/>
      <c r="L1344" s="250"/>
      <c r="M1344" s="251"/>
      <c r="N1344" s="252"/>
      <c r="O1344" s="252"/>
      <c r="P1344" s="252"/>
      <c r="Q1344" s="252"/>
      <c r="R1344" s="252"/>
      <c r="S1344" s="252"/>
      <c r="T1344" s="253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T1344" s="254" t="s">
        <v>198</v>
      </c>
      <c r="AU1344" s="254" t="s">
        <v>82</v>
      </c>
      <c r="AV1344" s="14" t="s">
        <v>82</v>
      </c>
      <c r="AW1344" s="14" t="s">
        <v>35</v>
      </c>
      <c r="AX1344" s="14" t="s">
        <v>73</v>
      </c>
      <c r="AY1344" s="254" t="s">
        <v>188</v>
      </c>
    </row>
    <row r="1345" s="14" customFormat="1">
      <c r="A1345" s="14"/>
      <c r="B1345" s="244"/>
      <c r="C1345" s="245"/>
      <c r="D1345" s="235" t="s">
        <v>198</v>
      </c>
      <c r="E1345" s="246" t="s">
        <v>19</v>
      </c>
      <c r="F1345" s="247" t="s">
        <v>7441</v>
      </c>
      <c r="G1345" s="245"/>
      <c r="H1345" s="248">
        <v>-3.7999999999999998</v>
      </c>
      <c r="I1345" s="249"/>
      <c r="J1345" s="245"/>
      <c r="K1345" s="245"/>
      <c r="L1345" s="250"/>
      <c r="M1345" s="251"/>
      <c r="N1345" s="252"/>
      <c r="O1345" s="252"/>
      <c r="P1345" s="252"/>
      <c r="Q1345" s="252"/>
      <c r="R1345" s="252"/>
      <c r="S1345" s="252"/>
      <c r="T1345" s="253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T1345" s="254" t="s">
        <v>198</v>
      </c>
      <c r="AU1345" s="254" t="s">
        <v>82</v>
      </c>
      <c r="AV1345" s="14" t="s">
        <v>82</v>
      </c>
      <c r="AW1345" s="14" t="s">
        <v>35</v>
      </c>
      <c r="AX1345" s="14" t="s">
        <v>73</v>
      </c>
      <c r="AY1345" s="254" t="s">
        <v>188</v>
      </c>
    </row>
    <row r="1346" s="13" customFormat="1">
      <c r="A1346" s="13"/>
      <c r="B1346" s="233"/>
      <c r="C1346" s="234"/>
      <c r="D1346" s="235" t="s">
        <v>198</v>
      </c>
      <c r="E1346" s="236" t="s">
        <v>19</v>
      </c>
      <c r="F1346" s="237" t="s">
        <v>7006</v>
      </c>
      <c r="G1346" s="234"/>
      <c r="H1346" s="236" t="s">
        <v>19</v>
      </c>
      <c r="I1346" s="238"/>
      <c r="J1346" s="234"/>
      <c r="K1346" s="234"/>
      <c r="L1346" s="239"/>
      <c r="M1346" s="240"/>
      <c r="N1346" s="241"/>
      <c r="O1346" s="241"/>
      <c r="P1346" s="241"/>
      <c r="Q1346" s="241"/>
      <c r="R1346" s="241"/>
      <c r="S1346" s="241"/>
      <c r="T1346" s="242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43" t="s">
        <v>198</v>
      </c>
      <c r="AU1346" s="243" t="s">
        <v>82</v>
      </c>
      <c r="AV1346" s="13" t="s">
        <v>80</v>
      </c>
      <c r="AW1346" s="13" t="s">
        <v>35</v>
      </c>
      <c r="AX1346" s="13" t="s">
        <v>73</v>
      </c>
      <c r="AY1346" s="243" t="s">
        <v>188</v>
      </c>
    </row>
    <row r="1347" s="14" customFormat="1">
      <c r="A1347" s="14"/>
      <c r="B1347" s="244"/>
      <c r="C1347" s="245"/>
      <c r="D1347" s="235" t="s">
        <v>198</v>
      </c>
      <c r="E1347" s="246" t="s">
        <v>19</v>
      </c>
      <c r="F1347" s="247" t="s">
        <v>7064</v>
      </c>
      <c r="G1347" s="245"/>
      <c r="H1347" s="248">
        <v>15.720000000000001</v>
      </c>
      <c r="I1347" s="249"/>
      <c r="J1347" s="245"/>
      <c r="K1347" s="245"/>
      <c r="L1347" s="250"/>
      <c r="M1347" s="251"/>
      <c r="N1347" s="252"/>
      <c r="O1347" s="252"/>
      <c r="P1347" s="252"/>
      <c r="Q1347" s="252"/>
      <c r="R1347" s="252"/>
      <c r="S1347" s="252"/>
      <c r="T1347" s="253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54" t="s">
        <v>198</v>
      </c>
      <c r="AU1347" s="254" t="s">
        <v>82</v>
      </c>
      <c r="AV1347" s="14" t="s">
        <v>82</v>
      </c>
      <c r="AW1347" s="14" t="s">
        <v>35</v>
      </c>
      <c r="AX1347" s="14" t="s">
        <v>73</v>
      </c>
      <c r="AY1347" s="254" t="s">
        <v>188</v>
      </c>
    </row>
    <row r="1348" s="14" customFormat="1">
      <c r="A1348" s="14"/>
      <c r="B1348" s="244"/>
      <c r="C1348" s="245"/>
      <c r="D1348" s="235" t="s">
        <v>198</v>
      </c>
      <c r="E1348" s="246" t="s">
        <v>19</v>
      </c>
      <c r="F1348" s="247" t="s">
        <v>2186</v>
      </c>
      <c r="G1348" s="245"/>
      <c r="H1348" s="248">
        <v>-0.90000000000000002</v>
      </c>
      <c r="I1348" s="249"/>
      <c r="J1348" s="245"/>
      <c r="K1348" s="245"/>
      <c r="L1348" s="250"/>
      <c r="M1348" s="251"/>
      <c r="N1348" s="252"/>
      <c r="O1348" s="252"/>
      <c r="P1348" s="252"/>
      <c r="Q1348" s="252"/>
      <c r="R1348" s="252"/>
      <c r="S1348" s="252"/>
      <c r="T1348" s="253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T1348" s="254" t="s">
        <v>198</v>
      </c>
      <c r="AU1348" s="254" t="s">
        <v>82</v>
      </c>
      <c r="AV1348" s="14" t="s">
        <v>82</v>
      </c>
      <c r="AW1348" s="14" t="s">
        <v>35</v>
      </c>
      <c r="AX1348" s="14" t="s">
        <v>73</v>
      </c>
      <c r="AY1348" s="254" t="s">
        <v>188</v>
      </c>
    </row>
    <row r="1349" s="13" customFormat="1">
      <c r="A1349" s="13"/>
      <c r="B1349" s="233"/>
      <c r="C1349" s="234"/>
      <c r="D1349" s="235" t="s">
        <v>198</v>
      </c>
      <c r="E1349" s="236" t="s">
        <v>19</v>
      </c>
      <c r="F1349" s="237" t="s">
        <v>7010</v>
      </c>
      <c r="G1349" s="234"/>
      <c r="H1349" s="236" t="s">
        <v>19</v>
      </c>
      <c r="I1349" s="238"/>
      <c r="J1349" s="234"/>
      <c r="K1349" s="234"/>
      <c r="L1349" s="239"/>
      <c r="M1349" s="240"/>
      <c r="N1349" s="241"/>
      <c r="O1349" s="241"/>
      <c r="P1349" s="241"/>
      <c r="Q1349" s="241"/>
      <c r="R1349" s="241"/>
      <c r="S1349" s="241"/>
      <c r="T1349" s="242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43" t="s">
        <v>198</v>
      </c>
      <c r="AU1349" s="243" t="s">
        <v>82</v>
      </c>
      <c r="AV1349" s="13" t="s">
        <v>80</v>
      </c>
      <c r="AW1349" s="13" t="s">
        <v>35</v>
      </c>
      <c r="AX1349" s="13" t="s">
        <v>73</v>
      </c>
      <c r="AY1349" s="243" t="s">
        <v>188</v>
      </c>
    </row>
    <row r="1350" s="14" customFormat="1">
      <c r="A1350" s="14"/>
      <c r="B1350" s="244"/>
      <c r="C1350" s="245"/>
      <c r="D1350" s="235" t="s">
        <v>198</v>
      </c>
      <c r="E1350" s="246" t="s">
        <v>19</v>
      </c>
      <c r="F1350" s="247" t="s">
        <v>7071</v>
      </c>
      <c r="G1350" s="245"/>
      <c r="H1350" s="248">
        <v>6.4000000000000004</v>
      </c>
      <c r="I1350" s="249"/>
      <c r="J1350" s="245"/>
      <c r="K1350" s="245"/>
      <c r="L1350" s="250"/>
      <c r="M1350" s="251"/>
      <c r="N1350" s="252"/>
      <c r="O1350" s="252"/>
      <c r="P1350" s="252"/>
      <c r="Q1350" s="252"/>
      <c r="R1350" s="252"/>
      <c r="S1350" s="252"/>
      <c r="T1350" s="253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54" t="s">
        <v>198</v>
      </c>
      <c r="AU1350" s="254" t="s">
        <v>82</v>
      </c>
      <c r="AV1350" s="14" t="s">
        <v>82</v>
      </c>
      <c r="AW1350" s="14" t="s">
        <v>35</v>
      </c>
      <c r="AX1350" s="14" t="s">
        <v>73</v>
      </c>
      <c r="AY1350" s="254" t="s">
        <v>188</v>
      </c>
    </row>
    <row r="1351" s="14" customFormat="1">
      <c r="A1351" s="14"/>
      <c r="B1351" s="244"/>
      <c r="C1351" s="245"/>
      <c r="D1351" s="235" t="s">
        <v>198</v>
      </c>
      <c r="E1351" s="246" t="s">
        <v>19</v>
      </c>
      <c r="F1351" s="247" t="s">
        <v>7442</v>
      </c>
      <c r="G1351" s="245"/>
      <c r="H1351" s="248">
        <v>-1.8</v>
      </c>
      <c r="I1351" s="249"/>
      <c r="J1351" s="245"/>
      <c r="K1351" s="245"/>
      <c r="L1351" s="250"/>
      <c r="M1351" s="251"/>
      <c r="N1351" s="252"/>
      <c r="O1351" s="252"/>
      <c r="P1351" s="252"/>
      <c r="Q1351" s="252"/>
      <c r="R1351" s="252"/>
      <c r="S1351" s="252"/>
      <c r="T1351" s="253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T1351" s="254" t="s">
        <v>198</v>
      </c>
      <c r="AU1351" s="254" t="s">
        <v>82</v>
      </c>
      <c r="AV1351" s="14" t="s">
        <v>82</v>
      </c>
      <c r="AW1351" s="14" t="s">
        <v>35</v>
      </c>
      <c r="AX1351" s="14" t="s">
        <v>73</v>
      </c>
      <c r="AY1351" s="254" t="s">
        <v>188</v>
      </c>
    </row>
    <row r="1352" s="13" customFormat="1">
      <c r="A1352" s="13"/>
      <c r="B1352" s="233"/>
      <c r="C1352" s="234"/>
      <c r="D1352" s="235" t="s">
        <v>198</v>
      </c>
      <c r="E1352" s="236" t="s">
        <v>19</v>
      </c>
      <c r="F1352" s="237" t="s">
        <v>7012</v>
      </c>
      <c r="G1352" s="234"/>
      <c r="H1352" s="236" t="s">
        <v>19</v>
      </c>
      <c r="I1352" s="238"/>
      <c r="J1352" s="234"/>
      <c r="K1352" s="234"/>
      <c r="L1352" s="239"/>
      <c r="M1352" s="240"/>
      <c r="N1352" s="241"/>
      <c r="O1352" s="241"/>
      <c r="P1352" s="241"/>
      <c r="Q1352" s="241"/>
      <c r="R1352" s="241"/>
      <c r="S1352" s="241"/>
      <c r="T1352" s="242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43" t="s">
        <v>198</v>
      </c>
      <c r="AU1352" s="243" t="s">
        <v>82</v>
      </c>
      <c r="AV1352" s="13" t="s">
        <v>80</v>
      </c>
      <c r="AW1352" s="13" t="s">
        <v>35</v>
      </c>
      <c r="AX1352" s="13" t="s">
        <v>73</v>
      </c>
      <c r="AY1352" s="243" t="s">
        <v>188</v>
      </c>
    </row>
    <row r="1353" s="14" customFormat="1">
      <c r="A1353" s="14"/>
      <c r="B1353" s="244"/>
      <c r="C1353" s="245"/>
      <c r="D1353" s="235" t="s">
        <v>198</v>
      </c>
      <c r="E1353" s="246" t="s">
        <v>19</v>
      </c>
      <c r="F1353" s="247" t="s">
        <v>7072</v>
      </c>
      <c r="G1353" s="245"/>
      <c r="H1353" s="248">
        <v>12.720000000000001</v>
      </c>
      <c r="I1353" s="249"/>
      <c r="J1353" s="245"/>
      <c r="K1353" s="245"/>
      <c r="L1353" s="250"/>
      <c r="M1353" s="251"/>
      <c r="N1353" s="252"/>
      <c r="O1353" s="252"/>
      <c r="P1353" s="252"/>
      <c r="Q1353" s="252"/>
      <c r="R1353" s="252"/>
      <c r="S1353" s="252"/>
      <c r="T1353" s="253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T1353" s="254" t="s">
        <v>198</v>
      </c>
      <c r="AU1353" s="254" t="s">
        <v>82</v>
      </c>
      <c r="AV1353" s="14" t="s">
        <v>82</v>
      </c>
      <c r="AW1353" s="14" t="s">
        <v>35</v>
      </c>
      <c r="AX1353" s="14" t="s">
        <v>73</v>
      </c>
      <c r="AY1353" s="254" t="s">
        <v>188</v>
      </c>
    </row>
    <row r="1354" s="14" customFormat="1">
      <c r="A1354" s="14"/>
      <c r="B1354" s="244"/>
      <c r="C1354" s="245"/>
      <c r="D1354" s="235" t="s">
        <v>198</v>
      </c>
      <c r="E1354" s="246" t="s">
        <v>19</v>
      </c>
      <c r="F1354" s="247" t="s">
        <v>7442</v>
      </c>
      <c r="G1354" s="245"/>
      <c r="H1354" s="248">
        <v>-1.8</v>
      </c>
      <c r="I1354" s="249"/>
      <c r="J1354" s="245"/>
      <c r="K1354" s="245"/>
      <c r="L1354" s="250"/>
      <c r="M1354" s="251"/>
      <c r="N1354" s="252"/>
      <c r="O1354" s="252"/>
      <c r="P1354" s="252"/>
      <c r="Q1354" s="252"/>
      <c r="R1354" s="252"/>
      <c r="S1354" s="252"/>
      <c r="T1354" s="253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T1354" s="254" t="s">
        <v>198</v>
      </c>
      <c r="AU1354" s="254" t="s">
        <v>82</v>
      </c>
      <c r="AV1354" s="14" t="s">
        <v>82</v>
      </c>
      <c r="AW1354" s="14" t="s">
        <v>35</v>
      </c>
      <c r="AX1354" s="14" t="s">
        <v>73</v>
      </c>
      <c r="AY1354" s="254" t="s">
        <v>188</v>
      </c>
    </row>
    <row r="1355" s="13" customFormat="1">
      <c r="A1355" s="13"/>
      <c r="B1355" s="233"/>
      <c r="C1355" s="234"/>
      <c r="D1355" s="235" t="s">
        <v>198</v>
      </c>
      <c r="E1355" s="236" t="s">
        <v>19</v>
      </c>
      <c r="F1355" s="237" t="s">
        <v>7073</v>
      </c>
      <c r="G1355" s="234"/>
      <c r="H1355" s="236" t="s">
        <v>19</v>
      </c>
      <c r="I1355" s="238"/>
      <c r="J1355" s="234"/>
      <c r="K1355" s="234"/>
      <c r="L1355" s="239"/>
      <c r="M1355" s="240"/>
      <c r="N1355" s="241"/>
      <c r="O1355" s="241"/>
      <c r="P1355" s="241"/>
      <c r="Q1355" s="241"/>
      <c r="R1355" s="241"/>
      <c r="S1355" s="241"/>
      <c r="T1355" s="242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43" t="s">
        <v>198</v>
      </c>
      <c r="AU1355" s="243" t="s">
        <v>82</v>
      </c>
      <c r="AV1355" s="13" t="s">
        <v>80</v>
      </c>
      <c r="AW1355" s="13" t="s">
        <v>35</v>
      </c>
      <c r="AX1355" s="13" t="s">
        <v>73</v>
      </c>
      <c r="AY1355" s="243" t="s">
        <v>188</v>
      </c>
    </row>
    <row r="1356" s="14" customFormat="1">
      <c r="A1356" s="14"/>
      <c r="B1356" s="244"/>
      <c r="C1356" s="245"/>
      <c r="D1356" s="235" t="s">
        <v>198</v>
      </c>
      <c r="E1356" s="246" t="s">
        <v>19</v>
      </c>
      <c r="F1356" s="247" t="s">
        <v>7074</v>
      </c>
      <c r="G1356" s="245"/>
      <c r="H1356" s="248">
        <v>17.699999999999999</v>
      </c>
      <c r="I1356" s="249"/>
      <c r="J1356" s="245"/>
      <c r="K1356" s="245"/>
      <c r="L1356" s="250"/>
      <c r="M1356" s="251"/>
      <c r="N1356" s="252"/>
      <c r="O1356" s="252"/>
      <c r="P1356" s="252"/>
      <c r="Q1356" s="252"/>
      <c r="R1356" s="252"/>
      <c r="S1356" s="252"/>
      <c r="T1356" s="253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T1356" s="254" t="s">
        <v>198</v>
      </c>
      <c r="AU1356" s="254" t="s">
        <v>82</v>
      </c>
      <c r="AV1356" s="14" t="s">
        <v>82</v>
      </c>
      <c r="AW1356" s="14" t="s">
        <v>35</v>
      </c>
      <c r="AX1356" s="14" t="s">
        <v>73</v>
      </c>
      <c r="AY1356" s="254" t="s">
        <v>188</v>
      </c>
    </row>
    <row r="1357" s="14" customFormat="1">
      <c r="A1357" s="14"/>
      <c r="B1357" s="244"/>
      <c r="C1357" s="245"/>
      <c r="D1357" s="235" t="s">
        <v>198</v>
      </c>
      <c r="E1357" s="246" t="s">
        <v>19</v>
      </c>
      <c r="F1357" s="247" t="s">
        <v>7443</v>
      </c>
      <c r="G1357" s="245"/>
      <c r="H1357" s="248">
        <v>-5.0999999999999996</v>
      </c>
      <c r="I1357" s="249"/>
      <c r="J1357" s="245"/>
      <c r="K1357" s="245"/>
      <c r="L1357" s="250"/>
      <c r="M1357" s="251"/>
      <c r="N1357" s="252"/>
      <c r="O1357" s="252"/>
      <c r="P1357" s="252"/>
      <c r="Q1357" s="252"/>
      <c r="R1357" s="252"/>
      <c r="S1357" s="252"/>
      <c r="T1357" s="253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T1357" s="254" t="s">
        <v>198</v>
      </c>
      <c r="AU1357" s="254" t="s">
        <v>82</v>
      </c>
      <c r="AV1357" s="14" t="s">
        <v>82</v>
      </c>
      <c r="AW1357" s="14" t="s">
        <v>35</v>
      </c>
      <c r="AX1357" s="14" t="s">
        <v>73</v>
      </c>
      <c r="AY1357" s="254" t="s">
        <v>188</v>
      </c>
    </row>
    <row r="1358" s="14" customFormat="1">
      <c r="A1358" s="14"/>
      <c r="B1358" s="244"/>
      <c r="C1358" s="245"/>
      <c r="D1358" s="235" t="s">
        <v>198</v>
      </c>
      <c r="E1358" s="246" t="s">
        <v>19</v>
      </c>
      <c r="F1358" s="247" t="s">
        <v>7075</v>
      </c>
      <c r="G1358" s="245"/>
      <c r="H1358" s="248">
        <v>3.2999999999999998</v>
      </c>
      <c r="I1358" s="249"/>
      <c r="J1358" s="245"/>
      <c r="K1358" s="245"/>
      <c r="L1358" s="250"/>
      <c r="M1358" s="251"/>
      <c r="N1358" s="252"/>
      <c r="O1358" s="252"/>
      <c r="P1358" s="252"/>
      <c r="Q1358" s="252"/>
      <c r="R1358" s="252"/>
      <c r="S1358" s="252"/>
      <c r="T1358" s="253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T1358" s="254" t="s">
        <v>198</v>
      </c>
      <c r="AU1358" s="254" t="s">
        <v>82</v>
      </c>
      <c r="AV1358" s="14" t="s">
        <v>82</v>
      </c>
      <c r="AW1358" s="14" t="s">
        <v>35</v>
      </c>
      <c r="AX1358" s="14" t="s">
        <v>73</v>
      </c>
      <c r="AY1358" s="254" t="s">
        <v>188</v>
      </c>
    </row>
    <row r="1359" s="14" customFormat="1">
      <c r="A1359" s="14"/>
      <c r="B1359" s="244"/>
      <c r="C1359" s="245"/>
      <c r="D1359" s="235" t="s">
        <v>198</v>
      </c>
      <c r="E1359" s="246" t="s">
        <v>19</v>
      </c>
      <c r="F1359" s="247" t="s">
        <v>7444</v>
      </c>
      <c r="G1359" s="245"/>
      <c r="H1359" s="248">
        <v>-2</v>
      </c>
      <c r="I1359" s="249"/>
      <c r="J1359" s="245"/>
      <c r="K1359" s="245"/>
      <c r="L1359" s="250"/>
      <c r="M1359" s="251"/>
      <c r="N1359" s="252"/>
      <c r="O1359" s="252"/>
      <c r="P1359" s="252"/>
      <c r="Q1359" s="252"/>
      <c r="R1359" s="252"/>
      <c r="S1359" s="252"/>
      <c r="T1359" s="253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54" t="s">
        <v>198</v>
      </c>
      <c r="AU1359" s="254" t="s">
        <v>82</v>
      </c>
      <c r="AV1359" s="14" t="s">
        <v>82</v>
      </c>
      <c r="AW1359" s="14" t="s">
        <v>35</v>
      </c>
      <c r="AX1359" s="14" t="s">
        <v>73</v>
      </c>
      <c r="AY1359" s="254" t="s">
        <v>188</v>
      </c>
    </row>
    <row r="1360" s="15" customFormat="1">
      <c r="A1360" s="15"/>
      <c r="B1360" s="255"/>
      <c r="C1360" s="256"/>
      <c r="D1360" s="235" t="s">
        <v>198</v>
      </c>
      <c r="E1360" s="257" t="s">
        <v>19</v>
      </c>
      <c r="F1360" s="258" t="s">
        <v>229</v>
      </c>
      <c r="G1360" s="256"/>
      <c r="H1360" s="259">
        <v>177.44999999999996</v>
      </c>
      <c r="I1360" s="260"/>
      <c r="J1360" s="256"/>
      <c r="K1360" s="256"/>
      <c r="L1360" s="261"/>
      <c r="M1360" s="262"/>
      <c r="N1360" s="263"/>
      <c r="O1360" s="263"/>
      <c r="P1360" s="263"/>
      <c r="Q1360" s="263"/>
      <c r="R1360" s="263"/>
      <c r="S1360" s="263"/>
      <c r="T1360" s="264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T1360" s="265" t="s">
        <v>198</v>
      </c>
      <c r="AU1360" s="265" t="s">
        <v>82</v>
      </c>
      <c r="AV1360" s="15" t="s">
        <v>135</v>
      </c>
      <c r="AW1360" s="15" t="s">
        <v>35</v>
      </c>
      <c r="AX1360" s="15" t="s">
        <v>80</v>
      </c>
      <c r="AY1360" s="265" t="s">
        <v>188</v>
      </c>
    </row>
    <row r="1361" s="2" customFormat="1" ht="16.5" customHeight="1">
      <c r="A1361" s="40"/>
      <c r="B1361" s="41"/>
      <c r="C1361" s="272" t="s">
        <v>2119</v>
      </c>
      <c r="D1361" s="272" t="s">
        <v>522</v>
      </c>
      <c r="E1361" s="273" t="s">
        <v>2193</v>
      </c>
      <c r="F1361" s="274" t="s">
        <v>2194</v>
      </c>
      <c r="G1361" s="275" t="s">
        <v>501</v>
      </c>
      <c r="H1361" s="276">
        <v>78.820999999999998</v>
      </c>
      <c r="I1361" s="277"/>
      <c r="J1361" s="278">
        <f>ROUND(I1361*H1361,2)</f>
        <v>0</v>
      </c>
      <c r="K1361" s="274" t="s">
        <v>194</v>
      </c>
      <c r="L1361" s="279"/>
      <c r="M1361" s="280" t="s">
        <v>19</v>
      </c>
      <c r="N1361" s="281" t="s">
        <v>44</v>
      </c>
      <c r="O1361" s="86"/>
      <c r="P1361" s="224">
        <f>O1361*H1361</f>
        <v>0</v>
      </c>
      <c r="Q1361" s="224">
        <v>0.00029999999999999997</v>
      </c>
      <c r="R1361" s="224">
        <f>Q1361*H1361</f>
        <v>0.023646299999999999</v>
      </c>
      <c r="S1361" s="224">
        <v>0</v>
      </c>
      <c r="T1361" s="225">
        <f>S1361*H1361</f>
        <v>0</v>
      </c>
      <c r="U1361" s="40"/>
      <c r="V1361" s="40"/>
      <c r="W1361" s="40"/>
      <c r="X1361" s="40"/>
      <c r="Y1361" s="40"/>
      <c r="Z1361" s="40"/>
      <c r="AA1361" s="40"/>
      <c r="AB1361" s="40"/>
      <c r="AC1361" s="40"/>
      <c r="AD1361" s="40"/>
      <c r="AE1361" s="40"/>
      <c r="AR1361" s="226" t="s">
        <v>630</v>
      </c>
      <c r="AT1361" s="226" t="s">
        <v>522</v>
      </c>
      <c r="AU1361" s="226" t="s">
        <v>82</v>
      </c>
      <c r="AY1361" s="19" t="s">
        <v>188</v>
      </c>
      <c r="BE1361" s="227">
        <f>IF(N1361="základní",J1361,0)</f>
        <v>0</v>
      </c>
      <c r="BF1361" s="227">
        <f>IF(N1361="snížená",J1361,0)</f>
        <v>0</v>
      </c>
      <c r="BG1361" s="227">
        <f>IF(N1361="zákl. přenesená",J1361,0)</f>
        <v>0</v>
      </c>
      <c r="BH1361" s="227">
        <f>IF(N1361="sníž. přenesená",J1361,0)</f>
        <v>0</v>
      </c>
      <c r="BI1361" s="227">
        <f>IF(N1361="nulová",J1361,0)</f>
        <v>0</v>
      </c>
      <c r="BJ1361" s="19" t="s">
        <v>80</v>
      </c>
      <c r="BK1361" s="227">
        <f>ROUND(I1361*H1361,2)</f>
        <v>0</v>
      </c>
      <c r="BL1361" s="19" t="s">
        <v>342</v>
      </c>
      <c r="BM1361" s="226" t="s">
        <v>7445</v>
      </c>
    </row>
    <row r="1362" s="13" customFormat="1">
      <c r="A1362" s="13"/>
      <c r="B1362" s="233"/>
      <c r="C1362" s="234"/>
      <c r="D1362" s="235" t="s">
        <v>198</v>
      </c>
      <c r="E1362" s="236" t="s">
        <v>19</v>
      </c>
      <c r="F1362" s="237" t="s">
        <v>655</v>
      </c>
      <c r="G1362" s="234"/>
      <c r="H1362" s="236" t="s">
        <v>19</v>
      </c>
      <c r="I1362" s="238"/>
      <c r="J1362" s="234"/>
      <c r="K1362" s="234"/>
      <c r="L1362" s="239"/>
      <c r="M1362" s="240"/>
      <c r="N1362" s="241"/>
      <c r="O1362" s="241"/>
      <c r="P1362" s="241"/>
      <c r="Q1362" s="241"/>
      <c r="R1362" s="241"/>
      <c r="S1362" s="241"/>
      <c r="T1362" s="242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43" t="s">
        <v>198</v>
      </c>
      <c r="AU1362" s="243" t="s">
        <v>82</v>
      </c>
      <c r="AV1362" s="13" t="s">
        <v>80</v>
      </c>
      <c r="AW1362" s="13" t="s">
        <v>35</v>
      </c>
      <c r="AX1362" s="13" t="s">
        <v>73</v>
      </c>
      <c r="AY1362" s="243" t="s">
        <v>188</v>
      </c>
    </row>
    <row r="1363" s="13" customFormat="1">
      <c r="A1363" s="13"/>
      <c r="B1363" s="233"/>
      <c r="C1363" s="234"/>
      <c r="D1363" s="235" t="s">
        <v>198</v>
      </c>
      <c r="E1363" s="236" t="s">
        <v>19</v>
      </c>
      <c r="F1363" s="237" t="s">
        <v>6994</v>
      </c>
      <c r="G1363" s="234"/>
      <c r="H1363" s="236" t="s">
        <v>19</v>
      </c>
      <c r="I1363" s="238"/>
      <c r="J1363" s="234"/>
      <c r="K1363" s="234"/>
      <c r="L1363" s="239"/>
      <c r="M1363" s="240"/>
      <c r="N1363" s="241"/>
      <c r="O1363" s="241"/>
      <c r="P1363" s="241"/>
      <c r="Q1363" s="241"/>
      <c r="R1363" s="241"/>
      <c r="S1363" s="241"/>
      <c r="T1363" s="242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43" t="s">
        <v>198</v>
      </c>
      <c r="AU1363" s="243" t="s">
        <v>82</v>
      </c>
      <c r="AV1363" s="13" t="s">
        <v>80</v>
      </c>
      <c r="AW1363" s="13" t="s">
        <v>35</v>
      </c>
      <c r="AX1363" s="13" t="s">
        <v>73</v>
      </c>
      <c r="AY1363" s="243" t="s">
        <v>188</v>
      </c>
    </row>
    <row r="1364" s="14" customFormat="1">
      <c r="A1364" s="14"/>
      <c r="B1364" s="244"/>
      <c r="C1364" s="245"/>
      <c r="D1364" s="235" t="s">
        <v>198</v>
      </c>
      <c r="E1364" s="246" t="s">
        <v>19</v>
      </c>
      <c r="F1364" s="247" t="s">
        <v>7061</v>
      </c>
      <c r="G1364" s="245"/>
      <c r="H1364" s="248">
        <v>16.300000000000001</v>
      </c>
      <c r="I1364" s="249"/>
      <c r="J1364" s="245"/>
      <c r="K1364" s="245"/>
      <c r="L1364" s="250"/>
      <c r="M1364" s="251"/>
      <c r="N1364" s="252"/>
      <c r="O1364" s="252"/>
      <c r="P1364" s="252"/>
      <c r="Q1364" s="252"/>
      <c r="R1364" s="252"/>
      <c r="S1364" s="252"/>
      <c r="T1364" s="253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T1364" s="254" t="s">
        <v>198</v>
      </c>
      <c r="AU1364" s="254" t="s">
        <v>82</v>
      </c>
      <c r="AV1364" s="14" t="s">
        <v>82</v>
      </c>
      <c r="AW1364" s="14" t="s">
        <v>35</v>
      </c>
      <c r="AX1364" s="14" t="s">
        <v>73</v>
      </c>
      <c r="AY1364" s="254" t="s">
        <v>188</v>
      </c>
    </row>
    <row r="1365" s="14" customFormat="1">
      <c r="A1365" s="14"/>
      <c r="B1365" s="244"/>
      <c r="C1365" s="245"/>
      <c r="D1365" s="235" t="s">
        <v>198</v>
      </c>
      <c r="E1365" s="246" t="s">
        <v>19</v>
      </c>
      <c r="F1365" s="247" t="s">
        <v>2186</v>
      </c>
      <c r="G1365" s="245"/>
      <c r="H1365" s="248">
        <v>-0.90000000000000002</v>
      </c>
      <c r="I1365" s="249"/>
      <c r="J1365" s="245"/>
      <c r="K1365" s="245"/>
      <c r="L1365" s="250"/>
      <c r="M1365" s="251"/>
      <c r="N1365" s="252"/>
      <c r="O1365" s="252"/>
      <c r="P1365" s="252"/>
      <c r="Q1365" s="252"/>
      <c r="R1365" s="252"/>
      <c r="S1365" s="252"/>
      <c r="T1365" s="253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54" t="s">
        <v>198</v>
      </c>
      <c r="AU1365" s="254" t="s">
        <v>82</v>
      </c>
      <c r="AV1365" s="14" t="s">
        <v>82</v>
      </c>
      <c r="AW1365" s="14" t="s">
        <v>35</v>
      </c>
      <c r="AX1365" s="14" t="s">
        <v>73</v>
      </c>
      <c r="AY1365" s="254" t="s">
        <v>188</v>
      </c>
    </row>
    <row r="1366" s="13" customFormat="1">
      <c r="A1366" s="13"/>
      <c r="B1366" s="233"/>
      <c r="C1366" s="234"/>
      <c r="D1366" s="235" t="s">
        <v>198</v>
      </c>
      <c r="E1366" s="236" t="s">
        <v>19</v>
      </c>
      <c r="F1366" s="237" t="s">
        <v>6998</v>
      </c>
      <c r="G1366" s="234"/>
      <c r="H1366" s="236" t="s">
        <v>19</v>
      </c>
      <c r="I1366" s="238"/>
      <c r="J1366" s="234"/>
      <c r="K1366" s="234"/>
      <c r="L1366" s="239"/>
      <c r="M1366" s="240"/>
      <c r="N1366" s="241"/>
      <c r="O1366" s="241"/>
      <c r="P1366" s="241"/>
      <c r="Q1366" s="241"/>
      <c r="R1366" s="241"/>
      <c r="S1366" s="241"/>
      <c r="T1366" s="242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3" t="s">
        <v>198</v>
      </c>
      <c r="AU1366" s="243" t="s">
        <v>82</v>
      </c>
      <c r="AV1366" s="13" t="s">
        <v>80</v>
      </c>
      <c r="AW1366" s="13" t="s">
        <v>35</v>
      </c>
      <c r="AX1366" s="13" t="s">
        <v>73</v>
      </c>
      <c r="AY1366" s="243" t="s">
        <v>188</v>
      </c>
    </row>
    <row r="1367" s="14" customFormat="1">
      <c r="A1367" s="14"/>
      <c r="B1367" s="244"/>
      <c r="C1367" s="245"/>
      <c r="D1367" s="235" t="s">
        <v>198</v>
      </c>
      <c r="E1367" s="246" t="s">
        <v>19</v>
      </c>
      <c r="F1367" s="247" t="s">
        <v>7062</v>
      </c>
      <c r="G1367" s="245"/>
      <c r="H1367" s="248">
        <v>14.800000000000001</v>
      </c>
      <c r="I1367" s="249"/>
      <c r="J1367" s="245"/>
      <c r="K1367" s="245"/>
      <c r="L1367" s="250"/>
      <c r="M1367" s="251"/>
      <c r="N1367" s="252"/>
      <c r="O1367" s="252"/>
      <c r="P1367" s="252"/>
      <c r="Q1367" s="252"/>
      <c r="R1367" s="252"/>
      <c r="S1367" s="252"/>
      <c r="T1367" s="253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54" t="s">
        <v>198</v>
      </c>
      <c r="AU1367" s="254" t="s">
        <v>82</v>
      </c>
      <c r="AV1367" s="14" t="s">
        <v>82</v>
      </c>
      <c r="AW1367" s="14" t="s">
        <v>35</v>
      </c>
      <c r="AX1367" s="14" t="s">
        <v>73</v>
      </c>
      <c r="AY1367" s="254" t="s">
        <v>188</v>
      </c>
    </row>
    <row r="1368" s="14" customFormat="1">
      <c r="A1368" s="14"/>
      <c r="B1368" s="244"/>
      <c r="C1368" s="245"/>
      <c r="D1368" s="235" t="s">
        <v>198</v>
      </c>
      <c r="E1368" s="246" t="s">
        <v>19</v>
      </c>
      <c r="F1368" s="247" t="s">
        <v>2186</v>
      </c>
      <c r="G1368" s="245"/>
      <c r="H1368" s="248">
        <v>-0.90000000000000002</v>
      </c>
      <c r="I1368" s="249"/>
      <c r="J1368" s="245"/>
      <c r="K1368" s="245"/>
      <c r="L1368" s="250"/>
      <c r="M1368" s="251"/>
      <c r="N1368" s="252"/>
      <c r="O1368" s="252"/>
      <c r="P1368" s="252"/>
      <c r="Q1368" s="252"/>
      <c r="R1368" s="252"/>
      <c r="S1368" s="252"/>
      <c r="T1368" s="253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T1368" s="254" t="s">
        <v>198</v>
      </c>
      <c r="AU1368" s="254" t="s">
        <v>82</v>
      </c>
      <c r="AV1368" s="14" t="s">
        <v>82</v>
      </c>
      <c r="AW1368" s="14" t="s">
        <v>35</v>
      </c>
      <c r="AX1368" s="14" t="s">
        <v>73</v>
      </c>
      <c r="AY1368" s="254" t="s">
        <v>188</v>
      </c>
    </row>
    <row r="1369" s="13" customFormat="1">
      <c r="A1369" s="13"/>
      <c r="B1369" s="233"/>
      <c r="C1369" s="234"/>
      <c r="D1369" s="235" t="s">
        <v>198</v>
      </c>
      <c r="E1369" s="236" t="s">
        <v>19</v>
      </c>
      <c r="F1369" s="237" t="s">
        <v>7002</v>
      </c>
      <c r="G1369" s="234"/>
      <c r="H1369" s="236" t="s">
        <v>19</v>
      </c>
      <c r="I1369" s="238"/>
      <c r="J1369" s="234"/>
      <c r="K1369" s="234"/>
      <c r="L1369" s="239"/>
      <c r="M1369" s="240"/>
      <c r="N1369" s="241"/>
      <c r="O1369" s="241"/>
      <c r="P1369" s="241"/>
      <c r="Q1369" s="241"/>
      <c r="R1369" s="241"/>
      <c r="S1369" s="241"/>
      <c r="T1369" s="242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243" t="s">
        <v>198</v>
      </c>
      <c r="AU1369" s="243" t="s">
        <v>82</v>
      </c>
      <c r="AV1369" s="13" t="s">
        <v>80</v>
      </c>
      <c r="AW1369" s="13" t="s">
        <v>35</v>
      </c>
      <c r="AX1369" s="13" t="s">
        <v>73</v>
      </c>
      <c r="AY1369" s="243" t="s">
        <v>188</v>
      </c>
    </row>
    <row r="1370" s="14" customFormat="1">
      <c r="A1370" s="14"/>
      <c r="B1370" s="244"/>
      <c r="C1370" s="245"/>
      <c r="D1370" s="235" t="s">
        <v>198</v>
      </c>
      <c r="E1370" s="246" t="s">
        <v>19</v>
      </c>
      <c r="F1370" s="247" t="s">
        <v>7063</v>
      </c>
      <c r="G1370" s="245"/>
      <c r="H1370" s="248">
        <v>32.354999999999997</v>
      </c>
      <c r="I1370" s="249"/>
      <c r="J1370" s="245"/>
      <c r="K1370" s="245"/>
      <c r="L1370" s="250"/>
      <c r="M1370" s="251"/>
      <c r="N1370" s="252"/>
      <c r="O1370" s="252"/>
      <c r="P1370" s="252"/>
      <c r="Q1370" s="252"/>
      <c r="R1370" s="252"/>
      <c r="S1370" s="252"/>
      <c r="T1370" s="253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T1370" s="254" t="s">
        <v>198</v>
      </c>
      <c r="AU1370" s="254" t="s">
        <v>82</v>
      </c>
      <c r="AV1370" s="14" t="s">
        <v>82</v>
      </c>
      <c r="AW1370" s="14" t="s">
        <v>35</v>
      </c>
      <c r="AX1370" s="14" t="s">
        <v>73</v>
      </c>
      <c r="AY1370" s="254" t="s">
        <v>188</v>
      </c>
    </row>
    <row r="1371" s="14" customFormat="1">
      <c r="A1371" s="14"/>
      <c r="B1371" s="244"/>
      <c r="C1371" s="245"/>
      <c r="D1371" s="235" t="s">
        <v>198</v>
      </c>
      <c r="E1371" s="246" t="s">
        <v>19</v>
      </c>
      <c r="F1371" s="247" t="s">
        <v>7441</v>
      </c>
      <c r="G1371" s="245"/>
      <c r="H1371" s="248">
        <v>-3.7999999999999998</v>
      </c>
      <c r="I1371" s="249"/>
      <c r="J1371" s="245"/>
      <c r="K1371" s="245"/>
      <c r="L1371" s="250"/>
      <c r="M1371" s="251"/>
      <c r="N1371" s="252"/>
      <c r="O1371" s="252"/>
      <c r="P1371" s="252"/>
      <c r="Q1371" s="252"/>
      <c r="R1371" s="252"/>
      <c r="S1371" s="252"/>
      <c r="T1371" s="253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254" t="s">
        <v>198</v>
      </c>
      <c r="AU1371" s="254" t="s">
        <v>82</v>
      </c>
      <c r="AV1371" s="14" t="s">
        <v>82</v>
      </c>
      <c r="AW1371" s="14" t="s">
        <v>35</v>
      </c>
      <c r="AX1371" s="14" t="s">
        <v>73</v>
      </c>
      <c r="AY1371" s="254" t="s">
        <v>188</v>
      </c>
    </row>
    <row r="1372" s="13" customFormat="1">
      <c r="A1372" s="13"/>
      <c r="B1372" s="233"/>
      <c r="C1372" s="234"/>
      <c r="D1372" s="235" t="s">
        <v>198</v>
      </c>
      <c r="E1372" s="236" t="s">
        <v>19</v>
      </c>
      <c r="F1372" s="237" t="s">
        <v>7006</v>
      </c>
      <c r="G1372" s="234"/>
      <c r="H1372" s="236" t="s">
        <v>19</v>
      </c>
      <c r="I1372" s="238"/>
      <c r="J1372" s="234"/>
      <c r="K1372" s="234"/>
      <c r="L1372" s="239"/>
      <c r="M1372" s="240"/>
      <c r="N1372" s="241"/>
      <c r="O1372" s="241"/>
      <c r="P1372" s="241"/>
      <c r="Q1372" s="241"/>
      <c r="R1372" s="241"/>
      <c r="S1372" s="241"/>
      <c r="T1372" s="242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43" t="s">
        <v>198</v>
      </c>
      <c r="AU1372" s="243" t="s">
        <v>82</v>
      </c>
      <c r="AV1372" s="13" t="s">
        <v>80</v>
      </c>
      <c r="AW1372" s="13" t="s">
        <v>35</v>
      </c>
      <c r="AX1372" s="13" t="s">
        <v>73</v>
      </c>
      <c r="AY1372" s="243" t="s">
        <v>188</v>
      </c>
    </row>
    <row r="1373" s="14" customFormat="1">
      <c r="A1373" s="14"/>
      <c r="B1373" s="244"/>
      <c r="C1373" s="245"/>
      <c r="D1373" s="235" t="s">
        <v>198</v>
      </c>
      <c r="E1373" s="246" t="s">
        <v>19</v>
      </c>
      <c r="F1373" s="247" t="s">
        <v>7064</v>
      </c>
      <c r="G1373" s="245"/>
      <c r="H1373" s="248">
        <v>15.720000000000001</v>
      </c>
      <c r="I1373" s="249"/>
      <c r="J1373" s="245"/>
      <c r="K1373" s="245"/>
      <c r="L1373" s="250"/>
      <c r="M1373" s="251"/>
      <c r="N1373" s="252"/>
      <c r="O1373" s="252"/>
      <c r="P1373" s="252"/>
      <c r="Q1373" s="252"/>
      <c r="R1373" s="252"/>
      <c r="S1373" s="252"/>
      <c r="T1373" s="253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T1373" s="254" t="s">
        <v>198</v>
      </c>
      <c r="AU1373" s="254" t="s">
        <v>82</v>
      </c>
      <c r="AV1373" s="14" t="s">
        <v>82</v>
      </c>
      <c r="AW1373" s="14" t="s">
        <v>35</v>
      </c>
      <c r="AX1373" s="14" t="s">
        <v>73</v>
      </c>
      <c r="AY1373" s="254" t="s">
        <v>188</v>
      </c>
    </row>
    <row r="1374" s="14" customFormat="1">
      <c r="A1374" s="14"/>
      <c r="B1374" s="244"/>
      <c r="C1374" s="245"/>
      <c r="D1374" s="235" t="s">
        <v>198</v>
      </c>
      <c r="E1374" s="246" t="s">
        <v>19</v>
      </c>
      <c r="F1374" s="247" t="s">
        <v>2186</v>
      </c>
      <c r="G1374" s="245"/>
      <c r="H1374" s="248">
        <v>-0.90000000000000002</v>
      </c>
      <c r="I1374" s="249"/>
      <c r="J1374" s="245"/>
      <c r="K1374" s="245"/>
      <c r="L1374" s="250"/>
      <c r="M1374" s="251"/>
      <c r="N1374" s="252"/>
      <c r="O1374" s="252"/>
      <c r="P1374" s="252"/>
      <c r="Q1374" s="252"/>
      <c r="R1374" s="252"/>
      <c r="S1374" s="252"/>
      <c r="T1374" s="253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T1374" s="254" t="s">
        <v>198</v>
      </c>
      <c r="AU1374" s="254" t="s">
        <v>82</v>
      </c>
      <c r="AV1374" s="14" t="s">
        <v>82</v>
      </c>
      <c r="AW1374" s="14" t="s">
        <v>35</v>
      </c>
      <c r="AX1374" s="14" t="s">
        <v>73</v>
      </c>
      <c r="AY1374" s="254" t="s">
        <v>188</v>
      </c>
    </row>
    <row r="1375" s="13" customFormat="1">
      <c r="A1375" s="13"/>
      <c r="B1375" s="233"/>
      <c r="C1375" s="234"/>
      <c r="D1375" s="235" t="s">
        <v>198</v>
      </c>
      <c r="E1375" s="236" t="s">
        <v>19</v>
      </c>
      <c r="F1375" s="237" t="s">
        <v>7010</v>
      </c>
      <c r="G1375" s="234"/>
      <c r="H1375" s="236" t="s">
        <v>19</v>
      </c>
      <c r="I1375" s="238"/>
      <c r="J1375" s="234"/>
      <c r="K1375" s="234"/>
      <c r="L1375" s="239"/>
      <c r="M1375" s="240"/>
      <c r="N1375" s="241"/>
      <c r="O1375" s="241"/>
      <c r="P1375" s="241"/>
      <c r="Q1375" s="241"/>
      <c r="R1375" s="241"/>
      <c r="S1375" s="241"/>
      <c r="T1375" s="242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43" t="s">
        <v>198</v>
      </c>
      <c r="AU1375" s="243" t="s">
        <v>82</v>
      </c>
      <c r="AV1375" s="13" t="s">
        <v>80</v>
      </c>
      <c r="AW1375" s="13" t="s">
        <v>35</v>
      </c>
      <c r="AX1375" s="13" t="s">
        <v>73</v>
      </c>
      <c r="AY1375" s="243" t="s">
        <v>188</v>
      </c>
    </row>
    <row r="1376" s="14" customFormat="1">
      <c r="A1376" s="14"/>
      <c r="B1376" s="244"/>
      <c r="C1376" s="245"/>
      <c r="D1376" s="235" t="s">
        <v>198</v>
      </c>
      <c r="E1376" s="246" t="s">
        <v>19</v>
      </c>
      <c r="F1376" s="247" t="s">
        <v>7071</v>
      </c>
      <c r="G1376" s="245"/>
      <c r="H1376" s="248">
        <v>6.4000000000000004</v>
      </c>
      <c r="I1376" s="249"/>
      <c r="J1376" s="245"/>
      <c r="K1376" s="245"/>
      <c r="L1376" s="250"/>
      <c r="M1376" s="251"/>
      <c r="N1376" s="252"/>
      <c r="O1376" s="252"/>
      <c r="P1376" s="252"/>
      <c r="Q1376" s="252"/>
      <c r="R1376" s="252"/>
      <c r="S1376" s="252"/>
      <c r="T1376" s="253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54" t="s">
        <v>198</v>
      </c>
      <c r="AU1376" s="254" t="s">
        <v>82</v>
      </c>
      <c r="AV1376" s="14" t="s">
        <v>82</v>
      </c>
      <c r="AW1376" s="14" t="s">
        <v>35</v>
      </c>
      <c r="AX1376" s="14" t="s">
        <v>73</v>
      </c>
      <c r="AY1376" s="254" t="s">
        <v>188</v>
      </c>
    </row>
    <row r="1377" s="14" customFormat="1">
      <c r="A1377" s="14"/>
      <c r="B1377" s="244"/>
      <c r="C1377" s="245"/>
      <c r="D1377" s="235" t="s">
        <v>198</v>
      </c>
      <c r="E1377" s="246" t="s">
        <v>19</v>
      </c>
      <c r="F1377" s="247" t="s">
        <v>7442</v>
      </c>
      <c r="G1377" s="245"/>
      <c r="H1377" s="248">
        <v>-1.8</v>
      </c>
      <c r="I1377" s="249"/>
      <c r="J1377" s="245"/>
      <c r="K1377" s="245"/>
      <c r="L1377" s="250"/>
      <c r="M1377" s="251"/>
      <c r="N1377" s="252"/>
      <c r="O1377" s="252"/>
      <c r="P1377" s="252"/>
      <c r="Q1377" s="252"/>
      <c r="R1377" s="252"/>
      <c r="S1377" s="252"/>
      <c r="T1377" s="253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254" t="s">
        <v>198</v>
      </c>
      <c r="AU1377" s="254" t="s">
        <v>82</v>
      </c>
      <c r="AV1377" s="14" t="s">
        <v>82</v>
      </c>
      <c r="AW1377" s="14" t="s">
        <v>35</v>
      </c>
      <c r="AX1377" s="14" t="s">
        <v>73</v>
      </c>
      <c r="AY1377" s="254" t="s">
        <v>188</v>
      </c>
    </row>
    <row r="1378" s="15" customFormat="1">
      <c r="A1378" s="15"/>
      <c r="B1378" s="255"/>
      <c r="C1378" s="256"/>
      <c r="D1378" s="235" t="s">
        <v>198</v>
      </c>
      <c r="E1378" s="257" t="s">
        <v>19</v>
      </c>
      <c r="F1378" s="258" t="s">
        <v>229</v>
      </c>
      <c r="G1378" s="256"/>
      <c r="H1378" s="259">
        <v>77.275000000000006</v>
      </c>
      <c r="I1378" s="260"/>
      <c r="J1378" s="256"/>
      <c r="K1378" s="256"/>
      <c r="L1378" s="261"/>
      <c r="M1378" s="262"/>
      <c r="N1378" s="263"/>
      <c r="O1378" s="263"/>
      <c r="P1378" s="263"/>
      <c r="Q1378" s="263"/>
      <c r="R1378" s="263"/>
      <c r="S1378" s="263"/>
      <c r="T1378" s="264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T1378" s="265" t="s">
        <v>198</v>
      </c>
      <c r="AU1378" s="265" t="s">
        <v>82</v>
      </c>
      <c r="AV1378" s="15" t="s">
        <v>135</v>
      </c>
      <c r="AW1378" s="15" t="s">
        <v>35</v>
      </c>
      <c r="AX1378" s="15" t="s">
        <v>80</v>
      </c>
      <c r="AY1378" s="265" t="s">
        <v>188</v>
      </c>
    </row>
    <row r="1379" s="14" customFormat="1">
      <c r="A1379" s="14"/>
      <c r="B1379" s="244"/>
      <c r="C1379" s="245"/>
      <c r="D1379" s="235" t="s">
        <v>198</v>
      </c>
      <c r="E1379" s="245"/>
      <c r="F1379" s="247" t="s">
        <v>7446</v>
      </c>
      <c r="G1379" s="245"/>
      <c r="H1379" s="248">
        <v>78.820999999999998</v>
      </c>
      <c r="I1379" s="249"/>
      <c r="J1379" s="245"/>
      <c r="K1379" s="245"/>
      <c r="L1379" s="250"/>
      <c r="M1379" s="251"/>
      <c r="N1379" s="252"/>
      <c r="O1379" s="252"/>
      <c r="P1379" s="252"/>
      <c r="Q1379" s="252"/>
      <c r="R1379" s="252"/>
      <c r="S1379" s="252"/>
      <c r="T1379" s="253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T1379" s="254" t="s">
        <v>198</v>
      </c>
      <c r="AU1379" s="254" t="s">
        <v>82</v>
      </c>
      <c r="AV1379" s="14" t="s">
        <v>82</v>
      </c>
      <c r="AW1379" s="14" t="s">
        <v>4</v>
      </c>
      <c r="AX1379" s="14" t="s">
        <v>80</v>
      </c>
      <c r="AY1379" s="254" t="s">
        <v>188</v>
      </c>
    </row>
    <row r="1380" s="2" customFormat="1" ht="24.15" customHeight="1">
      <c r="A1380" s="40"/>
      <c r="B1380" s="41"/>
      <c r="C1380" s="215" t="s">
        <v>2123</v>
      </c>
      <c r="D1380" s="215" t="s">
        <v>190</v>
      </c>
      <c r="E1380" s="216" t="s">
        <v>1482</v>
      </c>
      <c r="F1380" s="217" t="s">
        <v>1483</v>
      </c>
      <c r="G1380" s="218" t="s">
        <v>460</v>
      </c>
      <c r="H1380" s="266"/>
      <c r="I1380" s="220"/>
      <c r="J1380" s="221">
        <f>ROUND(I1380*H1380,2)</f>
        <v>0</v>
      </c>
      <c r="K1380" s="217" t="s">
        <v>194</v>
      </c>
      <c r="L1380" s="46"/>
      <c r="M1380" s="222" t="s">
        <v>19</v>
      </c>
      <c r="N1380" s="223" t="s">
        <v>44</v>
      </c>
      <c r="O1380" s="86"/>
      <c r="P1380" s="224">
        <f>O1380*H1380</f>
        <v>0</v>
      </c>
      <c r="Q1380" s="224">
        <v>0</v>
      </c>
      <c r="R1380" s="224">
        <f>Q1380*H1380</f>
        <v>0</v>
      </c>
      <c r="S1380" s="224">
        <v>0</v>
      </c>
      <c r="T1380" s="225">
        <f>S1380*H1380</f>
        <v>0</v>
      </c>
      <c r="U1380" s="40"/>
      <c r="V1380" s="40"/>
      <c r="W1380" s="40"/>
      <c r="X1380" s="40"/>
      <c r="Y1380" s="40"/>
      <c r="Z1380" s="40"/>
      <c r="AA1380" s="40"/>
      <c r="AB1380" s="40"/>
      <c r="AC1380" s="40"/>
      <c r="AD1380" s="40"/>
      <c r="AE1380" s="40"/>
      <c r="AR1380" s="226" t="s">
        <v>342</v>
      </c>
      <c r="AT1380" s="226" t="s">
        <v>190</v>
      </c>
      <c r="AU1380" s="226" t="s">
        <v>82</v>
      </c>
      <c r="AY1380" s="19" t="s">
        <v>188</v>
      </c>
      <c r="BE1380" s="227">
        <f>IF(N1380="základní",J1380,0)</f>
        <v>0</v>
      </c>
      <c r="BF1380" s="227">
        <f>IF(N1380="snížená",J1380,0)</f>
        <v>0</v>
      </c>
      <c r="BG1380" s="227">
        <f>IF(N1380="zákl. přenesená",J1380,0)</f>
        <v>0</v>
      </c>
      <c r="BH1380" s="227">
        <f>IF(N1380="sníž. přenesená",J1380,0)</f>
        <v>0</v>
      </c>
      <c r="BI1380" s="227">
        <f>IF(N1380="nulová",J1380,0)</f>
        <v>0</v>
      </c>
      <c r="BJ1380" s="19" t="s">
        <v>80</v>
      </c>
      <c r="BK1380" s="227">
        <f>ROUND(I1380*H1380,2)</f>
        <v>0</v>
      </c>
      <c r="BL1380" s="19" t="s">
        <v>342</v>
      </c>
      <c r="BM1380" s="226" t="s">
        <v>7447</v>
      </c>
    </row>
    <row r="1381" s="2" customFormat="1">
      <c r="A1381" s="40"/>
      <c r="B1381" s="41"/>
      <c r="C1381" s="42"/>
      <c r="D1381" s="228" t="s">
        <v>196</v>
      </c>
      <c r="E1381" s="42"/>
      <c r="F1381" s="229" t="s">
        <v>2204</v>
      </c>
      <c r="G1381" s="42"/>
      <c r="H1381" s="42"/>
      <c r="I1381" s="230"/>
      <c r="J1381" s="42"/>
      <c r="K1381" s="42"/>
      <c r="L1381" s="46"/>
      <c r="M1381" s="231"/>
      <c r="N1381" s="232"/>
      <c r="O1381" s="86"/>
      <c r="P1381" s="86"/>
      <c r="Q1381" s="86"/>
      <c r="R1381" s="86"/>
      <c r="S1381" s="86"/>
      <c r="T1381" s="87"/>
      <c r="U1381" s="40"/>
      <c r="V1381" s="40"/>
      <c r="W1381" s="40"/>
      <c r="X1381" s="40"/>
      <c r="Y1381" s="40"/>
      <c r="Z1381" s="40"/>
      <c r="AA1381" s="40"/>
      <c r="AB1381" s="40"/>
      <c r="AC1381" s="40"/>
      <c r="AD1381" s="40"/>
      <c r="AE1381" s="40"/>
      <c r="AT1381" s="19" t="s">
        <v>196</v>
      </c>
      <c r="AU1381" s="19" t="s">
        <v>82</v>
      </c>
    </row>
    <row r="1382" s="12" customFormat="1" ht="22.8" customHeight="1">
      <c r="A1382" s="12"/>
      <c r="B1382" s="199"/>
      <c r="C1382" s="200"/>
      <c r="D1382" s="201" t="s">
        <v>72</v>
      </c>
      <c r="E1382" s="213" t="s">
        <v>2205</v>
      </c>
      <c r="F1382" s="213" t="s">
        <v>2206</v>
      </c>
      <c r="G1382" s="200"/>
      <c r="H1382" s="200"/>
      <c r="I1382" s="203"/>
      <c r="J1382" s="214">
        <f>BK1382</f>
        <v>0</v>
      </c>
      <c r="K1382" s="200"/>
      <c r="L1382" s="205"/>
      <c r="M1382" s="206"/>
      <c r="N1382" s="207"/>
      <c r="O1382" s="207"/>
      <c r="P1382" s="208">
        <f>SUM(P1383:P1493)</f>
        <v>0</v>
      </c>
      <c r="Q1382" s="207"/>
      <c r="R1382" s="208">
        <f>SUM(R1383:R1493)</f>
        <v>2.0182788</v>
      </c>
      <c r="S1382" s="207"/>
      <c r="T1382" s="209">
        <f>SUM(T1383:T1493)</f>
        <v>0</v>
      </c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R1382" s="210" t="s">
        <v>82</v>
      </c>
      <c r="AT1382" s="211" t="s">
        <v>72</v>
      </c>
      <c r="AU1382" s="211" t="s">
        <v>80</v>
      </c>
      <c r="AY1382" s="210" t="s">
        <v>188</v>
      </c>
      <c r="BK1382" s="212">
        <f>SUM(BK1383:BK1493)</f>
        <v>0</v>
      </c>
    </row>
    <row r="1383" s="2" customFormat="1" ht="24.15" customHeight="1">
      <c r="A1383" s="40"/>
      <c r="B1383" s="41"/>
      <c r="C1383" s="215" t="s">
        <v>2128</v>
      </c>
      <c r="D1383" s="215" t="s">
        <v>190</v>
      </c>
      <c r="E1383" s="216" t="s">
        <v>2208</v>
      </c>
      <c r="F1383" s="217" t="s">
        <v>2209</v>
      </c>
      <c r="G1383" s="218" t="s">
        <v>243</v>
      </c>
      <c r="H1383" s="219">
        <v>102.974</v>
      </c>
      <c r="I1383" s="220"/>
      <c r="J1383" s="221">
        <f>ROUND(I1383*H1383,2)</f>
        <v>0</v>
      </c>
      <c r="K1383" s="217" t="s">
        <v>194</v>
      </c>
      <c r="L1383" s="46"/>
      <c r="M1383" s="222" t="s">
        <v>19</v>
      </c>
      <c r="N1383" s="223" t="s">
        <v>44</v>
      </c>
      <c r="O1383" s="86"/>
      <c r="P1383" s="224">
        <f>O1383*H1383</f>
        <v>0</v>
      </c>
      <c r="Q1383" s="224">
        <v>0.0053</v>
      </c>
      <c r="R1383" s="224">
        <f>Q1383*H1383</f>
        <v>0.54576219999999998</v>
      </c>
      <c r="S1383" s="224">
        <v>0</v>
      </c>
      <c r="T1383" s="225">
        <f>S1383*H1383</f>
        <v>0</v>
      </c>
      <c r="U1383" s="40"/>
      <c r="V1383" s="40"/>
      <c r="W1383" s="40"/>
      <c r="X1383" s="40"/>
      <c r="Y1383" s="40"/>
      <c r="Z1383" s="40"/>
      <c r="AA1383" s="40"/>
      <c r="AB1383" s="40"/>
      <c r="AC1383" s="40"/>
      <c r="AD1383" s="40"/>
      <c r="AE1383" s="40"/>
      <c r="AR1383" s="226" t="s">
        <v>342</v>
      </c>
      <c r="AT1383" s="226" t="s">
        <v>190</v>
      </c>
      <c r="AU1383" s="226" t="s">
        <v>82</v>
      </c>
      <c r="AY1383" s="19" t="s">
        <v>188</v>
      </c>
      <c r="BE1383" s="227">
        <f>IF(N1383="základní",J1383,0)</f>
        <v>0</v>
      </c>
      <c r="BF1383" s="227">
        <f>IF(N1383="snížená",J1383,0)</f>
        <v>0</v>
      </c>
      <c r="BG1383" s="227">
        <f>IF(N1383="zákl. přenesená",J1383,0)</f>
        <v>0</v>
      </c>
      <c r="BH1383" s="227">
        <f>IF(N1383="sníž. přenesená",J1383,0)</f>
        <v>0</v>
      </c>
      <c r="BI1383" s="227">
        <f>IF(N1383="nulová",J1383,0)</f>
        <v>0</v>
      </c>
      <c r="BJ1383" s="19" t="s">
        <v>80</v>
      </c>
      <c r="BK1383" s="227">
        <f>ROUND(I1383*H1383,2)</f>
        <v>0</v>
      </c>
      <c r="BL1383" s="19" t="s">
        <v>342</v>
      </c>
      <c r="BM1383" s="226" t="s">
        <v>7448</v>
      </c>
    </row>
    <row r="1384" s="2" customFormat="1">
      <c r="A1384" s="40"/>
      <c r="B1384" s="41"/>
      <c r="C1384" s="42"/>
      <c r="D1384" s="228" t="s">
        <v>196</v>
      </c>
      <c r="E1384" s="42"/>
      <c r="F1384" s="229" t="s">
        <v>2211</v>
      </c>
      <c r="G1384" s="42"/>
      <c r="H1384" s="42"/>
      <c r="I1384" s="230"/>
      <c r="J1384" s="42"/>
      <c r="K1384" s="42"/>
      <c r="L1384" s="46"/>
      <c r="M1384" s="231"/>
      <c r="N1384" s="232"/>
      <c r="O1384" s="86"/>
      <c r="P1384" s="86"/>
      <c r="Q1384" s="86"/>
      <c r="R1384" s="86"/>
      <c r="S1384" s="86"/>
      <c r="T1384" s="87"/>
      <c r="U1384" s="40"/>
      <c r="V1384" s="40"/>
      <c r="W1384" s="40"/>
      <c r="X1384" s="40"/>
      <c r="Y1384" s="40"/>
      <c r="Z1384" s="40"/>
      <c r="AA1384" s="40"/>
      <c r="AB1384" s="40"/>
      <c r="AC1384" s="40"/>
      <c r="AD1384" s="40"/>
      <c r="AE1384" s="40"/>
      <c r="AT1384" s="19" t="s">
        <v>196</v>
      </c>
      <c r="AU1384" s="19" t="s">
        <v>82</v>
      </c>
    </row>
    <row r="1385" s="13" customFormat="1">
      <c r="A1385" s="13"/>
      <c r="B1385" s="233"/>
      <c r="C1385" s="234"/>
      <c r="D1385" s="235" t="s">
        <v>198</v>
      </c>
      <c r="E1385" s="236" t="s">
        <v>19</v>
      </c>
      <c r="F1385" s="237" t="s">
        <v>655</v>
      </c>
      <c r="G1385" s="234"/>
      <c r="H1385" s="236" t="s">
        <v>19</v>
      </c>
      <c r="I1385" s="238"/>
      <c r="J1385" s="234"/>
      <c r="K1385" s="234"/>
      <c r="L1385" s="239"/>
      <c r="M1385" s="240"/>
      <c r="N1385" s="241"/>
      <c r="O1385" s="241"/>
      <c r="P1385" s="241"/>
      <c r="Q1385" s="241"/>
      <c r="R1385" s="241"/>
      <c r="S1385" s="241"/>
      <c r="T1385" s="242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243" t="s">
        <v>198</v>
      </c>
      <c r="AU1385" s="243" t="s">
        <v>82</v>
      </c>
      <c r="AV1385" s="13" t="s">
        <v>80</v>
      </c>
      <c r="AW1385" s="13" t="s">
        <v>35</v>
      </c>
      <c r="AX1385" s="13" t="s">
        <v>73</v>
      </c>
      <c r="AY1385" s="243" t="s">
        <v>188</v>
      </c>
    </row>
    <row r="1386" s="13" customFormat="1">
      <c r="A1386" s="13"/>
      <c r="B1386" s="233"/>
      <c r="C1386" s="234"/>
      <c r="D1386" s="235" t="s">
        <v>198</v>
      </c>
      <c r="E1386" s="236" t="s">
        <v>19</v>
      </c>
      <c r="F1386" s="237" t="s">
        <v>6986</v>
      </c>
      <c r="G1386" s="234"/>
      <c r="H1386" s="236" t="s">
        <v>19</v>
      </c>
      <c r="I1386" s="238"/>
      <c r="J1386" s="234"/>
      <c r="K1386" s="234"/>
      <c r="L1386" s="239"/>
      <c r="M1386" s="240"/>
      <c r="N1386" s="241"/>
      <c r="O1386" s="241"/>
      <c r="P1386" s="241"/>
      <c r="Q1386" s="241"/>
      <c r="R1386" s="241"/>
      <c r="S1386" s="241"/>
      <c r="T1386" s="242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43" t="s">
        <v>198</v>
      </c>
      <c r="AU1386" s="243" t="s">
        <v>82</v>
      </c>
      <c r="AV1386" s="13" t="s">
        <v>80</v>
      </c>
      <c r="AW1386" s="13" t="s">
        <v>35</v>
      </c>
      <c r="AX1386" s="13" t="s">
        <v>73</v>
      </c>
      <c r="AY1386" s="243" t="s">
        <v>188</v>
      </c>
    </row>
    <row r="1387" s="14" customFormat="1">
      <c r="A1387" s="14"/>
      <c r="B1387" s="244"/>
      <c r="C1387" s="245"/>
      <c r="D1387" s="235" t="s">
        <v>198</v>
      </c>
      <c r="E1387" s="246" t="s">
        <v>19</v>
      </c>
      <c r="F1387" s="247" t="s">
        <v>7449</v>
      </c>
      <c r="G1387" s="245"/>
      <c r="H1387" s="248">
        <v>16.218</v>
      </c>
      <c r="I1387" s="249"/>
      <c r="J1387" s="245"/>
      <c r="K1387" s="245"/>
      <c r="L1387" s="250"/>
      <c r="M1387" s="251"/>
      <c r="N1387" s="252"/>
      <c r="O1387" s="252"/>
      <c r="P1387" s="252"/>
      <c r="Q1387" s="252"/>
      <c r="R1387" s="252"/>
      <c r="S1387" s="252"/>
      <c r="T1387" s="253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T1387" s="254" t="s">
        <v>198</v>
      </c>
      <c r="AU1387" s="254" t="s">
        <v>82</v>
      </c>
      <c r="AV1387" s="14" t="s">
        <v>82</v>
      </c>
      <c r="AW1387" s="14" t="s">
        <v>35</v>
      </c>
      <c r="AX1387" s="14" t="s">
        <v>73</v>
      </c>
      <c r="AY1387" s="254" t="s">
        <v>188</v>
      </c>
    </row>
    <row r="1388" s="14" customFormat="1">
      <c r="A1388" s="14"/>
      <c r="B1388" s="244"/>
      <c r="C1388" s="245"/>
      <c r="D1388" s="235" t="s">
        <v>198</v>
      </c>
      <c r="E1388" s="246" t="s">
        <v>19</v>
      </c>
      <c r="F1388" s="247" t="s">
        <v>7105</v>
      </c>
      <c r="G1388" s="245"/>
      <c r="H1388" s="248">
        <v>-3.2040000000000002</v>
      </c>
      <c r="I1388" s="249"/>
      <c r="J1388" s="245"/>
      <c r="K1388" s="245"/>
      <c r="L1388" s="250"/>
      <c r="M1388" s="251"/>
      <c r="N1388" s="252"/>
      <c r="O1388" s="252"/>
      <c r="P1388" s="252"/>
      <c r="Q1388" s="252"/>
      <c r="R1388" s="252"/>
      <c r="S1388" s="252"/>
      <c r="T1388" s="253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T1388" s="254" t="s">
        <v>198</v>
      </c>
      <c r="AU1388" s="254" t="s">
        <v>82</v>
      </c>
      <c r="AV1388" s="14" t="s">
        <v>82</v>
      </c>
      <c r="AW1388" s="14" t="s">
        <v>35</v>
      </c>
      <c r="AX1388" s="14" t="s">
        <v>73</v>
      </c>
      <c r="AY1388" s="254" t="s">
        <v>188</v>
      </c>
    </row>
    <row r="1389" s="13" customFormat="1">
      <c r="A1389" s="13"/>
      <c r="B1389" s="233"/>
      <c r="C1389" s="234"/>
      <c r="D1389" s="235" t="s">
        <v>198</v>
      </c>
      <c r="E1389" s="236" t="s">
        <v>19</v>
      </c>
      <c r="F1389" s="237" t="s">
        <v>6988</v>
      </c>
      <c r="G1389" s="234"/>
      <c r="H1389" s="236" t="s">
        <v>19</v>
      </c>
      <c r="I1389" s="238"/>
      <c r="J1389" s="234"/>
      <c r="K1389" s="234"/>
      <c r="L1389" s="239"/>
      <c r="M1389" s="240"/>
      <c r="N1389" s="241"/>
      <c r="O1389" s="241"/>
      <c r="P1389" s="241"/>
      <c r="Q1389" s="241"/>
      <c r="R1389" s="241"/>
      <c r="S1389" s="241"/>
      <c r="T1389" s="242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43" t="s">
        <v>198</v>
      </c>
      <c r="AU1389" s="243" t="s">
        <v>82</v>
      </c>
      <c r="AV1389" s="13" t="s">
        <v>80</v>
      </c>
      <c r="AW1389" s="13" t="s">
        <v>35</v>
      </c>
      <c r="AX1389" s="13" t="s">
        <v>73</v>
      </c>
      <c r="AY1389" s="243" t="s">
        <v>188</v>
      </c>
    </row>
    <row r="1390" s="14" customFormat="1">
      <c r="A1390" s="14"/>
      <c r="B1390" s="244"/>
      <c r="C1390" s="245"/>
      <c r="D1390" s="235" t="s">
        <v>198</v>
      </c>
      <c r="E1390" s="246" t="s">
        <v>19</v>
      </c>
      <c r="F1390" s="247" t="s">
        <v>7106</v>
      </c>
      <c r="G1390" s="245"/>
      <c r="H1390" s="248">
        <v>19.007999999999999</v>
      </c>
      <c r="I1390" s="249"/>
      <c r="J1390" s="245"/>
      <c r="K1390" s="245"/>
      <c r="L1390" s="250"/>
      <c r="M1390" s="251"/>
      <c r="N1390" s="252"/>
      <c r="O1390" s="252"/>
      <c r="P1390" s="252"/>
      <c r="Q1390" s="252"/>
      <c r="R1390" s="252"/>
      <c r="S1390" s="252"/>
      <c r="T1390" s="253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T1390" s="254" t="s">
        <v>198</v>
      </c>
      <c r="AU1390" s="254" t="s">
        <v>82</v>
      </c>
      <c r="AV1390" s="14" t="s">
        <v>82</v>
      </c>
      <c r="AW1390" s="14" t="s">
        <v>35</v>
      </c>
      <c r="AX1390" s="14" t="s">
        <v>73</v>
      </c>
      <c r="AY1390" s="254" t="s">
        <v>188</v>
      </c>
    </row>
    <row r="1391" s="14" customFormat="1">
      <c r="A1391" s="14"/>
      <c r="B1391" s="244"/>
      <c r="C1391" s="245"/>
      <c r="D1391" s="235" t="s">
        <v>198</v>
      </c>
      <c r="E1391" s="246" t="s">
        <v>19</v>
      </c>
      <c r="F1391" s="247" t="s">
        <v>7105</v>
      </c>
      <c r="G1391" s="245"/>
      <c r="H1391" s="248">
        <v>-3.2040000000000002</v>
      </c>
      <c r="I1391" s="249"/>
      <c r="J1391" s="245"/>
      <c r="K1391" s="245"/>
      <c r="L1391" s="250"/>
      <c r="M1391" s="251"/>
      <c r="N1391" s="252"/>
      <c r="O1391" s="252"/>
      <c r="P1391" s="252"/>
      <c r="Q1391" s="252"/>
      <c r="R1391" s="252"/>
      <c r="S1391" s="252"/>
      <c r="T1391" s="253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4" t="s">
        <v>198</v>
      </c>
      <c r="AU1391" s="254" t="s">
        <v>82</v>
      </c>
      <c r="AV1391" s="14" t="s">
        <v>82</v>
      </c>
      <c r="AW1391" s="14" t="s">
        <v>35</v>
      </c>
      <c r="AX1391" s="14" t="s">
        <v>73</v>
      </c>
      <c r="AY1391" s="254" t="s">
        <v>188</v>
      </c>
    </row>
    <row r="1392" s="13" customFormat="1">
      <c r="A1392" s="13"/>
      <c r="B1392" s="233"/>
      <c r="C1392" s="234"/>
      <c r="D1392" s="235" t="s">
        <v>198</v>
      </c>
      <c r="E1392" s="236" t="s">
        <v>19</v>
      </c>
      <c r="F1392" s="237" t="s">
        <v>6990</v>
      </c>
      <c r="G1392" s="234"/>
      <c r="H1392" s="236" t="s">
        <v>19</v>
      </c>
      <c r="I1392" s="238"/>
      <c r="J1392" s="234"/>
      <c r="K1392" s="234"/>
      <c r="L1392" s="239"/>
      <c r="M1392" s="240"/>
      <c r="N1392" s="241"/>
      <c r="O1392" s="241"/>
      <c r="P1392" s="241"/>
      <c r="Q1392" s="241"/>
      <c r="R1392" s="241"/>
      <c r="S1392" s="241"/>
      <c r="T1392" s="242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43" t="s">
        <v>198</v>
      </c>
      <c r="AU1392" s="243" t="s">
        <v>82</v>
      </c>
      <c r="AV1392" s="13" t="s">
        <v>80</v>
      </c>
      <c r="AW1392" s="13" t="s">
        <v>35</v>
      </c>
      <c r="AX1392" s="13" t="s">
        <v>73</v>
      </c>
      <c r="AY1392" s="243" t="s">
        <v>188</v>
      </c>
    </row>
    <row r="1393" s="14" customFormat="1">
      <c r="A1393" s="14"/>
      <c r="B1393" s="244"/>
      <c r="C1393" s="245"/>
      <c r="D1393" s="235" t="s">
        <v>198</v>
      </c>
      <c r="E1393" s="246" t="s">
        <v>19</v>
      </c>
      <c r="F1393" s="247" t="s">
        <v>7107</v>
      </c>
      <c r="G1393" s="245"/>
      <c r="H1393" s="248">
        <v>12.311999999999999</v>
      </c>
      <c r="I1393" s="249"/>
      <c r="J1393" s="245"/>
      <c r="K1393" s="245"/>
      <c r="L1393" s="250"/>
      <c r="M1393" s="251"/>
      <c r="N1393" s="252"/>
      <c r="O1393" s="252"/>
      <c r="P1393" s="252"/>
      <c r="Q1393" s="252"/>
      <c r="R1393" s="252"/>
      <c r="S1393" s="252"/>
      <c r="T1393" s="253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54" t="s">
        <v>198</v>
      </c>
      <c r="AU1393" s="254" t="s">
        <v>82</v>
      </c>
      <c r="AV1393" s="14" t="s">
        <v>82</v>
      </c>
      <c r="AW1393" s="14" t="s">
        <v>35</v>
      </c>
      <c r="AX1393" s="14" t="s">
        <v>73</v>
      </c>
      <c r="AY1393" s="254" t="s">
        <v>188</v>
      </c>
    </row>
    <row r="1394" s="14" customFormat="1">
      <c r="A1394" s="14"/>
      <c r="B1394" s="244"/>
      <c r="C1394" s="245"/>
      <c r="D1394" s="235" t="s">
        <v>198</v>
      </c>
      <c r="E1394" s="246" t="s">
        <v>19</v>
      </c>
      <c r="F1394" s="247" t="s">
        <v>7108</v>
      </c>
      <c r="G1394" s="245"/>
      <c r="H1394" s="248">
        <v>-1.6020000000000001</v>
      </c>
      <c r="I1394" s="249"/>
      <c r="J1394" s="245"/>
      <c r="K1394" s="245"/>
      <c r="L1394" s="250"/>
      <c r="M1394" s="251"/>
      <c r="N1394" s="252"/>
      <c r="O1394" s="252"/>
      <c r="P1394" s="252"/>
      <c r="Q1394" s="252"/>
      <c r="R1394" s="252"/>
      <c r="S1394" s="252"/>
      <c r="T1394" s="253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T1394" s="254" t="s">
        <v>198</v>
      </c>
      <c r="AU1394" s="254" t="s">
        <v>82</v>
      </c>
      <c r="AV1394" s="14" t="s">
        <v>82</v>
      </c>
      <c r="AW1394" s="14" t="s">
        <v>35</v>
      </c>
      <c r="AX1394" s="14" t="s">
        <v>73</v>
      </c>
      <c r="AY1394" s="254" t="s">
        <v>188</v>
      </c>
    </row>
    <row r="1395" s="13" customFormat="1">
      <c r="A1395" s="13"/>
      <c r="B1395" s="233"/>
      <c r="C1395" s="234"/>
      <c r="D1395" s="235" t="s">
        <v>198</v>
      </c>
      <c r="E1395" s="236" t="s">
        <v>19</v>
      </c>
      <c r="F1395" s="237" t="s">
        <v>7058</v>
      </c>
      <c r="G1395" s="234"/>
      <c r="H1395" s="236" t="s">
        <v>19</v>
      </c>
      <c r="I1395" s="238"/>
      <c r="J1395" s="234"/>
      <c r="K1395" s="234"/>
      <c r="L1395" s="239"/>
      <c r="M1395" s="240"/>
      <c r="N1395" s="241"/>
      <c r="O1395" s="241"/>
      <c r="P1395" s="241"/>
      <c r="Q1395" s="241"/>
      <c r="R1395" s="241"/>
      <c r="S1395" s="241"/>
      <c r="T1395" s="242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43" t="s">
        <v>198</v>
      </c>
      <c r="AU1395" s="243" t="s">
        <v>82</v>
      </c>
      <c r="AV1395" s="13" t="s">
        <v>80</v>
      </c>
      <c r="AW1395" s="13" t="s">
        <v>35</v>
      </c>
      <c r="AX1395" s="13" t="s">
        <v>73</v>
      </c>
      <c r="AY1395" s="243" t="s">
        <v>188</v>
      </c>
    </row>
    <row r="1396" s="14" customFormat="1">
      <c r="A1396" s="14"/>
      <c r="B1396" s="244"/>
      <c r="C1396" s="245"/>
      <c r="D1396" s="235" t="s">
        <v>198</v>
      </c>
      <c r="E1396" s="246" t="s">
        <v>19</v>
      </c>
      <c r="F1396" s="247" t="s">
        <v>7109</v>
      </c>
      <c r="G1396" s="245"/>
      <c r="H1396" s="248">
        <v>12.545999999999999</v>
      </c>
      <c r="I1396" s="249"/>
      <c r="J1396" s="245"/>
      <c r="K1396" s="245"/>
      <c r="L1396" s="250"/>
      <c r="M1396" s="251"/>
      <c r="N1396" s="252"/>
      <c r="O1396" s="252"/>
      <c r="P1396" s="252"/>
      <c r="Q1396" s="252"/>
      <c r="R1396" s="252"/>
      <c r="S1396" s="252"/>
      <c r="T1396" s="253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T1396" s="254" t="s">
        <v>198</v>
      </c>
      <c r="AU1396" s="254" t="s">
        <v>82</v>
      </c>
      <c r="AV1396" s="14" t="s">
        <v>82</v>
      </c>
      <c r="AW1396" s="14" t="s">
        <v>35</v>
      </c>
      <c r="AX1396" s="14" t="s">
        <v>73</v>
      </c>
      <c r="AY1396" s="254" t="s">
        <v>188</v>
      </c>
    </row>
    <row r="1397" s="14" customFormat="1">
      <c r="A1397" s="14"/>
      <c r="B1397" s="244"/>
      <c r="C1397" s="245"/>
      <c r="D1397" s="235" t="s">
        <v>198</v>
      </c>
      <c r="E1397" s="246" t="s">
        <v>19</v>
      </c>
      <c r="F1397" s="247" t="s">
        <v>7110</v>
      </c>
      <c r="G1397" s="245"/>
      <c r="H1397" s="248">
        <v>-1.6200000000000001</v>
      </c>
      <c r="I1397" s="249"/>
      <c r="J1397" s="245"/>
      <c r="K1397" s="245"/>
      <c r="L1397" s="250"/>
      <c r="M1397" s="251"/>
      <c r="N1397" s="252"/>
      <c r="O1397" s="252"/>
      <c r="P1397" s="252"/>
      <c r="Q1397" s="252"/>
      <c r="R1397" s="252"/>
      <c r="S1397" s="252"/>
      <c r="T1397" s="253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T1397" s="254" t="s">
        <v>198</v>
      </c>
      <c r="AU1397" s="254" t="s">
        <v>82</v>
      </c>
      <c r="AV1397" s="14" t="s">
        <v>82</v>
      </c>
      <c r="AW1397" s="14" t="s">
        <v>35</v>
      </c>
      <c r="AX1397" s="14" t="s">
        <v>73</v>
      </c>
      <c r="AY1397" s="254" t="s">
        <v>188</v>
      </c>
    </row>
    <row r="1398" s="13" customFormat="1">
      <c r="A1398" s="13"/>
      <c r="B1398" s="233"/>
      <c r="C1398" s="234"/>
      <c r="D1398" s="235" t="s">
        <v>198</v>
      </c>
      <c r="E1398" s="236" t="s">
        <v>19</v>
      </c>
      <c r="F1398" s="237" t="s">
        <v>6944</v>
      </c>
      <c r="G1398" s="234"/>
      <c r="H1398" s="236" t="s">
        <v>19</v>
      </c>
      <c r="I1398" s="238"/>
      <c r="J1398" s="234"/>
      <c r="K1398" s="234"/>
      <c r="L1398" s="239"/>
      <c r="M1398" s="240"/>
      <c r="N1398" s="241"/>
      <c r="O1398" s="241"/>
      <c r="P1398" s="241"/>
      <c r="Q1398" s="241"/>
      <c r="R1398" s="241"/>
      <c r="S1398" s="241"/>
      <c r="T1398" s="242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43" t="s">
        <v>198</v>
      </c>
      <c r="AU1398" s="243" t="s">
        <v>82</v>
      </c>
      <c r="AV1398" s="13" t="s">
        <v>80</v>
      </c>
      <c r="AW1398" s="13" t="s">
        <v>35</v>
      </c>
      <c r="AX1398" s="13" t="s">
        <v>73</v>
      </c>
      <c r="AY1398" s="243" t="s">
        <v>188</v>
      </c>
    </row>
    <row r="1399" s="14" customFormat="1">
      <c r="A1399" s="14"/>
      <c r="B1399" s="244"/>
      <c r="C1399" s="245"/>
      <c r="D1399" s="235" t="s">
        <v>198</v>
      </c>
      <c r="E1399" s="246" t="s">
        <v>19</v>
      </c>
      <c r="F1399" s="247" t="s">
        <v>2583</v>
      </c>
      <c r="G1399" s="245"/>
      <c r="H1399" s="248">
        <v>12.186</v>
      </c>
      <c r="I1399" s="249"/>
      <c r="J1399" s="245"/>
      <c r="K1399" s="245"/>
      <c r="L1399" s="250"/>
      <c r="M1399" s="251"/>
      <c r="N1399" s="252"/>
      <c r="O1399" s="252"/>
      <c r="P1399" s="252"/>
      <c r="Q1399" s="252"/>
      <c r="R1399" s="252"/>
      <c r="S1399" s="252"/>
      <c r="T1399" s="253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54" t="s">
        <v>198</v>
      </c>
      <c r="AU1399" s="254" t="s">
        <v>82</v>
      </c>
      <c r="AV1399" s="14" t="s">
        <v>82</v>
      </c>
      <c r="AW1399" s="14" t="s">
        <v>35</v>
      </c>
      <c r="AX1399" s="14" t="s">
        <v>73</v>
      </c>
      <c r="AY1399" s="254" t="s">
        <v>188</v>
      </c>
    </row>
    <row r="1400" s="14" customFormat="1">
      <c r="A1400" s="14"/>
      <c r="B1400" s="244"/>
      <c r="C1400" s="245"/>
      <c r="D1400" s="235" t="s">
        <v>198</v>
      </c>
      <c r="E1400" s="246" t="s">
        <v>19</v>
      </c>
      <c r="F1400" s="247" t="s">
        <v>1818</v>
      </c>
      <c r="G1400" s="245"/>
      <c r="H1400" s="248">
        <v>-3.2400000000000002</v>
      </c>
      <c r="I1400" s="249"/>
      <c r="J1400" s="245"/>
      <c r="K1400" s="245"/>
      <c r="L1400" s="250"/>
      <c r="M1400" s="251"/>
      <c r="N1400" s="252"/>
      <c r="O1400" s="252"/>
      <c r="P1400" s="252"/>
      <c r="Q1400" s="252"/>
      <c r="R1400" s="252"/>
      <c r="S1400" s="252"/>
      <c r="T1400" s="253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T1400" s="254" t="s">
        <v>198</v>
      </c>
      <c r="AU1400" s="254" t="s">
        <v>82</v>
      </c>
      <c r="AV1400" s="14" t="s">
        <v>82</v>
      </c>
      <c r="AW1400" s="14" t="s">
        <v>35</v>
      </c>
      <c r="AX1400" s="14" t="s">
        <v>73</v>
      </c>
      <c r="AY1400" s="254" t="s">
        <v>188</v>
      </c>
    </row>
    <row r="1401" s="13" customFormat="1">
      <c r="A1401" s="13"/>
      <c r="B1401" s="233"/>
      <c r="C1401" s="234"/>
      <c r="D1401" s="235" t="s">
        <v>198</v>
      </c>
      <c r="E1401" s="236" t="s">
        <v>19</v>
      </c>
      <c r="F1401" s="237" t="s">
        <v>6945</v>
      </c>
      <c r="G1401" s="234"/>
      <c r="H1401" s="236" t="s">
        <v>19</v>
      </c>
      <c r="I1401" s="238"/>
      <c r="J1401" s="234"/>
      <c r="K1401" s="234"/>
      <c r="L1401" s="239"/>
      <c r="M1401" s="240"/>
      <c r="N1401" s="241"/>
      <c r="O1401" s="241"/>
      <c r="P1401" s="241"/>
      <c r="Q1401" s="241"/>
      <c r="R1401" s="241"/>
      <c r="S1401" s="241"/>
      <c r="T1401" s="242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43" t="s">
        <v>198</v>
      </c>
      <c r="AU1401" s="243" t="s">
        <v>82</v>
      </c>
      <c r="AV1401" s="13" t="s">
        <v>80</v>
      </c>
      <c r="AW1401" s="13" t="s">
        <v>35</v>
      </c>
      <c r="AX1401" s="13" t="s">
        <v>73</v>
      </c>
      <c r="AY1401" s="243" t="s">
        <v>188</v>
      </c>
    </row>
    <row r="1402" s="14" customFormat="1">
      <c r="A1402" s="14"/>
      <c r="B1402" s="244"/>
      <c r="C1402" s="245"/>
      <c r="D1402" s="235" t="s">
        <v>198</v>
      </c>
      <c r="E1402" s="246" t="s">
        <v>19</v>
      </c>
      <c r="F1402" s="247" t="s">
        <v>7111</v>
      </c>
      <c r="G1402" s="245"/>
      <c r="H1402" s="248">
        <v>23.904</v>
      </c>
      <c r="I1402" s="249"/>
      <c r="J1402" s="245"/>
      <c r="K1402" s="245"/>
      <c r="L1402" s="250"/>
      <c r="M1402" s="251"/>
      <c r="N1402" s="252"/>
      <c r="O1402" s="252"/>
      <c r="P1402" s="252"/>
      <c r="Q1402" s="252"/>
      <c r="R1402" s="252"/>
      <c r="S1402" s="252"/>
      <c r="T1402" s="253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T1402" s="254" t="s">
        <v>198</v>
      </c>
      <c r="AU1402" s="254" t="s">
        <v>82</v>
      </c>
      <c r="AV1402" s="14" t="s">
        <v>82</v>
      </c>
      <c r="AW1402" s="14" t="s">
        <v>35</v>
      </c>
      <c r="AX1402" s="14" t="s">
        <v>73</v>
      </c>
      <c r="AY1402" s="254" t="s">
        <v>188</v>
      </c>
    </row>
    <row r="1403" s="14" customFormat="1">
      <c r="A1403" s="14"/>
      <c r="B1403" s="244"/>
      <c r="C1403" s="245"/>
      <c r="D1403" s="235" t="s">
        <v>198</v>
      </c>
      <c r="E1403" s="246" t="s">
        <v>19</v>
      </c>
      <c r="F1403" s="247" t="s">
        <v>7110</v>
      </c>
      <c r="G1403" s="245"/>
      <c r="H1403" s="248">
        <v>-1.6200000000000001</v>
      </c>
      <c r="I1403" s="249"/>
      <c r="J1403" s="245"/>
      <c r="K1403" s="245"/>
      <c r="L1403" s="250"/>
      <c r="M1403" s="251"/>
      <c r="N1403" s="252"/>
      <c r="O1403" s="252"/>
      <c r="P1403" s="252"/>
      <c r="Q1403" s="252"/>
      <c r="R1403" s="252"/>
      <c r="S1403" s="252"/>
      <c r="T1403" s="253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54" t="s">
        <v>198</v>
      </c>
      <c r="AU1403" s="254" t="s">
        <v>82</v>
      </c>
      <c r="AV1403" s="14" t="s">
        <v>82</v>
      </c>
      <c r="AW1403" s="14" t="s">
        <v>35</v>
      </c>
      <c r="AX1403" s="14" t="s">
        <v>73</v>
      </c>
      <c r="AY1403" s="254" t="s">
        <v>188</v>
      </c>
    </row>
    <row r="1404" s="13" customFormat="1">
      <c r="A1404" s="13"/>
      <c r="B1404" s="233"/>
      <c r="C1404" s="234"/>
      <c r="D1404" s="235" t="s">
        <v>198</v>
      </c>
      <c r="E1404" s="236" t="s">
        <v>19</v>
      </c>
      <c r="F1404" s="237" t="s">
        <v>7065</v>
      </c>
      <c r="G1404" s="234"/>
      <c r="H1404" s="236" t="s">
        <v>19</v>
      </c>
      <c r="I1404" s="238"/>
      <c r="J1404" s="234"/>
      <c r="K1404" s="234"/>
      <c r="L1404" s="239"/>
      <c r="M1404" s="240"/>
      <c r="N1404" s="241"/>
      <c r="O1404" s="241"/>
      <c r="P1404" s="241"/>
      <c r="Q1404" s="241"/>
      <c r="R1404" s="241"/>
      <c r="S1404" s="241"/>
      <c r="T1404" s="242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T1404" s="243" t="s">
        <v>198</v>
      </c>
      <c r="AU1404" s="243" t="s">
        <v>82</v>
      </c>
      <c r="AV1404" s="13" t="s">
        <v>80</v>
      </c>
      <c r="AW1404" s="13" t="s">
        <v>35</v>
      </c>
      <c r="AX1404" s="13" t="s">
        <v>73</v>
      </c>
      <c r="AY1404" s="243" t="s">
        <v>188</v>
      </c>
    </row>
    <row r="1405" s="14" customFormat="1">
      <c r="A1405" s="14"/>
      <c r="B1405" s="244"/>
      <c r="C1405" s="245"/>
      <c r="D1405" s="235" t="s">
        <v>198</v>
      </c>
      <c r="E1405" s="246" t="s">
        <v>19</v>
      </c>
      <c r="F1405" s="247" t="s">
        <v>7112</v>
      </c>
      <c r="G1405" s="245"/>
      <c r="H1405" s="248">
        <v>12.826000000000001</v>
      </c>
      <c r="I1405" s="249"/>
      <c r="J1405" s="245"/>
      <c r="K1405" s="245"/>
      <c r="L1405" s="250"/>
      <c r="M1405" s="251"/>
      <c r="N1405" s="252"/>
      <c r="O1405" s="252"/>
      <c r="P1405" s="252"/>
      <c r="Q1405" s="252"/>
      <c r="R1405" s="252"/>
      <c r="S1405" s="252"/>
      <c r="T1405" s="253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254" t="s">
        <v>198</v>
      </c>
      <c r="AU1405" s="254" t="s">
        <v>82</v>
      </c>
      <c r="AV1405" s="14" t="s">
        <v>82</v>
      </c>
      <c r="AW1405" s="14" t="s">
        <v>35</v>
      </c>
      <c r="AX1405" s="14" t="s">
        <v>73</v>
      </c>
      <c r="AY1405" s="254" t="s">
        <v>188</v>
      </c>
    </row>
    <row r="1406" s="14" customFormat="1">
      <c r="A1406" s="14"/>
      <c r="B1406" s="244"/>
      <c r="C1406" s="245"/>
      <c r="D1406" s="235" t="s">
        <v>198</v>
      </c>
      <c r="E1406" s="246" t="s">
        <v>19</v>
      </c>
      <c r="F1406" s="247" t="s">
        <v>7113</v>
      </c>
      <c r="G1406" s="245"/>
      <c r="H1406" s="248">
        <v>-1.6160000000000001</v>
      </c>
      <c r="I1406" s="249"/>
      <c r="J1406" s="245"/>
      <c r="K1406" s="245"/>
      <c r="L1406" s="250"/>
      <c r="M1406" s="251"/>
      <c r="N1406" s="252"/>
      <c r="O1406" s="252"/>
      <c r="P1406" s="252"/>
      <c r="Q1406" s="252"/>
      <c r="R1406" s="252"/>
      <c r="S1406" s="252"/>
      <c r="T1406" s="253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T1406" s="254" t="s">
        <v>198</v>
      </c>
      <c r="AU1406" s="254" t="s">
        <v>82</v>
      </c>
      <c r="AV1406" s="14" t="s">
        <v>82</v>
      </c>
      <c r="AW1406" s="14" t="s">
        <v>35</v>
      </c>
      <c r="AX1406" s="14" t="s">
        <v>73</v>
      </c>
      <c r="AY1406" s="254" t="s">
        <v>188</v>
      </c>
    </row>
    <row r="1407" s="13" customFormat="1">
      <c r="A1407" s="13"/>
      <c r="B1407" s="233"/>
      <c r="C1407" s="234"/>
      <c r="D1407" s="235" t="s">
        <v>198</v>
      </c>
      <c r="E1407" s="236" t="s">
        <v>19</v>
      </c>
      <c r="F1407" s="237" t="s">
        <v>7067</v>
      </c>
      <c r="G1407" s="234"/>
      <c r="H1407" s="236" t="s">
        <v>19</v>
      </c>
      <c r="I1407" s="238"/>
      <c r="J1407" s="234"/>
      <c r="K1407" s="234"/>
      <c r="L1407" s="239"/>
      <c r="M1407" s="240"/>
      <c r="N1407" s="241"/>
      <c r="O1407" s="241"/>
      <c r="P1407" s="241"/>
      <c r="Q1407" s="241"/>
      <c r="R1407" s="241"/>
      <c r="S1407" s="241"/>
      <c r="T1407" s="242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43" t="s">
        <v>198</v>
      </c>
      <c r="AU1407" s="243" t="s">
        <v>82</v>
      </c>
      <c r="AV1407" s="13" t="s">
        <v>80</v>
      </c>
      <c r="AW1407" s="13" t="s">
        <v>35</v>
      </c>
      <c r="AX1407" s="13" t="s">
        <v>73</v>
      </c>
      <c r="AY1407" s="243" t="s">
        <v>188</v>
      </c>
    </row>
    <row r="1408" s="14" customFormat="1">
      <c r="A1408" s="14"/>
      <c r="B1408" s="244"/>
      <c r="C1408" s="245"/>
      <c r="D1408" s="235" t="s">
        <v>198</v>
      </c>
      <c r="E1408" s="246" t="s">
        <v>19</v>
      </c>
      <c r="F1408" s="247" t="s">
        <v>7114</v>
      </c>
      <c r="G1408" s="245"/>
      <c r="H1408" s="248">
        <v>7.2000000000000002</v>
      </c>
      <c r="I1408" s="249"/>
      <c r="J1408" s="245"/>
      <c r="K1408" s="245"/>
      <c r="L1408" s="250"/>
      <c r="M1408" s="251"/>
      <c r="N1408" s="252"/>
      <c r="O1408" s="252"/>
      <c r="P1408" s="252"/>
      <c r="Q1408" s="252"/>
      <c r="R1408" s="252"/>
      <c r="S1408" s="252"/>
      <c r="T1408" s="253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54" t="s">
        <v>198</v>
      </c>
      <c r="AU1408" s="254" t="s">
        <v>82</v>
      </c>
      <c r="AV1408" s="14" t="s">
        <v>82</v>
      </c>
      <c r="AW1408" s="14" t="s">
        <v>35</v>
      </c>
      <c r="AX1408" s="14" t="s">
        <v>73</v>
      </c>
      <c r="AY1408" s="254" t="s">
        <v>188</v>
      </c>
    </row>
    <row r="1409" s="14" customFormat="1">
      <c r="A1409" s="14"/>
      <c r="B1409" s="244"/>
      <c r="C1409" s="245"/>
      <c r="D1409" s="235" t="s">
        <v>198</v>
      </c>
      <c r="E1409" s="246" t="s">
        <v>19</v>
      </c>
      <c r="F1409" s="247" t="s">
        <v>7115</v>
      </c>
      <c r="G1409" s="245"/>
      <c r="H1409" s="248">
        <v>-4.3200000000000003</v>
      </c>
      <c r="I1409" s="249"/>
      <c r="J1409" s="245"/>
      <c r="K1409" s="245"/>
      <c r="L1409" s="250"/>
      <c r="M1409" s="251"/>
      <c r="N1409" s="252"/>
      <c r="O1409" s="252"/>
      <c r="P1409" s="252"/>
      <c r="Q1409" s="252"/>
      <c r="R1409" s="252"/>
      <c r="S1409" s="252"/>
      <c r="T1409" s="253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T1409" s="254" t="s">
        <v>198</v>
      </c>
      <c r="AU1409" s="254" t="s">
        <v>82</v>
      </c>
      <c r="AV1409" s="14" t="s">
        <v>82</v>
      </c>
      <c r="AW1409" s="14" t="s">
        <v>35</v>
      </c>
      <c r="AX1409" s="14" t="s">
        <v>73</v>
      </c>
      <c r="AY1409" s="254" t="s">
        <v>188</v>
      </c>
    </row>
    <row r="1410" s="13" customFormat="1">
      <c r="A1410" s="13"/>
      <c r="B1410" s="233"/>
      <c r="C1410" s="234"/>
      <c r="D1410" s="235" t="s">
        <v>198</v>
      </c>
      <c r="E1410" s="236" t="s">
        <v>19</v>
      </c>
      <c r="F1410" s="237" t="s">
        <v>7069</v>
      </c>
      <c r="G1410" s="234"/>
      <c r="H1410" s="236" t="s">
        <v>19</v>
      </c>
      <c r="I1410" s="238"/>
      <c r="J1410" s="234"/>
      <c r="K1410" s="234"/>
      <c r="L1410" s="239"/>
      <c r="M1410" s="240"/>
      <c r="N1410" s="241"/>
      <c r="O1410" s="241"/>
      <c r="P1410" s="241"/>
      <c r="Q1410" s="241"/>
      <c r="R1410" s="241"/>
      <c r="S1410" s="241"/>
      <c r="T1410" s="242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43" t="s">
        <v>198</v>
      </c>
      <c r="AU1410" s="243" t="s">
        <v>82</v>
      </c>
      <c r="AV1410" s="13" t="s">
        <v>80</v>
      </c>
      <c r="AW1410" s="13" t="s">
        <v>35</v>
      </c>
      <c r="AX1410" s="13" t="s">
        <v>73</v>
      </c>
      <c r="AY1410" s="243" t="s">
        <v>188</v>
      </c>
    </row>
    <row r="1411" s="14" customFormat="1">
      <c r="A1411" s="14"/>
      <c r="B1411" s="244"/>
      <c r="C1411" s="245"/>
      <c r="D1411" s="235" t="s">
        <v>198</v>
      </c>
      <c r="E1411" s="246" t="s">
        <v>19</v>
      </c>
      <c r="F1411" s="247" t="s">
        <v>7116</v>
      </c>
      <c r="G1411" s="245"/>
      <c r="H1411" s="248">
        <v>8.6400000000000006</v>
      </c>
      <c r="I1411" s="249"/>
      <c r="J1411" s="245"/>
      <c r="K1411" s="245"/>
      <c r="L1411" s="250"/>
      <c r="M1411" s="251"/>
      <c r="N1411" s="252"/>
      <c r="O1411" s="252"/>
      <c r="P1411" s="252"/>
      <c r="Q1411" s="252"/>
      <c r="R1411" s="252"/>
      <c r="S1411" s="252"/>
      <c r="T1411" s="253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54" t="s">
        <v>198</v>
      </c>
      <c r="AU1411" s="254" t="s">
        <v>82</v>
      </c>
      <c r="AV1411" s="14" t="s">
        <v>82</v>
      </c>
      <c r="AW1411" s="14" t="s">
        <v>35</v>
      </c>
      <c r="AX1411" s="14" t="s">
        <v>73</v>
      </c>
      <c r="AY1411" s="254" t="s">
        <v>188</v>
      </c>
    </row>
    <row r="1412" s="14" customFormat="1">
      <c r="A1412" s="14"/>
      <c r="B1412" s="244"/>
      <c r="C1412" s="245"/>
      <c r="D1412" s="235" t="s">
        <v>198</v>
      </c>
      <c r="E1412" s="246" t="s">
        <v>19</v>
      </c>
      <c r="F1412" s="247" t="s">
        <v>7117</v>
      </c>
      <c r="G1412" s="245"/>
      <c r="H1412" s="248">
        <v>-1.44</v>
      </c>
      <c r="I1412" s="249"/>
      <c r="J1412" s="245"/>
      <c r="K1412" s="245"/>
      <c r="L1412" s="250"/>
      <c r="M1412" s="251"/>
      <c r="N1412" s="252"/>
      <c r="O1412" s="252"/>
      <c r="P1412" s="252"/>
      <c r="Q1412" s="252"/>
      <c r="R1412" s="252"/>
      <c r="S1412" s="252"/>
      <c r="T1412" s="253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T1412" s="254" t="s">
        <v>198</v>
      </c>
      <c r="AU1412" s="254" t="s">
        <v>82</v>
      </c>
      <c r="AV1412" s="14" t="s">
        <v>82</v>
      </c>
      <c r="AW1412" s="14" t="s">
        <v>35</v>
      </c>
      <c r="AX1412" s="14" t="s">
        <v>73</v>
      </c>
      <c r="AY1412" s="254" t="s">
        <v>188</v>
      </c>
    </row>
    <row r="1413" s="15" customFormat="1">
      <c r="A1413" s="15"/>
      <c r="B1413" s="255"/>
      <c r="C1413" s="256"/>
      <c r="D1413" s="235" t="s">
        <v>198</v>
      </c>
      <c r="E1413" s="257" t="s">
        <v>19</v>
      </c>
      <c r="F1413" s="258" t="s">
        <v>229</v>
      </c>
      <c r="G1413" s="256"/>
      <c r="H1413" s="259">
        <v>102.974</v>
      </c>
      <c r="I1413" s="260"/>
      <c r="J1413" s="256"/>
      <c r="K1413" s="256"/>
      <c r="L1413" s="261"/>
      <c r="M1413" s="262"/>
      <c r="N1413" s="263"/>
      <c r="O1413" s="263"/>
      <c r="P1413" s="263"/>
      <c r="Q1413" s="263"/>
      <c r="R1413" s="263"/>
      <c r="S1413" s="263"/>
      <c r="T1413" s="264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T1413" s="265" t="s">
        <v>198</v>
      </c>
      <c r="AU1413" s="265" t="s">
        <v>82</v>
      </c>
      <c r="AV1413" s="15" t="s">
        <v>135</v>
      </c>
      <c r="AW1413" s="15" t="s">
        <v>35</v>
      </c>
      <c r="AX1413" s="15" t="s">
        <v>80</v>
      </c>
      <c r="AY1413" s="265" t="s">
        <v>188</v>
      </c>
    </row>
    <row r="1414" s="2" customFormat="1" ht="16.5" customHeight="1">
      <c r="A1414" s="40"/>
      <c r="B1414" s="41"/>
      <c r="C1414" s="272" t="s">
        <v>2133</v>
      </c>
      <c r="D1414" s="272" t="s">
        <v>522</v>
      </c>
      <c r="E1414" s="273" t="s">
        <v>2213</v>
      </c>
      <c r="F1414" s="274" t="s">
        <v>2214</v>
      </c>
      <c r="G1414" s="275" t="s">
        <v>243</v>
      </c>
      <c r="H1414" s="276">
        <v>113.271</v>
      </c>
      <c r="I1414" s="277"/>
      <c r="J1414" s="278">
        <f>ROUND(I1414*H1414,2)</f>
        <v>0</v>
      </c>
      <c r="K1414" s="274" t="s">
        <v>194</v>
      </c>
      <c r="L1414" s="279"/>
      <c r="M1414" s="280" t="s">
        <v>19</v>
      </c>
      <c r="N1414" s="281" t="s">
        <v>44</v>
      </c>
      <c r="O1414" s="86"/>
      <c r="P1414" s="224">
        <f>O1414*H1414</f>
        <v>0</v>
      </c>
      <c r="Q1414" s="224">
        <v>0.0126</v>
      </c>
      <c r="R1414" s="224">
        <f>Q1414*H1414</f>
        <v>1.4272146000000001</v>
      </c>
      <c r="S1414" s="224">
        <v>0</v>
      </c>
      <c r="T1414" s="225">
        <f>S1414*H1414</f>
        <v>0</v>
      </c>
      <c r="U1414" s="40"/>
      <c r="V1414" s="40"/>
      <c r="W1414" s="40"/>
      <c r="X1414" s="40"/>
      <c r="Y1414" s="40"/>
      <c r="Z1414" s="40"/>
      <c r="AA1414" s="40"/>
      <c r="AB1414" s="40"/>
      <c r="AC1414" s="40"/>
      <c r="AD1414" s="40"/>
      <c r="AE1414" s="40"/>
      <c r="AR1414" s="226" t="s">
        <v>630</v>
      </c>
      <c r="AT1414" s="226" t="s">
        <v>522</v>
      </c>
      <c r="AU1414" s="226" t="s">
        <v>82</v>
      </c>
      <c r="AY1414" s="19" t="s">
        <v>188</v>
      </c>
      <c r="BE1414" s="227">
        <f>IF(N1414="základní",J1414,0)</f>
        <v>0</v>
      </c>
      <c r="BF1414" s="227">
        <f>IF(N1414="snížená",J1414,0)</f>
        <v>0</v>
      </c>
      <c r="BG1414" s="227">
        <f>IF(N1414="zákl. přenesená",J1414,0)</f>
        <v>0</v>
      </c>
      <c r="BH1414" s="227">
        <f>IF(N1414="sníž. přenesená",J1414,0)</f>
        <v>0</v>
      </c>
      <c r="BI1414" s="227">
        <f>IF(N1414="nulová",J1414,0)</f>
        <v>0</v>
      </c>
      <c r="BJ1414" s="19" t="s">
        <v>80</v>
      </c>
      <c r="BK1414" s="227">
        <f>ROUND(I1414*H1414,2)</f>
        <v>0</v>
      </c>
      <c r="BL1414" s="19" t="s">
        <v>342</v>
      </c>
      <c r="BM1414" s="226" t="s">
        <v>7450</v>
      </c>
    </row>
    <row r="1415" s="13" customFormat="1">
      <c r="A1415" s="13"/>
      <c r="B1415" s="233"/>
      <c r="C1415" s="234"/>
      <c r="D1415" s="235" t="s">
        <v>198</v>
      </c>
      <c r="E1415" s="236" t="s">
        <v>19</v>
      </c>
      <c r="F1415" s="237" t="s">
        <v>655</v>
      </c>
      <c r="G1415" s="234"/>
      <c r="H1415" s="236" t="s">
        <v>19</v>
      </c>
      <c r="I1415" s="238"/>
      <c r="J1415" s="234"/>
      <c r="K1415" s="234"/>
      <c r="L1415" s="239"/>
      <c r="M1415" s="240"/>
      <c r="N1415" s="241"/>
      <c r="O1415" s="241"/>
      <c r="P1415" s="241"/>
      <c r="Q1415" s="241"/>
      <c r="R1415" s="241"/>
      <c r="S1415" s="241"/>
      <c r="T1415" s="242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243" t="s">
        <v>198</v>
      </c>
      <c r="AU1415" s="243" t="s">
        <v>82</v>
      </c>
      <c r="AV1415" s="13" t="s">
        <v>80</v>
      </c>
      <c r="AW1415" s="13" t="s">
        <v>35</v>
      </c>
      <c r="AX1415" s="13" t="s">
        <v>73</v>
      </c>
      <c r="AY1415" s="243" t="s">
        <v>188</v>
      </c>
    </row>
    <row r="1416" s="13" customFormat="1">
      <c r="A1416" s="13"/>
      <c r="B1416" s="233"/>
      <c r="C1416" s="234"/>
      <c r="D1416" s="235" t="s">
        <v>198</v>
      </c>
      <c r="E1416" s="236" t="s">
        <v>19</v>
      </c>
      <c r="F1416" s="237" t="s">
        <v>6986</v>
      </c>
      <c r="G1416" s="234"/>
      <c r="H1416" s="236" t="s">
        <v>19</v>
      </c>
      <c r="I1416" s="238"/>
      <c r="J1416" s="234"/>
      <c r="K1416" s="234"/>
      <c r="L1416" s="239"/>
      <c r="M1416" s="240"/>
      <c r="N1416" s="241"/>
      <c r="O1416" s="241"/>
      <c r="P1416" s="241"/>
      <c r="Q1416" s="241"/>
      <c r="R1416" s="241"/>
      <c r="S1416" s="241"/>
      <c r="T1416" s="242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43" t="s">
        <v>198</v>
      </c>
      <c r="AU1416" s="243" t="s">
        <v>82</v>
      </c>
      <c r="AV1416" s="13" t="s">
        <v>80</v>
      </c>
      <c r="AW1416" s="13" t="s">
        <v>35</v>
      </c>
      <c r="AX1416" s="13" t="s">
        <v>73</v>
      </c>
      <c r="AY1416" s="243" t="s">
        <v>188</v>
      </c>
    </row>
    <row r="1417" s="14" customFormat="1">
      <c r="A1417" s="14"/>
      <c r="B1417" s="244"/>
      <c r="C1417" s="245"/>
      <c r="D1417" s="235" t="s">
        <v>198</v>
      </c>
      <c r="E1417" s="246" t="s">
        <v>19</v>
      </c>
      <c r="F1417" s="247" t="s">
        <v>7449</v>
      </c>
      <c r="G1417" s="245"/>
      <c r="H1417" s="248">
        <v>16.218</v>
      </c>
      <c r="I1417" s="249"/>
      <c r="J1417" s="245"/>
      <c r="K1417" s="245"/>
      <c r="L1417" s="250"/>
      <c r="M1417" s="251"/>
      <c r="N1417" s="252"/>
      <c r="O1417" s="252"/>
      <c r="P1417" s="252"/>
      <c r="Q1417" s="252"/>
      <c r="R1417" s="252"/>
      <c r="S1417" s="252"/>
      <c r="T1417" s="253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54" t="s">
        <v>198</v>
      </c>
      <c r="AU1417" s="254" t="s">
        <v>82</v>
      </c>
      <c r="AV1417" s="14" t="s">
        <v>82</v>
      </c>
      <c r="AW1417" s="14" t="s">
        <v>35</v>
      </c>
      <c r="AX1417" s="14" t="s">
        <v>73</v>
      </c>
      <c r="AY1417" s="254" t="s">
        <v>188</v>
      </c>
    </row>
    <row r="1418" s="14" customFormat="1">
      <c r="A1418" s="14"/>
      <c r="B1418" s="244"/>
      <c r="C1418" s="245"/>
      <c r="D1418" s="235" t="s">
        <v>198</v>
      </c>
      <c r="E1418" s="246" t="s">
        <v>19</v>
      </c>
      <c r="F1418" s="247" t="s">
        <v>7105</v>
      </c>
      <c r="G1418" s="245"/>
      <c r="H1418" s="248">
        <v>-3.2040000000000002</v>
      </c>
      <c r="I1418" s="249"/>
      <c r="J1418" s="245"/>
      <c r="K1418" s="245"/>
      <c r="L1418" s="250"/>
      <c r="M1418" s="251"/>
      <c r="N1418" s="252"/>
      <c r="O1418" s="252"/>
      <c r="P1418" s="252"/>
      <c r="Q1418" s="252"/>
      <c r="R1418" s="252"/>
      <c r="S1418" s="252"/>
      <c r="T1418" s="253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54" t="s">
        <v>198</v>
      </c>
      <c r="AU1418" s="254" t="s">
        <v>82</v>
      </c>
      <c r="AV1418" s="14" t="s">
        <v>82</v>
      </c>
      <c r="AW1418" s="14" t="s">
        <v>35</v>
      </c>
      <c r="AX1418" s="14" t="s">
        <v>73</v>
      </c>
      <c r="AY1418" s="254" t="s">
        <v>188</v>
      </c>
    </row>
    <row r="1419" s="13" customFormat="1">
      <c r="A1419" s="13"/>
      <c r="B1419" s="233"/>
      <c r="C1419" s="234"/>
      <c r="D1419" s="235" t="s">
        <v>198</v>
      </c>
      <c r="E1419" s="236" t="s">
        <v>19</v>
      </c>
      <c r="F1419" s="237" t="s">
        <v>6988</v>
      </c>
      <c r="G1419" s="234"/>
      <c r="H1419" s="236" t="s">
        <v>19</v>
      </c>
      <c r="I1419" s="238"/>
      <c r="J1419" s="234"/>
      <c r="K1419" s="234"/>
      <c r="L1419" s="239"/>
      <c r="M1419" s="240"/>
      <c r="N1419" s="241"/>
      <c r="O1419" s="241"/>
      <c r="P1419" s="241"/>
      <c r="Q1419" s="241"/>
      <c r="R1419" s="241"/>
      <c r="S1419" s="241"/>
      <c r="T1419" s="242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43" t="s">
        <v>198</v>
      </c>
      <c r="AU1419" s="243" t="s">
        <v>82</v>
      </c>
      <c r="AV1419" s="13" t="s">
        <v>80</v>
      </c>
      <c r="AW1419" s="13" t="s">
        <v>35</v>
      </c>
      <c r="AX1419" s="13" t="s">
        <v>73</v>
      </c>
      <c r="AY1419" s="243" t="s">
        <v>188</v>
      </c>
    </row>
    <row r="1420" s="14" customFormat="1">
      <c r="A1420" s="14"/>
      <c r="B1420" s="244"/>
      <c r="C1420" s="245"/>
      <c r="D1420" s="235" t="s">
        <v>198</v>
      </c>
      <c r="E1420" s="246" t="s">
        <v>19</v>
      </c>
      <c r="F1420" s="247" t="s">
        <v>7106</v>
      </c>
      <c r="G1420" s="245"/>
      <c r="H1420" s="248">
        <v>19.007999999999999</v>
      </c>
      <c r="I1420" s="249"/>
      <c r="J1420" s="245"/>
      <c r="K1420" s="245"/>
      <c r="L1420" s="250"/>
      <c r="M1420" s="251"/>
      <c r="N1420" s="252"/>
      <c r="O1420" s="252"/>
      <c r="P1420" s="252"/>
      <c r="Q1420" s="252"/>
      <c r="R1420" s="252"/>
      <c r="S1420" s="252"/>
      <c r="T1420" s="253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T1420" s="254" t="s">
        <v>198</v>
      </c>
      <c r="AU1420" s="254" t="s">
        <v>82</v>
      </c>
      <c r="AV1420" s="14" t="s">
        <v>82</v>
      </c>
      <c r="AW1420" s="14" t="s">
        <v>35</v>
      </c>
      <c r="AX1420" s="14" t="s">
        <v>73</v>
      </c>
      <c r="AY1420" s="254" t="s">
        <v>188</v>
      </c>
    </row>
    <row r="1421" s="14" customFormat="1">
      <c r="A1421" s="14"/>
      <c r="B1421" s="244"/>
      <c r="C1421" s="245"/>
      <c r="D1421" s="235" t="s">
        <v>198</v>
      </c>
      <c r="E1421" s="246" t="s">
        <v>19</v>
      </c>
      <c r="F1421" s="247" t="s">
        <v>7105</v>
      </c>
      <c r="G1421" s="245"/>
      <c r="H1421" s="248">
        <v>-3.2040000000000002</v>
      </c>
      <c r="I1421" s="249"/>
      <c r="J1421" s="245"/>
      <c r="K1421" s="245"/>
      <c r="L1421" s="250"/>
      <c r="M1421" s="251"/>
      <c r="N1421" s="252"/>
      <c r="O1421" s="252"/>
      <c r="P1421" s="252"/>
      <c r="Q1421" s="252"/>
      <c r="R1421" s="252"/>
      <c r="S1421" s="252"/>
      <c r="T1421" s="253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54" t="s">
        <v>198</v>
      </c>
      <c r="AU1421" s="254" t="s">
        <v>82</v>
      </c>
      <c r="AV1421" s="14" t="s">
        <v>82</v>
      </c>
      <c r="AW1421" s="14" t="s">
        <v>35</v>
      </c>
      <c r="AX1421" s="14" t="s">
        <v>73</v>
      </c>
      <c r="AY1421" s="254" t="s">
        <v>188</v>
      </c>
    </row>
    <row r="1422" s="13" customFormat="1">
      <c r="A1422" s="13"/>
      <c r="B1422" s="233"/>
      <c r="C1422" s="234"/>
      <c r="D1422" s="235" t="s">
        <v>198</v>
      </c>
      <c r="E1422" s="236" t="s">
        <v>19</v>
      </c>
      <c r="F1422" s="237" t="s">
        <v>6990</v>
      </c>
      <c r="G1422" s="234"/>
      <c r="H1422" s="236" t="s">
        <v>19</v>
      </c>
      <c r="I1422" s="238"/>
      <c r="J1422" s="234"/>
      <c r="K1422" s="234"/>
      <c r="L1422" s="239"/>
      <c r="M1422" s="240"/>
      <c r="N1422" s="241"/>
      <c r="O1422" s="241"/>
      <c r="P1422" s="241"/>
      <c r="Q1422" s="241"/>
      <c r="R1422" s="241"/>
      <c r="S1422" s="241"/>
      <c r="T1422" s="242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43" t="s">
        <v>198</v>
      </c>
      <c r="AU1422" s="243" t="s">
        <v>82</v>
      </c>
      <c r="AV1422" s="13" t="s">
        <v>80</v>
      </c>
      <c r="AW1422" s="13" t="s">
        <v>35</v>
      </c>
      <c r="AX1422" s="13" t="s">
        <v>73</v>
      </c>
      <c r="AY1422" s="243" t="s">
        <v>188</v>
      </c>
    </row>
    <row r="1423" s="14" customFormat="1">
      <c r="A1423" s="14"/>
      <c r="B1423" s="244"/>
      <c r="C1423" s="245"/>
      <c r="D1423" s="235" t="s">
        <v>198</v>
      </c>
      <c r="E1423" s="246" t="s">
        <v>19</v>
      </c>
      <c r="F1423" s="247" t="s">
        <v>7107</v>
      </c>
      <c r="G1423" s="245"/>
      <c r="H1423" s="248">
        <v>12.311999999999999</v>
      </c>
      <c r="I1423" s="249"/>
      <c r="J1423" s="245"/>
      <c r="K1423" s="245"/>
      <c r="L1423" s="250"/>
      <c r="M1423" s="251"/>
      <c r="N1423" s="252"/>
      <c r="O1423" s="252"/>
      <c r="P1423" s="252"/>
      <c r="Q1423" s="252"/>
      <c r="R1423" s="252"/>
      <c r="S1423" s="252"/>
      <c r="T1423" s="253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54" t="s">
        <v>198</v>
      </c>
      <c r="AU1423" s="254" t="s">
        <v>82</v>
      </c>
      <c r="AV1423" s="14" t="s">
        <v>82</v>
      </c>
      <c r="AW1423" s="14" t="s">
        <v>35</v>
      </c>
      <c r="AX1423" s="14" t="s">
        <v>73</v>
      </c>
      <c r="AY1423" s="254" t="s">
        <v>188</v>
      </c>
    </row>
    <row r="1424" s="14" customFormat="1">
      <c r="A1424" s="14"/>
      <c r="B1424" s="244"/>
      <c r="C1424" s="245"/>
      <c r="D1424" s="235" t="s">
        <v>198</v>
      </c>
      <c r="E1424" s="246" t="s">
        <v>19</v>
      </c>
      <c r="F1424" s="247" t="s">
        <v>7108</v>
      </c>
      <c r="G1424" s="245"/>
      <c r="H1424" s="248">
        <v>-1.6020000000000001</v>
      </c>
      <c r="I1424" s="249"/>
      <c r="J1424" s="245"/>
      <c r="K1424" s="245"/>
      <c r="L1424" s="250"/>
      <c r="M1424" s="251"/>
      <c r="N1424" s="252"/>
      <c r="O1424" s="252"/>
      <c r="P1424" s="252"/>
      <c r="Q1424" s="252"/>
      <c r="R1424" s="252"/>
      <c r="S1424" s="252"/>
      <c r="T1424" s="253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T1424" s="254" t="s">
        <v>198</v>
      </c>
      <c r="AU1424" s="254" t="s">
        <v>82</v>
      </c>
      <c r="AV1424" s="14" t="s">
        <v>82</v>
      </c>
      <c r="AW1424" s="14" t="s">
        <v>35</v>
      </c>
      <c r="AX1424" s="14" t="s">
        <v>73</v>
      </c>
      <c r="AY1424" s="254" t="s">
        <v>188</v>
      </c>
    </row>
    <row r="1425" s="13" customFormat="1">
      <c r="A1425" s="13"/>
      <c r="B1425" s="233"/>
      <c r="C1425" s="234"/>
      <c r="D1425" s="235" t="s">
        <v>198</v>
      </c>
      <c r="E1425" s="236" t="s">
        <v>19</v>
      </c>
      <c r="F1425" s="237" t="s">
        <v>7058</v>
      </c>
      <c r="G1425" s="234"/>
      <c r="H1425" s="236" t="s">
        <v>19</v>
      </c>
      <c r="I1425" s="238"/>
      <c r="J1425" s="234"/>
      <c r="K1425" s="234"/>
      <c r="L1425" s="239"/>
      <c r="M1425" s="240"/>
      <c r="N1425" s="241"/>
      <c r="O1425" s="241"/>
      <c r="P1425" s="241"/>
      <c r="Q1425" s="241"/>
      <c r="R1425" s="241"/>
      <c r="S1425" s="241"/>
      <c r="T1425" s="242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43" t="s">
        <v>198</v>
      </c>
      <c r="AU1425" s="243" t="s">
        <v>82</v>
      </c>
      <c r="AV1425" s="13" t="s">
        <v>80</v>
      </c>
      <c r="AW1425" s="13" t="s">
        <v>35</v>
      </c>
      <c r="AX1425" s="13" t="s">
        <v>73</v>
      </c>
      <c r="AY1425" s="243" t="s">
        <v>188</v>
      </c>
    </row>
    <row r="1426" s="14" customFormat="1">
      <c r="A1426" s="14"/>
      <c r="B1426" s="244"/>
      <c r="C1426" s="245"/>
      <c r="D1426" s="235" t="s">
        <v>198</v>
      </c>
      <c r="E1426" s="246" t="s">
        <v>19</v>
      </c>
      <c r="F1426" s="247" t="s">
        <v>7109</v>
      </c>
      <c r="G1426" s="245"/>
      <c r="H1426" s="248">
        <v>12.545999999999999</v>
      </c>
      <c r="I1426" s="249"/>
      <c r="J1426" s="245"/>
      <c r="K1426" s="245"/>
      <c r="L1426" s="250"/>
      <c r="M1426" s="251"/>
      <c r="N1426" s="252"/>
      <c r="O1426" s="252"/>
      <c r="P1426" s="252"/>
      <c r="Q1426" s="252"/>
      <c r="R1426" s="252"/>
      <c r="S1426" s="252"/>
      <c r="T1426" s="253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T1426" s="254" t="s">
        <v>198</v>
      </c>
      <c r="AU1426" s="254" t="s">
        <v>82</v>
      </c>
      <c r="AV1426" s="14" t="s">
        <v>82</v>
      </c>
      <c r="AW1426" s="14" t="s">
        <v>35</v>
      </c>
      <c r="AX1426" s="14" t="s">
        <v>73</v>
      </c>
      <c r="AY1426" s="254" t="s">
        <v>188</v>
      </c>
    </row>
    <row r="1427" s="14" customFormat="1">
      <c r="A1427" s="14"/>
      <c r="B1427" s="244"/>
      <c r="C1427" s="245"/>
      <c r="D1427" s="235" t="s">
        <v>198</v>
      </c>
      <c r="E1427" s="246" t="s">
        <v>19</v>
      </c>
      <c r="F1427" s="247" t="s">
        <v>7110</v>
      </c>
      <c r="G1427" s="245"/>
      <c r="H1427" s="248">
        <v>-1.6200000000000001</v>
      </c>
      <c r="I1427" s="249"/>
      <c r="J1427" s="245"/>
      <c r="K1427" s="245"/>
      <c r="L1427" s="250"/>
      <c r="M1427" s="251"/>
      <c r="N1427" s="252"/>
      <c r="O1427" s="252"/>
      <c r="P1427" s="252"/>
      <c r="Q1427" s="252"/>
      <c r="R1427" s="252"/>
      <c r="S1427" s="252"/>
      <c r="T1427" s="253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T1427" s="254" t="s">
        <v>198</v>
      </c>
      <c r="AU1427" s="254" t="s">
        <v>82</v>
      </c>
      <c r="AV1427" s="14" t="s">
        <v>82</v>
      </c>
      <c r="AW1427" s="14" t="s">
        <v>35</v>
      </c>
      <c r="AX1427" s="14" t="s">
        <v>73</v>
      </c>
      <c r="AY1427" s="254" t="s">
        <v>188</v>
      </c>
    </row>
    <row r="1428" s="13" customFormat="1">
      <c r="A1428" s="13"/>
      <c r="B1428" s="233"/>
      <c r="C1428" s="234"/>
      <c r="D1428" s="235" t="s">
        <v>198</v>
      </c>
      <c r="E1428" s="236" t="s">
        <v>19</v>
      </c>
      <c r="F1428" s="237" t="s">
        <v>6944</v>
      </c>
      <c r="G1428" s="234"/>
      <c r="H1428" s="236" t="s">
        <v>19</v>
      </c>
      <c r="I1428" s="238"/>
      <c r="J1428" s="234"/>
      <c r="K1428" s="234"/>
      <c r="L1428" s="239"/>
      <c r="M1428" s="240"/>
      <c r="N1428" s="241"/>
      <c r="O1428" s="241"/>
      <c r="P1428" s="241"/>
      <c r="Q1428" s="241"/>
      <c r="R1428" s="241"/>
      <c r="S1428" s="241"/>
      <c r="T1428" s="242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43" t="s">
        <v>198</v>
      </c>
      <c r="AU1428" s="243" t="s">
        <v>82</v>
      </c>
      <c r="AV1428" s="13" t="s">
        <v>80</v>
      </c>
      <c r="AW1428" s="13" t="s">
        <v>35</v>
      </c>
      <c r="AX1428" s="13" t="s">
        <v>73</v>
      </c>
      <c r="AY1428" s="243" t="s">
        <v>188</v>
      </c>
    </row>
    <row r="1429" s="14" customFormat="1">
      <c r="A1429" s="14"/>
      <c r="B1429" s="244"/>
      <c r="C1429" s="245"/>
      <c r="D1429" s="235" t="s">
        <v>198</v>
      </c>
      <c r="E1429" s="246" t="s">
        <v>19</v>
      </c>
      <c r="F1429" s="247" t="s">
        <v>2583</v>
      </c>
      <c r="G1429" s="245"/>
      <c r="H1429" s="248">
        <v>12.186</v>
      </c>
      <c r="I1429" s="249"/>
      <c r="J1429" s="245"/>
      <c r="K1429" s="245"/>
      <c r="L1429" s="250"/>
      <c r="M1429" s="251"/>
      <c r="N1429" s="252"/>
      <c r="O1429" s="252"/>
      <c r="P1429" s="252"/>
      <c r="Q1429" s="252"/>
      <c r="R1429" s="252"/>
      <c r="S1429" s="252"/>
      <c r="T1429" s="253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54" t="s">
        <v>198</v>
      </c>
      <c r="AU1429" s="254" t="s">
        <v>82</v>
      </c>
      <c r="AV1429" s="14" t="s">
        <v>82</v>
      </c>
      <c r="AW1429" s="14" t="s">
        <v>35</v>
      </c>
      <c r="AX1429" s="14" t="s">
        <v>73</v>
      </c>
      <c r="AY1429" s="254" t="s">
        <v>188</v>
      </c>
    </row>
    <row r="1430" s="14" customFormat="1">
      <c r="A1430" s="14"/>
      <c r="B1430" s="244"/>
      <c r="C1430" s="245"/>
      <c r="D1430" s="235" t="s">
        <v>198</v>
      </c>
      <c r="E1430" s="246" t="s">
        <v>19</v>
      </c>
      <c r="F1430" s="247" t="s">
        <v>1818</v>
      </c>
      <c r="G1430" s="245"/>
      <c r="H1430" s="248">
        <v>-3.2400000000000002</v>
      </c>
      <c r="I1430" s="249"/>
      <c r="J1430" s="245"/>
      <c r="K1430" s="245"/>
      <c r="L1430" s="250"/>
      <c r="M1430" s="251"/>
      <c r="N1430" s="252"/>
      <c r="O1430" s="252"/>
      <c r="P1430" s="252"/>
      <c r="Q1430" s="252"/>
      <c r="R1430" s="252"/>
      <c r="S1430" s="252"/>
      <c r="T1430" s="253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T1430" s="254" t="s">
        <v>198</v>
      </c>
      <c r="AU1430" s="254" t="s">
        <v>82</v>
      </c>
      <c r="AV1430" s="14" t="s">
        <v>82</v>
      </c>
      <c r="AW1430" s="14" t="s">
        <v>35</v>
      </c>
      <c r="AX1430" s="14" t="s">
        <v>73</v>
      </c>
      <c r="AY1430" s="254" t="s">
        <v>188</v>
      </c>
    </row>
    <row r="1431" s="13" customFormat="1">
      <c r="A1431" s="13"/>
      <c r="B1431" s="233"/>
      <c r="C1431" s="234"/>
      <c r="D1431" s="235" t="s">
        <v>198</v>
      </c>
      <c r="E1431" s="236" t="s">
        <v>19</v>
      </c>
      <c r="F1431" s="237" t="s">
        <v>6945</v>
      </c>
      <c r="G1431" s="234"/>
      <c r="H1431" s="236" t="s">
        <v>19</v>
      </c>
      <c r="I1431" s="238"/>
      <c r="J1431" s="234"/>
      <c r="K1431" s="234"/>
      <c r="L1431" s="239"/>
      <c r="M1431" s="240"/>
      <c r="N1431" s="241"/>
      <c r="O1431" s="241"/>
      <c r="P1431" s="241"/>
      <c r="Q1431" s="241"/>
      <c r="R1431" s="241"/>
      <c r="S1431" s="241"/>
      <c r="T1431" s="242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43" t="s">
        <v>198</v>
      </c>
      <c r="AU1431" s="243" t="s">
        <v>82</v>
      </c>
      <c r="AV1431" s="13" t="s">
        <v>80</v>
      </c>
      <c r="AW1431" s="13" t="s">
        <v>35</v>
      </c>
      <c r="AX1431" s="13" t="s">
        <v>73</v>
      </c>
      <c r="AY1431" s="243" t="s">
        <v>188</v>
      </c>
    </row>
    <row r="1432" s="14" customFormat="1">
      <c r="A1432" s="14"/>
      <c r="B1432" s="244"/>
      <c r="C1432" s="245"/>
      <c r="D1432" s="235" t="s">
        <v>198</v>
      </c>
      <c r="E1432" s="246" t="s">
        <v>19</v>
      </c>
      <c r="F1432" s="247" t="s">
        <v>7111</v>
      </c>
      <c r="G1432" s="245"/>
      <c r="H1432" s="248">
        <v>23.904</v>
      </c>
      <c r="I1432" s="249"/>
      <c r="J1432" s="245"/>
      <c r="K1432" s="245"/>
      <c r="L1432" s="250"/>
      <c r="M1432" s="251"/>
      <c r="N1432" s="252"/>
      <c r="O1432" s="252"/>
      <c r="P1432" s="252"/>
      <c r="Q1432" s="252"/>
      <c r="R1432" s="252"/>
      <c r="S1432" s="252"/>
      <c r="T1432" s="253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T1432" s="254" t="s">
        <v>198</v>
      </c>
      <c r="AU1432" s="254" t="s">
        <v>82</v>
      </c>
      <c r="AV1432" s="14" t="s">
        <v>82</v>
      </c>
      <c r="AW1432" s="14" t="s">
        <v>35</v>
      </c>
      <c r="AX1432" s="14" t="s">
        <v>73</v>
      </c>
      <c r="AY1432" s="254" t="s">
        <v>188</v>
      </c>
    </row>
    <row r="1433" s="14" customFormat="1">
      <c r="A1433" s="14"/>
      <c r="B1433" s="244"/>
      <c r="C1433" s="245"/>
      <c r="D1433" s="235" t="s">
        <v>198</v>
      </c>
      <c r="E1433" s="246" t="s">
        <v>19</v>
      </c>
      <c r="F1433" s="247" t="s">
        <v>7110</v>
      </c>
      <c r="G1433" s="245"/>
      <c r="H1433" s="248">
        <v>-1.6200000000000001</v>
      </c>
      <c r="I1433" s="249"/>
      <c r="J1433" s="245"/>
      <c r="K1433" s="245"/>
      <c r="L1433" s="250"/>
      <c r="M1433" s="251"/>
      <c r="N1433" s="252"/>
      <c r="O1433" s="252"/>
      <c r="P1433" s="252"/>
      <c r="Q1433" s="252"/>
      <c r="R1433" s="252"/>
      <c r="S1433" s="252"/>
      <c r="T1433" s="253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54" t="s">
        <v>198</v>
      </c>
      <c r="AU1433" s="254" t="s">
        <v>82</v>
      </c>
      <c r="AV1433" s="14" t="s">
        <v>82</v>
      </c>
      <c r="AW1433" s="14" t="s">
        <v>35</v>
      </c>
      <c r="AX1433" s="14" t="s">
        <v>73</v>
      </c>
      <c r="AY1433" s="254" t="s">
        <v>188</v>
      </c>
    </row>
    <row r="1434" s="13" customFormat="1">
      <c r="A1434" s="13"/>
      <c r="B1434" s="233"/>
      <c r="C1434" s="234"/>
      <c r="D1434" s="235" t="s">
        <v>198</v>
      </c>
      <c r="E1434" s="236" t="s">
        <v>19</v>
      </c>
      <c r="F1434" s="237" t="s">
        <v>7065</v>
      </c>
      <c r="G1434" s="234"/>
      <c r="H1434" s="236" t="s">
        <v>19</v>
      </c>
      <c r="I1434" s="238"/>
      <c r="J1434" s="234"/>
      <c r="K1434" s="234"/>
      <c r="L1434" s="239"/>
      <c r="M1434" s="240"/>
      <c r="N1434" s="241"/>
      <c r="O1434" s="241"/>
      <c r="P1434" s="241"/>
      <c r="Q1434" s="241"/>
      <c r="R1434" s="241"/>
      <c r="S1434" s="241"/>
      <c r="T1434" s="242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43" t="s">
        <v>198</v>
      </c>
      <c r="AU1434" s="243" t="s">
        <v>82</v>
      </c>
      <c r="AV1434" s="13" t="s">
        <v>80</v>
      </c>
      <c r="AW1434" s="13" t="s">
        <v>35</v>
      </c>
      <c r="AX1434" s="13" t="s">
        <v>73</v>
      </c>
      <c r="AY1434" s="243" t="s">
        <v>188</v>
      </c>
    </row>
    <row r="1435" s="14" customFormat="1">
      <c r="A1435" s="14"/>
      <c r="B1435" s="244"/>
      <c r="C1435" s="245"/>
      <c r="D1435" s="235" t="s">
        <v>198</v>
      </c>
      <c r="E1435" s="246" t="s">
        <v>19</v>
      </c>
      <c r="F1435" s="247" t="s">
        <v>7112</v>
      </c>
      <c r="G1435" s="245"/>
      <c r="H1435" s="248">
        <v>12.826000000000001</v>
      </c>
      <c r="I1435" s="249"/>
      <c r="J1435" s="245"/>
      <c r="K1435" s="245"/>
      <c r="L1435" s="250"/>
      <c r="M1435" s="251"/>
      <c r="N1435" s="252"/>
      <c r="O1435" s="252"/>
      <c r="P1435" s="252"/>
      <c r="Q1435" s="252"/>
      <c r="R1435" s="252"/>
      <c r="S1435" s="252"/>
      <c r="T1435" s="253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T1435" s="254" t="s">
        <v>198</v>
      </c>
      <c r="AU1435" s="254" t="s">
        <v>82</v>
      </c>
      <c r="AV1435" s="14" t="s">
        <v>82</v>
      </c>
      <c r="AW1435" s="14" t="s">
        <v>35</v>
      </c>
      <c r="AX1435" s="14" t="s">
        <v>73</v>
      </c>
      <c r="AY1435" s="254" t="s">
        <v>188</v>
      </c>
    </row>
    <row r="1436" s="14" customFormat="1">
      <c r="A1436" s="14"/>
      <c r="B1436" s="244"/>
      <c r="C1436" s="245"/>
      <c r="D1436" s="235" t="s">
        <v>198</v>
      </c>
      <c r="E1436" s="246" t="s">
        <v>19</v>
      </c>
      <c r="F1436" s="247" t="s">
        <v>7113</v>
      </c>
      <c r="G1436" s="245"/>
      <c r="H1436" s="248">
        <v>-1.6160000000000001</v>
      </c>
      <c r="I1436" s="249"/>
      <c r="J1436" s="245"/>
      <c r="K1436" s="245"/>
      <c r="L1436" s="250"/>
      <c r="M1436" s="251"/>
      <c r="N1436" s="252"/>
      <c r="O1436" s="252"/>
      <c r="P1436" s="252"/>
      <c r="Q1436" s="252"/>
      <c r="R1436" s="252"/>
      <c r="S1436" s="252"/>
      <c r="T1436" s="253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T1436" s="254" t="s">
        <v>198</v>
      </c>
      <c r="AU1436" s="254" t="s">
        <v>82</v>
      </c>
      <c r="AV1436" s="14" t="s">
        <v>82</v>
      </c>
      <c r="AW1436" s="14" t="s">
        <v>35</v>
      </c>
      <c r="AX1436" s="14" t="s">
        <v>73</v>
      </c>
      <c r="AY1436" s="254" t="s">
        <v>188</v>
      </c>
    </row>
    <row r="1437" s="13" customFormat="1">
      <c r="A1437" s="13"/>
      <c r="B1437" s="233"/>
      <c r="C1437" s="234"/>
      <c r="D1437" s="235" t="s">
        <v>198</v>
      </c>
      <c r="E1437" s="236" t="s">
        <v>19</v>
      </c>
      <c r="F1437" s="237" t="s">
        <v>7067</v>
      </c>
      <c r="G1437" s="234"/>
      <c r="H1437" s="236" t="s">
        <v>19</v>
      </c>
      <c r="I1437" s="238"/>
      <c r="J1437" s="234"/>
      <c r="K1437" s="234"/>
      <c r="L1437" s="239"/>
      <c r="M1437" s="240"/>
      <c r="N1437" s="241"/>
      <c r="O1437" s="241"/>
      <c r="P1437" s="241"/>
      <c r="Q1437" s="241"/>
      <c r="R1437" s="241"/>
      <c r="S1437" s="241"/>
      <c r="T1437" s="242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T1437" s="243" t="s">
        <v>198</v>
      </c>
      <c r="AU1437" s="243" t="s">
        <v>82</v>
      </c>
      <c r="AV1437" s="13" t="s">
        <v>80</v>
      </c>
      <c r="AW1437" s="13" t="s">
        <v>35</v>
      </c>
      <c r="AX1437" s="13" t="s">
        <v>73</v>
      </c>
      <c r="AY1437" s="243" t="s">
        <v>188</v>
      </c>
    </row>
    <row r="1438" s="14" customFormat="1">
      <c r="A1438" s="14"/>
      <c r="B1438" s="244"/>
      <c r="C1438" s="245"/>
      <c r="D1438" s="235" t="s">
        <v>198</v>
      </c>
      <c r="E1438" s="246" t="s">
        <v>19</v>
      </c>
      <c r="F1438" s="247" t="s">
        <v>7114</v>
      </c>
      <c r="G1438" s="245"/>
      <c r="H1438" s="248">
        <v>7.2000000000000002</v>
      </c>
      <c r="I1438" s="249"/>
      <c r="J1438" s="245"/>
      <c r="K1438" s="245"/>
      <c r="L1438" s="250"/>
      <c r="M1438" s="251"/>
      <c r="N1438" s="252"/>
      <c r="O1438" s="252"/>
      <c r="P1438" s="252"/>
      <c r="Q1438" s="252"/>
      <c r="R1438" s="252"/>
      <c r="S1438" s="252"/>
      <c r="T1438" s="253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T1438" s="254" t="s">
        <v>198</v>
      </c>
      <c r="AU1438" s="254" t="s">
        <v>82</v>
      </c>
      <c r="AV1438" s="14" t="s">
        <v>82</v>
      </c>
      <c r="AW1438" s="14" t="s">
        <v>35</v>
      </c>
      <c r="AX1438" s="14" t="s">
        <v>73</v>
      </c>
      <c r="AY1438" s="254" t="s">
        <v>188</v>
      </c>
    </row>
    <row r="1439" s="14" customFormat="1">
      <c r="A1439" s="14"/>
      <c r="B1439" s="244"/>
      <c r="C1439" s="245"/>
      <c r="D1439" s="235" t="s">
        <v>198</v>
      </c>
      <c r="E1439" s="246" t="s">
        <v>19</v>
      </c>
      <c r="F1439" s="247" t="s">
        <v>7115</v>
      </c>
      <c r="G1439" s="245"/>
      <c r="H1439" s="248">
        <v>-4.3200000000000003</v>
      </c>
      <c r="I1439" s="249"/>
      <c r="J1439" s="245"/>
      <c r="K1439" s="245"/>
      <c r="L1439" s="250"/>
      <c r="M1439" s="251"/>
      <c r="N1439" s="252"/>
      <c r="O1439" s="252"/>
      <c r="P1439" s="252"/>
      <c r="Q1439" s="252"/>
      <c r="R1439" s="252"/>
      <c r="S1439" s="252"/>
      <c r="T1439" s="253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T1439" s="254" t="s">
        <v>198</v>
      </c>
      <c r="AU1439" s="254" t="s">
        <v>82</v>
      </c>
      <c r="AV1439" s="14" t="s">
        <v>82</v>
      </c>
      <c r="AW1439" s="14" t="s">
        <v>35</v>
      </c>
      <c r="AX1439" s="14" t="s">
        <v>73</v>
      </c>
      <c r="AY1439" s="254" t="s">
        <v>188</v>
      </c>
    </row>
    <row r="1440" s="13" customFormat="1">
      <c r="A1440" s="13"/>
      <c r="B1440" s="233"/>
      <c r="C1440" s="234"/>
      <c r="D1440" s="235" t="s">
        <v>198</v>
      </c>
      <c r="E1440" s="236" t="s">
        <v>19</v>
      </c>
      <c r="F1440" s="237" t="s">
        <v>7069</v>
      </c>
      <c r="G1440" s="234"/>
      <c r="H1440" s="236" t="s">
        <v>19</v>
      </c>
      <c r="I1440" s="238"/>
      <c r="J1440" s="234"/>
      <c r="K1440" s="234"/>
      <c r="L1440" s="239"/>
      <c r="M1440" s="240"/>
      <c r="N1440" s="241"/>
      <c r="O1440" s="241"/>
      <c r="P1440" s="241"/>
      <c r="Q1440" s="241"/>
      <c r="R1440" s="241"/>
      <c r="S1440" s="241"/>
      <c r="T1440" s="242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43" t="s">
        <v>198</v>
      </c>
      <c r="AU1440" s="243" t="s">
        <v>82</v>
      </c>
      <c r="AV1440" s="13" t="s">
        <v>80</v>
      </c>
      <c r="AW1440" s="13" t="s">
        <v>35</v>
      </c>
      <c r="AX1440" s="13" t="s">
        <v>73</v>
      </c>
      <c r="AY1440" s="243" t="s">
        <v>188</v>
      </c>
    </row>
    <row r="1441" s="14" customFormat="1">
      <c r="A1441" s="14"/>
      <c r="B1441" s="244"/>
      <c r="C1441" s="245"/>
      <c r="D1441" s="235" t="s">
        <v>198</v>
      </c>
      <c r="E1441" s="246" t="s">
        <v>19</v>
      </c>
      <c r="F1441" s="247" t="s">
        <v>7116</v>
      </c>
      <c r="G1441" s="245"/>
      <c r="H1441" s="248">
        <v>8.6400000000000006</v>
      </c>
      <c r="I1441" s="249"/>
      <c r="J1441" s="245"/>
      <c r="K1441" s="245"/>
      <c r="L1441" s="250"/>
      <c r="M1441" s="251"/>
      <c r="N1441" s="252"/>
      <c r="O1441" s="252"/>
      <c r="P1441" s="252"/>
      <c r="Q1441" s="252"/>
      <c r="R1441" s="252"/>
      <c r="S1441" s="252"/>
      <c r="T1441" s="253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T1441" s="254" t="s">
        <v>198</v>
      </c>
      <c r="AU1441" s="254" t="s">
        <v>82</v>
      </c>
      <c r="AV1441" s="14" t="s">
        <v>82</v>
      </c>
      <c r="AW1441" s="14" t="s">
        <v>35</v>
      </c>
      <c r="AX1441" s="14" t="s">
        <v>73</v>
      </c>
      <c r="AY1441" s="254" t="s">
        <v>188</v>
      </c>
    </row>
    <row r="1442" s="14" customFormat="1">
      <c r="A1442" s="14"/>
      <c r="B1442" s="244"/>
      <c r="C1442" s="245"/>
      <c r="D1442" s="235" t="s">
        <v>198</v>
      </c>
      <c r="E1442" s="246" t="s">
        <v>19</v>
      </c>
      <c r="F1442" s="247" t="s">
        <v>7117</v>
      </c>
      <c r="G1442" s="245"/>
      <c r="H1442" s="248">
        <v>-1.44</v>
      </c>
      <c r="I1442" s="249"/>
      <c r="J1442" s="245"/>
      <c r="K1442" s="245"/>
      <c r="L1442" s="250"/>
      <c r="M1442" s="251"/>
      <c r="N1442" s="252"/>
      <c r="O1442" s="252"/>
      <c r="P1442" s="252"/>
      <c r="Q1442" s="252"/>
      <c r="R1442" s="252"/>
      <c r="S1442" s="252"/>
      <c r="T1442" s="253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T1442" s="254" t="s">
        <v>198</v>
      </c>
      <c r="AU1442" s="254" t="s">
        <v>82</v>
      </c>
      <c r="AV1442" s="14" t="s">
        <v>82</v>
      </c>
      <c r="AW1442" s="14" t="s">
        <v>35</v>
      </c>
      <c r="AX1442" s="14" t="s">
        <v>73</v>
      </c>
      <c r="AY1442" s="254" t="s">
        <v>188</v>
      </c>
    </row>
    <row r="1443" s="15" customFormat="1">
      <c r="A1443" s="15"/>
      <c r="B1443" s="255"/>
      <c r="C1443" s="256"/>
      <c r="D1443" s="235" t="s">
        <v>198</v>
      </c>
      <c r="E1443" s="257" t="s">
        <v>19</v>
      </c>
      <c r="F1443" s="258" t="s">
        <v>229</v>
      </c>
      <c r="G1443" s="256"/>
      <c r="H1443" s="259">
        <v>102.974</v>
      </c>
      <c r="I1443" s="260"/>
      <c r="J1443" s="256"/>
      <c r="K1443" s="256"/>
      <c r="L1443" s="261"/>
      <c r="M1443" s="262"/>
      <c r="N1443" s="263"/>
      <c r="O1443" s="263"/>
      <c r="P1443" s="263"/>
      <c r="Q1443" s="263"/>
      <c r="R1443" s="263"/>
      <c r="S1443" s="263"/>
      <c r="T1443" s="264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T1443" s="265" t="s">
        <v>198</v>
      </c>
      <c r="AU1443" s="265" t="s">
        <v>82</v>
      </c>
      <c r="AV1443" s="15" t="s">
        <v>135</v>
      </c>
      <c r="AW1443" s="15" t="s">
        <v>35</v>
      </c>
      <c r="AX1443" s="15" t="s">
        <v>80</v>
      </c>
      <c r="AY1443" s="265" t="s">
        <v>188</v>
      </c>
    </row>
    <row r="1444" s="14" customFormat="1">
      <c r="A1444" s="14"/>
      <c r="B1444" s="244"/>
      <c r="C1444" s="245"/>
      <c r="D1444" s="235" t="s">
        <v>198</v>
      </c>
      <c r="E1444" s="245"/>
      <c r="F1444" s="247" t="s">
        <v>7451</v>
      </c>
      <c r="G1444" s="245"/>
      <c r="H1444" s="248">
        <v>113.271</v>
      </c>
      <c r="I1444" s="249"/>
      <c r="J1444" s="245"/>
      <c r="K1444" s="245"/>
      <c r="L1444" s="250"/>
      <c r="M1444" s="251"/>
      <c r="N1444" s="252"/>
      <c r="O1444" s="252"/>
      <c r="P1444" s="252"/>
      <c r="Q1444" s="252"/>
      <c r="R1444" s="252"/>
      <c r="S1444" s="252"/>
      <c r="T1444" s="253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T1444" s="254" t="s">
        <v>198</v>
      </c>
      <c r="AU1444" s="254" t="s">
        <v>82</v>
      </c>
      <c r="AV1444" s="14" t="s">
        <v>82</v>
      </c>
      <c r="AW1444" s="14" t="s">
        <v>4</v>
      </c>
      <c r="AX1444" s="14" t="s">
        <v>80</v>
      </c>
      <c r="AY1444" s="254" t="s">
        <v>188</v>
      </c>
    </row>
    <row r="1445" s="2" customFormat="1" ht="16.5" customHeight="1">
      <c r="A1445" s="40"/>
      <c r="B1445" s="41"/>
      <c r="C1445" s="215" t="s">
        <v>2138</v>
      </c>
      <c r="D1445" s="215" t="s">
        <v>190</v>
      </c>
      <c r="E1445" s="216" t="s">
        <v>2218</v>
      </c>
      <c r="F1445" s="217" t="s">
        <v>2219</v>
      </c>
      <c r="G1445" s="218" t="s">
        <v>243</v>
      </c>
      <c r="H1445" s="219">
        <v>1.3999999999999999</v>
      </c>
      <c r="I1445" s="220"/>
      <c r="J1445" s="221">
        <f>ROUND(I1445*H1445,2)</f>
        <v>0</v>
      </c>
      <c r="K1445" s="217" t="s">
        <v>194</v>
      </c>
      <c r="L1445" s="46"/>
      <c r="M1445" s="222" t="s">
        <v>19</v>
      </c>
      <c r="N1445" s="223" t="s">
        <v>44</v>
      </c>
      <c r="O1445" s="86"/>
      <c r="P1445" s="224">
        <f>O1445*H1445</f>
        <v>0</v>
      </c>
      <c r="Q1445" s="224">
        <v>0.00063000000000000003</v>
      </c>
      <c r="R1445" s="224">
        <f>Q1445*H1445</f>
        <v>0.00088199999999999997</v>
      </c>
      <c r="S1445" s="224">
        <v>0</v>
      </c>
      <c r="T1445" s="225">
        <f>S1445*H1445</f>
        <v>0</v>
      </c>
      <c r="U1445" s="40"/>
      <c r="V1445" s="40"/>
      <c r="W1445" s="40"/>
      <c r="X1445" s="40"/>
      <c r="Y1445" s="40"/>
      <c r="Z1445" s="40"/>
      <c r="AA1445" s="40"/>
      <c r="AB1445" s="40"/>
      <c r="AC1445" s="40"/>
      <c r="AD1445" s="40"/>
      <c r="AE1445" s="40"/>
      <c r="AR1445" s="226" t="s">
        <v>342</v>
      </c>
      <c r="AT1445" s="226" t="s">
        <v>190</v>
      </c>
      <c r="AU1445" s="226" t="s">
        <v>82</v>
      </c>
      <c r="AY1445" s="19" t="s">
        <v>188</v>
      </c>
      <c r="BE1445" s="227">
        <f>IF(N1445="základní",J1445,0)</f>
        <v>0</v>
      </c>
      <c r="BF1445" s="227">
        <f>IF(N1445="snížená",J1445,0)</f>
        <v>0</v>
      </c>
      <c r="BG1445" s="227">
        <f>IF(N1445="zákl. přenesená",J1445,0)</f>
        <v>0</v>
      </c>
      <c r="BH1445" s="227">
        <f>IF(N1445="sníž. přenesená",J1445,0)</f>
        <v>0</v>
      </c>
      <c r="BI1445" s="227">
        <f>IF(N1445="nulová",J1445,0)</f>
        <v>0</v>
      </c>
      <c r="BJ1445" s="19" t="s">
        <v>80</v>
      </c>
      <c r="BK1445" s="227">
        <f>ROUND(I1445*H1445,2)</f>
        <v>0</v>
      </c>
      <c r="BL1445" s="19" t="s">
        <v>342</v>
      </c>
      <c r="BM1445" s="226" t="s">
        <v>7452</v>
      </c>
    </row>
    <row r="1446" s="2" customFormat="1">
      <c r="A1446" s="40"/>
      <c r="B1446" s="41"/>
      <c r="C1446" s="42"/>
      <c r="D1446" s="228" t="s">
        <v>196</v>
      </c>
      <c r="E1446" s="42"/>
      <c r="F1446" s="229" t="s">
        <v>2221</v>
      </c>
      <c r="G1446" s="42"/>
      <c r="H1446" s="42"/>
      <c r="I1446" s="230"/>
      <c r="J1446" s="42"/>
      <c r="K1446" s="42"/>
      <c r="L1446" s="46"/>
      <c r="M1446" s="231"/>
      <c r="N1446" s="232"/>
      <c r="O1446" s="86"/>
      <c r="P1446" s="86"/>
      <c r="Q1446" s="86"/>
      <c r="R1446" s="86"/>
      <c r="S1446" s="86"/>
      <c r="T1446" s="87"/>
      <c r="U1446" s="40"/>
      <c r="V1446" s="40"/>
      <c r="W1446" s="40"/>
      <c r="X1446" s="40"/>
      <c r="Y1446" s="40"/>
      <c r="Z1446" s="40"/>
      <c r="AA1446" s="40"/>
      <c r="AB1446" s="40"/>
      <c r="AC1446" s="40"/>
      <c r="AD1446" s="40"/>
      <c r="AE1446" s="40"/>
      <c r="AT1446" s="19" t="s">
        <v>196</v>
      </c>
      <c r="AU1446" s="19" t="s">
        <v>82</v>
      </c>
    </row>
    <row r="1447" s="13" customFormat="1">
      <c r="A1447" s="13"/>
      <c r="B1447" s="233"/>
      <c r="C1447" s="234"/>
      <c r="D1447" s="235" t="s">
        <v>198</v>
      </c>
      <c r="E1447" s="236" t="s">
        <v>19</v>
      </c>
      <c r="F1447" s="237" t="s">
        <v>7453</v>
      </c>
      <c r="G1447" s="234"/>
      <c r="H1447" s="236" t="s">
        <v>19</v>
      </c>
      <c r="I1447" s="238"/>
      <c r="J1447" s="234"/>
      <c r="K1447" s="234"/>
      <c r="L1447" s="239"/>
      <c r="M1447" s="240"/>
      <c r="N1447" s="241"/>
      <c r="O1447" s="241"/>
      <c r="P1447" s="241"/>
      <c r="Q1447" s="241"/>
      <c r="R1447" s="241"/>
      <c r="S1447" s="241"/>
      <c r="T1447" s="242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43" t="s">
        <v>198</v>
      </c>
      <c r="AU1447" s="243" t="s">
        <v>82</v>
      </c>
      <c r="AV1447" s="13" t="s">
        <v>80</v>
      </c>
      <c r="AW1447" s="13" t="s">
        <v>35</v>
      </c>
      <c r="AX1447" s="13" t="s">
        <v>73</v>
      </c>
      <c r="AY1447" s="243" t="s">
        <v>188</v>
      </c>
    </row>
    <row r="1448" s="14" customFormat="1">
      <c r="A1448" s="14"/>
      <c r="B1448" s="244"/>
      <c r="C1448" s="245"/>
      <c r="D1448" s="235" t="s">
        <v>198</v>
      </c>
      <c r="E1448" s="246" t="s">
        <v>19</v>
      </c>
      <c r="F1448" s="247" t="s">
        <v>7454</v>
      </c>
      <c r="G1448" s="245"/>
      <c r="H1448" s="248">
        <v>1.3999999999999999</v>
      </c>
      <c r="I1448" s="249"/>
      <c r="J1448" s="245"/>
      <c r="K1448" s="245"/>
      <c r="L1448" s="250"/>
      <c r="M1448" s="251"/>
      <c r="N1448" s="252"/>
      <c r="O1448" s="252"/>
      <c r="P1448" s="252"/>
      <c r="Q1448" s="252"/>
      <c r="R1448" s="252"/>
      <c r="S1448" s="252"/>
      <c r="T1448" s="253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T1448" s="254" t="s">
        <v>198</v>
      </c>
      <c r="AU1448" s="254" t="s">
        <v>82</v>
      </c>
      <c r="AV1448" s="14" t="s">
        <v>82</v>
      </c>
      <c r="AW1448" s="14" t="s">
        <v>35</v>
      </c>
      <c r="AX1448" s="14" t="s">
        <v>73</v>
      </c>
      <c r="AY1448" s="254" t="s">
        <v>188</v>
      </c>
    </row>
    <row r="1449" s="15" customFormat="1">
      <c r="A1449" s="15"/>
      <c r="B1449" s="255"/>
      <c r="C1449" s="256"/>
      <c r="D1449" s="235" t="s">
        <v>198</v>
      </c>
      <c r="E1449" s="257" t="s">
        <v>19</v>
      </c>
      <c r="F1449" s="258" t="s">
        <v>229</v>
      </c>
      <c r="G1449" s="256"/>
      <c r="H1449" s="259">
        <v>1.3999999999999999</v>
      </c>
      <c r="I1449" s="260"/>
      <c r="J1449" s="256"/>
      <c r="K1449" s="256"/>
      <c r="L1449" s="261"/>
      <c r="M1449" s="262"/>
      <c r="N1449" s="263"/>
      <c r="O1449" s="263"/>
      <c r="P1449" s="263"/>
      <c r="Q1449" s="263"/>
      <c r="R1449" s="263"/>
      <c r="S1449" s="263"/>
      <c r="T1449" s="264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T1449" s="265" t="s">
        <v>198</v>
      </c>
      <c r="AU1449" s="265" t="s">
        <v>82</v>
      </c>
      <c r="AV1449" s="15" t="s">
        <v>135</v>
      </c>
      <c r="AW1449" s="15" t="s">
        <v>35</v>
      </c>
      <c r="AX1449" s="15" t="s">
        <v>80</v>
      </c>
      <c r="AY1449" s="265" t="s">
        <v>188</v>
      </c>
    </row>
    <row r="1450" s="2" customFormat="1" ht="16.5" customHeight="1">
      <c r="A1450" s="40"/>
      <c r="B1450" s="41"/>
      <c r="C1450" s="272" t="s">
        <v>2143</v>
      </c>
      <c r="D1450" s="272" t="s">
        <v>522</v>
      </c>
      <c r="E1450" s="273" t="s">
        <v>2224</v>
      </c>
      <c r="F1450" s="274" t="s">
        <v>2225</v>
      </c>
      <c r="G1450" s="275" t="s">
        <v>243</v>
      </c>
      <c r="H1450" s="276">
        <v>1.54</v>
      </c>
      <c r="I1450" s="277"/>
      <c r="J1450" s="278">
        <f>ROUND(I1450*H1450,2)</f>
        <v>0</v>
      </c>
      <c r="K1450" s="274" t="s">
        <v>194</v>
      </c>
      <c r="L1450" s="279"/>
      <c r="M1450" s="280" t="s">
        <v>19</v>
      </c>
      <c r="N1450" s="281" t="s">
        <v>44</v>
      </c>
      <c r="O1450" s="86"/>
      <c r="P1450" s="224">
        <f>O1450*H1450</f>
        <v>0</v>
      </c>
      <c r="Q1450" s="224">
        <v>0.01</v>
      </c>
      <c r="R1450" s="224">
        <f>Q1450*H1450</f>
        <v>0.015400000000000001</v>
      </c>
      <c r="S1450" s="224">
        <v>0</v>
      </c>
      <c r="T1450" s="225">
        <f>S1450*H1450</f>
        <v>0</v>
      </c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R1450" s="226" t="s">
        <v>630</v>
      </c>
      <c r="AT1450" s="226" t="s">
        <v>522</v>
      </c>
      <c r="AU1450" s="226" t="s">
        <v>82</v>
      </c>
      <c r="AY1450" s="19" t="s">
        <v>188</v>
      </c>
      <c r="BE1450" s="227">
        <f>IF(N1450="základní",J1450,0)</f>
        <v>0</v>
      </c>
      <c r="BF1450" s="227">
        <f>IF(N1450="snížená",J1450,0)</f>
        <v>0</v>
      </c>
      <c r="BG1450" s="227">
        <f>IF(N1450="zákl. přenesená",J1450,0)</f>
        <v>0</v>
      </c>
      <c r="BH1450" s="227">
        <f>IF(N1450="sníž. přenesená",J1450,0)</f>
        <v>0</v>
      </c>
      <c r="BI1450" s="227">
        <f>IF(N1450="nulová",J1450,0)</f>
        <v>0</v>
      </c>
      <c r="BJ1450" s="19" t="s">
        <v>80</v>
      </c>
      <c r="BK1450" s="227">
        <f>ROUND(I1450*H1450,2)</f>
        <v>0</v>
      </c>
      <c r="BL1450" s="19" t="s">
        <v>342</v>
      </c>
      <c r="BM1450" s="226" t="s">
        <v>7455</v>
      </c>
    </row>
    <row r="1451" s="13" customFormat="1">
      <c r="A1451" s="13"/>
      <c r="B1451" s="233"/>
      <c r="C1451" s="234"/>
      <c r="D1451" s="235" t="s">
        <v>198</v>
      </c>
      <c r="E1451" s="236" t="s">
        <v>19</v>
      </c>
      <c r="F1451" s="237" t="s">
        <v>7453</v>
      </c>
      <c r="G1451" s="234"/>
      <c r="H1451" s="236" t="s">
        <v>19</v>
      </c>
      <c r="I1451" s="238"/>
      <c r="J1451" s="234"/>
      <c r="K1451" s="234"/>
      <c r="L1451" s="239"/>
      <c r="M1451" s="240"/>
      <c r="N1451" s="241"/>
      <c r="O1451" s="241"/>
      <c r="P1451" s="241"/>
      <c r="Q1451" s="241"/>
      <c r="R1451" s="241"/>
      <c r="S1451" s="241"/>
      <c r="T1451" s="242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43" t="s">
        <v>198</v>
      </c>
      <c r="AU1451" s="243" t="s">
        <v>82</v>
      </c>
      <c r="AV1451" s="13" t="s">
        <v>80</v>
      </c>
      <c r="AW1451" s="13" t="s">
        <v>35</v>
      </c>
      <c r="AX1451" s="13" t="s">
        <v>73</v>
      </c>
      <c r="AY1451" s="243" t="s">
        <v>188</v>
      </c>
    </row>
    <row r="1452" s="14" customFormat="1">
      <c r="A1452" s="14"/>
      <c r="B1452" s="244"/>
      <c r="C1452" s="245"/>
      <c r="D1452" s="235" t="s">
        <v>198</v>
      </c>
      <c r="E1452" s="246" t="s">
        <v>19</v>
      </c>
      <c r="F1452" s="247" t="s">
        <v>7454</v>
      </c>
      <c r="G1452" s="245"/>
      <c r="H1452" s="248">
        <v>1.3999999999999999</v>
      </c>
      <c r="I1452" s="249"/>
      <c r="J1452" s="245"/>
      <c r="K1452" s="245"/>
      <c r="L1452" s="250"/>
      <c r="M1452" s="251"/>
      <c r="N1452" s="252"/>
      <c r="O1452" s="252"/>
      <c r="P1452" s="252"/>
      <c r="Q1452" s="252"/>
      <c r="R1452" s="252"/>
      <c r="S1452" s="252"/>
      <c r="T1452" s="253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T1452" s="254" t="s">
        <v>198</v>
      </c>
      <c r="AU1452" s="254" t="s">
        <v>82</v>
      </c>
      <c r="AV1452" s="14" t="s">
        <v>82</v>
      </c>
      <c r="AW1452" s="14" t="s">
        <v>35</v>
      </c>
      <c r="AX1452" s="14" t="s">
        <v>73</v>
      </c>
      <c r="AY1452" s="254" t="s">
        <v>188</v>
      </c>
    </row>
    <row r="1453" s="15" customFormat="1">
      <c r="A1453" s="15"/>
      <c r="B1453" s="255"/>
      <c r="C1453" s="256"/>
      <c r="D1453" s="235" t="s">
        <v>198</v>
      </c>
      <c r="E1453" s="257" t="s">
        <v>19</v>
      </c>
      <c r="F1453" s="258" t="s">
        <v>229</v>
      </c>
      <c r="G1453" s="256"/>
      <c r="H1453" s="259">
        <v>1.3999999999999999</v>
      </c>
      <c r="I1453" s="260"/>
      <c r="J1453" s="256"/>
      <c r="K1453" s="256"/>
      <c r="L1453" s="261"/>
      <c r="M1453" s="262"/>
      <c r="N1453" s="263"/>
      <c r="O1453" s="263"/>
      <c r="P1453" s="263"/>
      <c r="Q1453" s="263"/>
      <c r="R1453" s="263"/>
      <c r="S1453" s="263"/>
      <c r="T1453" s="264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T1453" s="265" t="s">
        <v>198</v>
      </c>
      <c r="AU1453" s="265" t="s">
        <v>82</v>
      </c>
      <c r="AV1453" s="15" t="s">
        <v>135</v>
      </c>
      <c r="AW1453" s="15" t="s">
        <v>35</v>
      </c>
      <c r="AX1453" s="15" t="s">
        <v>80</v>
      </c>
      <c r="AY1453" s="265" t="s">
        <v>188</v>
      </c>
    </row>
    <row r="1454" s="14" customFormat="1">
      <c r="A1454" s="14"/>
      <c r="B1454" s="244"/>
      <c r="C1454" s="245"/>
      <c r="D1454" s="235" t="s">
        <v>198</v>
      </c>
      <c r="E1454" s="245"/>
      <c r="F1454" s="247" t="s">
        <v>7456</v>
      </c>
      <c r="G1454" s="245"/>
      <c r="H1454" s="248">
        <v>1.54</v>
      </c>
      <c r="I1454" s="249"/>
      <c r="J1454" s="245"/>
      <c r="K1454" s="245"/>
      <c r="L1454" s="250"/>
      <c r="M1454" s="251"/>
      <c r="N1454" s="252"/>
      <c r="O1454" s="252"/>
      <c r="P1454" s="252"/>
      <c r="Q1454" s="252"/>
      <c r="R1454" s="252"/>
      <c r="S1454" s="252"/>
      <c r="T1454" s="253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54" t="s">
        <v>198</v>
      </c>
      <c r="AU1454" s="254" t="s">
        <v>82</v>
      </c>
      <c r="AV1454" s="14" t="s">
        <v>82</v>
      </c>
      <c r="AW1454" s="14" t="s">
        <v>4</v>
      </c>
      <c r="AX1454" s="14" t="s">
        <v>80</v>
      </c>
      <c r="AY1454" s="254" t="s">
        <v>188</v>
      </c>
    </row>
    <row r="1455" s="2" customFormat="1" ht="16.5" customHeight="1">
      <c r="A1455" s="40"/>
      <c r="B1455" s="41"/>
      <c r="C1455" s="215" t="s">
        <v>2148</v>
      </c>
      <c r="D1455" s="215" t="s">
        <v>190</v>
      </c>
      <c r="E1455" s="216" t="s">
        <v>3009</v>
      </c>
      <c r="F1455" s="217" t="s">
        <v>3010</v>
      </c>
      <c r="G1455" s="218" t="s">
        <v>501</v>
      </c>
      <c r="H1455" s="219">
        <v>1.8</v>
      </c>
      <c r="I1455" s="220"/>
      <c r="J1455" s="221">
        <f>ROUND(I1455*H1455,2)</f>
        <v>0</v>
      </c>
      <c r="K1455" s="217" t="s">
        <v>194</v>
      </c>
      <c r="L1455" s="46"/>
      <c r="M1455" s="222" t="s">
        <v>19</v>
      </c>
      <c r="N1455" s="223" t="s">
        <v>44</v>
      </c>
      <c r="O1455" s="86"/>
      <c r="P1455" s="224">
        <f>O1455*H1455</f>
        <v>0</v>
      </c>
      <c r="Q1455" s="224">
        <v>0.00055000000000000003</v>
      </c>
      <c r="R1455" s="224">
        <f>Q1455*H1455</f>
        <v>0.00098999999999999999</v>
      </c>
      <c r="S1455" s="224">
        <v>0</v>
      </c>
      <c r="T1455" s="225">
        <f>S1455*H1455</f>
        <v>0</v>
      </c>
      <c r="U1455" s="40"/>
      <c r="V1455" s="40"/>
      <c r="W1455" s="40"/>
      <c r="X1455" s="40"/>
      <c r="Y1455" s="40"/>
      <c r="Z1455" s="40"/>
      <c r="AA1455" s="40"/>
      <c r="AB1455" s="40"/>
      <c r="AC1455" s="40"/>
      <c r="AD1455" s="40"/>
      <c r="AE1455" s="40"/>
      <c r="AR1455" s="226" t="s">
        <v>342</v>
      </c>
      <c r="AT1455" s="226" t="s">
        <v>190</v>
      </c>
      <c r="AU1455" s="226" t="s">
        <v>82</v>
      </c>
      <c r="AY1455" s="19" t="s">
        <v>188</v>
      </c>
      <c r="BE1455" s="227">
        <f>IF(N1455="základní",J1455,0)</f>
        <v>0</v>
      </c>
      <c r="BF1455" s="227">
        <f>IF(N1455="snížená",J1455,0)</f>
        <v>0</v>
      </c>
      <c r="BG1455" s="227">
        <f>IF(N1455="zákl. přenesená",J1455,0)</f>
        <v>0</v>
      </c>
      <c r="BH1455" s="227">
        <f>IF(N1455="sníž. přenesená",J1455,0)</f>
        <v>0</v>
      </c>
      <c r="BI1455" s="227">
        <f>IF(N1455="nulová",J1455,0)</f>
        <v>0</v>
      </c>
      <c r="BJ1455" s="19" t="s">
        <v>80</v>
      </c>
      <c r="BK1455" s="227">
        <f>ROUND(I1455*H1455,2)</f>
        <v>0</v>
      </c>
      <c r="BL1455" s="19" t="s">
        <v>342</v>
      </c>
      <c r="BM1455" s="226" t="s">
        <v>7457</v>
      </c>
    </row>
    <row r="1456" s="2" customFormat="1">
      <c r="A1456" s="40"/>
      <c r="B1456" s="41"/>
      <c r="C1456" s="42"/>
      <c r="D1456" s="228" t="s">
        <v>196</v>
      </c>
      <c r="E1456" s="42"/>
      <c r="F1456" s="229" t="s">
        <v>3012</v>
      </c>
      <c r="G1456" s="42"/>
      <c r="H1456" s="42"/>
      <c r="I1456" s="230"/>
      <c r="J1456" s="42"/>
      <c r="K1456" s="42"/>
      <c r="L1456" s="46"/>
      <c r="M1456" s="231"/>
      <c r="N1456" s="232"/>
      <c r="O1456" s="86"/>
      <c r="P1456" s="86"/>
      <c r="Q1456" s="86"/>
      <c r="R1456" s="86"/>
      <c r="S1456" s="86"/>
      <c r="T1456" s="87"/>
      <c r="U1456" s="40"/>
      <c r="V1456" s="40"/>
      <c r="W1456" s="40"/>
      <c r="X1456" s="40"/>
      <c r="Y1456" s="40"/>
      <c r="Z1456" s="40"/>
      <c r="AA1456" s="40"/>
      <c r="AB1456" s="40"/>
      <c r="AC1456" s="40"/>
      <c r="AD1456" s="40"/>
      <c r="AE1456" s="40"/>
      <c r="AT1456" s="19" t="s">
        <v>196</v>
      </c>
      <c r="AU1456" s="19" t="s">
        <v>82</v>
      </c>
    </row>
    <row r="1457" s="13" customFormat="1">
      <c r="A1457" s="13"/>
      <c r="B1457" s="233"/>
      <c r="C1457" s="234"/>
      <c r="D1457" s="235" t="s">
        <v>198</v>
      </c>
      <c r="E1457" s="236" t="s">
        <v>19</v>
      </c>
      <c r="F1457" s="237" t="s">
        <v>655</v>
      </c>
      <c r="G1457" s="234"/>
      <c r="H1457" s="236" t="s">
        <v>19</v>
      </c>
      <c r="I1457" s="238"/>
      <c r="J1457" s="234"/>
      <c r="K1457" s="234"/>
      <c r="L1457" s="239"/>
      <c r="M1457" s="240"/>
      <c r="N1457" s="241"/>
      <c r="O1457" s="241"/>
      <c r="P1457" s="241"/>
      <c r="Q1457" s="241"/>
      <c r="R1457" s="241"/>
      <c r="S1457" s="241"/>
      <c r="T1457" s="242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43" t="s">
        <v>198</v>
      </c>
      <c r="AU1457" s="243" t="s">
        <v>82</v>
      </c>
      <c r="AV1457" s="13" t="s">
        <v>80</v>
      </c>
      <c r="AW1457" s="13" t="s">
        <v>35</v>
      </c>
      <c r="AX1457" s="13" t="s">
        <v>73</v>
      </c>
      <c r="AY1457" s="243" t="s">
        <v>188</v>
      </c>
    </row>
    <row r="1458" s="13" customFormat="1">
      <c r="A1458" s="13"/>
      <c r="B1458" s="233"/>
      <c r="C1458" s="234"/>
      <c r="D1458" s="235" t="s">
        <v>198</v>
      </c>
      <c r="E1458" s="236" t="s">
        <v>19</v>
      </c>
      <c r="F1458" s="237" t="s">
        <v>6986</v>
      </c>
      <c r="G1458" s="234"/>
      <c r="H1458" s="236" t="s">
        <v>19</v>
      </c>
      <c r="I1458" s="238"/>
      <c r="J1458" s="234"/>
      <c r="K1458" s="234"/>
      <c r="L1458" s="239"/>
      <c r="M1458" s="240"/>
      <c r="N1458" s="241"/>
      <c r="O1458" s="241"/>
      <c r="P1458" s="241"/>
      <c r="Q1458" s="241"/>
      <c r="R1458" s="241"/>
      <c r="S1458" s="241"/>
      <c r="T1458" s="242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43" t="s">
        <v>198</v>
      </c>
      <c r="AU1458" s="243" t="s">
        <v>82</v>
      </c>
      <c r="AV1458" s="13" t="s">
        <v>80</v>
      </c>
      <c r="AW1458" s="13" t="s">
        <v>35</v>
      </c>
      <c r="AX1458" s="13" t="s">
        <v>73</v>
      </c>
      <c r="AY1458" s="243" t="s">
        <v>188</v>
      </c>
    </row>
    <row r="1459" s="14" customFormat="1">
      <c r="A1459" s="14"/>
      <c r="B1459" s="244"/>
      <c r="C1459" s="245"/>
      <c r="D1459" s="235" t="s">
        <v>198</v>
      </c>
      <c r="E1459" s="246" t="s">
        <v>19</v>
      </c>
      <c r="F1459" s="247" t="s">
        <v>3013</v>
      </c>
      <c r="G1459" s="245"/>
      <c r="H1459" s="248">
        <v>1.8</v>
      </c>
      <c r="I1459" s="249"/>
      <c r="J1459" s="245"/>
      <c r="K1459" s="245"/>
      <c r="L1459" s="250"/>
      <c r="M1459" s="251"/>
      <c r="N1459" s="252"/>
      <c r="O1459" s="252"/>
      <c r="P1459" s="252"/>
      <c r="Q1459" s="252"/>
      <c r="R1459" s="252"/>
      <c r="S1459" s="252"/>
      <c r="T1459" s="253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54" t="s">
        <v>198</v>
      </c>
      <c r="AU1459" s="254" t="s">
        <v>82</v>
      </c>
      <c r="AV1459" s="14" t="s">
        <v>82</v>
      </c>
      <c r="AW1459" s="14" t="s">
        <v>35</v>
      </c>
      <c r="AX1459" s="14" t="s">
        <v>73</v>
      </c>
      <c r="AY1459" s="254" t="s">
        <v>188</v>
      </c>
    </row>
    <row r="1460" s="15" customFormat="1">
      <c r="A1460" s="15"/>
      <c r="B1460" s="255"/>
      <c r="C1460" s="256"/>
      <c r="D1460" s="235" t="s">
        <v>198</v>
      </c>
      <c r="E1460" s="257" t="s">
        <v>19</v>
      </c>
      <c r="F1460" s="258" t="s">
        <v>229</v>
      </c>
      <c r="G1460" s="256"/>
      <c r="H1460" s="259">
        <v>1.8</v>
      </c>
      <c r="I1460" s="260"/>
      <c r="J1460" s="256"/>
      <c r="K1460" s="256"/>
      <c r="L1460" s="261"/>
      <c r="M1460" s="262"/>
      <c r="N1460" s="263"/>
      <c r="O1460" s="263"/>
      <c r="P1460" s="263"/>
      <c r="Q1460" s="263"/>
      <c r="R1460" s="263"/>
      <c r="S1460" s="263"/>
      <c r="T1460" s="264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T1460" s="265" t="s">
        <v>198</v>
      </c>
      <c r="AU1460" s="265" t="s">
        <v>82</v>
      </c>
      <c r="AV1460" s="15" t="s">
        <v>135</v>
      </c>
      <c r="AW1460" s="15" t="s">
        <v>35</v>
      </c>
      <c r="AX1460" s="15" t="s">
        <v>80</v>
      </c>
      <c r="AY1460" s="265" t="s">
        <v>188</v>
      </c>
    </row>
    <row r="1461" s="2" customFormat="1" ht="16.5" customHeight="1">
      <c r="A1461" s="40"/>
      <c r="B1461" s="41"/>
      <c r="C1461" s="215" t="s">
        <v>2153</v>
      </c>
      <c r="D1461" s="215" t="s">
        <v>190</v>
      </c>
      <c r="E1461" s="216" t="s">
        <v>2229</v>
      </c>
      <c r="F1461" s="217" t="s">
        <v>2230</v>
      </c>
      <c r="G1461" s="218" t="s">
        <v>501</v>
      </c>
      <c r="H1461" s="219">
        <v>56.060000000000002</v>
      </c>
      <c r="I1461" s="220"/>
      <c r="J1461" s="221">
        <f>ROUND(I1461*H1461,2)</f>
        <v>0</v>
      </c>
      <c r="K1461" s="217" t="s">
        <v>194</v>
      </c>
      <c r="L1461" s="46"/>
      <c r="M1461" s="222" t="s">
        <v>19</v>
      </c>
      <c r="N1461" s="223" t="s">
        <v>44</v>
      </c>
      <c r="O1461" s="86"/>
      <c r="P1461" s="224">
        <f>O1461*H1461</f>
        <v>0</v>
      </c>
      <c r="Q1461" s="224">
        <v>0.00050000000000000001</v>
      </c>
      <c r="R1461" s="224">
        <f>Q1461*H1461</f>
        <v>0.028030000000000003</v>
      </c>
      <c r="S1461" s="224">
        <v>0</v>
      </c>
      <c r="T1461" s="225">
        <f>S1461*H1461</f>
        <v>0</v>
      </c>
      <c r="U1461" s="40"/>
      <c r="V1461" s="40"/>
      <c r="W1461" s="40"/>
      <c r="X1461" s="40"/>
      <c r="Y1461" s="40"/>
      <c r="Z1461" s="40"/>
      <c r="AA1461" s="40"/>
      <c r="AB1461" s="40"/>
      <c r="AC1461" s="40"/>
      <c r="AD1461" s="40"/>
      <c r="AE1461" s="40"/>
      <c r="AR1461" s="226" t="s">
        <v>342</v>
      </c>
      <c r="AT1461" s="226" t="s">
        <v>190</v>
      </c>
      <c r="AU1461" s="226" t="s">
        <v>82</v>
      </c>
      <c r="AY1461" s="19" t="s">
        <v>188</v>
      </c>
      <c r="BE1461" s="227">
        <f>IF(N1461="základní",J1461,0)</f>
        <v>0</v>
      </c>
      <c r="BF1461" s="227">
        <f>IF(N1461="snížená",J1461,0)</f>
        <v>0</v>
      </c>
      <c r="BG1461" s="227">
        <f>IF(N1461="zákl. přenesená",J1461,0)</f>
        <v>0</v>
      </c>
      <c r="BH1461" s="227">
        <f>IF(N1461="sníž. přenesená",J1461,0)</f>
        <v>0</v>
      </c>
      <c r="BI1461" s="227">
        <f>IF(N1461="nulová",J1461,0)</f>
        <v>0</v>
      </c>
      <c r="BJ1461" s="19" t="s">
        <v>80</v>
      </c>
      <c r="BK1461" s="227">
        <f>ROUND(I1461*H1461,2)</f>
        <v>0</v>
      </c>
      <c r="BL1461" s="19" t="s">
        <v>342</v>
      </c>
      <c r="BM1461" s="226" t="s">
        <v>7458</v>
      </c>
    </row>
    <row r="1462" s="2" customFormat="1">
      <c r="A1462" s="40"/>
      <c r="B1462" s="41"/>
      <c r="C1462" s="42"/>
      <c r="D1462" s="228" t="s">
        <v>196</v>
      </c>
      <c r="E1462" s="42"/>
      <c r="F1462" s="229" t="s">
        <v>2232</v>
      </c>
      <c r="G1462" s="42"/>
      <c r="H1462" s="42"/>
      <c r="I1462" s="230"/>
      <c r="J1462" s="42"/>
      <c r="K1462" s="42"/>
      <c r="L1462" s="46"/>
      <c r="M1462" s="231"/>
      <c r="N1462" s="232"/>
      <c r="O1462" s="86"/>
      <c r="P1462" s="86"/>
      <c r="Q1462" s="86"/>
      <c r="R1462" s="86"/>
      <c r="S1462" s="86"/>
      <c r="T1462" s="87"/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40"/>
      <c r="AE1462" s="40"/>
      <c r="AT1462" s="19" t="s">
        <v>196</v>
      </c>
      <c r="AU1462" s="19" t="s">
        <v>82</v>
      </c>
    </row>
    <row r="1463" s="13" customFormat="1">
      <c r="A1463" s="13"/>
      <c r="B1463" s="233"/>
      <c r="C1463" s="234"/>
      <c r="D1463" s="235" t="s">
        <v>198</v>
      </c>
      <c r="E1463" s="236" t="s">
        <v>19</v>
      </c>
      <c r="F1463" s="237" t="s">
        <v>655</v>
      </c>
      <c r="G1463" s="234"/>
      <c r="H1463" s="236" t="s">
        <v>19</v>
      </c>
      <c r="I1463" s="238"/>
      <c r="J1463" s="234"/>
      <c r="K1463" s="234"/>
      <c r="L1463" s="239"/>
      <c r="M1463" s="240"/>
      <c r="N1463" s="241"/>
      <c r="O1463" s="241"/>
      <c r="P1463" s="241"/>
      <c r="Q1463" s="241"/>
      <c r="R1463" s="241"/>
      <c r="S1463" s="241"/>
      <c r="T1463" s="242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43" t="s">
        <v>198</v>
      </c>
      <c r="AU1463" s="243" t="s">
        <v>82</v>
      </c>
      <c r="AV1463" s="13" t="s">
        <v>80</v>
      </c>
      <c r="AW1463" s="13" t="s">
        <v>35</v>
      </c>
      <c r="AX1463" s="13" t="s">
        <v>73</v>
      </c>
      <c r="AY1463" s="243" t="s">
        <v>188</v>
      </c>
    </row>
    <row r="1464" s="13" customFormat="1">
      <c r="A1464" s="13"/>
      <c r="B1464" s="233"/>
      <c r="C1464" s="234"/>
      <c r="D1464" s="235" t="s">
        <v>198</v>
      </c>
      <c r="E1464" s="236" t="s">
        <v>19</v>
      </c>
      <c r="F1464" s="237" t="s">
        <v>6986</v>
      </c>
      <c r="G1464" s="234"/>
      <c r="H1464" s="236" t="s">
        <v>19</v>
      </c>
      <c r="I1464" s="238"/>
      <c r="J1464" s="234"/>
      <c r="K1464" s="234"/>
      <c r="L1464" s="239"/>
      <c r="M1464" s="240"/>
      <c r="N1464" s="241"/>
      <c r="O1464" s="241"/>
      <c r="P1464" s="241"/>
      <c r="Q1464" s="241"/>
      <c r="R1464" s="241"/>
      <c r="S1464" s="241"/>
      <c r="T1464" s="242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43" t="s">
        <v>198</v>
      </c>
      <c r="AU1464" s="243" t="s">
        <v>82</v>
      </c>
      <c r="AV1464" s="13" t="s">
        <v>80</v>
      </c>
      <c r="AW1464" s="13" t="s">
        <v>35</v>
      </c>
      <c r="AX1464" s="13" t="s">
        <v>73</v>
      </c>
      <c r="AY1464" s="243" t="s">
        <v>188</v>
      </c>
    </row>
    <row r="1465" s="14" customFormat="1">
      <c r="A1465" s="14"/>
      <c r="B1465" s="244"/>
      <c r="C1465" s="245"/>
      <c r="D1465" s="235" t="s">
        <v>198</v>
      </c>
      <c r="E1465" s="246" t="s">
        <v>19</v>
      </c>
      <c r="F1465" s="247" t="s">
        <v>7459</v>
      </c>
      <c r="G1465" s="245"/>
      <c r="H1465" s="248">
        <v>9.0600000000000005</v>
      </c>
      <c r="I1465" s="249"/>
      <c r="J1465" s="245"/>
      <c r="K1465" s="245"/>
      <c r="L1465" s="250"/>
      <c r="M1465" s="251"/>
      <c r="N1465" s="252"/>
      <c r="O1465" s="252"/>
      <c r="P1465" s="252"/>
      <c r="Q1465" s="252"/>
      <c r="R1465" s="252"/>
      <c r="S1465" s="252"/>
      <c r="T1465" s="253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T1465" s="254" t="s">
        <v>198</v>
      </c>
      <c r="AU1465" s="254" t="s">
        <v>82</v>
      </c>
      <c r="AV1465" s="14" t="s">
        <v>82</v>
      </c>
      <c r="AW1465" s="14" t="s">
        <v>35</v>
      </c>
      <c r="AX1465" s="14" t="s">
        <v>73</v>
      </c>
      <c r="AY1465" s="254" t="s">
        <v>188</v>
      </c>
    </row>
    <row r="1466" s="14" customFormat="1">
      <c r="A1466" s="14"/>
      <c r="B1466" s="244"/>
      <c r="C1466" s="245"/>
      <c r="D1466" s="235" t="s">
        <v>198</v>
      </c>
      <c r="E1466" s="246" t="s">
        <v>19</v>
      </c>
      <c r="F1466" s="247" t="s">
        <v>7460</v>
      </c>
      <c r="G1466" s="245"/>
      <c r="H1466" s="248">
        <v>-1.78</v>
      </c>
      <c r="I1466" s="249"/>
      <c r="J1466" s="245"/>
      <c r="K1466" s="245"/>
      <c r="L1466" s="250"/>
      <c r="M1466" s="251"/>
      <c r="N1466" s="252"/>
      <c r="O1466" s="252"/>
      <c r="P1466" s="252"/>
      <c r="Q1466" s="252"/>
      <c r="R1466" s="252"/>
      <c r="S1466" s="252"/>
      <c r="T1466" s="253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T1466" s="254" t="s">
        <v>198</v>
      </c>
      <c r="AU1466" s="254" t="s">
        <v>82</v>
      </c>
      <c r="AV1466" s="14" t="s">
        <v>82</v>
      </c>
      <c r="AW1466" s="14" t="s">
        <v>35</v>
      </c>
      <c r="AX1466" s="14" t="s">
        <v>73</v>
      </c>
      <c r="AY1466" s="254" t="s">
        <v>188</v>
      </c>
    </row>
    <row r="1467" s="13" customFormat="1">
      <c r="A1467" s="13"/>
      <c r="B1467" s="233"/>
      <c r="C1467" s="234"/>
      <c r="D1467" s="235" t="s">
        <v>198</v>
      </c>
      <c r="E1467" s="236" t="s">
        <v>19</v>
      </c>
      <c r="F1467" s="237" t="s">
        <v>6988</v>
      </c>
      <c r="G1467" s="234"/>
      <c r="H1467" s="236" t="s">
        <v>19</v>
      </c>
      <c r="I1467" s="238"/>
      <c r="J1467" s="234"/>
      <c r="K1467" s="234"/>
      <c r="L1467" s="239"/>
      <c r="M1467" s="240"/>
      <c r="N1467" s="241"/>
      <c r="O1467" s="241"/>
      <c r="P1467" s="241"/>
      <c r="Q1467" s="241"/>
      <c r="R1467" s="241"/>
      <c r="S1467" s="241"/>
      <c r="T1467" s="242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T1467" s="243" t="s">
        <v>198</v>
      </c>
      <c r="AU1467" s="243" t="s">
        <v>82</v>
      </c>
      <c r="AV1467" s="13" t="s">
        <v>80</v>
      </c>
      <c r="AW1467" s="13" t="s">
        <v>35</v>
      </c>
      <c r="AX1467" s="13" t="s">
        <v>73</v>
      </c>
      <c r="AY1467" s="243" t="s">
        <v>188</v>
      </c>
    </row>
    <row r="1468" s="14" customFormat="1">
      <c r="A1468" s="14"/>
      <c r="B1468" s="244"/>
      <c r="C1468" s="245"/>
      <c r="D1468" s="235" t="s">
        <v>198</v>
      </c>
      <c r="E1468" s="246" t="s">
        <v>19</v>
      </c>
      <c r="F1468" s="247" t="s">
        <v>7056</v>
      </c>
      <c r="G1468" s="245"/>
      <c r="H1468" s="248">
        <v>10.560000000000001</v>
      </c>
      <c r="I1468" s="249"/>
      <c r="J1468" s="245"/>
      <c r="K1468" s="245"/>
      <c r="L1468" s="250"/>
      <c r="M1468" s="251"/>
      <c r="N1468" s="252"/>
      <c r="O1468" s="252"/>
      <c r="P1468" s="252"/>
      <c r="Q1468" s="252"/>
      <c r="R1468" s="252"/>
      <c r="S1468" s="252"/>
      <c r="T1468" s="253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54" t="s">
        <v>198</v>
      </c>
      <c r="AU1468" s="254" t="s">
        <v>82</v>
      </c>
      <c r="AV1468" s="14" t="s">
        <v>82</v>
      </c>
      <c r="AW1468" s="14" t="s">
        <v>35</v>
      </c>
      <c r="AX1468" s="14" t="s">
        <v>73</v>
      </c>
      <c r="AY1468" s="254" t="s">
        <v>188</v>
      </c>
    </row>
    <row r="1469" s="14" customFormat="1">
      <c r="A1469" s="14"/>
      <c r="B1469" s="244"/>
      <c r="C1469" s="245"/>
      <c r="D1469" s="235" t="s">
        <v>198</v>
      </c>
      <c r="E1469" s="246" t="s">
        <v>19</v>
      </c>
      <c r="F1469" s="247" t="s">
        <v>7460</v>
      </c>
      <c r="G1469" s="245"/>
      <c r="H1469" s="248">
        <v>-1.78</v>
      </c>
      <c r="I1469" s="249"/>
      <c r="J1469" s="245"/>
      <c r="K1469" s="245"/>
      <c r="L1469" s="250"/>
      <c r="M1469" s="251"/>
      <c r="N1469" s="252"/>
      <c r="O1469" s="252"/>
      <c r="P1469" s="252"/>
      <c r="Q1469" s="252"/>
      <c r="R1469" s="252"/>
      <c r="S1469" s="252"/>
      <c r="T1469" s="253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T1469" s="254" t="s">
        <v>198</v>
      </c>
      <c r="AU1469" s="254" t="s">
        <v>82</v>
      </c>
      <c r="AV1469" s="14" t="s">
        <v>82</v>
      </c>
      <c r="AW1469" s="14" t="s">
        <v>35</v>
      </c>
      <c r="AX1469" s="14" t="s">
        <v>73</v>
      </c>
      <c r="AY1469" s="254" t="s">
        <v>188</v>
      </c>
    </row>
    <row r="1470" s="13" customFormat="1">
      <c r="A1470" s="13"/>
      <c r="B1470" s="233"/>
      <c r="C1470" s="234"/>
      <c r="D1470" s="235" t="s">
        <v>198</v>
      </c>
      <c r="E1470" s="236" t="s">
        <v>19</v>
      </c>
      <c r="F1470" s="237" t="s">
        <v>6990</v>
      </c>
      <c r="G1470" s="234"/>
      <c r="H1470" s="236" t="s">
        <v>19</v>
      </c>
      <c r="I1470" s="238"/>
      <c r="J1470" s="234"/>
      <c r="K1470" s="234"/>
      <c r="L1470" s="239"/>
      <c r="M1470" s="240"/>
      <c r="N1470" s="241"/>
      <c r="O1470" s="241"/>
      <c r="P1470" s="241"/>
      <c r="Q1470" s="241"/>
      <c r="R1470" s="241"/>
      <c r="S1470" s="241"/>
      <c r="T1470" s="242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T1470" s="243" t="s">
        <v>198</v>
      </c>
      <c r="AU1470" s="243" t="s">
        <v>82</v>
      </c>
      <c r="AV1470" s="13" t="s">
        <v>80</v>
      </c>
      <c r="AW1470" s="13" t="s">
        <v>35</v>
      </c>
      <c r="AX1470" s="13" t="s">
        <v>73</v>
      </c>
      <c r="AY1470" s="243" t="s">
        <v>188</v>
      </c>
    </row>
    <row r="1471" s="14" customFormat="1">
      <c r="A1471" s="14"/>
      <c r="B1471" s="244"/>
      <c r="C1471" s="245"/>
      <c r="D1471" s="235" t="s">
        <v>198</v>
      </c>
      <c r="E1471" s="246" t="s">
        <v>19</v>
      </c>
      <c r="F1471" s="247" t="s">
        <v>7057</v>
      </c>
      <c r="G1471" s="245"/>
      <c r="H1471" s="248">
        <v>6.8399999999999999</v>
      </c>
      <c r="I1471" s="249"/>
      <c r="J1471" s="245"/>
      <c r="K1471" s="245"/>
      <c r="L1471" s="250"/>
      <c r="M1471" s="251"/>
      <c r="N1471" s="252"/>
      <c r="O1471" s="252"/>
      <c r="P1471" s="252"/>
      <c r="Q1471" s="252"/>
      <c r="R1471" s="252"/>
      <c r="S1471" s="252"/>
      <c r="T1471" s="253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T1471" s="254" t="s">
        <v>198</v>
      </c>
      <c r="AU1471" s="254" t="s">
        <v>82</v>
      </c>
      <c r="AV1471" s="14" t="s">
        <v>82</v>
      </c>
      <c r="AW1471" s="14" t="s">
        <v>35</v>
      </c>
      <c r="AX1471" s="14" t="s">
        <v>73</v>
      </c>
      <c r="AY1471" s="254" t="s">
        <v>188</v>
      </c>
    </row>
    <row r="1472" s="14" customFormat="1">
      <c r="A1472" s="14"/>
      <c r="B1472" s="244"/>
      <c r="C1472" s="245"/>
      <c r="D1472" s="235" t="s">
        <v>198</v>
      </c>
      <c r="E1472" s="246" t="s">
        <v>19</v>
      </c>
      <c r="F1472" s="247" t="s">
        <v>7461</v>
      </c>
      <c r="G1472" s="245"/>
      <c r="H1472" s="248">
        <v>-0.89000000000000001</v>
      </c>
      <c r="I1472" s="249"/>
      <c r="J1472" s="245"/>
      <c r="K1472" s="245"/>
      <c r="L1472" s="250"/>
      <c r="M1472" s="251"/>
      <c r="N1472" s="252"/>
      <c r="O1472" s="252"/>
      <c r="P1472" s="252"/>
      <c r="Q1472" s="252"/>
      <c r="R1472" s="252"/>
      <c r="S1472" s="252"/>
      <c r="T1472" s="253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54" t="s">
        <v>198</v>
      </c>
      <c r="AU1472" s="254" t="s">
        <v>82</v>
      </c>
      <c r="AV1472" s="14" t="s">
        <v>82</v>
      </c>
      <c r="AW1472" s="14" t="s">
        <v>35</v>
      </c>
      <c r="AX1472" s="14" t="s">
        <v>73</v>
      </c>
      <c r="AY1472" s="254" t="s">
        <v>188</v>
      </c>
    </row>
    <row r="1473" s="13" customFormat="1">
      <c r="A1473" s="13"/>
      <c r="B1473" s="233"/>
      <c r="C1473" s="234"/>
      <c r="D1473" s="235" t="s">
        <v>198</v>
      </c>
      <c r="E1473" s="236" t="s">
        <v>19</v>
      </c>
      <c r="F1473" s="237" t="s">
        <v>7058</v>
      </c>
      <c r="G1473" s="234"/>
      <c r="H1473" s="236" t="s">
        <v>19</v>
      </c>
      <c r="I1473" s="238"/>
      <c r="J1473" s="234"/>
      <c r="K1473" s="234"/>
      <c r="L1473" s="239"/>
      <c r="M1473" s="240"/>
      <c r="N1473" s="241"/>
      <c r="O1473" s="241"/>
      <c r="P1473" s="241"/>
      <c r="Q1473" s="241"/>
      <c r="R1473" s="241"/>
      <c r="S1473" s="241"/>
      <c r="T1473" s="242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43" t="s">
        <v>198</v>
      </c>
      <c r="AU1473" s="243" t="s">
        <v>82</v>
      </c>
      <c r="AV1473" s="13" t="s">
        <v>80</v>
      </c>
      <c r="AW1473" s="13" t="s">
        <v>35</v>
      </c>
      <c r="AX1473" s="13" t="s">
        <v>73</v>
      </c>
      <c r="AY1473" s="243" t="s">
        <v>188</v>
      </c>
    </row>
    <row r="1474" s="14" customFormat="1">
      <c r="A1474" s="14"/>
      <c r="B1474" s="244"/>
      <c r="C1474" s="245"/>
      <c r="D1474" s="235" t="s">
        <v>198</v>
      </c>
      <c r="E1474" s="246" t="s">
        <v>19</v>
      </c>
      <c r="F1474" s="247" t="s">
        <v>7059</v>
      </c>
      <c r="G1474" s="245"/>
      <c r="H1474" s="248">
        <v>6.9699999999999998</v>
      </c>
      <c r="I1474" s="249"/>
      <c r="J1474" s="245"/>
      <c r="K1474" s="245"/>
      <c r="L1474" s="250"/>
      <c r="M1474" s="251"/>
      <c r="N1474" s="252"/>
      <c r="O1474" s="252"/>
      <c r="P1474" s="252"/>
      <c r="Q1474" s="252"/>
      <c r="R1474" s="252"/>
      <c r="S1474" s="252"/>
      <c r="T1474" s="253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54" t="s">
        <v>198</v>
      </c>
      <c r="AU1474" s="254" t="s">
        <v>82</v>
      </c>
      <c r="AV1474" s="14" t="s">
        <v>82</v>
      </c>
      <c r="AW1474" s="14" t="s">
        <v>35</v>
      </c>
      <c r="AX1474" s="14" t="s">
        <v>73</v>
      </c>
      <c r="AY1474" s="254" t="s">
        <v>188</v>
      </c>
    </row>
    <row r="1475" s="14" customFormat="1">
      <c r="A1475" s="14"/>
      <c r="B1475" s="244"/>
      <c r="C1475" s="245"/>
      <c r="D1475" s="235" t="s">
        <v>198</v>
      </c>
      <c r="E1475" s="246" t="s">
        <v>19</v>
      </c>
      <c r="F1475" s="247" t="s">
        <v>7462</v>
      </c>
      <c r="G1475" s="245"/>
      <c r="H1475" s="248">
        <v>-0.90000000000000002</v>
      </c>
      <c r="I1475" s="249"/>
      <c r="J1475" s="245"/>
      <c r="K1475" s="245"/>
      <c r="L1475" s="250"/>
      <c r="M1475" s="251"/>
      <c r="N1475" s="252"/>
      <c r="O1475" s="252"/>
      <c r="P1475" s="252"/>
      <c r="Q1475" s="252"/>
      <c r="R1475" s="252"/>
      <c r="S1475" s="252"/>
      <c r="T1475" s="253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54" t="s">
        <v>198</v>
      </c>
      <c r="AU1475" s="254" t="s">
        <v>82</v>
      </c>
      <c r="AV1475" s="14" t="s">
        <v>82</v>
      </c>
      <c r="AW1475" s="14" t="s">
        <v>35</v>
      </c>
      <c r="AX1475" s="14" t="s">
        <v>73</v>
      </c>
      <c r="AY1475" s="254" t="s">
        <v>188</v>
      </c>
    </row>
    <row r="1476" s="13" customFormat="1">
      <c r="A1476" s="13"/>
      <c r="B1476" s="233"/>
      <c r="C1476" s="234"/>
      <c r="D1476" s="235" t="s">
        <v>198</v>
      </c>
      <c r="E1476" s="236" t="s">
        <v>19</v>
      </c>
      <c r="F1476" s="237" t="s">
        <v>6944</v>
      </c>
      <c r="G1476" s="234"/>
      <c r="H1476" s="236" t="s">
        <v>19</v>
      </c>
      <c r="I1476" s="238"/>
      <c r="J1476" s="234"/>
      <c r="K1476" s="234"/>
      <c r="L1476" s="239"/>
      <c r="M1476" s="240"/>
      <c r="N1476" s="241"/>
      <c r="O1476" s="241"/>
      <c r="P1476" s="241"/>
      <c r="Q1476" s="241"/>
      <c r="R1476" s="241"/>
      <c r="S1476" s="241"/>
      <c r="T1476" s="242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43" t="s">
        <v>198</v>
      </c>
      <c r="AU1476" s="243" t="s">
        <v>82</v>
      </c>
      <c r="AV1476" s="13" t="s">
        <v>80</v>
      </c>
      <c r="AW1476" s="13" t="s">
        <v>35</v>
      </c>
      <c r="AX1476" s="13" t="s">
        <v>73</v>
      </c>
      <c r="AY1476" s="243" t="s">
        <v>188</v>
      </c>
    </row>
    <row r="1477" s="14" customFormat="1">
      <c r="A1477" s="14"/>
      <c r="B1477" s="244"/>
      <c r="C1477" s="245"/>
      <c r="D1477" s="235" t="s">
        <v>198</v>
      </c>
      <c r="E1477" s="246" t="s">
        <v>19</v>
      </c>
      <c r="F1477" s="247" t="s">
        <v>3019</v>
      </c>
      <c r="G1477" s="245"/>
      <c r="H1477" s="248">
        <v>6.7699999999999996</v>
      </c>
      <c r="I1477" s="249"/>
      <c r="J1477" s="245"/>
      <c r="K1477" s="245"/>
      <c r="L1477" s="250"/>
      <c r="M1477" s="251"/>
      <c r="N1477" s="252"/>
      <c r="O1477" s="252"/>
      <c r="P1477" s="252"/>
      <c r="Q1477" s="252"/>
      <c r="R1477" s="252"/>
      <c r="S1477" s="252"/>
      <c r="T1477" s="253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54" t="s">
        <v>198</v>
      </c>
      <c r="AU1477" s="254" t="s">
        <v>82</v>
      </c>
      <c r="AV1477" s="14" t="s">
        <v>82</v>
      </c>
      <c r="AW1477" s="14" t="s">
        <v>35</v>
      </c>
      <c r="AX1477" s="14" t="s">
        <v>73</v>
      </c>
      <c r="AY1477" s="254" t="s">
        <v>188</v>
      </c>
    </row>
    <row r="1478" s="14" customFormat="1">
      <c r="A1478" s="14"/>
      <c r="B1478" s="244"/>
      <c r="C1478" s="245"/>
      <c r="D1478" s="235" t="s">
        <v>198</v>
      </c>
      <c r="E1478" s="246" t="s">
        <v>19</v>
      </c>
      <c r="F1478" s="247" t="s">
        <v>2180</v>
      </c>
      <c r="G1478" s="245"/>
      <c r="H1478" s="248">
        <v>-1.8</v>
      </c>
      <c r="I1478" s="249"/>
      <c r="J1478" s="245"/>
      <c r="K1478" s="245"/>
      <c r="L1478" s="250"/>
      <c r="M1478" s="251"/>
      <c r="N1478" s="252"/>
      <c r="O1478" s="252"/>
      <c r="P1478" s="252"/>
      <c r="Q1478" s="252"/>
      <c r="R1478" s="252"/>
      <c r="S1478" s="252"/>
      <c r="T1478" s="253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54" t="s">
        <v>198</v>
      </c>
      <c r="AU1478" s="254" t="s">
        <v>82</v>
      </c>
      <c r="AV1478" s="14" t="s">
        <v>82</v>
      </c>
      <c r="AW1478" s="14" t="s">
        <v>35</v>
      </c>
      <c r="AX1478" s="14" t="s">
        <v>73</v>
      </c>
      <c r="AY1478" s="254" t="s">
        <v>188</v>
      </c>
    </row>
    <row r="1479" s="13" customFormat="1">
      <c r="A1479" s="13"/>
      <c r="B1479" s="233"/>
      <c r="C1479" s="234"/>
      <c r="D1479" s="235" t="s">
        <v>198</v>
      </c>
      <c r="E1479" s="236" t="s">
        <v>19</v>
      </c>
      <c r="F1479" s="237" t="s">
        <v>6945</v>
      </c>
      <c r="G1479" s="234"/>
      <c r="H1479" s="236" t="s">
        <v>19</v>
      </c>
      <c r="I1479" s="238"/>
      <c r="J1479" s="234"/>
      <c r="K1479" s="234"/>
      <c r="L1479" s="239"/>
      <c r="M1479" s="240"/>
      <c r="N1479" s="241"/>
      <c r="O1479" s="241"/>
      <c r="P1479" s="241"/>
      <c r="Q1479" s="241"/>
      <c r="R1479" s="241"/>
      <c r="S1479" s="241"/>
      <c r="T1479" s="242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43" t="s">
        <v>198</v>
      </c>
      <c r="AU1479" s="243" t="s">
        <v>82</v>
      </c>
      <c r="AV1479" s="13" t="s">
        <v>80</v>
      </c>
      <c r="AW1479" s="13" t="s">
        <v>35</v>
      </c>
      <c r="AX1479" s="13" t="s">
        <v>73</v>
      </c>
      <c r="AY1479" s="243" t="s">
        <v>188</v>
      </c>
    </row>
    <row r="1480" s="14" customFormat="1">
      <c r="A1480" s="14"/>
      <c r="B1480" s="244"/>
      <c r="C1480" s="245"/>
      <c r="D1480" s="235" t="s">
        <v>198</v>
      </c>
      <c r="E1480" s="246" t="s">
        <v>19</v>
      </c>
      <c r="F1480" s="247" t="s">
        <v>7060</v>
      </c>
      <c r="G1480" s="245"/>
      <c r="H1480" s="248">
        <v>13.279999999999999</v>
      </c>
      <c r="I1480" s="249"/>
      <c r="J1480" s="245"/>
      <c r="K1480" s="245"/>
      <c r="L1480" s="250"/>
      <c r="M1480" s="251"/>
      <c r="N1480" s="252"/>
      <c r="O1480" s="252"/>
      <c r="P1480" s="252"/>
      <c r="Q1480" s="252"/>
      <c r="R1480" s="252"/>
      <c r="S1480" s="252"/>
      <c r="T1480" s="253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54" t="s">
        <v>198</v>
      </c>
      <c r="AU1480" s="254" t="s">
        <v>82</v>
      </c>
      <c r="AV1480" s="14" t="s">
        <v>82</v>
      </c>
      <c r="AW1480" s="14" t="s">
        <v>35</v>
      </c>
      <c r="AX1480" s="14" t="s">
        <v>73</v>
      </c>
      <c r="AY1480" s="254" t="s">
        <v>188</v>
      </c>
    </row>
    <row r="1481" s="14" customFormat="1">
      <c r="A1481" s="14"/>
      <c r="B1481" s="244"/>
      <c r="C1481" s="245"/>
      <c r="D1481" s="235" t="s">
        <v>198</v>
      </c>
      <c r="E1481" s="246" t="s">
        <v>19</v>
      </c>
      <c r="F1481" s="247" t="s">
        <v>7462</v>
      </c>
      <c r="G1481" s="245"/>
      <c r="H1481" s="248">
        <v>-0.90000000000000002</v>
      </c>
      <c r="I1481" s="249"/>
      <c r="J1481" s="245"/>
      <c r="K1481" s="245"/>
      <c r="L1481" s="250"/>
      <c r="M1481" s="251"/>
      <c r="N1481" s="252"/>
      <c r="O1481" s="252"/>
      <c r="P1481" s="252"/>
      <c r="Q1481" s="252"/>
      <c r="R1481" s="252"/>
      <c r="S1481" s="252"/>
      <c r="T1481" s="253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T1481" s="254" t="s">
        <v>198</v>
      </c>
      <c r="AU1481" s="254" t="s">
        <v>82</v>
      </c>
      <c r="AV1481" s="14" t="s">
        <v>82</v>
      </c>
      <c r="AW1481" s="14" t="s">
        <v>35</v>
      </c>
      <c r="AX1481" s="14" t="s">
        <v>73</v>
      </c>
      <c r="AY1481" s="254" t="s">
        <v>188</v>
      </c>
    </row>
    <row r="1482" s="13" customFormat="1">
      <c r="A1482" s="13"/>
      <c r="B1482" s="233"/>
      <c r="C1482" s="234"/>
      <c r="D1482" s="235" t="s">
        <v>198</v>
      </c>
      <c r="E1482" s="236" t="s">
        <v>19</v>
      </c>
      <c r="F1482" s="237" t="s">
        <v>7065</v>
      </c>
      <c r="G1482" s="234"/>
      <c r="H1482" s="236" t="s">
        <v>19</v>
      </c>
      <c r="I1482" s="238"/>
      <c r="J1482" s="234"/>
      <c r="K1482" s="234"/>
      <c r="L1482" s="239"/>
      <c r="M1482" s="240"/>
      <c r="N1482" s="241"/>
      <c r="O1482" s="241"/>
      <c r="P1482" s="241"/>
      <c r="Q1482" s="241"/>
      <c r="R1482" s="241"/>
      <c r="S1482" s="241"/>
      <c r="T1482" s="242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243" t="s">
        <v>198</v>
      </c>
      <c r="AU1482" s="243" t="s">
        <v>82</v>
      </c>
      <c r="AV1482" s="13" t="s">
        <v>80</v>
      </c>
      <c r="AW1482" s="13" t="s">
        <v>35</v>
      </c>
      <c r="AX1482" s="13" t="s">
        <v>73</v>
      </c>
      <c r="AY1482" s="243" t="s">
        <v>188</v>
      </c>
    </row>
    <row r="1483" s="14" customFormat="1">
      <c r="A1483" s="14"/>
      <c r="B1483" s="244"/>
      <c r="C1483" s="245"/>
      <c r="D1483" s="235" t="s">
        <v>198</v>
      </c>
      <c r="E1483" s="246" t="s">
        <v>19</v>
      </c>
      <c r="F1483" s="247" t="s">
        <v>7066</v>
      </c>
      <c r="G1483" s="245"/>
      <c r="H1483" s="248">
        <v>5.8300000000000001</v>
      </c>
      <c r="I1483" s="249"/>
      <c r="J1483" s="245"/>
      <c r="K1483" s="245"/>
      <c r="L1483" s="250"/>
      <c r="M1483" s="251"/>
      <c r="N1483" s="252"/>
      <c r="O1483" s="252"/>
      <c r="P1483" s="252"/>
      <c r="Q1483" s="252"/>
      <c r="R1483" s="252"/>
      <c r="S1483" s="252"/>
      <c r="T1483" s="253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54" t="s">
        <v>198</v>
      </c>
      <c r="AU1483" s="254" t="s">
        <v>82</v>
      </c>
      <c r="AV1483" s="14" t="s">
        <v>82</v>
      </c>
      <c r="AW1483" s="14" t="s">
        <v>35</v>
      </c>
      <c r="AX1483" s="14" t="s">
        <v>73</v>
      </c>
      <c r="AY1483" s="254" t="s">
        <v>188</v>
      </c>
    </row>
    <row r="1484" s="14" customFormat="1">
      <c r="A1484" s="14"/>
      <c r="B1484" s="244"/>
      <c r="C1484" s="245"/>
      <c r="D1484" s="235" t="s">
        <v>198</v>
      </c>
      <c r="E1484" s="246" t="s">
        <v>19</v>
      </c>
      <c r="F1484" s="247" t="s">
        <v>7463</v>
      </c>
      <c r="G1484" s="245"/>
      <c r="H1484" s="248">
        <v>-0.80000000000000004</v>
      </c>
      <c r="I1484" s="249"/>
      <c r="J1484" s="245"/>
      <c r="K1484" s="245"/>
      <c r="L1484" s="250"/>
      <c r="M1484" s="251"/>
      <c r="N1484" s="252"/>
      <c r="O1484" s="252"/>
      <c r="P1484" s="252"/>
      <c r="Q1484" s="252"/>
      <c r="R1484" s="252"/>
      <c r="S1484" s="252"/>
      <c r="T1484" s="253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T1484" s="254" t="s">
        <v>198</v>
      </c>
      <c r="AU1484" s="254" t="s">
        <v>82</v>
      </c>
      <c r="AV1484" s="14" t="s">
        <v>82</v>
      </c>
      <c r="AW1484" s="14" t="s">
        <v>35</v>
      </c>
      <c r="AX1484" s="14" t="s">
        <v>73</v>
      </c>
      <c r="AY1484" s="254" t="s">
        <v>188</v>
      </c>
    </row>
    <row r="1485" s="13" customFormat="1">
      <c r="A1485" s="13"/>
      <c r="B1485" s="233"/>
      <c r="C1485" s="234"/>
      <c r="D1485" s="235" t="s">
        <v>198</v>
      </c>
      <c r="E1485" s="236" t="s">
        <v>19</v>
      </c>
      <c r="F1485" s="237" t="s">
        <v>7067</v>
      </c>
      <c r="G1485" s="234"/>
      <c r="H1485" s="236" t="s">
        <v>19</v>
      </c>
      <c r="I1485" s="238"/>
      <c r="J1485" s="234"/>
      <c r="K1485" s="234"/>
      <c r="L1485" s="239"/>
      <c r="M1485" s="240"/>
      <c r="N1485" s="241"/>
      <c r="O1485" s="241"/>
      <c r="P1485" s="241"/>
      <c r="Q1485" s="241"/>
      <c r="R1485" s="241"/>
      <c r="S1485" s="241"/>
      <c r="T1485" s="242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T1485" s="243" t="s">
        <v>198</v>
      </c>
      <c r="AU1485" s="243" t="s">
        <v>82</v>
      </c>
      <c r="AV1485" s="13" t="s">
        <v>80</v>
      </c>
      <c r="AW1485" s="13" t="s">
        <v>35</v>
      </c>
      <c r="AX1485" s="13" t="s">
        <v>73</v>
      </c>
      <c r="AY1485" s="243" t="s">
        <v>188</v>
      </c>
    </row>
    <row r="1486" s="14" customFormat="1">
      <c r="A1486" s="14"/>
      <c r="B1486" s="244"/>
      <c r="C1486" s="245"/>
      <c r="D1486" s="235" t="s">
        <v>198</v>
      </c>
      <c r="E1486" s="246" t="s">
        <v>19</v>
      </c>
      <c r="F1486" s="247" t="s">
        <v>7068</v>
      </c>
      <c r="G1486" s="245"/>
      <c r="H1486" s="248">
        <v>4</v>
      </c>
      <c r="I1486" s="249"/>
      <c r="J1486" s="245"/>
      <c r="K1486" s="245"/>
      <c r="L1486" s="250"/>
      <c r="M1486" s="251"/>
      <c r="N1486" s="252"/>
      <c r="O1486" s="252"/>
      <c r="P1486" s="252"/>
      <c r="Q1486" s="252"/>
      <c r="R1486" s="252"/>
      <c r="S1486" s="252"/>
      <c r="T1486" s="253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254" t="s">
        <v>198</v>
      </c>
      <c r="AU1486" s="254" t="s">
        <v>82</v>
      </c>
      <c r="AV1486" s="14" t="s">
        <v>82</v>
      </c>
      <c r="AW1486" s="14" t="s">
        <v>35</v>
      </c>
      <c r="AX1486" s="14" t="s">
        <v>73</v>
      </c>
      <c r="AY1486" s="254" t="s">
        <v>188</v>
      </c>
    </row>
    <row r="1487" s="14" customFormat="1">
      <c r="A1487" s="14"/>
      <c r="B1487" s="244"/>
      <c r="C1487" s="245"/>
      <c r="D1487" s="235" t="s">
        <v>198</v>
      </c>
      <c r="E1487" s="246" t="s">
        <v>19</v>
      </c>
      <c r="F1487" s="247" t="s">
        <v>7464</v>
      </c>
      <c r="G1487" s="245"/>
      <c r="H1487" s="248">
        <v>-2.3999999999999999</v>
      </c>
      <c r="I1487" s="249"/>
      <c r="J1487" s="245"/>
      <c r="K1487" s="245"/>
      <c r="L1487" s="250"/>
      <c r="M1487" s="251"/>
      <c r="N1487" s="252"/>
      <c r="O1487" s="252"/>
      <c r="P1487" s="252"/>
      <c r="Q1487" s="252"/>
      <c r="R1487" s="252"/>
      <c r="S1487" s="252"/>
      <c r="T1487" s="253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54" t="s">
        <v>198</v>
      </c>
      <c r="AU1487" s="254" t="s">
        <v>82</v>
      </c>
      <c r="AV1487" s="14" t="s">
        <v>82</v>
      </c>
      <c r="AW1487" s="14" t="s">
        <v>35</v>
      </c>
      <c r="AX1487" s="14" t="s">
        <v>73</v>
      </c>
      <c r="AY1487" s="254" t="s">
        <v>188</v>
      </c>
    </row>
    <row r="1488" s="13" customFormat="1">
      <c r="A1488" s="13"/>
      <c r="B1488" s="233"/>
      <c r="C1488" s="234"/>
      <c r="D1488" s="235" t="s">
        <v>198</v>
      </c>
      <c r="E1488" s="236" t="s">
        <v>19</v>
      </c>
      <c r="F1488" s="237" t="s">
        <v>7069</v>
      </c>
      <c r="G1488" s="234"/>
      <c r="H1488" s="236" t="s">
        <v>19</v>
      </c>
      <c r="I1488" s="238"/>
      <c r="J1488" s="234"/>
      <c r="K1488" s="234"/>
      <c r="L1488" s="239"/>
      <c r="M1488" s="240"/>
      <c r="N1488" s="241"/>
      <c r="O1488" s="241"/>
      <c r="P1488" s="241"/>
      <c r="Q1488" s="241"/>
      <c r="R1488" s="241"/>
      <c r="S1488" s="241"/>
      <c r="T1488" s="242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243" t="s">
        <v>198</v>
      </c>
      <c r="AU1488" s="243" t="s">
        <v>82</v>
      </c>
      <c r="AV1488" s="13" t="s">
        <v>80</v>
      </c>
      <c r="AW1488" s="13" t="s">
        <v>35</v>
      </c>
      <c r="AX1488" s="13" t="s">
        <v>73</v>
      </c>
      <c r="AY1488" s="243" t="s">
        <v>188</v>
      </c>
    </row>
    <row r="1489" s="14" customFormat="1">
      <c r="A1489" s="14"/>
      <c r="B1489" s="244"/>
      <c r="C1489" s="245"/>
      <c r="D1489" s="235" t="s">
        <v>198</v>
      </c>
      <c r="E1489" s="246" t="s">
        <v>19</v>
      </c>
      <c r="F1489" s="247" t="s">
        <v>7070</v>
      </c>
      <c r="G1489" s="245"/>
      <c r="H1489" s="248">
        <v>4.7999999999999998</v>
      </c>
      <c r="I1489" s="249"/>
      <c r="J1489" s="245"/>
      <c r="K1489" s="245"/>
      <c r="L1489" s="250"/>
      <c r="M1489" s="251"/>
      <c r="N1489" s="252"/>
      <c r="O1489" s="252"/>
      <c r="P1489" s="252"/>
      <c r="Q1489" s="252"/>
      <c r="R1489" s="252"/>
      <c r="S1489" s="252"/>
      <c r="T1489" s="253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54" t="s">
        <v>198</v>
      </c>
      <c r="AU1489" s="254" t="s">
        <v>82</v>
      </c>
      <c r="AV1489" s="14" t="s">
        <v>82</v>
      </c>
      <c r="AW1489" s="14" t="s">
        <v>35</v>
      </c>
      <c r="AX1489" s="14" t="s">
        <v>73</v>
      </c>
      <c r="AY1489" s="254" t="s">
        <v>188</v>
      </c>
    </row>
    <row r="1490" s="14" customFormat="1">
      <c r="A1490" s="14"/>
      <c r="B1490" s="244"/>
      <c r="C1490" s="245"/>
      <c r="D1490" s="235" t="s">
        <v>198</v>
      </c>
      <c r="E1490" s="246" t="s">
        <v>19</v>
      </c>
      <c r="F1490" s="247" t="s">
        <v>7463</v>
      </c>
      <c r="G1490" s="245"/>
      <c r="H1490" s="248">
        <v>-0.80000000000000004</v>
      </c>
      <c r="I1490" s="249"/>
      <c r="J1490" s="245"/>
      <c r="K1490" s="245"/>
      <c r="L1490" s="250"/>
      <c r="M1490" s="251"/>
      <c r="N1490" s="252"/>
      <c r="O1490" s="252"/>
      <c r="P1490" s="252"/>
      <c r="Q1490" s="252"/>
      <c r="R1490" s="252"/>
      <c r="S1490" s="252"/>
      <c r="T1490" s="253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T1490" s="254" t="s">
        <v>198</v>
      </c>
      <c r="AU1490" s="254" t="s">
        <v>82</v>
      </c>
      <c r="AV1490" s="14" t="s">
        <v>82</v>
      </c>
      <c r="AW1490" s="14" t="s">
        <v>35</v>
      </c>
      <c r="AX1490" s="14" t="s">
        <v>73</v>
      </c>
      <c r="AY1490" s="254" t="s">
        <v>188</v>
      </c>
    </row>
    <row r="1491" s="15" customFormat="1">
      <c r="A1491" s="15"/>
      <c r="B1491" s="255"/>
      <c r="C1491" s="256"/>
      <c r="D1491" s="235" t="s">
        <v>198</v>
      </c>
      <c r="E1491" s="257" t="s">
        <v>19</v>
      </c>
      <c r="F1491" s="258" t="s">
        <v>229</v>
      </c>
      <c r="G1491" s="256"/>
      <c r="H1491" s="259">
        <v>56.060000000000002</v>
      </c>
      <c r="I1491" s="260"/>
      <c r="J1491" s="256"/>
      <c r="K1491" s="256"/>
      <c r="L1491" s="261"/>
      <c r="M1491" s="262"/>
      <c r="N1491" s="263"/>
      <c r="O1491" s="263"/>
      <c r="P1491" s="263"/>
      <c r="Q1491" s="263"/>
      <c r="R1491" s="263"/>
      <c r="S1491" s="263"/>
      <c r="T1491" s="264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T1491" s="265" t="s">
        <v>198</v>
      </c>
      <c r="AU1491" s="265" t="s">
        <v>82</v>
      </c>
      <c r="AV1491" s="15" t="s">
        <v>135</v>
      </c>
      <c r="AW1491" s="15" t="s">
        <v>35</v>
      </c>
      <c r="AX1491" s="15" t="s">
        <v>80</v>
      </c>
      <c r="AY1491" s="265" t="s">
        <v>188</v>
      </c>
    </row>
    <row r="1492" s="2" customFormat="1" ht="24.15" customHeight="1">
      <c r="A1492" s="40"/>
      <c r="B1492" s="41"/>
      <c r="C1492" s="215" t="s">
        <v>2158</v>
      </c>
      <c r="D1492" s="215" t="s">
        <v>190</v>
      </c>
      <c r="E1492" s="216" t="s">
        <v>2239</v>
      </c>
      <c r="F1492" s="217" t="s">
        <v>2240</v>
      </c>
      <c r="G1492" s="218" t="s">
        <v>460</v>
      </c>
      <c r="H1492" s="266"/>
      <c r="I1492" s="220"/>
      <c r="J1492" s="221">
        <f>ROUND(I1492*H1492,2)</f>
        <v>0</v>
      </c>
      <c r="K1492" s="217" t="s">
        <v>194</v>
      </c>
      <c r="L1492" s="46"/>
      <c r="M1492" s="222" t="s">
        <v>19</v>
      </c>
      <c r="N1492" s="223" t="s">
        <v>44</v>
      </c>
      <c r="O1492" s="86"/>
      <c r="P1492" s="224">
        <f>O1492*H1492</f>
        <v>0</v>
      </c>
      <c r="Q1492" s="224">
        <v>0</v>
      </c>
      <c r="R1492" s="224">
        <f>Q1492*H1492</f>
        <v>0</v>
      </c>
      <c r="S1492" s="224">
        <v>0</v>
      </c>
      <c r="T1492" s="225">
        <f>S1492*H1492</f>
        <v>0</v>
      </c>
      <c r="U1492" s="40"/>
      <c r="V1492" s="40"/>
      <c r="W1492" s="40"/>
      <c r="X1492" s="40"/>
      <c r="Y1492" s="40"/>
      <c r="Z1492" s="40"/>
      <c r="AA1492" s="40"/>
      <c r="AB1492" s="40"/>
      <c r="AC1492" s="40"/>
      <c r="AD1492" s="40"/>
      <c r="AE1492" s="40"/>
      <c r="AR1492" s="226" t="s">
        <v>342</v>
      </c>
      <c r="AT1492" s="226" t="s">
        <v>190</v>
      </c>
      <c r="AU1492" s="226" t="s">
        <v>82</v>
      </c>
      <c r="AY1492" s="19" t="s">
        <v>188</v>
      </c>
      <c r="BE1492" s="227">
        <f>IF(N1492="základní",J1492,0)</f>
        <v>0</v>
      </c>
      <c r="BF1492" s="227">
        <f>IF(N1492="snížená",J1492,0)</f>
        <v>0</v>
      </c>
      <c r="BG1492" s="227">
        <f>IF(N1492="zákl. přenesená",J1492,0)</f>
        <v>0</v>
      </c>
      <c r="BH1492" s="227">
        <f>IF(N1492="sníž. přenesená",J1492,0)</f>
        <v>0</v>
      </c>
      <c r="BI1492" s="227">
        <f>IF(N1492="nulová",J1492,0)</f>
        <v>0</v>
      </c>
      <c r="BJ1492" s="19" t="s">
        <v>80</v>
      </c>
      <c r="BK1492" s="227">
        <f>ROUND(I1492*H1492,2)</f>
        <v>0</v>
      </c>
      <c r="BL1492" s="19" t="s">
        <v>342</v>
      </c>
      <c r="BM1492" s="226" t="s">
        <v>7465</v>
      </c>
    </row>
    <row r="1493" s="2" customFormat="1">
      <c r="A1493" s="40"/>
      <c r="B1493" s="41"/>
      <c r="C1493" s="42"/>
      <c r="D1493" s="228" t="s">
        <v>196</v>
      </c>
      <c r="E1493" s="42"/>
      <c r="F1493" s="229" t="s">
        <v>2242</v>
      </c>
      <c r="G1493" s="42"/>
      <c r="H1493" s="42"/>
      <c r="I1493" s="230"/>
      <c r="J1493" s="42"/>
      <c r="K1493" s="42"/>
      <c r="L1493" s="46"/>
      <c r="M1493" s="231"/>
      <c r="N1493" s="232"/>
      <c r="O1493" s="86"/>
      <c r="P1493" s="86"/>
      <c r="Q1493" s="86"/>
      <c r="R1493" s="86"/>
      <c r="S1493" s="86"/>
      <c r="T1493" s="87"/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40"/>
      <c r="AE1493" s="40"/>
      <c r="AT1493" s="19" t="s">
        <v>196</v>
      </c>
      <c r="AU1493" s="19" t="s">
        <v>82</v>
      </c>
    </row>
    <row r="1494" s="12" customFormat="1" ht="22.8" customHeight="1">
      <c r="A1494" s="12"/>
      <c r="B1494" s="199"/>
      <c r="C1494" s="200"/>
      <c r="D1494" s="201" t="s">
        <v>72</v>
      </c>
      <c r="E1494" s="213" t="s">
        <v>1485</v>
      </c>
      <c r="F1494" s="213" t="s">
        <v>1486</v>
      </c>
      <c r="G1494" s="200"/>
      <c r="H1494" s="200"/>
      <c r="I1494" s="203"/>
      <c r="J1494" s="214">
        <f>BK1494</f>
        <v>0</v>
      </c>
      <c r="K1494" s="200"/>
      <c r="L1494" s="205"/>
      <c r="M1494" s="206"/>
      <c r="N1494" s="207"/>
      <c r="O1494" s="207"/>
      <c r="P1494" s="208">
        <f>SUM(P1495:P1623)</f>
        <v>0</v>
      </c>
      <c r="Q1494" s="207"/>
      <c r="R1494" s="208">
        <f>SUM(R1495:R1623)</f>
        <v>0.27946879999999996</v>
      </c>
      <c r="S1494" s="207"/>
      <c r="T1494" s="209">
        <f>SUM(T1495:T1623)</f>
        <v>0</v>
      </c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R1494" s="210" t="s">
        <v>82</v>
      </c>
      <c r="AT1494" s="211" t="s">
        <v>72</v>
      </c>
      <c r="AU1494" s="211" t="s">
        <v>80</v>
      </c>
      <c r="AY1494" s="210" t="s">
        <v>188</v>
      </c>
      <c r="BK1494" s="212">
        <f>SUM(BK1495:BK1623)</f>
        <v>0</v>
      </c>
    </row>
    <row r="1495" s="2" customFormat="1" ht="24.15" customHeight="1">
      <c r="A1495" s="40"/>
      <c r="B1495" s="41"/>
      <c r="C1495" s="215" t="s">
        <v>2163</v>
      </c>
      <c r="D1495" s="215" t="s">
        <v>190</v>
      </c>
      <c r="E1495" s="216" t="s">
        <v>1488</v>
      </c>
      <c r="F1495" s="217" t="s">
        <v>1489</v>
      </c>
      <c r="G1495" s="218" t="s">
        <v>243</v>
      </c>
      <c r="H1495" s="219">
        <v>495.685</v>
      </c>
      <c r="I1495" s="220"/>
      <c r="J1495" s="221">
        <f>ROUND(I1495*H1495,2)</f>
        <v>0</v>
      </c>
      <c r="K1495" s="217" t="s">
        <v>194</v>
      </c>
      <c r="L1495" s="46"/>
      <c r="M1495" s="222" t="s">
        <v>19</v>
      </c>
      <c r="N1495" s="223" t="s">
        <v>44</v>
      </c>
      <c r="O1495" s="86"/>
      <c r="P1495" s="224">
        <f>O1495*H1495</f>
        <v>0</v>
      </c>
      <c r="Q1495" s="224">
        <v>0.00025999999999999998</v>
      </c>
      <c r="R1495" s="224">
        <f>Q1495*H1495</f>
        <v>0.1288781</v>
      </c>
      <c r="S1495" s="224">
        <v>0</v>
      </c>
      <c r="T1495" s="225">
        <f>S1495*H1495</f>
        <v>0</v>
      </c>
      <c r="U1495" s="40"/>
      <c r="V1495" s="40"/>
      <c r="W1495" s="40"/>
      <c r="X1495" s="40"/>
      <c r="Y1495" s="40"/>
      <c r="Z1495" s="40"/>
      <c r="AA1495" s="40"/>
      <c r="AB1495" s="40"/>
      <c r="AC1495" s="40"/>
      <c r="AD1495" s="40"/>
      <c r="AE1495" s="40"/>
      <c r="AR1495" s="226" t="s">
        <v>342</v>
      </c>
      <c r="AT1495" s="226" t="s">
        <v>190</v>
      </c>
      <c r="AU1495" s="226" t="s">
        <v>82</v>
      </c>
      <c r="AY1495" s="19" t="s">
        <v>188</v>
      </c>
      <c r="BE1495" s="227">
        <f>IF(N1495="základní",J1495,0)</f>
        <v>0</v>
      </c>
      <c r="BF1495" s="227">
        <f>IF(N1495="snížená",J1495,0)</f>
        <v>0</v>
      </c>
      <c r="BG1495" s="227">
        <f>IF(N1495="zákl. přenesená",J1495,0)</f>
        <v>0</v>
      </c>
      <c r="BH1495" s="227">
        <f>IF(N1495="sníž. přenesená",J1495,0)</f>
        <v>0</v>
      </c>
      <c r="BI1495" s="227">
        <f>IF(N1495="nulová",J1495,0)</f>
        <v>0</v>
      </c>
      <c r="BJ1495" s="19" t="s">
        <v>80</v>
      </c>
      <c r="BK1495" s="227">
        <f>ROUND(I1495*H1495,2)</f>
        <v>0</v>
      </c>
      <c r="BL1495" s="19" t="s">
        <v>342</v>
      </c>
      <c r="BM1495" s="226" t="s">
        <v>7466</v>
      </c>
    </row>
    <row r="1496" s="2" customFormat="1">
      <c r="A1496" s="40"/>
      <c r="B1496" s="41"/>
      <c r="C1496" s="42"/>
      <c r="D1496" s="228" t="s">
        <v>196</v>
      </c>
      <c r="E1496" s="42"/>
      <c r="F1496" s="229" t="s">
        <v>1491</v>
      </c>
      <c r="G1496" s="42"/>
      <c r="H1496" s="42"/>
      <c r="I1496" s="230"/>
      <c r="J1496" s="42"/>
      <c r="K1496" s="42"/>
      <c r="L1496" s="46"/>
      <c r="M1496" s="231"/>
      <c r="N1496" s="232"/>
      <c r="O1496" s="86"/>
      <c r="P1496" s="86"/>
      <c r="Q1496" s="86"/>
      <c r="R1496" s="86"/>
      <c r="S1496" s="86"/>
      <c r="T1496" s="87"/>
      <c r="U1496" s="40"/>
      <c r="V1496" s="40"/>
      <c r="W1496" s="40"/>
      <c r="X1496" s="40"/>
      <c r="Y1496" s="40"/>
      <c r="Z1496" s="40"/>
      <c r="AA1496" s="40"/>
      <c r="AB1496" s="40"/>
      <c r="AC1496" s="40"/>
      <c r="AD1496" s="40"/>
      <c r="AE1496" s="40"/>
      <c r="AT1496" s="19" t="s">
        <v>196</v>
      </c>
      <c r="AU1496" s="19" t="s">
        <v>82</v>
      </c>
    </row>
    <row r="1497" s="13" customFormat="1">
      <c r="A1497" s="13"/>
      <c r="B1497" s="233"/>
      <c r="C1497" s="234"/>
      <c r="D1497" s="235" t="s">
        <v>198</v>
      </c>
      <c r="E1497" s="236" t="s">
        <v>19</v>
      </c>
      <c r="F1497" s="237" t="s">
        <v>655</v>
      </c>
      <c r="G1497" s="234"/>
      <c r="H1497" s="236" t="s">
        <v>19</v>
      </c>
      <c r="I1497" s="238"/>
      <c r="J1497" s="234"/>
      <c r="K1497" s="234"/>
      <c r="L1497" s="239"/>
      <c r="M1497" s="240"/>
      <c r="N1497" s="241"/>
      <c r="O1497" s="241"/>
      <c r="P1497" s="241"/>
      <c r="Q1497" s="241"/>
      <c r="R1497" s="241"/>
      <c r="S1497" s="241"/>
      <c r="T1497" s="242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43" t="s">
        <v>198</v>
      </c>
      <c r="AU1497" s="243" t="s">
        <v>82</v>
      </c>
      <c r="AV1497" s="13" t="s">
        <v>80</v>
      </c>
      <c r="AW1497" s="13" t="s">
        <v>35</v>
      </c>
      <c r="AX1497" s="13" t="s">
        <v>73</v>
      </c>
      <c r="AY1497" s="243" t="s">
        <v>188</v>
      </c>
    </row>
    <row r="1498" s="13" customFormat="1">
      <c r="A1498" s="13"/>
      <c r="B1498" s="233"/>
      <c r="C1498" s="234"/>
      <c r="D1498" s="235" t="s">
        <v>198</v>
      </c>
      <c r="E1498" s="236" t="s">
        <v>19</v>
      </c>
      <c r="F1498" s="237" t="s">
        <v>6986</v>
      </c>
      <c r="G1498" s="234"/>
      <c r="H1498" s="236" t="s">
        <v>19</v>
      </c>
      <c r="I1498" s="238"/>
      <c r="J1498" s="234"/>
      <c r="K1498" s="234"/>
      <c r="L1498" s="239"/>
      <c r="M1498" s="240"/>
      <c r="N1498" s="241"/>
      <c r="O1498" s="241"/>
      <c r="P1498" s="241"/>
      <c r="Q1498" s="241"/>
      <c r="R1498" s="241"/>
      <c r="S1498" s="241"/>
      <c r="T1498" s="242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43" t="s">
        <v>198</v>
      </c>
      <c r="AU1498" s="243" t="s">
        <v>82</v>
      </c>
      <c r="AV1498" s="13" t="s">
        <v>80</v>
      </c>
      <c r="AW1498" s="13" t="s">
        <v>35</v>
      </c>
      <c r="AX1498" s="13" t="s">
        <v>73</v>
      </c>
      <c r="AY1498" s="243" t="s">
        <v>188</v>
      </c>
    </row>
    <row r="1499" s="14" customFormat="1">
      <c r="A1499" s="14"/>
      <c r="B1499" s="244"/>
      <c r="C1499" s="245"/>
      <c r="D1499" s="235" t="s">
        <v>198</v>
      </c>
      <c r="E1499" s="246" t="s">
        <v>19</v>
      </c>
      <c r="F1499" s="247" t="s">
        <v>7467</v>
      </c>
      <c r="G1499" s="245"/>
      <c r="H1499" s="248">
        <v>14.416</v>
      </c>
      <c r="I1499" s="249"/>
      <c r="J1499" s="245"/>
      <c r="K1499" s="245"/>
      <c r="L1499" s="250"/>
      <c r="M1499" s="251"/>
      <c r="N1499" s="252"/>
      <c r="O1499" s="252"/>
      <c r="P1499" s="252"/>
      <c r="Q1499" s="252"/>
      <c r="R1499" s="252"/>
      <c r="S1499" s="252"/>
      <c r="T1499" s="253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54" t="s">
        <v>198</v>
      </c>
      <c r="AU1499" s="254" t="s">
        <v>82</v>
      </c>
      <c r="AV1499" s="14" t="s">
        <v>82</v>
      </c>
      <c r="AW1499" s="14" t="s">
        <v>35</v>
      </c>
      <c r="AX1499" s="14" t="s">
        <v>73</v>
      </c>
      <c r="AY1499" s="254" t="s">
        <v>188</v>
      </c>
    </row>
    <row r="1500" s="14" customFormat="1">
      <c r="A1500" s="14"/>
      <c r="B1500" s="244"/>
      <c r="C1500" s="245"/>
      <c r="D1500" s="235" t="s">
        <v>198</v>
      </c>
      <c r="E1500" s="246" t="s">
        <v>19</v>
      </c>
      <c r="F1500" s="247" t="s">
        <v>2251</v>
      </c>
      <c r="G1500" s="245"/>
      <c r="H1500" s="248">
        <v>-0.39600000000000002</v>
      </c>
      <c r="I1500" s="249"/>
      <c r="J1500" s="245"/>
      <c r="K1500" s="245"/>
      <c r="L1500" s="250"/>
      <c r="M1500" s="251"/>
      <c r="N1500" s="252"/>
      <c r="O1500" s="252"/>
      <c r="P1500" s="252"/>
      <c r="Q1500" s="252"/>
      <c r="R1500" s="252"/>
      <c r="S1500" s="252"/>
      <c r="T1500" s="253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T1500" s="254" t="s">
        <v>198</v>
      </c>
      <c r="AU1500" s="254" t="s">
        <v>82</v>
      </c>
      <c r="AV1500" s="14" t="s">
        <v>82</v>
      </c>
      <c r="AW1500" s="14" t="s">
        <v>35</v>
      </c>
      <c r="AX1500" s="14" t="s">
        <v>73</v>
      </c>
      <c r="AY1500" s="254" t="s">
        <v>188</v>
      </c>
    </row>
    <row r="1501" s="14" customFormat="1">
      <c r="A1501" s="14"/>
      <c r="B1501" s="244"/>
      <c r="C1501" s="245"/>
      <c r="D1501" s="235" t="s">
        <v>198</v>
      </c>
      <c r="E1501" s="246" t="s">
        <v>19</v>
      </c>
      <c r="F1501" s="247" t="s">
        <v>3028</v>
      </c>
      <c r="G1501" s="245"/>
      <c r="H1501" s="248">
        <v>3.6000000000000001</v>
      </c>
      <c r="I1501" s="249"/>
      <c r="J1501" s="245"/>
      <c r="K1501" s="245"/>
      <c r="L1501" s="250"/>
      <c r="M1501" s="251"/>
      <c r="N1501" s="252"/>
      <c r="O1501" s="252"/>
      <c r="P1501" s="252"/>
      <c r="Q1501" s="252"/>
      <c r="R1501" s="252"/>
      <c r="S1501" s="252"/>
      <c r="T1501" s="253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T1501" s="254" t="s">
        <v>198</v>
      </c>
      <c r="AU1501" s="254" t="s">
        <v>82</v>
      </c>
      <c r="AV1501" s="14" t="s">
        <v>82</v>
      </c>
      <c r="AW1501" s="14" t="s">
        <v>35</v>
      </c>
      <c r="AX1501" s="14" t="s">
        <v>73</v>
      </c>
      <c r="AY1501" s="254" t="s">
        <v>188</v>
      </c>
    </row>
    <row r="1502" s="13" customFormat="1">
      <c r="A1502" s="13"/>
      <c r="B1502" s="233"/>
      <c r="C1502" s="234"/>
      <c r="D1502" s="235" t="s">
        <v>198</v>
      </c>
      <c r="E1502" s="236" t="s">
        <v>19</v>
      </c>
      <c r="F1502" s="237" t="s">
        <v>6988</v>
      </c>
      <c r="G1502" s="234"/>
      <c r="H1502" s="236" t="s">
        <v>19</v>
      </c>
      <c r="I1502" s="238"/>
      <c r="J1502" s="234"/>
      <c r="K1502" s="234"/>
      <c r="L1502" s="239"/>
      <c r="M1502" s="240"/>
      <c r="N1502" s="241"/>
      <c r="O1502" s="241"/>
      <c r="P1502" s="241"/>
      <c r="Q1502" s="241"/>
      <c r="R1502" s="241"/>
      <c r="S1502" s="241"/>
      <c r="T1502" s="242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43" t="s">
        <v>198</v>
      </c>
      <c r="AU1502" s="243" t="s">
        <v>82</v>
      </c>
      <c r="AV1502" s="13" t="s">
        <v>80</v>
      </c>
      <c r="AW1502" s="13" t="s">
        <v>35</v>
      </c>
      <c r="AX1502" s="13" t="s">
        <v>73</v>
      </c>
      <c r="AY1502" s="243" t="s">
        <v>188</v>
      </c>
    </row>
    <row r="1503" s="14" customFormat="1">
      <c r="A1503" s="14"/>
      <c r="B1503" s="244"/>
      <c r="C1503" s="245"/>
      <c r="D1503" s="235" t="s">
        <v>198</v>
      </c>
      <c r="E1503" s="246" t="s">
        <v>19</v>
      </c>
      <c r="F1503" s="247" t="s">
        <v>7468</v>
      </c>
      <c r="G1503" s="245"/>
      <c r="H1503" s="248">
        <v>16.896000000000001</v>
      </c>
      <c r="I1503" s="249"/>
      <c r="J1503" s="245"/>
      <c r="K1503" s="245"/>
      <c r="L1503" s="250"/>
      <c r="M1503" s="251"/>
      <c r="N1503" s="252"/>
      <c r="O1503" s="252"/>
      <c r="P1503" s="252"/>
      <c r="Q1503" s="252"/>
      <c r="R1503" s="252"/>
      <c r="S1503" s="252"/>
      <c r="T1503" s="253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T1503" s="254" t="s">
        <v>198</v>
      </c>
      <c r="AU1503" s="254" t="s">
        <v>82</v>
      </c>
      <c r="AV1503" s="14" t="s">
        <v>82</v>
      </c>
      <c r="AW1503" s="14" t="s">
        <v>35</v>
      </c>
      <c r="AX1503" s="14" t="s">
        <v>73</v>
      </c>
      <c r="AY1503" s="254" t="s">
        <v>188</v>
      </c>
    </row>
    <row r="1504" s="14" customFormat="1">
      <c r="A1504" s="14"/>
      <c r="B1504" s="244"/>
      <c r="C1504" s="245"/>
      <c r="D1504" s="235" t="s">
        <v>198</v>
      </c>
      <c r="E1504" s="246" t="s">
        <v>19</v>
      </c>
      <c r="F1504" s="247" t="s">
        <v>2251</v>
      </c>
      <c r="G1504" s="245"/>
      <c r="H1504" s="248">
        <v>-0.39600000000000002</v>
      </c>
      <c r="I1504" s="249"/>
      <c r="J1504" s="245"/>
      <c r="K1504" s="245"/>
      <c r="L1504" s="250"/>
      <c r="M1504" s="251"/>
      <c r="N1504" s="252"/>
      <c r="O1504" s="252"/>
      <c r="P1504" s="252"/>
      <c r="Q1504" s="252"/>
      <c r="R1504" s="252"/>
      <c r="S1504" s="252"/>
      <c r="T1504" s="253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T1504" s="254" t="s">
        <v>198</v>
      </c>
      <c r="AU1504" s="254" t="s">
        <v>82</v>
      </c>
      <c r="AV1504" s="14" t="s">
        <v>82</v>
      </c>
      <c r="AW1504" s="14" t="s">
        <v>35</v>
      </c>
      <c r="AX1504" s="14" t="s">
        <v>73</v>
      </c>
      <c r="AY1504" s="254" t="s">
        <v>188</v>
      </c>
    </row>
    <row r="1505" s="14" customFormat="1">
      <c r="A1505" s="14"/>
      <c r="B1505" s="244"/>
      <c r="C1505" s="245"/>
      <c r="D1505" s="235" t="s">
        <v>198</v>
      </c>
      <c r="E1505" s="246" t="s">
        <v>19</v>
      </c>
      <c r="F1505" s="247" t="s">
        <v>7469</v>
      </c>
      <c r="G1505" s="245"/>
      <c r="H1505" s="248">
        <v>7.0999999999999996</v>
      </c>
      <c r="I1505" s="249"/>
      <c r="J1505" s="245"/>
      <c r="K1505" s="245"/>
      <c r="L1505" s="250"/>
      <c r="M1505" s="251"/>
      <c r="N1505" s="252"/>
      <c r="O1505" s="252"/>
      <c r="P1505" s="252"/>
      <c r="Q1505" s="252"/>
      <c r="R1505" s="252"/>
      <c r="S1505" s="252"/>
      <c r="T1505" s="253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T1505" s="254" t="s">
        <v>198</v>
      </c>
      <c r="AU1505" s="254" t="s">
        <v>82</v>
      </c>
      <c r="AV1505" s="14" t="s">
        <v>82</v>
      </c>
      <c r="AW1505" s="14" t="s">
        <v>35</v>
      </c>
      <c r="AX1505" s="14" t="s">
        <v>73</v>
      </c>
      <c r="AY1505" s="254" t="s">
        <v>188</v>
      </c>
    </row>
    <row r="1506" s="13" customFormat="1">
      <c r="A1506" s="13"/>
      <c r="B1506" s="233"/>
      <c r="C1506" s="234"/>
      <c r="D1506" s="235" t="s">
        <v>198</v>
      </c>
      <c r="E1506" s="236" t="s">
        <v>19</v>
      </c>
      <c r="F1506" s="237" t="s">
        <v>6990</v>
      </c>
      <c r="G1506" s="234"/>
      <c r="H1506" s="236" t="s">
        <v>19</v>
      </c>
      <c r="I1506" s="238"/>
      <c r="J1506" s="234"/>
      <c r="K1506" s="234"/>
      <c r="L1506" s="239"/>
      <c r="M1506" s="240"/>
      <c r="N1506" s="241"/>
      <c r="O1506" s="241"/>
      <c r="P1506" s="241"/>
      <c r="Q1506" s="241"/>
      <c r="R1506" s="241"/>
      <c r="S1506" s="241"/>
      <c r="T1506" s="242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T1506" s="243" t="s">
        <v>198</v>
      </c>
      <c r="AU1506" s="243" t="s">
        <v>82</v>
      </c>
      <c r="AV1506" s="13" t="s">
        <v>80</v>
      </c>
      <c r="AW1506" s="13" t="s">
        <v>35</v>
      </c>
      <c r="AX1506" s="13" t="s">
        <v>73</v>
      </c>
      <c r="AY1506" s="243" t="s">
        <v>188</v>
      </c>
    </row>
    <row r="1507" s="14" customFormat="1">
      <c r="A1507" s="14"/>
      <c r="B1507" s="244"/>
      <c r="C1507" s="245"/>
      <c r="D1507" s="235" t="s">
        <v>198</v>
      </c>
      <c r="E1507" s="246" t="s">
        <v>19</v>
      </c>
      <c r="F1507" s="247" t="s">
        <v>7470</v>
      </c>
      <c r="G1507" s="245"/>
      <c r="H1507" s="248">
        <v>10.944000000000001</v>
      </c>
      <c r="I1507" s="249"/>
      <c r="J1507" s="245"/>
      <c r="K1507" s="245"/>
      <c r="L1507" s="250"/>
      <c r="M1507" s="251"/>
      <c r="N1507" s="252"/>
      <c r="O1507" s="252"/>
      <c r="P1507" s="252"/>
      <c r="Q1507" s="252"/>
      <c r="R1507" s="252"/>
      <c r="S1507" s="252"/>
      <c r="T1507" s="253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T1507" s="254" t="s">
        <v>198</v>
      </c>
      <c r="AU1507" s="254" t="s">
        <v>82</v>
      </c>
      <c r="AV1507" s="14" t="s">
        <v>82</v>
      </c>
      <c r="AW1507" s="14" t="s">
        <v>35</v>
      </c>
      <c r="AX1507" s="14" t="s">
        <v>73</v>
      </c>
      <c r="AY1507" s="254" t="s">
        <v>188</v>
      </c>
    </row>
    <row r="1508" s="14" customFormat="1">
      <c r="A1508" s="14"/>
      <c r="B1508" s="244"/>
      <c r="C1508" s="245"/>
      <c r="D1508" s="235" t="s">
        <v>198</v>
      </c>
      <c r="E1508" s="246" t="s">
        <v>19</v>
      </c>
      <c r="F1508" s="247" t="s">
        <v>2254</v>
      </c>
      <c r="G1508" s="245"/>
      <c r="H1508" s="248">
        <v>-0.19800000000000001</v>
      </c>
      <c r="I1508" s="249"/>
      <c r="J1508" s="245"/>
      <c r="K1508" s="245"/>
      <c r="L1508" s="250"/>
      <c r="M1508" s="251"/>
      <c r="N1508" s="252"/>
      <c r="O1508" s="252"/>
      <c r="P1508" s="252"/>
      <c r="Q1508" s="252"/>
      <c r="R1508" s="252"/>
      <c r="S1508" s="252"/>
      <c r="T1508" s="253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T1508" s="254" t="s">
        <v>198</v>
      </c>
      <c r="AU1508" s="254" t="s">
        <v>82</v>
      </c>
      <c r="AV1508" s="14" t="s">
        <v>82</v>
      </c>
      <c r="AW1508" s="14" t="s">
        <v>35</v>
      </c>
      <c r="AX1508" s="14" t="s">
        <v>73</v>
      </c>
      <c r="AY1508" s="254" t="s">
        <v>188</v>
      </c>
    </row>
    <row r="1509" s="14" customFormat="1">
      <c r="A1509" s="14"/>
      <c r="B1509" s="244"/>
      <c r="C1509" s="245"/>
      <c r="D1509" s="235" t="s">
        <v>198</v>
      </c>
      <c r="E1509" s="246" t="s">
        <v>19</v>
      </c>
      <c r="F1509" s="247" t="s">
        <v>7471</v>
      </c>
      <c r="G1509" s="245"/>
      <c r="H1509" s="248">
        <v>2.2999999999999998</v>
      </c>
      <c r="I1509" s="249"/>
      <c r="J1509" s="245"/>
      <c r="K1509" s="245"/>
      <c r="L1509" s="250"/>
      <c r="M1509" s="251"/>
      <c r="N1509" s="252"/>
      <c r="O1509" s="252"/>
      <c r="P1509" s="252"/>
      <c r="Q1509" s="252"/>
      <c r="R1509" s="252"/>
      <c r="S1509" s="252"/>
      <c r="T1509" s="253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T1509" s="254" t="s">
        <v>198</v>
      </c>
      <c r="AU1509" s="254" t="s">
        <v>82</v>
      </c>
      <c r="AV1509" s="14" t="s">
        <v>82</v>
      </c>
      <c r="AW1509" s="14" t="s">
        <v>35</v>
      </c>
      <c r="AX1509" s="14" t="s">
        <v>73</v>
      </c>
      <c r="AY1509" s="254" t="s">
        <v>188</v>
      </c>
    </row>
    <row r="1510" s="13" customFormat="1">
      <c r="A1510" s="13"/>
      <c r="B1510" s="233"/>
      <c r="C1510" s="234"/>
      <c r="D1510" s="235" t="s">
        <v>198</v>
      </c>
      <c r="E1510" s="236" t="s">
        <v>19</v>
      </c>
      <c r="F1510" s="237" t="s">
        <v>7058</v>
      </c>
      <c r="G1510" s="234"/>
      <c r="H1510" s="236" t="s">
        <v>19</v>
      </c>
      <c r="I1510" s="238"/>
      <c r="J1510" s="234"/>
      <c r="K1510" s="234"/>
      <c r="L1510" s="239"/>
      <c r="M1510" s="240"/>
      <c r="N1510" s="241"/>
      <c r="O1510" s="241"/>
      <c r="P1510" s="241"/>
      <c r="Q1510" s="241"/>
      <c r="R1510" s="241"/>
      <c r="S1510" s="241"/>
      <c r="T1510" s="242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T1510" s="243" t="s">
        <v>198</v>
      </c>
      <c r="AU1510" s="243" t="s">
        <v>82</v>
      </c>
      <c r="AV1510" s="13" t="s">
        <v>80</v>
      </c>
      <c r="AW1510" s="13" t="s">
        <v>35</v>
      </c>
      <c r="AX1510" s="13" t="s">
        <v>73</v>
      </c>
      <c r="AY1510" s="243" t="s">
        <v>188</v>
      </c>
    </row>
    <row r="1511" s="14" customFormat="1">
      <c r="A1511" s="14"/>
      <c r="B1511" s="244"/>
      <c r="C1511" s="245"/>
      <c r="D1511" s="235" t="s">
        <v>198</v>
      </c>
      <c r="E1511" s="246" t="s">
        <v>19</v>
      </c>
      <c r="F1511" s="247" t="s">
        <v>7472</v>
      </c>
      <c r="G1511" s="245"/>
      <c r="H1511" s="248">
        <v>11.151999999999999</v>
      </c>
      <c r="I1511" s="249"/>
      <c r="J1511" s="245"/>
      <c r="K1511" s="245"/>
      <c r="L1511" s="250"/>
      <c r="M1511" s="251"/>
      <c r="N1511" s="252"/>
      <c r="O1511" s="252"/>
      <c r="P1511" s="252"/>
      <c r="Q1511" s="252"/>
      <c r="R1511" s="252"/>
      <c r="S1511" s="252"/>
      <c r="T1511" s="253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T1511" s="254" t="s">
        <v>198</v>
      </c>
      <c r="AU1511" s="254" t="s">
        <v>82</v>
      </c>
      <c r="AV1511" s="14" t="s">
        <v>82</v>
      </c>
      <c r="AW1511" s="14" t="s">
        <v>35</v>
      </c>
      <c r="AX1511" s="14" t="s">
        <v>73</v>
      </c>
      <c r="AY1511" s="254" t="s">
        <v>188</v>
      </c>
    </row>
    <row r="1512" s="14" customFormat="1">
      <c r="A1512" s="14"/>
      <c r="B1512" s="244"/>
      <c r="C1512" s="245"/>
      <c r="D1512" s="235" t="s">
        <v>198</v>
      </c>
      <c r="E1512" s="246" t="s">
        <v>19</v>
      </c>
      <c r="F1512" s="247" t="s">
        <v>2254</v>
      </c>
      <c r="G1512" s="245"/>
      <c r="H1512" s="248">
        <v>-0.19800000000000001</v>
      </c>
      <c r="I1512" s="249"/>
      <c r="J1512" s="245"/>
      <c r="K1512" s="245"/>
      <c r="L1512" s="250"/>
      <c r="M1512" s="251"/>
      <c r="N1512" s="252"/>
      <c r="O1512" s="252"/>
      <c r="P1512" s="252"/>
      <c r="Q1512" s="252"/>
      <c r="R1512" s="252"/>
      <c r="S1512" s="252"/>
      <c r="T1512" s="253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T1512" s="254" t="s">
        <v>198</v>
      </c>
      <c r="AU1512" s="254" t="s">
        <v>82</v>
      </c>
      <c r="AV1512" s="14" t="s">
        <v>82</v>
      </c>
      <c r="AW1512" s="14" t="s">
        <v>35</v>
      </c>
      <c r="AX1512" s="14" t="s">
        <v>73</v>
      </c>
      <c r="AY1512" s="254" t="s">
        <v>188</v>
      </c>
    </row>
    <row r="1513" s="14" customFormat="1">
      <c r="A1513" s="14"/>
      <c r="B1513" s="244"/>
      <c r="C1513" s="245"/>
      <c r="D1513" s="235" t="s">
        <v>198</v>
      </c>
      <c r="E1513" s="246" t="s">
        <v>19</v>
      </c>
      <c r="F1513" s="247" t="s">
        <v>129</v>
      </c>
      <c r="G1513" s="245"/>
      <c r="H1513" s="248">
        <v>3</v>
      </c>
      <c r="I1513" s="249"/>
      <c r="J1513" s="245"/>
      <c r="K1513" s="245"/>
      <c r="L1513" s="250"/>
      <c r="M1513" s="251"/>
      <c r="N1513" s="252"/>
      <c r="O1513" s="252"/>
      <c r="P1513" s="252"/>
      <c r="Q1513" s="252"/>
      <c r="R1513" s="252"/>
      <c r="S1513" s="252"/>
      <c r="T1513" s="253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T1513" s="254" t="s">
        <v>198</v>
      </c>
      <c r="AU1513" s="254" t="s">
        <v>82</v>
      </c>
      <c r="AV1513" s="14" t="s">
        <v>82</v>
      </c>
      <c r="AW1513" s="14" t="s">
        <v>35</v>
      </c>
      <c r="AX1513" s="14" t="s">
        <v>73</v>
      </c>
      <c r="AY1513" s="254" t="s">
        <v>188</v>
      </c>
    </row>
    <row r="1514" s="13" customFormat="1">
      <c r="A1514" s="13"/>
      <c r="B1514" s="233"/>
      <c r="C1514" s="234"/>
      <c r="D1514" s="235" t="s">
        <v>198</v>
      </c>
      <c r="E1514" s="236" t="s">
        <v>19</v>
      </c>
      <c r="F1514" s="237" t="s">
        <v>6944</v>
      </c>
      <c r="G1514" s="234"/>
      <c r="H1514" s="236" t="s">
        <v>19</v>
      </c>
      <c r="I1514" s="238"/>
      <c r="J1514" s="234"/>
      <c r="K1514" s="234"/>
      <c r="L1514" s="239"/>
      <c r="M1514" s="240"/>
      <c r="N1514" s="241"/>
      <c r="O1514" s="241"/>
      <c r="P1514" s="241"/>
      <c r="Q1514" s="241"/>
      <c r="R1514" s="241"/>
      <c r="S1514" s="241"/>
      <c r="T1514" s="242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43" t="s">
        <v>198</v>
      </c>
      <c r="AU1514" s="243" t="s">
        <v>82</v>
      </c>
      <c r="AV1514" s="13" t="s">
        <v>80</v>
      </c>
      <c r="AW1514" s="13" t="s">
        <v>35</v>
      </c>
      <c r="AX1514" s="13" t="s">
        <v>73</v>
      </c>
      <c r="AY1514" s="243" t="s">
        <v>188</v>
      </c>
    </row>
    <row r="1515" s="14" customFormat="1">
      <c r="A1515" s="14"/>
      <c r="B1515" s="244"/>
      <c r="C1515" s="245"/>
      <c r="D1515" s="235" t="s">
        <v>198</v>
      </c>
      <c r="E1515" s="246" t="s">
        <v>19</v>
      </c>
      <c r="F1515" s="247" t="s">
        <v>7473</v>
      </c>
      <c r="G1515" s="245"/>
      <c r="H1515" s="248">
        <v>10.832000000000001</v>
      </c>
      <c r="I1515" s="249"/>
      <c r="J1515" s="245"/>
      <c r="K1515" s="245"/>
      <c r="L1515" s="250"/>
      <c r="M1515" s="251"/>
      <c r="N1515" s="252"/>
      <c r="O1515" s="252"/>
      <c r="P1515" s="252"/>
      <c r="Q1515" s="252"/>
      <c r="R1515" s="252"/>
      <c r="S1515" s="252"/>
      <c r="T1515" s="253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T1515" s="254" t="s">
        <v>198</v>
      </c>
      <c r="AU1515" s="254" t="s">
        <v>82</v>
      </c>
      <c r="AV1515" s="14" t="s">
        <v>82</v>
      </c>
      <c r="AW1515" s="14" t="s">
        <v>35</v>
      </c>
      <c r="AX1515" s="14" t="s">
        <v>73</v>
      </c>
      <c r="AY1515" s="254" t="s">
        <v>188</v>
      </c>
    </row>
    <row r="1516" s="14" customFormat="1">
      <c r="A1516" s="14"/>
      <c r="B1516" s="244"/>
      <c r="C1516" s="245"/>
      <c r="D1516" s="235" t="s">
        <v>198</v>
      </c>
      <c r="E1516" s="246" t="s">
        <v>19</v>
      </c>
      <c r="F1516" s="247" t="s">
        <v>2251</v>
      </c>
      <c r="G1516" s="245"/>
      <c r="H1516" s="248">
        <v>-0.39600000000000002</v>
      </c>
      <c r="I1516" s="249"/>
      <c r="J1516" s="245"/>
      <c r="K1516" s="245"/>
      <c r="L1516" s="250"/>
      <c r="M1516" s="251"/>
      <c r="N1516" s="252"/>
      <c r="O1516" s="252"/>
      <c r="P1516" s="252"/>
      <c r="Q1516" s="252"/>
      <c r="R1516" s="252"/>
      <c r="S1516" s="252"/>
      <c r="T1516" s="253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T1516" s="254" t="s">
        <v>198</v>
      </c>
      <c r="AU1516" s="254" t="s">
        <v>82</v>
      </c>
      <c r="AV1516" s="14" t="s">
        <v>82</v>
      </c>
      <c r="AW1516" s="14" t="s">
        <v>35</v>
      </c>
      <c r="AX1516" s="14" t="s">
        <v>73</v>
      </c>
      <c r="AY1516" s="254" t="s">
        <v>188</v>
      </c>
    </row>
    <row r="1517" s="14" customFormat="1">
      <c r="A1517" s="14"/>
      <c r="B1517" s="244"/>
      <c r="C1517" s="245"/>
      <c r="D1517" s="235" t="s">
        <v>198</v>
      </c>
      <c r="E1517" s="246" t="s">
        <v>19</v>
      </c>
      <c r="F1517" s="247" t="s">
        <v>2260</v>
      </c>
      <c r="G1517" s="245"/>
      <c r="H1517" s="248">
        <v>2.7999999999999998</v>
      </c>
      <c r="I1517" s="249"/>
      <c r="J1517" s="245"/>
      <c r="K1517" s="245"/>
      <c r="L1517" s="250"/>
      <c r="M1517" s="251"/>
      <c r="N1517" s="252"/>
      <c r="O1517" s="252"/>
      <c r="P1517" s="252"/>
      <c r="Q1517" s="252"/>
      <c r="R1517" s="252"/>
      <c r="S1517" s="252"/>
      <c r="T1517" s="253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T1517" s="254" t="s">
        <v>198</v>
      </c>
      <c r="AU1517" s="254" t="s">
        <v>82</v>
      </c>
      <c r="AV1517" s="14" t="s">
        <v>82</v>
      </c>
      <c r="AW1517" s="14" t="s">
        <v>35</v>
      </c>
      <c r="AX1517" s="14" t="s">
        <v>73</v>
      </c>
      <c r="AY1517" s="254" t="s">
        <v>188</v>
      </c>
    </row>
    <row r="1518" s="13" customFormat="1">
      <c r="A1518" s="13"/>
      <c r="B1518" s="233"/>
      <c r="C1518" s="234"/>
      <c r="D1518" s="235" t="s">
        <v>198</v>
      </c>
      <c r="E1518" s="236" t="s">
        <v>19</v>
      </c>
      <c r="F1518" s="237" t="s">
        <v>6945</v>
      </c>
      <c r="G1518" s="234"/>
      <c r="H1518" s="236" t="s">
        <v>19</v>
      </c>
      <c r="I1518" s="238"/>
      <c r="J1518" s="234"/>
      <c r="K1518" s="234"/>
      <c r="L1518" s="239"/>
      <c r="M1518" s="240"/>
      <c r="N1518" s="241"/>
      <c r="O1518" s="241"/>
      <c r="P1518" s="241"/>
      <c r="Q1518" s="241"/>
      <c r="R1518" s="241"/>
      <c r="S1518" s="241"/>
      <c r="T1518" s="242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T1518" s="243" t="s">
        <v>198</v>
      </c>
      <c r="AU1518" s="243" t="s">
        <v>82</v>
      </c>
      <c r="AV1518" s="13" t="s">
        <v>80</v>
      </c>
      <c r="AW1518" s="13" t="s">
        <v>35</v>
      </c>
      <c r="AX1518" s="13" t="s">
        <v>73</v>
      </c>
      <c r="AY1518" s="243" t="s">
        <v>188</v>
      </c>
    </row>
    <row r="1519" s="14" customFormat="1">
      <c r="A1519" s="14"/>
      <c r="B1519" s="244"/>
      <c r="C1519" s="245"/>
      <c r="D1519" s="235" t="s">
        <v>198</v>
      </c>
      <c r="E1519" s="246" t="s">
        <v>19</v>
      </c>
      <c r="F1519" s="247" t="s">
        <v>7474</v>
      </c>
      <c r="G1519" s="245"/>
      <c r="H1519" s="248">
        <v>21.248000000000001</v>
      </c>
      <c r="I1519" s="249"/>
      <c r="J1519" s="245"/>
      <c r="K1519" s="245"/>
      <c r="L1519" s="250"/>
      <c r="M1519" s="251"/>
      <c r="N1519" s="252"/>
      <c r="O1519" s="252"/>
      <c r="P1519" s="252"/>
      <c r="Q1519" s="252"/>
      <c r="R1519" s="252"/>
      <c r="S1519" s="252"/>
      <c r="T1519" s="253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T1519" s="254" t="s">
        <v>198</v>
      </c>
      <c r="AU1519" s="254" t="s">
        <v>82</v>
      </c>
      <c r="AV1519" s="14" t="s">
        <v>82</v>
      </c>
      <c r="AW1519" s="14" t="s">
        <v>35</v>
      </c>
      <c r="AX1519" s="14" t="s">
        <v>73</v>
      </c>
      <c r="AY1519" s="254" t="s">
        <v>188</v>
      </c>
    </row>
    <row r="1520" s="14" customFormat="1">
      <c r="A1520" s="14"/>
      <c r="B1520" s="244"/>
      <c r="C1520" s="245"/>
      <c r="D1520" s="235" t="s">
        <v>198</v>
      </c>
      <c r="E1520" s="246" t="s">
        <v>19</v>
      </c>
      <c r="F1520" s="247" t="s">
        <v>2254</v>
      </c>
      <c r="G1520" s="245"/>
      <c r="H1520" s="248">
        <v>-0.19800000000000001</v>
      </c>
      <c r="I1520" s="249"/>
      <c r="J1520" s="245"/>
      <c r="K1520" s="245"/>
      <c r="L1520" s="250"/>
      <c r="M1520" s="251"/>
      <c r="N1520" s="252"/>
      <c r="O1520" s="252"/>
      <c r="P1520" s="252"/>
      <c r="Q1520" s="252"/>
      <c r="R1520" s="252"/>
      <c r="S1520" s="252"/>
      <c r="T1520" s="253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T1520" s="254" t="s">
        <v>198</v>
      </c>
      <c r="AU1520" s="254" t="s">
        <v>82</v>
      </c>
      <c r="AV1520" s="14" t="s">
        <v>82</v>
      </c>
      <c r="AW1520" s="14" t="s">
        <v>35</v>
      </c>
      <c r="AX1520" s="14" t="s">
        <v>73</v>
      </c>
      <c r="AY1520" s="254" t="s">
        <v>188</v>
      </c>
    </row>
    <row r="1521" s="14" customFormat="1">
      <c r="A1521" s="14"/>
      <c r="B1521" s="244"/>
      <c r="C1521" s="245"/>
      <c r="D1521" s="235" t="s">
        <v>198</v>
      </c>
      <c r="E1521" s="246" t="s">
        <v>19</v>
      </c>
      <c r="F1521" s="247" t="s">
        <v>7475</v>
      </c>
      <c r="G1521" s="245"/>
      <c r="H1521" s="248">
        <v>8.5</v>
      </c>
      <c r="I1521" s="249"/>
      <c r="J1521" s="245"/>
      <c r="K1521" s="245"/>
      <c r="L1521" s="250"/>
      <c r="M1521" s="251"/>
      <c r="N1521" s="252"/>
      <c r="O1521" s="252"/>
      <c r="P1521" s="252"/>
      <c r="Q1521" s="252"/>
      <c r="R1521" s="252"/>
      <c r="S1521" s="252"/>
      <c r="T1521" s="253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54" t="s">
        <v>198</v>
      </c>
      <c r="AU1521" s="254" t="s">
        <v>82</v>
      </c>
      <c r="AV1521" s="14" t="s">
        <v>82</v>
      </c>
      <c r="AW1521" s="14" t="s">
        <v>35</v>
      </c>
      <c r="AX1521" s="14" t="s">
        <v>73</v>
      </c>
      <c r="AY1521" s="254" t="s">
        <v>188</v>
      </c>
    </row>
    <row r="1522" s="13" customFormat="1">
      <c r="A1522" s="13"/>
      <c r="B1522" s="233"/>
      <c r="C1522" s="234"/>
      <c r="D1522" s="235" t="s">
        <v>198</v>
      </c>
      <c r="E1522" s="236" t="s">
        <v>19</v>
      </c>
      <c r="F1522" s="237" t="s">
        <v>6994</v>
      </c>
      <c r="G1522" s="234"/>
      <c r="H1522" s="236" t="s">
        <v>19</v>
      </c>
      <c r="I1522" s="238"/>
      <c r="J1522" s="234"/>
      <c r="K1522" s="234"/>
      <c r="L1522" s="239"/>
      <c r="M1522" s="240"/>
      <c r="N1522" s="241"/>
      <c r="O1522" s="241"/>
      <c r="P1522" s="241"/>
      <c r="Q1522" s="241"/>
      <c r="R1522" s="241"/>
      <c r="S1522" s="241"/>
      <c r="T1522" s="242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T1522" s="243" t="s">
        <v>198</v>
      </c>
      <c r="AU1522" s="243" t="s">
        <v>82</v>
      </c>
      <c r="AV1522" s="13" t="s">
        <v>80</v>
      </c>
      <c r="AW1522" s="13" t="s">
        <v>35</v>
      </c>
      <c r="AX1522" s="13" t="s">
        <v>73</v>
      </c>
      <c r="AY1522" s="243" t="s">
        <v>188</v>
      </c>
    </row>
    <row r="1523" s="14" customFormat="1">
      <c r="A1523" s="14"/>
      <c r="B1523" s="244"/>
      <c r="C1523" s="245"/>
      <c r="D1523" s="235" t="s">
        <v>198</v>
      </c>
      <c r="E1523" s="246" t="s">
        <v>19</v>
      </c>
      <c r="F1523" s="247" t="s">
        <v>7476</v>
      </c>
      <c r="G1523" s="245"/>
      <c r="H1523" s="248">
        <v>55.420000000000002</v>
      </c>
      <c r="I1523" s="249"/>
      <c r="J1523" s="245"/>
      <c r="K1523" s="245"/>
      <c r="L1523" s="250"/>
      <c r="M1523" s="251"/>
      <c r="N1523" s="252"/>
      <c r="O1523" s="252"/>
      <c r="P1523" s="252"/>
      <c r="Q1523" s="252"/>
      <c r="R1523" s="252"/>
      <c r="S1523" s="252"/>
      <c r="T1523" s="253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T1523" s="254" t="s">
        <v>198</v>
      </c>
      <c r="AU1523" s="254" t="s">
        <v>82</v>
      </c>
      <c r="AV1523" s="14" t="s">
        <v>82</v>
      </c>
      <c r="AW1523" s="14" t="s">
        <v>35</v>
      </c>
      <c r="AX1523" s="14" t="s">
        <v>73</v>
      </c>
      <c r="AY1523" s="254" t="s">
        <v>188</v>
      </c>
    </row>
    <row r="1524" s="14" customFormat="1">
      <c r="A1524" s="14"/>
      <c r="B1524" s="244"/>
      <c r="C1524" s="245"/>
      <c r="D1524" s="235" t="s">
        <v>198</v>
      </c>
      <c r="E1524" s="246" t="s">
        <v>19</v>
      </c>
      <c r="F1524" s="247" t="s">
        <v>7477</v>
      </c>
      <c r="G1524" s="245"/>
      <c r="H1524" s="248">
        <v>1.26</v>
      </c>
      <c r="I1524" s="249"/>
      <c r="J1524" s="245"/>
      <c r="K1524" s="245"/>
      <c r="L1524" s="250"/>
      <c r="M1524" s="251"/>
      <c r="N1524" s="252"/>
      <c r="O1524" s="252"/>
      <c r="P1524" s="252"/>
      <c r="Q1524" s="252"/>
      <c r="R1524" s="252"/>
      <c r="S1524" s="252"/>
      <c r="T1524" s="253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T1524" s="254" t="s">
        <v>198</v>
      </c>
      <c r="AU1524" s="254" t="s">
        <v>82</v>
      </c>
      <c r="AV1524" s="14" t="s">
        <v>82</v>
      </c>
      <c r="AW1524" s="14" t="s">
        <v>35</v>
      </c>
      <c r="AX1524" s="14" t="s">
        <v>73</v>
      </c>
      <c r="AY1524" s="254" t="s">
        <v>188</v>
      </c>
    </row>
    <row r="1525" s="14" customFormat="1">
      <c r="A1525" s="14"/>
      <c r="B1525" s="244"/>
      <c r="C1525" s="245"/>
      <c r="D1525" s="235" t="s">
        <v>198</v>
      </c>
      <c r="E1525" s="246" t="s">
        <v>19</v>
      </c>
      <c r="F1525" s="247" t="s">
        <v>7478</v>
      </c>
      <c r="G1525" s="245"/>
      <c r="H1525" s="248">
        <v>-5.8179999999999996</v>
      </c>
      <c r="I1525" s="249"/>
      <c r="J1525" s="245"/>
      <c r="K1525" s="245"/>
      <c r="L1525" s="250"/>
      <c r="M1525" s="251"/>
      <c r="N1525" s="252"/>
      <c r="O1525" s="252"/>
      <c r="P1525" s="252"/>
      <c r="Q1525" s="252"/>
      <c r="R1525" s="252"/>
      <c r="S1525" s="252"/>
      <c r="T1525" s="253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T1525" s="254" t="s">
        <v>198</v>
      </c>
      <c r="AU1525" s="254" t="s">
        <v>82</v>
      </c>
      <c r="AV1525" s="14" t="s">
        <v>82</v>
      </c>
      <c r="AW1525" s="14" t="s">
        <v>35</v>
      </c>
      <c r="AX1525" s="14" t="s">
        <v>73</v>
      </c>
      <c r="AY1525" s="254" t="s">
        <v>188</v>
      </c>
    </row>
    <row r="1526" s="13" customFormat="1">
      <c r="A1526" s="13"/>
      <c r="B1526" s="233"/>
      <c r="C1526" s="234"/>
      <c r="D1526" s="235" t="s">
        <v>198</v>
      </c>
      <c r="E1526" s="236" t="s">
        <v>19</v>
      </c>
      <c r="F1526" s="237" t="s">
        <v>6998</v>
      </c>
      <c r="G1526" s="234"/>
      <c r="H1526" s="236" t="s">
        <v>19</v>
      </c>
      <c r="I1526" s="238"/>
      <c r="J1526" s="234"/>
      <c r="K1526" s="234"/>
      <c r="L1526" s="239"/>
      <c r="M1526" s="240"/>
      <c r="N1526" s="241"/>
      <c r="O1526" s="241"/>
      <c r="P1526" s="241"/>
      <c r="Q1526" s="241"/>
      <c r="R1526" s="241"/>
      <c r="S1526" s="241"/>
      <c r="T1526" s="242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43" t="s">
        <v>198</v>
      </c>
      <c r="AU1526" s="243" t="s">
        <v>82</v>
      </c>
      <c r="AV1526" s="13" t="s">
        <v>80</v>
      </c>
      <c r="AW1526" s="13" t="s">
        <v>35</v>
      </c>
      <c r="AX1526" s="13" t="s">
        <v>73</v>
      </c>
      <c r="AY1526" s="243" t="s">
        <v>188</v>
      </c>
    </row>
    <row r="1527" s="14" customFormat="1">
      <c r="A1527" s="14"/>
      <c r="B1527" s="244"/>
      <c r="C1527" s="245"/>
      <c r="D1527" s="235" t="s">
        <v>198</v>
      </c>
      <c r="E1527" s="246" t="s">
        <v>19</v>
      </c>
      <c r="F1527" s="247" t="s">
        <v>7479</v>
      </c>
      <c r="G1527" s="245"/>
      <c r="H1527" s="248">
        <v>50.32</v>
      </c>
      <c r="I1527" s="249"/>
      <c r="J1527" s="245"/>
      <c r="K1527" s="245"/>
      <c r="L1527" s="250"/>
      <c r="M1527" s="251"/>
      <c r="N1527" s="252"/>
      <c r="O1527" s="252"/>
      <c r="P1527" s="252"/>
      <c r="Q1527" s="252"/>
      <c r="R1527" s="252"/>
      <c r="S1527" s="252"/>
      <c r="T1527" s="253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T1527" s="254" t="s">
        <v>198</v>
      </c>
      <c r="AU1527" s="254" t="s">
        <v>82</v>
      </c>
      <c r="AV1527" s="14" t="s">
        <v>82</v>
      </c>
      <c r="AW1527" s="14" t="s">
        <v>35</v>
      </c>
      <c r="AX1527" s="14" t="s">
        <v>73</v>
      </c>
      <c r="AY1527" s="254" t="s">
        <v>188</v>
      </c>
    </row>
    <row r="1528" s="14" customFormat="1">
      <c r="A1528" s="14"/>
      <c r="B1528" s="244"/>
      <c r="C1528" s="245"/>
      <c r="D1528" s="235" t="s">
        <v>198</v>
      </c>
      <c r="E1528" s="246" t="s">
        <v>19</v>
      </c>
      <c r="F1528" s="247" t="s">
        <v>7000</v>
      </c>
      <c r="G1528" s="245"/>
      <c r="H1528" s="248">
        <v>3.1800000000000002</v>
      </c>
      <c r="I1528" s="249"/>
      <c r="J1528" s="245"/>
      <c r="K1528" s="245"/>
      <c r="L1528" s="250"/>
      <c r="M1528" s="251"/>
      <c r="N1528" s="252"/>
      <c r="O1528" s="252"/>
      <c r="P1528" s="252"/>
      <c r="Q1528" s="252"/>
      <c r="R1528" s="252"/>
      <c r="S1528" s="252"/>
      <c r="T1528" s="253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T1528" s="254" t="s">
        <v>198</v>
      </c>
      <c r="AU1528" s="254" t="s">
        <v>82</v>
      </c>
      <c r="AV1528" s="14" t="s">
        <v>82</v>
      </c>
      <c r="AW1528" s="14" t="s">
        <v>35</v>
      </c>
      <c r="AX1528" s="14" t="s">
        <v>73</v>
      </c>
      <c r="AY1528" s="254" t="s">
        <v>188</v>
      </c>
    </row>
    <row r="1529" s="14" customFormat="1">
      <c r="A1529" s="14"/>
      <c r="B1529" s="244"/>
      <c r="C1529" s="245"/>
      <c r="D1529" s="235" t="s">
        <v>198</v>
      </c>
      <c r="E1529" s="246" t="s">
        <v>19</v>
      </c>
      <c r="F1529" s="247" t="s">
        <v>7480</v>
      </c>
      <c r="G1529" s="245"/>
      <c r="H1529" s="248">
        <v>-8.218</v>
      </c>
      <c r="I1529" s="249"/>
      <c r="J1529" s="245"/>
      <c r="K1529" s="245"/>
      <c r="L1529" s="250"/>
      <c r="M1529" s="251"/>
      <c r="N1529" s="252"/>
      <c r="O1529" s="252"/>
      <c r="P1529" s="252"/>
      <c r="Q1529" s="252"/>
      <c r="R1529" s="252"/>
      <c r="S1529" s="252"/>
      <c r="T1529" s="253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T1529" s="254" t="s">
        <v>198</v>
      </c>
      <c r="AU1529" s="254" t="s">
        <v>82</v>
      </c>
      <c r="AV1529" s="14" t="s">
        <v>82</v>
      </c>
      <c r="AW1529" s="14" t="s">
        <v>35</v>
      </c>
      <c r="AX1529" s="14" t="s">
        <v>73</v>
      </c>
      <c r="AY1529" s="254" t="s">
        <v>188</v>
      </c>
    </row>
    <row r="1530" s="13" customFormat="1">
      <c r="A1530" s="13"/>
      <c r="B1530" s="233"/>
      <c r="C1530" s="234"/>
      <c r="D1530" s="235" t="s">
        <v>198</v>
      </c>
      <c r="E1530" s="236" t="s">
        <v>19</v>
      </c>
      <c r="F1530" s="237" t="s">
        <v>7002</v>
      </c>
      <c r="G1530" s="234"/>
      <c r="H1530" s="236" t="s">
        <v>19</v>
      </c>
      <c r="I1530" s="238"/>
      <c r="J1530" s="234"/>
      <c r="K1530" s="234"/>
      <c r="L1530" s="239"/>
      <c r="M1530" s="240"/>
      <c r="N1530" s="241"/>
      <c r="O1530" s="241"/>
      <c r="P1530" s="241"/>
      <c r="Q1530" s="241"/>
      <c r="R1530" s="241"/>
      <c r="S1530" s="241"/>
      <c r="T1530" s="242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43" t="s">
        <v>198</v>
      </c>
      <c r="AU1530" s="243" t="s">
        <v>82</v>
      </c>
      <c r="AV1530" s="13" t="s">
        <v>80</v>
      </c>
      <c r="AW1530" s="13" t="s">
        <v>35</v>
      </c>
      <c r="AX1530" s="13" t="s">
        <v>73</v>
      </c>
      <c r="AY1530" s="243" t="s">
        <v>188</v>
      </c>
    </row>
    <row r="1531" s="14" customFormat="1">
      <c r="A1531" s="14"/>
      <c r="B1531" s="244"/>
      <c r="C1531" s="245"/>
      <c r="D1531" s="235" t="s">
        <v>198</v>
      </c>
      <c r="E1531" s="246" t="s">
        <v>19</v>
      </c>
      <c r="F1531" s="247" t="s">
        <v>7481</v>
      </c>
      <c r="G1531" s="245"/>
      <c r="H1531" s="248">
        <v>110.00700000000001</v>
      </c>
      <c r="I1531" s="249"/>
      <c r="J1531" s="245"/>
      <c r="K1531" s="245"/>
      <c r="L1531" s="250"/>
      <c r="M1531" s="251"/>
      <c r="N1531" s="252"/>
      <c r="O1531" s="252"/>
      <c r="P1531" s="252"/>
      <c r="Q1531" s="252"/>
      <c r="R1531" s="252"/>
      <c r="S1531" s="252"/>
      <c r="T1531" s="253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54" t="s">
        <v>198</v>
      </c>
      <c r="AU1531" s="254" t="s">
        <v>82</v>
      </c>
      <c r="AV1531" s="14" t="s">
        <v>82</v>
      </c>
      <c r="AW1531" s="14" t="s">
        <v>35</v>
      </c>
      <c r="AX1531" s="14" t="s">
        <v>73</v>
      </c>
      <c r="AY1531" s="254" t="s">
        <v>188</v>
      </c>
    </row>
    <row r="1532" s="14" customFormat="1">
      <c r="A1532" s="14"/>
      <c r="B1532" s="244"/>
      <c r="C1532" s="245"/>
      <c r="D1532" s="235" t="s">
        <v>198</v>
      </c>
      <c r="E1532" s="246" t="s">
        <v>19</v>
      </c>
      <c r="F1532" s="247" t="s">
        <v>7004</v>
      </c>
      <c r="G1532" s="245"/>
      <c r="H1532" s="248">
        <v>4.4400000000000004</v>
      </c>
      <c r="I1532" s="249"/>
      <c r="J1532" s="245"/>
      <c r="K1532" s="245"/>
      <c r="L1532" s="250"/>
      <c r="M1532" s="251"/>
      <c r="N1532" s="252"/>
      <c r="O1532" s="252"/>
      <c r="P1532" s="252"/>
      <c r="Q1532" s="252"/>
      <c r="R1532" s="252"/>
      <c r="S1532" s="252"/>
      <c r="T1532" s="253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T1532" s="254" t="s">
        <v>198</v>
      </c>
      <c r="AU1532" s="254" t="s">
        <v>82</v>
      </c>
      <c r="AV1532" s="14" t="s">
        <v>82</v>
      </c>
      <c r="AW1532" s="14" t="s">
        <v>35</v>
      </c>
      <c r="AX1532" s="14" t="s">
        <v>73</v>
      </c>
      <c r="AY1532" s="254" t="s">
        <v>188</v>
      </c>
    </row>
    <row r="1533" s="14" customFormat="1">
      <c r="A1533" s="14"/>
      <c r="B1533" s="244"/>
      <c r="C1533" s="245"/>
      <c r="D1533" s="235" t="s">
        <v>198</v>
      </c>
      <c r="E1533" s="246" t="s">
        <v>19</v>
      </c>
      <c r="F1533" s="247" t="s">
        <v>7482</v>
      </c>
      <c r="G1533" s="245"/>
      <c r="H1533" s="248">
        <v>-16.475999999999999</v>
      </c>
      <c r="I1533" s="249"/>
      <c r="J1533" s="245"/>
      <c r="K1533" s="245"/>
      <c r="L1533" s="250"/>
      <c r="M1533" s="251"/>
      <c r="N1533" s="252"/>
      <c r="O1533" s="252"/>
      <c r="P1533" s="252"/>
      <c r="Q1533" s="252"/>
      <c r="R1533" s="252"/>
      <c r="S1533" s="252"/>
      <c r="T1533" s="253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T1533" s="254" t="s">
        <v>198</v>
      </c>
      <c r="AU1533" s="254" t="s">
        <v>82</v>
      </c>
      <c r="AV1533" s="14" t="s">
        <v>82</v>
      </c>
      <c r="AW1533" s="14" t="s">
        <v>35</v>
      </c>
      <c r="AX1533" s="14" t="s">
        <v>73</v>
      </c>
      <c r="AY1533" s="254" t="s">
        <v>188</v>
      </c>
    </row>
    <row r="1534" s="13" customFormat="1">
      <c r="A1534" s="13"/>
      <c r="B1534" s="233"/>
      <c r="C1534" s="234"/>
      <c r="D1534" s="235" t="s">
        <v>198</v>
      </c>
      <c r="E1534" s="236" t="s">
        <v>19</v>
      </c>
      <c r="F1534" s="237" t="s">
        <v>7006</v>
      </c>
      <c r="G1534" s="234"/>
      <c r="H1534" s="236" t="s">
        <v>19</v>
      </c>
      <c r="I1534" s="238"/>
      <c r="J1534" s="234"/>
      <c r="K1534" s="234"/>
      <c r="L1534" s="239"/>
      <c r="M1534" s="240"/>
      <c r="N1534" s="241"/>
      <c r="O1534" s="241"/>
      <c r="P1534" s="241"/>
      <c r="Q1534" s="241"/>
      <c r="R1534" s="241"/>
      <c r="S1534" s="241"/>
      <c r="T1534" s="242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43" t="s">
        <v>198</v>
      </c>
      <c r="AU1534" s="243" t="s">
        <v>82</v>
      </c>
      <c r="AV1534" s="13" t="s">
        <v>80</v>
      </c>
      <c r="AW1534" s="13" t="s">
        <v>35</v>
      </c>
      <c r="AX1534" s="13" t="s">
        <v>73</v>
      </c>
      <c r="AY1534" s="243" t="s">
        <v>188</v>
      </c>
    </row>
    <row r="1535" s="14" customFormat="1">
      <c r="A1535" s="14"/>
      <c r="B1535" s="244"/>
      <c r="C1535" s="245"/>
      <c r="D1535" s="235" t="s">
        <v>198</v>
      </c>
      <c r="E1535" s="246" t="s">
        <v>19</v>
      </c>
      <c r="F1535" s="247" t="s">
        <v>7483</v>
      </c>
      <c r="G1535" s="245"/>
      <c r="H1535" s="248">
        <v>53.448</v>
      </c>
      <c r="I1535" s="249"/>
      <c r="J1535" s="245"/>
      <c r="K1535" s="245"/>
      <c r="L1535" s="250"/>
      <c r="M1535" s="251"/>
      <c r="N1535" s="252"/>
      <c r="O1535" s="252"/>
      <c r="P1535" s="252"/>
      <c r="Q1535" s="252"/>
      <c r="R1535" s="252"/>
      <c r="S1535" s="252"/>
      <c r="T1535" s="253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T1535" s="254" t="s">
        <v>198</v>
      </c>
      <c r="AU1535" s="254" t="s">
        <v>82</v>
      </c>
      <c r="AV1535" s="14" t="s">
        <v>82</v>
      </c>
      <c r="AW1535" s="14" t="s">
        <v>35</v>
      </c>
      <c r="AX1535" s="14" t="s">
        <v>73</v>
      </c>
      <c r="AY1535" s="254" t="s">
        <v>188</v>
      </c>
    </row>
    <row r="1536" s="14" customFormat="1">
      <c r="A1536" s="14"/>
      <c r="B1536" s="244"/>
      <c r="C1536" s="245"/>
      <c r="D1536" s="235" t="s">
        <v>198</v>
      </c>
      <c r="E1536" s="246" t="s">
        <v>19</v>
      </c>
      <c r="F1536" s="247" t="s">
        <v>7008</v>
      </c>
      <c r="G1536" s="245"/>
      <c r="H1536" s="248">
        <v>1.5</v>
      </c>
      <c r="I1536" s="249"/>
      <c r="J1536" s="245"/>
      <c r="K1536" s="245"/>
      <c r="L1536" s="250"/>
      <c r="M1536" s="251"/>
      <c r="N1536" s="252"/>
      <c r="O1536" s="252"/>
      <c r="P1536" s="252"/>
      <c r="Q1536" s="252"/>
      <c r="R1536" s="252"/>
      <c r="S1536" s="252"/>
      <c r="T1536" s="253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T1536" s="254" t="s">
        <v>198</v>
      </c>
      <c r="AU1536" s="254" t="s">
        <v>82</v>
      </c>
      <c r="AV1536" s="14" t="s">
        <v>82</v>
      </c>
      <c r="AW1536" s="14" t="s">
        <v>35</v>
      </c>
      <c r="AX1536" s="14" t="s">
        <v>73</v>
      </c>
      <c r="AY1536" s="254" t="s">
        <v>188</v>
      </c>
    </row>
    <row r="1537" s="14" customFormat="1">
      <c r="A1537" s="14"/>
      <c r="B1537" s="244"/>
      <c r="C1537" s="245"/>
      <c r="D1537" s="235" t="s">
        <v>198</v>
      </c>
      <c r="E1537" s="246" t="s">
        <v>19</v>
      </c>
      <c r="F1537" s="247" t="s">
        <v>7484</v>
      </c>
      <c r="G1537" s="245"/>
      <c r="H1537" s="248">
        <v>-3.8180000000000001</v>
      </c>
      <c r="I1537" s="249"/>
      <c r="J1537" s="245"/>
      <c r="K1537" s="245"/>
      <c r="L1537" s="250"/>
      <c r="M1537" s="251"/>
      <c r="N1537" s="252"/>
      <c r="O1537" s="252"/>
      <c r="P1537" s="252"/>
      <c r="Q1537" s="252"/>
      <c r="R1537" s="252"/>
      <c r="S1537" s="252"/>
      <c r="T1537" s="253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54" t="s">
        <v>198</v>
      </c>
      <c r="AU1537" s="254" t="s">
        <v>82</v>
      </c>
      <c r="AV1537" s="14" t="s">
        <v>82</v>
      </c>
      <c r="AW1537" s="14" t="s">
        <v>35</v>
      </c>
      <c r="AX1537" s="14" t="s">
        <v>73</v>
      </c>
      <c r="AY1537" s="254" t="s">
        <v>188</v>
      </c>
    </row>
    <row r="1538" s="13" customFormat="1">
      <c r="A1538" s="13"/>
      <c r="B1538" s="233"/>
      <c r="C1538" s="234"/>
      <c r="D1538" s="235" t="s">
        <v>198</v>
      </c>
      <c r="E1538" s="236" t="s">
        <v>19</v>
      </c>
      <c r="F1538" s="237" t="s">
        <v>7065</v>
      </c>
      <c r="G1538" s="234"/>
      <c r="H1538" s="236" t="s">
        <v>19</v>
      </c>
      <c r="I1538" s="238"/>
      <c r="J1538" s="234"/>
      <c r="K1538" s="234"/>
      <c r="L1538" s="239"/>
      <c r="M1538" s="240"/>
      <c r="N1538" s="241"/>
      <c r="O1538" s="241"/>
      <c r="P1538" s="241"/>
      <c r="Q1538" s="241"/>
      <c r="R1538" s="241"/>
      <c r="S1538" s="241"/>
      <c r="T1538" s="242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T1538" s="243" t="s">
        <v>198</v>
      </c>
      <c r="AU1538" s="243" t="s">
        <v>82</v>
      </c>
      <c r="AV1538" s="13" t="s">
        <v>80</v>
      </c>
      <c r="AW1538" s="13" t="s">
        <v>35</v>
      </c>
      <c r="AX1538" s="13" t="s">
        <v>73</v>
      </c>
      <c r="AY1538" s="243" t="s">
        <v>188</v>
      </c>
    </row>
    <row r="1539" s="14" customFormat="1">
      <c r="A1539" s="14"/>
      <c r="B1539" s="244"/>
      <c r="C1539" s="245"/>
      <c r="D1539" s="235" t="s">
        <v>198</v>
      </c>
      <c r="E1539" s="246" t="s">
        <v>19</v>
      </c>
      <c r="F1539" s="247" t="s">
        <v>7485</v>
      </c>
      <c r="G1539" s="245"/>
      <c r="H1539" s="248">
        <v>6.9960000000000004</v>
      </c>
      <c r="I1539" s="249"/>
      <c r="J1539" s="245"/>
      <c r="K1539" s="245"/>
      <c r="L1539" s="250"/>
      <c r="M1539" s="251"/>
      <c r="N1539" s="252"/>
      <c r="O1539" s="252"/>
      <c r="P1539" s="252"/>
      <c r="Q1539" s="252"/>
      <c r="R1539" s="252"/>
      <c r="S1539" s="252"/>
      <c r="T1539" s="253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T1539" s="254" t="s">
        <v>198</v>
      </c>
      <c r="AU1539" s="254" t="s">
        <v>82</v>
      </c>
      <c r="AV1539" s="14" t="s">
        <v>82</v>
      </c>
      <c r="AW1539" s="14" t="s">
        <v>35</v>
      </c>
      <c r="AX1539" s="14" t="s">
        <v>73</v>
      </c>
      <c r="AY1539" s="254" t="s">
        <v>188</v>
      </c>
    </row>
    <row r="1540" s="14" customFormat="1">
      <c r="A1540" s="14"/>
      <c r="B1540" s="244"/>
      <c r="C1540" s="245"/>
      <c r="D1540" s="235" t="s">
        <v>198</v>
      </c>
      <c r="E1540" s="246" t="s">
        <v>19</v>
      </c>
      <c r="F1540" s="247" t="s">
        <v>7486</v>
      </c>
      <c r="G1540" s="245"/>
      <c r="H1540" s="248">
        <v>1.8999999999999999</v>
      </c>
      <c r="I1540" s="249"/>
      <c r="J1540" s="245"/>
      <c r="K1540" s="245"/>
      <c r="L1540" s="250"/>
      <c r="M1540" s="251"/>
      <c r="N1540" s="252"/>
      <c r="O1540" s="252"/>
      <c r="P1540" s="252"/>
      <c r="Q1540" s="252"/>
      <c r="R1540" s="252"/>
      <c r="S1540" s="252"/>
      <c r="T1540" s="253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T1540" s="254" t="s">
        <v>198</v>
      </c>
      <c r="AU1540" s="254" t="s">
        <v>82</v>
      </c>
      <c r="AV1540" s="14" t="s">
        <v>82</v>
      </c>
      <c r="AW1540" s="14" t="s">
        <v>35</v>
      </c>
      <c r="AX1540" s="14" t="s">
        <v>73</v>
      </c>
      <c r="AY1540" s="254" t="s">
        <v>188</v>
      </c>
    </row>
    <row r="1541" s="13" customFormat="1">
      <c r="A1541" s="13"/>
      <c r="B1541" s="233"/>
      <c r="C1541" s="234"/>
      <c r="D1541" s="235" t="s">
        <v>198</v>
      </c>
      <c r="E1541" s="236" t="s">
        <v>19</v>
      </c>
      <c r="F1541" s="237" t="s">
        <v>7067</v>
      </c>
      <c r="G1541" s="234"/>
      <c r="H1541" s="236" t="s">
        <v>19</v>
      </c>
      <c r="I1541" s="238"/>
      <c r="J1541" s="234"/>
      <c r="K1541" s="234"/>
      <c r="L1541" s="239"/>
      <c r="M1541" s="240"/>
      <c r="N1541" s="241"/>
      <c r="O1541" s="241"/>
      <c r="P1541" s="241"/>
      <c r="Q1541" s="241"/>
      <c r="R1541" s="241"/>
      <c r="S1541" s="241"/>
      <c r="T1541" s="242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T1541" s="243" t="s">
        <v>198</v>
      </c>
      <c r="AU1541" s="243" t="s">
        <v>82</v>
      </c>
      <c r="AV1541" s="13" t="s">
        <v>80</v>
      </c>
      <c r="AW1541" s="13" t="s">
        <v>35</v>
      </c>
      <c r="AX1541" s="13" t="s">
        <v>73</v>
      </c>
      <c r="AY1541" s="243" t="s">
        <v>188</v>
      </c>
    </row>
    <row r="1542" s="14" customFormat="1">
      <c r="A1542" s="14"/>
      <c r="B1542" s="244"/>
      <c r="C1542" s="245"/>
      <c r="D1542" s="235" t="s">
        <v>198</v>
      </c>
      <c r="E1542" s="246" t="s">
        <v>19</v>
      </c>
      <c r="F1542" s="247" t="s">
        <v>7487</v>
      </c>
      <c r="G1542" s="245"/>
      <c r="H1542" s="248">
        <v>6.4000000000000004</v>
      </c>
      <c r="I1542" s="249"/>
      <c r="J1542" s="245"/>
      <c r="K1542" s="245"/>
      <c r="L1542" s="250"/>
      <c r="M1542" s="251"/>
      <c r="N1542" s="252"/>
      <c r="O1542" s="252"/>
      <c r="P1542" s="252"/>
      <c r="Q1542" s="252"/>
      <c r="R1542" s="252"/>
      <c r="S1542" s="252"/>
      <c r="T1542" s="253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T1542" s="254" t="s">
        <v>198</v>
      </c>
      <c r="AU1542" s="254" t="s">
        <v>82</v>
      </c>
      <c r="AV1542" s="14" t="s">
        <v>82</v>
      </c>
      <c r="AW1542" s="14" t="s">
        <v>35</v>
      </c>
      <c r="AX1542" s="14" t="s">
        <v>73</v>
      </c>
      <c r="AY1542" s="254" t="s">
        <v>188</v>
      </c>
    </row>
    <row r="1543" s="14" customFormat="1">
      <c r="A1543" s="14"/>
      <c r="B1543" s="244"/>
      <c r="C1543" s="245"/>
      <c r="D1543" s="235" t="s">
        <v>198</v>
      </c>
      <c r="E1543" s="246" t="s">
        <v>19</v>
      </c>
      <c r="F1543" s="247" t="s">
        <v>7488</v>
      </c>
      <c r="G1543" s="245"/>
      <c r="H1543" s="248">
        <v>-0.47999999999999998</v>
      </c>
      <c r="I1543" s="249"/>
      <c r="J1543" s="245"/>
      <c r="K1543" s="245"/>
      <c r="L1543" s="250"/>
      <c r="M1543" s="251"/>
      <c r="N1543" s="252"/>
      <c r="O1543" s="252"/>
      <c r="P1543" s="252"/>
      <c r="Q1543" s="252"/>
      <c r="R1543" s="252"/>
      <c r="S1543" s="252"/>
      <c r="T1543" s="253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T1543" s="254" t="s">
        <v>198</v>
      </c>
      <c r="AU1543" s="254" t="s">
        <v>82</v>
      </c>
      <c r="AV1543" s="14" t="s">
        <v>82</v>
      </c>
      <c r="AW1543" s="14" t="s">
        <v>35</v>
      </c>
      <c r="AX1543" s="14" t="s">
        <v>73</v>
      </c>
      <c r="AY1543" s="254" t="s">
        <v>188</v>
      </c>
    </row>
    <row r="1544" s="14" customFormat="1">
      <c r="A1544" s="14"/>
      <c r="B1544" s="244"/>
      <c r="C1544" s="245"/>
      <c r="D1544" s="235" t="s">
        <v>198</v>
      </c>
      <c r="E1544" s="246" t="s">
        <v>19</v>
      </c>
      <c r="F1544" s="247" t="s">
        <v>80</v>
      </c>
      <c r="G1544" s="245"/>
      <c r="H1544" s="248">
        <v>1</v>
      </c>
      <c r="I1544" s="249"/>
      <c r="J1544" s="245"/>
      <c r="K1544" s="245"/>
      <c r="L1544" s="250"/>
      <c r="M1544" s="251"/>
      <c r="N1544" s="252"/>
      <c r="O1544" s="252"/>
      <c r="P1544" s="252"/>
      <c r="Q1544" s="252"/>
      <c r="R1544" s="252"/>
      <c r="S1544" s="252"/>
      <c r="T1544" s="253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T1544" s="254" t="s">
        <v>198</v>
      </c>
      <c r="AU1544" s="254" t="s">
        <v>82</v>
      </c>
      <c r="AV1544" s="14" t="s">
        <v>82</v>
      </c>
      <c r="AW1544" s="14" t="s">
        <v>35</v>
      </c>
      <c r="AX1544" s="14" t="s">
        <v>73</v>
      </c>
      <c r="AY1544" s="254" t="s">
        <v>188</v>
      </c>
    </row>
    <row r="1545" s="13" customFormat="1">
      <c r="A1545" s="13"/>
      <c r="B1545" s="233"/>
      <c r="C1545" s="234"/>
      <c r="D1545" s="235" t="s">
        <v>198</v>
      </c>
      <c r="E1545" s="236" t="s">
        <v>19</v>
      </c>
      <c r="F1545" s="237" t="s">
        <v>7069</v>
      </c>
      <c r="G1545" s="234"/>
      <c r="H1545" s="236" t="s">
        <v>19</v>
      </c>
      <c r="I1545" s="238"/>
      <c r="J1545" s="234"/>
      <c r="K1545" s="234"/>
      <c r="L1545" s="239"/>
      <c r="M1545" s="240"/>
      <c r="N1545" s="241"/>
      <c r="O1545" s="241"/>
      <c r="P1545" s="241"/>
      <c r="Q1545" s="241"/>
      <c r="R1545" s="241"/>
      <c r="S1545" s="241"/>
      <c r="T1545" s="242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T1545" s="243" t="s">
        <v>198</v>
      </c>
      <c r="AU1545" s="243" t="s">
        <v>82</v>
      </c>
      <c r="AV1545" s="13" t="s">
        <v>80</v>
      </c>
      <c r="AW1545" s="13" t="s">
        <v>35</v>
      </c>
      <c r="AX1545" s="13" t="s">
        <v>73</v>
      </c>
      <c r="AY1545" s="243" t="s">
        <v>188</v>
      </c>
    </row>
    <row r="1546" s="14" customFormat="1">
      <c r="A1546" s="14"/>
      <c r="B1546" s="244"/>
      <c r="C1546" s="245"/>
      <c r="D1546" s="235" t="s">
        <v>198</v>
      </c>
      <c r="E1546" s="246" t="s">
        <v>19</v>
      </c>
      <c r="F1546" s="247" t="s">
        <v>7489</v>
      </c>
      <c r="G1546" s="245"/>
      <c r="H1546" s="248">
        <v>7.6799999999999997</v>
      </c>
      <c r="I1546" s="249"/>
      <c r="J1546" s="245"/>
      <c r="K1546" s="245"/>
      <c r="L1546" s="250"/>
      <c r="M1546" s="251"/>
      <c r="N1546" s="252"/>
      <c r="O1546" s="252"/>
      <c r="P1546" s="252"/>
      <c r="Q1546" s="252"/>
      <c r="R1546" s="252"/>
      <c r="S1546" s="252"/>
      <c r="T1546" s="253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T1546" s="254" t="s">
        <v>198</v>
      </c>
      <c r="AU1546" s="254" t="s">
        <v>82</v>
      </c>
      <c r="AV1546" s="14" t="s">
        <v>82</v>
      </c>
      <c r="AW1546" s="14" t="s">
        <v>35</v>
      </c>
      <c r="AX1546" s="14" t="s">
        <v>73</v>
      </c>
      <c r="AY1546" s="254" t="s">
        <v>188</v>
      </c>
    </row>
    <row r="1547" s="14" customFormat="1">
      <c r="A1547" s="14"/>
      <c r="B1547" s="244"/>
      <c r="C1547" s="245"/>
      <c r="D1547" s="235" t="s">
        <v>198</v>
      </c>
      <c r="E1547" s="246" t="s">
        <v>19</v>
      </c>
      <c r="F1547" s="247" t="s">
        <v>7490</v>
      </c>
      <c r="G1547" s="245"/>
      <c r="H1547" s="248">
        <v>-0.16</v>
      </c>
      <c r="I1547" s="249"/>
      <c r="J1547" s="245"/>
      <c r="K1547" s="245"/>
      <c r="L1547" s="250"/>
      <c r="M1547" s="251"/>
      <c r="N1547" s="252"/>
      <c r="O1547" s="252"/>
      <c r="P1547" s="252"/>
      <c r="Q1547" s="252"/>
      <c r="R1547" s="252"/>
      <c r="S1547" s="252"/>
      <c r="T1547" s="253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254" t="s">
        <v>198</v>
      </c>
      <c r="AU1547" s="254" t="s">
        <v>82</v>
      </c>
      <c r="AV1547" s="14" t="s">
        <v>82</v>
      </c>
      <c r="AW1547" s="14" t="s">
        <v>35</v>
      </c>
      <c r="AX1547" s="14" t="s">
        <v>73</v>
      </c>
      <c r="AY1547" s="254" t="s">
        <v>188</v>
      </c>
    </row>
    <row r="1548" s="14" customFormat="1">
      <c r="A1548" s="14"/>
      <c r="B1548" s="244"/>
      <c r="C1548" s="245"/>
      <c r="D1548" s="235" t="s">
        <v>198</v>
      </c>
      <c r="E1548" s="246" t="s">
        <v>19</v>
      </c>
      <c r="F1548" s="247" t="s">
        <v>7491</v>
      </c>
      <c r="G1548" s="245"/>
      <c r="H1548" s="248">
        <v>1.3999999999999999</v>
      </c>
      <c r="I1548" s="249"/>
      <c r="J1548" s="245"/>
      <c r="K1548" s="245"/>
      <c r="L1548" s="250"/>
      <c r="M1548" s="251"/>
      <c r="N1548" s="252"/>
      <c r="O1548" s="252"/>
      <c r="P1548" s="252"/>
      <c r="Q1548" s="252"/>
      <c r="R1548" s="252"/>
      <c r="S1548" s="252"/>
      <c r="T1548" s="253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T1548" s="254" t="s">
        <v>198</v>
      </c>
      <c r="AU1548" s="254" t="s">
        <v>82</v>
      </c>
      <c r="AV1548" s="14" t="s">
        <v>82</v>
      </c>
      <c r="AW1548" s="14" t="s">
        <v>35</v>
      </c>
      <c r="AX1548" s="14" t="s">
        <v>73</v>
      </c>
      <c r="AY1548" s="254" t="s">
        <v>188</v>
      </c>
    </row>
    <row r="1549" s="13" customFormat="1">
      <c r="A1549" s="13"/>
      <c r="B1549" s="233"/>
      <c r="C1549" s="234"/>
      <c r="D1549" s="235" t="s">
        <v>198</v>
      </c>
      <c r="E1549" s="236" t="s">
        <v>19</v>
      </c>
      <c r="F1549" s="237" t="s">
        <v>7010</v>
      </c>
      <c r="G1549" s="234"/>
      <c r="H1549" s="236" t="s">
        <v>19</v>
      </c>
      <c r="I1549" s="238"/>
      <c r="J1549" s="234"/>
      <c r="K1549" s="234"/>
      <c r="L1549" s="239"/>
      <c r="M1549" s="240"/>
      <c r="N1549" s="241"/>
      <c r="O1549" s="241"/>
      <c r="P1549" s="241"/>
      <c r="Q1549" s="241"/>
      <c r="R1549" s="241"/>
      <c r="S1549" s="241"/>
      <c r="T1549" s="242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T1549" s="243" t="s">
        <v>198</v>
      </c>
      <c r="AU1549" s="243" t="s">
        <v>82</v>
      </c>
      <c r="AV1549" s="13" t="s">
        <v>80</v>
      </c>
      <c r="AW1549" s="13" t="s">
        <v>35</v>
      </c>
      <c r="AX1549" s="13" t="s">
        <v>73</v>
      </c>
      <c r="AY1549" s="243" t="s">
        <v>188</v>
      </c>
    </row>
    <row r="1550" s="14" customFormat="1">
      <c r="A1550" s="14"/>
      <c r="B1550" s="244"/>
      <c r="C1550" s="245"/>
      <c r="D1550" s="235" t="s">
        <v>198</v>
      </c>
      <c r="E1550" s="246" t="s">
        <v>19</v>
      </c>
      <c r="F1550" s="247" t="s">
        <v>7492</v>
      </c>
      <c r="G1550" s="245"/>
      <c r="H1550" s="248">
        <v>21.760000000000002</v>
      </c>
      <c r="I1550" s="249"/>
      <c r="J1550" s="245"/>
      <c r="K1550" s="245"/>
      <c r="L1550" s="250"/>
      <c r="M1550" s="251"/>
      <c r="N1550" s="252"/>
      <c r="O1550" s="252"/>
      <c r="P1550" s="252"/>
      <c r="Q1550" s="252"/>
      <c r="R1550" s="252"/>
      <c r="S1550" s="252"/>
      <c r="T1550" s="253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T1550" s="254" t="s">
        <v>198</v>
      </c>
      <c r="AU1550" s="254" t="s">
        <v>82</v>
      </c>
      <c r="AV1550" s="14" t="s">
        <v>82</v>
      </c>
      <c r="AW1550" s="14" t="s">
        <v>35</v>
      </c>
      <c r="AX1550" s="14" t="s">
        <v>73</v>
      </c>
      <c r="AY1550" s="254" t="s">
        <v>188</v>
      </c>
    </row>
    <row r="1551" s="14" customFormat="1">
      <c r="A1551" s="14"/>
      <c r="B1551" s="244"/>
      <c r="C1551" s="245"/>
      <c r="D1551" s="235" t="s">
        <v>198</v>
      </c>
      <c r="E1551" s="246" t="s">
        <v>19</v>
      </c>
      <c r="F1551" s="247" t="s">
        <v>7493</v>
      </c>
      <c r="G1551" s="245"/>
      <c r="H1551" s="248">
        <v>-3.6360000000000001</v>
      </c>
      <c r="I1551" s="249"/>
      <c r="J1551" s="245"/>
      <c r="K1551" s="245"/>
      <c r="L1551" s="250"/>
      <c r="M1551" s="251"/>
      <c r="N1551" s="252"/>
      <c r="O1551" s="252"/>
      <c r="P1551" s="252"/>
      <c r="Q1551" s="252"/>
      <c r="R1551" s="252"/>
      <c r="S1551" s="252"/>
      <c r="T1551" s="253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T1551" s="254" t="s">
        <v>198</v>
      </c>
      <c r="AU1551" s="254" t="s">
        <v>82</v>
      </c>
      <c r="AV1551" s="14" t="s">
        <v>82</v>
      </c>
      <c r="AW1551" s="14" t="s">
        <v>35</v>
      </c>
      <c r="AX1551" s="14" t="s">
        <v>73</v>
      </c>
      <c r="AY1551" s="254" t="s">
        <v>188</v>
      </c>
    </row>
    <row r="1552" s="13" customFormat="1">
      <c r="A1552" s="13"/>
      <c r="B1552" s="233"/>
      <c r="C1552" s="234"/>
      <c r="D1552" s="235" t="s">
        <v>198</v>
      </c>
      <c r="E1552" s="236" t="s">
        <v>19</v>
      </c>
      <c r="F1552" s="237" t="s">
        <v>7012</v>
      </c>
      <c r="G1552" s="234"/>
      <c r="H1552" s="236" t="s">
        <v>19</v>
      </c>
      <c r="I1552" s="238"/>
      <c r="J1552" s="234"/>
      <c r="K1552" s="234"/>
      <c r="L1552" s="239"/>
      <c r="M1552" s="240"/>
      <c r="N1552" s="241"/>
      <c r="O1552" s="241"/>
      <c r="P1552" s="241"/>
      <c r="Q1552" s="241"/>
      <c r="R1552" s="241"/>
      <c r="S1552" s="241"/>
      <c r="T1552" s="242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43" t="s">
        <v>198</v>
      </c>
      <c r="AU1552" s="243" t="s">
        <v>82</v>
      </c>
      <c r="AV1552" s="13" t="s">
        <v>80</v>
      </c>
      <c r="AW1552" s="13" t="s">
        <v>35</v>
      </c>
      <c r="AX1552" s="13" t="s">
        <v>73</v>
      </c>
      <c r="AY1552" s="243" t="s">
        <v>188</v>
      </c>
    </row>
    <row r="1553" s="14" customFormat="1">
      <c r="A1553" s="14"/>
      <c r="B1553" s="244"/>
      <c r="C1553" s="245"/>
      <c r="D1553" s="235" t="s">
        <v>198</v>
      </c>
      <c r="E1553" s="246" t="s">
        <v>19</v>
      </c>
      <c r="F1553" s="247" t="s">
        <v>7494</v>
      </c>
      <c r="G1553" s="245"/>
      <c r="H1553" s="248">
        <v>43.247999999999998</v>
      </c>
      <c r="I1553" s="249"/>
      <c r="J1553" s="245"/>
      <c r="K1553" s="245"/>
      <c r="L1553" s="250"/>
      <c r="M1553" s="251"/>
      <c r="N1553" s="252"/>
      <c r="O1553" s="252"/>
      <c r="P1553" s="252"/>
      <c r="Q1553" s="252"/>
      <c r="R1553" s="252"/>
      <c r="S1553" s="252"/>
      <c r="T1553" s="253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54" t="s">
        <v>198</v>
      </c>
      <c r="AU1553" s="254" t="s">
        <v>82</v>
      </c>
      <c r="AV1553" s="14" t="s">
        <v>82</v>
      </c>
      <c r="AW1553" s="14" t="s">
        <v>35</v>
      </c>
      <c r="AX1553" s="14" t="s">
        <v>73</v>
      </c>
      <c r="AY1553" s="254" t="s">
        <v>188</v>
      </c>
    </row>
    <row r="1554" s="14" customFormat="1">
      <c r="A1554" s="14"/>
      <c r="B1554" s="244"/>
      <c r="C1554" s="245"/>
      <c r="D1554" s="235" t="s">
        <v>198</v>
      </c>
      <c r="E1554" s="246" t="s">
        <v>19</v>
      </c>
      <c r="F1554" s="247" t="s">
        <v>1893</v>
      </c>
      <c r="G1554" s="245"/>
      <c r="H1554" s="248">
        <v>-3.6360000000000001</v>
      </c>
      <c r="I1554" s="249"/>
      <c r="J1554" s="245"/>
      <c r="K1554" s="245"/>
      <c r="L1554" s="250"/>
      <c r="M1554" s="251"/>
      <c r="N1554" s="252"/>
      <c r="O1554" s="252"/>
      <c r="P1554" s="252"/>
      <c r="Q1554" s="252"/>
      <c r="R1554" s="252"/>
      <c r="S1554" s="252"/>
      <c r="T1554" s="253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T1554" s="254" t="s">
        <v>198</v>
      </c>
      <c r="AU1554" s="254" t="s">
        <v>82</v>
      </c>
      <c r="AV1554" s="14" t="s">
        <v>82</v>
      </c>
      <c r="AW1554" s="14" t="s">
        <v>35</v>
      </c>
      <c r="AX1554" s="14" t="s">
        <v>73</v>
      </c>
      <c r="AY1554" s="254" t="s">
        <v>188</v>
      </c>
    </row>
    <row r="1555" s="13" customFormat="1">
      <c r="A1555" s="13"/>
      <c r="B1555" s="233"/>
      <c r="C1555" s="234"/>
      <c r="D1555" s="235" t="s">
        <v>198</v>
      </c>
      <c r="E1555" s="236" t="s">
        <v>19</v>
      </c>
      <c r="F1555" s="237" t="s">
        <v>7073</v>
      </c>
      <c r="G1555" s="234"/>
      <c r="H1555" s="236" t="s">
        <v>19</v>
      </c>
      <c r="I1555" s="238"/>
      <c r="J1555" s="234"/>
      <c r="K1555" s="234"/>
      <c r="L1555" s="239"/>
      <c r="M1555" s="240"/>
      <c r="N1555" s="241"/>
      <c r="O1555" s="241"/>
      <c r="P1555" s="241"/>
      <c r="Q1555" s="241"/>
      <c r="R1555" s="241"/>
      <c r="S1555" s="241"/>
      <c r="T1555" s="242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T1555" s="243" t="s">
        <v>198</v>
      </c>
      <c r="AU1555" s="243" t="s">
        <v>82</v>
      </c>
      <c r="AV1555" s="13" t="s">
        <v>80</v>
      </c>
      <c r="AW1555" s="13" t="s">
        <v>35</v>
      </c>
      <c r="AX1555" s="13" t="s">
        <v>73</v>
      </c>
      <c r="AY1555" s="243" t="s">
        <v>188</v>
      </c>
    </row>
    <row r="1556" s="14" customFormat="1">
      <c r="A1556" s="14"/>
      <c r="B1556" s="244"/>
      <c r="C1556" s="245"/>
      <c r="D1556" s="235" t="s">
        <v>198</v>
      </c>
      <c r="E1556" s="246" t="s">
        <v>19</v>
      </c>
      <c r="F1556" s="247" t="s">
        <v>7495</v>
      </c>
      <c r="G1556" s="245"/>
      <c r="H1556" s="248">
        <v>60.18</v>
      </c>
      <c r="I1556" s="249"/>
      <c r="J1556" s="245"/>
      <c r="K1556" s="245"/>
      <c r="L1556" s="250"/>
      <c r="M1556" s="251"/>
      <c r="N1556" s="252"/>
      <c r="O1556" s="252"/>
      <c r="P1556" s="252"/>
      <c r="Q1556" s="252"/>
      <c r="R1556" s="252"/>
      <c r="S1556" s="252"/>
      <c r="T1556" s="253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T1556" s="254" t="s">
        <v>198</v>
      </c>
      <c r="AU1556" s="254" t="s">
        <v>82</v>
      </c>
      <c r="AV1556" s="14" t="s">
        <v>82</v>
      </c>
      <c r="AW1556" s="14" t="s">
        <v>35</v>
      </c>
      <c r="AX1556" s="14" t="s">
        <v>73</v>
      </c>
      <c r="AY1556" s="254" t="s">
        <v>188</v>
      </c>
    </row>
    <row r="1557" s="14" customFormat="1">
      <c r="A1557" s="14"/>
      <c r="B1557" s="244"/>
      <c r="C1557" s="245"/>
      <c r="D1557" s="235" t="s">
        <v>198</v>
      </c>
      <c r="E1557" s="246" t="s">
        <v>19</v>
      </c>
      <c r="F1557" s="247" t="s">
        <v>7496</v>
      </c>
      <c r="G1557" s="245"/>
      <c r="H1557" s="248">
        <v>-10.398</v>
      </c>
      <c r="I1557" s="249"/>
      <c r="J1557" s="245"/>
      <c r="K1557" s="245"/>
      <c r="L1557" s="250"/>
      <c r="M1557" s="251"/>
      <c r="N1557" s="252"/>
      <c r="O1557" s="252"/>
      <c r="P1557" s="252"/>
      <c r="Q1557" s="252"/>
      <c r="R1557" s="252"/>
      <c r="S1557" s="252"/>
      <c r="T1557" s="253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T1557" s="254" t="s">
        <v>198</v>
      </c>
      <c r="AU1557" s="254" t="s">
        <v>82</v>
      </c>
      <c r="AV1557" s="14" t="s">
        <v>82</v>
      </c>
      <c r="AW1557" s="14" t="s">
        <v>35</v>
      </c>
      <c r="AX1557" s="14" t="s">
        <v>73</v>
      </c>
      <c r="AY1557" s="254" t="s">
        <v>188</v>
      </c>
    </row>
    <row r="1558" s="14" customFormat="1">
      <c r="A1558" s="14"/>
      <c r="B1558" s="244"/>
      <c r="C1558" s="245"/>
      <c r="D1558" s="235" t="s">
        <v>198</v>
      </c>
      <c r="E1558" s="246" t="s">
        <v>19</v>
      </c>
      <c r="F1558" s="247" t="s">
        <v>7497</v>
      </c>
      <c r="G1558" s="245"/>
      <c r="H1558" s="248">
        <v>11.220000000000001</v>
      </c>
      <c r="I1558" s="249"/>
      <c r="J1558" s="245"/>
      <c r="K1558" s="245"/>
      <c r="L1558" s="250"/>
      <c r="M1558" s="251"/>
      <c r="N1558" s="252"/>
      <c r="O1558" s="252"/>
      <c r="P1558" s="252"/>
      <c r="Q1558" s="252"/>
      <c r="R1558" s="252"/>
      <c r="S1558" s="252"/>
      <c r="T1558" s="253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T1558" s="254" t="s">
        <v>198</v>
      </c>
      <c r="AU1558" s="254" t="s">
        <v>82</v>
      </c>
      <c r="AV1558" s="14" t="s">
        <v>82</v>
      </c>
      <c r="AW1558" s="14" t="s">
        <v>35</v>
      </c>
      <c r="AX1558" s="14" t="s">
        <v>73</v>
      </c>
      <c r="AY1558" s="254" t="s">
        <v>188</v>
      </c>
    </row>
    <row r="1559" s="14" customFormat="1">
      <c r="A1559" s="14"/>
      <c r="B1559" s="244"/>
      <c r="C1559" s="245"/>
      <c r="D1559" s="235" t="s">
        <v>198</v>
      </c>
      <c r="E1559" s="246" t="s">
        <v>19</v>
      </c>
      <c r="F1559" s="247" t="s">
        <v>7498</v>
      </c>
      <c r="G1559" s="245"/>
      <c r="H1559" s="248">
        <v>-4.04</v>
      </c>
      <c r="I1559" s="249"/>
      <c r="J1559" s="245"/>
      <c r="K1559" s="245"/>
      <c r="L1559" s="250"/>
      <c r="M1559" s="251"/>
      <c r="N1559" s="252"/>
      <c r="O1559" s="252"/>
      <c r="P1559" s="252"/>
      <c r="Q1559" s="252"/>
      <c r="R1559" s="252"/>
      <c r="S1559" s="252"/>
      <c r="T1559" s="253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54" t="s">
        <v>198</v>
      </c>
      <c r="AU1559" s="254" t="s">
        <v>82</v>
      </c>
      <c r="AV1559" s="14" t="s">
        <v>82</v>
      </c>
      <c r="AW1559" s="14" t="s">
        <v>35</v>
      </c>
      <c r="AX1559" s="14" t="s">
        <v>73</v>
      </c>
      <c r="AY1559" s="254" t="s">
        <v>188</v>
      </c>
    </row>
    <row r="1560" s="15" customFormat="1">
      <c r="A1560" s="15"/>
      <c r="B1560" s="255"/>
      <c r="C1560" s="256"/>
      <c r="D1560" s="235" t="s">
        <v>198</v>
      </c>
      <c r="E1560" s="257" t="s">
        <v>19</v>
      </c>
      <c r="F1560" s="258" t="s">
        <v>229</v>
      </c>
      <c r="G1560" s="256"/>
      <c r="H1560" s="259">
        <v>495.68499999999983</v>
      </c>
      <c r="I1560" s="260"/>
      <c r="J1560" s="256"/>
      <c r="K1560" s="256"/>
      <c r="L1560" s="261"/>
      <c r="M1560" s="262"/>
      <c r="N1560" s="263"/>
      <c r="O1560" s="263"/>
      <c r="P1560" s="263"/>
      <c r="Q1560" s="263"/>
      <c r="R1560" s="263"/>
      <c r="S1560" s="263"/>
      <c r="T1560" s="264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T1560" s="265" t="s">
        <v>198</v>
      </c>
      <c r="AU1560" s="265" t="s">
        <v>82</v>
      </c>
      <c r="AV1560" s="15" t="s">
        <v>135</v>
      </c>
      <c r="AW1560" s="15" t="s">
        <v>35</v>
      </c>
      <c r="AX1560" s="15" t="s">
        <v>80</v>
      </c>
      <c r="AY1560" s="265" t="s">
        <v>188</v>
      </c>
    </row>
    <row r="1561" s="2" customFormat="1" ht="24.15" customHeight="1">
      <c r="A1561" s="40"/>
      <c r="B1561" s="41"/>
      <c r="C1561" s="215" t="s">
        <v>2168</v>
      </c>
      <c r="D1561" s="215" t="s">
        <v>190</v>
      </c>
      <c r="E1561" s="216" t="s">
        <v>7499</v>
      </c>
      <c r="F1561" s="217" t="s">
        <v>7500</v>
      </c>
      <c r="G1561" s="218" t="s">
        <v>243</v>
      </c>
      <c r="H1561" s="219">
        <v>521.49099999999999</v>
      </c>
      <c r="I1561" s="220"/>
      <c r="J1561" s="221">
        <f>ROUND(I1561*H1561,2)</f>
        <v>0</v>
      </c>
      <c r="K1561" s="217" t="s">
        <v>194</v>
      </c>
      <c r="L1561" s="46"/>
      <c r="M1561" s="222" t="s">
        <v>19</v>
      </c>
      <c r="N1561" s="223" t="s">
        <v>44</v>
      </c>
      <c r="O1561" s="86"/>
      <c r="P1561" s="224">
        <f>O1561*H1561</f>
        <v>0</v>
      </c>
      <c r="Q1561" s="224">
        <v>0.00025999999999999998</v>
      </c>
      <c r="R1561" s="224">
        <f>Q1561*H1561</f>
        <v>0.13558765999999997</v>
      </c>
      <c r="S1561" s="224">
        <v>0</v>
      </c>
      <c r="T1561" s="225">
        <f>S1561*H1561</f>
        <v>0</v>
      </c>
      <c r="U1561" s="40"/>
      <c r="V1561" s="40"/>
      <c r="W1561" s="40"/>
      <c r="X1561" s="40"/>
      <c r="Y1561" s="40"/>
      <c r="Z1561" s="40"/>
      <c r="AA1561" s="40"/>
      <c r="AB1561" s="40"/>
      <c r="AC1561" s="40"/>
      <c r="AD1561" s="40"/>
      <c r="AE1561" s="40"/>
      <c r="AR1561" s="226" t="s">
        <v>342</v>
      </c>
      <c r="AT1561" s="226" t="s">
        <v>190</v>
      </c>
      <c r="AU1561" s="226" t="s">
        <v>82</v>
      </c>
      <c r="AY1561" s="19" t="s">
        <v>188</v>
      </c>
      <c r="BE1561" s="227">
        <f>IF(N1561="základní",J1561,0)</f>
        <v>0</v>
      </c>
      <c r="BF1561" s="227">
        <f>IF(N1561="snížená",J1561,0)</f>
        <v>0</v>
      </c>
      <c r="BG1561" s="227">
        <f>IF(N1561="zákl. přenesená",J1561,0)</f>
        <v>0</v>
      </c>
      <c r="BH1561" s="227">
        <f>IF(N1561="sníž. přenesená",J1561,0)</f>
        <v>0</v>
      </c>
      <c r="BI1561" s="227">
        <f>IF(N1561="nulová",J1561,0)</f>
        <v>0</v>
      </c>
      <c r="BJ1561" s="19" t="s">
        <v>80</v>
      </c>
      <c r="BK1561" s="227">
        <f>ROUND(I1561*H1561,2)</f>
        <v>0</v>
      </c>
      <c r="BL1561" s="19" t="s">
        <v>342</v>
      </c>
      <c r="BM1561" s="226" t="s">
        <v>7501</v>
      </c>
    </row>
    <row r="1562" s="2" customFormat="1">
      <c r="A1562" s="40"/>
      <c r="B1562" s="41"/>
      <c r="C1562" s="42"/>
      <c r="D1562" s="228" t="s">
        <v>196</v>
      </c>
      <c r="E1562" s="42"/>
      <c r="F1562" s="229" t="s">
        <v>7502</v>
      </c>
      <c r="G1562" s="42"/>
      <c r="H1562" s="42"/>
      <c r="I1562" s="230"/>
      <c r="J1562" s="42"/>
      <c r="K1562" s="42"/>
      <c r="L1562" s="46"/>
      <c r="M1562" s="231"/>
      <c r="N1562" s="232"/>
      <c r="O1562" s="86"/>
      <c r="P1562" s="86"/>
      <c r="Q1562" s="86"/>
      <c r="R1562" s="86"/>
      <c r="S1562" s="86"/>
      <c r="T1562" s="87"/>
      <c r="U1562" s="40"/>
      <c r="V1562" s="40"/>
      <c r="W1562" s="40"/>
      <c r="X1562" s="40"/>
      <c r="Y1562" s="40"/>
      <c r="Z1562" s="40"/>
      <c r="AA1562" s="40"/>
      <c r="AB1562" s="40"/>
      <c r="AC1562" s="40"/>
      <c r="AD1562" s="40"/>
      <c r="AE1562" s="40"/>
      <c r="AT1562" s="19" t="s">
        <v>196</v>
      </c>
      <c r="AU1562" s="19" t="s">
        <v>82</v>
      </c>
    </row>
    <row r="1563" s="13" customFormat="1">
      <c r="A1563" s="13"/>
      <c r="B1563" s="233"/>
      <c r="C1563" s="234"/>
      <c r="D1563" s="235" t="s">
        <v>198</v>
      </c>
      <c r="E1563" s="236" t="s">
        <v>19</v>
      </c>
      <c r="F1563" s="237" t="s">
        <v>655</v>
      </c>
      <c r="G1563" s="234"/>
      <c r="H1563" s="236" t="s">
        <v>19</v>
      </c>
      <c r="I1563" s="238"/>
      <c r="J1563" s="234"/>
      <c r="K1563" s="234"/>
      <c r="L1563" s="239"/>
      <c r="M1563" s="240"/>
      <c r="N1563" s="241"/>
      <c r="O1563" s="241"/>
      <c r="P1563" s="241"/>
      <c r="Q1563" s="241"/>
      <c r="R1563" s="241"/>
      <c r="S1563" s="241"/>
      <c r="T1563" s="242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T1563" s="243" t="s">
        <v>198</v>
      </c>
      <c r="AU1563" s="243" t="s">
        <v>82</v>
      </c>
      <c r="AV1563" s="13" t="s">
        <v>80</v>
      </c>
      <c r="AW1563" s="13" t="s">
        <v>35</v>
      </c>
      <c r="AX1563" s="13" t="s">
        <v>73</v>
      </c>
      <c r="AY1563" s="243" t="s">
        <v>188</v>
      </c>
    </row>
    <row r="1564" s="13" customFormat="1">
      <c r="A1564" s="13"/>
      <c r="B1564" s="233"/>
      <c r="C1564" s="234"/>
      <c r="D1564" s="235" t="s">
        <v>198</v>
      </c>
      <c r="E1564" s="236" t="s">
        <v>19</v>
      </c>
      <c r="F1564" s="237" t="s">
        <v>6938</v>
      </c>
      <c r="G1564" s="234"/>
      <c r="H1564" s="236" t="s">
        <v>19</v>
      </c>
      <c r="I1564" s="238"/>
      <c r="J1564" s="234"/>
      <c r="K1564" s="234"/>
      <c r="L1564" s="239"/>
      <c r="M1564" s="240"/>
      <c r="N1564" s="241"/>
      <c r="O1564" s="241"/>
      <c r="P1564" s="241"/>
      <c r="Q1564" s="241"/>
      <c r="R1564" s="241"/>
      <c r="S1564" s="241"/>
      <c r="T1564" s="242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43" t="s">
        <v>198</v>
      </c>
      <c r="AU1564" s="243" t="s">
        <v>82</v>
      </c>
      <c r="AV1564" s="13" t="s">
        <v>80</v>
      </c>
      <c r="AW1564" s="13" t="s">
        <v>35</v>
      </c>
      <c r="AX1564" s="13" t="s">
        <v>73</v>
      </c>
      <c r="AY1564" s="243" t="s">
        <v>188</v>
      </c>
    </row>
    <row r="1565" s="14" customFormat="1">
      <c r="A1565" s="14"/>
      <c r="B1565" s="244"/>
      <c r="C1565" s="245"/>
      <c r="D1565" s="235" t="s">
        <v>198</v>
      </c>
      <c r="E1565" s="246" t="s">
        <v>19</v>
      </c>
      <c r="F1565" s="247" t="s">
        <v>6955</v>
      </c>
      <c r="G1565" s="245"/>
      <c r="H1565" s="248">
        <v>257.27999999999997</v>
      </c>
      <c r="I1565" s="249"/>
      <c r="J1565" s="245"/>
      <c r="K1565" s="245"/>
      <c r="L1565" s="250"/>
      <c r="M1565" s="251"/>
      <c r="N1565" s="252"/>
      <c r="O1565" s="252"/>
      <c r="P1565" s="252"/>
      <c r="Q1565" s="252"/>
      <c r="R1565" s="252"/>
      <c r="S1565" s="252"/>
      <c r="T1565" s="253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T1565" s="254" t="s">
        <v>198</v>
      </c>
      <c r="AU1565" s="254" t="s">
        <v>82</v>
      </c>
      <c r="AV1565" s="14" t="s">
        <v>82</v>
      </c>
      <c r="AW1565" s="14" t="s">
        <v>35</v>
      </c>
      <c r="AX1565" s="14" t="s">
        <v>73</v>
      </c>
      <c r="AY1565" s="254" t="s">
        <v>188</v>
      </c>
    </row>
    <row r="1566" s="14" customFormat="1">
      <c r="A1566" s="14"/>
      <c r="B1566" s="244"/>
      <c r="C1566" s="245"/>
      <c r="D1566" s="235" t="s">
        <v>198</v>
      </c>
      <c r="E1566" s="246" t="s">
        <v>19</v>
      </c>
      <c r="F1566" s="247" t="s">
        <v>6956</v>
      </c>
      <c r="G1566" s="245"/>
      <c r="H1566" s="248">
        <v>-80.831000000000003</v>
      </c>
      <c r="I1566" s="249"/>
      <c r="J1566" s="245"/>
      <c r="K1566" s="245"/>
      <c r="L1566" s="250"/>
      <c r="M1566" s="251"/>
      <c r="N1566" s="252"/>
      <c r="O1566" s="252"/>
      <c r="P1566" s="252"/>
      <c r="Q1566" s="252"/>
      <c r="R1566" s="252"/>
      <c r="S1566" s="252"/>
      <c r="T1566" s="253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T1566" s="254" t="s">
        <v>198</v>
      </c>
      <c r="AU1566" s="254" t="s">
        <v>82</v>
      </c>
      <c r="AV1566" s="14" t="s">
        <v>82</v>
      </c>
      <c r="AW1566" s="14" t="s">
        <v>35</v>
      </c>
      <c r="AX1566" s="14" t="s">
        <v>73</v>
      </c>
      <c r="AY1566" s="254" t="s">
        <v>188</v>
      </c>
    </row>
    <row r="1567" s="14" customFormat="1">
      <c r="A1567" s="14"/>
      <c r="B1567" s="244"/>
      <c r="C1567" s="245"/>
      <c r="D1567" s="235" t="s">
        <v>198</v>
      </c>
      <c r="E1567" s="246" t="s">
        <v>19</v>
      </c>
      <c r="F1567" s="247" t="s">
        <v>6957</v>
      </c>
      <c r="G1567" s="245"/>
      <c r="H1567" s="248">
        <v>3.3999999999999999</v>
      </c>
      <c r="I1567" s="249"/>
      <c r="J1567" s="245"/>
      <c r="K1567" s="245"/>
      <c r="L1567" s="250"/>
      <c r="M1567" s="251"/>
      <c r="N1567" s="252"/>
      <c r="O1567" s="252"/>
      <c r="P1567" s="252"/>
      <c r="Q1567" s="252"/>
      <c r="R1567" s="252"/>
      <c r="S1567" s="252"/>
      <c r="T1567" s="253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T1567" s="254" t="s">
        <v>198</v>
      </c>
      <c r="AU1567" s="254" t="s">
        <v>82</v>
      </c>
      <c r="AV1567" s="14" t="s">
        <v>82</v>
      </c>
      <c r="AW1567" s="14" t="s">
        <v>35</v>
      </c>
      <c r="AX1567" s="14" t="s">
        <v>73</v>
      </c>
      <c r="AY1567" s="254" t="s">
        <v>188</v>
      </c>
    </row>
    <row r="1568" s="14" customFormat="1">
      <c r="A1568" s="14"/>
      <c r="B1568" s="244"/>
      <c r="C1568" s="245"/>
      <c r="D1568" s="235" t="s">
        <v>198</v>
      </c>
      <c r="E1568" s="246" t="s">
        <v>19</v>
      </c>
      <c r="F1568" s="247" t="s">
        <v>6958</v>
      </c>
      <c r="G1568" s="245"/>
      <c r="H1568" s="248">
        <v>1.02</v>
      </c>
      <c r="I1568" s="249"/>
      <c r="J1568" s="245"/>
      <c r="K1568" s="245"/>
      <c r="L1568" s="250"/>
      <c r="M1568" s="251"/>
      <c r="N1568" s="252"/>
      <c r="O1568" s="252"/>
      <c r="P1568" s="252"/>
      <c r="Q1568" s="252"/>
      <c r="R1568" s="252"/>
      <c r="S1568" s="252"/>
      <c r="T1568" s="253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T1568" s="254" t="s">
        <v>198</v>
      </c>
      <c r="AU1568" s="254" t="s">
        <v>82</v>
      </c>
      <c r="AV1568" s="14" t="s">
        <v>82</v>
      </c>
      <c r="AW1568" s="14" t="s">
        <v>35</v>
      </c>
      <c r="AX1568" s="14" t="s">
        <v>73</v>
      </c>
      <c r="AY1568" s="254" t="s">
        <v>188</v>
      </c>
    </row>
    <row r="1569" s="13" customFormat="1">
      <c r="A1569" s="13"/>
      <c r="B1569" s="233"/>
      <c r="C1569" s="234"/>
      <c r="D1569" s="235" t="s">
        <v>198</v>
      </c>
      <c r="E1569" s="236" t="s">
        <v>19</v>
      </c>
      <c r="F1569" s="237" t="s">
        <v>770</v>
      </c>
      <c r="G1569" s="234"/>
      <c r="H1569" s="236" t="s">
        <v>19</v>
      </c>
      <c r="I1569" s="238"/>
      <c r="J1569" s="234"/>
      <c r="K1569" s="234"/>
      <c r="L1569" s="239"/>
      <c r="M1569" s="240"/>
      <c r="N1569" s="241"/>
      <c r="O1569" s="241"/>
      <c r="P1569" s="241"/>
      <c r="Q1569" s="241"/>
      <c r="R1569" s="241"/>
      <c r="S1569" s="241"/>
      <c r="T1569" s="242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43" t="s">
        <v>198</v>
      </c>
      <c r="AU1569" s="243" t="s">
        <v>82</v>
      </c>
      <c r="AV1569" s="13" t="s">
        <v>80</v>
      </c>
      <c r="AW1569" s="13" t="s">
        <v>35</v>
      </c>
      <c r="AX1569" s="13" t="s">
        <v>73</v>
      </c>
      <c r="AY1569" s="243" t="s">
        <v>188</v>
      </c>
    </row>
    <row r="1570" s="14" customFormat="1">
      <c r="A1570" s="14"/>
      <c r="B1570" s="244"/>
      <c r="C1570" s="245"/>
      <c r="D1570" s="235" t="s">
        <v>198</v>
      </c>
      <c r="E1570" s="246" t="s">
        <v>19</v>
      </c>
      <c r="F1570" s="247" t="s">
        <v>771</v>
      </c>
      <c r="G1570" s="245"/>
      <c r="H1570" s="248">
        <v>1.21</v>
      </c>
      <c r="I1570" s="249"/>
      <c r="J1570" s="245"/>
      <c r="K1570" s="245"/>
      <c r="L1570" s="250"/>
      <c r="M1570" s="251"/>
      <c r="N1570" s="252"/>
      <c r="O1570" s="252"/>
      <c r="P1570" s="252"/>
      <c r="Q1570" s="252"/>
      <c r="R1570" s="252"/>
      <c r="S1570" s="252"/>
      <c r="T1570" s="253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T1570" s="254" t="s">
        <v>198</v>
      </c>
      <c r="AU1570" s="254" t="s">
        <v>82</v>
      </c>
      <c r="AV1570" s="14" t="s">
        <v>82</v>
      </c>
      <c r="AW1570" s="14" t="s">
        <v>35</v>
      </c>
      <c r="AX1570" s="14" t="s">
        <v>73</v>
      </c>
      <c r="AY1570" s="254" t="s">
        <v>188</v>
      </c>
    </row>
    <row r="1571" s="14" customFormat="1">
      <c r="A1571" s="14"/>
      <c r="B1571" s="244"/>
      <c r="C1571" s="245"/>
      <c r="D1571" s="235" t="s">
        <v>198</v>
      </c>
      <c r="E1571" s="246" t="s">
        <v>19</v>
      </c>
      <c r="F1571" s="247" t="s">
        <v>772</v>
      </c>
      <c r="G1571" s="245"/>
      <c r="H1571" s="248">
        <v>0.44</v>
      </c>
      <c r="I1571" s="249"/>
      <c r="J1571" s="245"/>
      <c r="K1571" s="245"/>
      <c r="L1571" s="250"/>
      <c r="M1571" s="251"/>
      <c r="N1571" s="252"/>
      <c r="O1571" s="252"/>
      <c r="P1571" s="252"/>
      <c r="Q1571" s="252"/>
      <c r="R1571" s="252"/>
      <c r="S1571" s="252"/>
      <c r="T1571" s="253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T1571" s="254" t="s">
        <v>198</v>
      </c>
      <c r="AU1571" s="254" t="s">
        <v>82</v>
      </c>
      <c r="AV1571" s="14" t="s">
        <v>82</v>
      </c>
      <c r="AW1571" s="14" t="s">
        <v>35</v>
      </c>
      <c r="AX1571" s="14" t="s">
        <v>73</v>
      </c>
      <c r="AY1571" s="254" t="s">
        <v>188</v>
      </c>
    </row>
    <row r="1572" s="14" customFormat="1">
      <c r="A1572" s="14"/>
      <c r="B1572" s="244"/>
      <c r="C1572" s="245"/>
      <c r="D1572" s="235" t="s">
        <v>198</v>
      </c>
      <c r="E1572" s="246" t="s">
        <v>19</v>
      </c>
      <c r="F1572" s="247" t="s">
        <v>773</v>
      </c>
      <c r="G1572" s="245"/>
      <c r="H1572" s="248">
        <v>0.90000000000000002</v>
      </c>
      <c r="I1572" s="249"/>
      <c r="J1572" s="245"/>
      <c r="K1572" s="245"/>
      <c r="L1572" s="250"/>
      <c r="M1572" s="251"/>
      <c r="N1572" s="252"/>
      <c r="O1572" s="252"/>
      <c r="P1572" s="252"/>
      <c r="Q1572" s="252"/>
      <c r="R1572" s="252"/>
      <c r="S1572" s="252"/>
      <c r="T1572" s="253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T1572" s="254" t="s">
        <v>198</v>
      </c>
      <c r="AU1572" s="254" t="s">
        <v>82</v>
      </c>
      <c r="AV1572" s="14" t="s">
        <v>82</v>
      </c>
      <c r="AW1572" s="14" t="s">
        <v>35</v>
      </c>
      <c r="AX1572" s="14" t="s">
        <v>73</v>
      </c>
      <c r="AY1572" s="254" t="s">
        <v>188</v>
      </c>
    </row>
    <row r="1573" s="14" customFormat="1">
      <c r="A1573" s="14"/>
      <c r="B1573" s="244"/>
      <c r="C1573" s="245"/>
      <c r="D1573" s="235" t="s">
        <v>198</v>
      </c>
      <c r="E1573" s="246" t="s">
        <v>19</v>
      </c>
      <c r="F1573" s="247" t="s">
        <v>774</v>
      </c>
      <c r="G1573" s="245"/>
      <c r="H1573" s="248">
        <v>0.56000000000000005</v>
      </c>
      <c r="I1573" s="249"/>
      <c r="J1573" s="245"/>
      <c r="K1573" s="245"/>
      <c r="L1573" s="250"/>
      <c r="M1573" s="251"/>
      <c r="N1573" s="252"/>
      <c r="O1573" s="252"/>
      <c r="P1573" s="252"/>
      <c r="Q1573" s="252"/>
      <c r="R1573" s="252"/>
      <c r="S1573" s="252"/>
      <c r="T1573" s="253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T1573" s="254" t="s">
        <v>198</v>
      </c>
      <c r="AU1573" s="254" t="s">
        <v>82</v>
      </c>
      <c r="AV1573" s="14" t="s">
        <v>82</v>
      </c>
      <c r="AW1573" s="14" t="s">
        <v>35</v>
      </c>
      <c r="AX1573" s="14" t="s">
        <v>73</v>
      </c>
      <c r="AY1573" s="254" t="s">
        <v>188</v>
      </c>
    </row>
    <row r="1574" s="14" customFormat="1">
      <c r="A1574" s="14"/>
      <c r="B1574" s="244"/>
      <c r="C1574" s="245"/>
      <c r="D1574" s="235" t="s">
        <v>198</v>
      </c>
      <c r="E1574" s="246" t="s">
        <v>19</v>
      </c>
      <c r="F1574" s="247" t="s">
        <v>775</v>
      </c>
      <c r="G1574" s="245"/>
      <c r="H1574" s="248">
        <v>0.77000000000000002</v>
      </c>
      <c r="I1574" s="249"/>
      <c r="J1574" s="245"/>
      <c r="K1574" s="245"/>
      <c r="L1574" s="250"/>
      <c r="M1574" s="251"/>
      <c r="N1574" s="252"/>
      <c r="O1574" s="252"/>
      <c r="P1574" s="252"/>
      <c r="Q1574" s="252"/>
      <c r="R1574" s="252"/>
      <c r="S1574" s="252"/>
      <c r="T1574" s="253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T1574" s="254" t="s">
        <v>198</v>
      </c>
      <c r="AU1574" s="254" t="s">
        <v>82</v>
      </c>
      <c r="AV1574" s="14" t="s">
        <v>82</v>
      </c>
      <c r="AW1574" s="14" t="s">
        <v>35</v>
      </c>
      <c r="AX1574" s="14" t="s">
        <v>73</v>
      </c>
      <c r="AY1574" s="254" t="s">
        <v>188</v>
      </c>
    </row>
    <row r="1575" s="14" customFormat="1">
      <c r="A1575" s="14"/>
      <c r="B1575" s="244"/>
      <c r="C1575" s="245"/>
      <c r="D1575" s="235" t="s">
        <v>198</v>
      </c>
      <c r="E1575" s="246" t="s">
        <v>19</v>
      </c>
      <c r="F1575" s="247" t="s">
        <v>6959</v>
      </c>
      <c r="G1575" s="245"/>
      <c r="H1575" s="248">
        <v>1.0780000000000001</v>
      </c>
      <c r="I1575" s="249"/>
      <c r="J1575" s="245"/>
      <c r="K1575" s="245"/>
      <c r="L1575" s="250"/>
      <c r="M1575" s="251"/>
      <c r="N1575" s="252"/>
      <c r="O1575" s="252"/>
      <c r="P1575" s="252"/>
      <c r="Q1575" s="252"/>
      <c r="R1575" s="252"/>
      <c r="S1575" s="252"/>
      <c r="T1575" s="253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T1575" s="254" t="s">
        <v>198</v>
      </c>
      <c r="AU1575" s="254" t="s">
        <v>82</v>
      </c>
      <c r="AV1575" s="14" t="s">
        <v>82</v>
      </c>
      <c r="AW1575" s="14" t="s">
        <v>35</v>
      </c>
      <c r="AX1575" s="14" t="s">
        <v>73</v>
      </c>
      <c r="AY1575" s="254" t="s">
        <v>188</v>
      </c>
    </row>
    <row r="1576" s="14" customFormat="1">
      <c r="A1576" s="14"/>
      <c r="B1576" s="244"/>
      <c r="C1576" s="245"/>
      <c r="D1576" s="235" t="s">
        <v>198</v>
      </c>
      <c r="E1576" s="246" t="s">
        <v>19</v>
      </c>
      <c r="F1576" s="247" t="s">
        <v>6960</v>
      </c>
      <c r="G1576" s="245"/>
      <c r="H1576" s="248">
        <v>0.308</v>
      </c>
      <c r="I1576" s="249"/>
      <c r="J1576" s="245"/>
      <c r="K1576" s="245"/>
      <c r="L1576" s="250"/>
      <c r="M1576" s="251"/>
      <c r="N1576" s="252"/>
      <c r="O1576" s="252"/>
      <c r="P1576" s="252"/>
      <c r="Q1576" s="252"/>
      <c r="R1576" s="252"/>
      <c r="S1576" s="252"/>
      <c r="T1576" s="253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T1576" s="254" t="s">
        <v>198</v>
      </c>
      <c r="AU1576" s="254" t="s">
        <v>82</v>
      </c>
      <c r="AV1576" s="14" t="s">
        <v>82</v>
      </c>
      <c r="AW1576" s="14" t="s">
        <v>35</v>
      </c>
      <c r="AX1576" s="14" t="s">
        <v>73</v>
      </c>
      <c r="AY1576" s="254" t="s">
        <v>188</v>
      </c>
    </row>
    <row r="1577" s="14" customFormat="1">
      <c r="A1577" s="14"/>
      <c r="B1577" s="244"/>
      <c r="C1577" s="245"/>
      <c r="D1577" s="235" t="s">
        <v>198</v>
      </c>
      <c r="E1577" s="246" t="s">
        <v>19</v>
      </c>
      <c r="F1577" s="247" t="s">
        <v>773</v>
      </c>
      <c r="G1577" s="245"/>
      <c r="H1577" s="248">
        <v>0.90000000000000002</v>
      </c>
      <c r="I1577" s="249"/>
      <c r="J1577" s="245"/>
      <c r="K1577" s="245"/>
      <c r="L1577" s="250"/>
      <c r="M1577" s="251"/>
      <c r="N1577" s="252"/>
      <c r="O1577" s="252"/>
      <c r="P1577" s="252"/>
      <c r="Q1577" s="252"/>
      <c r="R1577" s="252"/>
      <c r="S1577" s="252"/>
      <c r="T1577" s="253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T1577" s="254" t="s">
        <v>198</v>
      </c>
      <c r="AU1577" s="254" t="s">
        <v>82</v>
      </c>
      <c r="AV1577" s="14" t="s">
        <v>82</v>
      </c>
      <c r="AW1577" s="14" t="s">
        <v>35</v>
      </c>
      <c r="AX1577" s="14" t="s">
        <v>73</v>
      </c>
      <c r="AY1577" s="254" t="s">
        <v>188</v>
      </c>
    </row>
    <row r="1578" s="14" customFormat="1">
      <c r="A1578" s="14"/>
      <c r="B1578" s="244"/>
      <c r="C1578" s="245"/>
      <c r="D1578" s="235" t="s">
        <v>198</v>
      </c>
      <c r="E1578" s="246" t="s">
        <v>19</v>
      </c>
      <c r="F1578" s="247" t="s">
        <v>6961</v>
      </c>
      <c r="G1578" s="245"/>
      <c r="H1578" s="248">
        <v>0.47599999999999998</v>
      </c>
      <c r="I1578" s="249"/>
      <c r="J1578" s="245"/>
      <c r="K1578" s="245"/>
      <c r="L1578" s="250"/>
      <c r="M1578" s="251"/>
      <c r="N1578" s="252"/>
      <c r="O1578" s="252"/>
      <c r="P1578" s="252"/>
      <c r="Q1578" s="252"/>
      <c r="R1578" s="252"/>
      <c r="S1578" s="252"/>
      <c r="T1578" s="253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T1578" s="254" t="s">
        <v>198</v>
      </c>
      <c r="AU1578" s="254" t="s">
        <v>82</v>
      </c>
      <c r="AV1578" s="14" t="s">
        <v>82</v>
      </c>
      <c r="AW1578" s="14" t="s">
        <v>35</v>
      </c>
      <c r="AX1578" s="14" t="s">
        <v>73</v>
      </c>
      <c r="AY1578" s="254" t="s">
        <v>188</v>
      </c>
    </row>
    <row r="1579" s="14" customFormat="1">
      <c r="A1579" s="14"/>
      <c r="B1579" s="244"/>
      <c r="C1579" s="245"/>
      <c r="D1579" s="235" t="s">
        <v>198</v>
      </c>
      <c r="E1579" s="246" t="s">
        <v>19</v>
      </c>
      <c r="F1579" s="247" t="s">
        <v>6962</v>
      </c>
      <c r="G1579" s="245"/>
      <c r="H1579" s="248">
        <v>0.68600000000000005</v>
      </c>
      <c r="I1579" s="249"/>
      <c r="J1579" s="245"/>
      <c r="K1579" s="245"/>
      <c r="L1579" s="250"/>
      <c r="M1579" s="251"/>
      <c r="N1579" s="252"/>
      <c r="O1579" s="252"/>
      <c r="P1579" s="252"/>
      <c r="Q1579" s="252"/>
      <c r="R1579" s="252"/>
      <c r="S1579" s="252"/>
      <c r="T1579" s="253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T1579" s="254" t="s">
        <v>198</v>
      </c>
      <c r="AU1579" s="254" t="s">
        <v>82</v>
      </c>
      <c r="AV1579" s="14" t="s">
        <v>82</v>
      </c>
      <c r="AW1579" s="14" t="s">
        <v>35</v>
      </c>
      <c r="AX1579" s="14" t="s">
        <v>73</v>
      </c>
      <c r="AY1579" s="254" t="s">
        <v>188</v>
      </c>
    </row>
    <row r="1580" s="14" customFormat="1">
      <c r="A1580" s="14"/>
      <c r="B1580" s="244"/>
      <c r="C1580" s="245"/>
      <c r="D1580" s="235" t="s">
        <v>198</v>
      </c>
      <c r="E1580" s="246" t="s">
        <v>19</v>
      </c>
      <c r="F1580" s="247" t="s">
        <v>6963</v>
      </c>
      <c r="G1580" s="245"/>
      <c r="H1580" s="248">
        <v>0.44400000000000001</v>
      </c>
      <c r="I1580" s="249"/>
      <c r="J1580" s="245"/>
      <c r="K1580" s="245"/>
      <c r="L1580" s="250"/>
      <c r="M1580" s="251"/>
      <c r="N1580" s="252"/>
      <c r="O1580" s="252"/>
      <c r="P1580" s="252"/>
      <c r="Q1580" s="252"/>
      <c r="R1580" s="252"/>
      <c r="S1580" s="252"/>
      <c r="T1580" s="253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T1580" s="254" t="s">
        <v>198</v>
      </c>
      <c r="AU1580" s="254" t="s">
        <v>82</v>
      </c>
      <c r="AV1580" s="14" t="s">
        <v>82</v>
      </c>
      <c r="AW1580" s="14" t="s">
        <v>35</v>
      </c>
      <c r="AX1580" s="14" t="s">
        <v>73</v>
      </c>
      <c r="AY1580" s="254" t="s">
        <v>188</v>
      </c>
    </row>
    <row r="1581" s="16" customFormat="1">
      <c r="A1581" s="16"/>
      <c r="B1581" s="282"/>
      <c r="C1581" s="283"/>
      <c r="D1581" s="235" t="s">
        <v>198</v>
      </c>
      <c r="E1581" s="284" t="s">
        <v>19</v>
      </c>
      <c r="F1581" s="285" t="s">
        <v>730</v>
      </c>
      <c r="G1581" s="283"/>
      <c r="H1581" s="286">
        <v>188.64099999999999</v>
      </c>
      <c r="I1581" s="287"/>
      <c r="J1581" s="283"/>
      <c r="K1581" s="283"/>
      <c r="L1581" s="288"/>
      <c r="M1581" s="289"/>
      <c r="N1581" s="290"/>
      <c r="O1581" s="290"/>
      <c r="P1581" s="290"/>
      <c r="Q1581" s="290"/>
      <c r="R1581" s="290"/>
      <c r="S1581" s="290"/>
      <c r="T1581" s="291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T1581" s="292" t="s">
        <v>198</v>
      </c>
      <c r="AU1581" s="292" t="s">
        <v>82</v>
      </c>
      <c r="AV1581" s="16" t="s">
        <v>129</v>
      </c>
      <c r="AW1581" s="16" t="s">
        <v>35</v>
      </c>
      <c r="AX1581" s="16" t="s">
        <v>73</v>
      </c>
      <c r="AY1581" s="292" t="s">
        <v>188</v>
      </c>
    </row>
    <row r="1582" s="13" customFormat="1">
      <c r="A1582" s="13"/>
      <c r="B1582" s="233"/>
      <c r="C1582" s="234"/>
      <c r="D1582" s="235" t="s">
        <v>198</v>
      </c>
      <c r="E1582" s="236" t="s">
        <v>19</v>
      </c>
      <c r="F1582" s="237" t="s">
        <v>735</v>
      </c>
      <c r="G1582" s="234"/>
      <c r="H1582" s="236" t="s">
        <v>19</v>
      </c>
      <c r="I1582" s="238"/>
      <c r="J1582" s="234"/>
      <c r="K1582" s="234"/>
      <c r="L1582" s="239"/>
      <c r="M1582" s="240"/>
      <c r="N1582" s="241"/>
      <c r="O1582" s="241"/>
      <c r="P1582" s="241"/>
      <c r="Q1582" s="241"/>
      <c r="R1582" s="241"/>
      <c r="S1582" s="241"/>
      <c r="T1582" s="242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T1582" s="243" t="s">
        <v>198</v>
      </c>
      <c r="AU1582" s="243" t="s">
        <v>82</v>
      </c>
      <c r="AV1582" s="13" t="s">
        <v>80</v>
      </c>
      <c r="AW1582" s="13" t="s">
        <v>35</v>
      </c>
      <c r="AX1582" s="13" t="s">
        <v>73</v>
      </c>
      <c r="AY1582" s="243" t="s">
        <v>188</v>
      </c>
    </row>
    <row r="1583" s="14" customFormat="1">
      <c r="A1583" s="14"/>
      <c r="B1583" s="244"/>
      <c r="C1583" s="245"/>
      <c r="D1583" s="235" t="s">
        <v>198</v>
      </c>
      <c r="E1583" s="246" t="s">
        <v>19</v>
      </c>
      <c r="F1583" s="247" t="s">
        <v>6969</v>
      </c>
      <c r="G1583" s="245"/>
      <c r="H1583" s="248">
        <v>123.52</v>
      </c>
      <c r="I1583" s="249"/>
      <c r="J1583" s="245"/>
      <c r="K1583" s="245"/>
      <c r="L1583" s="250"/>
      <c r="M1583" s="251"/>
      <c r="N1583" s="252"/>
      <c r="O1583" s="252"/>
      <c r="P1583" s="252"/>
      <c r="Q1583" s="252"/>
      <c r="R1583" s="252"/>
      <c r="S1583" s="252"/>
      <c r="T1583" s="253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T1583" s="254" t="s">
        <v>198</v>
      </c>
      <c r="AU1583" s="254" t="s">
        <v>82</v>
      </c>
      <c r="AV1583" s="14" t="s">
        <v>82</v>
      </c>
      <c r="AW1583" s="14" t="s">
        <v>35</v>
      </c>
      <c r="AX1583" s="14" t="s">
        <v>73</v>
      </c>
      <c r="AY1583" s="254" t="s">
        <v>188</v>
      </c>
    </row>
    <row r="1584" s="14" customFormat="1">
      <c r="A1584" s="14"/>
      <c r="B1584" s="244"/>
      <c r="C1584" s="245"/>
      <c r="D1584" s="235" t="s">
        <v>198</v>
      </c>
      <c r="E1584" s="246" t="s">
        <v>19</v>
      </c>
      <c r="F1584" s="247" t="s">
        <v>6970</v>
      </c>
      <c r="G1584" s="245"/>
      <c r="H1584" s="248">
        <v>4.0599999999999996</v>
      </c>
      <c r="I1584" s="249"/>
      <c r="J1584" s="245"/>
      <c r="K1584" s="245"/>
      <c r="L1584" s="250"/>
      <c r="M1584" s="251"/>
      <c r="N1584" s="252"/>
      <c r="O1584" s="252"/>
      <c r="P1584" s="252"/>
      <c r="Q1584" s="252"/>
      <c r="R1584" s="252"/>
      <c r="S1584" s="252"/>
      <c r="T1584" s="253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T1584" s="254" t="s">
        <v>198</v>
      </c>
      <c r="AU1584" s="254" t="s">
        <v>82</v>
      </c>
      <c r="AV1584" s="14" t="s">
        <v>82</v>
      </c>
      <c r="AW1584" s="14" t="s">
        <v>35</v>
      </c>
      <c r="AX1584" s="14" t="s">
        <v>73</v>
      </c>
      <c r="AY1584" s="254" t="s">
        <v>188</v>
      </c>
    </row>
    <row r="1585" s="14" customFormat="1">
      <c r="A1585" s="14"/>
      <c r="B1585" s="244"/>
      <c r="C1585" s="245"/>
      <c r="D1585" s="235" t="s">
        <v>198</v>
      </c>
      <c r="E1585" s="246" t="s">
        <v>19</v>
      </c>
      <c r="F1585" s="247" t="s">
        <v>6971</v>
      </c>
      <c r="G1585" s="245"/>
      <c r="H1585" s="248">
        <v>2.3199999999999998</v>
      </c>
      <c r="I1585" s="249"/>
      <c r="J1585" s="245"/>
      <c r="K1585" s="245"/>
      <c r="L1585" s="250"/>
      <c r="M1585" s="251"/>
      <c r="N1585" s="252"/>
      <c r="O1585" s="252"/>
      <c r="P1585" s="252"/>
      <c r="Q1585" s="252"/>
      <c r="R1585" s="252"/>
      <c r="S1585" s="252"/>
      <c r="T1585" s="253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T1585" s="254" t="s">
        <v>198</v>
      </c>
      <c r="AU1585" s="254" t="s">
        <v>82</v>
      </c>
      <c r="AV1585" s="14" t="s">
        <v>82</v>
      </c>
      <c r="AW1585" s="14" t="s">
        <v>35</v>
      </c>
      <c r="AX1585" s="14" t="s">
        <v>73</v>
      </c>
      <c r="AY1585" s="254" t="s">
        <v>188</v>
      </c>
    </row>
    <row r="1586" s="14" customFormat="1">
      <c r="A1586" s="14"/>
      <c r="B1586" s="244"/>
      <c r="C1586" s="245"/>
      <c r="D1586" s="235" t="s">
        <v>198</v>
      </c>
      <c r="E1586" s="246" t="s">
        <v>19</v>
      </c>
      <c r="F1586" s="247" t="s">
        <v>6972</v>
      </c>
      <c r="G1586" s="245"/>
      <c r="H1586" s="248">
        <v>3.48</v>
      </c>
      <c r="I1586" s="249"/>
      <c r="J1586" s="245"/>
      <c r="K1586" s="245"/>
      <c r="L1586" s="250"/>
      <c r="M1586" s="251"/>
      <c r="N1586" s="252"/>
      <c r="O1586" s="252"/>
      <c r="P1586" s="252"/>
      <c r="Q1586" s="252"/>
      <c r="R1586" s="252"/>
      <c r="S1586" s="252"/>
      <c r="T1586" s="253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54" t="s">
        <v>198</v>
      </c>
      <c r="AU1586" s="254" t="s">
        <v>82</v>
      </c>
      <c r="AV1586" s="14" t="s">
        <v>82</v>
      </c>
      <c r="AW1586" s="14" t="s">
        <v>35</v>
      </c>
      <c r="AX1586" s="14" t="s">
        <v>73</v>
      </c>
      <c r="AY1586" s="254" t="s">
        <v>188</v>
      </c>
    </row>
    <row r="1587" s="14" customFormat="1">
      <c r="A1587" s="14"/>
      <c r="B1587" s="244"/>
      <c r="C1587" s="245"/>
      <c r="D1587" s="235" t="s">
        <v>198</v>
      </c>
      <c r="E1587" s="246" t="s">
        <v>19</v>
      </c>
      <c r="F1587" s="247" t="s">
        <v>6971</v>
      </c>
      <c r="G1587" s="245"/>
      <c r="H1587" s="248">
        <v>2.3199999999999998</v>
      </c>
      <c r="I1587" s="249"/>
      <c r="J1587" s="245"/>
      <c r="K1587" s="245"/>
      <c r="L1587" s="250"/>
      <c r="M1587" s="251"/>
      <c r="N1587" s="252"/>
      <c r="O1587" s="252"/>
      <c r="P1587" s="252"/>
      <c r="Q1587" s="252"/>
      <c r="R1587" s="252"/>
      <c r="S1587" s="252"/>
      <c r="T1587" s="253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T1587" s="254" t="s">
        <v>198</v>
      </c>
      <c r="AU1587" s="254" t="s">
        <v>82</v>
      </c>
      <c r="AV1587" s="14" t="s">
        <v>82</v>
      </c>
      <c r="AW1587" s="14" t="s">
        <v>35</v>
      </c>
      <c r="AX1587" s="14" t="s">
        <v>73</v>
      </c>
      <c r="AY1587" s="254" t="s">
        <v>188</v>
      </c>
    </row>
    <row r="1588" s="14" customFormat="1">
      <c r="A1588" s="14"/>
      <c r="B1588" s="244"/>
      <c r="C1588" s="245"/>
      <c r="D1588" s="235" t="s">
        <v>198</v>
      </c>
      <c r="E1588" s="246" t="s">
        <v>19</v>
      </c>
      <c r="F1588" s="247" t="s">
        <v>6973</v>
      </c>
      <c r="G1588" s="245"/>
      <c r="H1588" s="248">
        <v>4.0599999999999996</v>
      </c>
      <c r="I1588" s="249"/>
      <c r="J1588" s="245"/>
      <c r="K1588" s="245"/>
      <c r="L1588" s="250"/>
      <c r="M1588" s="251"/>
      <c r="N1588" s="252"/>
      <c r="O1588" s="252"/>
      <c r="P1588" s="252"/>
      <c r="Q1588" s="252"/>
      <c r="R1588" s="252"/>
      <c r="S1588" s="252"/>
      <c r="T1588" s="253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T1588" s="254" t="s">
        <v>198</v>
      </c>
      <c r="AU1588" s="254" t="s">
        <v>82</v>
      </c>
      <c r="AV1588" s="14" t="s">
        <v>82</v>
      </c>
      <c r="AW1588" s="14" t="s">
        <v>35</v>
      </c>
      <c r="AX1588" s="14" t="s">
        <v>73</v>
      </c>
      <c r="AY1588" s="254" t="s">
        <v>188</v>
      </c>
    </row>
    <row r="1589" s="14" customFormat="1">
      <c r="A1589" s="14"/>
      <c r="B1589" s="244"/>
      <c r="C1589" s="245"/>
      <c r="D1589" s="235" t="s">
        <v>198</v>
      </c>
      <c r="E1589" s="246" t="s">
        <v>19</v>
      </c>
      <c r="F1589" s="247" t="s">
        <v>6974</v>
      </c>
      <c r="G1589" s="245"/>
      <c r="H1589" s="248">
        <v>6.9000000000000004</v>
      </c>
      <c r="I1589" s="249"/>
      <c r="J1589" s="245"/>
      <c r="K1589" s="245"/>
      <c r="L1589" s="250"/>
      <c r="M1589" s="251"/>
      <c r="N1589" s="252"/>
      <c r="O1589" s="252"/>
      <c r="P1589" s="252"/>
      <c r="Q1589" s="252"/>
      <c r="R1589" s="252"/>
      <c r="S1589" s="252"/>
      <c r="T1589" s="253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T1589" s="254" t="s">
        <v>198</v>
      </c>
      <c r="AU1589" s="254" t="s">
        <v>82</v>
      </c>
      <c r="AV1589" s="14" t="s">
        <v>82</v>
      </c>
      <c r="AW1589" s="14" t="s">
        <v>35</v>
      </c>
      <c r="AX1589" s="14" t="s">
        <v>73</v>
      </c>
      <c r="AY1589" s="254" t="s">
        <v>188</v>
      </c>
    </row>
    <row r="1590" s="14" customFormat="1">
      <c r="A1590" s="14"/>
      <c r="B1590" s="244"/>
      <c r="C1590" s="245"/>
      <c r="D1590" s="235" t="s">
        <v>198</v>
      </c>
      <c r="E1590" s="246" t="s">
        <v>19</v>
      </c>
      <c r="F1590" s="247" t="s">
        <v>6975</v>
      </c>
      <c r="G1590" s="245"/>
      <c r="H1590" s="248">
        <v>23.559999999999999</v>
      </c>
      <c r="I1590" s="249"/>
      <c r="J1590" s="245"/>
      <c r="K1590" s="245"/>
      <c r="L1590" s="250"/>
      <c r="M1590" s="251"/>
      <c r="N1590" s="252"/>
      <c r="O1590" s="252"/>
      <c r="P1590" s="252"/>
      <c r="Q1590" s="252"/>
      <c r="R1590" s="252"/>
      <c r="S1590" s="252"/>
      <c r="T1590" s="253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54" t="s">
        <v>198</v>
      </c>
      <c r="AU1590" s="254" t="s">
        <v>82</v>
      </c>
      <c r="AV1590" s="14" t="s">
        <v>82</v>
      </c>
      <c r="AW1590" s="14" t="s">
        <v>35</v>
      </c>
      <c r="AX1590" s="14" t="s">
        <v>73</v>
      </c>
      <c r="AY1590" s="254" t="s">
        <v>188</v>
      </c>
    </row>
    <row r="1591" s="14" customFormat="1">
      <c r="A1591" s="14"/>
      <c r="B1591" s="244"/>
      <c r="C1591" s="245"/>
      <c r="D1591" s="235" t="s">
        <v>198</v>
      </c>
      <c r="E1591" s="246" t="s">
        <v>19</v>
      </c>
      <c r="F1591" s="247" t="s">
        <v>6975</v>
      </c>
      <c r="G1591" s="245"/>
      <c r="H1591" s="248">
        <v>23.559999999999999</v>
      </c>
      <c r="I1591" s="249"/>
      <c r="J1591" s="245"/>
      <c r="K1591" s="245"/>
      <c r="L1591" s="250"/>
      <c r="M1591" s="251"/>
      <c r="N1591" s="252"/>
      <c r="O1591" s="252"/>
      <c r="P1591" s="252"/>
      <c r="Q1591" s="252"/>
      <c r="R1591" s="252"/>
      <c r="S1591" s="252"/>
      <c r="T1591" s="253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254" t="s">
        <v>198</v>
      </c>
      <c r="AU1591" s="254" t="s">
        <v>82</v>
      </c>
      <c r="AV1591" s="14" t="s">
        <v>82</v>
      </c>
      <c r="AW1591" s="14" t="s">
        <v>35</v>
      </c>
      <c r="AX1591" s="14" t="s">
        <v>73</v>
      </c>
      <c r="AY1591" s="254" t="s">
        <v>188</v>
      </c>
    </row>
    <row r="1592" s="14" customFormat="1">
      <c r="A1592" s="14"/>
      <c r="B1592" s="244"/>
      <c r="C1592" s="245"/>
      <c r="D1592" s="235" t="s">
        <v>198</v>
      </c>
      <c r="E1592" s="246" t="s">
        <v>19</v>
      </c>
      <c r="F1592" s="247" t="s">
        <v>6976</v>
      </c>
      <c r="G1592" s="245"/>
      <c r="H1592" s="248">
        <v>3.71</v>
      </c>
      <c r="I1592" s="249"/>
      <c r="J1592" s="245"/>
      <c r="K1592" s="245"/>
      <c r="L1592" s="250"/>
      <c r="M1592" s="251"/>
      <c r="N1592" s="252"/>
      <c r="O1592" s="252"/>
      <c r="P1592" s="252"/>
      <c r="Q1592" s="252"/>
      <c r="R1592" s="252"/>
      <c r="S1592" s="252"/>
      <c r="T1592" s="253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T1592" s="254" t="s">
        <v>198</v>
      </c>
      <c r="AU1592" s="254" t="s">
        <v>82</v>
      </c>
      <c r="AV1592" s="14" t="s">
        <v>82</v>
      </c>
      <c r="AW1592" s="14" t="s">
        <v>35</v>
      </c>
      <c r="AX1592" s="14" t="s">
        <v>73</v>
      </c>
      <c r="AY1592" s="254" t="s">
        <v>188</v>
      </c>
    </row>
    <row r="1593" s="14" customFormat="1">
      <c r="A1593" s="14"/>
      <c r="B1593" s="244"/>
      <c r="C1593" s="245"/>
      <c r="D1593" s="235" t="s">
        <v>198</v>
      </c>
      <c r="E1593" s="246" t="s">
        <v>19</v>
      </c>
      <c r="F1593" s="247" t="s">
        <v>6977</v>
      </c>
      <c r="G1593" s="245"/>
      <c r="H1593" s="248">
        <v>1.1599999999999999</v>
      </c>
      <c r="I1593" s="249"/>
      <c r="J1593" s="245"/>
      <c r="K1593" s="245"/>
      <c r="L1593" s="250"/>
      <c r="M1593" s="251"/>
      <c r="N1593" s="252"/>
      <c r="O1593" s="252"/>
      <c r="P1593" s="252"/>
      <c r="Q1593" s="252"/>
      <c r="R1593" s="252"/>
      <c r="S1593" s="252"/>
      <c r="T1593" s="253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T1593" s="254" t="s">
        <v>198</v>
      </c>
      <c r="AU1593" s="254" t="s">
        <v>82</v>
      </c>
      <c r="AV1593" s="14" t="s">
        <v>82</v>
      </c>
      <c r="AW1593" s="14" t="s">
        <v>35</v>
      </c>
      <c r="AX1593" s="14" t="s">
        <v>73</v>
      </c>
      <c r="AY1593" s="254" t="s">
        <v>188</v>
      </c>
    </row>
    <row r="1594" s="14" customFormat="1">
      <c r="A1594" s="14"/>
      <c r="B1594" s="244"/>
      <c r="C1594" s="245"/>
      <c r="D1594" s="235" t="s">
        <v>198</v>
      </c>
      <c r="E1594" s="246" t="s">
        <v>19</v>
      </c>
      <c r="F1594" s="247" t="s">
        <v>6977</v>
      </c>
      <c r="G1594" s="245"/>
      <c r="H1594" s="248">
        <v>1.1599999999999999</v>
      </c>
      <c r="I1594" s="249"/>
      <c r="J1594" s="245"/>
      <c r="K1594" s="245"/>
      <c r="L1594" s="250"/>
      <c r="M1594" s="251"/>
      <c r="N1594" s="252"/>
      <c r="O1594" s="252"/>
      <c r="P1594" s="252"/>
      <c r="Q1594" s="252"/>
      <c r="R1594" s="252"/>
      <c r="S1594" s="252"/>
      <c r="T1594" s="253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T1594" s="254" t="s">
        <v>198</v>
      </c>
      <c r="AU1594" s="254" t="s">
        <v>82</v>
      </c>
      <c r="AV1594" s="14" t="s">
        <v>82</v>
      </c>
      <c r="AW1594" s="14" t="s">
        <v>35</v>
      </c>
      <c r="AX1594" s="14" t="s">
        <v>73</v>
      </c>
      <c r="AY1594" s="254" t="s">
        <v>188</v>
      </c>
    </row>
    <row r="1595" s="14" customFormat="1">
      <c r="A1595" s="14"/>
      <c r="B1595" s="244"/>
      <c r="C1595" s="245"/>
      <c r="D1595" s="235" t="s">
        <v>198</v>
      </c>
      <c r="E1595" s="246" t="s">
        <v>19</v>
      </c>
      <c r="F1595" s="247" t="s">
        <v>6978</v>
      </c>
      <c r="G1595" s="245"/>
      <c r="H1595" s="248">
        <v>3.71</v>
      </c>
      <c r="I1595" s="249"/>
      <c r="J1595" s="245"/>
      <c r="K1595" s="245"/>
      <c r="L1595" s="250"/>
      <c r="M1595" s="251"/>
      <c r="N1595" s="252"/>
      <c r="O1595" s="252"/>
      <c r="P1595" s="252"/>
      <c r="Q1595" s="252"/>
      <c r="R1595" s="252"/>
      <c r="S1595" s="252"/>
      <c r="T1595" s="253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54" t="s">
        <v>198</v>
      </c>
      <c r="AU1595" s="254" t="s">
        <v>82</v>
      </c>
      <c r="AV1595" s="14" t="s">
        <v>82</v>
      </c>
      <c r="AW1595" s="14" t="s">
        <v>35</v>
      </c>
      <c r="AX1595" s="14" t="s">
        <v>73</v>
      </c>
      <c r="AY1595" s="254" t="s">
        <v>188</v>
      </c>
    </row>
    <row r="1596" s="14" customFormat="1">
      <c r="A1596" s="14"/>
      <c r="B1596" s="244"/>
      <c r="C1596" s="245"/>
      <c r="D1596" s="235" t="s">
        <v>198</v>
      </c>
      <c r="E1596" s="246" t="s">
        <v>19</v>
      </c>
      <c r="F1596" s="247" t="s">
        <v>6979</v>
      </c>
      <c r="G1596" s="245"/>
      <c r="H1596" s="248">
        <v>13.800000000000001</v>
      </c>
      <c r="I1596" s="249"/>
      <c r="J1596" s="245"/>
      <c r="K1596" s="245"/>
      <c r="L1596" s="250"/>
      <c r="M1596" s="251"/>
      <c r="N1596" s="252"/>
      <c r="O1596" s="252"/>
      <c r="P1596" s="252"/>
      <c r="Q1596" s="252"/>
      <c r="R1596" s="252"/>
      <c r="S1596" s="252"/>
      <c r="T1596" s="253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T1596" s="254" t="s">
        <v>198</v>
      </c>
      <c r="AU1596" s="254" t="s">
        <v>82</v>
      </c>
      <c r="AV1596" s="14" t="s">
        <v>82</v>
      </c>
      <c r="AW1596" s="14" t="s">
        <v>35</v>
      </c>
      <c r="AX1596" s="14" t="s">
        <v>73</v>
      </c>
      <c r="AY1596" s="254" t="s">
        <v>188</v>
      </c>
    </row>
    <row r="1597" s="14" customFormat="1">
      <c r="A1597" s="14"/>
      <c r="B1597" s="244"/>
      <c r="C1597" s="245"/>
      <c r="D1597" s="235" t="s">
        <v>198</v>
      </c>
      <c r="E1597" s="246" t="s">
        <v>19</v>
      </c>
      <c r="F1597" s="247" t="s">
        <v>6980</v>
      </c>
      <c r="G1597" s="245"/>
      <c r="H1597" s="248">
        <v>21.449999999999999</v>
      </c>
      <c r="I1597" s="249"/>
      <c r="J1597" s="245"/>
      <c r="K1597" s="245"/>
      <c r="L1597" s="250"/>
      <c r="M1597" s="251"/>
      <c r="N1597" s="252"/>
      <c r="O1597" s="252"/>
      <c r="P1597" s="252"/>
      <c r="Q1597" s="252"/>
      <c r="R1597" s="252"/>
      <c r="S1597" s="252"/>
      <c r="T1597" s="253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T1597" s="254" t="s">
        <v>198</v>
      </c>
      <c r="AU1597" s="254" t="s">
        <v>82</v>
      </c>
      <c r="AV1597" s="14" t="s">
        <v>82</v>
      </c>
      <c r="AW1597" s="14" t="s">
        <v>35</v>
      </c>
      <c r="AX1597" s="14" t="s">
        <v>73</v>
      </c>
      <c r="AY1597" s="254" t="s">
        <v>188</v>
      </c>
    </row>
    <row r="1598" s="14" customFormat="1">
      <c r="A1598" s="14"/>
      <c r="B1598" s="244"/>
      <c r="C1598" s="245"/>
      <c r="D1598" s="235" t="s">
        <v>198</v>
      </c>
      <c r="E1598" s="246" t="s">
        <v>19</v>
      </c>
      <c r="F1598" s="247" t="s">
        <v>6980</v>
      </c>
      <c r="G1598" s="245"/>
      <c r="H1598" s="248">
        <v>21.449999999999999</v>
      </c>
      <c r="I1598" s="249"/>
      <c r="J1598" s="245"/>
      <c r="K1598" s="245"/>
      <c r="L1598" s="250"/>
      <c r="M1598" s="251"/>
      <c r="N1598" s="252"/>
      <c r="O1598" s="252"/>
      <c r="P1598" s="252"/>
      <c r="Q1598" s="252"/>
      <c r="R1598" s="252"/>
      <c r="S1598" s="252"/>
      <c r="T1598" s="253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T1598" s="254" t="s">
        <v>198</v>
      </c>
      <c r="AU1598" s="254" t="s">
        <v>82</v>
      </c>
      <c r="AV1598" s="14" t="s">
        <v>82</v>
      </c>
      <c r="AW1598" s="14" t="s">
        <v>35</v>
      </c>
      <c r="AX1598" s="14" t="s">
        <v>73</v>
      </c>
      <c r="AY1598" s="254" t="s">
        <v>188</v>
      </c>
    </row>
    <row r="1599" s="14" customFormat="1">
      <c r="A1599" s="14"/>
      <c r="B1599" s="244"/>
      <c r="C1599" s="245"/>
      <c r="D1599" s="235" t="s">
        <v>198</v>
      </c>
      <c r="E1599" s="246" t="s">
        <v>19</v>
      </c>
      <c r="F1599" s="247" t="s">
        <v>6981</v>
      </c>
      <c r="G1599" s="245"/>
      <c r="H1599" s="248">
        <v>3.2200000000000002</v>
      </c>
      <c r="I1599" s="249"/>
      <c r="J1599" s="245"/>
      <c r="K1599" s="245"/>
      <c r="L1599" s="250"/>
      <c r="M1599" s="251"/>
      <c r="N1599" s="252"/>
      <c r="O1599" s="252"/>
      <c r="P1599" s="252"/>
      <c r="Q1599" s="252"/>
      <c r="R1599" s="252"/>
      <c r="S1599" s="252"/>
      <c r="T1599" s="253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54" t="s">
        <v>198</v>
      </c>
      <c r="AU1599" s="254" t="s">
        <v>82</v>
      </c>
      <c r="AV1599" s="14" t="s">
        <v>82</v>
      </c>
      <c r="AW1599" s="14" t="s">
        <v>35</v>
      </c>
      <c r="AX1599" s="14" t="s">
        <v>73</v>
      </c>
      <c r="AY1599" s="254" t="s">
        <v>188</v>
      </c>
    </row>
    <row r="1600" s="14" customFormat="1">
      <c r="A1600" s="14"/>
      <c r="B1600" s="244"/>
      <c r="C1600" s="245"/>
      <c r="D1600" s="235" t="s">
        <v>198</v>
      </c>
      <c r="E1600" s="246" t="s">
        <v>19</v>
      </c>
      <c r="F1600" s="247" t="s">
        <v>6982</v>
      </c>
      <c r="G1600" s="245"/>
      <c r="H1600" s="248">
        <v>1</v>
      </c>
      <c r="I1600" s="249"/>
      <c r="J1600" s="245"/>
      <c r="K1600" s="245"/>
      <c r="L1600" s="250"/>
      <c r="M1600" s="251"/>
      <c r="N1600" s="252"/>
      <c r="O1600" s="252"/>
      <c r="P1600" s="252"/>
      <c r="Q1600" s="252"/>
      <c r="R1600" s="252"/>
      <c r="S1600" s="252"/>
      <c r="T1600" s="253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T1600" s="254" t="s">
        <v>198</v>
      </c>
      <c r="AU1600" s="254" t="s">
        <v>82</v>
      </c>
      <c r="AV1600" s="14" t="s">
        <v>82</v>
      </c>
      <c r="AW1600" s="14" t="s">
        <v>35</v>
      </c>
      <c r="AX1600" s="14" t="s">
        <v>73</v>
      </c>
      <c r="AY1600" s="254" t="s">
        <v>188</v>
      </c>
    </row>
    <row r="1601" s="14" customFormat="1">
      <c r="A1601" s="14"/>
      <c r="B1601" s="244"/>
      <c r="C1601" s="245"/>
      <c r="D1601" s="235" t="s">
        <v>198</v>
      </c>
      <c r="E1601" s="246" t="s">
        <v>19</v>
      </c>
      <c r="F1601" s="247" t="s">
        <v>6982</v>
      </c>
      <c r="G1601" s="245"/>
      <c r="H1601" s="248">
        <v>1</v>
      </c>
      <c r="I1601" s="249"/>
      <c r="J1601" s="245"/>
      <c r="K1601" s="245"/>
      <c r="L1601" s="250"/>
      <c r="M1601" s="251"/>
      <c r="N1601" s="252"/>
      <c r="O1601" s="252"/>
      <c r="P1601" s="252"/>
      <c r="Q1601" s="252"/>
      <c r="R1601" s="252"/>
      <c r="S1601" s="252"/>
      <c r="T1601" s="253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T1601" s="254" t="s">
        <v>198</v>
      </c>
      <c r="AU1601" s="254" t="s">
        <v>82</v>
      </c>
      <c r="AV1601" s="14" t="s">
        <v>82</v>
      </c>
      <c r="AW1601" s="14" t="s">
        <v>35</v>
      </c>
      <c r="AX1601" s="14" t="s">
        <v>73</v>
      </c>
      <c r="AY1601" s="254" t="s">
        <v>188</v>
      </c>
    </row>
    <row r="1602" s="14" customFormat="1">
      <c r="A1602" s="14"/>
      <c r="B1602" s="244"/>
      <c r="C1602" s="245"/>
      <c r="D1602" s="235" t="s">
        <v>198</v>
      </c>
      <c r="E1602" s="246" t="s">
        <v>19</v>
      </c>
      <c r="F1602" s="247" t="s">
        <v>6981</v>
      </c>
      <c r="G1602" s="245"/>
      <c r="H1602" s="248">
        <v>3.2200000000000002</v>
      </c>
      <c r="I1602" s="249"/>
      <c r="J1602" s="245"/>
      <c r="K1602" s="245"/>
      <c r="L1602" s="250"/>
      <c r="M1602" s="251"/>
      <c r="N1602" s="252"/>
      <c r="O1602" s="252"/>
      <c r="P1602" s="252"/>
      <c r="Q1602" s="252"/>
      <c r="R1602" s="252"/>
      <c r="S1602" s="252"/>
      <c r="T1602" s="253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T1602" s="254" t="s">
        <v>198</v>
      </c>
      <c r="AU1602" s="254" t="s">
        <v>82</v>
      </c>
      <c r="AV1602" s="14" t="s">
        <v>82</v>
      </c>
      <c r="AW1602" s="14" t="s">
        <v>35</v>
      </c>
      <c r="AX1602" s="14" t="s">
        <v>73</v>
      </c>
      <c r="AY1602" s="254" t="s">
        <v>188</v>
      </c>
    </row>
    <row r="1603" s="14" customFormat="1">
      <c r="A1603" s="14"/>
      <c r="B1603" s="244"/>
      <c r="C1603" s="245"/>
      <c r="D1603" s="235" t="s">
        <v>198</v>
      </c>
      <c r="E1603" s="246" t="s">
        <v>19</v>
      </c>
      <c r="F1603" s="247" t="s">
        <v>6979</v>
      </c>
      <c r="G1603" s="245"/>
      <c r="H1603" s="248">
        <v>13.800000000000001</v>
      </c>
      <c r="I1603" s="249"/>
      <c r="J1603" s="245"/>
      <c r="K1603" s="245"/>
      <c r="L1603" s="250"/>
      <c r="M1603" s="251"/>
      <c r="N1603" s="252"/>
      <c r="O1603" s="252"/>
      <c r="P1603" s="252"/>
      <c r="Q1603" s="252"/>
      <c r="R1603" s="252"/>
      <c r="S1603" s="252"/>
      <c r="T1603" s="253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T1603" s="254" t="s">
        <v>198</v>
      </c>
      <c r="AU1603" s="254" t="s">
        <v>82</v>
      </c>
      <c r="AV1603" s="14" t="s">
        <v>82</v>
      </c>
      <c r="AW1603" s="14" t="s">
        <v>35</v>
      </c>
      <c r="AX1603" s="14" t="s">
        <v>73</v>
      </c>
      <c r="AY1603" s="254" t="s">
        <v>188</v>
      </c>
    </row>
    <row r="1604" s="14" customFormat="1">
      <c r="A1604" s="14"/>
      <c r="B1604" s="244"/>
      <c r="C1604" s="245"/>
      <c r="D1604" s="235" t="s">
        <v>198</v>
      </c>
      <c r="E1604" s="246" t="s">
        <v>19</v>
      </c>
      <c r="F1604" s="247" t="s">
        <v>6983</v>
      </c>
      <c r="G1604" s="245"/>
      <c r="H1604" s="248">
        <v>14.6</v>
      </c>
      <c r="I1604" s="249"/>
      <c r="J1604" s="245"/>
      <c r="K1604" s="245"/>
      <c r="L1604" s="250"/>
      <c r="M1604" s="251"/>
      <c r="N1604" s="252"/>
      <c r="O1604" s="252"/>
      <c r="P1604" s="252"/>
      <c r="Q1604" s="252"/>
      <c r="R1604" s="252"/>
      <c r="S1604" s="252"/>
      <c r="T1604" s="253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T1604" s="254" t="s">
        <v>198</v>
      </c>
      <c r="AU1604" s="254" t="s">
        <v>82</v>
      </c>
      <c r="AV1604" s="14" t="s">
        <v>82</v>
      </c>
      <c r="AW1604" s="14" t="s">
        <v>35</v>
      </c>
      <c r="AX1604" s="14" t="s">
        <v>73</v>
      </c>
      <c r="AY1604" s="254" t="s">
        <v>188</v>
      </c>
    </row>
    <row r="1605" s="14" customFormat="1">
      <c r="A1605" s="14"/>
      <c r="B1605" s="244"/>
      <c r="C1605" s="245"/>
      <c r="D1605" s="235" t="s">
        <v>198</v>
      </c>
      <c r="E1605" s="246" t="s">
        <v>19</v>
      </c>
      <c r="F1605" s="247" t="s">
        <v>6983</v>
      </c>
      <c r="G1605" s="245"/>
      <c r="H1605" s="248">
        <v>14.6</v>
      </c>
      <c r="I1605" s="249"/>
      <c r="J1605" s="245"/>
      <c r="K1605" s="245"/>
      <c r="L1605" s="250"/>
      <c r="M1605" s="251"/>
      <c r="N1605" s="252"/>
      <c r="O1605" s="252"/>
      <c r="P1605" s="252"/>
      <c r="Q1605" s="252"/>
      <c r="R1605" s="252"/>
      <c r="S1605" s="252"/>
      <c r="T1605" s="253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T1605" s="254" t="s">
        <v>198</v>
      </c>
      <c r="AU1605" s="254" t="s">
        <v>82</v>
      </c>
      <c r="AV1605" s="14" t="s">
        <v>82</v>
      </c>
      <c r="AW1605" s="14" t="s">
        <v>35</v>
      </c>
      <c r="AX1605" s="14" t="s">
        <v>73</v>
      </c>
      <c r="AY1605" s="254" t="s">
        <v>188</v>
      </c>
    </row>
    <row r="1606" s="14" customFormat="1">
      <c r="A1606" s="14"/>
      <c r="B1606" s="244"/>
      <c r="C1606" s="245"/>
      <c r="D1606" s="235" t="s">
        <v>198</v>
      </c>
      <c r="E1606" s="246" t="s">
        <v>19</v>
      </c>
      <c r="F1606" s="247" t="s">
        <v>6984</v>
      </c>
      <c r="G1606" s="245"/>
      <c r="H1606" s="248">
        <v>36.890000000000001</v>
      </c>
      <c r="I1606" s="249"/>
      <c r="J1606" s="245"/>
      <c r="K1606" s="245"/>
      <c r="L1606" s="250"/>
      <c r="M1606" s="251"/>
      <c r="N1606" s="252"/>
      <c r="O1606" s="252"/>
      <c r="P1606" s="252"/>
      <c r="Q1606" s="252"/>
      <c r="R1606" s="252"/>
      <c r="S1606" s="252"/>
      <c r="T1606" s="253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54" t="s">
        <v>198</v>
      </c>
      <c r="AU1606" s="254" t="s">
        <v>82</v>
      </c>
      <c r="AV1606" s="14" t="s">
        <v>82</v>
      </c>
      <c r="AW1606" s="14" t="s">
        <v>35</v>
      </c>
      <c r="AX1606" s="14" t="s">
        <v>73</v>
      </c>
      <c r="AY1606" s="254" t="s">
        <v>188</v>
      </c>
    </row>
    <row r="1607" s="14" customFormat="1">
      <c r="A1607" s="14"/>
      <c r="B1607" s="244"/>
      <c r="C1607" s="245"/>
      <c r="D1607" s="235" t="s">
        <v>198</v>
      </c>
      <c r="E1607" s="246" t="s">
        <v>19</v>
      </c>
      <c r="F1607" s="247" t="s">
        <v>6985</v>
      </c>
      <c r="G1607" s="245"/>
      <c r="H1607" s="248">
        <v>0.83999999999999997</v>
      </c>
      <c r="I1607" s="249"/>
      <c r="J1607" s="245"/>
      <c r="K1607" s="245"/>
      <c r="L1607" s="250"/>
      <c r="M1607" s="251"/>
      <c r="N1607" s="252"/>
      <c r="O1607" s="252"/>
      <c r="P1607" s="252"/>
      <c r="Q1607" s="252"/>
      <c r="R1607" s="252"/>
      <c r="S1607" s="252"/>
      <c r="T1607" s="253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T1607" s="254" t="s">
        <v>198</v>
      </c>
      <c r="AU1607" s="254" t="s">
        <v>82</v>
      </c>
      <c r="AV1607" s="14" t="s">
        <v>82</v>
      </c>
      <c r="AW1607" s="14" t="s">
        <v>35</v>
      </c>
      <c r="AX1607" s="14" t="s">
        <v>73</v>
      </c>
      <c r="AY1607" s="254" t="s">
        <v>188</v>
      </c>
    </row>
    <row r="1608" s="14" customFormat="1">
      <c r="A1608" s="14"/>
      <c r="B1608" s="244"/>
      <c r="C1608" s="245"/>
      <c r="D1608" s="235" t="s">
        <v>198</v>
      </c>
      <c r="E1608" s="246" t="s">
        <v>19</v>
      </c>
      <c r="F1608" s="247" t="s">
        <v>6985</v>
      </c>
      <c r="G1608" s="245"/>
      <c r="H1608" s="248">
        <v>0.83999999999999997</v>
      </c>
      <c r="I1608" s="249"/>
      <c r="J1608" s="245"/>
      <c r="K1608" s="245"/>
      <c r="L1608" s="250"/>
      <c r="M1608" s="251"/>
      <c r="N1608" s="252"/>
      <c r="O1608" s="252"/>
      <c r="P1608" s="252"/>
      <c r="Q1608" s="252"/>
      <c r="R1608" s="252"/>
      <c r="S1608" s="252"/>
      <c r="T1608" s="253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54" t="s">
        <v>198</v>
      </c>
      <c r="AU1608" s="254" t="s">
        <v>82</v>
      </c>
      <c r="AV1608" s="14" t="s">
        <v>82</v>
      </c>
      <c r="AW1608" s="14" t="s">
        <v>35</v>
      </c>
      <c r="AX1608" s="14" t="s">
        <v>73</v>
      </c>
      <c r="AY1608" s="254" t="s">
        <v>188</v>
      </c>
    </row>
    <row r="1609" s="14" customFormat="1">
      <c r="A1609" s="14"/>
      <c r="B1609" s="244"/>
      <c r="C1609" s="245"/>
      <c r="D1609" s="235" t="s">
        <v>198</v>
      </c>
      <c r="E1609" s="246" t="s">
        <v>19</v>
      </c>
      <c r="F1609" s="247" t="s">
        <v>661</v>
      </c>
      <c r="G1609" s="245"/>
      <c r="H1609" s="248">
        <v>-7.3319999999999999</v>
      </c>
      <c r="I1609" s="249"/>
      <c r="J1609" s="245"/>
      <c r="K1609" s="245"/>
      <c r="L1609" s="250"/>
      <c r="M1609" s="251"/>
      <c r="N1609" s="252"/>
      <c r="O1609" s="252"/>
      <c r="P1609" s="252"/>
      <c r="Q1609" s="252"/>
      <c r="R1609" s="252"/>
      <c r="S1609" s="252"/>
      <c r="T1609" s="253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T1609" s="254" t="s">
        <v>198</v>
      </c>
      <c r="AU1609" s="254" t="s">
        <v>82</v>
      </c>
      <c r="AV1609" s="14" t="s">
        <v>82</v>
      </c>
      <c r="AW1609" s="14" t="s">
        <v>35</v>
      </c>
      <c r="AX1609" s="14" t="s">
        <v>73</v>
      </c>
      <c r="AY1609" s="254" t="s">
        <v>188</v>
      </c>
    </row>
    <row r="1610" s="14" customFormat="1">
      <c r="A1610" s="14"/>
      <c r="B1610" s="244"/>
      <c r="C1610" s="245"/>
      <c r="D1610" s="235" t="s">
        <v>198</v>
      </c>
      <c r="E1610" s="246" t="s">
        <v>19</v>
      </c>
      <c r="F1610" s="247" t="s">
        <v>662</v>
      </c>
      <c r="G1610" s="245"/>
      <c r="H1610" s="248">
        <v>-3.391</v>
      </c>
      <c r="I1610" s="249"/>
      <c r="J1610" s="245"/>
      <c r="K1610" s="245"/>
      <c r="L1610" s="250"/>
      <c r="M1610" s="251"/>
      <c r="N1610" s="252"/>
      <c r="O1610" s="252"/>
      <c r="P1610" s="252"/>
      <c r="Q1610" s="252"/>
      <c r="R1610" s="252"/>
      <c r="S1610" s="252"/>
      <c r="T1610" s="253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54" t="s">
        <v>198</v>
      </c>
      <c r="AU1610" s="254" t="s">
        <v>82</v>
      </c>
      <c r="AV1610" s="14" t="s">
        <v>82</v>
      </c>
      <c r="AW1610" s="14" t="s">
        <v>35</v>
      </c>
      <c r="AX1610" s="14" t="s">
        <v>73</v>
      </c>
      <c r="AY1610" s="254" t="s">
        <v>188</v>
      </c>
    </row>
    <row r="1611" s="14" customFormat="1">
      <c r="A1611" s="14"/>
      <c r="B1611" s="244"/>
      <c r="C1611" s="245"/>
      <c r="D1611" s="235" t="s">
        <v>198</v>
      </c>
      <c r="E1611" s="246" t="s">
        <v>19</v>
      </c>
      <c r="F1611" s="247" t="s">
        <v>663</v>
      </c>
      <c r="G1611" s="245"/>
      <c r="H1611" s="248">
        <v>-5.0869999999999997</v>
      </c>
      <c r="I1611" s="249"/>
      <c r="J1611" s="245"/>
      <c r="K1611" s="245"/>
      <c r="L1611" s="250"/>
      <c r="M1611" s="251"/>
      <c r="N1611" s="252"/>
      <c r="O1611" s="252"/>
      <c r="P1611" s="252"/>
      <c r="Q1611" s="252"/>
      <c r="R1611" s="252"/>
      <c r="S1611" s="252"/>
      <c r="T1611" s="253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T1611" s="254" t="s">
        <v>198</v>
      </c>
      <c r="AU1611" s="254" t="s">
        <v>82</v>
      </c>
      <c r="AV1611" s="14" t="s">
        <v>82</v>
      </c>
      <c r="AW1611" s="14" t="s">
        <v>35</v>
      </c>
      <c r="AX1611" s="14" t="s">
        <v>73</v>
      </c>
      <c r="AY1611" s="254" t="s">
        <v>188</v>
      </c>
    </row>
    <row r="1612" s="14" customFormat="1">
      <c r="A1612" s="14"/>
      <c r="B1612" s="244"/>
      <c r="C1612" s="245"/>
      <c r="D1612" s="235" t="s">
        <v>198</v>
      </c>
      <c r="E1612" s="246" t="s">
        <v>19</v>
      </c>
      <c r="F1612" s="247" t="s">
        <v>664</v>
      </c>
      <c r="G1612" s="245"/>
      <c r="H1612" s="248">
        <v>-1.5700000000000001</v>
      </c>
      <c r="I1612" s="249"/>
      <c r="J1612" s="245"/>
      <c r="K1612" s="245"/>
      <c r="L1612" s="250"/>
      <c r="M1612" s="251"/>
      <c r="N1612" s="252"/>
      <c r="O1612" s="252"/>
      <c r="P1612" s="252"/>
      <c r="Q1612" s="252"/>
      <c r="R1612" s="252"/>
      <c r="S1612" s="252"/>
      <c r="T1612" s="253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T1612" s="254" t="s">
        <v>198</v>
      </c>
      <c r="AU1612" s="254" t="s">
        <v>82</v>
      </c>
      <c r="AV1612" s="14" t="s">
        <v>82</v>
      </c>
      <c r="AW1612" s="14" t="s">
        <v>35</v>
      </c>
      <c r="AX1612" s="14" t="s">
        <v>73</v>
      </c>
      <c r="AY1612" s="254" t="s">
        <v>188</v>
      </c>
    </row>
    <row r="1613" s="16" customFormat="1">
      <c r="A1613" s="16"/>
      <c r="B1613" s="282"/>
      <c r="C1613" s="283"/>
      <c r="D1613" s="235" t="s">
        <v>198</v>
      </c>
      <c r="E1613" s="284" t="s">
        <v>19</v>
      </c>
      <c r="F1613" s="285" t="s">
        <v>730</v>
      </c>
      <c r="G1613" s="283"/>
      <c r="H1613" s="286">
        <v>332.85000000000008</v>
      </c>
      <c r="I1613" s="287"/>
      <c r="J1613" s="283"/>
      <c r="K1613" s="283"/>
      <c r="L1613" s="288"/>
      <c r="M1613" s="289"/>
      <c r="N1613" s="290"/>
      <c r="O1613" s="290"/>
      <c r="P1613" s="290"/>
      <c r="Q1613" s="290"/>
      <c r="R1613" s="290"/>
      <c r="S1613" s="290"/>
      <c r="T1613" s="291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T1613" s="292" t="s">
        <v>198</v>
      </c>
      <c r="AU1613" s="292" t="s">
        <v>82</v>
      </c>
      <c r="AV1613" s="16" t="s">
        <v>129</v>
      </c>
      <c r="AW1613" s="16" t="s">
        <v>35</v>
      </c>
      <c r="AX1613" s="16" t="s">
        <v>73</v>
      </c>
      <c r="AY1613" s="292" t="s">
        <v>188</v>
      </c>
    </row>
    <row r="1614" s="15" customFormat="1">
      <c r="A1614" s="15"/>
      <c r="B1614" s="255"/>
      <c r="C1614" s="256"/>
      <c r="D1614" s="235" t="s">
        <v>198</v>
      </c>
      <c r="E1614" s="257" t="s">
        <v>19</v>
      </c>
      <c r="F1614" s="258" t="s">
        <v>229</v>
      </c>
      <c r="G1614" s="256"/>
      <c r="H1614" s="259">
        <v>521.49100000000021</v>
      </c>
      <c r="I1614" s="260"/>
      <c r="J1614" s="256"/>
      <c r="K1614" s="256"/>
      <c r="L1614" s="261"/>
      <c r="M1614" s="262"/>
      <c r="N1614" s="263"/>
      <c r="O1614" s="263"/>
      <c r="P1614" s="263"/>
      <c r="Q1614" s="263"/>
      <c r="R1614" s="263"/>
      <c r="S1614" s="263"/>
      <c r="T1614" s="264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T1614" s="265" t="s">
        <v>198</v>
      </c>
      <c r="AU1614" s="265" t="s">
        <v>82</v>
      </c>
      <c r="AV1614" s="15" t="s">
        <v>135</v>
      </c>
      <c r="AW1614" s="15" t="s">
        <v>35</v>
      </c>
      <c r="AX1614" s="15" t="s">
        <v>80</v>
      </c>
      <c r="AY1614" s="265" t="s">
        <v>188</v>
      </c>
    </row>
    <row r="1615" s="2" customFormat="1" ht="24.15" customHeight="1">
      <c r="A1615" s="40"/>
      <c r="B1615" s="41"/>
      <c r="C1615" s="215" t="s">
        <v>2173</v>
      </c>
      <c r="D1615" s="215" t="s">
        <v>190</v>
      </c>
      <c r="E1615" s="216" t="s">
        <v>2288</v>
      </c>
      <c r="F1615" s="217" t="s">
        <v>2289</v>
      </c>
      <c r="G1615" s="218" t="s">
        <v>243</v>
      </c>
      <c r="H1615" s="219">
        <v>57.704000000000001</v>
      </c>
      <c r="I1615" s="220"/>
      <c r="J1615" s="221">
        <f>ROUND(I1615*H1615,2)</f>
        <v>0</v>
      </c>
      <c r="K1615" s="217" t="s">
        <v>194</v>
      </c>
      <c r="L1615" s="46"/>
      <c r="M1615" s="222" t="s">
        <v>19</v>
      </c>
      <c r="N1615" s="223" t="s">
        <v>44</v>
      </c>
      <c r="O1615" s="86"/>
      <c r="P1615" s="224">
        <f>O1615*H1615</f>
        <v>0</v>
      </c>
      <c r="Q1615" s="224">
        <v>0.00025999999999999998</v>
      </c>
      <c r="R1615" s="224">
        <f>Q1615*H1615</f>
        <v>0.015003039999999999</v>
      </c>
      <c r="S1615" s="224">
        <v>0</v>
      </c>
      <c r="T1615" s="225">
        <f>S1615*H1615</f>
        <v>0</v>
      </c>
      <c r="U1615" s="40"/>
      <c r="V1615" s="40"/>
      <c r="W1615" s="40"/>
      <c r="X1615" s="40"/>
      <c r="Y1615" s="40"/>
      <c r="Z1615" s="40"/>
      <c r="AA1615" s="40"/>
      <c r="AB1615" s="40"/>
      <c r="AC1615" s="40"/>
      <c r="AD1615" s="40"/>
      <c r="AE1615" s="40"/>
      <c r="AR1615" s="226" t="s">
        <v>342</v>
      </c>
      <c r="AT1615" s="226" t="s">
        <v>190</v>
      </c>
      <c r="AU1615" s="226" t="s">
        <v>82</v>
      </c>
      <c r="AY1615" s="19" t="s">
        <v>188</v>
      </c>
      <c r="BE1615" s="227">
        <f>IF(N1615="základní",J1615,0)</f>
        <v>0</v>
      </c>
      <c r="BF1615" s="227">
        <f>IF(N1615="snížená",J1615,0)</f>
        <v>0</v>
      </c>
      <c r="BG1615" s="227">
        <f>IF(N1615="zákl. přenesená",J1615,0)</f>
        <v>0</v>
      </c>
      <c r="BH1615" s="227">
        <f>IF(N1615="sníž. přenesená",J1615,0)</f>
        <v>0</v>
      </c>
      <c r="BI1615" s="227">
        <f>IF(N1615="nulová",J1615,0)</f>
        <v>0</v>
      </c>
      <c r="BJ1615" s="19" t="s">
        <v>80</v>
      </c>
      <c r="BK1615" s="227">
        <f>ROUND(I1615*H1615,2)</f>
        <v>0</v>
      </c>
      <c r="BL1615" s="19" t="s">
        <v>342</v>
      </c>
      <c r="BM1615" s="226" t="s">
        <v>7503</v>
      </c>
    </row>
    <row r="1616" s="2" customFormat="1">
      <c r="A1616" s="40"/>
      <c r="B1616" s="41"/>
      <c r="C1616" s="42"/>
      <c r="D1616" s="228" t="s">
        <v>196</v>
      </c>
      <c r="E1616" s="42"/>
      <c r="F1616" s="229" t="s">
        <v>2291</v>
      </c>
      <c r="G1616" s="42"/>
      <c r="H1616" s="42"/>
      <c r="I1616" s="230"/>
      <c r="J1616" s="42"/>
      <c r="K1616" s="42"/>
      <c r="L1616" s="46"/>
      <c r="M1616" s="231"/>
      <c r="N1616" s="232"/>
      <c r="O1616" s="86"/>
      <c r="P1616" s="86"/>
      <c r="Q1616" s="86"/>
      <c r="R1616" s="86"/>
      <c r="S1616" s="86"/>
      <c r="T1616" s="87"/>
      <c r="U1616" s="40"/>
      <c r="V1616" s="40"/>
      <c r="W1616" s="40"/>
      <c r="X1616" s="40"/>
      <c r="Y1616" s="40"/>
      <c r="Z1616" s="40"/>
      <c r="AA1616" s="40"/>
      <c r="AB1616" s="40"/>
      <c r="AC1616" s="40"/>
      <c r="AD1616" s="40"/>
      <c r="AE1616" s="40"/>
      <c r="AT1616" s="19" t="s">
        <v>196</v>
      </c>
      <c r="AU1616" s="19" t="s">
        <v>82</v>
      </c>
    </row>
    <row r="1617" s="13" customFormat="1">
      <c r="A1617" s="13"/>
      <c r="B1617" s="233"/>
      <c r="C1617" s="234"/>
      <c r="D1617" s="235" t="s">
        <v>198</v>
      </c>
      <c r="E1617" s="236" t="s">
        <v>19</v>
      </c>
      <c r="F1617" s="237" t="s">
        <v>912</v>
      </c>
      <c r="G1617" s="234"/>
      <c r="H1617" s="236" t="s">
        <v>19</v>
      </c>
      <c r="I1617" s="238"/>
      <c r="J1617" s="234"/>
      <c r="K1617" s="234"/>
      <c r="L1617" s="239"/>
      <c r="M1617" s="240"/>
      <c r="N1617" s="241"/>
      <c r="O1617" s="241"/>
      <c r="P1617" s="241"/>
      <c r="Q1617" s="241"/>
      <c r="R1617" s="241"/>
      <c r="S1617" s="241"/>
      <c r="T1617" s="242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243" t="s">
        <v>198</v>
      </c>
      <c r="AU1617" s="243" t="s">
        <v>82</v>
      </c>
      <c r="AV1617" s="13" t="s">
        <v>80</v>
      </c>
      <c r="AW1617" s="13" t="s">
        <v>35</v>
      </c>
      <c r="AX1617" s="13" t="s">
        <v>73</v>
      </c>
      <c r="AY1617" s="243" t="s">
        <v>188</v>
      </c>
    </row>
    <row r="1618" s="14" customFormat="1">
      <c r="A1618" s="14"/>
      <c r="B1618" s="244"/>
      <c r="C1618" s="245"/>
      <c r="D1618" s="235" t="s">
        <v>198</v>
      </c>
      <c r="E1618" s="246" t="s">
        <v>19</v>
      </c>
      <c r="F1618" s="247" t="s">
        <v>945</v>
      </c>
      <c r="G1618" s="245"/>
      <c r="H1618" s="248">
        <v>3.6579999999999999</v>
      </c>
      <c r="I1618" s="249"/>
      <c r="J1618" s="245"/>
      <c r="K1618" s="245"/>
      <c r="L1618" s="250"/>
      <c r="M1618" s="251"/>
      <c r="N1618" s="252"/>
      <c r="O1618" s="252"/>
      <c r="P1618" s="252"/>
      <c r="Q1618" s="252"/>
      <c r="R1618" s="252"/>
      <c r="S1618" s="252"/>
      <c r="T1618" s="253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54" t="s">
        <v>198</v>
      </c>
      <c r="AU1618" s="254" t="s">
        <v>82</v>
      </c>
      <c r="AV1618" s="14" t="s">
        <v>82</v>
      </c>
      <c r="AW1618" s="14" t="s">
        <v>35</v>
      </c>
      <c r="AX1618" s="14" t="s">
        <v>73</v>
      </c>
      <c r="AY1618" s="254" t="s">
        <v>188</v>
      </c>
    </row>
    <row r="1619" s="14" customFormat="1">
      <c r="A1619" s="14"/>
      <c r="B1619" s="244"/>
      <c r="C1619" s="245"/>
      <c r="D1619" s="235" t="s">
        <v>198</v>
      </c>
      <c r="E1619" s="246" t="s">
        <v>19</v>
      </c>
      <c r="F1619" s="247" t="s">
        <v>1634</v>
      </c>
      <c r="G1619" s="245"/>
      <c r="H1619" s="248">
        <v>2.585</v>
      </c>
      <c r="I1619" s="249"/>
      <c r="J1619" s="245"/>
      <c r="K1619" s="245"/>
      <c r="L1619" s="250"/>
      <c r="M1619" s="251"/>
      <c r="N1619" s="252"/>
      <c r="O1619" s="252"/>
      <c r="P1619" s="252"/>
      <c r="Q1619" s="252"/>
      <c r="R1619" s="252"/>
      <c r="S1619" s="252"/>
      <c r="T1619" s="253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T1619" s="254" t="s">
        <v>198</v>
      </c>
      <c r="AU1619" s="254" t="s">
        <v>82</v>
      </c>
      <c r="AV1619" s="14" t="s">
        <v>82</v>
      </c>
      <c r="AW1619" s="14" t="s">
        <v>35</v>
      </c>
      <c r="AX1619" s="14" t="s">
        <v>73</v>
      </c>
      <c r="AY1619" s="254" t="s">
        <v>188</v>
      </c>
    </row>
    <row r="1620" s="14" customFormat="1">
      <c r="A1620" s="14"/>
      <c r="B1620" s="244"/>
      <c r="C1620" s="245"/>
      <c r="D1620" s="235" t="s">
        <v>198</v>
      </c>
      <c r="E1620" s="246" t="s">
        <v>19</v>
      </c>
      <c r="F1620" s="247" t="s">
        <v>947</v>
      </c>
      <c r="G1620" s="245"/>
      <c r="H1620" s="248">
        <v>3.8940000000000001</v>
      </c>
      <c r="I1620" s="249"/>
      <c r="J1620" s="245"/>
      <c r="K1620" s="245"/>
      <c r="L1620" s="250"/>
      <c r="M1620" s="251"/>
      <c r="N1620" s="252"/>
      <c r="O1620" s="252"/>
      <c r="P1620" s="252"/>
      <c r="Q1620" s="252"/>
      <c r="R1620" s="252"/>
      <c r="S1620" s="252"/>
      <c r="T1620" s="253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T1620" s="254" t="s">
        <v>198</v>
      </c>
      <c r="AU1620" s="254" t="s">
        <v>82</v>
      </c>
      <c r="AV1620" s="14" t="s">
        <v>82</v>
      </c>
      <c r="AW1620" s="14" t="s">
        <v>35</v>
      </c>
      <c r="AX1620" s="14" t="s">
        <v>73</v>
      </c>
      <c r="AY1620" s="254" t="s">
        <v>188</v>
      </c>
    </row>
    <row r="1621" s="14" customFormat="1">
      <c r="A1621" s="14"/>
      <c r="B1621" s="244"/>
      <c r="C1621" s="245"/>
      <c r="D1621" s="235" t="s">
        <v>198</v>
      </c>
      <c r="E1621" s="246" t="s">
        <v>19</v>
      </c>
      <c r="F1621" s="247" t="s">
        <v>7504</v>
      </c>
      <c r="G1621" s="245"/>
      <c r="H1621" s="248">
        <v>50.295000000000002</v>
      </c>
      <c r="I1621" s="249"/>
      <c r="J1621" s="245"/>
      <c r="K1621" s="245"/>
      <c r="L1621" s="250"/>
      <c r="M1621" s="251"/>
      <c r="N1621" s="252"/>
      <c r="O1621" s="252"/>
      <c r="P1621" s="252"/>
      <c r="Q1621" s="252"/>
      <c r="R1621" s="252"/>
      <c r="S1621" s="252"/>
      <c r="T1621" s="253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54" t="s">
        <v>198</v>
      </c>
      <c r="AU1621" s="254" t="s">
        <v>82</v>
      </c>
      <c r="AV1621" s="14" t="s">
        <v>82</v>
      </c>
      <c r="AW1621" s="14" t="s">
        <v>35</v>
      </c>
      <c r="AX1621" s="14" t="s">
        <v>73</v>
      </c>
      <c r="AY1621" s="254" t="s">
        <v>188</v>
      </c>
    </row>
    <row r="1622" s="14" customFormat="1">
      <c r="A1622" s="14"/>
      <c r="B1622" s="244"/>
      <c r="C1622" s="245"/>
      <c r="D1622" s="235" t="s">
        <v>198</v>
      </c>
      <c r="E1622" s="246" t="s">
        <v>19</v>
      </c>
      <c r="F1622" s="247" t="s">
        <v>7505</v>
      </c>
      <c r="G1622" s="245"/>
      <c r="H1622" s="248">
        <v>-2.7280000000000002</v>
      </c>
      <c r="I1622" s="249"/>
      <c r="J1622" s="245"/>
      <c r="K1622" s="245"/>
      <c r="L1622" s="250"/>
      <c r="M1622" s="251"/>
      <c r="N1622" s="252"/>
      <c r="O1622" s="252"/>
      <c r="P1622" s="252"/>
      <c r="Q1622" s="252"/>
      <c r="R1622" s="252"/>
      <c r="S1622" s="252"/>
      <c r="T1622" s="253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T1622" s="254" t="s">
        <v>198</v>
      </c>
      <c r="AU1622" s="254" t="s">
        <v>82</v>
      </c>
      <c r="AV1622" s="14" t="s">
        <v>82</v>
      </c>
      <c r="AW1622" s="14" t="s">
        <v>35</v>
      </c>
      <c r="AX1622" s="14" t="s">
        <v>73</v>
      </c>
      <c r="AY1622" s="254" t="s">
        <v>188</v>
      </c>
    </row>
    <row r="1623" s="15" customFormat="1">
      <c r="A1623" s="15"/>
      <c r="B1623" s="255"/>
      <c r="C1623" s="256"/>
      <c r="D1623" s="235" t="s">
        <v>198</v>
      </c>
      <c r="E1623" s="257" t="s">
        <v>19</v>
      </c>
      <c r="F1623" s="258" t="s">
        <v>229</v>
      </c>
      <c r="G1623" s="256"/>
      <c r="H1623" s="259">
        <v>57.704000000000001</v>
      </c>
      <c r="I1623" s="260"/>
      <c r="J1623" s="256"/>
      <c r="K1623" s="256"/>
      <c r="L1623" s="261"/>
      <c r="M1623" s="262"/>
      <c r="N1623" s="263"/>
      <c r="O1623" s="263"/>
      <c r="P1623" s="263"/>
      <c r="Q1623" s="263"/>
      <c r="R1623" s="263"/>
      <c r="S1623" s="263"/>
      <c r="T1623" s="264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T1623" s="265" t="s">
        <v>198</v>
      </c>
      <c r="AU1623" s="265" t="s">
        <v>82</v>
      </c>
      <c r="AV1623" s="15" t="s">
        <v>135</v>
      </c>
      <c r="AW1623" s="15" t="s">
        <v>35</v>
      </c>
      <c r="AX1623" s="15" t="s">
        <v>80</v>
      </c>
      <c r="AY1623" s="265" t="s">
        <v>188</v>
      </c>
    </row>
    <row r="1624" s="12" customFormat="1" ht="22.8" customHeight="1">
      <c r="A1624" s="12"/>
      <c r="B1624" s="199"/>
      <c r="C1624" s="200"/>
      <c r="D1624" s="201" t="s">
        <v>72</v>
      </c>
      <c r="E1624" s="213" t="s">
        <v>2297</v>
      </c>
      <c r="F1624" s="213" t="s">
        <v>2298</v>
      </c>
      <c r="G1624" s="200"/>
      <c r="H1624" s="200"/>
      <c r="I1624" s="203"/>
      <c r="J1624" s="214">
        <f>BK1624</f>
        <v>0</v>
      </c>
      <c r="K1624" s="200"/>
      <c r="L1624" s="205"/>
      <c r="M1624" s="206"/>
      <c r="N1624" s="207"/>
      <c r="O1624" s="207"/>
      <c r="P1624" s="208">
        <f>SUM(P1625:P1656)</f>
        <v>0</v>
      </c>
      <c r="Q1624" s="207"/>
      <c r="R1624" s="208">
        <f>SUM(R1625:R1656)</f>
        <v>0.0060000000000000001</v>
      </c>
      <c r="S1624" s="207"/>
      <c r="T1624" s="209">
        <f>SUM(T1625:T1656)</f>
        <v>0</v>
      </c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R1624" s="210" t="s">
        <v>82</v>
      </c>
      <c r="AT1624" s="211" t="s">
        <v>72</v>
      </c>
      <c r="AU1624" s="211" t="s">
        <v>80</v>
      </c>
      <c r="AY1624" s="210" t="s">
        <v>188</v>
      </c>
      <c r="BK1624" s="212">
        <f>SUM(BK1625:BK1656)</f>
        <v>0</v>
      </c>
    </row>
    <row r="1625" s="2" customFormat="1" ht="16.5" customHeight="1">
      <c r="A1625" s="40"/>
      <c r="B1625" s="41"/>
      <c r="C1625" s="215" t="s">
        <v>2187</v>
      </c>
      <c r="D1625" s="215" t="s">
        <v>190</v>
      </c>
      <c r="E1625" s="216" t="s">
        <v>7506</v>
      </c>
      <c r="F1625" s="217" t="s">
        <v>7507</v>
      </c>
      <c r="G1625" s="218" t="s">
        <v>243</v>
      </c>
      <c r="H1625" s="219">
        <v>55.5</v>
      </c>
      <c r="I1625" s="220"/>
      <c r="J1625" s="221">
        <f>ROUND(I1625*H1625,2)</f>
        <v>0</v>
      </c>
      <c r="K1625" s="217" t="s">
        <v>452</v>
      </c>
      <c r="L1625" s="46"/>
      <c r="M1625" s="222" t="s">
        <v>19</v>
      </c>
      <c r="N1625" s="223" t="s">
        <v>44</v>
      </c>
      <c r="O1625" s="86"/>
      <c r="P1625" s="224">
        <f>O1625*H1625</f>
        <v>0</v>
      </c>
      <c r="Q1625" s="224">
        <v>0</v>
      </c>
      <c r="R1625" s="224">
        <f>Q1625*H1625</f>
        <v>0</v>
      </c>
      <c r="S1625" s="224">
        <v>0</v>
      </c>
      <c r="T1625" s="225">
        <f>S1625*H1625</f>
        <v>0</v>
      </c>
      <c r="U1625" s="40"/>
      <c r="V1625" s="40"/>
      <c r="W1625" s="40"/>
      <c r="X1625" s="40"/>
      <c r="Y1625" s="40"/>
      <c r="Z1625" s="40"/>
      <c r="AA1625" s="40"/>
      <c r="AB1625" s="40"/>
      <c r="AC1625" s="40"/>
      <c r="AD1625" s="40"/>
      <c r="AE1625" s="40"/>
      <c r="AR1625" s="226" t="s">
        <v>342</v>
      </c>
      <c r="AT1625" s="226" t="s">
        <v>190</v>
      </c>
      <c r="AU1625" s="226" t="s">
        <v>82</v>
      </c>
      <c r="AY1625" s="19" t="s">
        <v>188</v>
      </c>
      <c r="BE1625" s="227">
        <f>IF(N1625="základní",J1625,0)</f>
        <v>0</v>
      </c>
      <c r="BF1625" s="227">
        <f>IF(N1625="snížená",J1625,0)</f>
        <v>0</v>
      </c>
      <c r="BG1625" s="227">
        <f>IF(N1625="zákl. přenesená",J1625,0)</f>
        <v>0</v>
      </c>
      <c r="BH1625" s="227">
        <f>IF(N1625="sníž. přenesená",J1625,0)</f>
        <v>0</v>
      </c>
      <c r="BI1625" s="227">
        <f>IF(N1625="nulová",J1625,0)</f>
        <v>0</v>
      </c>
      <c r="BJ1625" s="19" t="s">
        <v>80</v>
      </c>
      <c r="BK1625" s="227">
        <f>ROUND(I1625*H1625,2)</f>
        <v>0</v>
      </c>
      <c r="BL1625" s="19" t="s">
        <v>342</v>
      </c>
      <c r="BM1625" s="226" t="s">
        <v>7508</v>
      </c>
    </row>
    <row r="1626" s="13" customFormat="1">
      <c r="A1626" s="13"/>
      <c r="B1626" s="233"/>
      <c r="C1626" s="234"/>
      <c r="D1626" s="235" t="s">
        <v>198</v>
      </c>
      <c r="E1626" s="236" t="s">
        <v>19</v>
      </c>
      <c r="F1626" s="237" t="s">
        <v>7282</v>
      </c>
      <c r="G1626" s="234"/>
      <c r="H1626" s="236" t="s">
        <v>19</v>
      </c>
      <c r="I1626" s="238"/>
      <c r="J1626" s="234"/>
      <c r="K1626" s="234"/>
      <c r="L1626" s="239"/>
      <c r="M1626" s="240"/>
      <c r="N1626" s="241"/>
      <c r="O1626" s="241"/>
      <c r="P1626" s="241"/>
      <c r="Q1626" s="241"/>
      <c r="R1626" s="241"/>
      <c r="S1626" s="241"/>
      <c r="T1626" s="242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T1626" s="243" t="s">
        <v>198</v>
      </c>
      <c r="AU1626" s="243" t="s">
        <v>82</v>
      </c>
      <c r="AV1626" s="13" t="s">
        <v>80</v>
      </c>
      <c r="AW1626" s="13" t="s">
        <v>35</v>
      </c>
      <c r="AX1626" s="13" t="s">
        <v>73</v>
      </c>
      <c r="AY1626" s="243" t="s">
        <v>188</v>
      </c>
    </row>
    <row r="1627" s="13" customFormat="1">
      <c r="A1627" s="13"/>
      <c r="B1627" s="233"/>
      <c r="C1627" s="234"/>
      <c r="D1627" s="235" t="s">
        <v>198</v>
      </c>
      <c r="E1627" s="236" t="s">
        <v>19</v>
      </c>
      <c r="F1627" s="237" t="s">
        <v>735</v>
      </c>
      <c r="G1627" s="234"/>
      <c r="H1627" s="236" t="s">
        <v>19</v>
      </c>
      <c r="I1627" s="238"/>
      <c r="J1627" s="234"/>
      <c r="K1627" s="234"/>
      <c r="L1627" s="239"/>
      <c r="M1627" s="240"/>
      <c r="N1627" s="241"/>
      <c r="O1627" s="241"/>
      <c r="P1627" s="241"/>
      <c r="Q1627" s="241"/>
      <c r="R1627" s="241"/>
      <c r="S1627" s="241"/>
      <c r="T1627" s="242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43" t="s">
        <v>198</v>
      </c>
      <c r="AU1627" s="243" t="s">
        <v>82</v>
      </c>
      <c r="AV1627" s="13" t="s">
        <v>80</v>
      </c>
      <c r="AW1627" s="13" t="s">
        <v>35</v>
      </c>
      <c r="AX1627" s="13" t="s">
        <v>73</v>
      </c>
      <c r="AY1627" s="243" t="s">
        <v>188</v>
      </c>
    </row>
    <row r="1628" s="14" customFormat="1">
      <c r="A1628" s="14"/>
      <c r="B1628" s="244"/>
      <c r="C1628" s="245"/>
      <c r="D1628" s="235" t="s">
        <v>198</v>
      </c>
      <c r="E1628" s="246" t="s">
        <v>19</v>
      </c>
      <c r="F1628" s="247" t="s">
        <v>7509</v>
      </c>
      <c r="G1628" s="245"/>
      <c r="H1628" s="248">
        <v>36</v>
      </c>
      <c r="I1628" s="249"/>
      <c r="J1628" s="245"/>
      <c r="K1628" s="245"/>
      <c r="L1628" s="250"/>
      <c r="M1628" s="251"/>
      <c r="N1628" s="252"/>
      <c r="O1628" s="252"/>
      <c r="P1628" s="252"/>
      <c r="Q1628" s="252"/>
      <c r="R1628" s="252"/>
      <c r="S1628" s="252"/>
      <c r="T1628" s="253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T1628" s="254" t="s">
        <v>198</v>
      </c>
      <c r="AU1628" s="254" t="s">
        <v>82</v>
      </c>
      <c r="AV1628" s="14" t="s">
        <v>82</v>
      </c>
      <c r="AW1628" s="14" t="s">
        <v>35</v>
      </c>
      <c r="AX1628" s="14" t="s">
        <v>73</v>
      </c>
      <c r="AY1628" s="254" t="s">
        <v>188</v>
      </c>
    </row>
    <row r="1629" s="14" customFormat="1">
      <c r="A1629" s="14"/>
      <c r="B1629" s="244"/>
      <c r="C1629" s="245"/>
      <c r="D1629" s="235" t="s">
        <v>198</v>
      </c>
      <c r="E1629" s="246" t="s">
        <v>19</v>
      </c>
      <c r="F1629" s="247" t="s">
        <v>7510</v>
      </c>
      <c r="G1629" s="245"/>
      <c r="H1629" s="248">
        <v>19.5</v>
      </c>
      <c r="I1629" s="249"/>
      <c r="J1629" s="245"/>
      <c r="K1629" s="245"/>
      <c r="L1629" s="250"/>
      <c r="M1629" s="251"/>
      <c r="N1629" s="252"/>
      <c r="O1629" s="252"/>
      <c r="P1629" s="252"/>
      <c r="Q1629" s="252"/>
      <c r="R1629" s="252"/>
      <c r="S1629" s="252"/>
      <c r="T1629" s="253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T1629" s="254" t="s">
        <v>198</v>
      </c>
      <c r="AU1629" s="254" t="s">
        <v>82</v>
      </c>
      <c r="AV1629" s="14" t="s">
        <v>82</v>
      </c>
      <c r="AW1629" s="14" t="s">
        <v>35</v>
      </c>
      <c r="AX1629" s="14" t="s">
        <v>73</v>
      </c>
      <c r="AY1629" s="254" t="s">
        <v>188</v>
      </c>
    </row>
    <row r="1630" s="15" customFormat="1">
      <c r="A1630" s="15"/>
      <c r="B1630" s="255"/>
      <c r="C1630" s="256"/>
      <c r="D1630" s="235" t="s">
        <v>198</v>
      </c>
      <c r="E1630" s="257" t="s">
        <v>19</v>
      </c>
      <c r="F1630" s="258" t="s">
        <v>229</v>
      </c>
      <c r="G1630" s="256"/>
      <c r="H1630" s="259">
        <v>55.5</v>
      </c>
      <c r="I1630" s="260"/>
      <c r="J1630" s="256"/>
      <c r="K1630" s="256"/>
      <c r="L1630" s="261"/>
      <c r="M1630" s="262"/>
      <c r="N1630" s="263"/>
      <c r="O1630" s="263"/>
      <c r="P1630" s="263"/>
      <c r="Q1630" s="263"/>
      <c r="R1630" s="263"/>
      <c r="S1630" s="263"/>
      <c r="T1630" s="264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T1630" s="265" t="s">
        <v>198</v>
      </c>
      <c r="AU1630" s="265" t="s">
        <v>82</v>
      </c>
      <c r="AV1630" s="15" t="s">
        <v>135</v>
      </c>
      <c r="AW1630" s="15" t="s">
        <v>35</v>
      </c>
      <c r="AX1630" s="15" t="s">
        <v>80</v>
      </c>
      <c r="AY1630" s="265" t="s">
        <v>188</v>
      </c>
    </row>
    <row r="1631" s="2" customFormat="1" ht="33" customHeight="1">
      <c r="A1631" s="40"/>
      <c r="B1631" s="41"/>
      <c r="C1631" s="272" t="s">
        <v>2192</v>
      </c>
      <c r="D1631" s="272" t="s">
        <v>522</v>
      </c>
      <c r="E1631" s="273" t="s">
        <v>7511</v>
      </c>
      <c r="F1631" s="274" t="s">
        <v>7512</v>
      </c>
      <c r="G1631" s="275" t="s">
        <v>243</v>
      </c>
      <c r="H1631" s="276">
        <v>55.5</v>
      </c>
      <c r="I1631" s="277"/>
      <c r="J1631" s="278">
        <f>ROUND(I1631*H1631,2)</f>
        <v>0</v>
      </c>
      <c r="K1631" s="274" t="s">
        <v>452</v>
      </c>
      <c r="L1631" s="279"/>
      <c r="M1631" s="280" t="s">
        <v>19</v>
      </c>
      <c r="N1631" s="281" t="s">
        <v>44</v>
      </c>
      <c r="O1631" s="86"/>
      <c r="P1631" s="224">
        <f>O1631*H1631</f>
        <v>0</v>
      </c>
      <c r="Q1631" s="224">
        <v>0</v>
      </c>
      <c r="R1631" s="224">
        <f>Q1631*H1631</f>
        <v>0</v>
      </c>
      <c r="S1631" s="224">
        <v>0</v>
      </c>
      <c r="T1631" s="225">
        <f>S1631*H1631</f>
        <v>0</v>
      </c>
      <c r="U1631" s="40"/>
      <c r="V1631" s="40"/>
      <c r="W1631" s="40"/>
      <c r="X1631" s="40"/>
      <c r="Y1631" s="40"/>
      <c r="Z1631" s="40"/>
      <c r="AA1631" s="40"/>
      <c r="AB1631" s="40"/>
      <c r="AC1631" s="40"/>
      <c r="AD1631" s="40"/>
      <c r="AE1631" s="40"/>
      <c r="AR1631" s="226" t="s">
        <v>630</v>
      </c>
      <c r="AT1631" s="226" t="s">
        <v>522</v>
      </c>
      <c r="AU1631" s="226" t="s">
        <v>82</v>
      </c>
      <c r="AY1631" s="19" t="s">
        <v>188</v>
      </c>
      <c r="BE1631" s="227">
        <f>IF(N1631="základní",J1631,0)</f>
        <v>0</v>
      </c>
      <c r="BF1631" s="227">
        <f>IF(N1631="snížená",J1631,0)</f>
        <v>0</v>
      </c>
      <c r="BG1631" s="227">
        <f>IF(N1631="zákl. přenesená",J1631,0)</f>
        <v>0</v>
      </c>
      <c r="BH1631" s="227">
        <f>IF(N1631="sníž. přenesená",J1631,0)</f>
        <v>0</v>
      </c>
      <c r="BI1631" s="227">
        <f>IF(N1631="nulová",J1631,0)</f>
        <v>0</v>
      </c>
      <c r="BJ1631" s="19" t="s">
        <v>80</v>
      </c>
      <c r="BK1631" s="227">
        <f>ROUND(I1631*H1631,2)</f>
        <v>0</v>
      </c>
      <c r="BL1631" s="19" t="s">
        <v>342</v>
      </c>
      <c r="BM1631" s="226" t="s">
        <v>7513</v>
      </c>
    </row>
    <row r="1632" s="13" customFormat="1">
      <c r="A1632" s="13"/>
      <c r="B1632" s="233"/>
      <c r="C1632" s="234"/>
      <c r="D1632" s="235" t="s">
        <v>198</v>
      </c>
      <c r="E1632" s="236" t="s">
        <v>19</v>
      </c>
      <c r="F1632" s="237" t="s">
        <v>7282</v>
      </c>
      <c r="G1632" s="234"/>
      <c r="H1632" s="236" t="s">
        <v>19</v>
      </c>
      <c r="I1632" s="238"/>
      <c r="J1632" s="234"/>
      <c r="K1632" s="234"/>
      <c r="L1632" s="239"/>
      <c r="M1632" s="240"/>
      <c r="N1632" s="241"/>
      <c r="O1632" s="241"/>
      <c r="P1632" s="241"/>
      <c r="Q1632" s="241"/>
      <c r="R1632" s="241"/>
      <c r="S1632" s="241"/>
      <c r="T1632" s="242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43" t="s">
        <v>198</v>
      </c>
      <c r="AU1632" s="243" t="s">
        <v>82</v>
      </c>
      <c r="AV1632" s="13" t="s">
        <v>80</v>
      </c>
      <c r="AW1632" s="13" t="s">
        <v>35</v>
      </c>
      <c r="AX1632" s="13" t="s">
        <v>73</v>
      </c>
      <c r="AY1632" s="243" t="s">
        <v>188</v>
      </c>
    </row>
    <row r="1633" s="13" customFormat="1">
      <c r="A1633" s="13"/>
      <c r="B1633" s="233"/>
      <c r="C1633" s="234"/>
      <c r="D1633" s="235" t="s">
        <v>198</v>
      </c>
      <c r="E1633" s="236" t="s">
        <v>19</v>
      </c>
      <c r="F1633" s="237" t="s">
        <v>735</v>
      </c>
      <c r="G1633" s="234"/>
      <c r="H1633" s="236" t="s">
        <v>19</v>
      </c>
      <c r="I1633" s="238"/>
      <c r="J1633" s="234"/>
      <c r="K1633" s="234"/>
      <c r="L1633" s="239"/>
      <c r="M1633" s="240"/>
      <c r="N1633" s="241"/>
      <c r="O1633" s="241"/>
      <c r="P1633" s="241"/>
      <c r="Q1633" s="241"/>
      <c r="R1633" s="241"/>
      <c r="S1633" s="241"/>
      <c r="T1633" s="242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T1633" s="243" t="s">
        <v>198</v>
      </c>
      <c r="AU1633" s="243" t="s">
        <v>82</v>
      </c>
      <c r="AV1633" s="13" t="s">
        <v>80</v>
      </c>
      <c r="AW1633" s="13" t="s">
        <v>35</v>
      </c>
      <c r="AX1633" s="13" t="s">
        <v>73</v>
      </c>
      <c r="AY1633" s="243" t="s">
        <v>188</v>
      </c>
    </row>
    <row r="1634" s="14" customFormat="1">
      <c r="A1634" s="14"/>
      <c r="B1634" s="244"/>
      <c r="C1634" s="245"/>
      <c r="D1634" s="235" t="s">
        <v>198</v>
      </c>
      <c r="E1634" s="246" t="s">
        <v>19</v>
      </c>
      <c r="F1634" s="247" t="s">
        <v>7509</v>
      </c>
      <c r="G1634" s="245"/>
      <c r="H1634" s="248">
        <v>36</v>
      </c>
      <c r="I1634" s="249"/>
      <c r="J1634" s="245"/>
      <c r="K1634" s="245"/>
      <c r="L1634" s="250"/>
      <c r="M1634" s="251"/>
      <c r="N1634" s="252"/>
      <c r="O1634" s="252"/>
      <c r="P1634" s="252"/>
      <c r="Q1634" s="252"/>
      <c r="R1634" s="252"/>
      <c r="S1634" s="252"/>
      <c r="T1634" s="253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54" t="s">
        <v>198</v>
      </c>
      <c r="AU1634" s="254" t="s">
        <v>82</v>
      </c>
      <c r="AV1634" s="14" t="s">
        <v>82</v>
      </c>
      <c r="AW1634" s="14" t="s">
        <v>35</v>
      </c>
      <c r="AX1634" s="14" t="s">
        <v>73</v>
      </c>
      <c r="AY1634" s="254" t="s">
        <v>188</v>
      </c>
    </row>
    <row r="1635" s="14" customFormat="1">
      <c r="A1635" s="14"/>
      <c r="B1635" s="244"/>
      <c r="C1635" s="245"/>
      <c r="D1635" s="235" t="s">
        <v>198</v>
      </c>
      <c r="E1635" s="246" t="s">
        <v>19</v>
      </c>
      <c r="F1635" s="247" t="s">
        <v>7510</v>
      </c>
      <c r="G1635" s="245"/>
      <c r="H1635" s="248">
        <v>19.5</v>
      </c>
      <c r="I1635" s="249"/>
      <c r="J1635" s="245"/>
      <c r="K1635" s="245"/>
      <c r="L1635" s="250"/>
      <c r="M1635" s="251"/>
      <c r="N1635" s="252"/>
      <c r="O1635" s="252"/>
      <c r="P1635" s="252"/>
      <c r="Q1635" s="252"/>
      <c r="R1635" s="252"/>
      <c r="S1635" s="252"/>
      <c r="T1635" s="253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54" t="s">
        <v>198</v>
      </c>
      <c r="AU1635" s="254" t="s">
        <v>82</v>
      </c>
      <c r="AV1635" s="14" t="s">
        <v>82</v>
      </c>
      <c r="AW1635" s="14" t="s">
        <v>35</v>
      </c>
      <c r="AX1635" s="14" t="s">
        <v>73</v>
      </c>
      <c r="AY1635" s="254" t="s">
        <v>188</v>
      </c>
    </row>
    <row r="1636" s="15" customFormat="1">
      <c r="A1636" s="15"/>
      <c r="B1636" s="255"/>
      <c r="C1636" s="256"/>
      <c r="D1636" s="235" t="s">
        <v>198</v>
      </c>
      <c r="E1636" s="257" t="s">
        <v>19</v>
      </c>
      <c r="F1636" s="258" t="s">
        <v>229</v>
      </c>
      <c r="G1636" s="256"/>
      <c r="H1636" s="259">
        <v>55.5</v>
      </c>
      <c r="I1636" s="260"/>
      <c r="J1636" s="256"/>
      <c r="K1636" s="256"/>
      <c r="L1636" s="261"/>
      <c r="M1636" s="262"/>
      <c r="N1636" s="263"/>
      <c r="O1636" s="263"/>
      <c r="P1636" s="263"/>
      <c r="Q1636" s="263"/>
      <c r="R1636" s="263"/>
      <c r="S1636" s="263"/>
      <c r="T1636" s="264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T1636" s="265" t="s">
        <v>198</v>
      </c>
      <c r="AU1636" s="265" t="s">
        <v>82</v>
      </c>
      <c r="AV1636" s="15" t="s">
        <v>135</v>
      </c>
      <c r="AW1636" s="15" t="s">
        <v>35</v>
      </c>
      <c r="AX1636" s="15" t="s">
        <v>80</v>
      </c>
      <c r="AY1636" s="265" t="s">
        <v>188</v>
      </c>
    </row>
    <row r="1637" s="2" customFormat="1" ht="24.15" customHeight="1">
      <c r="A1637" s="40"/>
      <c r="B1637" s="41"/>
      <c r="C1637" s="215" t="s">
        <v>2197</v>
      </c>
      <c r="D1637" s="215" t="s">
        <v>190</v>
      </c>
      <c r="E1637" s="216" t="s">
        <v>2300</v>
      </c>
      <c r="F1637" s="217" t="s">
        <v>2301</v>
      </c>
      <c r="G1637" s="218" t="s">
        <v>442</v>
      </c>
      <c r="H1637" s="219">
        <v>2</v>
      </c>
      <c r="I1637" s="220"/>
      <c r="J1637" s="221">
        <f>ROUND(I1637*H1637,2)</f>
        <v>0</v>
      </c>
      <c r="K1637" s="217" t="s">
        <v>2302</v>
      </c>
      <c r="L1637" s="46"/>
      <c r="M1637" s="222" t="s">
        <v>19</v>
      </c>
      <c r="N1637" s="223" t="s">
        <v>44</v>
      </c>
      <c r="O1637" s="86"/>
      <c r="P1637" s="224">
        <f>O1637*H1637</f>
        <v>0</v>
      </c>
      <c r="Q1637" s="224">
        <v>0</v>
      </c>
      <c r="R1637" s="224">
        <f>Q1637*H1637</f>
        <v>0</v>
      </c>
      <c r="S1637" s="224">
        <v>0</v>
      </c>
      <c r="T1637" s="225">
        <f>S1637*H1637</f>
        <v>0</v>
      </c>
      <c r="U1637" s="40"/>
      <c r="V1637" s="40"/>
      <c r="W1637" s="40"/>
      <c r="X1637" s="40"/>
      <c r="Y1637" s="40"/>
      <c r="Z1637" s="40"/>
      <c r="AA1637" s="40"/>
      <c r="AB1637" s="40"/>
      <c r="AC1637" s="40"/>
      <c r="AD1637" s="40"/>
      <c r="AE1637" s="40"/>
      <c r="AR1637" s="226" t="s">
        <v>342</v>
      </c>
      <c r="AT1637" s="226" t="s">
        <v>190</v>
      </c>
      <c r="AU1637" s="226" t="s">
        <v>82</v>
      </c>
      <c r="AY1637" s="19" t="s">
        <v>188</v>
      </c>
      <c r="BE1637" s="227">
        <f>IF(N1637="základní",J1637,0)</f>
        <v>0</v>
      </c>
      <c r="BF1637" s="227">
        <f>IF(N1637="snížená",J1637,0)</f>
        <v>0</v>
      </c>
      <c r="BG1637" s="227">
        <f>IF(N1637="zákl. přenesená",J1637,0)</f>
        <v>0</v>
      </c>
      <c r="BH1637" s="227">
        <f>IF(N1637="sníž. přenesená",J1637,0)</f>
        <v>0</v>
      </c>
      <c r="BI1637" s="227">
        <f>IF(N1637="nulová",J1637,0)</f>
        <v>0</v>
      </c>
      <c r="BJ1637" s="19" t="s">
        <v>80</v>
      </c>
      <c r="BK1637" s="227">
        <f>ROUND(I1637*H1637,2)</f>
        <v>0</v>
      </c>
      <c r="BL1637" s="19" t="s">
        <v>342</v>
      </c>
      <c r="BM1637" s="226" t="s">
        <v>7514</v>
      </c>
    </row>
    <row r="1638" s="2" customFormat="1">
      <c r="A1638" s="40"/>
      <c r="B1638" s="41"/>
      <c r="C1638" s="42"/>
      <c r="D1638" s="228" t="s">
        <v>196</v>
      </c>
      <c r="E1638" s="42"/>
      <c r="F1638" s="229" t="s">
        <v>2304</v>
      </c>
      <c r="G1638" s="42"/>
      <c r="H1638" s="42"/>
      <c r="I1638" s="230"/>
      <c r="J1638" s="42"/>
      <c r="K1638" s="42"/>
      <c r="L1638" s="46"/>
      <c r="M1638" s="231"/>
      <c r="N1638" s="232"/>
      <c r="O1638" s="86"/>
      <c r="P1638" s="86"/>
      <c r="Q1638" s="86"/>
      <c r="R1638" s="86"/>
      <c r="S1638" s="86"/>
      <c r="T1638" s="87"/>
      <c r="U1638" s="40"/>
      <c r="V1638" s="40"/>
      <c r="W1638" s="40"/>
      <c r="X1638" s="40"/>
      <c r="Y1638" s="40"/>
      <c r="Z1638" s="40"/>
      <c r="AA1638" s="40"/>
      <c r="AB1638" s="40"/>
      <c r="AC1638" s="40"/>
      <c r="AD1638" s="40"/>
      <c r="AE1638" s="40"/>
      <c r="AT1638" s="19" t="s">
        <v>196</v>
      </c>
      <c r="AU1638" s="19" t="s">
        <v>82</v>
      </c>
    </row>
    <row r="1639" s="13" customFormat="1">
      <c r="A1639" s="13"/>
      <c r="B1639" s="233"/>
      <c r="C1639" s="234"/>
      <c r="D1639" s="235" t="s">
        <v>198</v>
      </c>
      <c r="E1639" s="236" t="s">
        <v>19</v>
      </c>
      <c r="F1639" s="237" t="s">
        <v>2305</v>
      </c>
      <c r="G1639" s="234"/>
      <c r="H1639" s="236" t="s">
        <v>19</v>
      </c>
      <c r="I1639" s="238"/>
      <c r="J1639" s="234"/>
      <c r="K1639" s="234"/>
      <c r="L1639" s="239"/>
      <c r="M1639" s="240"/>
      <c r="N1639" s="241"/>
      <c r="O1639" s="241"/>
      <c r="P1639" s="241"/>
      <c r="Q1639" s="241"/>
      <c r="R1639" s="241"/>
      <c r="S1639" s="241"/>
      <c r="T1639" s="242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43" t="s">
        <v>198</v>
      </c>
      <c r="AU1639" s="243" t="s">
        <v>82</v>
      </c>
      <c r="AV1639" s="13" t="s">
        <v>80</v>
      </c>
      <c r="AW1639" s="13" t="s">
        <v>35</v>
      </c>
      <c r="AX1639" s="13" t="s">
        <v>73</v>
      </c>
      <c r="AY1639" s="243" t="s">
        <v>188</v>
      </c>
    </row>
    <row r="1640" s="13" customFormat="1">
      <c r="A1640" s="13"/>
      <c r="B1640" s="233"/>
      <c r="C1640" s="234"/>
      <c r="D1640" s="235" t="s">
        <v>198</v>
      </c>
      <c r="E1640" s="236" t="s">
        <v>19</v>
      </c>
      <c r="F1640" s="237" t="s">
        <v>7515</v>
      </c>
      <c r="G1640" s="234"/>
      <c r="H1640" s="236" t="s">
        <v>19</v>
      </c>
      <c r="I1640" s="238"/>
      <c r="J1640" s="234"/>
      <c r="K1640" s="234"/>
      <c r="L1640" s="239"/>
      <c r="M1640" s="240"/>
      <c r="N1640" s="241"/>
      <c r="O1640" s="241"/>
      <c r="P1640" s="241"/>
      <c r="Q1640" s="241"/>
      <c r="R1640" s="241"/>
      <c r="S1640" s="241"/>
      <c r="T1640" s="242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T1640" s="243" t="s">
        <v>198</v>
      </c>
      <c r="AU1640" s="243" t="s">
        <v>82</v>
      </c>
      <c r="AV1640" s="13" t="s">
        <v>80</v>
      </c>
      <c r="AW1640" s="13" t="s">
        <v>35</v>
      </c>
      <c r="AX1640" s="13" t="s">
        <v>73</v>
      </c>
      <c r="AY1640" s="243" t="s">
        <v>188</v>
      </c>
    </row>
    <row r="1641" s="14" customFormat="1">
      <c r="A1641" s="14"/>
      <c r="B1641" s="244"/>
      <c r="C1641" s="245"/>
      <c r="D1641" s="235" t="s">
        <v>198</v>
      </c>
      <c r="E1641" s="246" t="s">
        <v>19</v>
      </c>
      <c r="F1641" s="247" t="s">
        <v>80</v>
      </c>
      <c r="G1641" s="245"/>
      <c r="H1641" s="248">
        <v>1</v>
      </c>
      <c r="I1641" s="249"/>
      <c r="J1641" s="245"/>
      <c r="K1641" s="245"/>
      <c r="L1641" s="250"/>
      <c r="M1641" s="251"/>
      <c r="N1641" s="252"/>
      <c r="O1641" s="252"/>
      <c r="P1641" s="252"/>
      <c r="Q1641" s="252"/>
      <c r="R1641" s="252"/>
      <c r="S1641" s="252"/>
      <c r="T1641" s="253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T1641" s="254" t="s">
        <v>198</v>
      </c>
      <c r="AU1641" s="254" t="s">
        <v>82</v>
      </c>
      <c r="AV1641" s="14" t="s">
        <v>82</v>
      </c>
      <c r="AW1641" s="14" t="s">
        <v>35</v>
      </c>
      <c r="AX1641" s="14" t="s">
        <v>73</v>
      </c>
      <c r="AY1641" s="254" t="s">
        <v>188</v>
      </c>
    </row>
    <row r="1642" s="13" customFormat="1">
      <c r="A1642" s="13"/>
      <c r="B1642" s="233"/>
      <c r="C1642" s="234"/>
      <c r="D1642" s="235" t="s">
        <v>198</v>
      </c>
      <c r="E1642" s="236" t="s">
        <v>19</v>
      </c>
      <c r="F1642" s="237" t="s">
        <v>7516</v>
      </c>
      <c r="G1642" s="234"/>
      <c r="H1642" s="236" t="s">
        <v>19</v>
      </c>
      <c r="I1642" s="238"/>
      <c r="J1642" s="234"/>
      <c r="K1642" s="234"/>
      <c r="L1642" s="239"/>
      <c r="M1642" s="240"/>
      <c r="N1642" s="241"/>
      <c r="O1642" s="241"/>
      <c r="P1642" s="241"/>
      <c r="Q1642" s="241"/>
      <c r="R1642" s="241"/>
      <c r="S1642" s="241"/>
      <c r="T1642" s="242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T1642" s="243" t="s">
        <v>198</v>
      </c>
      <c r="AU1642" s="243" t="s">
        <v>82</v>
      </c>
      <c r="AV1642" s="13" t="s">
        <v>80</v>
      </c>
      <c r="AW1642" s="13" t="s">
        <v>35</v>
      </c>
      <c r="AX1642" s="13" t="s">
        <v>73</v>
      </c>
      <c r="AY1642" s="243" t="s">
        <v>188</v>
      </c>
    </row>
    <row r="1643" s="14" customFormat="1">
      <c r="A1643" s="14"/>
      <c r="B1643" s="244"/>
      <c r="C1643" s="245"/>
      <c r="D1643" s="235" t="s">
        <v>198</v>
      </c>
      <c r="E1643" s="246" t="s">
        <v>19</v>
      </c>
      <c r="F1643" s="247" t="s">
        <v>80</v>
      </c>
      <c r="G1643" s="245"/>
      <c r="H1643" s="248">
        <v>1</v>
      </c>
      <c r="I1643" s="249"/>
      <c r="J1643" s="245"/>
      <c r="K1643" s="245"/>
      <c r="L1643" s="250"/>
      <c r="M1643" s="251"/>
      <c r="N1643" s="252"/>
      <c r="O1643" s="252"/>
      <c r="P1643" s="252"/>
      <c r="Q1643" s="252"/>
      <c r="R1643" s="252"/>
      <c r="S1643" s="252"/>
      <c r="T1643" s="253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T1643" s="254" t="s">
        <v>198</v>
      </c>
      <c r="AU1643" s="254" t="s">
        <v>82</v>
      </c>
      <c r="AV1643" s="14" t="s">
        <v>82</v>
      </c>
      <c r="AW1643" s="14" t="s">
        <v>35</v>
      </c>
      <c r="AX1643" s="14" t="s">
        <v>73</v>
      </c>
      <c r="AY1643" s="254" t="s">
        <v>188</v>
      </c>
    </row>
    <row r="1644" s="15" customFormat="1">
      <c r="A1644" s="15"/>
      <c r="B1644" s="255"/>
      <c r="C1644" s="256"/>
      <c r="D1644" s="235" t="s">
        <v>198</v>
      </c>
      <c r="E1644" s="257" t="s">
        <v>19</v>
      </c>
      <c r="F1644" s="258" t="s">
        <v>229</v>
      </c>
      <c r="G1644" s="256"/>
      <c r="H1644" s="259">
        <v>2</v>
      </c>
      <c r="I1644" s="260"/>
      <c r="J1644" s="256"/>
      <c r="K1644" s="256"/>
      <c r="L1644" s="261"/>
      <c r="M1644" s="262"/>
      <c r="N1644" s="263"/>
      <c r="O1644" s="263"/>
      <c r="P1644" s="263"/>
      <c r="Q1644" s="263"/>
      <c r="R1644" s="263"/>
      <c r="S1644" s="263"/>
      <c r="T1644" s="264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T1644" s="265" t="s">
        <v>198</v>
      </c>
      <c r="AU1644" s="265" t="s">
        <v>82</v>
      </c>
      <c r="AV1644" s="15" t="s">
        <v>135</v>
      </c>
      <c r="AW1644" s="15" t="s">
        <v>35</v>
      </c>
      <c r="AX1644" s="15" t="s">
        <v>80</v>
      </c>
      <c r="AY1644" s="265" t="s">
        <v>188</v>
      </c>
    </row>
    <row r="1645" s="2" customFormat="1" ht="16.5" customHeight="1">
      <c r="A1645" s="40"/>
      <c r="B1645" s="41"/>
      <c r="C1645" s="272" t="s">
        <v>2202</v>
      </c>
      <c r="D1645" s="272" t="s">
        <v>522</v>
      </c>
      <c r="E1645" s="273" t="s">
        <v>7517</v>
      </c>
      <c r="F1645" s="274" t="s">
        <v>7518</v>
      </c>
      <c r="G1645" s="275" t="s">
        <v>243</v>
      </c>
      <c r="H1645" s="276">
        <v>4</v>
      </c>
      <c r="I1645" s="277"/>
      <c r="J1645" s="278">
        <f>ROUND(I1645*H1645,2)</f>
        <v>0</v>
      </c>
      <c r="K1645" s="274" t="s">
        <v>2302</v>
      </c>
      <c r="L1645" s="279"/>
      <c r="M1645" s="280" t="s">
        <v>19</v>
      </c>
      <c r="N1645" s="281" t="s">
        <v>44</v>
      </c>
      <c r="O1645" s="86"/>
      <c r="P1645" s="224">
        <f>O1645*H1645</f>
        <v>0</v>
      </c>
      <c r="Q1645" s="224">
        <v>0.001</v>
      </c>
      <c r="R1645" s="224">
        <f>Q1645*H1645</f>
        <v>0.0040000000000000001</v>
      </c>
      <c r="S1645" s="224">
        <v>0</v>
      </c>
      <c r="T1645" s="225">
        <f>S1645*H1645</f>
        <v>0</v>
      </c>
      <c r="U1645" s="40"/>
      <c r="V1645" s="40"/>
      <c r="W1645" s="40"/>
      <c r="X1645" s="40"/>
      <c r="Y1645" s="40"/>
      <c r="Z1645" s="40"/>
      <c r="AA1645" s="40"/>
      <c r="AB1645" s="40"/>
      <c r="AC1645" s="40"/>
      <c r="AD1645" s="40"/>
      <c r="AE1645" s="40"/>
      <c r="AR1645" s="226" t="s">
        <v>630</v>
      </c>
      <c r="AT1645" s="226" t="s">
        <v>522</v>
      </c>
      <c r="AU1645" s="226" t="s">
        <v>82</v>
      </c>
      <c r="AY1645" s="19" t="s">
        <v>188</v>
      </c>
      <c r="BE1645" s="227">
        <f>IF(N1645="základní",J1645,0)</f>
        <v>0</v>
      </c>
      <c r="BF1645" s="227">
        <f>IF(N1645="snížená",J1645,0)</f>
        <v>0</v>
      </c>
      <c r="BG1645" s="227">
        <f>IF(N1645="zákl. přenesená",J1645,0)</f>
        <v>0</v>
      </c>
      <c r="BH1645" s="227">
        <f>IF(N1645="sníž. přenesená",J1645,0)</f>
        <v>0</v>
      </c>
      <c r="BI1645" s="227">
        <f>IF(N1645="nulová",J1645,0)</f>
        <v>0</v>
      </c>
      <c r="BJ1645" s="19" t="s">
        <v>80</v>
      </c>
      <c r="BK1645" s="227">
        <f>ROUND(I1645*H1645,2)</f>
        <v>0</v>
      </c>
      <c r="BL1645" s="19" t="s">
        <v>342</v>
      </c>
      <c r="BM1645" s="226" t="s">
        <v>7519</v>
      </c>
    </row>
    <row r="1646" s="13" customFormat="1">
      <c r="A1646" s="13"/>
      <c r="B1646" s="233"/>
      <c r="C1646" s="234"/>
      <c r="D1646" s="235" t="s">
        <v>198</v>
      </c>
      <c r="E1646" s="236" t="s">
        <v>19</v>
      </c>
      <c r="F1646" s="237" t="s">
        <v>2305</v>
      </c>
      <c r="G1646" s="234"/>
      <c r="H1646" s="236" t="s">
        <v>19</v>
      </c>
      <c r="I1646" s="238"/>
      <c r="J1646" s="234"/>
      <c r="K1646" s="234"/>
      <c r="L1646" s="239"/>
      <c r="M1646" s="240"/>
      <c r="N1646" s="241"/>
      <c r="O1646" s="241"/>
      <c r="P1646" s="241"/>
      <c r="Q1646" s="241"/>
      <c r="R1646" s="241"/>
      <c r="S1646" s="241"/>
      <c r="T1646" s="242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43" t="s">
        <v>198</v>
      </c>
      <c r="AU1646" s="243" t="s">
        <v>82</v>
      </c>
      <c r="AV1646" s="13" t="s">
        <v>80</v>
      </c>
      <c r="AW1646" s="13" t="s">
        <v>35</v>
      </c>
      <c r="AX1646" s="13" t="s">
        <v>73</v>
      </c>
      <c r="AY1646" s="243" t="s">
        <v>188</v>
      </c>
    </row>
    <row r="1647" s="13" customFormat="1">
      <c r="A1647" s="13"/>
      <c r="B1647" s="233"/>
      <c r="C1647" s="234"/>
      <c r="D1647" s="235" t="s">
        <v>198</v>
      </c>
      <c r="E1647" s="236" t="s">
        <v>19</v>
      </c>
      <c r="F1647" s="237" t="s">
        <v>7515</v>
      </c>
      <c r="G1647" s="234"/>
      <c r="H1647" s="236" t="s">
        <v>19</v>
      </c>
      <c r="I1647" s="238"/>
      <c r="J1647" s="234"/>
      <c r="K1647" s="234"/>
      <c r="L1647" s="239"/>
      <c r="M1647" s="240"/>
      <c r="N1647" s="241"/>
      <c r="O1647" s="241"/>
      <c r="P1647" s="241"/>
      <c r="Q1647" s="241"/>
      <c r="R1647" s="241"/>
      <c r="S1647" s="241"/>
      <c r="T1647" s="242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T1647" s="243" t="s">
        <v>198</v>
      </c>
      <c r="AU1647" s="243" t="s">
        <v>82</v>
      </c>
      <c r="AV1647" s="13" t="s">
        <v>80</v>
      </c>
      <c r="AW1647" s="13" t="s">
        <v>35</v>
      </c>
      <c r="AX1647" s="13" t="s">
        <v>73</v>
      </c>
      <c r="AY1647" s="243" t="s">
        <v>188</v>
      </c>
    </row>
    <row r="1648" s="14" customFormat="1">
      <c r="A1648" s="14"/>
      <c r="B1648" s="244"/>
      <c r="C1648" s="245"/>
      <c r="D1648" s="235" t="s">
        <v>198</v>
      </c>
      <c r="E1648" s="246" t="s">
        <v>19</v>
      </c>
      <c r="F1648" s="247" t="s">
        <v>3574</v>
      </c>
      <c r="G1648" s="245"/>
      <c r="H1648" s="248">
        <v>4</v>
      </c>
      <c r="I1648" s="249"/>
      <c r="J1648" s="245"/>
      <c r="K1648" s="245"/>
      <c r="L1648" s="250"/>
      <c r="M1648" s="251"/>
      <c r="N1648" s="252"/>
      <c r="O1648" s="252"/>
      <c r="P1648" s="252"/>
      <c r="Q1648" s="252"/>
      <c r="R1648" s="252"/>
      <c r="S1648" s="252"/>
      <c r="T1648" s="253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T1648" s="254" t="s">
        <v>198</v>
      </c>
      <c r="AU1648" s="254" t="s">
        <v>82</v>
      </c>
      <c r="AV1648" s="14" t="s">
        <v>82</v>
      </c>
      <c r="AW1648" s="14" t="s">
        <v>35</v>
      </c>
      <c r="AX1648" s="14" t="s">
        <v>73</v>
      </c>
      <c r="AY1648" s="254" t="s">
        <v>188</v>
      </c>
    </row>
    <row r="1649" s="15" customFormat="1">
      <c r="A1649" s="15"/>
      <c r="B1649" s="255"/>
      <c r="C1649" s="256"/>
      <c r="D1649" s="235" t="s">
        <v>198</v>
      </c>
      <c r="E1649" s="257" t="s">
        <v>19</v>
      </c>
      <c r="F1649" s="258" t="s">
        <v>229</v>
      </c>
      <c r="G1649" s="256"/>
      <c r="H1649" s="259">
        <v>4</v>
      </c>
      <c r="I1649" s="260"/>
      <c r="J1649" s="256"/>
      <c r="K1649" s="256"/>
      <c r="L1649" s="261"/>
      <c r="M1649" s="262"/>
      <c r="N1649" s="263"/>
      <c r="O1649" s="263"/>
      <c r="P1649" s="263"/>
      <c r="Q1649" s="263"/>
      <c r="R1649" s="263"/>
      <c r="S1649" s="263"/>
      <c r="T1649" s="264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T1649" s="265" t="s">
        <v>198</v>
      </c>
      <c r="AU1649" s="265" t="s">
        <v>82</v>
      </c>
      <c r="AV1649" s="15" t="s">
        <v>135</v>
      </c>
      <c r="AW1649" s="15" t="s">
        <v>35</v>
      </c>
      <c r="AX1649" s="15" t="s">
        <v>80</v>
      </c>
      <c r="AY1649" s="265" t="s">
        <v>188</v>
      </c>
    </row>
    <row r="1650" s="2" customFormat="1" ht="16.5" customHeight="1">
      <c r="A1650" s="40"/>
      <c r="B1650" s="41"/>
      <c r="C1650" s="272" t="s">
        <v>2207</v>
      </c>
      <c r="D1650" s="272" t="s">
        <v>522</v>
      </c>
      <c r="E1650" s="273" t="s">
        <v>7520</v>
      </c>
      <c r="F1650" s="274" t="s">
        <v>7521</v>
      </c>
      <c r="G1650" s="275" t="s">
        <v>243</v>
      </c>
      <c r="H1650" s="276">
        <v>2</v>
      </c>
      <c r="I1650" s="277"/>
      <c r="J1650" s="278">
        <f>ROUND(I1650*H1650,2)</f>
        <v>0</v>
      </c>
      <c r="K1650" s="274" t="s">
        <v>2302</v>
      </c>
      <c r="L1650" s="279"/>
      <c r="M1650" s="280" t="s">
        <v>19</v>
      </c>
      <c r="N1650" s="281" t="s">
        <v>44</v>
      </c>
      <c r="O1650" s="86"/>
      <c r="P1650" s="224">
        <f>O1650*H1650</f>
        <v>0</v>
      </c>
      <c r="Q1650" s="224">
        <v>0.001</v>
      </c>
      <c r="R1650" s="224">
        <f>Q1650*H1650</f>
        <v>0.002</v>
      </c>
      <c r="S1650" s="224">
        <v>0</v>
      </c>
      <c r="T1650" s="225">
        <f>S1650*H1650</f>
        <v>0</v>
      </c>
      <c r="U1650" s="40"/>
      <c r="V1650" s="40"/>
      <c r="W1650" s="40"/>
      <c r="X1650" s="40"/>
      <c r="Y1650" s="40"/>
      <c r="Z1650" s="40"/>
      <c r="AA1650" s="40"/>
      <c r="AB1650" s="40"/>
      <c r="AC1650" s="40"/>
      <c r="AD1650" s="40"/>
      <c r="AE1650" s="40"/>
      <c r="AR1650" s="226" t="s">
        <v>630</v>
      </c>
      <c r="AT1650" s="226" t="s">
        <v>522</v>
      </c>
      <c r="AU1650" s="226" t="s">
        <v>82</v>
      </c>
      <c r="AY1650" s="19" t="s">
        <v>188</v>
      </c>
      <c r="BE1650" s="227">
        <f>IF(N1650="základní",J1650,0)</f>
        <v>0</v>
      </c>
      <c r="BF1650" s="227">
        <f>IF(N1650="snížená",J1650,0)</f>
        <v>0</v>
      </c>
      <c r="BG1650" s="227">
        <f>IF(N1650="zákl. přenesená",J1650,0)</f>
        <v>0</v>
      </c>
      <c r="BH1650" s="227">
        <f>IF(N1650="sníž. přenesená",J1650,0)</f>
        <v>0</v>
      </c>
      <c r="BI1650" s="227">
        <f>IF(N1650="nulová",J1650,0)</f>
        <v>0</v>
      </c>
      <c r="BJ1650" s="19" t="s">
        <v>80</v>
      </c>
      <c r="BK1650" s="227">
        <f>ROUND(I1650*H1650,2)</f>
        <v>0</v>
      </c>
      <c r="BL1650" s="19" t="s">
        <v>342</v>
      </c>
      <c r="BM1650" s="226" t="s">
        <v>7522</v>
      </c>
    </row>
    <row r="1651" s="13" customFormat="1">
      <c r="A1651" s="13"/>
      <c r="B1651" s="233"/>
      <c r="C1651" s="234"/>
      <c r="D1651" s="235" t="s">
        <v>198</v>
      </c>
      <c r="E1651" s="236" t="s">
        <v>19</v>
      </c>
      <c r="F1651" s="237" t="s">
        <v>2305</v>
      </c>
      <c r="G1651" s="234"/>
      <c r="H1651" s="236" t="s">
        <v>19</v>
      </c>
      <c r="I1651" s="238"/>
      <c r="J1651" s="234"/>
      <c r="K1651" s="234"/>
      <c r="L1651" s="239"/>
      <c r="M1651" s="240"/>
      <c r="N1651" s="241"/>
      <c r="O1651" s="241"/>
      <c r="P1651" s="241"/>
      <c r="Q1651" s="241"/>
      <c r="R1651" s="241"/>
      <c r="S1651" s="241"/>
      <c r="T1651" s="242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43" t="s">
        <v>198</v>
      </c>
      <c r="AU1651" s="243" t="s">
        <v>82</v>
      </c>
      <c r="AV1651" s="13" t="s">
        <v>80</v>
      </c>
      <c r="AW1651" s="13" t="s">
        <v>35</v>
      </c>
      <c r="AX1651" s="13" t="s">
        <v>73</v>
      </c>
      <c r="AY1651" s="243" t="s">
        <v>188</v>
      </c>
    </row>
    <row r="1652" s="13" customFormat="1">
      <c r="A1652" s="13"/>
      <c r="B1652" s="233"/>
      <c r="C1652" s="234"/>
      <c r="D1652" s="235" t="s">
        <v>198</v>
      </c>
      <c r="E1652" s="236" t="s">
        <v>19</v>
      </c>
      <c r="F1652" s="237" t="s">
        <v>7516</v>
      </c>
      <c r="G1652" s="234"/>
      <c r="H1652" s="236" t="s">
        <v>19</v>
      </c>
      <c r="I1652" s="238"/>
      <c r="J1652" s="234"/>
      <c r="K1652" s="234"/>
      <c r="L1652" s="239"/>
      <c r="M1652" s="240"/>
      <c r="N1652" s="241"/>
      <c r="O1652" s="241"/>
      <c r="P1652" s="241"/>
      <c r="Q1652" s="241"/>
      <c r="R1652" s="241"/>
      <c r="S1652" s="241"/>
      <c r="T1652" s="242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243" t="s">
        <v>198</v>
      </c>
      <c r="AU1652" s="243" t="s">
        <v>82</v>
      </c>
      <c r="AV1652" s="13" t="s">
        <v>80</v>
      </c>
      <c r="AW1652" s="13" t="s">
        <v>35</v>
      </c>
      <c r="AX1652" s="13" t="s">
        <v>73</v>
      </c>
      <c r="AY1652" s="243" t="s">
        <v>188</v>
      </c>
    </row>
    <row r="1653" s="14" customFormat="1">
      <c r="A1653" s="14"/>
      <c r="B1653" s="244"/>
      <c r="C1653" s="245"/>
      <c r="D1653" s="235" t="s">
        <v>198</v>
      </c>
      <c r="E1653" s="246" t="s">
        <v>19</v>
      </c>
      <c r="F1653" s="247" t="s">
        <v>3568</v>
      </c>
      <c r="G1653" s="245"/>
      <c r="H1653" s="248">
        <v>2</v>
      </c>
      <c r="I1653" s="249"/>
      <c r="J1653" s="245"/>
      <c r="K1653" s="245"/>
      <c r="L1653" s="250"/>
      <c r="M1653" s="251"/>
      <c r="N1653" s="252"/>
      <c r="O1653" s="252"/>
      <c r="P1653" s="252"/>
      <c r="Q1653" s="252"/>
      <c r="R1653" s="252"/>
      <c r="S1653" s="252"/>
      <c r="T1653" s="253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T1653" s="254" t="s">
        <v>198</v>
      </c>
      <c r="AU1653" s="254" t="s">
        <v>82</v>
      </c>
      <c r="AV1653" s="14" t="s">
        <v>82</v>
      </c>
      <c r="AW1653" s="14" t="s">
        <v>35</v>
      </c>
      <c r="AX1653" s="14" t="s">
        <v>73</v>
      </c>
      <c r="AY1653" s="254" t="s">
        <v>188</v>
      </c>
    </row>
    <row r="1654" s="15" customFormat="1">
      <c r="A1654" s="15"/>
      <c r="B1654" s="255"/>
      <c r="C1654" s="256"/>
      <c r="D1654" s="235" t="s">
        <v>198</v>
      </c>
      <c r="E1654" s="257" t="s">
        <v>19</v>
      </c>
      <c r="F1654" s="258" t="s">
        <v>229</v>
      </c>
      <c r="G1654" s="256"/>
      <c r="H1654" s="259">
        <v>2</v>
      </c>
      <c r="I1654" s="260"/>
      <c r="J1654" s="256"/>
      <c r="K1654" s="256"/>
      <c r="L1654" s="261"/>
      <c r="M1654" s="262"/>
      <c r="N1654" s="263"/>
      <c r="O1654" s="263"/>
      <c r="P1654" s="263"/>
      <c r="Q1654" s="263"/>
      <c r="R1654" s="263"/>
      <c r="S1654" s="263"/>
      <c r="T1654" s="264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T1654" s="265" t="s">
        <v>198</v>
      </c>
      <c r="AU1654" s="265" t="s">
        <v>82</v>
      </c>
      <c r="AV1654" s="15" t="s">
        <v>135</v>
      </c>
      <c r="AW1654" s="15" t="s">
        <v>35</v>
      </c>
      <c r="AX1654" s="15" t="s">
        <v>80</v>
      </c>
      <c r="AY1654" s="265" t="s">
        <v>188</v>
      </c>
    </row>
    <row r="1655" s="2" customFormat="1" ht="24.15" customHeight="1">
      <c r="A1655" s="40"/>
      <c r="B1655" s="41"/>
      <c r="C1655" s="215" t="s">
        <v>2212</v>
      </c>
      <c r="D1655" s="215" t="s">
        <v>190</v>
      </c>
      <c r="E1655" s="216" t="s">
        <v>2334</v>
      </c>
      <c r="F1655" s="217" t="s">
        <v>2335</v>
      </c>
      <c r="G1655" s="218" t="s">
        <v>460</v>
      </c>
      <c r="H1655" s="266"/>
      <c r="I1655" s="220"/>
      <c r="J1655" s="221">
        <f>ROUND(I1655*H1655,2)</f>
        <v>0</v>
      </c>
      <c r="K1655" s="217" t="s">
        <v>194</v>
      </c>
      <c r="L1655" s="46"/>
      <c r="M1655" s="222" t="s">
        <v>19</v>
      </c>
      <c r="N1655" s="223" t="s">
        <v>44</v>
      </c>
      <c r="O1655" s="86"/>
      <c r="P1655" s="224">
        <f>O1655*H1655</f>
        <v>0</v>
      </c>
      <c r="Q1655" s="224">
        <v>0</v>
      </c>
      <c r="R1655" s="224">
        <f>Q1655*H1655</f>
        <v>0</v>
      </c>
      <c r="S1655" s="224">
        <v>0</v>
      </c>
      <c r="T1655" s="225">
        <f>S1655*H1655</f>
        <v>0</v>
      </c>
      <c r="U1655" s="40"/>
      <c r="V1655" s="40"/>
      <c r="W1655" s="40"/>
      <c r="X1655" s="40"/>
      <c r="Y1655" s="40"/>
      <c r="Z1655" s="40"/>
      <c r="AA1655" s="40"/>
      <c r="AB1655" s="40"/>
      <c r="AC1655" s="40"/>
      <c r="AD1655" s="40"/>
      <c r="AE1655" s="40"/>
      <c r="AR1655" s="226" t="s">
        <v>342</v>
      </c>
      <c r="AT1655" s="226" t="s">
        <v>190</v>
      </c>
      <c r="AU1655" s="226" t="s">
        <v>82</v>
      </c>
      <c r="AY1655" s="19" t="s">
        <v>188</v>
      </c>
      <c r="BE1655" s="227">
        <f>IF(N1655="základní",J1655,0)</f>
        <v>0</v>
      </c>
      <c r="BF1655" s="227">
        <f>IF(N1655="snížená",J1655,0)</f>
        <v>0</v>
      </c>
      <c r="BG1655" s="227">
        <f>IF(N1655="zákl. přenesená",J1655,0)</f>
        <v>0</v>
      </c>
      <c r="BH1655" s="227">
        <f>IF(N1655="sníž. přenesená",J1655,0)</f>
        <v>0</v>
      </c>
      <c r="BI1655" s="227">
        <f>IF(N1655="nulová",J1655,0)</f>
        <v>0</v>
      </c>
      <c r="BJ1655" s="19" t="s">
        <v>80</v>
      </c>
      <c r="BK1655" s="227">
        <f>ROUND(I1655*H1655,2)</f>
        <v>0</v>
      </c>
      <c r="BL1655" s="19" t="s">
        <v>342</v>
      </c>
      <c r="BM1655" s="226" t="s">
        <v>7523</v>
      </c>
    </row>
    <row r="1656" s="2" customFormat="1">
      <c r="A1656" s="40"/>
      <c r="B1656" s="41"/>
      <c r="C1656" s="42"/>
      <c r="D1656" s="228" t="s">
        <v>196</v>
      </c>
      <c r="E1656" s="42"/>
      <c r="F1656" s="229" t="s">
        <v>7524</v>
      </c>
      <c r="G1656" s="42"/>
      <c r="H1656" s="42"/>
      <c r="I1656" s="230"/>
      <c r="J1656" s="42"/>
      <c r="K1656" s="42"/>
      <c r="L1656" s="46"/>
      <c r="M1656" s="231"/>
      <c r="N1656" s="232"/>
      <c r="O1656" s="86"/>
      <c r="P1656" s="86"/>
      <c r="Q1656" s="86"/>
      <c r="R1656" s="86"/>
      <c r="S1656" s="86"/>
      <c r="T1656" s="87"/>
      <c r="U1656" s="40"/>
      <c r="V1656" s="40"/>
      <c r="W1656" s="40"/>
      <c r="X1656" s="40"/>
      <c r="Y1656" s="40"/>
      <c r="Z1656" s="40"/>
      <c r="AA1656" s="40"/>
      <c r="AB1656" s="40"/>
      <c r="AC1656" s="40"/>
      <c r="AD1656" s="40"/>
      <c r="AE1656" s="40"/>
      <c r="AT1656" s="19" t="s">
        <v>196</v>
      </c>
      <c r="AU1656" s="19" t="s">
        <v>82</v>
      </c>
    </row>
    <row r="1657" s="12" customFormat="1" ht="25.92" customHeight="1">
      <c r="A1657" s="12"/>
      <c r="B1657" s="199"/>
      <c r="C1657" s="200"/>
      <c r="D1657" s="201" t="s">
        <v>72</v>
      </c>
      <c r="E1657" s="202" t="s">
        <v>522</v>
      </c>
      <c r="F1657" s="202" t="s">
        <v>7525</v>
      </c>
      <c r="G1657" s="200"/>
      <c r="H1657" s="200"/>
      <c r="I1657" s="203"/>
      <c r="J1657" s="204">
        <f>BK1657</f>
        <v>0</v>
      </c>
      <c r="K1657" s="200"/>
      <c r="L1657" s="205"/>
      <c r="M1657" s="206"/>
      <c r="N1657" s="207"/>
      <c r="O1657" s="207"/>
      <c r="P1657" s="208">
        <f>P1658</f>
        <v>0</v>
      </c>
      <c r="Q1657" s="207"/>
      <c r="R1657" s="208">
        <f>R1658</f>
        <v>0</v>
      </c>
      <c r="S1657" s="207"/>
      <c r="T1657" s="209">
        <f>T1658</f>
        <v>0</v>
      </c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R1657" s="210" t="s">
        <v>129</v>
      </c>
      <c r="AT1657" s="211" t="s">
        <v>72</v>
      </c>
      <c r="AU1657" s="211" t="s">
        <v>73</v>
      </c>
      <c r="AY1657" s="210" t="s">
        <v>188</v>
      </c>
      <c r="BK1657" s="212">
        <f>BK1658</f>
        <v>0</v>
      </c>
    </row>
    <row r="1658" s="12" customFormat="1" ht="22.8" customHeight="1">
      <c r="A1658" s="12"/>
      <c r="B1658" s="199"/>
      <c r="C1658" s="200"/>
      <c r="D1658" s="201" t="s">
        <v>72</v>
      </c>
      <c r="E1658" s="213" t="s">
        <v>7526</v>
      </c>
      <c r="F1658" s="213" t="s">
        <v>7527</v>
      </c>
      <c r="G1658" s="200"/>
      <c r="H1658" s="200"/>
      <c r="I1658" s="203"/>
      <c r="J1658" s="214">
        <f>BK1658</f>
        <v>0</v>
      </c>
      <c r="K1658" s="200"/>
      <c r="L1658" s="205"/>
      <c r="M1658" s="206"/>
      <c r="N1658" s="207"/>
      <c r="O1658" s="207"/>
      <c r="P1658" s="208">
        <f>SUM(P1659:P1679)</f>
        <v>0</v>
      </c>
      <c r="Q1658" s="207"/>
      <c r="R1658" s="208">
        <f>SUM(R1659:R1679)</f>
        <v>0</v>
      </c>
      <c r="S1658" s="207"/>
      <c r="T1658" s="209">
        <f>SUM(T1659:T1679)</f>
        <v>0</v>
      </c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R1658" s="210" t="s">
        <v>129</v>
      </c>
      <c r="AT1658" s="211" t="s">
        <v>72</v>
      </c>
      <c r="AU1658" s="211" t="s">
        <v>80</v>
      </c>
      <c r="AY1658" s="210" t="s">
        <v>188</v>
      </c>
      <c r="BK1658" s="212">
        <f>SUM(BK1659:BK1679)</f>
        <v>0</v>
      </c>
    </row>
    <row r="1659" s="2" customFormat="1" ht="16.5" customHeight="1">
      <c r="A1659" s="40"/>
      <c r="B1659" s="41"/>
      <c r="C1659" s="215" t="s">
        <v>2217</v>
      </c>
      <c r="D1659" s="215" t="s">
        <v>190</v>
      </c>
      <c r="E1659" s="216" t="s">
        <v>7528</v>
      </c>
      <c r="F1659" s="217" t="s">
        <v>7529</v>
      </c>
      <c r="G1659" s="218" t="s">
        <v>1352</v>
      </c>
      <c r="H1659" s="219">
        <v>1</v>
      </c>
      <c r="I1659" s="220"/>
      <c r="J1659" s="221">
        <f>ROUND(I1659*H1659,2)</f>
        <v>0</v>
      </c>
      <c r="K1659" s="217" t="s">
        <v>452</v>
      </c>
      <c r="L1659" s="46"/>
      <c r="M1659" s="222" t="s">
        <v>19</v>
      </c>
      <c r="N1659" s="223" t="s">
        <v>44</v>
      </c>
      <c r="O1659" s="86"/>
      <c r="P1659" s="224">
        <f>O1659*H1659</f>
        <v>0</v>
      </c>
      <c r="Q1659" s="224">
        <v>0</v>
      </c>
      <c r="R1659" s="224">
        <f>Q1659*H1659</f>
        <v>0</v>
      </c>
      <c r="S1659" s="224">
        <v>0</v>
      </c>
      <c r="T1659" s="225">
        <f>S1659*H1659</f>
        <v>0</v>
      </c>
      <c r="U1659" s="40"/>
      <c r="V1659" s="40"/>
      <c r="W1659" s="40"/>
      <c r="X1659" s="40"/>
      <c r="Y1659" s="40"/>
      <c r="Z1659" s="40"/>
      <c r="AA1659" s="40"/>
      <c r="AB1659" s="40"/>
      <c r="AC1659" s="40"/>
      <c r="AD1659" s="40"/>
      <c r="AE1659" s="40"/>
      <c r="AR1659" s="226" t="s">
        <v>1311</v>
      </c>
      <c r="AT1659" s="226" t="s">
        <v>190</v>
      </c>
      <c r="AU1659" s="226" t="s">
        <v>82</v>
      </c>
      <c r="AY1659" s="19" t="s">
        <v>188</v>
      </c>
      <c r="BE1659" s="227">
        <f>IF(N1659="základní",J1659,0)</f>
        <v>0</v>
      </c>
      <c r="BF1659" s="227">
        <f>IF(N1659="snížená",J1659,0)</f>
        <v>0</v>
      </c>
      <c r="BG1659" s="227">
        <f>IF(N1659="zákl. přenesená",J1659,0)</f>
        <v>0</v>
      </c>
      <c r="BH1659" s="227">
        <f>IF(N1659="sníž. přenesená",J1659,0)</f>
        <v>0</v>
      </c>
      <c r="BI1659" s="227">
        <f>IF(N1659="nulová",J1659,0)</f>
        <v>0</v>
      </c>
      <c r="BJ1659" s="19" t="s">
        <v>80</v>
      </c>
      <c r="BK1659" s="227">
        <f>ROUND(I1659*H1659,2)</f>
        <v>0</v>
      </c>
      <c r="BL1659" s="19" t="s">
        <v>1311</v>
      </c>
      <c r="BM1659" s="226" t="s">
        <v>7530</v>
      </c>
    </row>
    <row r="1660" s="14" customFormat="1">
      <c r="A1660" s="14"/>
      <c r="B1660" s="244"/>
      <c r="C1660" s="245"/>
      <c r="D1660" s="235" t="s">
        <v>198</v>
      </c>
      <c r="E1660" s="246" t="s">
        <v>19</v>
      </c>
      <c r="F1660" s="247" t="s">
        <v>80</v>
      </c>
      <c r="G1660" s="245"/>
      <c r="H1660" s="248">
        <v>1</v>
      </c>
      <c r="I1660" s="249"/>
      <c r="J1660" s="245"/>
      <c r="K1660" s="245"/>
      <c r="L1660" s="250"/>
      <c r="M1660" s="251"/>
      <c r="N1660" s="252"/>
      <c r="O1660" s="252"/>
      <c r="P1660" s="252"/>
      <c r="Q1660" s="252"/>
      <c r="R1660" s="252"/>
      <c r="S1660" s="252"/>
      <c r="T1660" s="253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T1660" s="254" t="s">
        <v>198</v>
      </c>
      <c r="AU1660" s="254" t="s">
        <v>82</v>
      </c>
      <c r="AV1660" s="14" t="s">
        <v>82</v>
      </c>
      <c r="AW1660" s="14" t="s">
        <v>35</v>
      </c>
      <c r="AX1660" s="14" t="s">
        <v>73</v>
      </c>
      <c r="AY1660" s="254" t="s">
        <v>188</v>
      </c>
    </row>
    <row r="1661" s="15" customFormat="1">
      <c r="A1661" s="15"/>
      <c r="B1661" s="255"/>
      <c r="C1661" s="256"/>
      <c r="D1661" s="235" t="s">
        <v>198</v>
      </c>
      <c r="E1661" s="257" t="s">
        <v>19</v>
      </c>
      <c r="F1661" s="258" t="s">
        <v>229</v>
      </c>
      <c r="G1661" s="256"/>
      <c r="H1661" s="259">
        <v>1</v>
      </c>
      <c r="I1661" s="260"/>
      <c r="J1661" s="256"/>
      <c r="K1661" s="256"/>
      <c r="L1661" s="261"/>
      <c r="M1661" s="262"/>
      <c r="N1661" s="263"/>
      <c r="O1661" s="263"/>
      <c r="P1661" s="263"/>
      <c r="Q1661" s="263"/>
      <c r="R1661" s="263"/>
      <c r="S1661" s="263"/>
      <c r="T1661" s="264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T1661" s="265" t="s">
        <v>198</v>
      </c>
      <c r="AU1661" s="265" t="s">
        <v>82</v>
      </c>
      <c r="AV1661" s="15" t="s">
        <v>135</v>
      </c>
      <c r="AW1661" s="15" t="s">
        <v>35</v>
      </c>
      <c r="AX1661" s="15" t="s">
        <v>80</v>
      </c>
      <c r="AY1661" s="265" t="s">
        <v>188</v>
      </c>
    </row>
    <row r="1662" s="2" customFormat="1" ht="37.8" customHeight="1">
      <c r="A1662" s="40"/>
      <c r="B1662" s="41"/>
      <c r="C1662" s="272" t="s">
        <v>2223</v>
      </c>
      <c r="D1662" s="272" t="s">
        <v>522</v>
      </c>
      <c r="E1662" s="273" t="s">
        <v>7531</v>
      </c>
      <c r="F1662" s="274" t="s">
        <v>7532</v>
      </c>
      <c r="G1662" s="275" t="s">
        <v>1352</v>
      </c>
      <c r="H1662" s="276">
        <v>1</v>
      </c>
      <c r="I1662" s="277"/>
      <c r="J1662" s="278">
        <f>ROUND(I1662*H1662,2)</f>
        <v>0</v>
      </c>
      <c r="K1662" s="274" t="s">
        <v>452</v>
      </c>
      <c r="L1662" s="279"/>
      <c r="M1662" s="280" t="s">
        <v>19</v>
      </c>
      <c r="N1662" s="281" t="s">
        <v>44</v>
      </c>
      <c r="O1662" s="86"/>
      <c r="P1662" s="224">
        <f>O1662*H1662</f>
        <v>0</v>
      </c>
      <c r="Q1662" s="224">
        <v>0</v>
      </c>
      <c r="R1662" s="224">
        <f>Q1662*H1662</f>
        <v>0</v>
      </c>
      <c r="S1662" s="224">
        <v>0</v>
      </c>
      <c r="T1662" s="225">
        <f>S1662*H1662</f>
        <v>0</v>
      </c>
      <c r="U1662" s="40"/>
      <c r="V1662" s="40"/>
      <c r="W1662" s="40"/>
      <c r="X1662" s="40"/>
      <c r="Y1662" s="40"/>
      <c r="Z1662" s="40"/>
      <c r="AA1662" s="40"/>
      <c r="AB1662" s="40"/>
      <c r="AC1662" s="40"/>
      <c r="AD1662" s="40"/>
      <c r="AE1662" s="40"/>
      <c r="AR1662" s="226" t="s">
        <v>3988</v>
      </c>
      <c r="AT1662" s="226" t="s">
        <v>522</v>
      </c>
      <c r="AU1662" s="226" t="s">
        <v>82</v>
      </c>
      <c r="AY1662" s="19" t="s">
        <v>188</v>
      </c>
      <c r="BE1662" s="227">
        <f>IF(N1662="základní",J1662,0)</f>
        <v>0</v>
      </c>
      <c r="BF1662" s="227">
        <f>IF(N1662="snížená",J1662,0)</f>
        <v>0</v>
      </c>
      <c r="BG1662" s="227">
        <f>IF(N1662="zákl. přenesená",J1662,0)</f>
        <v>0</v>
      </c>
      <c r="BH1662" s="227">
        <f>IF(N1662="sníž. přenesená",J1662,0)</f>
        <v>0</v>
      </c>
      <c r="BI1662" s="227">
        <f>IF(N1662="nulová",J1662,0)</f>
        <v>0</v>
      </c>
      <c r="BJ1662" s="19" t="s">
        <v>80</v>
      </c>
      <c r="BK1662" s="227">
        <f>ROUND(I1662*H1662,2)</f>
        <v>0</v>
      </c>
      <c r="BL1662" s="19" t="s">
        <v>1311</v>
      </c>
      <c r="BM1662" s="226" t="s">
        <v>7533</v>
      </c>
    </row>
    <row r="1663" s="14" customFormat="1">
      <c r="A1663" s="14"/>
      <c r="B1663" s="244"/>
      <c r="C1663" s="245"/>
      <c r="D1663" s="235" t="s">
        <v>198</v>
      </c>
      <c r="E1663" s="246" t="s">
        <v>19</v>
      </c>
      <c r="F1663" s="247" t="s">
        <v>80</v>
      </c>
      <c r="G1663" s="245"/>
      <c r="H1663" s="248">
        <v>1</v>
      </c>
      <c r="I1663" s="249"/>
      <c r="J1663" s="245"/>
      <c r="K1663" s="245"/>
      <c r="L1663" s="250"/>
      <c r="M1663" s="251"/>
      <c r="N1663" s="252"/>
      <c r="O1663" s="252"/>
      <c r="P1663" s="252"/>
      <c r="Q1663" s="252"/>
      <c r="R1663" s="252"/>
      <c r="S1663" s="252"/>
      <c r="T1663" s="253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254" t="s">
        <v>198</v>
      </c>
      <c r="AU1663" s="254" t="s">
        <v>82</v>
      </c>
      <c r="AV1663" s="14" t="s">
        <v>82</v>
      </c>
      <c r="AW1663" s="14" t="s">
        <v>35</v>
      </c>
      <c r="AX1663" s="14" t="s">
        <v>73</v>
      </c>
      <c r="AY1663" s="254" t="s">
        <v>188</v>
      </c>
    </row>
    <row r="1664" s="15" customFormat="1">
      <c r="A1664" s="15"/>
      <c r="B1664" s="255"/>
      <c r="C1664" s="256"/>
      <c r="D1664" s="235" t="s">
        <v>198</v>
      </c>
      <c r="E1664" s="257" t="s">
        <v>19</v>
      </c>
      <c r="F1664" s="258" t="s">
        <v>229</v>
      </c>
      <c r="G1664" s="256"/>
      <c r="H1664" s="259">
        <v>1</v>
      </c>
      <c r="I1664" s="260"/>
      <c r="J1664" s="256"/>
      <c r="K1664" s="256"/>
      <c r="L1664" s="261"/>
      <c r="M1664" s="262"/>
      <c r="N1664" s="263"/>
      <c r="O1664" s="263"/>
      <c r="P1664" s="263"/>
      <c r="Q1664" s="263"/>
      <c r="R1664" s="263"/>
      <c r="S1664" s="263"/>
      <c r="T1664" s="264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T1664" s="265" t="s">
        <v>198</v>
      </c>
      <c r="AU1664" s="265" t="s">
        <v>82</v>
      </c>
      <c r="AV1664" s="15" t="s">
        <v>135</v>
      </c>
      <c r="AW1664" s="15" t="s">
        <v>35</v>
      </c>
      <c r="AX1664" s="15" t="s">
        <v>80</v>
      </c>
      <c r="AY1664" s="265" t="s">
        <v>188</v>
      </c>
    </row>
    <row r="1665" s="2" customFormat="1" ht="16.5" customHeight="1">
      <c r="A1665" s="40"/>
      <c r="B1665" s="41"/>
      <c r="C1665" s="215" t="s">
        <v>2228</v>
      </c>
      <c r="D1665" s="215" t="s">
        <v>190</v>
      </c>
      <c r="E1665" s="216" t="s">
        <v>7534</v>
      </c>
      <c r="F1665" s="217" t="s">
        <v>7535</v>
      </c>
      <c r="G1665" s="218" t="s">
        <v>3827</v>
      </c>
      <c r="H1665" s="219">
        <v>1</v>
      </c>
      <c r="I1665" s="220"/>
      <c r="J1665" s="221">
        <f>ROUND(I1665*H1665,2)</f>
        <v>0</v>
      </c>
      <c r="K1665" s="217" t="s">
        <v>452</v>
      </c>
      <c r="L1665" s="46"/>
      <c r="M1665" s="222" t="s">
        <v>19</v>
      </c>
      <c r="N1665" s="223" t="s">
        <v>44</v>
      </c>
      <c r="O1665" s="86"/>
      <c r="P1665" s="224">
        <f>O1665*H1665</f>
        <v>0</v>
      </c>
      <c r="Q1665" s="224">
        <v>0</v>
      </c>
      <c r="R1665" s="224">
        <f>Q1665*H1665</f>
        <v>0</v>
      </c>
      <c r="S1665" s="224">
        <v>0</v>
      </c>
      <c r="T1665" s="225">
        <f>S1665*H1665</f>
        <v>0</v>
      </c>
      <c r="U1665" s="40"/>
      <c r="V1665" s="40"/>
      <c r="W1665" s="40"/>
      <c r="X1665" s="40"/>
      <c r="Y1665" s="40"/>
      <c r="Z1665" s="40"/>
      <c r="AA1665" s="40"/>
      <c r="AB1665" s="40"/>
      <c r="AC1665" s="40"/>
      <c r="AD1665" s="40"/>
      <c r="AE1665" s="40"/>
      <c r="AR1665" s="226" t="s">
        <v>1311</v>
      </c>
      <c r="AT1665" s="226" t="s">
        <v>190</v>
      </c>
      <c r="AU1665" s="226" t="s">
        <v>82</v>
      </c>
      <c r="AY1665" s="19" t="s">
        <v>188</v>
      </c>
      <c r="BE1665" s="227">
        <f>IF(N1665="základní",J1665,0)</f>
        <v>0</v>
      </c>
      <c r="BF1665" s="227">
        <f>IF(N1665="snížená",J1665,0)</f>
        <v>0</v>
      </c>
      <c r="BG1665" s="227">
        <f>IF(N1665="zákl. přenesená",J1665,0)</f>
        <v>0</v>
      </c>
      <c r="BH1665" s="227">
        <f>IF(N1665="sníž. přenesená",J1665,0)</f>
        <v>0</v>
      </c>
      <c r="BI1665" s="227">
        <f>IF(N1665="nulová",J1665,0)</f>
        <v>0</v>
      </c>
      <c r="BJ1665" s="19" t="s">
        <v>80</v>
      </c>
      <c r="BK1665" s="227">
        <f>ROUND(I1665*H1665,2)</f>
        <v>0</v>
      </c>
      <c r="BL1665" s="19" t="s">
        <v>1311</v>
      </c>
      <c r="BM1665" s="226" t="s">
        <v>7536</v>
      </c>
    </row>
    <row r="1666" s="14" customFormat="1">
      <c r="A1666" s="14"/>
      <c r="B1666" s="244"/>
      <c r="C1666" s="245"/>
      <c r="D1666" s="235" t="s">
        <v>198</v>
      </c>
      <c r="E1666" s="246" t="s">
        <v>19</v>
      </c>
      <c r="F1666" s="247" t="s">
        <v>80</v>
      </c>
      <c r="G1666" s="245"/>
      <c r="H1666" s="248">
        <v>1</v>
      </c>
      <c r="I1666" s="249"/>
      <c r="J1666" s="245"/>
      <c r="K1666" s="245"/>
      <c r="L1666" s="250"/>
      <c r="M1666" s="251"/>
      <c r="N1666" s="252"/>
      <c r="O1666" s="252"/>
      <c r="P1666" s="252"/>
      <c r="Q1666" s="252"/>
      <c r="R1666" s="252"/>
      <c r="S1666" s="252"/>
      <c r="T1666" s="253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T1666" s="254" t="s">
        <v>198</v>
      </c>
      <c r="AU1666" s="254" t="s">
        <v>82</v>
      </c>
      <c r="AV1666" s="14" t="s">
        <v>82</v>
      </c>
      <c r="AW1666" s="14" t="s">
        <v>35</v>
      </c>
      <c r="AX1666" s="14" t="s">
        <v>73</v>
      </c>
      <c r="AY1666" s="254" t="s">
        <v>188</v>
      </c>
    </row>
    <row r="1667" s="15" customFormat="1">
      <c r="A1667" s="15"/>
      <c r="B1667" s="255"/>
      <c r="C1667" s="256"/>
      <c r="D1667" s="235" t="s">
        <v>198</v>
      </c>
      <c r="E1667" s="257" t="s">
        <v>19</v>
      </c>
      <c r="F1667" s="258" t="s">
        <v>229</v>
      </c>
      <c r="G1667" s="256"/>
      <c r="H1667" s="259">
        <v>1</v>
      </c>
      <c r="I1667" s="260"/>
      <c r="J1667" s="256"/>
      <c r="K1667" s="256"/>
      <c r="L1667" s="261"/>
      <c r="M1667" s="262"/>
      <c r="N1667" s="263"/>
      <c r="O1667" s="263"/>
      <c r="P1667" s="263"/>
      <c r="Q1667" s="263"/>
      <c r="R1667" s="263"/>
      <c r="S1667" s="263"/>
      <c r="T1667" s="264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T1667" s="265" t="s">
        <v>198</v>
      </c>
      <c r="AU1667" s="265" t="s">
        <v>82</v>
      </c>
      <c r="AV1667" s="15" t="s">
        <v>135</v>
      </c>
      <c r="AW1667" s="15" t="s">
        <v>35</v>
      </c>
      <c r="AX1667" s="15" t="s">
        <v>80</v>
      </c>
      <c r="AY1667" s="265" t="s">
        <v>188</v>
      </c>
    </row>
    <row r="1668" s="2" customFormat="1" ht="16.5" customHeight="1">
      <c r="A1668" s="40"/>
      <c r="B1668" s="41"/>
      <c r="C1668" s="215" t="s">
        <v>2238</v>
      </c>
      <c r="D1668" s="215" t="s">
        <v>190</v>
      </c>
      <c r="E1668" s="216" t="s">
        <v>7537</v>
      </c>
      <c r="F1668" s="217" t="s">
        <v>7538</v>
      </c>
      <c r="G1668" s="218" t="s">
        <v>3827</v>
      </c>
      <c r="H1668" s="219">
        <v>1</v>
      </c>
      <c r="I1668" s="220"/>
      <c r="J1668" s="221">
        <f>ROUND(I1668*H1668,2)</f>
        <v>0</v>
      </c>
      <c r="K1668" s="217" t="s">
        <v>452</v>
      </c>
      <c r="L1668" s="46"/>
      <c r="M1668" s="222" t="s">
        <v>19</v>
      </c>
      <c r="N1668" s="223" t="s">
        <v>44</v>
      </c>
      <c r="O1668" s="86"/>
      <c r="P1668" s="224">
        <f>O1668*H1668</f>
        <v>0</v>
      </c>
      <c r="Q1668" s="224">
        <v>0</v>
      </c>
      <c r="R1668" s="224">
        <f>Q1668*H1668</f>
        <v>0</v>
      </c>
      <c r="S1668" s="224">
        <v>0</v>
      </c>
      <c r="T1668" s="225">
        <f>S1668*H1668</f>
        <v>0</v>
      </c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R1668" s="226" t="s">
        <v>1311</v>
      </c>
      <c r="AT1668" s="226" t="s">
        <v>190</v>
      </c>
      <c r="AU1668" s="226" t="s">
        <v>82</v>
      </c>
      <c r="AY1668" s="19" t="s">
        <v>188</v>
      </c>
      <c r="BE1668" s="227">
        <f>IF(N1668="základní",J1668,0)</f>
        <v>0</v>
      </c>
      <c r="BF1668" s="227">
        <f>IF(N1668="snížená",J1668,0)</f>
        <v>0</v>
      </c>
      <c r="BG1668" s="227">
        <f>IF(N1668="zákl. přenesená",J1668,0)</f>
        <v>0</v>
      </c>
      <c r="BH1668" s="227">
        <f>IF(N1668="sníž. přenesená",J1668,0)</f>
        <v>0</v>
      </c>
      <c r="BI1668" s="227">
        <f>IF(N1668="nulová",J1668,0)</f>
        <v>0</v>
      </c>
      <c r="BJ1668" s="19" t="s">
        <v>80</v>
      </c>
      <c r="BK1668" s="227">
        <f>ROUND(I1668*H1668,2)</f>
        <v>0</v>
      </c>
      <c r="BL1668" s="19" t="s">
        <v>1311</v>
      </c>
      <c r="BM1668" s="226" t="s">
        <v>7539</v>
      </c>
    </row>
    <row r="1669" s="14" customFormat="1">
      <c r="A1669" s="14"/>
      <c r="B1669" s="244"/>
      <c r="C1669" s="245"/>
      <c r="D1669" s="235" t="s">
        <v>198</v>
      </c>
      <c r="E1669" s="246" t="s">
        <v>19</v>
      </c>
      <c r="F1669" s="247" t="s">
        <v>80</v>
      </c>
      <c r="G1669" s="245"/>
      <c r="H1669" s="248">
        <v>1</v>
      </c>
      <c r="I1669" s="249"/>
      <c r="J1669" s="245"/>
      <c r="K1669" s="245"/>
      <c r="L1669" s="250"/>
      <c r="M1669" s="251"/>
      <c r="N1669" s="252"/>
      <c r="O1669" s="252"/>
      <c r="P1669" s="252"/>
      <c r="Q1669" s="252"/>
      <c r="R1669" s="252"/>
      <c r="S1669" s="252"/>
      <c r="T1669" s="253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T1669" s="254" t="s">
        <v>198</v>
      </c>
      <c r="AU1669" s="254" t="s">
        <v>82</v>
      </c>
      <c r="AV1669" s="14" t="s">
        <v>82</v>
      </c>
      <c r="AW1669" s="14" t="s">
        <v>35</v>
      </c>
      <c r="AX1669" s="14" t="s">
        <v>73</v>
      </c>
      <c r="AY1669" s="254" t="s">
        <v>188</v>
      </c>
    </row>
    <row r="1670" s="15" customFormat="1">
      <c r="A1670" s="15"/>
      <c r="B1670" s="255"/>
      <c r="C1670" s="256"/>
      <c r="D1670" s="235" t="s">
        <v>198</v>
      </c>
      <c r="E1670" s="257" t="s">
        <v>19</v>
      </c>
      <c r="F1670" s="258" t="s">
        <v>229</v>
      </c>
      <c r="G1670" s="256"/>
      <c r="H1670" s="259">
        <v>1</v>
      </c>
      <c r="I1670" s="260"/>
      <c r="J1670" s="256"/>
      <c r="K1670" s="256"/>
      <c r="L1670" s="261"/>
      <c r="M1670" s="262"/>
      <c r="N1670" s="263"/>
      <c r="O1670" s="263"/>
      <c r="P1670" s="263"/>
      <c r="Q1670" s="263"/>
      <c r="R1670" s="263"/>
      <c r="S1670" s="263"/>
      <c r="T1670" s="264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T1670" s="265" t="s">
        <v>198</v>
      </c>
      <c r="AU1670" s="265" t="s">
        <v>82</v>
      </c>
      <c r="AV1670" s="15" t="s">
        <v>135</v>
      </c>
      <c r="AW1670" s="15" t="s">
        <v>35</v>
      </c>
      <c r="AX1670" s="15" t="s">
        <v>80</v>
      </c>
      <c r="AY1670" s="265" t="s">
        <v>188</v>
      </c>
    </row>
    <row r="1671" s="2" customFormat="1" ht="16.5" customHeight="1">
      <c r="A1671" s="40"/>
      <c r="B1671" s="41"/>
      <c r="C1671" s="215" t="s">
        <v>2243</v>
      </c>
      <c r="D1671" s="215" t="s">
        <v>190</v>
      </c>
      <c r="E1671" s="216" t="s">
        <v>7540</v>
      </c>
      <c r="F1671" s="217" t="s">
        <v>7541</v>
      </c>
      <c r="G1671" s="218" t="s">
        <v>3827</v>
      </c>
      <c r="H1671" s="219">
        <v>1</v>
      </c>
      <c r="I1671" s="220"/>
      <c r="J1671" s="221">
        <f>ROUND(I1671*H1671,2)</f>
        <v>0</v>
      </c>
      <c r="K1671" s="217" t="s">
        <v>452</v>
      </c>
      <c r="L1671" s="46"/>
      <c r="M1671" s="222" t="s">
        <v>19</v>
      </c>
      <c r="N1671" s="223" t="s">
        <v>44</v>
      </c>
      <c r="O1671" s="86"/>
      <c r="P1671" s="224">
        <f>O1671*H1671</f>
        <v>0</v>
      </c>
      <c r="Q1671" s="224">
        <v>0</v>
      </c>
      <c r="R1671" s="224">
        <f>Q1671*H1671</f>
        <v>0</v>
      </c>
      <c r="S1671" s="224">
        <v>0</v>
      </c>
      <c r="T1671" s="225">
        <f>S1671*H1671</f>
        <v>0</v>
      </c>
      <c r="U1671" s="40"/>
      <c r="V1671" s="40"/>
      <c r="W1671" s="40"/>
      <c r="X1671" s="40"/>
      <c r="Y1671" s="40"/>
      <c r="Z1671" s="40"/>
      <c r="AA1671" s="40"/>
      <c r="AB1671" s="40"/>
      <c r="AC1671" s="40"/>
      <c r="AD1671" s="40"/>
      <c r="AE1671" s="40"/>
      <c r="AR1671" s="226" t="s">
        <v>1311</v>
      </c>
      <c r="AT1671" s="226" t="s">
        <v>190</v>
      </c>
      <c r="AU1671" s="226" t="s">
        <v>82</v>
      </c>
      <c r="AY1671" s="19" t="s">
        <v>188</v>
      </c>
      <c r="BE1671" s="227">
        <f>IF(N1671="základní",J1671,0)</f>
        <v>0</v>
      </c>
      <c r="BF1671" s="227">
        <f>IF(N1671="snížená",J1671,0)</f>
        <v>0</v>
      </c>
      <c r="BG1671" s="227">
        <f>IF(N1671="zákl. přenesená",J1671,0)</f>
        <v>0</v>
      </c>
      <c r="BH1671" s="227">
        <f>IF(N1671="sníž. přenesená",J1671,0)</f>
        <v>0</v>
      </c>
      <c r="BI1671" s="227">
        <f>IF(N1671="nulová",J1671,0)</f>
        <v>0</v>
      </c>
      <c r="BJ1671" s="19" t="s">
        <v>80</v>
      </c>
      <c r="BK1671" s="227">
        <f>ROUND(I1671*H1671,2)</f>
        <v>0</v>
      </c>
      <c r="BL1671" s="19" t="s">
        <v>1311</v>
      </c>
      <c r="BM1671" s="226" t="s">
        <v>7542</v>
      </c>
    </row>
    <row r="1672" s="14" customFormat="1">
      <c r="A1672" s="14"/>
      <c r="B1672" s="244"/>
      <c r="C1672" s="245"/>
      <c r="D1672" s="235" t="s">
        <v>198</v>
      </c>
      <c r="E1672" s="246" t="s">
        <v>19</v>
      </c>
      <c r="F1672" s="247" t="s">
        <v>80</v>
      </c>
      <c r="G1672" s="245"/>
      <c r="H1672" s="248">
        <v>1</v>
      </c>
      <c r="I1672" s="249"/>
      <c r="J1672" s="245"/>
      <c r="K1672" s="245"/>
      <c r="L1672" s="250"/>
      <c r="M1672" s="251"/>
      <c r="N1672" s="252"/>
      <c r="O1672" s="252"/>
      <c r="P1672" s="252"/>
      <c r="Q1672" s="252"/>
      <c r="R1672" s="252"/>
      <c r="S1672" s="252"/>
      <c r="T1672" s="253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T1672" s="254" t="s">
        <v>198</v>
      </c>
      <c r="AU1672" s="254" t="s">
        <v>82</v>
      </c>
      <c r="AV1672" s="14" t="s">
        <v>82</v>
      </c>
      <c r="AW1672" s="14" t="s">
        <v>35</v>
      </c>
      <c r="AX1672" s="14" t="s">
        <v>73</v>
      </c>
      <c r="AY1672" s="254" t="s">
        <v>188</v>
      </c>
    </row>
    <row r="1673" s="15" customFormat="1">
      <c r="A1673" s="15"/>
      <c r="B1673" s="255"/>
      <c r="C1673" s="256"/>
      <c r="D1673" s="235" t="s">
        <v>198</v>
      </c>
      <c r="E1673" s="257" t="s">
        <v>19</v>
      </c>
      <c r="F1673" s="258" t="s">
        <v>229</v>
      </c>
      <c r="G1673" s="256"/>
      <c r="H1673" s="259">
        <v>1</v>
      </c>
      <c r="I1673" s="260"/>
      <c r="J1673" s="256"/>
      <c r="K1673" s="256"/>
      <c r="L1673" s="261"/>
      <c r="M1673" s="262"/>
      <c r="N1673" s="263"/>
      <c r="O1673" s="263"/>
      <c r="P1673" s="263"/>
      <c r="Q1673" s="263"/>
      <c r="R1673" s="263"/>
      <c r="S1673" s="263"/>
      <c r="T1673" s="264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T1673" s="265" t="s">
        <v>198</v>
      </c>
      <c r="AU1673" s="265" t="s">
        <v>82</v>
      </c>
      <c r="AV1673" s="15" t="s">
        <v>135</v>
      </c>
      <c r="AW1673" s="15" t="s">
        <v>35</v>
      </c>
      <c r="AX1673" s="15" t="s">
        <v>80</v>
      </c>
      <c r="AY1673" s="265" t="s">
        <v>188</v>
      </c>
    </row>
    <row r="1674" s="2" customFormat="1" ht="16.5" customHeight="1">
      <c r="A1674" s="40"/>
      <c r="B1674" s="41"/>
      <c r="C1674" s="215" t="s">
        <v>2287</v>
      </c>
      <c r="D1674" s="215" t="s">
        <v>190</v>
      </c>
      <c r="E1674" s="216" t="s">
        <v>7543</v>
      </c>
      <c r="F1674" s="217" t="s">
        <v>7544</v>
      </c>
      <c r="G1674" s="218" t="s">
        <v>1352</v>
      </c>
      <c r="H1674" s="219">
        <v>1</v>
      </c>
      <c r="I1674" s="220"/>
      <c r="J1674" s="221">
        <f>ROUND(I1674*H1674,2)</f>
        <v>0</v>
      </c>
      <c r="K1674" s="217" t="s">
        <v>452</v>
      </c>
      <c r="L1674" s="46"/>
      <c r="M1674" s="222" t="s">
        <v>19</v>
      </c>
      <c r="N1674" s="223" t="s">
        <v>44</v>
      </c>
      <c r="O1674" s="86"/>
      <c r="P1674" s="224">
        <f>O1674*H1674</f>
        <v>0</v>
      </c>
      <c r="Q1674" s="224">
        <v>0</v>
      </c>
      <c r="R1674" s="224">
        <f>Q1674*H1674</f>
        <v>0</v>
      </c>
      <c r="S1674" s="224">
        <v>0</v>
      </c>
      <c r="T1674" s="225">
        <f>S1674*H1674</f>
        <v>0</v>
      </c>
      <c r="U1674" s="40"/>
      <c r="V1674" s="40"/>
      <c r="W1674" s="40"/>
      <c r="X1674" s="40"/>
      <c r="Y1674" s="40"/>
      <c r="Z1674" s="40"/>
      <c r="AA1674" s="40"/>
      <c r="AB1674" s="40"/>
      <c r="AC1674" s="40"/>
      <c r="AD1674" s="40"/>
      <c r="AE1674" s="40"/>
      <c r="AR1674" s="226" t="s">
        <v>1311</v>
      </c>
      <c r="AT1674" s="226" t="s">
        <v>190</v>
      </c>
      <c r="AU1674" s="226" t="s">
        <v>82</v>
      </c>
      <c r="AY1674" s="19" t="s">
        <v>188</v>
      </c>
      <c r="BE1674" s="227">
        <f>IF(N1674="základní",J1674,0)</f>
        <v>0</v>
      </c>
      <c r="BF1674" s="227">
        <f>IF(N1674="snížená",J1674,0)</f>
        <v>0</v>
      </c>
      <c r="BG1674" s="227">
        <f>IF(N1674="zákl. přenesená",J1674,0)</f>
        <v>0</v>
      </c>
      <c r="BH1674" s="227">
        <f>IF(N1674="sníž. přenesená",J1674,0)</f>
        <v>0</v>
      </c>
      <c r="BI1674" s="227">
        <f>IF(N1674="nulová",J1674,0)</f>
        <v>0</v>
      </c>
      <c r="BJ1674" s="19" t="s">
        <v>80</v>
      </c>
      <c r="BK1674" s="227">
        <f>ROUND(I1674*H1674,2)</f>
        <v>0</v>
      </c>
      <c r="BL1674" s="19" t="s">
        <v>1311</v>
      </c>
      <c r="BM1674" s="226" t="s">
        <v>7545</v>
      </c>
    </row>
    <row r="1675" s="14" customFormat="1">
      <c r="A1675" s="14"/>
      <c r="B1675" s="244"/>
      <c r="C1675" s="245"/>
      <c r="D1675" s="235" t="s">
        <v>198</v>
      </c>
      <c r="E1675" s="246" t="s">
        <v>19</v>
      </c>
      <c r="F1675" s="247" t="s">
        <v>80</v>
      </c>
      <c r="G1675" s="245"/>
      <c r="H1675" s="248">
        <v>1</v>
      </c>
      <c r="I1675" s="249"/>
      <c r="J1675" s="245"/>
      <c r="K1675" s="245"/>
      <c r="L1675" s="250"/>
      <c r="M1675" s="251"/>
      <c r="N1675" s="252"/>
      <c r="O1675" s="252"/>
      <c r="P1675" s="252"/>
      <c r="Q1675" s="252"/>
      <c r="R1675" s="252"/>
      <c r="S1675" s="252"/>
      <c r="T1675" s="253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54" t="s">
        <v>198</v>
      </c>
      <c r="AU1675" s="254" t="s">
        <v>82</v>
      </c>
      <c r="AV1675" s="14" t="s">
        <v>82</v>
      </c>
      <c r="AW1675" s="14" t="s">
        <v>35</v>
      </c>
      <c r="AX1675" s="14" t="s">
        <v>73</v>
      </c>
      <c r="AY1675" s="254" t="s">
        <v>188</v>
      </c>
    </row>
    <row r="1676" s="15" customFormat="1">
      <c r="A1676" s="15"/>
      <c r="B1676" s="255"/>
      <c r="C1676" s="256"/>
      <c r="D1676" s="235" t="s">
        <v>198</v>
      </c>
      <c r="E1676" s="257" t="s">
        <v>19</v>
      </c>
      <c r="F1676" s="258" t="s">
        <v>229</v>
      </c>
      <c r="G1676" s="256"/>
      <c r="H1676" s="259">
        <v>1</v>
      </c>
      <c r="I1676" s="260"/>
      <c r="J1676" s="256"/>
      <c r="K1676" s="256"/>
      <c r="L1676" s="261"/>
      <c r="M1676" s="262"/>
      <c r="N1676" s="263"/>
      <c r="O1676" s="263"/>
      <c r="P1676" s="263"/>
      <c r="Q1676" s="263"/>
      <c r="R1676" s="263"/>
      <c r="S1676" s="263"/>
      <c r="T1676" s="264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T1676" s="265" t="s">
        <v>198</v>
      </c>
      <c r="AU1676" s="265" t="s">
        <v>82</v>
      </c>
      <c r="AV1676" s="15" t="s">
        <v>135</v>
      </c>
      <c r="AW1676" s="15" t="s">
        <v>35</v>
      </c>
      <c r="AX1676" s="15" t="s">
        <v>80</v>
      </c>
      <c r="AY1676" s="265" t="s">
        <v>188</v>
      </c>
    </row>
    <row r="1677" s="2" customFormat="1" ht="16.5" customHeight="1">
      <c r="A1677" s="40"/>
      <c r="B1677" s="41"/>
      <c r="C1677" s="215" t="s">
        <v>2299</v>
      </c>
      <c r="D1677" s="215" t="s">
        <v>190</v>
      </c>
      <c r="E1677" s="216" t="s">
        <v>7546</v>
      </c>
      <c r="F1677" s="217" t="s">
        <v>7547</v>
      </c>
      <c r="G1677" s="218" t="s">
        <v>1352</v>
      </c>
      <c r="H1677" s="219">
        <v>1</v>
      </c>
      <c r="I1677" s="220"/>
      <c r="J1677" s="221">
        <f>ROUND(I1677*H1677,2)</f>
        <v>0</v>
      </c>
      <c r="K1677" s="217" t="s">
        <v>452</v>
      </c>
      <c r="L1677" s="46"/>
      <c r="M1677" s="222" t="s">
        <v>19</v>
      </c>
      <c r="N1677" s="223" t="s">
        <v>44</v>
      </c>
      <c r="O1677" s="86"/>
      <c r="P1677" s="224">
        <f>O1677*H1677</f>
        <v>0</v>
      </c>
      <c r="Q1677" s="224">
        <v>0</v>
      </c>
      <c r="R1677" s="224">
        <f>Q1677*H1677</f>
        <v>0</v>
      </c>
      <c r="S1677" s="224">
        <v>0</v>
      </c>
      <c r="T1677" s="225">
        <f>S1677*H1677</f>
        <v>0</v>
      </c>
      <c r="U1677" s="40"/>
      <c r="V1677" s="40"/>
      <c r="W1677" s="40"/>
      <c r="X1677" s="40"/>
      <c r="Y1677" s="40"/>
      <c r="Z1677" s="40"/>
      <c r="AA1677" s="40"/>
      <c r="AB1677" s="40"/>
      <c r="AC1677" s="40"/>
      <c r="AD1677" s="40"/>
      <c r="AE1677" s="40"/>
      <c r="AR1677" s="226" t="s">
        <v>1311</v>
      </c>
      <c r="AT1677" s="226" t="s">
        <v>190</v>
      </c>
      <c r="AU1677" s="226" t="s">
        <v>82</v>
      </c>
      <c r="AY1677" s="19" t="s">
        <v>188</v>
      </c>
      <c r="BE1677" s="227">
        <f>IF(N1677="základní",J1677,0)</f>
        <v>0</v>
      </c>
      <c r="BF1677" s="227">
        <f>IF(N1677="snížená",J1677,0)</f>
        <v>0</v>
      </c>
      <c r="BG1677" s="227">
        <f>IF(N1677="zákl. přenesená",J1677,0)</f>
        <v>0</v>
      </c>
      <c r="BH1677" s="227">
        <f>IF(N1677="sníž. přenesená",J1677,0)</f>
        <v>0</v>
      </c>
      <c r="BI1677" s="227">
        <f>IF(N1677="nulová",J1677,0)</f>
        <v>0</v>
      </c>
      <c r="BJ1677" s="19" t="s">
        <v>80</v>
      </c>
      <c r="BK1677" s="227">
        <f>ROUND(I1677*H1677,2)</f>
        <v>0</v>
      </c>
      <c r="BL1677" s="19" t="s">
        <v>1311</v>
      </c>
      <c r="BM1677" s="226" t="s">
        <v>7548</v>
      </c>
    </row>
    <row r="1678" s="14" customFormat="1">
      <c r="A1678" s="14"/>
      <c r="B1678" s="244"/>
      <c r="C1678" s="245"/>
      <c r="D1678" s="235" t="s">
        <v>198</v>
      </c>
      <c r="E1678" s="246" t="s">
        <v>19</v>
      </c>
      <c r="F1678" s="247" t="s">
        <v>80</v>
      </c>
      <c r="G1678" s="245"/>
      <c r="H1678" s="248">
        <v>1</v>
      </c>
      <c r="I1678" s="249"/>
      <c r="J1678" s="245"/>
      <c r="K1678" s="245"/>
      <c r="L1678" s="250"/>
      <c r="M1678" s="251"/>
      <c r="N1678" s="252"/>
      <c r="O1678" s="252"/>
      <c r="P1678" s="252"/>
      <c r="Q1678" s="252"/>
      <c r="R1678" s="252"/>
      <c r="S1678" s="252"/>
      <c r="T1678" s="253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T1678" s="254" t="s">
        <v>198</v>
      </c>
      <c r="AU1678" s="254" t="s">
        <v>82</v>
      </c>
      <c r="AV1678" s="14" t="s">
        <v>82</v>
      </c>
      <c r="AW1678" s="14" t="s">
        <v>35</v>
      </c>
      <c r="AX1678" s="14" t="s">
        <v>73</v>
      </c>
      <c r="AY1678" s="254" t="s">
        <v>188</v>
      </c>
    </row>
    <row r="1679" s="15" customFormat="1">
      <c r="A1679" s="15"/>
      <c r="B1679" s="255"/>
      <c r="C1679" s="256"/>
      <c r="D1679" s="235" t="s">
        <v>198</v>
      </c>
      <c r="E1679" s="257" t="s">
        <v>19</v>
      </c>
      <c r="F1679" s="258" t="s">
        <v>229</v>
      </c>
      <c r="G1679" s="256"/>
      <c r="H1679" s="259">
        <v>1</v>
      </c>
      <c r="I1679" s="260"/>
      <c r="J1679" s="256"/>
      <c r="K1679" s="256"/>
      <c r="L1679" s="261"/>
      <c r="M1679" s="262"/>
      <c r="N1679" s="263"/>
      <c r="O1679" s="263"/>
      <c r="P1679" s="263"/>
      <c r="Q1679" s="263"/>
      <c r="R1679" s="263"/>
      <c r="S1679" s="263"/>
      <c r="T1679" s="264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T1679" s="265" t="s">
        <v>198</v>
      </c>
      <c r="AU1679" s="265" t="s">
        <v>82</v>
      </c>
      <c r="AV1679" s="15" t="s">
        <v>135</v>
      </c>
      <c r="AW1679" s="15" t="s">
        <v>35</v>
      </c>
      <c r="AX1679" s="15" t="s">
        <v>80</v>
      </c>
      <c r="AY1679" s="265" t="s">
        <v>188</v>
      </c>
    </row>
    <row r="1680" s="12" customFormat="1" ht="25.92" customHeight="1">
      <c r="A1680" s="12"/>
      <c r="B1680" s="199"/>
      <c r="C1680" s="200"/>
      <c r="D1680" s="201" t="s">
        <v>72</v>
      </c>
      <c r="E1680" s="202" t="s">
        <v>455</v>
      </c>
      <c r="F1680" s="202" t="s">
        <v>456</v>
      </c>
      <c r="G1680" s="200"/>
      <c r="H1680" s="200"/>
      <c r="I1680" s="203"/>
      <c r="J1680" s="204">
        <f>BK1680</f>
        <v>0</v>
      </c>
      <c r="K1680" s="200"/>
      <c r="L1680" s="205"/>
      <c r="M1680" s="206"/>
      <c r="N1680" s="207"/>
      <c r="O1680" s="207"/>
      <c r="P1680" s="208">
        <f>P1681</f>
        <v>0</v>
      </c>
      <c r="Q1680" s="207"/>
      <c r="R1680" s="208">
        <f>R1681</f>
        <v>0</v>
      </c>
      <c r="S1680" s="207"/>
      <c r="T1680" s="209">
        <f>T1681</f>
        <v>0</v>
      </c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R1680" s="210" t="s">
        <v>253</v>
      </c>
      <c r="AT1680" s="211" t="s">
        <v>72</v>
      </c>
      <c r="AU1680" s="211" t="s">
        <v>73</v>
      </c>
      <c r="AY1680" s="210" t="s">
        <v>188</v>
      </c>
      <c r="BK1680" s="212">
        <f>BK1681</f>
        <v>0</v>
      </c>
    </row>
    <row r="1681" s="2" customFormat="1" ht="16.5" customHeight="1">
      <c r="A1681" s="40"/>
      <c r="B1681" s="41"/>
      <c r="C1681" s="215" t="s">
        <v>2307</v>
      </c>
      <c r="D1681" s="215" t="s">
        <v>190</v>
      </c>
      <c r="E1681" s="216" t="s">
        <v>458</v>
      </c>
      <c r="F1681" s="217" t="s">
        <v>459</v>
      </c>
      <c r="G1681" s="218" t="s">
        <v>460</v>
      </c>
      <c r="H1681" s="266"/>
      <c r="I1681" s="220"/>
      <c r="J1681" s="221">
        <f>ROUND(I1681*H1681,2)</f>
        <v>0</v>
      </c>
      <c r="K1681" s="217" t="s">
        <v>19</v>
      </c>
      <c r="L1681" s="46"/>
      <c r="M1681" s="267" t="s">
        <v>19</v>
      </c>
      <c r="N1681" s="268" t="s">
        <v>44</v>
      </c>
      <c r="O1681" s="269"/>
      <c r="P1681" s="270">
        <f>O1681*H1681</f>
        <v>0</v>
      </c>
      <c r="Q1681" s="270">
        <v>0</v>
      </c>
      <c r="R1681" s="270">
        <f>Q1681*H1681</f>
        <v>0</v>
      </c>
      <c r="S1681" s="270">
        <v>0</v>
      </c>
      <c r="T1681" s="271">
        <f>S1681*H1681</f>
        <v>0</v>
      </c>
      <c r="U1681" s="40"/>
      <c r="V1681" s="40"/>
      <c r="W1681" s="40"/>
      <c r="X1681" s="40"/>
      <c r="Y1681" s="40"/>
      <c r="Z1681" s="40"/>
      <c r="AA1681" s="40"/>
      <c r="AB1681" s="40"/>
      <c r="AC1681" s="40"/>
      <c r="AD1681" s="40"/>
      <c r="AE1681" s="40"/>
      <c r="AR1681" s="226" t="s">
        <v>135</v>
      </c>
      <c r="AT1681" s="226" t="s">
        <v>190</v>
      </c>
      <c r="AU1681" s="226" t="s">
        <v>80</v>
      </c>
      <c r="AY1681" s="19" t="s">
        <v>188</v>
      </c>
      <c r="BE1681" s="227">
        <f>IF(N1681="základní",J1681,0)</f>
        <v>0</v>
      </c>
      <c r="BF1681" s="227">
        <f>IF(N1681="snížená",J1681,0)</f>
        <v>0</v>
      </c>
      <c r="BG1681" s="227">
        <f>IF(N1681="zákl. přenesená",J1681,0)</f>
        <v>0</v>
      </c>
      <c r="BH1681" s="227">
        <f>IF(N1681="sníž. přenesená",J1681,0)</f>
        <v>0</v>
      </c>
      <c r="BI1681" s="227">
        <f>IF(N1681="nulová",J1681,0)</f>
        <v>0</v>
      </c>
      <c r="BJ1681" s="19" t="s">
        <v>80</v>
      </c>
      <c r="BK1681" s="227">
        <f>ROUND(I1681*H1681,2)</f>
        <v>0</v>
      </c>
      <c r="BL1681" s="19" t="s">
        <v>135</v>
      </c>
      <c r="BM1681" s="226" t="s">
        <v>1037</v>
      </c>
    </row>
    <row r="1682" s="2" customFormat="1" ht="6.96" customHeight="1">
      <c r="A1682" s="40"/>
      <c r="B1682" s="61"/>
      <c r="C1682" s="62"/>
      <c r="D1682" s="62"/>
      <c r="E1682" s="62"/>
      <c r="F1682" s="62"/>
      <c r="G1682" s="62"/>
      <c r="H1682" s="62"/>
      <c r="I1682" s="62"/>
      <c r="J1682" s="62"/>
      <c r="K1682" s="62"/>
      <c r="L1682" s="46"/>
      <c r="M1682" s="40"/>
      <c r="O1682" s="40"/>
      <c r="P1682" s="40"/>
      <c r="Q1682" s="40"/>
      <c r="R1682" s="40"/>
      <c r="S1682" s="40"/>
      <c r="T1682" s="40"/>
      <c r="U1682" s="40"/>
      <c r="V1682" s="40"/>
      <c r="W1682" s="40"/>
      <c r="X1682" s="40"/>
      <c r="Y1682" s="40"/>
      <c r="Z1682" s="40"/>
      <c r="AA1682" s="40"/>
      <c r="AB1682" s="40"/>
      <c r="AC1682" s="40"/>
      <c r="AD1682" s="40"/>
      <c r="AE1682" s="40"/>
    </row>
  </sheetData>
  <sheetProtection sheet="1" autoFilter="0" formatColumns="0" formatRows="0" objects="1" scenarios="1" spinCount="100000" saltValue="LW0hliIGSXabMtoaORUi00/libSQkCLOBmYp2AFCyXCtkiuGJW+zMB7CDH2A9u5Ki7xD6urNeRCje8A6S0CbKQ==" hashValue="Hlr4ZKzR12Q+FN6mY/6xUyL7TUDljPjVHk1albc6ztErZO0IMwUWz7oH9XxBPl6pGqoTd+A84RN5xzmrlnXWiw==" algorithmName="SHA-512" password="CC35"/>
  <autoFilter ref="C105:K168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4:H94"/>
    <mergeCell ref="E96:H96"/>
    <mergeCell ref="E98:H98"/>
    <mergeCell ref="L2:V2"/>
  </mergeCells>
  <hyperlinks>
    <hyperlink ref="F110" r:id="rId1" display="https://podminky.urs.cz/item/CS_URS_2021_02/611131121"/>
    <hyperlink ref="F126" r:id="rId2" display="https://podminky.urs.cz/item/CS_URS_2021_02/611131125"/>
    <hyperlink ref="F138" r:id="rId3" display="https://podminky.urs.cz/item/CS_URS_2021_02/611142001"/>
    <hyperlink ref="F158" r:id="rId4" display="https://podminky.urs.cz/item/CS_URS_2021_02/611311131"/>
    <hyperlink ref="F174" r:id="rId5" display="https://podminky.urs.cz/item/CS_URS_2021_02/611311135"/>
    <hyperlink ref="F186" r:id="rId6" display="https://podminky.urs.cz/item/CS_URS_2021_02/612131121"/>
    <hyperlink ref="F274" r:id="rId7" display="https://podminky.urs.cz/item/CS_URS_2021_02/612142001"/>
    <hyperlink ref="F371" r:id="rId8" display="https://podminky.urs.cz/item/CS_URS_2021_02/612311131"/>
    <hyperlink ref="F471" r:id="rId9" display="https://podminky.urs.cz/item/CS_URS_2021_02/632441225"/>
    <hyperlink ref="F533" r:id="rId10" display="https://podminky.urs.cz/item/CS_URS_2021_02/632481213"/>
    <hyperlink ref="F545" r:id="rId11" display="https://podminky.urs.cz/item/CS_URS_2021_02/634112126"/>
    <hyperlink ref="F586" r:id="rId12" display="https://podminky.urs.cz/item/CS_URS_2021_02/642942951"/>
    <hyperlink ref="F642" r:id="rId13" display="https://podminky.urs.cz/item/CS_URS_2021_02/949101112"/>
    <hyperlink ref="F648" r:id="rId14" display="https://podminky.urs.cz/item/CS_URS_2021_02/998012103"/>
    <hyperlink ref="F652" r:id="rId15" display="https://podminky.urs.cz/item/CS_URS_2021_02/711493112"/>
    <hyperlink ref="F657" r:id="rId16" display="https://podminky.urs.cz/item/CS_URS_2021_02/711493122"/>
    <hyperlink ref="F688" r:id="rId17" display="https://podminky.urs.cz/item/CS_URS_2021_02/998711203"/>
    <hyperlink ref="F691" r:id="rId18" display="https://podminky.urs.cz/item/CS_URS_2021_02/713121111"/>
    <hyperlink ref="F719" r:id="rId19" display="https://podminky.urs.cz/item/CS_URS_2021_02/998713203"/>
    <hyperlink ref="F739" r:id="rId20" display="https://podminky.urs.cz/item/CS_URS_2021_02/725291511"/>
    <hyperlink ref="F744" r:id="rId21" display="https://podminky.urs.cz/item/CS_URS_2021_02/725291621"/>
    <hyperlink ref="F749" r:id="rId22" display="https://podminky.urs.cz/item/CS_URS_2021_02/725291631"/>
    <hyperlink ref="F766" r:id="rId23" display="https://podminky.urs.cz/item/CS_URS_2021_02/998725203"/>
    <hyperlink ref="F769" r:id="rId24" display="https://podminky.urs.cz/item/CS_URS_2021_02/763111326"/>
    <hyperlink ref="F781" r:id="rId25" display="https://podminky.urs.cz/item/CS_URS_2021_02/763111336"/>
    <hyperlink ref="F811" r:id="rId26" display="https://podminky.urs.cz/item/CS_URS_2021_02/763111362"/>
    <hyperlink ref="F818" r:id="rId27" display="https://podminky.urs.cz/item/CS_URS_2021_02/763111717"/>
    <hyperlink ref="F825" r:id="rId28" display="https://podminky.urs.cz/item/CS_URS_2021_02/763111771"/>
    <hyperlink ref="F832" r:id="rId29" display="https://podminky.urs.cz/item/CS_URS_2021_02/763164533"/>
    <hyperlink ref="F837" r:id="rId30" display="https://podminky.urs.cz/item/CS_URS_2021_02/763164553"/>
    <hyperlink ref="F843" r:id="rId31" display="https://podminky.urs.cz/item/CS_URS_2021_02/763173111"/>
    <hyperlink ref="F852" r:id="rId32" display="https://podminky.urs.cz/item/CS_URS_2021_02/763173121"/>
    <hyperlink ref="F861" r:id="rId33" display="https://podminky.urs.cz/item/CS_URS_2021_02/763411116"/>
    <hyperlink ref="F873" r:id="rId34" display="https://podminky.urs.cz/item/CS_URS_2021_02/763411126"/>
    <hyperlink ref="F894" r:id="rId35" display="https://podminky.urs.cz/item/CS_URS_2021_02/763431031"/>
    <hyperlink ref="F904" r:id="rId36" display="https://podminky.urs.cz/item/CS_URS_2021_02/998763403"/>
    <hyperlink ref="F907" r:id="rId37" display="https://podminky.urs.cz/item/CS_URS_2021_02/764111641"/>
    <hyperlink ref="F918" r:id="rId38" display="https://podminky.urs.cz/item/CS_URS_2021_02/998764203"/>
    <hyperlink ref="F930" r:id="rId39" display="https://podminky.urs.cz/item/CS_URS_2021_02/766211100"/>
    <hyperlink ref="F946" r:id="rId40" display="https://podminky.urs.cz/item/CS_URS_2021_02/766660171"/>
    <hyperlink ref="F964" r:id="rId41" display="https://podminky.urs.cz/item/CS_URS_2021_02/766660181"/>
    <hyperlink ref="F982" r:id="rId42" display="https://podminky.urs.cz/item/CS_URS_2021_02/766660182"/>
    <hyperlink ref="F993" r:id="rId43" display="https://podminky.urs.cz/item/CS_URS_2021_02/766660183"/>
    <hyperlink ref="F1011" r:id="rId44" display="https://podminky.urs.cz/item/CS_URS_2021_02/766660356"/>
    <hyperlink ref="F1027" r:id="rId45" display="https://podminky.urs.cz/item/CS_URS_2021_02/766693315"/>
    <hyperlink ref="F1043" r:id="rId46" display="https://podminky.urs.cz/item/CS_URS_2021_02/766694121"/>
    <hyperlink ref="F1054" r:id="rId47" display="https://podminky.urs.cz/item/CS_URS_2021_02/766694123"/>
    <hyperlink ref="F1065" r:id="rId48" display="https://podminky.urs.cz/item/CS_URS_2021_02/766694124"/>
    <hyperlink ref="F1074" r:id="rId49" display="https://podminky.urs.cz/item/CS_URS_2021_02/766699211"/>
    <hyperlink ref="F1101" r:id="rId50" display="https://podminky.urs.cz/item/CS_URS_2021_02/998766203"/>
    <hyperlink ref="F1157" r:id="rId51" display="https://podminky.urs.cz/item/CS_URS_2021_02/767163221"/>
    <hyperlink ref="F1172" r:id="rId52" display="https://podminky.urs.cz/item/CS_URS_2021_02/767211312"/>
    <hyperlink ref="F1183" r:id="rId53" display="https://podminky.urs.cz/item/CS_URS_2021_02/767220510"/>
    <hyperlink ref="F1202" r:id="rId54" display="https://podminky.urs.cz/item/CS_URS_2021_02/767250113"/>
    <hyperlink ref="F1211" r:id="rId55" display="https://podminky.urs.cz/item/CS_URS_2021_02/767995113"/>
    <hyperlink ref="F1224" r:id="rId56" display="https://podminky.urs.cz/item/CS_URS_2021_02/767995111"/>
    <hyperlink ref="F1254" r:id="rId57" display="https://podminky.urs.cz/item/CS_URS_2021_02/953965132"/>
    <hyperlink ref="F1261" r:id="rId58" display="https://podminky.urs.cz/item/CS_URS_2021_02/998767203"/>
    <hyperlink ref="F1271" r:id="rId59" display="https://podminky.urs.cz/item/CS_URS_2021_02/771151022"/>
    <hyperlink ref="F1290" r:id="rId60" display="https://podminky.urs.cz/item/CS_URS_2021_02/771574263"/>
    <hyperlink ref="F1302" r:id="rId61" display="https://podminky.urs.cz/item/CS_URS_2021_02/771577111"/>
    <hyperlink ref="F1308" r:id="rId62" display="https://podminky.urs.cz/item/CS_URS_2021_02/998771203"/>
    <hyperlink ref="F1311" r:id="rId63" display="https://podminky.urs.cz/item/CS_URS_2021_02/776111111"/>
    <hyperlink ref="F1317" r:id="rId64" display="https://podminky.urs.cz/item/CS_URS_2021_02/776211131"/>
    <hyperlink ref="F1329" r:id="rId65" display="https://podminky.urs.cz/item/CS_URS_2021_02/776411112"/>
    <hyperlink ref="F1381" r:id="rId66" display="https://podminky.urs.cz/item/CS_URS_2021_02/998776203"/>
    <hyperlink ref="F1384" r:id="rId67" display="https://podminky.urs.cz/item/CS_URS_2021_02/781474114"/>
    <hyperlink ref="F1446" r:id="rId68" display="https://podminky.urs.cz/item/CS_URS_2021_02/781491021"/>
    <hyperlink ref="F1456" r:id="rId69" display="https://podminky.urs.cz/item/CS_URS_2021_02/781494111"/>
    <hyperlink ref="F1462" r:id="rId70" display="https://podminky.urs.cz/item/CS_URS_2021_02/781494511"/>
    <hyperlink ref="F1493" r:id="rId71" display="https://podminky.urs.cz/item/CS_URS_2021_02/998781203"/>
    <hyperlink ref="F1496" r:id="rId72" display="https://podminky.urs.cz/item/CS_URS_2021_02/784211101"/>
    <hyperlink ref="F1562" r:id="rId73" display="https://podminky.urs.cz/item/CS_URS_2021_02/784211105"/>
    <hyperlink ref="F1616" r:id="rId74" display="https://podminky.urs.cz/item/CS_URS_2021_02/784211109"/>
    <hyperlink ref="F1638" r:id="rId75" display="https://podminky.urs.cz/item/CS_URS_2022_01/786623021"/>
    <hyperlink ref="F1656" r:id="rId76" display="https://podminky.urs.cz/item/CS_URS_2021_02/9987862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7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>
      <c r="B8" s="22"/>
      <c r="D8" s="145" t="s">
        <v>153</v>
      </c>
      <c r="L8" s="22"/>
    </row>
    <row r="9" s="1" customFormat="1" ht="16.5" customHeight="1">
      <c r="B9" s="22"/>
      <c r="E9" s="146" t="s">
        <v>6932</v>
      </c>
      <c r="F9" s="1"/>
      <c r="G9" s="1"/>
      <c r="H9" s="1"/>
      <c r="L9" s="22"/>
    </row>
    <row r="10" s="1" customFormat="1" ht="12" customHeight="1">
      <c r="B10" s="22"/>
      <c r="D10" s="145" t="s">
        <v>155</v>
      </c>
      <c r="L10" s="22"/>
    </row>
    <row r="11" s="2" customFormat="1" ht="16.5" customHeight="1">
      <c r="A11" s="40"/>
      <c r="B11" s="46"/>
      <c r="C11" s="40"/>
      <c r="D11" s="40"/>
      <c r="E11" s="158" t="s">
        <v>6933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7549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7550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16. 9. 2021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tr">
        <f>IF('Rekapitulace stavby'!AN10="","",'Rekapitulace stavby'!AN10)</f>
        <v>61988987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tr">
        <f>IF('Rekapitulace stavby'!E11="","",'Rekapitulace stavby'!E11)</f>
        <v>Ostravská univerzita, Dvořákova 138/7, Ostrava</v>
      </c>
      <c r="F19" s="40"/>
      <c r="G19" s="40"/>
      <c r="H19" s="40"/>
      <c r="I19" s="145" t="s">
        <v>29</v>
      </c>
      <c r="J19" s="135" t="str">
        <f>IF('Rekapitulace stavby'!AN11="","",'Rekapitulace stavby'!AN11)</f>
        <v/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30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29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32</v>
      </c>
      <c r="E24" s="40"/>
      <c r="F24" s="40"/>
      <c r="G24" s="40"/>
      <c r="H24" s="40"/>
      <c r="I24" s="145" t="s">
        <v>26</v>
      </c>
      <c r="J24" s="135" t="str">
        <f>IF('Rekapitulace stavby'!AN16="","",'Rekapitulace stavby'!AN16)</f>
        <v>60766859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tr">
        <f>IF('Rekapitulace stavby'!E17="","",'Rekapitulace stavby'!E17)</f>
        <v>Ing.arch.Martin Janda,Lomná 1895, Frenštát p.R.</v>
      </c>
      <c r="F25" s="40"/>
      <c r="G25" s="40"/>
      <c r="H25" s="40"/>
      <c r="I25" s="145" t="s">
        <v>29</v>
      </c>
      <c r="J25" s="135" t="str">
        <f>IF('Rekapitulace stavby'!AN17="","",'Rekapitulace stavby'!AN17)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36</v>
      </c>
      <c r="E27" s="40"/>
      <c r="F27" s="40"/>
      <c r="G27" s="40"/>
      <c r="H27" s="40"/>
      <c r="I27" s="145" t="s">
        <v>26</v>
      </c>
      <c r="J27" s="135" t="str">
        <f>IF('Rekapitulace stavby'!AN19="","",'Rekapitulace stavby'!AN19)</f>
        <v/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tr">
        <f>IF('Rekapitulace stavby'!E20="","",'Rekapitulace stavby'!E20)</f>
        <v xml:space="preserve"> </v>
      </c>
      <c r="F28" s="40"/>
      <c r="G28" s="40"/>
      <c r="H28" s="40"/>
      <c r="I28" s="145" t="s">
        <v>29</v>
      </c>
      <c r="J28" s="135" t="str">
        <f>IF('Rekapitulace stavby'!AN20="","",'Rekapitulace stavby'!AN20)</f>
        <v/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37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39</v>
      </c>
      <c r="E34" s="40"/>
      <c r="F34" s="40"/>
      <c r="G34" s="40"/>
      <c r="H34" s="40"/>
      <c r="I34" s="40"/>
      <c r="J34" s="156">
        <f>ROUND(J96,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41</v>
      </c>
      <c r="G36" s="40"/>
      <c r="H36" s="40"/>
      <c r="I36" s="157" t="s">
        <v>40</v>
      </c>
      <c r="J36" s="157" t="s">
        <v>42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43</v>
      </c>
      <c r="E37" s="145" t="s">
        <v>44</v>
      </c>
      <c r="F37" s="159">
        <f>ROUND((SUM(BE96:BE148)),  2)</f>
        <v>0</v>
      </c>
      <c r="G37" s="40"/>
      <c r="H37" s="40"/>
      <c r="I37" s="160">
        <v>0.20999999999999999</v>
      </c>
      <c r="J37" s="159">
        <f>ROUND(((SUM(BE96:BE148))*I37),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45</v>
      </c>
      <c r="F38" s="159">
        <f>ROUND((SUM(BF96:BF148)),  2)</f>
        <v>0</v>
      </c>
      <c r="G38" s="40"/>
      <c r="H38" s="40"/>
      <c r="I38" s="160">
        <v>0.14999999999999999</v>
      </c>
      <c r="J38" s="159">
        <f>ROUND(((SUM(BF96:BF148))*I38),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46</v>
      </c>
      <c r="F39" s="159">
        <f>ROUND((SUM(BG96:BG148)),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47</v>
      </c>
      <c r="F40" s="159">
        <f>ROUND((SUM(BH96:BH148)),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48</v>
      </c>
      <c r="F41" s="159">
        <f>ROUND((SUM(BI96:BI148)),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49</v>
      </c>
      <c r="E43" s="163"/>
      <c r="F43" s="163"/>
      <c r="G43" s="164" t="s">
        <v>50</v>
      </c>
      <c r="H43" s="165" t="s">
        <v>51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157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OU - stavební úpravy objektu ZW - děkanát Lékařské fakulty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153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6932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155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4" t="s">
        <v>6933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7549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0101 - Elektrická požární signalizace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 xml:space="preserve"> </v>
      </c>
      <c r="G60" s="42"/>
      <c r="H60" s="42"/>
      <c r="I60" s="34" t="s">
        <v>23</v>
      </c>
      <c r="J60" s="74" t="str">
        <f>IF(J16="","",J16)</f>
        <v>16. 9. 2021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Ostravská univerzita, Dvořákova 138/7, Ostrava</v>
      </c>
      <c r="G62" s="42"/>
      <c r="H62" s="42"/>
      <c r="I62" s="34" t="s">
        <v>32</v>
      </c>
      <c r="J62" s="38" t="str">
        <f>E25</f>
        <v>Ing.arch.Martin Janda,Lomná 1895, Frenštát p.R.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30</v>
      </c>
      <c r="D63" s="42"/>
      <c r="E63" s="42"/>
      <c r="F63" s="29" t="str">
        <f>IF(E22="","",E22)</f>
        <v>Vyplň údaj</v>
      </c>
      <c r="G63" s="42"/>
      <c r="H63" s="42"/>
      <c r="I63" s="34" t="s">
        <v>36</v>
      </c>
      <c r="J63" s="38" t="str">
        <f>E28</f>
        <v xml:space="preserve"> 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158</v>
      </c>
      <c r="D65" s="174"/>
      <c r="E65" s="174"/>
      <c r="F65" s="174"/>
      <c r="G65" s="174"/>
      <c r="H65" s="174"/>
      <c r="I65" s="174"/>
      <c r="J65" s="175" t="s">
        <v>159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71</v>
      </c>
      <c r="D67" s="42"/>
      <c r="E67" s="42"/>
      <c r="F67" s="42"/>
      <c r="G67" s="42"/>
      <c r="H67" s="42"/>
      <c r="I67" s="42"/>
      <c r="J67" s="104">
        <f>J96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160</v>
      </c>
    </row>
    <row r="68" s="9" customFormat="1" ht="24.96" customHeight="1">
      <c r="A68" s="9"/>
      <c r="B68" s="177"/>
      <c r="C68" s="178"/>
      <c r="D68" s="179" t="s">
        <v>7551</v>
      </c>
      <c r="E68" s="180"/>
      <c r="F68" s="180"/>
      <c r="G68" s="180"/>
      <c r="H68" s="180"/>
      <c r="I68" s="180"/>
      <c r="J68" s="181">
        <f>J97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7"/>
      <c r="C69" s="178"/>
      <c r="D69" s="179" t="s">
        <v>7552</v>
      </c>
      <c r="E69" s="180"/>
      <c r="F69" s="180"/>
      <c r="G69" s="180"/>
      <c r="H69" s="180"/>
      <c r="I69" s="180"/>
      <c r="J69" s="181">
        <f>J128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7"/>
      <c r="C70" s="178"/>
      <c r="D70" s="179" t="s">
        <v>7553</v>
      </c>
      <c r="E70" s="180"/>
      <c r="F70" s="180"/>
      <c r="G70" s="180"/>
      <c r="H70" s="180"/>
      <c r="I70" s="180"/>
      <c r="J70" s="181">
        <f>J133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7"/>
      <c r="C71" s="178"/>
      <c r="D71" s="179" t="s">
        <v>7554</v>
      </c>
      <c r="E71" s="180"/>
      <c r="F71" s="180"/>
      <c r="G71" s="180"/>
      <c r="H71" s="180"/>
      <c r="I71" s="180"/>
      <c r="J71" s="181">
        <f>J135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7"/>
      <c r="C72" s="178"/>
      <c r="D72" s="179" t="s">
        <v>7555</v>
      </c>
      <c r="E72" s="180"/>
      <c r="F72" s="180"/>
      <c r="G72" s="180"/>
      <c r="H72" s="180"/>
      <c r="I72" s="180"/>
      <c r="J72" s="181">
        <f>J143</f>
        <v>0</v>
      </c>
      <c r="K72" s="178"/>
      <c r="L72" s="182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2" customFormat="1" ht="21.84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61"/>
      <c r="C74" s="62"/>
      <c r="D74" s="62"/>
      <c r="E74" s="62"/>
      <c r="F74" s="62"/>
      <c r="G74" s="62"/>
      <c r="H74" s="62"/>
      <c r="I74" s="62"/>
      <c r="J74" s="62"/>
      <c r="K74" s="6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8" s="2" customFormat="1" ht="6.96" customHeight="1">
      <c r="A78" s="40"/>
      <c r="B78" s="63"/>
      <c r="C78" s="64"/>
      <c r="D78" s="64"/>
      <c r="E78" s="64"/>
      <c r="F78" s="64"/>
      <c r="G78" s="64"/>
      <c r="H78" s="64"/>
      <c r="I78" s="64"/>
      <c r="J78" s="64"/>
      <c r="K78" s="64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24.96" customHeight="1">
      <c r="A79" s="40"/>
      <c r="B79" s="41"/>
      <c r="C79" s="25" t="s">
        <v>173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16</v>
      </c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172" t="str">
        <f>E7</f>
        <v>OU - stavební úpravy objektu ZW - děkanát Lékařské fakulty</v>
      </c>
      <c r="F82" s="34"/>
      <c r="G82" s="34"/>
      <c r="H82" s="34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1" customFormat="1" ht="12" customHeight="1">
      <c r="B83" s="23"/>
      <c r="C83" s="34" t="s">
        <v>153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1" customFormat="1" ht="16.5" customHeight="1">
      <c r="B84" s="23"/>
      <c r="C84" s="24"/>
      <c r="D84" s="24"/>
      <c r="E84" s="172" t="s">
        <v>6932</v>
      </c>
      <c r="F84" s="24"/>
      <c r="G84" s="24"/>
      <c r="H84" s="24"/>
      <c r="I84" s="24"/>
      <c r="J84" s="24"/>
      <c r="K84" s="24"/>
      <c r="L84" s="22"/>
    </row>
    <row r="85" s="1" customFormat="1" ht="12" customHeight="1">
      <c r="B85" s="23"/>
      <c r="C85" s="34" t="s">
        <v>155</v>
      </c>
      <c r="D85" s="24"/>
      <c r="E85" s="24"/>
      <c r="F85" s="24"/>
      <c r="G85" s="24"/>
      <c r="H85" s="24"/>
      <c r="I85" s="24"/>
      <c r="J85" s="24"/>
      <c r="K85" s="24"/>
      <c r="L85" s="22"/>
    </row>
    <row r="86" s="2" customFormat="1" ht="16.5" customHeight="1">
      <c r="A86" s="40"/>
      <c r="B86" s="41"/>
      <c r="C86" s="42"/>
      <c r="D86" s="42"/>
      <c r="E86" s="294" t="s">
        <v>6933</v>
      </c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7549</v>
      </c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6.5" customHeight="1">
      <c r="A88" s="40"/>
      <c r="B88" s="41"/>
      <c r="C88" s="42"/>
      <c r="D88" s="42"/>
      <c r="E88" s="71" t="str">
        <f>E13</f>
        <v>0101 - Elektrická požární signalizace</v>
      </c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21</v>
      </c>
      <c r="D90" s="42"/>
      <c r="E90" s="42"/>
      <c r="F90" s="29" t="str">
        <f>F16</f>
        <v xml:space="preserve"> </v>
      </c>
      <c r="G90" s="42"/>
      <c r="H90" s="42"/>
      <c r="I90" s="34" t="s">
        <v>23</v>
      </c>
      <c r="J90" s="74" t="str">
        <f>IF(J16="","",J16)</f>
        <v>16. 9. 2021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40.05" customHeight="1">
      <c r="A92" s="40"/>
      <c r="B92" s="41"/>
      <c r="C92" s="34" t="s">
        <v>25</v>
      </c>
      <c r="D92" s="42"/>
      <c r="E92" s="42"/>
      <c r="F92" s="29" t="str">
        <f>E19</f>
        <v>Ostravská univerzita, Dvořákova 138/7, Ostrava</v>
      </c>
      <c r="G92" s="42"/>
      <c r="H92" s="42"/>
      <c r="I92" s="34" t="s">
        <v>32</v>
      </c>
      <c r="J92" s="38" t="str">
        <f>E25</f>
        <v>Ing.arch.Martin Janda,Lomná 1895, Frenštát p.R.</v>
      </c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5.15" customHeight="1">
      <c r="A93" s="40"/>
      <c r="B93" s="41"/>
      <c r="C93" s="34" t="s">
        <v>30</v>
      </c>
      <c r="D93" s="42"/>
      <c r="E93" s="42"/>
      <c r="F93" s="29" t="str">
        <f>IF(E22="","",E22)</f>
        <v>Vyplň údaj</v>
      </c>
      <c r="G93" s="42"/>
      <c r="H93" s="42"/>
      <c r="I93" s="34" t="s">
        <v>36</v>
      </c>
      <c r="J93" s="38" t="str">
        <f>E28</f>
        <v xml:space="preserve"> 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0.32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11" customFormat="1" ht="29.28" customHeight="1">
      <c r="A95" s="188"/>
      <c r="B95" s="189"/>
      <c r="C95" s="190" t="s">
        <v>174</v>
      </c>
      <c r="D95" s="191" t="s">
        <v>58</v>
      </c>
      <c r="E95" s="191" t="s">
        <v>54</v>
      </c>
      <c r="F95" s="191" t="s">
        <v>55</v>
      </c>
      <c r="G95" s="191" t="s">
        <v>175</v>
      </c>
      <c r="H95" s="191" t="s">
        <v>176</v>
      </c>
      <c r="I95" s="191" t="s">
        <v>177</v>
      </c>
      <c r="J95" s="191" t="s">
        <v>159</v>
      </c>
      <c r="K95" s="192" t="s">
        <v>178</v>
      </c>
      <c r="L95" s="193"/>
      <c r="M95" s="94" t="s">
        <v>19</v>
      </c>
      <c r="N95" s="95" t="s">
        <v>43</v>
      </c>
      <c r="O95" s="95" t="s">
        <v>179</v>
      </c>
      <c r="P95" s="95" t="s">
        <v>180</v>
      </c>
      <c r="Q95" s="95" t="s">
        <v>181</v>
      </c>
      <c r="R95" s="95" t="s">
        <v>182</v>
      </c>
      <c r="S95" s="95" t="s">
        <v>183</v>
      </c>
      <c r="T95" s="96" t="s">
        <v>184</v>
      </c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</row>
    <row r="96" s="2" customFormat="1" ht="22.8" customHeight="1">
      <c r="A96" s="40"/>
      <c r="B96" s="41"/>
      <c r="C96" s="101" t="s">
        <v>185</v>
      </c>
      <c r="D96" s="42"/>
      <c r="E96" s="42"/>
      <c r="F96" s="42"/>
      <c r="G96" s="42"/>
      <c r="H96" s="42"/>
      <c r="I96" s="42"/>
      <c r="J96" s="194">
        <f>BK96</f>
        <v>0</v>
      </c>
      <c r="K96" s="42"/>
      <c r="L96" s="46"/>
      <c r="M96" s="97"/>
      <c r="N96" s="195"/>
      <c r="O96" s="98"/>
      <c r="P96" s="196">
        <f>P97+P128+P133+P135+P143</f>
        <v>0</v>
      </c>
      <c r="Q96" s="98"/>
      <c r="R96" s="196">
        <f>R97+R128+R133+R135+R143</f>
        <v>0</v>
      </c>
      <c r="S96" s="98"/>
      <c r="T96" s="197">
        <f>T97+T128+T133+T135+T143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72</v>
      </c>
      <c r="AU96" s="19" t="s">
        <v>160</v>
      </c>
      <c r="BK96" s="198">
        <f>BK97+BK128+BK133+BK135+BK143</f>
        <v>0</v>
      </c>
    </row>
    <row r="97" s="12" customFormat="1" ht="25.92" customHeight="1">
      <c r="A97" s="12"/>
      <c r="B97" s="199"/>
      <c r="C97" s="200"/>
      <c r="D97" s="201" t="s">
        <v>72</v>
      </c>
      <c r="E97" s="202" t="s">
        <v>5257</v>
      </c>
      <c r="F97" s="202" t="s">
        <v>7556</v>
      </c>
      <c r="G97" s="200"/>
      <c r="H97" s="200"/>
      <c r="I97" s="203"/>
      <c r="J97" s="204">
        <f>BK97</f>
        <v>0</v>
      </c>
      <c r="K97" s="200"/>
      <c r="L97" s="205"/>
      <c r="M97" s="206"/>
      <c r="N97" s="207"/>
      <c r="O97" s="207"/>
      <c r="P97" s="208">
        <f>SUM(P98:P127)</f>
        <v>0</v>
      </c>
      <c r="Q97" s="207"/>
      <c r="R97" s="208">
        <f>SUM(R98:R127)</f>
        <v>0</v>
      </c>
      <c r="S97" s="207"/>
      <c r="T97" s="209">
        <f>SUM(T98:T127)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0" t="s">
        <v>80</v>
      </c>
      <c r="AT97" s="211" t="s">
        <v>72</v>
      </c>
      <c r="AU97" s="211" t="s">
        <v>73</v>
      </c>
      <c r="AY97" s="210" t="s">
        <v>188</v>
      </c>
      <c r="BK97" s="212">
        <f>SUM(BK98:BK127)</f>
        <v>0</v>
      </c>
    </row>
    <row r="98" s="2" customFormat="1" ht="16.5" customHeight="1">
      <c r="A98" s="40"/>
      <c r="B98" s="41"/>
      <c r="C98" s="215" t="s">
        <v>80</v>
      </c>
      <c r="D98" s="215" t="s">
        <v>190</v>
      </c>
      <c r="E98" s="216" t="s">
        <v>7557</v>
      </c>
      <c r="F98" s="217" t="s">
        <v>7558</v>
      </c>
      <c r="G98" s="218" t="s">
        <v>1352</v>
      </c>
      <c r="H98" s="219">
        <v>1</v>
      </c>
      <c r="I98" s="220"/>
      <c r="J98" s="221">
        <f>ROUND(I98*H98,2)</f>
        <v>0</v>
      </c>
      <c r="K98" s="217" t="s">
        <v>19</v>
      </c>
      <c r="L98" s="46"/>
      <c r="M98" s="222" t="s">
        <v>19</v>
      </c>
      <c r="N98" s="223" t="s">
        <v>44</v>
      </c>
      <c r="O98" s="86"/>
      <c r="P98" s="224">
        <f>O98*H98</f>
        <v>0</v>
      </c>
      <c r="Q98" s="224">
        <v>0</v>
      </c>
      <c r="R98" s="224">
        <f>Q98*H98</f>
        <v>0</v>
      </c>
      <c r="S98" s="224">
        <v>0</v>
      </c>
      <c r="T98" s="225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6" t="s">
        <v>135</v>
      </c>
      <c r="AT98" s="226" t="s">
        <v>190</v>
      </c>
      <c r="AU98" s="226" t="s">
        <v>80</v>
      </c>
      <c r="AY98" s="19" t="s">
        <v>188</v>
      </c>
      <c r="BE98" s="227">
        <f>IF(N98="základní",J98,0)</f>
        <v>0</v>
      </c>
      <c r="BF98" s="227">
        <f>IF(N98="snížená",J98,0)</f>
        <v>0</v>
      </c>
      <c r="BG98" s="227">
        <f>IF(N98="zákl. přenesená",J98,0)</f>
        <v>0</v>
      </c>
      <c r="BH98" s="227">
        <f>IF(N98="sníž. přenesená",J98,0)</f>
        <v>0</v>
      </c>
      <c r="BI98" s="227">
        <f>IF(N98="nulová",J98,0)</f>
        <v>0</v>
      </c>
      <c r="BJ98" s="19" t="s">
        <v>80</v>
      </c>
      <c r="BK98" s="227">
        <f>ROUND(I98*H98,2)</f>
        <v>0</v>
      </c>
      <c r="BL98" s="19" t="s">
        <v>135</v>
      </c>
      <c r="BM98" s="226" t="s">
        <v>82</v>
      </c>
    </row>
    <row r="99" s="2" customFormat="1" ht="16.5" customHeight="1">
      <c r="A99" s="40"/>
      <c r="B99" s="41"/>
      <c r="C99" s="215" t="s">
        <v>82</v>
      </c>
      <c r="D99" s="215" t="s">
        <v>190</v>
      </c>
      <c r="E99" s="216" t="s">
        <v>7559</v>
      </c>
      <c r="F99" s="217" t="s">
        <v>7560</v>
      </c>
      <c r="G99" s="218" t="s">
        <v>1352</v>
      </c>
      <c r="H99" s="219">
        <v>2</v>
      </c>
      <c r="I99" s="220"/>
      <c r="J99" s="221">
        <f>ROUND(I99*H99,2)</f>
        <v>0</v>
      </c>
      <c r="K99" s="217" t="s">
        <v>19</v>
      </c>
      <c r="L99" s="46"/>
      <c r="M99" s="222" t="s">
        <v>19</v>
      </c>
      <c r="N99" s="223" t="s">
        <v>44</v>
      </c>
      <c r="O99" s="86"/>
      <c r="P99" s="224">
        <f>O99*H99</f>
        <v>0</v>
      </c>
      <c r="Q99" s="224">
        <v>0</v>
      </c>
      <c r="R99" s="224">
        <f>Q99*H99</f>
        <v>0</v>
      </c>
      <c r="S99" s="224">
        <v>0</v>
      </c>
      <c r="T99" s="225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6" t="s">
        <v>135</v>
      </c>
      <c r="AT99" s="226" t="s">
        <v>190</v>
      </c>
      <c r="AU99" s="226" t="s">
        <v>80</v>
      </c>
      <c r="AY99" s="19" t="s">
        <v>188</v>
      </c>
      <c r="BE99" s="227">
        <f>IF(N99="základní",J99,0)</f>
        <v>0</v>
      </c>
      <c r="BF99" s="227">
        <f>IF(N99="snížená",J99,0)</f>
        <v>0</v>
      </c>
      <c r="BG99" s="227">
        <f>IF(N99="zákl. přenesená",J99,0)</f>
        <v>0</v>
      </c>
      <c r="BH99" s="227">
        <f>IF(N99="sníž. přenesená",J99,0)</f>
        <v>0</v>
      </c>
      <c r="BI99" s="227">
        <f>IF(N99="nulová",J99,0)</f>
        <v>0</v>
      </c>
      <c r="BJ99" s="19" t="s">
        <v>80</v>
      </c>
      <c r="BK99" s="227">
        <f>ROUND(I99*H99,2)</f>
        <v>0</v>
      </c>
      <c r="BL99" s="19" t="s">
        <v>135</v>
      </c>
      <c r="BM99" s="226" t="s">
        <v>135</v>
      </c>
    </row>
    <row r="100" s="2" customFormat="1" ht="16.5" customHeight="1">
      <c r="A100" s="40"/>
      <c r="B100" s="41"/>
      <c r="C100" s="215" t="s">
        <v>129</v>
      </c>
      <c r="D100" s="215" t="s">
        <v>190</v>
      </c>
      <c r="E100" s="216" t="s">
        <v>7561</v>
      </c>
      <c r="F100" s="217" t="s">
        <v>7562</v>
      </c>
      <c r="G100" s="218" t="s">
        <v>1352</v>
      </c>
      <c r="H100" s="219">
        <v>1</v>
      </c>
      <c r="I100" s="220"/>
      <c r="J100" s="221">
        <f>ROUND(I100*H100,2)</f>
        <v>0</v>
      </c>
      <c r="K100" s="217" t="s">
        <v>19</v>
      </c>
      <c r="L100" s="46"/>
      <c r="M100" s="222" t="s">
        <v>19</v>
      </c>
      <c r="N100" s="223" t="s">
        <v>44</v>
      </c>
      <c r="O100" s="86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135</v>
      </c>
      <c r="AT100" s="226" t="s">
        <v>190</v>
      </c>
      <c r="AU100" s="226" t="s">
        <v>80</v>
      </c>
      <c r="AY100" s="19" t="s">
        <v>188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135</v>
      </c>
      <c r="BM100" s="226" t="s">
        <v>258</v>
      </c>
    </row>
    <row r="101" s="2" customFormat="1" ht="16.5" customHeight="1">
      <c r="A101" s="40"/>
      <c r="B101" s="41"/>
      <c r="C101" s="215" t="s">
        <v>135</v>
      </c>
      <c r="D101" s="215" t="s">
        <v>190</v>
      </c>
      <c r="E101" s="216" t="s">
        <v>7563</v>
      </c>
      <c r="F101" s="217" t="s">
        <v>7564</v>
      </c>
      <c r="G101" s="218" t="s">
        <v>1352</v>
      </c>
      <c r="H101" s="219">
        <v>1</v>
      </c>
      <c r="I101" s="220"/>
      <c r="J101" s="221">
        <f>ROUND(I101*H101,2)</f>
        <v>0</v>
      </c>
      <c r="K101" s="217" t="s">
        <v>19</v>
      </c>
      <c r="L101" s="46"/>
      <c r="M101" s="222" t="s">
        <v>19</v>
      </c>
      <c r="N101" s="223" t="s">
        <v>44</v>
      </c>
      <c r="O101" s="86"/>
      <c r="P101" s="224">
        <f>O101*H101</f>
        <v>0</v>
      </c>
      <c r="Q101" s="224">
        <v>0</v>
      </c>
      <c r="R101" s="224">
        <f>Q101*H101</f>
        <v>0</v>
      </c>
      <c r="S101" s="224">
        <v>0</v>
      </c>
      <c r="T101" s="225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6" t="s">
        <v>135</v>
      </c>
      <c r="AT101" s="226" t="s">
        <v>190</v>
      </c>
      <c r="AU101" s="226" t="s">
        <v>80</v>
      </c>
      <c r="AY101" s="19" t="s">
        <v>188</v>
      </c>
      <c r="BE101" s="227">
        <f>IF(N101="základní",J101,0)</f>
        <v>0</v>
      </c>
      <c r="BF101" s="227">
        <f>IF(N101="snížená",J101,0)</f>
        <v>0</v>
      </c>
      <c r="BG101" s="227">
        <f>IF(N101="zákl. přenesená",J101,0)</f>
        <v>0</v>
      </c>
      <c r="BH101" s="227">
        <f>IF(N101="sníž. přenesená",J101,0)</f>
        <v>0</v>
      </c>
      <c r="BI101" s="227">
        <f>IF(N101="nulová",J101,0)</f>
        <v>0</v>
      </c>
      <c r="BJ101" s="19" t="s">
        <v>80</v>
      </c>
      <c r="BK101" s="227">
        <f>ROUND(I101*H101,2)</f>
        <v>0</v>
      </c>
      <c r="BL101" s="19" t="s">
        <v>135</v>
      </c>
      <c r="BM101" s="226" t="s">
        <v>268</v>
      </c>
    </row>
    <row r="102" s="2" customFormat="1" ht="16.5" customHeight="1">
      <c r="A102" s="40"/>
      <c r="B102" s="41"/>
      <c r="C102" s="215" t="s">
        <v>253</v>
      </c>
      <c r="D102" s="215" t="s">
        <v>190</v>
      </c>
      <c r="E102" s="216" t="s">
        <v>7565</v>
      </c>
      <c r="F102" s="217" t="s">
        <v>7566</v>
      </c>
      <c r="G102" s="218" t="s">
        <v>1352</v>
      </c>
      <c r="H102" s="219">
        <v>1</v>
      </c>
      <c r="I102" s="220"/>
      <c r="J102" s="221">
        <f>ROUND(I102*H102,2)</f>
        <v>0</v>
      </c>
      <c r="K102" s="217" t="s">
        <v>19</v>
      </c>
      <c r="L102" s="46"/>
      <c r="M102" s="222" t="s">
        <v>19</v>
      </c>
      <c r="N102" s="223" t="s">
        <v>44</v>
      </c>
      <c r="O102" s="86"/>
      <c r="P102" s="224">
        <f>O102*H102</f>
        <v>0</v>
      </c>
      <c r="Q102" s="224">
        <v>0</v>
      </c>
      <c r="R102" s="224">
        <f>Q102*H102</f>
        <v>0</v>
      </c>
      <c r="S102" s="224">
        <v>0</v>
      </c>
      <c r="T102" s="225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6" t="s">
        <v>135</v>
      </c>
      <c r="AT102" s="226" t="s">
        <v>190</v>
      </c>
      <c r="AU102" s="226" t="s">
        <v>80</v>
      </c>
      <c r="AY102" s="19" t="s">
        <v>188</v>
      </c>
      <c r="BE102" s="227">
        <f>IF(N102="základní",J102,0)</f>
        <v>0</v>
      </c>
      <c r="BF102" s="227">
        <f>IF(N102="snížená",J102,0)</f>
        <v>0</v>
      </c>
      <c r="BG102" s="227">
        <f>IF(N102="zákl. přenesená",J102,0)</f>
        <v>0</v>
      </c>
      <c r="BH102" s="227">
        <f>IF(N102="sníž. přenesená",J102,0)</f>
        <v>0</v>
      </c>
      <c r="BI102" s="227">
        <f>IF(N102="nulová",J102,0)</f>
        <v>0</v>
      </c>
      <c r="BJ102" s="19" t="s">
        <v>80</v>
      </c>
      <c r="BK102" s="227">
        <f>ROUND(I102*H102,2)</f>
        <v>0</v>
      </c>
      <c r="BL102" s="19" t="s">
        <v>135</v>
      </c>
      <c r="BM102" s="226" t="s">
        <v>286</v>
      </c>
    </row>
    <row r="103" s="2" customFormat="1" ht="16.5" customHeight="1">
      <c r="A103" s="40"/>
      <c r="B103" s="41"/>
      <c r="C103" s="215" t="s">
        <v>258</v>
      </c>
      <c r="D103" s="215" t="s">
        <v>190</v>
      </c>
      <c r="E103" s="216" t="s">
        <v>7567</v>
      </c>
      <c r="F103" s="217" t="s">
        <v>7568</v>
      </c>
      <c r="G103" s="218" t="s">
        <v>1352</v>
      </c>
      <c r="H103" s="219">
        <v>1</v>
      </c>
      <c r="I103" s="220"/>
      <c r="J103" s="221">
        <f>ROUND(I103*H103,2)</f>
        <v>0</v>
      </c>
      <c r="K103" s="217" t="s">
        <v>19</v>
      </c>
      <c r="L103" s="46"/>
      <c r="M103" s="222" t="s">
        <v>19</v>
      </c>
      <c r="N103" s="223" t="s">
        <v>44</v>
      </c>
      <c r="O103" s="86"/>
      <c r="P103" s="224">
        <f>O103*H103</f>
        <v>0</v>
      </c>
      <c r="Q103" s="224">
        <v>0</v>
      </c>
      <c r="R103" s="224">
        <f>Q103*H103</f>
        <v>0</v>
      </c>
      <c r="S103" s="224">
        <v>0</v>
      </c>
      <c r="T103" s="225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6" t="s">
        <v>135</v>
      </c>
      <c r="AT103" s="226" t="s">
        <v>190</v>
      </c>
      <c r="AU103" s="226" t="s">
        <v>80</v>
      </c>
      <c r="AY103" s="19" t="s">
        <v>188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19" t="s">
        <v>80</v>
      </c>
      <c r="BK103" s="227">
        <f>ROUND(I103*H103,2)</f>
        <v>0</v>
      </c>
      <c r="BL103" s="19" t="s">
        <v>135</v>
      </c>
      <c r="BM103" s="226" t="s">
        <v>305</v>
      </c>
    </row>
    <row r="104" s="2" customFormat="1" ht="16.5" customHeight="1">
      <c r="A104" s="40"/>
      <c r="B104" s="41"/>
      <c r="C104" s="215" t="s">
        <v>263</v>
      </c>
      <c r="D104" s="215" t="s">
        <v>190</v>
      </c>
      <c r="E104" s="216" t="s">
        <v>7569</v>
      </c>
      <c r="F104" s="217" t="s">
        <v>7570</v>
      </c>
      <c r="G104" s="218" t="s">
        <v>1352</v>
      </c>
      <c r="H104" s="219">
        <v>1</v>
      </c>
      <c r="I104" s="220"/>
      <c r="J104" s="221">
        <f>ROUND(I104*H104,2)</f>
        <v>0</v>
      </c>
      <c r="K104" s="217" t="s">
        <v>19</v>
      </c>
      <c r="L104" s="46"/>
      <c r="M104" s="222" t="s">
        <v>19</v>
      </c>
      <c r="N104" s="223" t="s">
        <v>44</v>
      </c>
      <c r="O104" s="86"/>
      <c r="P104" s="224">
        <f>O104*H104</f>
        <v>0</v>
      </c>
      <c r="Q104" s="224">
        <v>0</v>
      </c>
      <c r="R104" s="224">
        <f>Q104*H104</f>
        <v>0</v>
      </c>
      <c r="S104" s="224">
        <v>0</v>
      </c>
      <c r="T104" s="225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6" t="s">
        <v>135</v>
      </c>
      <c r="AT104" s="226" t="s">
        <v>190</v>
      </c>
      <c r="AU104" s="226" t="s">
        <v>80</v>
      </c>
      <c r="AY104" s="19" t="s">
        <v>188</v>
      </c>
      <c r="BE104" s="227">
        <f>IF(N104="základní",J104,0)</f>
        <v>0</v>
      </c>
      <c r="BF104" s="227">
        <f>IF(N104="snížená",J104,0)</f>
        <v>0</v>
      </c>
      <c r="BG104" s="227">
        <f>IF(N104="zákl. přenesená",J104,0)</f>
        <v>0</v>
      </c>
      <c r="BH104" s="227">
        <f>IF(N104="sníž. přenesená",J104,0)</f>
        <v>0</v>
      </c>
      <c r="BI104" s="227">
        <f>IF(N104="nulová",J104,0)</f>
        <v>0</v>
      </c>
      <c r="BJ104" s="19" t="s">
        <v>80</v>
      </c>
      <c r="BK104" s="227">
        <f>ROUND(I104*H104,2)</f>
        <v>0</v>
      </c>
      <c r="BL104" s="19" t="s">
        <v>135</v>
      </c>
      <c r="BM104" s="226" t="s">
        <v>321</v>
      </c>
    </row>
    <row r="105" s="2" customFormat="1" ht="16.5" customHeight="1">
      <c r="A105" s="40"/>
      <c r="B105" s="41"/>
      <c r="C105" s="215" t="s">
        <v>268</v>
      </c>
      <c r="D105" s="215" t="s">
        <v>190</v>
      </c>
      <c r="E105" s="216" t="s">
        <v>7571</v>
      </c>
      <c r="F105" s="217" t="s">
        <v>7572</v>
      </c>
      <c r="G105" s="218" t="s">
        <v>1352</v>
      </c>
      <c r="H105" s="219">
        <v>1</v>
      </c>
      <c r="I105" s="220"/>
      <c r="J105" s="221">
        <f>ROUND(I105*H105,2)</f>
        <v>0</v>
      </c>
      <c r="K105" s="217" t="s">
        <v>19</v>
      </c>
      <c r="L105" s="46"/>
      <c r="M105" s="222" t="s">
        <v>19</v>
      </c>
      <c r="N105" s="223" t="s">
        <v>44</v>
      </c>
      <c r="O105" s="86"/>
      <c r="P105" s="224">
        <f>O105*H105</f>
        <v>0</v>
      </c>
      <c r="Q105" s="224">
        <v>0</v>
      </c>
      <c r="R105" s="224">
        <f>Q105*H105</f>
        <v>0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135</v>
      </c>
      <c r="AT105" s="226" t="s">
        <v>190</v>
      </c>
      <c r="AU105" s="226" t="s">
        <v>80</v>
      </c>
      <c r="AY105" s="19" t="s">
        <v>188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135</v>
      </c>
      <c r="BM105" s="226" t="s">
        <v>342</v>
      </c>
    </row>
    <row r="106" s="2" customFormat="1" ht="16.5" customHeight="1">
      <c r="A106" s="40"/>
      <c r="B106" s="41"/>
      <c r="C106" s="215" t="s">
        <v>239</v>
      </c>
      <c r="D106" s="215" t="s">
        <v>190</v>
      </c>
      <c r="E106" s="216" t="s">
        <v>7573</v>
      </c>
      <c r="F106" s="217" t="s">
        <v>7574</v>
      </c>
      <c r="G106" s="218" t="s">
        <v>1352</v>
      </c>
      <c r="H106" s="219">
        <v>1</v>
      </c>
      <c r="I106" s="220"/>
      <c r="J106" s="221">
        <f>ROUND(I106*H106,2)</f>
        <v>0</v>
      </c>
      <c r="K106" s="217" t="s">
        <v>19</v>
      </c>
      <c r="L106" s="46"/>
      <c r="M106" s="222" t="s">
        <v>19</v>
      </c>
      <c r="N106" s="223" t="s">
        <v>44</v>
      </c>
      <c r="O106" s="86"/>
      <c r="P106" s="224">
        <f>O106*H106</f>
        <v>0</v>
      </c>
      <c r="Q106" s="224">
        <v>0</v>
      </c>
      <c r="R106" s="224">
        <f>Q106*H106</f>
        <v>0</v>
      </c>
      <c r="S106" s="224">
        <v>0</v>
      </c>
      <c r="T106" s="225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6" t="s">
        <v>135</v>
      </c>
      <c r="AT106" s="226" t="s">
        <v>190</v>
      </c>
      <c r="AU106" s="226" t="s">
        <v>80</v>
      </c>
      <c r="AY106" s="19" t="s">
        <v>188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19" t="s">
        <v>80</v>
      </c>
      <c r="BK106" s="227">
        <f>ROUND(I106*H106,2)</f>
        <v>0</v>
      </c>
      <c r="BL106" s="19" t="s">
        <v>135</v>
      </c>
      <c r="BM106" s="226" t="s">
        <v>355</v>
      </c>
    </row>
    <row r="107" s="2" customFormat="1" ht="16.5" customHeight="1">
      <c r="A107" s="40"/>
      <c r="B107" s="41"/>
      <c r="C107" s="215" t="s">
        <v>286</v>
      </c>
      <c r="D107" s="215" t="s">
        <v>190</v>
      </c>
      <c r="E107" s="216" t="s">
        <v>7575</v>
      </c>
      <c r="F107" s="217" t="s">
        <v>7576</v>
      </c>
      <c r="G107" s="218" t="s">
        <v>1352</v>
      </c>
      <c r="H107" s="219">
        <v>1</v>
      </c>
      <c r="I107" s="220"/>
      <c r="J107" s="221">
        <f>ROUND(I107*H107,2)</f>
        <v>0</v>
      </c>
      <c r="K107" s="217" t="s">
        <v>19</v>
      </c>
      <c r="L107" s="46"/>
      <c r="M107" s="222" t="s">
        <v>19</v>
      </c>
      <c r="N107" s="223" t="s">
        <v>44</v>
      </c>
      <c r="O107" s="86"/>
      <c r="P107" s="224">
        <f>O107*H107</f>
        <v>0</v>
      </c>
      <c r="Q107" s="224">
        <v>0</v>
      </c>
      <c r="R107" s="224">
        <f>Q107*H107</f>
        <v>0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135</v>
      </c>
      <c r="AT107" s="226" t="s">
        <v>190</v>
      </c>
      <c r="AU107" s="226" t="s">
        <v>80</v>
      </c>
      <c r="AY107" s="19" t="s">
        <v>188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135</v>
      </c>
      <c r="BM107" s="226" t="s">
        <v>375</v>
      </c>
    </row>
    <row r="108" s="2" customFormat="1" ht="16.5" customHeight="1">
      <c r="A108" s="40"/>
      <c r="B108" s="41"/>
      <c r="C108" s="215" t="s">
        <v>296</v>
      </c>
      <c r="D108" s="215" t="s">
        <v>190</v>
      </c>
      <c r="E108" s="216" t="s">
        <v>7577</v>
      </c>
      <c r="F108" s="217" t="s">
        <v>7578</v>
      </c>
      <c r="G108" s="218" t="s">
        <v>1352</v>
      </c>
      <c r="H108" s="219">
        <v>1</v>
      </c>
      <c r="I108" s="220"/>
      <c r="J108" s="221">
        <f>ROUND(I108*H108,2)</f>
        <v>0</v>
      </c>
      <c r="K108" s="217" t="s">
        <v>19</v>
      </c>
      <c r="L108" s="46"/>
      <c r="M108" s="222" t="s">
        <v>19</v>
      </c>
      <c r="N108" s="223" t="s">
        <v>44</v>
      </c>
      <c r="O108" s="86"/>
      <c r="P108" s="224">
        <f>O108*H108</f>
        <v>0</v>
      </c>
      <c r="Q108" s="224">
        <v>0</v>
      </c>
      <c r="R108" s="224">
        <f>Q108*H108</f>
        <v>0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135</v>
      </c>
      <c r="AT108" s="226" t="s">
        <v>190</v>
      </c>
      <c r="AU108" s="226" t="s">
        <v>80</v>
      </c>
      <c r="AY108" s="19" t="s">
        <v>188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135</v>
      </c>
      <c r="BM108" s="226" t="s">
        <v>389</v>
      </c>
    </row>
    <row r="109" s="2" customFormat="1" ht="16.5" customHeight="1">
      <c r="A109" s="40"/>
      <c r="B109" s="41"/>
      <c r="C109" s="215" t="s">
        <v>305</v>
      </c>
      <c r="D109" s="215" t="s">
        <v>190</v>
      </c>
      <c r="E109" s="216" t="s">
        <v>7579</v>
      </c>
      <c r="F109" s="217" t="s">
        <v>7580</v>
      </c>
      <c r="G109" s="218" t="s">
        <v>1352</v>
      </c>
      <c r="H109" s="219">
        <v>2</v>
      </c>
      <c r="I109" s="220"/>
      <c r="J109" s="221">
        <f>ROUND(I109*H109,2)</f>
        <v>0</v>
      </c>
      <c r="K109" s="217" t="s">
        <v>19</v>
      </c>
      <c r="L109" s="46"/>
      <c r="M109" s="222" t="s">
        <v>19</v>
      </c>
      <c r="N109" s="223" t="s">
        <v>44</v>
      </c>
      <c r="O109" s="86"/>
      <c r="P109" s="224">
        <f>O109*H109</f>
        <v>0</v>
      </c>
      <c r="Q109" s="224">
        <v>0</v>
      </c>
      <c r="R109" s="224">
        <f>Q109*H109</f>
        <v>0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135</v>
      </c>
      <c r="AT109" s="226" t="s">
        <v>190</v>
      </c>
      <c r="AU109" s="226" t="s">
        <v>80</v>
      </c>
      <c r="AY109" s="19" t="s">
        <v>188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135</v>
      </c>
      <c r="BM109" s="226" t="s">
        <v>403</v>
      </c>
    </row>
    <row r="110" s="2" customFormat="1" ht="16.5" customHeight="1">
      <c r="A110" s="40"/>
      <c r="B110" s="41"/>
      <c r="C110" s="215" t="s">
        <v>312</v>
      </c>
      <c r="D110" s="215" t="s">
        <v>190</v>
      </c>
      <c r="E110" s="216" t="s">
        <v>7581</v>
      </c>
      <c r="F110" s="217" t="s">
        <v>7562</v>
      </c>
      <c r="G110" s="218" t="s">
        <v>1352</v>
      </c>
      <c r="H110" s="219">
        <v>1</v>
      </c>
      <c r="I110" s="220"/>
      <c r="J110" s="221">
        <f>ROUND(I110*H110,2)</f>
        <v>0</v>
      </c>
      <c r="K110" s="217" t="s">
        <v>19</v>
      </c>
      <c r="L110" s="46"/>
      <c r="M110" s="222" t="s">
        <v>19</v>
      </c>
      <c r="N110" s="223" t="s">
        <v>44</v>
      </c>
      <c r="O110" s="86"/>
      <c r="P110" s="224">
        <f>O110*H110</f>
        <v>0</v>
      </c>
      <c r="Q110" s="224">
        <v>0</v>
      </c>
      <c r="R110" s="224">
        <f>Q110*H110</f>
        <v>0</v>
      </c>
      <c r="S110" s="224">
        <v>0</v>
      </c>
      <c r="T110" s="225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6" t="s">
        <v>135</v>
      </c>
      <c r="AT110" s="226" t="s">
        <v>190</v>
      </c>
      <c r="AU110" s="226" t="s">
        <v>80</v>
      </c>
      <c r="AY110" s="19" t="s">
        <v>188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19" t="s">
        <v>80</v>
      </c>
      <c r="BK110" s="227">
        <f>ROUND(I110*H110,2)</f>
        <v>0</v>
      </c>
      <c r="BL110" s="19" t="s">
        <v>135</v>
      </c>
      <c r="BM110" s="226" t="s">
        <v>420</v>
      </c>
    </row>
    <row r="111" s="2" customFormat="1" ht="16.5" customHeight="1">
      <c r="A111" s="40"/>
      <c r="B111" s="41"/>
      <c r="C111" s="215" t="s">
        <v>321</v>
      </c>
      <c r="D111" s="215" t="s">
        <v>190</v>
      </c>
      <c r="E111" s="216" t="s">
        <v>7582</v>
      </c>
      <c r="F111" s="217" t="s">
        <v>7570</v>
      </c>
      <c r="G111" s="218" t="s">
        <v>1352</v>
      </c>
      <c r="H111" s="219">
        <v>1</v>
      </c>
      <c r="I111" s="220"/>
      <c r="J111" s="221">
        <f>ROUND(I111*H111,2)</f>
        <v>0</v>
      </c>
      <c r="K111" s="217" t="s">
        <v>19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135</v>
      </c>
      <c r="AT111" s="226" t="s">
        <v>190</v>
      </c>
      <c r="AU111" s="226" t="s">
        <v>80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135</v>
      </c>
      <c r="BM111" s="226" t="s">
        <v>448</v>
      </c>
    </row>
    <row r="112" s="2" customFormat="1" ht="16.5" customHeight="1">
      <c r="A112" s="40"/>
      <c r="B112" s="41"/>
      <c r="C112" s="215" t="s">
        <v>8</v>
      </c>
      <c r="D112" s="215" t="s">
        <v>190</v>
      </c>
      <c r="E112" s="216" t="s">
        <v>7583</v>
      </c>
      <c r="F112" s="217" t="s">
        <v>7584</v>
      </c>
      <c r="G112" s="218" t="s">
        <v>1352</v>
      </c>
      <c r="H112" s="219">
        <v>58</v>
      </c>
      <c r="I112" s="220"/>
      <c r="J112" s="221">
        <f>ROUND(I112*H112,2)</f>
        <v>0</v>
      </c>
      <c r="K112" s="217" t="s">
        <v>19</v>
      </c>
      <c r="L112" s="46"/>
      <c r="M112" s="222" t="s">
        <v>19</v>
      </c>
      <c r="N112" s="223" t="s">
        <v>44</v>
      </c>
      <c r="O112" s="86"/>
      <c r="P112" s="224">
        <f>O112*H112</f>
        <v>0</v>
      </c>
      <c r="Q112" s="224">
        <v>0</v>
      </c>
      <c r="R112" s="224">
        <f>Q112*H112</f>
        <v>0</v>
      </c>
      <c r="S112" s="224">
        <v>0</v>
      </c>
      <c r="T112" s="225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6" t="s">
        <v>135</v>
      </c>
      <c r="AT112" s="226" t="s">
        <v>190</v>
      </c>
      <c r="AU112" s="226" t="s">
        <v>80</v>
      </c>
      <c r="AY112" s="19" t="s">
        <v>188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19" t="s">
        <v>80</v>
      </c>
      <c r="BK112" s="227">
        <f>ROUND(I112*H112,2)</f>
        <v>0</v>
      </c>
      <c r="BL112" s="19" t="s">
        <v>135</v>
      </c>
      <c r="BM112" s="226" t="s">
        <v>633</v>
      </c>
    </row>
    <row r="113" s="2" customFormat="1" ht="16.5" customHeight="1">
      <c r="A113" s="40"/>
      <c r="B113" s="41"/>
      <c r="C113" s="215" t="s">
        <v>342</v>
      </c>
      <c r="D113" s="215" t="s">
        <v>190</v>
      </c>
      <c r="E113" s="216" t="s">
        <v>7585</v>
      </c>
      <c r="F113" s="217" t="s">
        <v>7586</v>
      </c>
      <c r="G113" s="218" t="s">
        <v>1352</v>
      </c>
      <c r="H113" s="219">
        <v>6</v>
      </c>
      <c r="I113" s="220"/>
      <c r="J113" s="221">
        <f>ROUND(I113*H113,2)</f>
        <v>0</v>
      </c>
      <c r="K113" s="217" t="s">
        <v>19</v>
      </c>
      <c r="L113" s="46"/>
      <c r="M113" s="222" t="s">
        <v>19</v>
      </c>
      <c r="N113" s="223" t="s">
        <v>44</v>
      </c>
      <c r="O113" s="86"/>
      <c r="P113" s="224">
        <f>O113*H113</f>
        <v>0</v>
      </c>
      <c r="Q113" s="224">
        <v>0</v>
      </c>
      <c r="R113" s="224">
        <f>Q113*H113</f>
        <v>0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135</v>
      </c>
      <c r="AT113" s="226" t="s">
        <v>190</v>
      </c>
      <c r="AU113" s="226" t="s">
        <v>80</v>
      </c>
      <c r="AY113" s="19" t="s">
        <v>188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135</v>
      </c>
      <c r="BM113" s="226" t="s">
        <v>630</v>
      </c>
    </row>
    <row r="114" s="2" customFormat="1" ht="16.5" customHeight="1">
      <c r="A114" s="40"/>
      <c r="B114" s="41"/>
      <c r="C114" s="215" t="s">
        <v>348</v>
      </c>
      <c r="D114" s="215" t="s">
        <v>190</v>
      </c>
      <c r="E114" s="216" t="s">
        <v>7587</v>
      </c>
      <c r="F114" s="217" t="s">
        <v>7588</v>
      </c>
      <c r="G114" s="218" t="s">
        <v>1352</v>
      </c>
      <c r="H114" s="219">
        <v>64</v>
      </c>
      <c r="I114" s="220"/>
      <c r="J114" s="221">
        <f>ROUND(I114*H114,2)</f>
        <v>0</v>
      </c>
      <c r="K114" s="217" t="s">
        <v>19</v>
      </c>
      <c r="L114" s="46"/>
      <c r="M114" s="222" t="s">
        <v>19</v>
      </c>
      <c r="N114" s="223" t="s">
        <v>44</v>
      </c>
      <c r="O114" s="86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135</v>
      </c>
      <c r="AT114" s="226" t="s">
        <v>190</v>
      </c>
      <c r="AU114" s="226" t="s">
        <v>80</v>
      </c>
      <c r="AY114" s="19" t="s">
        <v>188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135</v>
      </c>
      <c r="BM114" s="226" t="s">
        <v>891</v>
      </c>
    </row>
    <row r="115" s="2" customFormat="1" ht="16.5" customHeight="1">
      <c r="A115" s="40"/>
      <c r="B115" s="41"/>
      <c r="C115" s="215" t="s">
        <v>355</v>
      </c>
      <c r="D115" s="215" t="s">
        <v>190</v>
      </c>
      <c r="E115" s="216" t="s">
        <v>7589</v>
      </c>
      <c r="F115" s="217" t="s">
        <v>7590</v>
      </c>
      <c r="G115" s="218" t="s">
        <v>1352</v>
      </c>
      <c r="H115" s="219">
        <v>9</v>
      </c>
      <c r="I115" s="220"/>
      <c r="J115" s="221">
        <f>ROUND(I115*H115,2)</f>
        <v>0</v>
      </c>
      <c r="K115" s="217" t="s">
        <v>19</v>
      </c>
      <c r="L115" s="46"/>
      <c r="M115" s="222" t="s">
        <v>19</v>
      </c>
      <c r="N115" s="223" t="s">
        <v>44</v>
      </c>
      <c r="O115" s="86"/>
      <c r="P115" s="224">
        <f>O115*H115</f>
        <v>0</v>
      </c>
      <c r="Q115" s="224">
        <v>0</v>
      </c>
      <c r="R115" s="224">
        <f>Q115*H115</f>
        <v>0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135</v>
      </c>
      <c r="AT115" s="226" t="s">
        <v>190</v>
      </c>
      <c r="AU115" s="226" t="s">
        <v>80</v>
      </c>
      <c r="AY115" s="19" t="s">
        <v>188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135</v>
      </c>
      <c r="BM115" s="226" t="s">
        <v>901</v>
      </c>
    </row>
    <row r="116" s="2" customFormat="1" ht="16.5" customHeight="1">
      <c r="A116" s="40"/>
      <c r="B116" s="41"/>
      <c r="C116" s="215" t="s">
        <v>361</v>
      </c>
      <c r="D116" s="215" t="s">
        <v>190</v>
      </c>
      <c r="E116" s="216" t="s">
        <v>7591</v>
      </c>
      <c r="F116" s="217" t="s">
        <v>7592</v>
      </c>
      <c r="G116" s="218" t="s">
        <v>1352</v>
      </c>
      <c r="H116" s="219">
        <v>9</v>
      </c>
      <c r="I116" s="220"/>
      <c r="J116" s="221">
        <f>ROUND(I116*H116,2)</f>
        <v>0</v>
      </c>
      <c r="K116" s="217" t="s">
        <v>19</v>
      </c>
      <c r="L116" s="46"/>
      <c r="M116" s="222" t="s">
        <v>19</v>
      </c>
      <c r="N116" s="223" t="s">
        <v>44</v>
      </c>
      <c r="O116" s="86"/>
      <c r="P116" s="224">
        <f>O116*H116</f>
        <v>0</v>
      </c>
      <c r="Q116" s="224">
        <v>0</v>
      </c>
      <c r="R116" s="224">
        <f>Q116*H116</f>
        <v>0</v>
      </c>
      <c r="S116" s="224">
        <v>0</v>
      </c>
      <c r="T116" s="225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6" t="s">
        <v>135</v>
      </c>
      <c r="AT116" s="226" t="s">
        <v>190</v>
      </c>
      <c r="AU116" s="226" t="s">
        <v>80</v>
      </c>
      <c r="AY116" s="19" t="s">
        <v>188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19" t="s">
        <v>80</v>
      </c>
      <c r="BK116" s="227">
        <f>ROUND(I116*H116,2)</f>
        <v>0</v>
      </c>
      <c r="BL116" s="19" t="s">
        <v>135</v>
      </c>
      <c r="BM116" s="226" t="s">
        <v>916</v>
      </c>
    </row>
    <row r="117" s="2" customFormat="1" ht="16.5" customHeight="1">
      <c r="A117" s="40"/>
      <c r="B117" s="41"/>
      <c r="C117" s="215" t="s">
        <v>375</v>
      </c>
      <c r="D117" s="215" t="s">
        <v>190</v>
      </c>
      <c r="E117" s="216" t="s">
        <v>7593</v>
      </c>
      <c r="F117" s="217" t="s">
        <v>7594</v>
      </c>
      <c r="G117" s="218" t="s">
        <v>1352</v>
      </c>
      <c r="H117" s="219">
        <v>1</v>
      </c>
      <c r="I117" s="220"/>
      <c r="J117" s="221">
        <f>ROUND(I117*H117,2)</f>
        <v>0</v>
      </c>
      <c r="K117" s="217" t="s">
        <v>19</v>
      </c>
      <c r="L117" s="46"/>
      <c r="M117" s="222" t="s">
        <v>19</v>
      </c>
      <c r="N117" s="223" t="s">
        <v>44</v>
      </c>
      <c r="O117" s="86"/>
      <c r="P117" s="224">
        <f>O117*H117</f>
        <v>0</v>
      </c>
      <c r="Q117" s="224">
        <v>0</v>
      </c>
      <c r="R117" s="224">
        <f>Q117*H117</f>
        <v>0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135</v>
      </c>
      <c r="AT117" s="226" t="s">
        <v>190</v>
      </c>
      <c r="AU117" s="226" t="s">
        <v>80</v>
      </c>
      <c r="AY117" s="19" t="s">
        <v>188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135</v>
      </c>
      <c r="BM117" s="226" t="s">
        <v>939</v>
      </c>
    </row>
    <row r="118" s="2" customFormat="1" ht="16.5" customHeight="1">
      <c r="A118" s="40"/>
      <c r="B118" s="41"/>
      <c r="C118" s="215" t="s">
        <v>7</v>
      </c>
      <c r="D118" s="215" t="s">
        <v>190</v>
      </c>
      <c r="E118" s="216" t="s">
        <v>7595</v>
      </c>
      <c r="F118" s="217" t="s">
        <v>7596</v>
      </c>
      <c r="G118" s="218" t="s">
        <v>1352</v>
      </c>
      <c r="H118" s="219">
        <v>2</v>
      </c>
      <c r="I118" s="220"/>
      <c r="J118" s="221">
        <f>ROUND(I118*H118,2)</f>
        <v>0</v>
      </c>
      <c r="K118" s="217" t="s">
        <v>19</v>
      </c>
      <c r="L118" s="46"/>
      <c r="M118" s="222" t="s">
        <v>19</v>
      </c>
      <c r="N118" s="223" t="s">
        <v>44</v>
      </c>
      <c r="O118" s="86"/>
      <c r="P118" s="224">
        <f>O118*H118</f>
        <v>0</v>
      </c>
      <c r="Q118" s="224">
        <v>0</v>
      </c>
      <c r="R118" s="224">
        <f>Q118*H118</f>
        <v>0</v>
      </c>
      <c r="S118" s="224">
        <v>0</v>
      </c>
      <c r="T118" s="225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6" t="s">
        <v>135</v>
      </c>
      <c r="AT118" s="226" t="s">
        <v>190</v>
      </c>
      <c r="AU118" s="226" t="s">
        <v>80</v>
      </c>
      <c r="AY118" s="19" t="s">
        <v>188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19" t="s">
        <v>80</v>
      </c>
      <c r="BK118" s="227">
        <f>ROUND(I118*H118,2)</f>
        <v>0</v>
      </c>
      <c r="BL118" s="19" t="s">
        <v>135</v>
      </c>
      <c r="BM118" s="226" t="s">
        <v>953</v>
      </c>
    </row>
    <row r="119" s="2" customFormat="1" ht="16.5" customHeight="1">
      <c r="A119" s="40"/>
      <c r="B119" s="41"/>
      <c r="C119" s="215" t="s">
        <v>389</v>
      </c>
      <c r="D119" s="215" t="s">
        <v>190</v>
      </c>
      <c r="E119" s="216" t="s">
        <v>7597</v>
      </c>
      <c r="F119" s="217" t="s">
        <v>7598</v>
      </c>
      <c r="G119" s="218" t="s">
        <v>1352</v>
      </c>
      <c r="H119" s="219">
        <v>3</v>
      </c>
      <c r="I119" s="220"/>
      <c r="J119" s="221">
        <f>ROUND(I119*H119,2)</f>
        <v>0</v>
      </c>
      <c r="K119" s="217" t="s">
        <v>19</v>
      </c>
      <c r="L119" s="46"/>
      <c r="M119" s="222" t="s">
        <v>19</v>
      </c>
      <c r="N119" s="223" t="s">
        <v>44</v>
      </c>
      <c r="O119" s="86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135</v>
      </c>
      <c r="AT119" s="226" t="s">
        <v>190</v>
      </c>
      <c r="AU119" s="226" t="s">
        <v>80</v>
      </c>
      <c r="AY119" s="19" t="s">
        <v>188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135</v>
      </c>
      <c r="BM119" s="226" t="s">
        <v>972</v>
      </c>
    </row>
    <row r="120" s="2" customFormat="1" ht="16.5" customHeight="1">
      <c r="A120" s="40"/>
      <c r="B120" s="41"/>
      <c r="C120" s="215" t="s">
        <v>396</v>
      </c>
      <c r="D120" s="215" t="s">
        <v>190</v>
      </c>
      <c r="E120" s="216" t="s">
        <v>7599</v>
      </c>
      <c r="F120" s="217" t="s">
        <v>7600</v>
      </c>
      <c r="G120" s="218" t="s">
        <v>1352</v>
      </c>
      <c r="H120" s="219">
        <v>12</v>
      </c>
      <c r="I120" s="220"/>
      <c r="J120" s="221">
        <f>ROUND(I120*H120,2)</f>
        <v>0</v>
      </c>
      <c r="K120" s="217" t="s">
        <v>19</v>
      </c>
      <c r="L120" s="46"/>
      <c r="M120" s="222" t="s">
        <v>19</v>
      </c>
      <c r="N120" s="223" t="s">
        <v>44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135</v>
      </c>
      <c r="AT120" s="226" t="s">
        <v>190</v>
      </c>
      <c r="AU120" s="226" t="s">
        <v>80</v>
      </c>
      <c r="AY120" s="19" t="s">
        <v>188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135</v>
      </c>
      <c r="BM120" s="226" t="s">
        <v>984</v>
      </c>
    </row>
    <row r="121" s="2" customFormat="1" ht="16.5" customHeight="1">
      <c r="A121" s="40"/>
      <c r="B121" s="41"/>
      <c r="C121" s="215" t="s">
        <v>403</v>
      </c>
      <c r="D121" s="215" t="s">
        <v>190</v>
      </c>
      <c r="E121" s="216" t="s">
        <v>7601</v>
      </c>
      <c r="F121" s="217" t="s">
        <v>7602</v>
      </c>
      <c r="G121" s="218" t="s">
        <v>1352</v>
      </c>
      <c r="H121" s="219">
        <v>1</v>
      </c>
      <c r="I121" s="220"/>
      <c r="J121" s="221">
        <f>ROUND(I121*H121,2)</f>
        <v>0</v>
      </c>
      <c r="K121" s="217" t="s">
        <v>19</v>
      </c>
      <c r="L121" s="46"/>
      <c r="M121" s="222" t="s">
        <v>19</v>
      </c>
      <c r="N121" s="223" t="s">
        <v>44</v>
      </c>
      <c r="O121" s="86"/>
      <c r="P121" s="224">
        <f>O121*H121</f>
        <v>0</v>
      </c>
      <c r="Q121" s="224">
        <v>0</v>
      </c>
      <c r="R121" s="224">
        <f>Q121*H121</f>
        <v>0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135</v>
      </c>
      <c r="AT121" s="226" t="s">
        <v>190</v>
      </c>
      <c r="AU121" s="226" t="s">
        <v>80</v>
      </c>
      <c r="AY121" s="19" t="s">
        <v>188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135</v>
      </c>
      <c r="BM121" s="226" t="s">
        <v>991</v>
      </c>
    </row>
    <row r="122" s="2" customFormat="1" ht="16.5" customHeight="1">
      <c r="A122" s="40"/>
      <c r="B122" s="41"/>
      <c r="C122" s="215" t="s">
        <v>412</v>
      </c>
      <c r="D122" s="215" t="s">
        <v>190</v>
      </c>
      <c r="E122" s="216" t="s">
        <v>7603</v>
      </c>
      <c r="F122" s="217" t="s">
        <v>7604</v>
      </c>
      <c r="G122" s="218" t="s">
        <v>1352</v>
      </c>
      <c r="H122" s="219">
        <v>1</v>
      </c>
      <c r="I122" s="220"/>
      <c r="J122" s="221">
        <f>ROUND(I122*H122,2)</f>
        <v>0</v>
      </c>
      <c r="K122" s="217" t="s">
        <v>19</v>
      </c>
      <c r="L122" s="46"/>
      <c r="M122" s="222" t="s">
        <v>19</v>
      </c>
      <c r="N122" s="223" t="s">
        <v>44</v>
      </c>
      <c r="O122" s="86"/>
      <c r="P122" s="224">
        <f>O122*H122</f>
        <v>0</v>
      </c>
      <c r="Q122" s="224">
        <v>0</v>
      </c>
      <c r="R122" s="224">
        <f>Q122*H122</f>
        <v>0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135</v>
      </c>
      <c r="AT122" s="226" t="s">
        <v>190</v>
      </c>
      <c r="AU122" s="226" t="s">
        <v>80</v>
      </c>
      <c r="AY122" s="19" t="s">
        <v>188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135</v>
      </c>
      <c r="BM122" s="226" t="s">
        <v>1000</v>
      </c>
    </row>
    <row r="123" s="2" customFormat="1" ht="16.5" customHeight="1">
      <c r="A123" s="40"/>
      <c r="B123" s="41"/>
      <c r="C123" s="215" t="s">
        <v>420</v>
      </c>
      <c r="D123" s="215" t="s">
        <v>190</v>
      </c>
      <c r="E123" s="216" t="s">
        <v>7605</v>
      </c>
      <c r="F123" s="217" t="s">
        <v>7606</v>
      </c>
      <c r="G123" s="218" t="s">
        <v>1352</v>
      </c>
      <c r="H123" s="219">
        <v>1</v>
      </c>
      <c r="I123" s="220"/>
      <c r="J123" s="221">
        <f>ROUND(I123*H123,2)</f>
        <v>0</v>
      </c>
      <c r="K123" s="217" t="s">
        <v>19</v>
      </c>
      <c r="L123" s="46"/>
      <c r="M123" s="222" t="s">
        <v>19</v>
      </c>
      <c r="N123" s="223" t="s">
        <v>44</v>
      </c>
      <c r="O123" s="86"/>
      <c r="P123" s="224">
        <f>O123*H123</f>
        <v>0</v>
      </c>
      <c r="Q123" s="224">
        <v>0</v>
      </c>
      <c r="R123" s="224">
        <f>Q123*H123</f>
        <v>0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135</v>
      </c>
      <c r="AT123" s="226" t="s">
        <v>190</v>
      </c>
      <c r="AU123" s="226" t="s">
        <v>80</v>
      </c>
      <c r="AY123" s="19" t="s">
        <v>188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135</v>
      </c>
      <c r="BM123" s="226" t="s">
        <v>1011</v>
      </c>
    </row>
    <row r="124" s="2" customFormat="1" ht="16.5" customHeight="1">
      <c r="A124" s="40"/>
      <c r="B124" s="41"/>
      <c r="C124" s="215" t="s">
        <v>439</v>
      </c>
      <c r="D124" s="215" t="s">
        <v>190</v>
      </c>
      <c r="E124" s="216" t="s">
        <v>7607</v>
      </c>
      <c r="F124" s="217" t="s">
        <v>7608</v>
      </c>
      <c r="G124" s="218" t="s">
        <v>1352</v>
      </c>
      <c r="H124" s="219">
        <v>2</v>
      </c>
      <c r="I124" s="220"/>
      <c r="J124" s="221">
        <f>ROUND(I124*H124,2)</f>
        <v>0</v>
      </c>
      <c r="K124" s="217" t="s">
        <v>19</v>
      </c>
      <c r="L124" s="46"/>
      <c r="M124" s="222" t="s">
        <v>19</v>
      </c>
      <c r="N124" s="223" t="s">
        <v>44</v>
      </c>
      <c r="O124" s="86"/>
      <c r="P124" s="224">
        <f>O124*H124</f>
        <v>0</v>
      </c>
      <c r="Q124" s="224">
        <v>0</v>
      </c>
      <c r="R124" s="224">
        <f>Q124*H124</f>
        <v>0</v>
      </c>
      <c r="S124" s="224">
        <v>0</v>
      </c>
      <c r="T124" s="225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6" t="s">
        <v>135</v>
      </c>
      <c r="AT124" s="226" t="s">
        <v>190</v>
      </c>
      <c r="AU124" s="226" t="s">
        <v>80</v>
      </c>
      <c r="AY124" s="19" t="s">
        <v>188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19" t="s">
        <v>80</v>
      </c>
      <c r="BK124" s="227">
        <f>ROUND(I124*H124,2)</f>
        <v>0</v>
      </c>
      <c r="BL124" s="19" t="s">
        <v>135</v>
      </c>
      <c r="BM124" s="226" t="s">
        <v>1016</v>
      </c>
    </row>
    <row r="125" s="2" customFormat="1" ht="16.5" customHeight="1">
      <c r="A125" s="40"/>
      <c r="B125" s="41"/>
      <c r="C125" s="215" t="s">
        <v>448</v>
      </c>
      <c r="D125" s="215" t="s">
        <v>190</v>
      </c>
      <c r="E125" s="216" t="s">
        <v>7609</v>
      </c>
      <c r="F125" s="217" t="s">
        <v>7610</v>
      </c>
      <c r="G125" s="218" t="s">
        <v>1352</v>
      </c>
      <c r="H125" s="219">
        <v>1</v>
      </c>
      <c r="I125" s="220"/>
      <c r="J125" s="221">
        <f>ROUND(I125*H125,2)</f>
        <v>0</v>
      </c>
      <c r="K125" s="217" t="s">
        <v>19</v>
      </c>
      <c r="L125" s="46"/>
      <c r="M125" s="222" t="s">
        <v>19</v>
      </c>
      <c r="N125" s="223" t="s">
        <v>44</v>
      </c>
      <c r="O125" s="86"/>
      <c r="P125" s="224">
        <f>O125*H125</f>
        <v>0</v>
      </c>
      <c r="Q125" s="224">
        <v>0</v>
      </c>
      <c r="R125" s="224">
        <f>Q125*H125</f>
        <v>0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135</v>
      </c>
      <c r="AT125" s="226" t="s">
        <v>190</v>
      </c>
      <c r="AU125" s="226" t="s">
        <v>80</v>
      </c>
      <c r="AY125" s="19" t="s">
        <v>188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135</v>
      </c>
      <c r="BM125" s="226" t="s">
        <v>1024</v>
      </c>
    </row>
    <row r="126" s="2" customFormat="1" ht="24.15" customHeight="1">
      <c r="A126" s="40"/>
      <c r="B126" s="41"/>
      <c r="C126" s="215" t="s">
        <v>457</v>
      </c>
      <c r="D126" s="215" t="s">
        <v>190</v>
      </c>
      <c r="E126" s="216" t="s">
        <v>7611</v>
      </c>
      <c r="F126" s="217" t="s">
        <v>7612</v>
      </c>
      <c r="G126" s="218" t="s">
        <v>7613</v>
      </c>
      <c r="H126" s="219">
        <v>1</v>
      </c>
      <c r="I126" s="220"/>
      <c r="J126" s="221">
        <f>ROUND(I126*H126,2)</f>
        <v>0</v>
      </c>
      <c r="K126" s="217" t="s">
        <v>19</v>
      </c>
      <c r="L126" s="46"/>
      <c r="M126" s="222" t="s">
        <v>19</v>
      </c>
      <c r="N126" s="223" t="s">
        <v>44</v>
      </c>
      <c r="O126" s="86"/>
      <c r="P126" s="224">
        <f>O126*H126</f>
        <v>0</v>
      </c>
      <c r="Q126" s="224">
        <v>0</v>
      </c>
      <c r="R126" s="224">
        <f>Q126*H126</f>
        <v>0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135</v>
      </c>
      <c r="AT126" s="226" t="s">
        <v>190</v>
      </c>
      <c r="AU126" s="226" t="s">
        <v>80</v>
      </c>
      <c r="AY126" s="19" t="s">
        <v>188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135</v>
      </c>
      <c r="BM126" s="226" t="s">
        <v>1034</v>
      </c>
    </row>
    <row r="127" s="2" customFormat="1" ht="16.5" customHeight="1">
      <c r="A127" s="40"/>
      <c r="B127" s="41"/>
      <c r="C127" s="215" t="s">
        <v>633</v>
      </c>
      <c r="D127" s="215" t="s">
        <v>190</v>
      </c>
      <c r="E127" s="216" t="s">
        <v>7614</v>
      </c>
      <c r="F127" s="217" t="s">
        <v>7615</v>
      </c>
      <c r="G127" s="218" t="s">
        <v>7613</v>
      </c>
      <c r="H127" s="219">
        <v>1</v>
      </c>
      <c r="I127" s="220"/>
      <c r="J127" s="221">
        <f>ROUND(I127*H127,2)</f>
        <v>0</v>
      </c>
      <c r="K127" s="217" t="s">
        <v>19</v>
      </c>
      <c r="L127" s="46"/>
      <c r="M127" s="222" t="s">
        <v>19</v>
      </c>
      <c r="N127" s="223" t="s">
        <v>44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135</v>
      </c>
      <c r="AT127" s="226" t="s">
        <v>190</v>
      </c>
      <c r="AU127" s="226" t="s">
        <v>80</v>
      </c>
      <c r="AY127" s="19" t="s">
        <v>188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135</v>
      </c>
      <c r="BM127" s="226" t="s">
        <v>1280</v>
      </c>
    </row>
    <row r="128" s="12" customFormat="1" ht="25.92" customHeight="1">
      <c r="A128" s="12"/>
      <c r="B128" s="199"/>
      <c r="C128" s="200"/>
      <c r="D128" s="201" t="s">
        <v>72</v>
      </c>
      <c r="E128" s="202" t="s">
        <v>7616</v>
      </c>
      <c r="F128" s="202" t="s">
        <v>7617</v>
      </c>
      <c r="G128" s="200"/>
      <c r="H128" s="200"/>
      <c r="I128" s="203"/>
      <c r="J128" s="204">
        <f>BK128</f>
        <v>0</v>
      </c>
      <c r="K128" s="200"/>
      <c r="L128" s="205"/>
      <c r="M128" s="206"/>
      <c r="N128" s="207"/>
      <c r="O128" s="207"/>
      <c r="P128" s="208">
        <f>SUM(P129:P132)</f>
        <v>0</v>
      </c>
      <c r="Q128" s="207"/>
      <c r="R128" s="208">
        <f>SUM(R129:R132)</f>
        <v>0</v>
      </c>
      <c r="S128" s="207"/>
      <c r="T128" s="209">
        <f>SUM(T129:T132)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0" t="s">
        <v>80</v>
      </c>
      <c r="AT128" s="211" t="s">
        <v>72</v>
      </c>
      <c r="AU128" s="211" t="s">
        <v>73</v>
      </c>
      <c r="AY128" s="210" t="s">
        <v>188</v>
      </c>
      <c r="BK128" s="212">
        <f>SUM(BK129:BK132)</f>
        <v>0</v>
      </c>
    </row>
    <row r="129" s="2" customFormat="1" ht="16.5" customHeight="1">
      <c r="A129" s="40"/>
      <c r="B129" s="41"/>
      <c r="C129" s="215" t="s">
        <v>638</v>
      </c>
      <c r="D129" s="215" t="s">
        <v>190</v>
      </c>
      <c r="E129" s="216" t="s">
        <v>7618</v>
      </c>
      <c r="F129" s="217" t="s">
        <v>7619</v>
      </c>
      <c r="G129" s="218" t="s">
        <v>1352</v>
      </c>
      <c r="H129" s="219">
        <v>4</v>
      </c>
      <c r="I129" s="220"/>
      <c r="J129" s="221">
        <f>ROUND(I129*H129,2)</f>
        <v>0</v>
      </c>
      <c r="K129" s="217" t="s">
        <v>19</v>
      </c>
      <c r="L129" s="46"/>
      <c r="M129" s="222" t="s">
        <v>19</v>
      </c>
      <c r="N129" s="223" t="s">
        <v>44</v>
      </c>
      <c r="O129" s="86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6" t="s">
        <v>135</v>
      </c>
      <c r="AT129" s="226" t="s">
        <v>190</v>
      </c>
      <c r="AU129" s="226" t="s">
        <v>80</v>
      </c>
      <c r="AY129" s="19" t="s">
        <v>188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19" t="s">
        <v>80</v>
      </c>
      <c r="BK129" s="227">
        <f>ROUND(I129*H129,2)</f>
        <v>0</v>
      </c>
      <c r="BL129" s="19" t="s">
        <v>135</v>
      </c>
      <c r="BM129" s="226" t="s">
        <v>1291</v>
      </c>
    </row>
    <row r="130" s="2" customFormat="1" ht="16.5" customHeight="1">
      <c r="A130" s="40"/>
      <c r="B130" s="41"/>
      <c r="C130" s="215" t="s">
        <v>630</v>
      </c>
      <c r="D130" s="215" t="s">
        <v>190</v>
      </c>
      <c r="E130" s="216" t="s">
        <v>7620</v>
      </c>
      <c r="F130" s="217" t="s">
        <v>7621</v>
      </c>
      <c r="G130" s="218" t="s">
        <v>1352</v>
      </c>
      <c r="H130" s="219">
        <v>2</v>
      </c>
      <c r="I130" s="220"/>
      <c r="J130" s="221">
        <f>ROUND(I130*H130,2)</f>
        <v>0</v>
      </c>
      <c r="K130" s="217" t="s">
        <v>19</v>
      </c>
      <c r="L130" s="46"/>
      <c r="M130" s="222" t="s">
        <v>19</v>
      </c>
      <c r="N130" s="223" t="s">
        <v>44</v>
      </c>
      <c r="O130" s="86"/>
      <c r="P130" s="224">
        <f>O130*H130</f>
        <v>0</v>
      </c>
      <c r="Q130" s="224">
        <v>0</v>
      </c>
      <c r="R130" s="224">
        <f>Q130*H130</f>
        <v>0</v>
      </c>
      <c r="S130" s="224">
        <v>0</v>
      </c>
      <c r="T130" s="225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6" t="s">
        <v>135</v>
      </c>
      <c r="AT130" s="226" t="s">
        <v>190</v>
      </c>
      <c r="AU130" s="226" t="s">
        <v>80</v>
      </c>
      <c r="AY130" s="19" t="s">
        <v>188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19" t="s">
        <v>80</v>
      </c>
      <c r="BK130" s="227">
        <f>ROUND(I130*H130,2)</f>
        <v>0</v>
      </c>
      <c r="BL130" s="19" t="s">
        <v>135</v>
      </c>
      <c r="BM130" s="226" t="s">
        <v>1311</v>
      </c>
    </row>
    <row r="131" s="2" customFormat="1" ht="16.5" customHeight="1">
      <c r="A131" s="40"/>
      <c r="B131" s="41"/>
      <c r="C131" s="215" t="s">
        <v>647</v>
      </c>
      <c r="D131" s="215" t="s">
        <v>190</v>
      </c>
      <c r="E131" s="216" t="s">
        <v>7622</v>
      </c>
      <c r="F131" s="217" t="s">
        <v>7623</v>
      </c>
      <c r="G131" s="218" t="s">
        <v>1352</v>
      </c>
      <c r="H131" s="219">
        <v>100</v>
      </c>
      <c r="I131" s="220"/>
      <c r="J131" s="221">
        <f>ROUND(I131*H131,2)</f>
        <v>0</v>
      </c>
      <c r="K131" s="217" t="s">
        <v>19</v>
      </c>
      <c r="L131" s="46"/>
      <c r="M131" s="222" t="s">
        <v>19</v>
      </c>
      <c r="N131" s="223" t="s">
        <v>44</v>
      </c>
      <c r="O131" s="86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6" t="s">
        <v>135</v>
      </c>
      <c r="AT131" s="226" t="s">
        <v>190</v>
      </c>
      <c r="AU131" s="226" t="s">
        <v>80</v>
      </c>
      <c r="AY131" s="19" t="s">
        <v>188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19" t="s">
        <v>80</v>
      </c>
      <c r="BK131" s="227">
        <f>ROUND(I131*H131,2)</f>
        <v>0</v>
      </c>
      <c r="BL131" s="19" t="s">
        <v>135</v>
      </c>
      <c r="BM131" s="226" t="s">
        <v>1327</v>
      </c>
    </row>
    <row r="132" s="2" customFormat="1" ht="16.5" customHeight="1">
      <c r="A132" s="40"/>
      <c r="B132" s="41"/>
      <c r="C132" s="215" t="s">
        <v>891</v>
      </c>
      <c r="D132" s="215" t="s">
        <v>190</v>
      </c>
      <c r="E132" s="216" t="s">
        <v>7624</v>
      </c>
      <c r="F132" s="217" t="s">
        <v>7625</v>
      </c>
      <c r="G132" s="218" t="s">
        <v>1352</v>
      </c>
      <c r="H132" s="219">
        <v>100</v>
      </c>
      <c r="I132" s="220"/>
      <c r="J132" s="221">
        <f>ROUND(I132*H132,2)</f>
        <v>0</v>
      </c>
      <c r="K132" s="217" t="s">
        <v>19</v>
      </c>
      <c r="L132" s="46"/>
      <c r="M132" s="222" t="s">
        <v>19</v>
      </c>
      <c r="N132" s="223" t="s">
        <v>44</v>
      </c>
      <c r="O132" s="86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135</v>
      </c>
      <c r="AT132" s="226" t="s">
        <v>190</v>
      </c>
      <c r="AU132" s="226" t="s">
        <v>80</v>
      </c>
      <c r="AY132" s="19" t="s">
        <v>188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135</v>
      </c>
      <c r="BM132" s="226" t="s">
        <v>1337</v>
      </c>
    </row>
    <row r="133" s="12" customFormat="1" ht="25.92" customHeight="1">
      <c r="A133" s="12"/>
      <c r="B133" s="199"/>
      <c r="C133" s="200"/>
      <c r="D133" s="201" t="s">
        <v>72</v>
      </c>
      <c r="E133" s="202" t="s">
        <v>7626</v>
      </c>
      <c r="F133" s="202" t="s">
        <v>7627</v>
      </c>
      <c r="G133" s="200"/>
      <c r="H133" s="200"/>
      <c r="I133" s="203"/>
      <c r="J133" s="204">
        <f>BK133</f>
        <v>0</v>
      </c>
      <c r="K133" s="200"/>
      <c r="L133" s="205"/>
      <c r="M133" s="206"/>
      <c r="N133" s="207"/>
      <c r="O133" s="207"/>
      <c r="P133" s="208">
        <f>P134</f>
        <v>0</v>
      </c>
      <c r="Q133" s="207"/>
      <c r="R133" s="208">
        <f>R134</f>
        <v>0</v>
      </c>
      <c r="S133" s="207"/>
      <c r="T133" s="209">
        <f>T134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0" t="s">
        <v>80</v>
      </c>
      <c r="AT133" s="211" t="s">
        <v>72</v>
      </c>
      <c r="AU133" s="211" t="s">
        <v>73</v>
      </c>
      <c r="AY133" s="210" t="s">
        <v>188</v>
      </c>
      <c r="BK133" s="212">
        <f>BK134</f>
        <v>0</v>
      </c>
    </row>
    <row r="134" s="2" customFormat="1" ht="16.5" customHeight="1">
      <c r="A134" s="40"/>
      <c r="B134" s="41"/>
      <c r="C134" s="215" t="s">
        <v>896</v>
      </c>
      <c r="D134" s="215" t="s">
        <v>190</v>
      </c>
      <c r="E134" s="216" t="s">
        <v>7628</v>
      </c>
      <c r="F134" s="217" t="s">
        <v>7629</v>
      </c>
      <c r="G134" s="218" t="s">
        <v>501</v>
      </c>
      <c r="H134" s="219">
        <v>1240</v>
      </c>
      <c r="I134" s="220"/>
      <c r="J134" s="221">
        <f>ROUND(I134*H134,2)</f>
        <v>0</v>
      </c>
      <c r="K134" s="217" t="s">
        <v>19</v>
      </c>
      <c r="L134" s="46"/>
      <c r="M134" s="222" t="s">
        <v>19</v>
      </c>
      <c r="N134" s="223" t="s">
        <v>44</v>
      </c>
      <c r="O134" s="86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6" t="s">
        <v>135</v>
      </c>
      <c r="AT134" s="226" t="s">
        <v>190</v>
      </c>
      <c r="AU134" s="226" t="s">
        <v>80</v>
      </c>
      <c r="AY134" s="19" t="s">
        <v>188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19" t="s">
        <v>80</v>
      </c>
      <c r="BK134" s="227">
        <f>ROUND(I134*H134,2)</f>
        <v>0</v>
      </c>
      <c r="BL134" s="19" t="s">
        <v>135</v>
      </c>
      <c r="BM134" s="226" t="s">
        <v>1349</v>
      </c>
    </row>
    <row r="135" s="12" customFormat="1" ht="25.92" customHeight="1">
      <c r="A135" s="12"/>
      <c r="B135" s="199"/>
      <c r="C135" s="200"/>
      <c r="D135" s="201" t="s">
        <v>72</v>
      </c>
      <c r="E135" s="202" t="s">
        <v>7630</v>
      </c>
      <c r="F135" s="202" t="s">
        <v>7631</v>
      </c>
      <c r="G135" s="200"/>
      <c r="H135" s="200"/>
      <c r="I135" s="203"/>
      <c r="J135" s="204">
        <f>BK135</f>
        <v>0</v>
      </c>
      <c r="K135" s="200"/>
      <c r="L135" s="205"/>
      <c r="M135" s="206"/>
      <c r="N135" s="207"/>
      <c r="O135" s="207"/>
      <c r="P135" s="208">
        <f>SUM(P136:P142)</f>
        <v>0</v>
      </c>
      <c r="Q135" s="207"/>
      <c r="R135" s="208">
        <f>SUM(R136:R142)</f>
        <v>0</v>
      </c>
      <c r="S135" s="207"/>
      <c r="T135" s="209">
        <f>SUM(T136:T142)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10" t="s">
        <v>80</v>
      </c>
      <c r="AT135" s="211" t="s">
        <v>72</v>
      </c>
      <c r="AU135" s="211" t="s">
        <v>73</v>
      </c>
      <c r="AY135" s="210" t="s">
        <v>188</v>
      </c>
      <c r="BK135" s="212">
        <f>SUM(BK136:BK142)</f>
        <v>0</v>
      </c>
    </row>
    <row r="136" s="2" customFormat="1" ht="24.15" customHeight="1">
      <c r="A136" s="40"/>
      <c r="B136" s="41"/>
      <c r="C136" s="215" t="s">
        <v>901</v>
      </c>
      <c r="D136" s="215" t="s">
        <v>190</v>
      </c>
      <c r="E136" s="216" t="s">
        <v>7632</v>
      </c>
      <c r="F136" s="217" t="s">
        <v>7633</v>
      </c>
      <c r="G136" s="218" t="s">
        <v>501</v>
      </c>
      <c r="H136" s="219">
        <v>320</v>
      </c>
      <c r="I136" s="220"/>
      <c r="J136" s="221">
        <f>ROUND(I136*H136,2)</f>
        <v>0</v>
      </c>
      <c r="K136" s="217" t="s">
        <v>19</v>
      </c>
      <c r="L136" s="46"/>
      <c r="M136" s="222" t="s">
        <v>19</v>
      </c>
      <c r="N136" s="223" t="s">
        <v>44</v>
      </c>
      <c r="O136" s="86"/>
      <c r="P136" s="224">
        <f>O136*H136</f>
        <v>0</v>
      </c>
      <c r="Q136" s="224">
        <v>0</v>
      </c>
      <c r="R136" s="224">
        <f>Q136*H136</f>
        <v>0</v>
      </c>
      <c r="S136" s="224">
        <v>0</v>
      </c>
      <c r="T136" s="225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6" t="s">
        <v>135</v>
      </c>
      <c r="AT136" s="226" t="s">
        <v>190</v>
      </c>
      <c r="AU136" s="226" t="s">
        <v>80</v>
      </c>
      <c r="AY136" s="19" t="s">
        <v>188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19" t="s">
        <v>80</v>
      </c>
      <c r="BK136" s="227">
        <f>ROUND(I136*H136,2)</f>
        <v>0</v>
      </c>
      <c r="BL136" s="19" t="s">
        <v>135</v>
      </c>
      <c r="BM136" s="226" t="s">
        <v>1360</v>
      </c>
    </row>
    <row r="137" s="2" customFormat="1" ht="24.15" customHeight="1">
      <c r="A137" s="40"/>
      <c r="B137" s="41"/>
      <c r="C137" s="215" t="s">
        <v>907</v>
      </c>
      <c r="D137" s="215" t="s">
        <v>190</v>
      </c>
      <c r="E137" s="216" t="s">
        <v>7634</v>
      </c>
      <c r="F137" s="217" t="s">
        <v>7635</v>
      </c>
      <c r="G137" s="218" t="s">
        <v>501</v>
      </c>
      <c r="H137" s="219">
        <v>210</v>
      </c>
      <c r="I137" s="220"/>
      <c r="J137" s="221">
        <f>ROUND(I137*H137,2)</f>
        <v>0</v>
      </c>
      <c r="K137" s="217" t="s">
        <v>19</v>
      </c>
      <c r="L137" s="46"/>
      <c r="M137" s="222" t="s">
        <v>19</v>
      </c>
      <c r="N137" s="223" t="s">
        <v>44</v>
      </c>
      <c r="O137" s="86"/>
      <c r="P137" s="224">
        <f>O137*H137</f>
        <v>0</v>
      </c>
      <c r="Q137" s="224">
        <v>0</v>
      </c>
      <c r="R137" s="224">
        <f>Q137*H137</f>
        <v>0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135</v>
      </c>
      <c r="AT137" s="226" t="s">
        <v>190</v>
      </c>
      <c r="AU137" s="226" t="s">
        <v>80</v>
      </c>
      <c r="AY137" s="19" t="s">
        <v>188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135</v>
      </c>
      <c r="BM137" s="226" t="s">
        <v>1370</v>
      </c>
    </row>
    <row r="138" s="2" customFormat="1" ht="24.15" customHeight="1">
      <c r="A138" s="40"/>
      <c r="B138" s="41"/>
      <c r="C138" s="215" t="s">
        <v>916</v>
      </c>
      <c r="D138" s="215" t="s">
        <v>190</v>
      </c>
      <c r="E138" s="216" t="s">
        <v>7636</v>
      </c>
      <c r="F138" s="217" t="s">
        <v>7637</v>
      </c>
      <c r="G138" s="218" t="s">
        <v>501</v>
      </c>
      <c r="H138" s="219">
        <v>40</v>
      </c>
      <c r="I138" s="220"/>
      <c r="J138" s="221">
        <f>ROUND(I138*H138,2)</f>
        <v>0</v>
      </c>
      <c r="K138" s="217" t="s">
        <v>19</v>
      </c>
      <c r="L138" s="46"/>
      <c r="M138" s="222" t="s">
        <v>19</v>
      </c>
      <c r="N138" s="223" t="s">
        <v>44</v>
      </c>
      <c r="O138" s="86"/>
      <c r="P138" s="224">
        <f>O138*H138</f>
        <v>0</v>
      </c>
      <c r="Q138" s="224">
        <v>0</v>
      </c>
      <c r="R138" s="224">
        <f>Q138*H138</f>
        <v>0</v>
      </c>
      <c r="S138" s="224">
        <v>0</v>
      </c>
      <c r="T138" s="225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6" t="s">
        <v>135</v>
      </c>
      <c r="AT138" s="226" t="s">
        <v>190</v>
      </c>
      <c r="AU138" s="226" t="s">
        <v>80</v>
      </c>
      <c r="AY138" s="19" t="s">
        <v>188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19" t="s">
        <v>80</v>
      </c>
      <c r="BK138" s="227">
        <f>ROUND(I138*H138,2)</f>
        <v>0</v>
      </c>
      <c r="BL138" s="19" t="s">
        <v>135</v>
      </c>
      <c r="BM138" s="226" t="s">
        <v>1381</v>
      </c>
    </row>
    <row r="139" s="2" customFormat="1" ht="24.15" customHeight="1">
      <c r="A139" s="40"/>
      <c r="B139" s="41"/>
      <c r="C139" s="215" t="s">
        <v>932</v>
      </c>
      <c r="D139" s="215" t="s">
        <v>190</v>
      </c>
      <c r="E139" s="216" t="s">
        <v>7638</v>
      </c>
      <c r="F139" s="217" t="s">
        <v>7639</v>
      </c>
      <c r="G139" s="218" t="s">
        <v>501</v>
      </c>
      <c r="H139" s="219">
        <v>60</v>
      </c>
      <c r="I139" s="220"/>
      <c r="J139" s="221">
        <f>ROUND(I139*H139,2)</f>
        <v>0</v>
      </c>
      <c r="K139" s="217" t="s">
        <v>19</v>
      </c>
      <c r="L139" s="46"/>
      <c r="M139" s="222" t="s">
        <v>19</v>
      </c>
      <c r="N139" s="223" t="s">
        <v>44</v>
      </c>
      <c r="O139" s="86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6" t="s">
        <v>135</v>
      </c>
      <c r="AT139" s="226" t="s">
        <v>190</v>
      </c>
      <c r="AU139" s="226" t="s">
        <v>80</v>
      </c>
      <c r="AY139" s="19" t="s">
        <v>188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19" t="s">
        <v>80</v>
      </c>
      <c r="BK139" s="227">
        <f>ROUND(I139*H139,2)</f>
        <v>0</v>
      </c>
      <c r="BL139" s="19" t="s">
        <v>135</v>
      </c>
      <c r="BM139" s="226" t="s">
        <v>1394</v>
      </c>
    </row>
    <row r="140" s="2" customFormat="1" ht="24.15" customHeight="1">
      <c r="A140" s="40"/>
      <c r="B140" s="41"/>
      <c r="C140" s="215" t="s">
        <v>939</v>
      </c>
      <c r="D140" s="215" t="s">
        <v>190</v>
      </c>
      <c r="E140" s="216" t="s">
        <v>7640</v>
      </c>
      <c r="F140" s="217" t="s">
        <v>7641</v>
      </c>
      <c r="G140" s="218" t="s">
        <v>501</v>
      </c>
      <c r="H140" s="219">
        <v>40</v>
      </c>
      <c r="I140" s="220"/>
      <c r="J140" s="221">
        <f>ROUND(I140*H140,2)</f>
        <v>0</v>
      </c>
      <c r="K140" s="217" t="s">
        <v>19</v>
      </c>
      <c r="L140" s="46"/>
      <c r="M140" s="222" t="s">
        <v>19</v>
      </c>
      <c r="N140" s="223" t="s">
        <v>44</v>
      </c>
      <c r="O140" s="86"/>
      <c r="P140" s="224">
        <f>O140*H140</f>
        <v>0</v>
      </c>
      <c r="Q140" s="224">
        <v>0</v>
      </c>
      <c r="R140" s="224">
        <f>Q140*H140</f>
        <v>0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135</v>
      </c>
      <c r="AT140" s="226" t="s">
        <v>190</v>
      </c>
      <c r="AU140" s="226" t="s">
        <v>80</v>
      </c>
      <c r="AY140" s="19" t="s">
        <v>188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135</v>
      </c>
      <c r="BM140" s="226" t="s">
        <v>1413</v>
      </c>
    </row>
    <row r="141" s="2" customFormat="1" ht="21.75" customHeight="1">
      <c r="A141" s="40"/>
      <c r="B141" s="41"/>
      <c r="C141" s="215" t="s">
        <v>948</v>
      </c>
      <c r="D141" s="215" t="s">
        <v>190</v>
      </c>
      <c r="E141" s="216" t="s">
        <v>7642</v>
      </c>
      <c r="F141" s="217" t="s">
        <v>7643</v>
      </c>
      <c r="G141" s="218" t="s">
        <v>1352</v>
      </c>
      <c r="H141" s="219">
        <v>250</v>
      </c>
      <c r="I141" s="220"/>
      <c r="J141" s="221">
        <f>ROUND(I141*H141,2)</f>
        <v>0</v>
      </c>
      <c r="K141" s="217" t="s">
        <v>19</v>
      </c>
      <c r="L141" s="46"/>
      <c r="M141" s="222" t="s">
        <v>19</v>
      </c>
      <c r="N141" s="223" t="s">
        <v>44</v>
      </c>
      <c r="O141" s="86"/>
      <c r="P141" s="224">
        <f>O141*H141</f>
        <v>0</v>
      </c>
      <c r="Q141" s="224">
        <v>0</v>
      </c>
      <c r="R141" s="224">
        <f>Q141*H141</f>
        <v>0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135</v>
      </c>
      <c r="AT141" s="226" t="s">
        <v>190</v>
      </c>
      <c r="AU141" s="226" t="s">
        <v>80</v>
      </c>
      <c r="AY141" s="19" t="s">
        <v>188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135</v>
      </c>
      <c r="BM141" s="226" t="s">
        <v>1423</v>
      </c>
    </row>
    <row r="142" s="2" customFormat="1" ht="16.5" customHeight="1">
      <c r="A142" s="40"/>
      <c r="B142" s="41"/>
      <c r="C142" s="215" t="s">
        <v>953</v>
      </c>
      <c r="D142" s="215" t="s">
        <v>190</v>
      </c>
      <c r="E142" s="216" t="s">
        <v>7644</v>
      </c>
      <c r="F142" s="217" t="s">
        <v>7645</v>
      </c>
      <c r="G142" s="218" t="s">
        <v>501</v>
      </c>
      <c r="H142" s="219">
        <v>120</v>
      </c>
      <c r="I142" s="220"/>
      <c r="J142" s="221">
        <f>ROUND(I142*H142,2)</f>
        <v>0</v>
      </c>
      <c r="K142" s="217" t="s">
        <v>19</v>
      </c>
      <c r="L142" s="46"/>
      <c r="M142" s="222" t="s">
        <v>19</v>
      </c>
      <c r="N142" s="223" t="s">
        <v>44</v>
      </c>
      <c r="O142" s="86"/>
      <c r="P142" s="224">
        <f>O142*H142</f>
        <v>0</v>
      </c>
      <c r="Q142" s="224">
        <v>0</v>
      </c>
      <c r="R142" s="224">
        <f>Q142*H142</f>
        <v>0</v>
      </c>
      <c r="S142" s="224">
        <v>0</v>
      </c>
      <c r="T142" s="225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6" t="s">
        <v>135</v>
      </c>
      <c r="AT142" s="226" t="s">
        <v>190</v>
      </c>
      <c r="AU142" s="226" t="s">
        <v>80</v>
      </c>
      <c r="AY142" s="19" t="s">
        <v>188</v>
      </c>
      <c r="BE142" s="227">
        <f>IF(N142="základní",J142,0)</f>
        <v>0</v>
      </c>
      <c r="BF142" s="227">
        <f>IF(N142="snížená",J142,0)</f>
        <v>0</v>
      </c>
      <c r="BG142" s="227">
        <f>IF(N142="zákl. přenesená",J142,0)</f>
        <v>0</v>
      </c>
      <c r="BH142" s="227">
        <f>IF(N142="sníž. přenesená",J142,0)</f>
        <v>0</v>
      </c>
      <c r="BI142" s="227">
        <f>IF(N142="nulová",J142,0)</f>
        <v>0</v>
      </c>
      <c r="BJ142" s="19" t="s">
        <v>80</v>
      </c>
      <c r="BK142" s="227">
        <f>ROUND(I142*H142,2)</f>
        <v>0</v>
      </c>
      <c r="BL142" s="19" t="s">
        <v>135</v>
      </c>
      <c r="BM142" s="226" t="s">
        <v>1435</v>
      </c>
    </row>
    <row r="143" s="12" customFormat="1" ht="25.92" customHeight="1">
      <c r="A143" s="12"/>
      <c r="B143" s="199"/>
      <c r="C143" s="200"/>
      <c r="D143" s="201" t="s">
        <v>72</v>
      </c>
      <c r="E143" s="202" t="s">
        <v>7646</v>
      </c>
      <c r="F143" s="202" t="s">
        <v>7647</v>
      </c>
      <c r="G143" s="200"/>
      <c r="H143" s="200"/>
      <c r="I143" s="203"/>
      <c r="J143" s="204">
        <f>BK143</f>
        <v>0</v>
      </c>
      <c r="K143" s="200"/>
      <c r="L143" s="205"/>
      <c r="M143" s="206"/>
      <c r="N143" s="207"/>
      <c r="O143" s="207"/>
      <c r="P143" s="208">
        <f>SUM(P144:P148)</f>
        <v>0</v>
      </c>
      <c r="Q143" s="207"/>
      <c r="R143" s="208">
        <f>SUM(R144:R148)</f>
        <v>0</v>
      </c>
      <c r="S143" s="207"/>
      <c r="T143" s="209">
        <f>SUM(T144:T148)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0" t="s">
        <v>80</v>
      </c>
      <c r="AT143" s="211" t="s">
        <v>72</v>
      </c>
      <c r="AU143" s="211" t="s">
        <v>73</v>
      </c>
      <c r="AY143" s="210" t="s">
        <v>188</v>
      </c>
      <c r="BK143" s="212">
        <f>SUM(BK144:BK148)</f>
        <v>0</v>
      </c>
    </row>
    <row r="144" s="2" customFormat="1" ht="16.5" customHeight="1">
      <c r="A144" s="40"/>
      <c r="B144" s="41"/>
      <c r="C144" s="215" t="s">
        <v>967</v>
      </c>
      <c r="D144" s="215" t="s">
        <v>190</v>
      </c>
      <c r="E144" s="216" t="s">
        <v>7648</v>
      </c>
      <c r="F144" s="217" t="s">
        <v>5405</v>
      </c>
      <c r="G144" s="218" t="s">
        <v>451</v>
      </c>
      <c r="H144" s="219">
        <v>16</v>
      </c>
      <c r="I144" s="220"/>
      <c r="J144" s="221">
        <f>ROUND(I144*H144,2)</f>
        <v>0</v>
      </c>
      <c r="K144" s="217" t="s">
        <v>19</v>
      </c>
      <c r="L144" s="46"/>
      <c r="M144" s="222" t="s">
        <v>19</v>
      </c>
      <c r="N144" s="223" t="s">
        <v>44</v>
      </c>
      <c r="O144" s="86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6" t="s">
        <v>135</v>
      </c>
      <c r="AT144" s="226" t="s">
        <v>190</v>
      </c>
      <c r="AU144" s="226" t="s">
        <v>80</v>
      </c>
      <c r="AY144" s="19" t="s">
        <v>188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19" t="s">
        <v>80</v>
      </c>
      <c r="BK144" s="227">
        <f>ROUND(I144*H144,2)</f>
        <v>0</v>
      </c>
      <c r="BL144" s="19" t="s">
        <v>135</v>
      </c>
      <c r="BM144" s="226" t="s">
        <v>1449</v>
      </c>
    </row>
    <row r="145" s="2" customFormat="1" ht="16.5" customHeight="1">
      <c r="A145" s="40"/>
      <c r="B145" s="41"/>
      <c r="C145" s="215" t="s">
        <v>972</v>
      </c>
      <c r="D145" s="215" t="s">
        <v>190</v>
      </c>
      <c r="E145" s="216" t="s">
        <v>7649</v>
      </c>
      <c r="F145" s="217" t="s">
        <v>7650</v>
      </c>
      <c r="G145" s="218" t="s">
        <v>451</v>
      </c>
      <c r="H145" s="219">
        <v>12</v>
      </c>
      <c r="I145" s="220"/>
      <c r="J145" s="221">
        <f>ROUND(I145*H145,2)</f>
        <v>0</v>
      </c>
      <c r="K145" s="217" t="s">
        <v>19</v>
      </c>
      <c r="L145" s="46"/>
      <c r="M145" s="222" t="s">
        <v>19</v>
      </c>
      <c r="N145" s="223" t="s">
        <v>44</v>
      </c>
      <c r="O145" s="86"/>
      <c r="P145" s="224">
        <f>O145*H145</f>
        <v>0</v>
      </c>
      <c r="Q145" s="224">
        <v>0</v>
      </c>
      <c r="R145" s="224">
        <f>Q145*H145</f>
        <v>0</v>
      </c>
      <c r="S145" s="224">
        <v>0</v>
      </c>
      <c r="T145" s="225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6" t="s">
        <v>135</v>
      </c>
      <c r="AT145" s="226" t="s">
        <v>190</v>
      </c>
      <c r="AU145" s="226" t="s">
        <v>80</v>
      </c>
      <c r="AY145" s="19" t="s">
        <v>188</v>
      </c>
      <c r="BE145" s="227">
        <f>IF(N145="základní",J145,0)</f>
        <v>0</v>
      </c>
      <c r="BF145" s="227">
        <f>IF(N145="snížená",J145,0)</f>
        <v>0</v>
      </c>
      <c r="BG145" s="227">
        <f>IF(N145="zákl. přenesená",J145,0)</f>
        <v>0</v>
      </c>
      <c r="BH145" s="227">
        <f>IF(N145="sníž. přenesená",J145,0)</f>
        <v>0</v>
      </c>
      <c r="BI145" s="227">
        <f>IF(N145="nulová",J145,0)</f>
        <v>0</v>
      </c>
      <c r="BJ145" s="19" t="s">
        <v>80</v>
      </c>
      <c r="BK145" s="227">
        <f>ROUND(I145*H145,2)</f>
        <v>0</v>
      </c>
      <c r="BL145" s="19" t="s">
        <v>135</v>
      </c>
      <c r="BM145" s="226" t="s">
        <v>1458</v>
      </c>
    </row>
    <row r="146" s="2" customFormat="1" ht="16.5" customHeight="1">
      <c r="A146" s="40"/>
      <c r="B146" s="41"/>
      <c r="C146" s="215" t="s">
        <v>979</v>
      </c>
      <c r="D146" s="215" t="s">
        <v>190</v>
      </c>
      <c r="E146" s="216" t="s">
        <v>7651</v>
      </c>
      <c r="F146" s="217" t="s">
        <v>7652</v>
      </c>
      <c r="G146" s="218" t="s">
        <v>451</v>
      </c>
      <c r="H146" s="219">
        <v>16</v>
      </c>
      <c r="I146" s="220"/>
      <c r="J146" s="221">
        <f>ROUND(I146*H146,2)</f>
        <v>0</v>
      </c>
      <c r="K146" s="217" t="s">
        <v>19</v>
      </c>
      <c r="L146" s="46"/>
      <c r="M146" s="222" t="s">
        <v>19</v>
      </c>
      <c r="N146" s="223" t="s">
        <v>44</v>
      </c>
      <c r="O146" s="86"/>
      <c r="P146" s="224">
        <f>O146*H146</f>
        <v>0</v>
      </c>
      <c r="Q146" s="224">
        <v>0</v>
      </c>
      <c r="R146" s="224">
        <f>Q146*H146</f>
        <v>0</v>
      </c>
      <c r="S146" s="224">
        <v>0</v>
      </c>
      <c r="T146" s="225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6" t="s">
        <v>135</v>
      </c>
      <c r="AT146" s="226" t="s">
        <v>190</v>
      </c>
      <c r="AU146" s="226" t="s">
        <v>80</v>
      </c>
      <c r="AY146" s="19" t="s">
        <v>188</v>
      </c>
      <c r="BE146" s="227">
        <f>IF(N146="základní",J146,0)</f>
        <v>0</v>
      </c>
      <c r="BF146" s="227">
        <f>IF(N146="snížená",J146,0)</f>
        <v>0</v>
      </c>
      <c r="BG146" s="227">
        <f>IF(N146="zákl. přenesená",J146,0)</f>
        <v>0</v>
      </c>
      <c r="BH146" s="227">
        <f>IF(N146="sníž. přenesená",J146,0)</f>
        <v>0</v>
      </c>
      <c r="BI146" s="227">
        <f>IF(N146="nulová",J146,0)</f>
        <v>0</v>
      </c>
      <c r="BJ146" s="19" t="s">
        <v>80</v>
      </c>
      <c r="BK146" s="227">
        <f>ROUND(I146*H146,2)</f>
        <v>0</v>
      </c>
      <c r="BL146" s="19" t="s">
        <v>135</v>
      </c>
      <c r="BM146" s="226" t="s">
        <v>1466</v>
      </c>
    </row>
    <row r="147" s="2" customFormat="1" ht="16.5" customHeight="1">
      <c r="A147" s="40"/>
      <c r="B147" s="41"/>
      <c r="C147" s="215" t="s">
        <v>984</v>
      </c>
      <c r="D147" s="215" t="s">
        <v>190</v>
      </c>
      <c r="E147" s="216" t="s">
        <v>7653</v>
      </c>
      <c r="F147" s="217" t="s">
        <v>7654</v>
      </c>
      <c r="G147" s="218" t="s">
        <v>451</v>
      </c>
      <c r="H147" s="219">
        <v>16</v>
      </c>
      <c r="I147" s="220"/>
      <c r="J147" s="221">
        <f>ROUND(I147*H147,2)</f>
        <v>0</v>
      </c>
      <c r="K147" s="217" t="s">
        <v>19</v>
      </c>
      <c r="L147" s="46"/>
      <c r="M147" s="222" t="s">
        <v>19</v>
      </c>
      <c r="N147" s="223" t="s">
        <v>44</v>
      </c>
      <c r="O147" s="86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135</v>
      </c>
      <c r="AT147" s="226" t="s">
        <v>190</v>
      </c>
      <c r="AU147" s="226" t="s">
        <v>80</v>
      </c>
      <c r="AY147" s="19" t="s">
        <v>188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135</v>
      </c>
      <c r="BM147" s="226" t="s">
        <v>1476</v>
      </c>
    </row>
    <row r="148" s="2" customFormat="1" ht="16.5" customHeight="1">
      <c r="A148" s="40"/>
      <c r="B148" s="41"/>
      <c r="C148" s="215" t="s">
        <v>988</v>
      </c>
      <c r="D148" s="215" t="s">
        <v>190</v>
      </c>
      <c r="E148" s="216" t="s">
        <v>7655</v>
      </c>
      <c r="F148" s="217" t="s">
        <v>7656</v>
      </c>
      <c r="G148" s="218" t="s">
        <v>451</v>
      </c>
      <c r="H148" s="219">
        <v>16</v>
      </c>
      <c r="I148" s="220"/>
      <c r="J148" s="221">
        <f>ROUND(I148*H148,2)</f>
        <v>0</v>
      </c>
      <c r="K148" s="217" t="s">
        <v>19</v>
      </c>
      <c r="L148" s="46"/>
      <c r="M148" s="267" t="s">
        <v>19</v>
      </c>
      <c r="N148" s="268" t="s">
        <v>44</v>
      </c>
      <c r="O148" s="269"/>
      <c r="P148" s="270">
        <f>O148*H148</f>
        <v>0</v>
      </c>
      <c r="Q148" s="270">
        <v>0</v>
      </c>
      <c r="R148" s="270">
        <f>Q148*H148</f>
        <v>0</v>
      </c>
      <c r="S148" s="270">
        <v>0</v>
      </c>
      <c r="T148" s="271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6" t="s">
        <v>135</v>
      </c>
      <c r="AT148" s="226" t="s">
        <v>190</v>
      </c>
      <c r="AU148" s="226" t="s">
        <v>80</v>
      </c>
      <c r="AY148" s="19" t="s">
        <v>188</v>
      </c>
      <c r="BE148" s="227">
        <f>IF(N148="základní",J148,0)</f>
        <v>0</v>
      </c>
      <c r="BF148" s="227">
        <f>IF(N148="snížená",J148,0)</f>
        <v>0</v>
      </c>
      <c r="BG148" s="227">
        <f>IF(N148="zákl. přenesená",J148,0)</f>
        <v>0</v>
      </c>
      <c r="BH148" s="227">
        <f>IF(N148="sníž. přenesená",J148,0)</f>
        <v>0</v>
      </c>
      <c r="BI148" s="227">
        <f>IF(N148="nulová",J148,0)</f>
        <v>0</v>
      </c>
      <c r="BJ148" s="19" t="s">
        <v>80</v>
      </c>
      <c r="BK148" s="227">
        <f>ROUND(I148*H148,2)</f>
        <v>0</v>
      </c>
      <c r="BL148" s="19" t="s">
        <v>135</v>
      </c>
      <c r="BM148" s="226" t="s">
        <v>1487</v>
      </c>
    </row>
    <row r="149" s="2" customFormat="1" ht="6.96" customHeight="1">
      <c r="A149" s="40"/>
      <c r="B149" s="61"/>
      <c r="C149" s="62"/>
      <c r="D149" s="62"/>
      <c r="E149" s="62"/>
      <c r="F149" s="62"/>
      <c r="G149" s="62"/>
      <c r="H149" s="62"/>
      <c r="I149" s="62"/>
      <c r="J149" s="62"/>
      <c r="K149" s="62"/>
      <c r="L149" s="46"/>
      <c r="M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</sheetData>
  <sheetProtection sheet="1" autoFilter="0" formatColumns="0" formatRows="0" objects="1" scenarios="1" spinCount="100000" saltValue="KGo0N+XdBqDPlECWpXHxRnK1FaBtwH/pXksqG2VpH8DkhEWZj+EOGNslbj/IzdiVyE/TwcwZvq26DBHKJ/mJMw==" hashValue="ZeF80xtYsUubrAV0Ln9K9V9Q/n/qvFtJyi/GU3AX6GRqaWFTIjtZ1ZOEtZmFzt8lXdBHxQrxnOBgdNYOddS2XQ==" algorithmName="SHA-512" password="CC35"/>
  <autoFilter ref="C95:K14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>
      <c r="B8" s="22"/>
      <c r="D8" s="145" t="s">
        <v>153</v>
      </c>
      <c r="L8" s="22"/>
    </row>
    <row r="9" s="1" customFormat="1" ht="16.5" customHeight="1">
      <c r="B9" s="22"/>
      <c r="E9" s="146" t="s">
        <v>6932</v>
      </c>
      <c r="F9" s="1"/>
      <c r="G9" s="1"/>
      <c r="H9" s="1"/>
      <c r="L9" s="22"/>
    </row>
    <row r="10" s="1" customFormat="1" ht="12" customHeight="1">
      <c r="B10" s="22"/>
      <c r="D10" s="145" t="s">
        <v>155</v>
      </c>
      <c r="L10" s="22"/>
    </row>
    <row r="11" s="2" customFormat="1" ht="16.5" customHeight="1">
      <c r="A11" s="40"/>
      <c r="B11" s="46"/>
      <c r="C11" s="40"/>
      <c r="D11" s="40"/>
      <c r="E11" s="158" t="s">
        <v>6933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7549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7657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16. 9. 2021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tr">
        <f>IF('Rekapitulace stavby'!AN10="","",'Rekapitulace stavby'!AN10)</f>
        <v>61988987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tr">
        <f>IF('Rekapitulace stavby'!E11="","",'Rekapitulace stavby'!E11)</f>
        <v>Ostravská univerzita, Dvořákova 138/7, Ostrava</v>
      </c>
      <c r="F19" s="40"/>
      <c r="G19" s="40"/>
      <c r="H19" s="40"/>
      <c r="I19" s="145" t="s">
        <v>29</v>
      </c>
      <c r="J19" s="135" t="str">
        <f>IF('Rekapitulace stavby'!AN11="","",'Rekapitulace stavby'!AN11)</f>
        <v/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30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29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32</v>
      </c>
      <c r="E24" s="40"/>
      <c r="F24" s="40"/>
      <c r="G24" s="40"/>
      <c r="H24" s="40"/>
      <c r="I24" s="145" t="s">
        <v>26</v>
      </c>
      <c r="J24" s="135" t="str">
        <f>IF('Rekapitulace stavby'!AN16="","",'Rekapitulace stavby'!AN16)</f>
        <v>60766859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tr">
        <f>IF('Rekapitulace stavby'!E17="","",'Rekapitulace stavby'!E17)</f>
        <v>Ing.arch.Martin Janda,Lomná 1895, Frenštát p.R.</v>
      </c>
      <c r="F25" s="40"/>
      <c r="G25" s="40"/>
      <c r="H25" s="40"/>
      <c r="I25" s="145" t="s">
        <v>29</v>
      </c>
      <c r="J25" s="135" t="str">
        <f>IF('Rekapitulace stavby'!AN17="","",'Rekapitulace stavby'!AN17)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36</v>
      </c>
      <c r="E27" s="40"/>
      <c r="F27" s="40"/>
      <c r="G27" s="40"/>
      <c r="H27" s="40"/>
      <c r="I27" s="145" t="s">
        <v>26</v>
      </c>
      <c r="J27" s="135" t="str">
        <f>IF('Rekapitulace stavby'!AN19="","",'Rekapitulace stavby'!AN19)</f>
        <v/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tr">
        <f>IF('Rekapitulace stavby'!E20="","",'Rekapitulace stavby'!E20)</f>
        <v xml:space="preserve"> </v>
      </c>
      <c r="F28" s="40"/>
      <c r="G28" s="40"/>
      <c r="H28" s="40"/>
      <c r="I28" s="145" t="s">
        <v>29</v>
      </c>
      <c r="J28" s="135" t="str">
        <f>IF('Rekapitulace stavby'!AN20="","",'Rekapitulace stavby'!AN20)</f>
        <v/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37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39</v>
      </c>
      <c r="E34" s="40"/>
      <c r="F34" s="40"/>
      <c r="G34" s="40"/>
      <c r="H34" s="40"/>
      <c r="I34" s="40"/>
      <c r="J34" s="156">
        <f>ROUND(J92,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41</v>
      </c>
      <c r="G36" s="40"/>
      <c r="H36" s="40"/>
      <c r="I36" s="157" t="s">
        <v>40</v>
      </c>
      <c r="J36" s="157" t="s">
        <v>42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43</v>
      </c>
      <c r="E37" s="145" t="s">
        <v>44</v>
      </c>
      <c r="F37" s="159">
        <f>ROUND((SUM(BE92:BE124)),  2)</f>
        <v>0</v>
      </c>
      <c r="G37" s="40"/>
      <c r="H37" s="40"/>
      <c r="I37" s="160">
        <v>0.20999999999999999</v>
      </c>
      <c r="J37" s="159">
        <f>ROUND(((SUM(BE92:BE124))*I37),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45</v>
      </c>
      <c r="F38" s="159">
        <f>ROUND((SUM(BF92:BF124)),  2)</f>
        <v>0</v>
      </c>
      <c r="G38" s="40"/>
      <c r="H38" s="40"/>
      <c r="I38" s="160">
        <v>0.14999999999999999</v>
      </c>
      <c r="J38" s="159">
        <f>ROUND(((SUM(BF92:BF124))*I38),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46</v>
      </c>
      <c r="F39" s="159">
        <f>ROUND((SUM(BG92:BG124)),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47</v>
      </c>
      <c r="F40" s="159">
        <f>ROUND((SUM(BH92:BH124)),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48</v>
      </c>
      <c r="F41" s="159">
        <f>ROUND((SUM(BI92:BI124)),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49</v>
      </c>
      <c r="E43" s="163"/>
      <c r="F43" s="163"/>
      <c r="G43" s="164" t="s">
        <v>50</v>
      </c>
      <c r="H43" s="165" t="s">
        <v>51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157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OU - stavební úpravy objektu ZW - děkanát Lékařské fakulty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153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6932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155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4" t="s">
        <v>6933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7549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0102 - Kabelové trasy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 xml:space="preserve"> </v>
      </c>
      <c r="G60" s="42"/>
      <c r="H60" s="42"/>
      <c r="I60" s="34" t="s">
        <v>23</v>
      </c>
      <c r="J60" s="74" t="str">
        <f>IF(J16="","",J16)</f>
        <v>16. 9. 2021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Ostravská univerzita, Dvořákova 138/7, Ostrava</v>
      </c>
      <c r="G62" s="42"/>
      <c r="H62" s="42"/>
      <c r="I62" s="34" t="s">
        <v>32</v>
      </c>
      <c r="J62" s="38" t="str">
        <f>E25</f>
        <v>Ing.arch.Martin Janda,Lomná 1895, Frenštát p.R.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30</v>
      </c>
      <c r="D63" s="42"/>
      <c r="E63" s="42"/>
      <c r="F63" s="29" t="str">
        <f>IF(E22="","",E22)</f>
        <v>Vyplň údaj</v>
      </c>
      <c r="G63" s="42"/>
      <c r="H63" s="42"/>
      <c r="I63" s="34" t="s">
        <v>36</v>
      </c>
      <c r="J63" s="38" t="str">
        <f>E28</f>
        <v xml:space="preserve"> 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158</v>
      </c>
      <c r="D65" s="174"/>
      <c r="E65" s="174"/>
      <c r="F65" s="174"/>
      <c r="G65" s="174"/>
      <c r="H65" s="174"/>
      <c r="I65" s="174"/>
      <c r="J65" s="175" t="s">
        <v>159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71</v>
      </c>
      <c r="D67" s="42"/>
      <c r="E67" s="42"/>
      <c r="F67" s="42"/>
      <c r="G67" s="42"/>
      <c r="H67" s="42"/>
      <c r="I67" s="42"/>
      <c r="J67" s="104">
        <f>J92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160</v>
      </c>
    </row>
    <row r="68" s="9" customFormat="1" ht="24.96" customHeight="1">
      <c r="A68" s="9"/>
      <c r="B68" s="177"/>
      <c r="C68" s="178"/>
      <c r="D68" s="179" t="s">
        <v>7658</v>
      </c>
      <c r="E68" s="180"/>
      <c r="F68" s="180"/>
      <c r="G68" s="180"/>
      <c r="H68" s="180"/>
      <c r="I68" s="180"/>
      <c r="J68" s="181">
        <f>J93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0"/>
      <c r="B69" s="41"/>
      <c r="C69" s="42"/>
      <c r="D69" s="42"/>
      <c r="E69" s="42"/>
      <c r="F69" s="42"/>
      <c r="G69" s="42"/>
      <c r="H69" s="42"/>
      <c r="I69" s="42"/>
      <c r="J69" s="42"/>
      <c r="K69" s="42"/>
      <c r="L69" s="147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6.96" customHeight="1">
      <c r="A70" s="40"/>
      <c r="B70" s="61"/>
      <c r="C70" s="62"/>
      <c r="D70" s="62"/>
      <c r="E70" s="62"/>
      <c r="F70" s="62"/>
      <c r="G70" s="62"/>
      <c r="H70" s="62"/>
      <c r="I70" s="62"/>
      <c r="J70" s="62"/>
      <c r="K70" s="6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4" s="2" customFormat="1" ht="6.96" customHeight="1">
      <c r="A74" s="40"/>
      <c r="B74" s="63"/>
      <c r="C74" s="64"/>
      <c r="D74" s="64"/>
      <c r="E74" s="64"/>
      <c r="F74" s="64"/>
      <c r="G74" s="64"/>
      <c r="H74" s="64"/>
      <c r="I74" s="64"/>
      <c r="J74" s="64"/>
      <c r="K74" s="64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24.96" customHeight="1">
      <c r="A75" s="40"/>
      <c r="B75" s="41"/>
      <c r="C75" s="25" t="s">
        <v>173</v>
      </c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16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6.5" customHeight="1">
      <c r="A78" s="40"/>
      <c r="B78" s="41"/>
      <c r="C78" s="42"/>
      <c r="D78" s="42"/>
      <c r="E78" s="172" t="str">
        <f>E7</f>
        <v>OU - stavební úpravy objektu ZW - děkanát Lékařské fakulty</v>
      </c>
      <c r="F78" s="34"/>
      <c r="G78" s="34"/>
      <c r="H78" s="34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1" customFormat="1" ht="12" customHeight="1">
      <c r="B79" s="23"/>
      <c r="C79" s="34" t="s">
        <v>153</v>
      </c>
      <c r="D79" s="24"/>
      <c r="E79" s="24"/>
      <c r="F79" s="24"/>
      <c r="G79" s="24"/>
      <c r="H79" s="24"/>
      <c r="I79" s="24"/>
      <c r="J79" s="24"/>
      <c r="K79" s="24"/>
      <c r="L79" s="22"/>
    </row>
    <row r="80" s="1" customFormat="1" ht="16.5" customHeight="1">
      <c r="B80" s="23"/>
      <c r="C80" s="24"/>
      <c r="D80" s="24"/>
      <c r="E80" s="172" t="s">
        <v>6932</v>
      </c>
      <c r="F80" s="24"/>
      <c r="G80" s="24"/>
      <c r="H80" s="24"/>
      <c r="I80" s="24"/>
      <c r="J80" s="24"/>
      <c r="K80" s="24"/>
      <c r="L80" s="22"/>
    </row>
    <row r="81" s="1" customFormat="1" ht="12" customHeight="1">
      <c r="B81" s="23"/>
      <c r="C81" s="34" t="s">
        <v>155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2" customFormat="1" ht="16.5" customHeight="1">
      <c r="A82" s="40"/>
      <c r="B82" s="41"/>
      <c r="C82" s="42"/>
      <c r="D82" s="42"/>
      <c r="E82" s="294" t="s">
        <v>6933</v>
      </c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7549</v>
      </c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71" t="str">
        <f>E13</f>
        <v>0102 - Kabelové trasy</v>
      </c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21</v>
      </c>
      <c r="D86" s="42"/>
      <c r="E86" s="42"/>
      <c r="F86" s="29" t="str">
        <f>F16</f>
        <v xml:space="preserve"> </v>
      </c>
      <c r="G86" s="42"/>
      <c r="H86" s="42"/>
      <c r="I86" s="34" t="s">
        <v>23</v>
      </c>
      <c r="J86" s="74" t="str">
        <f>IF(J16="","",J16)</f>
        <v>16. 9. 2021</v>
      </c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40.05" customHeight="1">
      <c r="A88" s="40"/>
      <c r="B88" s="41"/>
      <c r="C88" s="34" t="s">
        <v>25</v>
      </c>
      <c r="D88" s="42"/>
      <c r="E88" s="42"/>
      <c r="F88" s="29" t="str">
        <f>E19</f>
        <v>Ostravská univerzita, Dvořákova 138/7, Ostrava</v>
      </c>
      <c r="G88" s="42"/>
      <c r="H88" s="42"/>
      <c r="I88" s="34" t="s">
        <v>32</v>
      </c>
      <c r="J88" s="38" t="str">
        <f>E25</f>
        <v>Ing.arch.Martin Janda,Lomná 1895, Frenštát p.R.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5.15" customHeight="1">
      <c r="A89" s="40"/>
      <c r="B89" s="41"/>
      <c r="C89" s="34" t="s">
        <v>30</v>
      </c>
      <c r="D89" s="42"/>
      <c r="E89" s="42"/>
      <c r="F89" s="29" t="str">
        <f>IF(E22="","",E22)</f>
        <v>Vyplň údaj</v>
      </c>
      <c r="G89" s="42"/>
      <c r="H89" s="42"/>
      <c r="I89" s="34" t="s">
        <v>36</v>
      </c>
      <c r="J89" s="38" t="str">
        <f>E28</f>
        <v xml:space="preserve"> </v>
      </c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0.32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11" customFormat="1" ht="29.28" customHeight="1">
      <c r="A91" s="188"/>
      <c r="B91" s="189"/>
      <c r="C91" s="190" t="s">
        <v>174</v>
      </c>
      <c r="D91" s="191" t="s">
        <v>58</v>
      </c>
      <c r="E91" s="191" t="s">
        <v>54</v>
      </c>
      <c r="F91" s="191" t="s">
        <v>55</v>
      </c>
      <c r="G91" s="191" t="s">
        <v>175</v>
      </c>
      <c r="H91" s="191" t="s">
        <v>176</v>
      </c>
      <c r="I91" s="191" t="s">
        <v>177</v>
      </c>
      <c r="J91" s="191" t="s">
        <v>159</v>
      </c>
      <c r="K91" s="192" t="s">
        <v>178</v>
      </c>
      <c r="L91" s="193"/>
      <c r="M91" s="94" t="s">
        <v>19</v>
      </c>
      <c r="N91" s="95" t="s">
        <v>43</v>
      </c>
      <c r="O91" s="95" t="s">
        <v>179</v>
      </c>
      <c r="P91" s="95" t="s">
        <v>180</v>
      </c>
      <c r="Q91" s="95" t="s">
        <v>181</v>
      </c>
      <c r="R91" s="95" t="s">
        <v>182</v>
      </c>
      <c r="S91" s="95" t="s">
        <v>183</v>
      </c>
      <c r="T91" s="96" t="s">
        <v>184</v>
      </c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</row>
    <row r="92" s="2" customFormat="1" ht="22.8" customHeight="1">
      <c r="A92" s="40"/>
      <c r="B92" s="41"/>
      <c r="C92" s="101" t="s">
        <v>185</v>
      </c>
      <c r="D92" s="42"/>
      <c r="E92" s="42"/>
      <c r="F92" s="42"/>
      <c r="G92" s="42"/>
      <c r="H92" s="42"/>
      <c r="I92" s="42"/>
      <c r="J92" s="194">
        <f>BK92</f>
        <v>0</v>
      </c>
      <c r="K92" s="42"/>
      <c r="L92" s="46"/>
      <c r="M92" s="97"/>
      <c r="N92" s="195"/>
      <c r="O92" s="98"/>
      <c r="P92" s="196">
        <f>P93</f>
        <v>0</v>
      </c>
      <c r="Q92" s="98"/>
      <c r="R92" s="196">
        <f>R93</f>
        <v>0</v>
      </c>
      <c r="S92" s="98"/>
      <c r="T92" s="197">
        <f>T93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72</v>
      </c>
      <c r="AU92" s="19" t="s">
        <v>160</v>
      </c>
      <c r="BK92" s="198">
        <f>BK93</f>
        <v>0</v>
      </c>
    </row>
    <row r="93" s="12" customFormat="1" ht="25.92" customHeight="1">
      <c r="A93" s="12"/>
      <c r="B93" s="199"/>
      <c r="C93" s="200"/>
      <c r="D93" s="201" t="s">
        <v>72</v>
      </c>
      <c r="E93" s="202" t="s">
        <v>5257</v>
      </c>
      <c r="F93" s="202" t="s">
        <v>7659</v>
      </c>
      <c r="G93" s="200"/>
      <c r="H93" s="200"/>
      <c r="I93" s="203"/>
      <c r="J93" s="204">
        <f>BK93</f>
        <v>0</v>
      </c>
      <c r="K93" s="200"/>
      <c r="L93" s="205"/>
      <c r="M93" s="206"/>
      <c r="N93" s="207"/>
      <c r="O93" s="207"/>
      <c r="P93" s="208">
        <f>SUM(P94:P124)</f>
        <v>0</v>
      </c>
      <c r="Q93" s="207"/>
      <c r="R93" s="208">
        <f>SUM(R94:R124)</f>
        <v>0</v>
      </c>
      <c r="S93" s="207"/>
      <c r="T93" s="209">
        <f>SUM(T94:T124)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0" t="s">
        <v>80</v>
      </c>
      <c r="AT93" s="211" t="s">
        <v>72</v>
      </c>
      <c r="AU93" s="211" t="s">
        <v>73</v>
      </c>
      <c r="AY93" s="210" t="s">
        <v>188</v>
      </c>
      <c r="BK93" s="212">
        <f>SUM(BK94:BK124)</f>
        <v>0</v>
      </c>
    </row>
    <row r="94" s="2" customFormat="1" ht="16.5" customHeight="1">
      <c r="A94" s="40"/>
      <c r="B94" s="41"/>
      <c r="C94" s="215" t="s">
        <v>73</v>
      </c>
      <c r="D94" s="215" t="s">
        <v>190</v>
      </c>
      <c r="E94" s="216" t="s">
        <v>7557</v>
      </c>
      <c r="F94" s="217" t="s">
        <v>7660</v>
      </c>
      <c r="G94" s="218" t="s">
        <v>501</v>
      </c>
      <c r="H94" s="219">
        <v>250</v>
      </c>
      <c r="I94" s="220"/>
      <c r="J94" s="221">
        <f>ROUND(I94*H94,2)</f>
        <v>0</v>
      </c>
      <c r="K94" s="217" t="s">
        <v>19</v>
      </c>
      <c r="L94" s="46"/>
      <c r="M94" s="222" t="s">
        <v>19</v>
      </c>
      <c r="N94" s="223" t="s">
        <v>44</v>
      </c>
      <c r="O94" s="86"/>
      <c r="P94" s="224">
        <f>O94*H94</f>
        <v>0</v>
      </c>
      <c r="Q94" s="224">
        <v>0</v>
      </c>
      <c r="R94" s="224">
        <f>Q94*H94</f>
        <v>0</v>
      </c>
      <c r="S94" s="224">
        <v>0</v>
      </c>
      <c r="T94" s="225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6" t="s">
        <v>135</v>
      </c>
      <c r="AT94" s="226" t="s">
        <v>190</v>
      </c>
      <c r="AU94" s="226" t="s">
        <v>80</v>
      </c>
      <c r="AY94" s="19" t="s">
        <v>188</v>
      </c>
      <c r="BE94" s="227">
        <f>IF(N94="základní",J94,0)</f>
        <v>0</v>
      </c>
      <c r="BF94" s="227">
        <f>IF(N94="snížená",J94,0)</f>
        <v>0</v>
      </c>
      <c r="BG94" s="227">
        <f>IF(N94="zákl. přenesená",J94,0)</f>
        <v>0</v>
      </c>
      <c r="BH94" s="227">
        <f>IF(N94="sníž. přenesená",J94,0)</f>
        <v>0</v>
      </c>
      <c r="BI94" s="227">
        <f>IF(N94="nulová",J94,0)</f>
        <v>0</v>
      </c>
      <c r="BJ94" s="19" t="s">
        <v>80</v>
      </c>
      <c r="BK94" s="227">
        <f>ROUND(I94*H94,2)</f>
        <v>0</v>
      </c>
      <c r="BL94" s="19" t="s">
        <v>135</v>
      </c>
      <c r="BM94" s="226" t="s">
        <v>82</v>
      </c>
    </row>
    <row r="95" s="2" customFormat="1" ht="16.5" customHeight="1">
      <c r="A95" s="40"/>
      <c r="B95" s="41"/>
      <c r="C95" s="215" t="s">
        <v>73</v>
      </c>
      <c r="D95" s="215" t="s">
        <v>190</v>
      </c>
      <c r="E95" s="216" t="s">
        <v>7559</v>
      </c>
      <c r="F95" s="217" t="s">
        <v>7661</v>
      </c>
      <c r="G95" s="218" t="s">
        <v>501</v>
      </c>
      <c r="H95" s="219">
        <v>140</v>
      </c>
      <c r="I95" s="220"/>
      <c r="J95" s="221">
        <f>ROUND(I95*H95,2)</f>
        <v>0</v>
      </c>
      <c r="K95" s="217" t="s">
        <v>19</v>
      </c>
      <c r="L95" s="46"/>
      <c r="M95" s="222" t="s">
        <v>19</v>
      </c>
      <c r="N95" s="223" t="s">
        <v>44</v>
      </c>
      <c r="O95" s="86"/>
      <c r="P95" s="224">
        <f>O95*H95</f>
        <v>0</v>
      </c>
      <c r="Q95" s="224">
        <v>0</v>
      </c>
      <c r="R95" s="224">
        <f>Q95*H95</f>
        <v>0</v>
      </c>
      <c r="S95" s="224">
        <v>0</v>
      </c>
      <c r="T95" s="225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6" t="s">
        <v>135</v>
      </c>
      <c r="AT95" s="226" t="s">
        <v>190</v>
      </c>
      <c r="AU95" s="226" t="s">
        <v>80</v>
      </c>
      <c r="AY95" s="19" t="s">
        <v>188</v>
      </c>
      <c r="BE95" s="227">
        <f>IF(N95="základní",J95,0)</f>
        <v>0</v>
      </c>
      <c r="BF95" s="227">
        <f>IF(N95="snížená",J95,0)</f>
        <v>0</v>
      </c>
      <c r="BG95" s="227">
        <f>IF(N95="zákl. přenesená",J95,0)</f>
        <v>0</v>
      </c>
      <c r="BH95" s="227">
        <f>IF(N95="sníž. přenesená",J95,0)</f>
        <v>0</v>
      </c>
      <c r="BI95" s="227">
        <f>IF(N95="nulová",J95,0)</f>
        <v>0</v>
      </c>
      <c r="BJ95" s="19" t="s">
        <v>80</v>
      </c>
      <c r="BK95" s="227">
        <f>ROUND(I95*H95,2)</f>
        <v>0</v>
      </c>
      <c r="BL95" s="19" t="s">
        <v>135</v>
      </c>
      <c r="BM95" s="226" t="s">
        <v>135</v>
      </c>
    </row>
    <row r="96" s="2" customFormat="1" ht="16.5" customHeight="1">
      <c r="A96" s="40"/>
      <c r="B96" s="41"/>
      <c r="C96" s="215" t="s">
        <v>73</v>
      </c>
      <c r="D96" s="215" t="s">
        <v>190</v>
      </c>
      <c r="E96" s="216" t="s">
        <v>7561</v>
      </c>
      <c r="F96" s="217" t="s">
        <v>7662</v>
      </c>
      <c r="G96" s="218" t="s">
        <v>501</v>
      </c>
      <c r="H96" s="219">
        <v>35</v>
      </c>
      <c r="I96" s="220"/>
      <c r="J96" s="221">
        <f>ROUND(I96*H96,2)</f>
        <v>0</v>
      </c>
      <c r="K96" s="217" t="s">
        <v>19</v>
      </c>
      <c r="L96" s="46"/>
      <c r="M96" s="222" t="s">
        <v>19</v>
      </c>
      <c r="N96" s="223" t="s">
        <v>44</v>
      </c>
      <c r="O96" s="86"/>
      <c r="P96" s="224">
        <f>O96*H96</f>
        <v>0</v>
      </c>
      <c r="Q96" s="224">
        <v>0</v>
      </c>
      <c r="R96" s="224">
        <f>Q96*H96</f>
        <v>0</v>
      </c>
      <c r="S96" s="224">
        <v>0</v>
      </c>
      <c r="T96" s="225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6" t="s">
        <v>135</v>
      </c>
      <c r="AT96" s="226" t="s">
        <v>190</v>
      </c>
      <c r="AU96" s="226" t="s">
        <v>80</v>
      </c>
      <c r="AY96" s="19" t="s">
        <v>188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19" t="s">
        <v>80</v>
      </c>
      <c r="BK96" s="227">
        <f>ROUND(I96*H96,2)</f>
        <v>0</v>
      </c>
      <c r="BL96" s="19" t="s">
        <v>135</v>
      </c>
      <c r="BM96" s="226" t="s">
        <v>258</v>
      </c>
    </row>
    <row r="97" s="2" customFormat="1" ht="16.5" customHeight="1">
      <c r="A97" s="40"/>
      <c r="B97" s="41"/>
      <c r="C97" s="215" t="s">
        <v>73</v>
      </c>
      <c r="D97" s="215" t="s">
        <v>190</v>
      </c>
      <c r="E97" s="216" t="s">
        <v>7563</v>
      </c>
      <c r="F97" s="217" t="s">
        <v>7663</v>
      </c>
      <c r="G97" s="218" t="s">
        <v>501</v>
      </c>
      <c r="H97" s="219">
        <v>16</v>
      </c>
      <c r="I97" s="220"/>
      <c r="J97" s="221">
        <f>ROUND(I97*H97,2)</f>
        <v>0</v>
      </c>
      <c r="K97" s="217" t="s">
        <v>19</v>
      </c>
      <c r="L97" s="46"/>
      <c r="M97" s="222" t="s">
        <v>19</v>
      </c>
      <c r="N97" s="223" t="s">
        <v>44</v>
      </c>
      <c r="O97" s="86"/>
      <c r="P97" s="224">
        <f>O97*H97</f>
        <v>0</v>
      </c>
      <c r="Q97" s="224">
        <v>0</v>
      </c>
      <c r="R97" s="224">
        <f>Q97*H97</f>
        <v>0</v>
      </c>
      <c r="S97" s="224">
        <v>0</v>
      </c>
      <c r="T97" s="225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6" t="s">
        <v>135</v>
      </c>
      <c r="AT97" s="226" t="s">
        <v>190</v>
      </c>
      <c r="AU97" s="226" t="s">
        <v>80</v>
      </c>
      <c r="AY97" s="19" t="s">
        <v>188</v>
      </c>
      <c r="BE97" s="227">
        <f>IF(N97="základní",J97,0)</f>
        <v>0</v>
      </c>
      <c r="BF97" s="227">
        <f>IF(N97="snížená",J97,0)</f>
        <v>0</v>
      </c>
      <c r="BG97" s="227">
        <f>IF(N97="zákl. přenesená",J97,0)</f>
        <v>0</v>
      </c>
      <c r="BH97" s="227">
        <f>IF(N97="sníž. přenesená",J97,0)</f>
        <v>0</v>
      </c>
      <c r="BI97" s="227">
        <f>IF(N97="nulová",J97,0)</f>
        <v>0</v>
      </c>
      <c r="BJ97" s="19" t="s">
        <v>80</v>
      </c>
      <c r="BK97" s="227">
        <f>ROUND(I97*H97,2)</f>
        <v>0</v>
      </c>
      <c r="BL97" s="19" t="s">
        <v>135</v>
      </c>
      <c r="BM97" s="226" t="s">
        <v>268</v>
      </c>
    </row>
    <row r="98" s="2" customFormat="1" ht="16.5" customHeight="1">
      <c r="A98" s="40"/>
      <c r="B98" s="41"/>
      <c r="C98" s="215" t="s">
        <v>73</v>
      </c>
      <c r="D98" s="215" t="s">
        <v>190</v>
      </c>
      <c r="E98" s="216" t="s">
        <v>7565</v>
      </c>
      <c r="F98" s="217" t="s">
        <v>7664</v>
      </c>
      <c r="G98" s="218" t="s">
        <v>1352</v>
      </c>
      <c r="H98" s="219">
        <v>10</v>
      </c>
      <c r="I98" s="220"/>
      <c r="J98" s="221">
        <f>ROUND(I98*H98,2)</f>
        <v>0</v>
      </c>
      <c r="K98" s="217" t="s">
        <v>19</v>
      </c>
      <c r="L98" s="46"/>
      <c r="M98" s="222" t="s">
        <v>19</v>
      </c>
      <c r="N98" s="223" t="s">
        <v>44</v>
      </c>
      <c r="O98" s="86"/>
      <c r="P98" s="224">
        <f>O98*H98</f>
        <v>0</v>
      </c>
      <c r="Q98" s="224">
        <v>0</v>
      </c>
      <c r="R98" s="224">
        <f>Q98*H98</f>
        <v>0</v>
      </c>
      <c r="S98" s="224">
        <v>0</v>
      </c>
      <c r="T98" s="225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6" t="s">
        <v>135</v>
      </c>
      <c r="AT98" s="226" t="s">
        <v>190</v>
      </c>
      <c r="AU98" s="226" t="s">
        <v>80</v>
      </c>
      <c r="AY98" s="19" t="s">
        <v>188</v>
      </c>
      <c r="BE98" s="227">
        <f>IF(N98="základní",J98,0)</f>
        <v>0</v>
      </c>
      <c r="BF98" s="227">
        <f>IF(N98="snížená",J98,0)</f>
        <v>0</v>
      </c>
      <c r="BG98" s="227">
        <f>IF(N98="zákl. přenesená",J98,0)</f>
        <v>0</v>
      </c>
      <c r="BH98" s="227">
        <f>IF(N98="sníž. přenesená",J98,0)</f>
        <v>0</v>
      </c>
      <c r="BI98" s="227">
        <f>IF(N98="nulová",J98,0)</f>
        <v>0</v>
      </c>
      <c r="BJ98" s="19" t="s">
        <v>80</v>
      </c>
      <c r="BK98" s="227">
        <f>ROUND(I98*H98,2)</f>
        <v>0</v>
      </c>
      <c r="BL98" s="19" t="s">
        <v>135</v>
      </c>
      <c r="BM98" s="226" t="s">
        <v>286</v>
      </c>
    </row>
    <row r="99" s="2" customFormat="1" ht="16.5" customHeight="1">
      <c r="A99" s="40"/>
      <c r="B99" s="41"/>
      <c r="C99" s="215" t="s">
        <v>73</v>
      </c>
      <c r="D99" s="215" t="s">
        <v>190</v>
      </c>
      <c r="E99" s="216" t="s">
        <v>7567</v>
      </c>
      <c r="F99" s="217" t="s">
        <v>7665</v>
      </c>
      <c r="G99" s="218" t="s">
        <v>1352</v>
      </c>
      <c r="H99" s="219">
        <v>10</v>
      </c>
      <c r="I99" s="220"/>
      <c r="J99" s="221">
        <f>ROUND(I99*H99,2)</f>
        <v>0</v>
      </c>
      <c r="K99" s="217" t="s">
        <v>19</v>
      </c>
      <c r="L99" s="46"/>
      <c r="M99" s="222" t="s">
        <v>19</v>
      </c>
      <c r="N99" s="223" t="s">
        <v>44</v>
      </c>
      <c r="O99" s="86"/>
      <c r="P99" s="224">
        <f>O99*H99</f>
        <v>0</v>
      </c>
      <c r="Q99" s="224">
        <v>0</v>
      </c>
      <c r="R99" s="224">
        <f>Q99*H99</f>
        <v>0</v>
      </c>
      <c r="S99" s="224">
        <v>0</v>
      </c>
      <c r="T99" s="225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6" t="s">
        <v>135</v>
      </c>
      <c r="AT99" s="226" t="s">
        <v>190</v>
      </c>
      <c r="AU99" s="226" t="s">
        <v>80</v>
      </c>
      <c r="AY99" s="19" t="s">
        <v>188</v>
      </c>
      <c r="BE99" s="227">
        <f>IF(N99="základní",J99,0)</f>
        <v>0</v>
      </c>
      <c r="BF99" s="227">
        <f>IF(N99="snížená",J99,0)</f>
        <v>0</v>
      </c>
      <c r="BG99" s="227">
        <f>IF(N99="zákl. přenesená",J99,0)</f>
        <v>0</v>
      </c>
      <c r="BH99" s="227">
        <f>IF(N99="sníž. přenesená",J99,0)</f>
        <v>0</v>
      </c>
      <c r="BI99" s="227">
        <f>IF(N99="nulová",J99,0)</f>
        <v>0</v>
      </c>
      <c r="BJ99" s="19" t="s">
        <v>80</v>
      </c>
      <c r="BK99" s="227">
        <f>ROUND(I99*H99,2)</f>
        <v>0</v>
      </c>
      <c r="BL99" s="19" t="s">
        <v>135</v>
      </c>
      <c r="BM99" s="226" t="s">
        <v>305</v>
      </c>
    </row>
    <row r="100" s="2" customFormat="1" ht="16.5" customHeight="1">
      <c r="A100" s="40"/>
      <c r="B100" s="41"/>
      <c r="C100" s="215" t="s">
        <v>73</v>
      </c>
      <c r="D100" s="215" t="s">
        <v>190</v>
      </c>
      <c r="E100" s="216" t="s">
        <v>7569</v>
      </c>
      <c r="F100" s="217" t="s">
        <v>7666</v>
      </c>
      <c r="G100" s="218" t="s">
        <v>1352</v>
      </c>
      <c r="H100" s="219">
        <v>12</v>
      </c>
      <c r="I100" s="220"/>
      <c r="J100" s="221">
        <f>ROUND(I100*H100,2)</f>
        <v>0</v>
      </c>
      <c r="K100" s="217" t="s">
        <v>19</v>
      </c>
      <c r="L100" s="46"/>
      <c r="M100" s="222" t="s">
        <v>19</v>
      </c>
      <c r="N100" s="223" t="s">
        <v>44</v>
      </c>
      <c r="O100" s="86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135</v>
      </c>
      <c r="AT100" s="226" t="s">
        <v>190</v>
      </c>
      <c r="AU100" s="226" t="s">
        <v>80</v>
      </c>
      <c r="AY100" s="19" t="s">
        <v>188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135</v>
      </c>
      <c r="BM100" s="226" t="s">
        <v>321</v>
      </c>
    </row>
    <row r="101" s="2" customFormat="1" ht="16.5" customHeight="1">
      <c r="A101" s="40"/>
      <c r="B101" s="41"/>
      <c r="C101" s="215" t="s">
        <v>73</v>
      </c>
      <c r="D101" s="215" t="s">
        <v>190</v>
      </c>
      <c r="E101" s="216" t="s">
        <v>7571</v>
      </c>
      <c r="F101" s="217" t="s">
        <v>7667</v>
      </c>
      <c r="G101" s="218" t="s">
        <v>1352</v>
      </c>
      <c r="H101" s="219">
        <v>100</v>
      </c>
      <c r="I101" s="220"/>
      <c r="J101" s="221">
        <f>ROUND(I101*H101,2)</f>
        <v>0</v>
      </c>
      <c r="K101" s="217" t="s">
        <v>19</v>
      </c>
      <c r="L101" s="46"/>
      <c r="M101" s="222" t="s">
        <v>19</v>
      </c>
      <c r="N101" s="223" t="s">
        <v>44</v>
      </c>
      <c r="O101" s="86"/>
      <c r="P101" s="224">
        <f>O101*H101</f>
        <v>0</v>
      </c>
      <c r="Q101" s="224">
        <v>0</v>
      </c>
      <c r="R101" s="224">
        <f>Q101*H101</f>
        <v>0</v>
      </c>
      <c r="S101" s="224">
        <v>0</v>
      </c>
      <c r="T101" s="225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6" t="s">
        <v>135</v>
      </c>
      <c r="AT101" s="226" t="s">
        <v>190</v>
      </c>
      <c r="AU101" s="226" t="s">
        <v>80</v>
      </c>
      <c r="AY101" s="19" t="s">
        <v>188</v>
      </c>
      <c r="BE101" s="227">
        <f>IF(N101="základní",J101,0)</f>
        <v>0</v>
      </c>
      <c r="BF101" s="227">
        <f>IF(N101="snížená",J101,0)</f>
        <v>0</v>
      </c>
      <c r="BG101" s="227">
        <f>IF(N101="zákl. přenesená",J101,0)</f>
        <v>0</v>
      </c>
      <c r="BH101" s="227">
        <f>IF(N101="sníž. přenesená",J101,0)</f>
        <v>0</v>
      </c>
      <c r="BI101" s="227">
        <f>IF(N101="nulová",J101,0)</f>
        <v>0</v>
      </c>
      <c r="BJ101" s="19" t="s">
        <v>80</v>
      </c>
      <c r="BK101" s="227">
        <f>ROUND(I101*H101,2)</f>
        <v>0</v>
      </c>
      <c r="BL101" s="19" t="s">
        <v>135</v>
      </c>
      <c r="BM101" s="226" t="s">
        <v>342</v>
      </c>
    </row>
    <row r="102" s="2" customFormat="1" ht="16.5" customHeight="1">
      <c r="A102" s="40"/>
      <c r="B102" s="41"/>
      <c r="C102" s="215" t="s">
        <v>73</v>
      </c>
      <c r="D102" s="215" t="s">
        <v>190</v>
      </c>
      <c r="E102" s="216" t="s">
        <v>7573</v>
      </c>
      <c r="F102" s="217" t="s">
        <v>7668</v>
      </c>
      <c r="G102" s="218" t="s">
        <v>1352</v>
      </c>
      <c r="H102" s="219">
        <v>450</v>
      </c>
      <c r="I102" s="220"/>
      <c r="J102" s="221">
        <f>ROUND(I102*H102,2)</f>
        <v>0</v>
      </c>
      <c r="K102" s="217" t="s">
        <v>19</v>
      </c>
      <c r="L102" s="46"/>
      <c r="M102" s="222" t="s">
        <v>19</v>
      </c>
      <c r="N102" s="223" t="s">
        <v>44</v>
      </c>
      <c r="O102" s="86"/>
      <c r="P102" s="224">
        <f>O102*H102</f>
        <v>0</v>
      </c>
      <c r="Q102" s="224">
        <v>0</v>
      </c>
      <c r="R102" s="224">
        <f>Q102*H102</f>
        <v>0</v>
      </c>
      <c r="S102" s="224">
        <v>0</v>
      </c>
      <c r="T102" s="225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6" t="s">
        <v>135</v>
      </c>
      <c r="AT102" s="226" t="s">
        <v>190</v>
      </c>
      <c r="AU102" s="226" t="s">
        <v>80</v>
      </c>
      <c r="AY102" s="19" t="s">
        <v>188</v>
      </c>
      <c r="BE102" s="227">
        <f>IF(N102="základní",J102,0)</f>
        <v>0</v>
      </c>
      <c r="BF102" s="227">
        <f>IF(N102="snížená",J102,0)</f>
        <v>0</v>
      </c>
      <c r="BG102" s="227">
        <f>IF(N102="zákl. přenesená",J102,0)</f>
        <v>0</v>
      </c>
      <c r="BH102" s="227">
        <f>IF(N102="sníž. přenesená",J102,0)</f>
        <v>0</v>
      </c>
      <c r="BI102" s="227">
        <f>IF(N102="nulová",J102,0)</f>
        <v>0</v>
      </c>
      <c r="BJ102" s="19" t="s">
        <v>80</v>
      </c>
      <c r="BK102" s="227">
        <f>ROUND(I102*H102,2)</f>
        <v>0</v>
      </c>
      <c r="BL102" s="19" t="s">
        <v>135</v>
      </c>
      <c r="BM102" s="226" t="s">
        <v>355</v>
      </c>
    </row>
    <row r="103" s="2" customFormat="1" ht="16.5" customHeight="1">
      <c r="A103" s="40"/>
      <c r="B103" s="41"/>
      <c r="C103" s="215" t="s">
        <v>73</v>
      </c>
      <c r="D103" s="215" t="s">
        <v>190</v>
      </c>
      <c r="E103" s="216" t="s">
        <v>7575</v>
      </c>
      <c r="F103" s="217" t="s">
        <v>7669</v>
      </c>
      <c r="G103" s="218" t="s">
        <v>1352</v>
      </c>
      <c r="H103" s="219">
        <v>320</v>
      </c>
      <c r="I103" s="220"/>
      <c r="J103" s="221">
        <f>ROUND(I103*H103,2)</f>
        <v>0</v>
      </c>
      <c r="K103" s="217" t="s">
        <v>19</v>
      </c>
      <c r="L103" s="46"/>
      <c r="M103" s="222" t="s">
        <v>19</v>
      </c>
      <c r="N103" s="223" t="s">
        <v>44</v>
      </c>
      <c r="O103" s="86"/>
      <c r="P103" s="224">
        <f>O103*H103</f>
        <v>0</v>
      </c>
      <c r="Q103" s="224">
        <v>0</v>
      </c>
      <c r="R103" s="224">
        <f>Q103*H103</f>
        <v>0</v>
      </c>
      <c r="S103" s="224">
        <v>0</v>
      </c>
      <c r="T103" s="225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6" t="s">
        <v>135</v>
      </c>
      <c r="AT103" s="226" t="s">
        <v>190</v>
      </c>
      <c r="AU103" s="226" t="s">
        <v>80</v>
      </c>
      <c r="AY103" s="19" t="s">
        <v>188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19" t="s">
        <v>80</v>
      </c>
      <c r="BK103" s="227">
        <f>ROUND(I103*H103,2)</f>
        <v>0</v>
      </c>
      <c r="BL103" s="19" t="s">
        <v>135</v>
      </c>
      <c r="BM103" s="226" t="s">
        <v>375</v>
      </c>
    </row>
    <row r="104" s="2" customFormat="1" ht="16.5" customHeight="1">
      <c r="A104" s="40"/>
      <c r="B104" s="41"/>
      <c r="C104" s="215" t="s">
        <v>73</v>
      </c>
      <c r="D104" s="215" t="s">
        <v>190</v>
      </c>
      <c r="E104" s="216" t="s">
        <v>7577</v>
      </c>
      <c r="F104" s="217" t="s">
        <v>7670</v>
      </c>
      <c r="G104" s="218" t="s">
        <v>1352</v>
      </c>
      <c r="H104" s="219">
        <v>60</v>
      </c>
      <c r="I104" s="220"/>
      <c r="J104" s="221">
        <f>ROUND(I104*H104,2)</f>
        <v>0</v>
      </c>
      <c r="K104" s="217" t="s">
        <v>19</v>
      </c>
      <c r="L104" s="46"/>
      <c r="M104" s="222" t="s">
        <v>19</v>
      </c>
      <c r="N104" s="223" t="s">
        <v>44</v>
      </c>
      <c r="O104" s="86"/>
      <c r="P104" s="224">
        <f>O104*H104</f>
        <v>0</v>
      </c>
      <c r="Q104" s="224">
        <v>0</v>
      </c>
      <c r="R104" s="224">
        <f>Q104*H104</f>
        <v>0</v>
      </c>
      <c r="S104" s="224">
        <v>0</v>
      </c>
      <c r="T104" s="225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6" t="s">
        <v>135</v>
      </c>
      <c r="AT104" s="226" t="s">
        <v>190</v>
      </c>
      <c r="AU104" s="226" t="s">
        <v>80</v>
      </c>
      <c r="AY104" s="19" t="s">
        <v>188</v>
      </c>
      <c r="BE104" s="227">
        <f>IF(N104="základní",J104,0)</f>
        <v>0</v>
      </c>
      <c r="BF104" s="227">
        <f>IF(N104="snížená",J104,0)</f>
        <v>0</v>
      </c>
      <c r="BG104" s="227">
        <f>IF(N104="zákl. přenesená",J104,0)</f>
        <v>0</v>
      </c>
      <c r="BH104" s="227">
        <f>IF(N104="sníž. přenesená",J104,0)</f>
        <v>0</v>
      </c>
      <c r="BI104" s="227">
        <f>IF(N104="nulová",J104,0)</f>
        <v>0</v>
      </c>
      <c r="BJ104" s="19" t="s">
        <v>80</v>
      </c>
      <c r="BK104" s="227">
        <f>ROUND(I104*H104,2)</f>
        <v>0</v>
      </c>
      <c r="BL104" s="19" t="s">
        <v>135</v>
      </c>
      <c r="BM104" s="226" t="s">
        <v>389</v>
      </c>
    </row>
    <row r="105" s="2" customFormat="1" ht="16.5" customHeight="1">
      <c r="A105" s="40"/>
      <c r="B105" s="41"/>
      <c r="C105" s="215" t="s">
        <v>73</v>
      </c>
      <c r="D105" s="215" t="s">
        <v>190</v>
      </c>
      <c r="E105" s="216" t="s">
        <v>7579</v>
      </c>
      <c r="F105" s="217" t="s">
        <v>7671</v>
      </c>
      <c r="G105" s="218" t="s">
        <v>1352</v>
      </c>
      <c r="H105" s="219">
        <v>25</v>
      </c>
      <c r="I105" s="220"/>
      <c r="J105" s="221">
        <f>ROUND(I105*H105,2)</f>
        <v>0</v>
      </c>
      <c r="K105" s="217" t="s">
        <v>19</v>
      </c>
      <c r="L105" s="46"/>
      <c r="M105" s="222" t="s">
        <v>19</v>
      </c>
      <c r="N105" s="223" t="s">
        <v>44</v>
      </c>
      <c r="O105" s="86"/>
      <c r="P105" s="224">
        <f>O105*H105</f>
        <v>0</v>
      </c>
      <c r="Q105" s="224">
        <v>0</v>
      </c>
      <c r="R105" s="224">
        <f>Q105*H105</f>
        <v>0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135</v>
      </c>
      <c r="AT105" s="226" t="s">
        <v>190</v>
      </c>
      <c r="AU105" s="226" t="s">
        <v>80</v>
      </c>
      <c r="AY105" s="19" t="s">
        <v>188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135</v>
      </c>
      <c r="BM105" s="226" t="s">
        <v>403</v>
      </c>
    </row>
    <row r="106" s="2" customFormat="1" ht="16.5" customHeight="1">
      <c r="A106" s="40"/>
      <c r="B106" s="41"/>
      <c r="C106" s="215" t="s">
        <v>73</v>
      </c>
      <c r="D106" s="215" t="s">
        <v>190</v>
      </c>
      <c r="E106" s="216" t="s">
        <v>7581</v>
      </c>
      <c r="F106" s="217" t="s">
        <v>7672</v>
      </c>
      <c r="G106" s="218" t="s">
        <v>1352</v>
      </c>
      <c r="H106" s="219">
        <v>4</v>
      </c>
      <c r="I106" s="220"/>
      <c r="J106" s="221">
        <f>ROUND(I106*H106,2)</f>
        <v>0</v>
      </c>
      <c r="K106" s="217" t="s">
        <v>19</v>
      </c>
      <c r="L106" s="46"/>
      <c r="M106" s="222" t="s">
        <v>19</v>
      </c>
      <c r="N106" s="223" t="s">
        <v>44</v>
      </c>
      <c r="O106" s="86"/>
      <c r="P106" s="224">
        <f>O106*H106</f>
        <v>0</v>
      </c>
      <c r="Q106" s="224">
        <v>0</v>
      </c>
      <c r="R106" s="224">
        <f>Q106*H106</f>
        <v>0</v>
      </c>
      <c r="S106" s="224">
        <v>0</v>
      </c>
      <c r="T106" s="225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6" t="s">
        <v>135</v>
      </c>
      <c r="AT106" s="226" t="s">
        <v>190</v>
      </c>
      <c r="AU106" s="226" t="s">
        <v>80</v>
      </c>
      <c r="AY106" s="19" t="s">
        <v>188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19" t="s">
        <v>80</v>
      </c>
      <c r="BK106" s="227">
        <f>ROUND(I106*H106,2)</f>
        <v>0</v>
      </c>
      <c r="BL106" s="19" t="s">
        <v>135</v>
      </c>
      <c r="BM106" s="226" t="s">
        <v>420</v>
      </c>
    </row>
    <row r="107" s="2" customFormat="1" ht="16.5" customHeight="1">
      <c r="A107" s="40"/>
      <c r="B107" s="41"/>
      <c r="C107" s="215" t="s">
        <v>73</v>
      </c>
      <c r="D107" s="215" t="s">
        <v>190</v>
      </c>
      <c r="E107" s="216" t="s">
        <v>7582</v>
      </c>
      <c r="F107" s="217" t="s">
        <v>7673</v>
      </c>
      <c r="G107" s="218" t="s">
        <v>1352</v>
      </c>
      <c r="H107" s="219">
        <v>2</v>
      </c>
      <c r="I107" s="220"/>
      <c r="J107" s="221">
        <f>ROUND(I107*H107,2)</f>
        <v>0</v>
      </c>
      <c r="K107" s="217" t="s">
        <v>19</v>
      </c>
      <c r="L107" s="46"/>
      <c r="M107" s="222" t="s">
        <v>19</v>
      </c>
      <c r="N107" s="223" t="s">
        <v>44</v>
      </c>
      <c r="O107" s="86"/>
      <c r="P107" s="224">
        <f>O107*H107</f>
        <v>0</v>
      </c>
      <c r="Q107" s="224">
        <v>0</v>
      </c>
      <c r="R107" s="224">
        <f>Q107*H107</f>
        <v>0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135</v>
      </c>
      <c r="AT107" s="226" t="s">
        <v>190</v>
      </c>
      <c r="AU107" s="226" t="s">
        <v>80</v>
      </c>
      <c r="AY107" s="19" t="s">
        <v>188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135</v>
      </c>
      <c r="BM107" s="226" t="s">
        <v>448</v>
      </c>
    </row>
    <row r="108" s="2" customFormat="1" ht="16.5" customHeight="1">
      <c r="A108" s="40"/>
      <c r="B108" s="41"/>
      <c r="C108" s="215" t="s">
        <v>73</v>
      </c>
      <c r="D108" s="215" t="s">
        <v>190</v>
      </c>
      <c r="E108" s="216" t="s">
        <v>7583</v>
      </c>
      <c r="F108" s="217" t="s">
        <v>7674</v>
      </c>
      <c r="G108" s="218" t="s">
        <v>1352</v>
      </c>
      <c r="H108" s="219">
        <v>31</v>
      </c>
      <c r="I108" s="220"/>
      <c r="J108" s="221">
        <f>ROUND(I108*H108,2)</f>
        <v>0</v>
      </c>
      <c r="K108" s="217" t="s">
        <v>19</v>
      </c>
      <c r="L108" s="46"/>
      <c r="M108" s="222" t="s">
        <v>19</v>
      </c>
      <c r="N108" s="223" t="s">
        <v>44</v>
      </c>
      <c r="O108" s="86"/>
      <c r="P108" s="224">
        <f>O108*H108</f>
        <v>0</v>
      </c>
      <c r="Q108" s="224">
        <v>0</v>
      </c>
      <c r="R108" s="224">
        <f>Q108*H108</f>
        <v>0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135</v>
      </c>
      <c r="AT108" s="226" t="s">
        <v>190</v>
      </c>
      <c r="AU108" s="226" t="s">
        <v>80</v>
      </c>
      <c r="AY108" s="19" t="s">
        <v>188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135</v>
      </c>
      <c r="BM108" s="226" t="s">
        <v>633</v>
      </c>
    </row>
    <row r="109" s="2" customFormat="1" ht="16.5" customHeight="1">
      <c r="A109" s="40"/>
      <c r="B109" s="41"/>
      <c r="C109" s="215" t="s">
        <v>73</v>
      </c>
      <c r="D109" s="215" t="s">
        <v>190</v>
      </c>
      <c r="E109" s="216" t="s">
        <v>7585</v>
      </c>
      <c r="F109" s="217" t="s">
        <v>7675</v>
      </c>
      <c r="G109" s="218" t="s">
        <v>501</v>
      </c>
      <c r="H109" s="219">
        <v>441</v>
      </c>
      <c r="I109" s="220"/>
      <c r="J109" s="221">
        <f>ROUND(I109*H109,2)</f>
        <v>0</v>
      </c>
      <c r="K109" s="217" t="s">
        <v>19</v>
      </c>
      <c r="L109" s="46"/>
      <c r="M109" s="222" t="s">
        <v>19</v>
      </c>
      <c r="N109" s="223" t="s">
        <v>44</v>
      </c>
      <c r="O109" s="86"/>
      <c r="P109" s="224">
        <f>O109*H109</f>
        <v>0</v>
      </c>
      <c r="Q109" s="224">
        <v>0</v>
      </c>
      <c r="R109" s="224">
        <f>Q109*H109</f>
        <v>0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135</v>
      </c>
      <c r="AT109" s="226" t="s">
        <v>190</v>
      </c>
      <c r="AU109" s="226" t="s">
        <v>80</v>
      </c>
      <c r="AY109" s="19" t="s">
        <v>188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135</v>
      </c>
      <c r="BM109" s="226" t="s">
        <v>630</v>
      </c>
    </row>
    <row r="110" s="2" customFormat="1" ht="16.5" customHeight="1">
      <c r="A110" s="40"/>
      <c r="B110" s="41"/>
      <c r="C110" s="215" t="s">
        <v>73</v>
      </c>
      <c r="D110" s="215" t="s">
        <v>190</v>
      </c>
      <c r="E110" s="216" t="s">
        <v>7587</v>
      </c>
      <c r="F110" s="217" t="s">
        <v>7676</v>
      </c>
      <c r="G110" s="218" t="s">
        <v>1352</v>
      </c>
      <c r="H110" s="219">
        <v>20</v>
      </c>
      <c r="I110" s="220"/>
      <c r="J110" s="221">
        <f>ROUND(I110*H110,2)</f>
        <v>0</v>
      </c>
      <c r="K110" s="217" t="s">
        <v>19</v>
      </c>
      <c r="L110" s="46"/>
      <c r="M110" s="222" t="s">
        <v>19</v>
      </c>
      <c r="N110" s="223" t="s">
        <v>44</v>
      </c>
      <c r="O110" s="86"/>
      <c r="P110" s="224">
        <f>O110*H110</f>
        <v>0</v>
      </c>
      <c r="Q110" s="224">
        <v>0</v>
      </c>
      <c r="R110" s="224">
        <f>Q110*H110</f>
        <v>0</v>
      </c>
      <c r="S110" s="224">
        <v>0</v>
      </c>
      <c r="T110" s="225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6" t="s">
        <v>135</v>
      </c>
      <c r="AT110" s="226" t="s">
        <v>190</v>
      </c>
      <c r="AU110" s="226" t="s">
        <v>80</v>
      </c>
      <c r="AY110" s="19" t="s">
        <v>188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19" t="s">
        <v>80</v>
      </c>
      <c r="BK110" s="227">
        <f>ROUND(I110*H110,2)</f>
        <v>0</v>
      </c>
      <c r="BL110" s="19" t="s">
        <v>135</v>
      </c>
      <c r="BM110" s="226" t="s">
        <v>891</v>
      </c>
    </row>
    <row r="111" s="2" customFormat="1" ht="16.5" customHeight="1">
      <c r="A111" s="40"/>
      <c r="B111" s="41"/>
      <c r="C111" s="215" t="s">
        <v>73</v>
      </c>
      <c r="D111" s="215" t="s">
        <v>190</v>
      </c>
      <c r="E111" s="216" t="s">
        <v>7589</v>
      </c>
      <c r="F111" s="217" t="s">
        <v>7677</v>
      </c>
      <c r="G111" s="218" t="s">
        <v>1352</v>
      </c>
      <c r="H111" s="219">
        <v>12</v>
      </c>
      <c r="I111" s="220"/>
      <c r="J111" s="221">
        <f>ROUND(I111*H111,2)</f>
        <v>0</v>
      </c>
      <c r="K111" s="217" t="s">
        <v>19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135</v>
      </c>
      <c r="AT111" s="226" t="s">
        <v>190</v>
      </c>
      <c r="AU111" s="226" t="s">
        <v>80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135</v>
      </c>
      <c r="BM111" s="226" t="s">
        <v>901</v>
      </c>
    </row>
    <row r="112" s="2" customFormat="1" ht="16.5" customHeight="1">
      <c r="A112" s="40"/>
      <c r="B112" s="41"/>
      <c r="C112" s="215" t="s">
        <v>73</v>
      </c>
      <c r="D112" s="215" t="s">
        <v>190</v>
      </c>
      <c r="E112" s="216" t="s">
        <v>7591</v>
      </c>
      <c r="F112" s="217" t="s">
        <v>7678</v>
      </c>
      <c r="G112" s="218" t="s">
        <v>501</v>
      </c>
      <c r="H112" s="219">
        <v>125</v>
      </c>
      <c r="I112" s="220"/>
      <c r="J112" s="221">
        <f>ROUND(I112*H112,2)</f>
        <v>0</v>
      </c>
      <c r="K112" s="217" t="s">
        <v>19</v>
      </c>
      <c r="L112" s="46"/>
      <c r="M112" s="222" t="s">
        <v>19</v>
      </c>
      <c r="N112" s="223" t="s">
        <v>44</v>
      </c>
      <c r="O112" s="86"/>
      <c r="P112" s="224">
        <f>O112*H112</f>
        <v>0</v>
      </c>
      <c r="Q112" s="224">
        <v>0</v>
      </c>
      <c r="R112" s="224">
        <f>Q112*H112</f>
        <v>0</v>
      </c>
      <c r="S112" s="224">
        <v>0</v>
      </c>
      <c r="T112" s="225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6" t="s">
        <v>135</v>
      </c>
      <c r="AT112" s="226" t="s">
        <v>190</v>
      </c>
      <c r="AU112" s="226" t="s">
        <v>80</v>
      </c>
      <c r="AY112" s="19" t="s">
        <v>188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19" t="s">
        <v>80</v>
      </c>
      <c r="BK112" s="227">
        <f>ROUND(I112*H112,2)</f>
        <v>0</v>
      </c>
      <c r="BL112" s="19" t="s">
        <v>135</v>
      </c>
      <c r="BM112" s="226" t="s">
        <v>916</v>
      </c>
    </row>
    <row r="113" s="2" customFormat="1" ht="16.5" customHeight="1">
      <c r="A113" s="40"/>
      <c r="B113" s="41"/>
      <c r="C113" s="215" t="s">
        <v>73</v>
      </c>
      <c r="D113" s="215" t="s">
        <v>190</v>
      </c>
      <c r="E113" s="216" t="s">
        <v>7593</v>
      </c>
      <c r="F113" s="217" t="s">
        <v>7679</v>
      </c>
      <c r="G113" s="218" t="s">
        <v>501</v>
      </c>
      <c r="H113" s="219">
        <v>120</v>
      </c>
      <c r="I113" s="220"/>
      <c r="J113" s="221">
        <f>ROUND(I113*H113,2)</f>
        <v>0</v>
      </c>
      <c r="K113" s="217" t="s">
        <v>19</v>
      </c>
      <c r="L113" s="46"/>
      <c r="M113" s="222" t="s">
        <v>19</v>
      </c>
      <c r="N113" s="223" t="s">
        <v>44</v>
      </c>
      <c r="O113" s="86"/>
      <c r="P113" s="224">
        <f>O113*H113</f>
        <v>0</v>
      </c>
      <c r="Q113" s="224">
        <v>0</v>
      </c>
      <c r="R113" s="224">
        <f>Q113*H113</f>
        <v>0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135</v>
      </c>
      <c r="AT113" s="226" t="s">
        <v>190</v>
      </c>
      <c r="AU113" s="226" t="s">
        <v>80</v>
      </c>
      <c r="AY113" s="19" t="s">
        <v>188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135</v>
      </c>
      <c r="BM113" s="226" t="s">
        <v>939</v>
      </c>
    </row>
    <row r="114" s="2" customFormat="1" ht="16.5" customHeight="1">
      <c r="A114" s="40"/>
      <c r="B114" s="41"/>
      <c r="C114" s="215" t="s">
        <v>73</v>
      </c>
      <c r="D114" s="215" t="s">
        <v>190</v>
      </c>
      <c r="E114" s="216" t="s">
        <v>7595</v>
      </c>
      <c r="F114" s="217" t="s">
        <v>7680</v>
      </c>
      <c r="G114" s="218" t="s">
        <v>1352</v>
      </c>
      <c r="H114" s="219">
        <v>20</v>
      </c>
      <c r="I114" s="220"/>
      <c r="J114" s="221">
        <f>ROUND(I114*H114,2)</f>
        <v>0</v>
      </c>
      <c r="K114" s="217" t="s">
        <v>19</v>
      </c>
      <c r="L114" s="46"/>
      <c r="M114" s="222" t="s">
        <v>19</v>
      </c>
      <c r="N114" s="223" t="s">
        <v>44</v>
      </c>
      <c r="O114" s="86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135</v>
      </c>
      <c r="AT114" s="226" t="s">
        <v>190</v>
      </c>
      <c r="AU114" s="226" t="s">
        <v>80</v>
      </c>
      <c r="AY114" s="19" t="s">
        <v>188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135</v>
      </c>
      <c r="BM114" s="226" t="s">
        <v>953</v>
      </c>
    </row>
    <row r="115" s="2" customFormat="1" ht="16.5" customHeight="1">
      <c r="A115" s="40"/>
      <c r="B115" s="41"/>
      <c r="C115" s="215" t="s">
        <v>73</v>
      </c>
      <c r="D115" s="215" t="s">
        <v>190</v>
      </c>
      <c r="E115" s="216" t="s">
        <v>7597</v>
      </c>
      <c r="F115" s="217" t="s">
        <v>7681</v>
      </c>
      <c r="G115" s="218" t="s">
        <v>501</v>
      </c>
      <c r="H115" s="219">
        <v>245</v>
      </c>
      <c r="I115" s="220"/>
      <c r="J115" s="221">
        <f>ROUND(I115*H115,2)</f>
        <v>0</v>
      </c>
      <c r="K115" s="217" t="s">
        <v>19</v>
      </c>
      <c r="L115" s="46"/>
      <c r="M115" s="222" t="s">
        <v>19</v>
      </c>
      <c r="N115" s="223" t="s">
        <v>44</v>
      </c>
      <c r="O115" s="86"/>
      <c r="P115" s="224">
        <f>O115*H115</f>
        <v>0</v>
      </c>
      <c r="Q115" s="224">
        <v>0</v>
      </c>
      <c r="R115" s="224">
        <f>Q115*H115</f>
        <v>0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135</v>
      </c>
      <c r="AT115" s="226" t="s">
        <v>190</v>
      </c>
      <c r="AU115" s="226" t="s">
        <v>80</v>
      </c>
      <c r="AY115" s="19" t="s">
        <v>188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135</v>
      </c>
      <c r="BM115" s="226" t="s">
        <v>972</v>
      </c>
    </row>
    <row r="116" s="2" customFormat="1" ht="16.5" customHeight="1">
      <c r="A116" s="40"/>
      <c r="B116" s="41"/>
      <c r="C116" s="215" t="s">
        <v>73</v>
      </c>
      <c r="D116" s="215" t="s">
        <v>190</v>
      </c>
      <c r="E116" s="216" t="s">
        <v>7599</v>
      </c>
      <c r="F116" s="217" t="s">
        <v>7682</v>
      </c>
      <c r="G116" s="218" t="s">
        <v>501</v>
      </c>
      <c r="H116" s="219">
        <v>20</v>
      </c>
      <c r="I116" s="220"/>
      <c r="J116" s="221">
        <f>ROUND(I116*H116,2)</f>
        <v>0</v>
      </c>
      <c r="K116" s="217" t="s">
        <v>19</v>
      </c>
      <c r="L116" s="46"/>
      <c r="M116" s="222" t="s">
        <v>19</v>
      </c>
      <c r="N116" s="223" t="s">
        <v>44</v>
      </c>
      <c r="O116" s="86"/>
      <c r="P116" s="224">
        <f>O116*H116</f>
        <v>0</v>
      </c>
      <c r="Q116" s="224">
        <v>0</v>
      </c>
      <c r="R116" s="224">
        <f>Q116*H116</f>
        <v>0</v>
      </c>
      <c r="S116" s="224">
        <v>0</v>
      </c>
      <c r="T116" s="225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6" t="s">
        <v>135</v>
      </c>
      <c r="AT116" s="226" t="s">
        <v>190</v>
      </c>
      <c r="AU116" s="226" t="s">
        <v>80</v>
      </c>
      <c r="AY116" s="19" t="s">
        <v>188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19" t="s">
        <v>80</v>
      </c>
      <c r="BK116" s="227">
        <f>ROUND(I116*H116,2)</f>
        <v>0</v>
      </c>
      <c r="BL116" s="19" t="s">
        <v>135</v>
      </c>
      <c r="BM116" s="226" t="s">
        <v>984</v>
      </c>
    </row>
    <row r="117" s="2" customFormat="1" ht="16.5" customHeight="1">
      <c r="A117" s="40"/>
      <c r="B117" s="41"/>
      <c r="C117" s="215" t="s">
        <v>73</v>
      </c>
      <c r="D117" s="215" t="s">
        <v>190</v>
      </c>
      <c r="E117" s="216" t="s">
        <v>7601</v>
      </c>
      <c r="F117" s="217" t="s">
        <v>7683</v>
      </c>
      <c r="G117" s="218" t="s">
        <v>451</v>
      </c>
      <c r="H117" s="219">
        <v>16</v>
      </c>
      <c r="I117" s="220"/>
      <c r="J117" s="221">
        <f>ROUND(I117*H117,2)</f>
        <v>0</v>
      </c>
      <c r="K117" s="217" t="s">
        <v>19</v>
      </c>
      <c r="L117" s="46"/>
      <c r="M117" s="222" t="s">
        <v>19</v>
      </c>
      <c r="N117" s="223" t="s">
        <v>44</v>
      </c>
      <c r="O117" s="86"/>
      <c r="P117" s="224">
        <f>O117*H117</f>
        <v>0</v>
      </c>
      <c r="Q117" s="224">
        <v>0</v>
      </c>
      <c r="R117" s="224">
        <f>Q117*H117</f>
        <v>0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135</v>
      </c>
      <c r="AT117" s="226" t="s">
        <v>190</v>
      </c>
      <c r="AU117" s="226" t="s">
        <v>80</v>
      </c>
      <c r="AY117" s="19" t="s">
        <v>188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135</v>
      </c>
      <c r="BM117" s="226" t="s">
        <v>991</v>
      </c>
    </row>
    <row r="118" s="2" customFormat="1" ht="16.5" customHeight="1">
      <c r="A118" s="40"/>
      <c r="B118" s="41"/>
      <c r="C118" s="215" t="s">
        <v>73</v>
      </c>
      <c r="D118" s="215" t="s">
        <v>190</v>
      </c>
      <c r="E118" s="216" t="s">
        <v>7603</v>
      </c>
      <c r="F118" s="217" t="s">
        <v>5405</v>
      </c>
      <c r="G118" s="218" t="s">
        <v>451</v>
      </c>
      <c r="H118" s="219">
        <v>40</v>
      </c>
      <c r="I118" s="220"/>
      <c r="J118" s="221">
        <f>ROUND(I118*H118,2)</f>
        <v>0</v>
      </c>
      <c r="K118" s="217" t="s">
        <v>19</v>
      </c>
      <c r="L118" s="46"/>
      <c r="M118" s="222" t="s">
        <v>19</v>
      </c>
      <c r="N118" s="223" t="s">
        <v>44</v>
      </c>
      <c r="O118" s="86"/>
      <c r="P118" s="224">
        <f>O118*H118</f>
        <v>0</v>
      </c>
      <c r="Q118" s="224">
        <v>0</v>
      </c>
      <c r="R118" s="224">
        <f>Q118*H118</f>
        <v>0</v>
      </c>
      <c r="S118" s="224">
        <v>0</v>
      </c>
      <c r="T118" s="225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6" t="s">
        <v>135</v>
      </c>
      <c r="AT118" s="226" t="s">
        <v>190</v>
      </c>
      <c r="AU118" s="226" t="s">
        <v>80</v>
      </c>
      <c r="AY118" s="19" t="s">
        <v>188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19" t="s">
        <v>80</v>
      </c>
      <c r="BK118" s="227">
        <f>ROUND(I118*H118,2)</f>
        <v>0</v>
      </c>
      <c r="BL118" s="19" t="s">
        <v>135</v>
      </c>
      <c r="BM118" s="226" t="s">
        <v>1000</v>
      </c>
    </row>
    <row r="119" s="2" customFormat="1" ht="16.5" customHeight="1">
      <c r="A119" s="40"/>
      <c r="B119" s="41"/>
      <c r="C119" s="215" t="s">
        <v>73</v>
      </c>
      <c r="D119" s="215" t="s">
        <v>190</v>
      </c>
      <c r="E119" s="216" t="s">
        <v>7605</v>
      </c>
      <c r="F119" s="217" t="s">
        <v>7684</v>
      </c>
      <c r="G119" s="218" t="s">
        <v>1352</v>
      </c>
      <c r="H119" s="219">
        <v>12</v>
      </c>
      <c r="I119" s="220"/>
      <c r="J119" s="221">
        <f>ROUND(I119*H119,2)</f>
        <v>0</v>
      </c>
      <c r="K119" s="217" t="s">
        <v>19</v>
      </c>
      <c r="L119" s="46"/>
      <c r="M119" s="222" t="s">
        <v>19</v>
      </c>
      <c r="N119" s="223" t="s">
        <v>44</v>
      </c>
      <c r="O119" s="86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135</v>
      </c>
      <c r="AT119" s="226" t="s">
        <v>190</v>
      </c>
      <c r="AU119" s="226" t="s">
        <v>80</v>
      </c>
      <c r="AY119" s="19" t="s">
        <v>188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135</v>
      </c>
      <c r="BM119" s="226" t="s">
        <v>1011</v>
      </c>
    </row>
    <row r="120" s="2" customFormat="1" ht="16.5" customHeight="1">
      <c r="A120" s="40"/>
      <c r="B120" s="41"/>
      <c r="C120" s="215" t="s">
        <v>73</v>
      </c>
      <c r="D120" s="215" t="s">
        <v>190</v>
      </c>
      <c r="E120" s="216" t="s">
        <v>7607</v>
      </c>
      <c r="F120" s="217" t="s">
        <v>7685</v>
      </c>
      <c r="G120" s="218" t="s">
        <v>451</v>
      </c>
      <c r="H120" s="219">
        <v>12</v>
      </c>
      <c r="I120" s="220"/>
      <c r="J120" s="221">
        <f>ROUND(I120*H120,2)</f>
        <v>0</v>
      </c>
      <c r="K120" s="217" t="s">
        <v>19</v>
      </c>
      <c r="L120" s="46"/>
      <c r="M120" s="222" t="s">
        <v>19</v>
      </c>
      <c r="N120" s="223" t="s">
        <v>44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135</v>
      </c>
      <c r="AT120" s="226" t="s">
        <v>190</v>
      </c>
      <c r="AU120" s="226" t="s">
        <v>80</v>
      </c>
      <c r="AY120" s="19" t="s">
        <v>188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135</v>
      </c>
      <c r="BM120" s="226" t="s">
        <v>1016</v>
      </c>
    </row>
    <row r="121" s="2" customFormat="1" ht="16.5" customHeight="1">
      <c r="A121" s="40"/>
      <c r="B121" s="41"/>
      <c r="C121" s="215" t="s">
        <v>73</v>
      </c>
      <c r="D121" s="215" t="s">
        <v>190</v>
      </c>
      <c r="E121" s="216" t="s">
        <v>7609</v>
      </c>
      <c r="F121" s="217" t="s">
        <v>7686</v>
      </c>
      <c r="G121" s="218" t="s">
        <v>345</v>
      </c>
      <c r="H121" s="219">
        <v>3.2000000000000002</v>
      </c>
      <c r="I121" s="220"/>
      <c r="J121" s="221">
        <f>ROUND(I121*H121,2)</f>
        <v>0</v>
      </c>
      <c r="K121" s="217" t="s">
        <v>19</v>
      </c>
      <c r="L121" s="46"/>
      <c r="M121" s="222" t="s">
        <v>19</v>
      </c>
      <c r="N121" s="223" t="s">
        <v>44</v>
      </c>
      <c r="O121" s="86"/>
      <c r="P121" s="224">
        <f>O121*H121</f>
        <v>0</v>
      </c>
      <c r="Q121" s="224">
        <v>0</v>
      </c>
      <c r="R121" s="224">
        <f>Q121*H121</f>
        <v>0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135</v>
      </c>
      <c r="AT121" s="226" t="s">
        <v>190</v>
      </c>
      <c r="AU121" s="226" t="s">
        <v>80</v>
      </c>
      <c r="AY121" s="19" t="s">
        <v>188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135</v>
      </c>
      <c r="BM121" s="226" t="s">
        <v>1024</v>
      </c>
    </row>
    <row r="122" s="2" customFormat="1" ht="16.5" customHeight="1">
      <c r="A122" s="40"/>
      <c r="B122" s="41"/>
      <c r="C122" s="215" t="s">
        <v>73</v>
      </c>
      <c r="D122" s="215" t="s">
        <v>190</v>
      </c>
      <c r="E122" s="216" t="s">
        <v>7611</v>
      </c>
      <c r="F122" s="217" t="s">
        <v>7687</v>
      </c>
      <c r="G122" s="218" t="s">
        <v>345</v>
      </c>
      <c r="H122" s="219">
        <v>3.2000000000000002</v>
      </c>
      <c r="I122" s="220"/>
      <c r="J122" s="221">
        <f>ROUND(I122*H122,2)</f>
        <v>0</v>
      </c>
      <c r="K122" s="217" t="s">
        <v>19</v>
      </c>
      <c r="L122" s="46"/>
      <c r="M122" s="222" t="s">
        <v>19</v>
      </c>
      <c r="N122" s="223" t="s">
        <v>44</v>
      </c>
      <c r="O122" s="86"/>
      <c r="P122" s="224">
        <f>O122*H122</f>
        <v>0</v>
      </c>
      <c r="Q122" s="224">
        <v>0</v>
      </c>
      <c r="R122" s="224">
        <f>Q122*H122</f>
        <v>0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135</v>
      </c>
      <c r="AT122" s="226" t="s">
        <v>190</v>
      </c>
      <c r="AU122" s="226" t="s">
        <v>80</v>
      </c>
      <c r="AY122" s="19" t="s">
        <v>188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135</v>
      </c>
      <c r="BM122" s="226" t="s">
        <v>1034</v>
      </c>
    </row>
    <row r="123" s="2" customFormat="1" ht="16.5" customHeight="1">
      <c r="A123" s="40"/>
      <c r="B123" s="41"/>
      <c r="C123" s="215" t="s">
        <v>73</v>
      </c>
      <c r="D123" s="215" t="s">
        <v>190</v>
      </c>
      <c r="E123" s="216" t="s">
        <v>7614</v>
      </c>
      <c r="F123" s="217" t="s">
        <v>7688</v>
      </c>
      <c r="G123" s="218" t="s">
        <v>345</v>
      </c>
      <c r="H123" s="219">
        <v>3.2000000000000002</v>
      </c>
      <c r="I123" s="220"/>
      <c r="J123" s="221">
        <f>ROUND(I123*H123,2)</f>
        <v>0</v>
      </c>
      <c r="K123" s="217" t="s">
        <v>19</v>
      </c>
      <c r="L123" s="46"/>
      <c r="M123" s="222" t="s">
        <v>19</v>
      </c>
      <c r="N123" s="223" t="s">
        <v>44</v>
      </c>
      <c r="O123" s="86"/>
      <c r="P123" s="224">
        <f>O123*H123</f>
        <v>0</v>
      </c>
      <c r="Q123" s="224">
        <v>0</v>
      </c>
      <c r="R123" s="224">
        <f>Q123*H123</f>
        <v>0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135</v>
      </c>
      <c r="AT123" s="226" t="s">
        <v>190</v>
      </c>
      <c r="AU123" s="226" t="s">
        <v>80</v>
      </c>
      <c r="AY123" s="19" t="s">
        <v>188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135</v>
      </c>
      <c r="BM123" s="226" t="s">
        <v>1280</v>
      </c>
    </row>
    <row r="124" s="2" customFormat="1" ht="16.5" customHeight="1">
      <c r="A124" s="40"/>
      <c r="B124" s="41"/>
      <c r="C124" s="215" t="s">
        <v>73</v>
      </c>
      <c r="D124" s="215" t="s">
        <v>190</v>
      </c>
      <c r="E124" s="216" t="s">
        <v>7689</v>
      </c>
      <c r="F124" s="217" t="s">
        <v>7690</v>
      </c>
      <c r="G124" s="218" t="s">
        <v>7691</v>
      </c>
      <c r="H124" s="219">
        <v>40</v>
      </c>
      <c r="I124" s="220"/>
      <c r="J124" s="221">
        <f>ROUND(I124*H124,2)</f>
        <v>0</v>
      </c>
      <c r="K124" s="217" t="s">
        <v>19</v>
      </c>
      <c r="L124" s="46"/>
      <c r="M124" s="267" t="s">
        <v>19</v>
      </c>
      <c r="N124" s="268" t="s">
        <v>44</v>
      </c>
      <c r="O124" s="269"/>
      <c r="P124" s="270">
        <f>O124*H124</f>
        <v>0</v>
      </c>
      <c r="Q124" s="270">
        <v>0</v>
      </c>
      <c r="R124" s="270">
        <f>Q124*H124</f>
        <v>0</v>
      </c>
      <c r="S124" s="270">
        <v>0</v>
      </c>
      <c r="T124" s="271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6" t="s">
        <v>135</v>
      </c>
      <c r="AT124" s="226" t="s">
        <v>190</v>
      </c>
      <c r="AU124" s="226" t="s">
        <v>80</v>
      </c>
      <c r="AY124" s="19" t="s">
        <v>188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19" t="s">
        <v>80</v>
      </c>
      <c r="BK124" s="227">
        <f>ROUND(I124*H124,2)</f>
        <v>0</v>
      </c>
      <c r="BL124" s="19" t="s">
        <v>135</v>
      </c>
      <c r="BM124" s="226" t="s">
        <v>1291</v>
      </c>
    </row>
    <row r="125" s="2" customFormat="1" ht="6.96" customHeight="1">
      <c r="A125" s="40"/>
      <c r="B125" s="61"/>
      <c r="C125" s="62"/>
      <c r="D125" s="62"/>
      <c r="E125" s="62"/>
      <c r="F125" s="62"/>
      <c r="G125" s="62"/>
      <c r="H125" s="62"/>
      <c r="I125" s="62"/>
      <c r="J125" s="62"/>
      <c r="K125" s="62"/>
      <c r="L125" s="46"/>
      <c r="M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</sheetData>
  <sheetProtection sheet="1" autoFilter="0" formatColumns="0" formatRows="0" objects="1" scenarios="1" spinCount="100000" saltValue="G6javgqRi6IfQ4tp2MvOIH77+MsBujl0Cgz08d8LUaXea1arbdDDGw0p7M/jVmLbREsEC8jr6gysT/FtzI39eQ==" hashValue="e7/qTXmbe6SgBSju1v4imoHTrNowdoRmKhEZnlmg7jqzdATO6TDITuhBLkqCR1viRbabsFYN3QAvDFFAtgKcJg==" algorithmName="SHA-512" password="CC35"/>
  <autoFilter ref="C91:K12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8:H78"/>
    <mergeCell ref="E82:H82"/>
    <mergeCell ref="E80:H80"/>
    <mergeCell ref="E84:H8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>
      <c r="B8" s="22"/>
      <c r="D8" s="145" t="s">
        <v>153</v>
      </c>
      <c r="L8" s="22"/>
    </row>
    <row r="9" s="1" customFormat="1" ht="16.5" customHeight="1">
      <c r="B9" s="22"/>
      <c r="E9" s="146" t="s">
        <v>6932</v>
      </c>
      <c r="F9" s="1"/>
      <c r="G9" s="1"/>
      <c r="H9" s="1"/>
      <c r="L9" s="22"/>
    </row>
    <row r="10" s="1" customFormat="1" ht="12" customHeight="1">
      <c r="B10" s="22"/>
      <c r="D10" s="145" t="s">
        <v>155</v>
      </c>
      <c r="L10" s="22"/>
    </row>
    <row r="11" s="2" customFormat="1" ht="16.5" customHeight="1">
      <c r="A11" s="40"/>
      <c r="B11" s="46"/>
      <c r="C11" s="40"/>
      <c r="D11" s="40"/>
      <c r="E11" s="158" t="s">
        <v>6933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7549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7692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16. 9. 2021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27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28</v>
      </c>
      <c r="F19" s="40"/>
      <c r="G19" s="40"/>
      <c r="H19" s="40"/>
      <c r="I19" s="145" t="s">
        <v>29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30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29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32</v>
      </c>
      <c r="E24" s="40"/>
      <c r="F24" s="40"/>
      <c r="G24" s="40"/>
      <c r="H24" s="40"/>
      <c r="I24" s="145" t="s">
        <v>26</v>
      </c>
      <c r="J24" s="135" t="s">
        <v>33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34</v>
      </c>
      <c r="F25" s="40"/>
      <c r="G25" s="40"/>
      <c r="H25" s="40"/>
      <c r="I25" s="145" t="s">
        <v>29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36</v>
      </c>
      <c r="E27" s="40"/>
      <c r="F27" s="40"/>
      <c r="G27" s="40"/>
      <c r="H27" s="40"/>
      <c r="I27" s="145" t="s">
        <v>26</v>
      </c>
      <c r="J27" s="135" t="str">
        <f>IF('Rekapitulace stavby'!AN19="","",'Rekapitulace stavby'!AN19)</f>
        <v/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tr">
        <f>IF('Rekapitulace stavby'!E20="","",'Rekapitulace stavby'!E20)</f>
        <v xml:space="preserve"> </v>
      </c>
      <c r="F28" s="40"/>
      <c r="G28" s="40"/>
      <c r="H28" s="40"/>
      <c r="I28" s="145" t="s">
        <v>29</v>
      </c>
      <c r="J28" s="135" t="str">
        <f>IF('Rekapitulace stavby'!AN20="","",'Rekapitulace stavby'!AN20)</f>
        <v/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37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39</v>
      </c>
      <c r="E34" s="40"/>
      <c r="F34" s="40"/>
      <c r="G34" s="40"/>
      <c r="H34" s="40"/>
      <c r="I34" s="40"/>
      <c r="J34" s="156">
        <f>ROUND(J92,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41</v>
      </c>
      <c r="G36" s="40"/>
      <c r="H36" s="40"/>
      <c r="I36" s="157" t="s">
        <v>40</v>
      </c>
      <c r="J36" s="157" t="s">
        <v>42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43</v>
      </c>
      <c r="E37" s="145" t="s">
        <v>44</v>
      </c>
      <c r="F37" s="159">
        <f>ROUND((SUM(BE92:BE97)),  2)</f>
        <v>0</v>
      </c>
      <c r="G37" s="40"/>
      <c r="H37" s="40"/>
      <c r="I37" s="160">
        <v>0.20999999999999999</v>
      </c>
      <c r="J37" s="159">
        <f>ROUND(((SUM(BE92:BE97))*I37),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45</v>
      </c>
      <c r="F38" s="159">
        <f>ROUND((SUM(BF92:BF97)),  2)</f>
        <v>0</v>
      </c>
      <c r="G38" s="40"/>
      <c r="H38" s="40"/>
      <c r="I38" s="160">
        <v>0.14999999999999999</v>
      </c>
      <c r="J38" s="159">
        <f>ROUND(((SUM(BF92:BF97))*I38),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46</v>
      </c>
      <c r="F39" s="159">
        <f>ROUND((SUM(BG92:BG97)),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47</v>
      </c>
      <c r="F40" s="159">
        <f>ROUND((SUM(BH92:BH97)),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48</v>
      </c>
      <c r="F41" s="159">
        <f>ROUND((SUM(BI92:BI97)),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49</v>
      </c>
      <c r="E43" s="163"/>
      <c r="F43" s="163"/>
      <c r="G43" s="164" t="s">
        <v>50</v>
      </c>
      <c r="H43" s="165" t="s">
        <v>51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157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OU - stavební úpravy objektu ZW - děkanát Lékařské fakulty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153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6932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155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4" t="s">
        <v>6933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7549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0103 - EPS - ostatní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 xml:space="preserve"> </v>
      </c>
      <c r="G60" s="42"/>
      <c r="H60" s="42"/>
      <c r="I60" s="34" t="s">
        <v>23</v>
      </c>
      <c r="J60" s="74" t="str">
        <f>IF(J16="","",J16)</f>
        <v>16. 9. 2021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Ostravská univerzita, Dvořákova 138/7, Ostrava</v>
      </c>
      <c r="G62" s="42"/>
      <c r="H62" s="42"/>
      <c r="I62" s="34" t="s">
        <v>32</v>
      </c>
      <c r="J62" s="38" t="str">
        <f>E25</f>
        <v>Ing.arch.Martin Janda,Lomná 1895, Frenštát p.R.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30</v>
      </c>
      <c r="D63" s="42"/>
      <c r="E63" s="42"/>
      <c r="F63" s="29" t="str">
        <f>IF(E22="","",E22)</f>
        <v>Vyplň údaj</v>
      </c>
      <c r="G63" s="42"/>
      <c r="H63" s="42"/>
      <c r="I63" s="34" t="s">
        <v>36</v>
      </c>
      <c r="J63" s="38" t="str">
        <f>E28</f>
        <v xml:space="preserve"> 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158</v>
      </c>
      <c r="D65" s="174"/>
      <c r="E65" s="174"/>
      <c r="F65" s="174"/>
      <c r="G65" s="174"/>
      <c r="H65" s="174"/>
      <c r="I65" s="174"/>
      <c r="J65" s="175" t="s">
        <v>159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71</v>
      </c>
      <c r="D67" s="42"/>
      <c r="E67" s="42"/>
      <c r="F67" s="42"/>
      <c r="G67" s="42"/>
      <c r="H67" s="42"/>
      <c r="I67" s="42"/>
      <c r="J67" s="104">
        <f>J92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160</v>
      </c>
    </row>
    <row r="68" s="9" customFormat="1" ht="24.96" customHeight="1">
      <c r="A68" s="9"/>
      <c r="B68" s="177"/>
      <c r="C68" s="178"/>
      <c r="D68" s="179" t="s">
        <v>7693</v>
      </c>
      <c r="E68" s="180"/>
      <c r="F68" s="180"/>
      <c r="G68" s="180"/>
      <c r="H68" s="180"/>
      <c r="I68" s="180"/>
      <c r="J68" s="181">
        <f>J93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0"/>
      <c r="B69" s="41"/>
      <c r="C69" s="42"/>
      <c r="D69" s="42"/>
      <c r="E69" s="42"/>
      <c r="F69" s="42"/>
      <c r="G69" s="42"/>
      <c r="H69" s="42"/>
      <c r="I69" s="42"/>
      <c r="J69" s="42"/>
      <c r="K69" s="42"/>
      <c r="L69" s="147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6.96" customHeight="1">
      <c r="A70" s="40"/>
      <c r="B70" s="61"/>
      <c r="C70" s="62"/>
      <c r="D70" s="62"/>
      <c r="E70" s="62"/>
      <c r="F70" s="62"/>
      <c r="G70" s="62"/>
      <c r="H70" s="62"/>
      <c r="I70" s="62"/>
      <c r="J70" s="62"/>
      <c r="K70" s="6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4" s="2" customFormat="1" ht="6.96" customHeight="1">
      <c r="A74" s="40"/>
      <c r="B74" s="63"/>
      <c r="C74" s="64"/>
      <c r="D74" s="64"/>
      <c r="E74" s="64"/>
      <c r="F74" s="64"/>
      <c r="G74" s="64"/>
      <c r="H74" s="64"/>
      <c r="I74" s="64"/>
      <c r="J74" s="64"/>
      <c r="K74" s="64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24.96" customHeight="1">
      <c r="A75" s="40"/>
      <c r="B75" s="41"/>
      <c r="C75" s="25" t="s">
        <v>173</v>
      </c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16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6.5" customHeight="1">
      <c r="A78" s="40"/>
      <c r="B78" s="41"/>
      <c r="C78" s="42"/>
      <c r="D78" s="42"/>
      <c r="E78" s="172" t="str">
        <f>E7</f>
        <v>OU - stavební úpravy objektu ZW - děkanát Lékařské fakulty</v>
      </c>
      <c r="F78" s="34"/>
      <c r="G78" s="34"/>
      <c r="H78" s="34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1" customFormat="1" ht="12" customHeight="1">
      <c r="B79" s="23"/>
      <c r="C79" s="34" t="s">
        <v>153</v>
      </c>
      <c r="D79" s="24"/>
      <c r="E79" s="24"/>
      <c r="F79" s="24"/>
      <c r="G79" s="24"/>
      <c r="H79" s="24"/>
      <c r="I79" s="24"/>
      <c r="J79" s="24"/>
      <c r="K79" s="24"/>
      <c r="L79" s="22"/>
    </row>
    <row r="80" s="1" customFormat="1" ht="16.5" customHeight="1">
      <c r="B80" s="23"/>
      <c r="C80" s="24"/>
      <c r="D80" s="24"/>
      <c r="E80" s="172" t="s">
        <v>6932</v>
      </c>
      <c r="F80" s="24"/>
      <c r="G80" s="24"/>
      <c r="H80" s="24"/>
      <c r="I80" s="24"/>
      <c r="J80" s="24"/>
      <c r="K80" s="24"/>
      <c r="L80" s="22"/>
    </row>
    <row r="81" s="1" customFormat="1" ht="12" customHeight="1">
      <c r="B81" s="23"/>
      <c r="C81" s="34" t="s">
        <v>155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2" customFormat="1" ht="16.5" customHeight="1">
      <c r="A82" s="40"/>
      <c r="B82" s="41"/>
      <c r="C82" s="42"/>
      <c r="D82" s="42"/>
      <c r="E82" s="294" t="s">
        <v>6933</v>
      </c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7549</v>
      </c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71" t="str">
        <f>E13</f>
        <v>0103 - EPS - ostatní</v>
      </c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21</v>
      </c>
      <c r="D86" s="42"/>
      <c r="E86" s="42"/>
      <c r="F86" s="29" t="str">
        <f>F16</f>
        <v xml:space="preserve"> </v>
      </c>
      <c r="G86" s="42"/>
      <c r="H86" s="42"/>
      <c r="I86" s="34" t="s">
        <v>23</v>
      </c>
      <c r="J86" s="74" t="str">
        <f>IF(J16="","",J16)</f>
        <v>16. 9. 2021</v>
      </c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40.05" customHeight="1">
      <c r="A88" s="40"/>
      <c r="B88" s="41"/>
      <c r="C88" s="34" t="s">
        <v>25</v>
      </c>
      <c r="D88" s="42"/>
      <c r="E88" s="42"/>
      <c r="F88" s="29" t="str">
        <f>E19</f>
        <v>Ostravská univerzita, Dvořákova 138/7, Ostrava</v>
      </c>
      <c r="G88" s="42"/>
      <c r="H88" s="42"/>
      <c r="I88" s="34" t="s">
        <v>32</v>
      </c>
      <c r="J88" s="38" t="str">
        <f>E25</f>
        <v>Ing.arch.Martin Janda,Lomná 1895, Frenštát p.R.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5.15" customHeight="1">
      <c r="A89" s="40"/>
      <c r="B89" s="41"/>
      <c r="C89" s="34" t="s">
        <v>30</v>
      </c>
      <c r="D89" s="42"/>
      <c r="E89" s="42"/>
      <c r="F89" s="29" t="str">
        <f>IF(E22="","",E22)</f>
        <v>Vyplň údaj</v>
      </c>
      <c r="G89" s="42"/>
      <c r="H89" s="42"/>
      <c r="I89" s="34" t="s">
        <v>36</v>
      </c>
      <c r="J89" s="38" t="str">
        <f>E28</f>
        <v xml:space="preserve"> </v>
      </c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0.32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11" customFormat="1" ht="29.28" customHeight="1">
      <c r="A91" s="188"/>
      <c r="B91" s="189"/>
      <c r="C91" s="190" t="s">
        <v>174</v>
      </c>
      <c r="D91" s="191" t="s">
        <v>58</v>
      </c>
      <c r="E91" s="191" t="s">
        <v>54</v>
      </c>
      <c r="F91" s="191" t="s">
        <v>55</v>
      </c>
      <c r="G91" s="191" t="s">
        <v>175</v>
      </c>
      <c r="H91" s="191" t="s">
        <v>176</v>
      </c>
      <c r="I91" s="191" t="s">
        <v>177</v>
      </c>
      <c r="J91" s="191" t="s">
        <v>159</v>
      </c>
      <c r="K91" s="192" t="s">
        <v>178</v>
      </c>
      <c r="L91" s="193"/>
      <c r="M91" s="94" t="s">
        <v>19</v>
      </c>
      <c r="N91" s="95" t="s">
        <v>43</v>
      </c>
      <c r="O91" s="95" t="s">
        <v>179</v>
      </c>
      <c r="P91" s="95" t="s">
        <v>180</v>
      </c>
      <c r="Q91" s="95" t="s">
        <v>181</v>
      </c>
      <c r="R91" s="95" t="s">
        <v>182</v>
      </c>
      <c r="S91" s="95" t="s">
        <v>183</v>
      </c>
      <c r="T91" s="96" t="s">
        <v>184</v>
      </c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</row>
    <row r="92" s="2" customFormat="1" ht="22.8" customHeight="1">
      <c r="A92" s="40"/>
      <c r="B92" s="41"/>
      <c r="C92" s="101" t="s">
        <v>185</v>
      </c>
      <c r="D92" s="42"/>
      <c r="E92" s="42"/>
      <c r="F92" s="42"/>
      <c r="G92" s="42"/>
      <c r="H92" s="42"/>
      <c r="I92" s="42"/>
      <c r="J92" s="194">
        <f>BK92</f>
        <v>0</v>
      </c>
      <c r="K92" s="42"/>
      <c r="L92" s="46"/>
      <c r="M92" s="97"/>
      <c r="N92" s="195"/>
      <c r="O92" s="98"/>
      <c r="P92" s="196">
        <f>P93</f>
        <v>0</v>
      </c>
      <c r="Q92" s="98"/>
      <c r="R92" s="196">
        <f>R93</f>
        <v>0</v>
      </c>
      <c r="S92" s="98"/>
      <c r="T92" s="197">
        <f>T93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72</v>
      </c>
      <c r="AU92" s="19" t="s">
        <v>160</v>
      </c>
      <c r="BK92" s="198">
        <f>BK93</f>
        <v>0</v>
      </c>
    </row>
    <row r="93" s="12" customFormat="1" ht="25.92" customHeight="1">
      <c r="A93" s="12"/>
      <c r="B93" s="199"/>
      <c r="C93" s="200"/>
      <c r="D93" s="201" t="s">
        <v>72</v>
      </c>
      <c r="E93" s="202" t="s">
        <v>446</v>
      </c>
      <c r="F93" s="202" t="s">
        <v>7694</v>
      </c>
      <c r="G93" s="200"/>
      <c r="H93" s="200"/>
      <c r="I93" s="203"/>
      <c r="J93" s="204">
        <f>BK93</f>
        <v>0</v>
      </c>
      <c r="K93" s="200"/>
      <c r="L93" s="205"/>
      <c r="M93" s="206"/>
      <c r="N93" s="207"/>
      <c r="O93" s="207"/>
      <c r="P93" s="208">
        <f>SUM(P94:P97)</f>
        <v>0</v>
      </c>
      <c r="Q93" s="207"/>
      <c r="R93" s="208">
        <f>SUM(R94:R97)</f>
        <v>0</v>
      </c>
      <c r="S93" s="207"/>
      <c r="T93" s="209">
        <f>SUM(T94:T97)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0" t="s">
        <v>135</v>
      </c>
      <c r="AT93" s="211" t="s">
        <v>72</v>
      </c>
      <c r="AU93" s="211" t="s">
        <v>73</v>
      </c>
      <c r="AY93" s="210" t="s">
        <v>188</v>
      </c>
      <c r="BK93" s="212">
        <f>SUM(BK94:BK97)</f>
        <v>0</v>
      </c>
    </row>
    <row r="94" s="2" customFormat="1" ht="16.5" customHeight="1">
      <c r="A94" s="40"/>
      <c r="B94" s="41"/>
      <c r="C94" s="215" t="s">
        <v>80</v>
      </c>
      <c r="D94" s="215" t="s">
        <v>190</v>
      </c>
      <c r="E94" s="216" t="s">
        <v>7695</v>
      </c>
      <c r="F94" s="217" t="s">
        <v>7696</v>
      </c>
      <c r="G94" s="218" t="s">
        <v>3827</v>
      </c>
      <c r="H94" s="219">
        <v>1</v>
      </c>
      <c r="I94" s="220"/>
      <c r="J94" s="221">
        <f>ROUND(I94*H94,2)</f>
        <v>0</v>
      </c>
      <c r="K94" s="217" t="s">
        <v>19</v>
      </c>
      <c r="L94" s="46"/>
      <c r="M94" s="222" t="s">
        <v>19</v>
      </c>
      <c r="N94" s="223" t="s">
        <v>44</v>
      </c>
      <c r="O94" s="86"/>
      <c r="P94" s="224">
        <f>O94*H94</f>
        <v>0</v>
      </c>
      <c r="Q94" s="224">
        <v>0</v>
      </c>
      <c r="R94" s="224">
        <f>Q94*H94</f>
        <v>0</v>
      </c>
      <c r="S94" s="224">
        <v>0</v>
      </c>
      <c r="T94" s="225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6" t="s">
        <v>453</v>
      </c>
      <c r="AT94" s="226" t="s">
        <v>190</v>
      </c>
      <c r="AU94" s="226" t="s">
        <v>80</v>
      </c>
      <c r="AY94" s="19" t="s">
        <v>188</v>
      </c>
      <c r="BE94" s="227">
        <f>IF(N94="základní",J94,0)</f>
        <v>0</v>
      </c>
      <c r="BF94" s="227">
        <f>IF(N94="snížená",J94,0)</f>
        <v>0</v>
      </c>
      <c r="BG94" s="227">
        <f>IF(N94="zákl. přenesená",J94,0)</f>
        <v>0</v>
      </c>
      <c r="BH94" s="227">
        <f>IF(N94="sníž. přenesená",J94,0)</f>
        <v>0</v>
      </c>
      <c r="BI94" s="227">
        <f>IF(N94="nulová",J94,0)</f>
        <v>0</v>
      </c>
      <c r="BJ94" s="19" t="s">
        <v>80</v>
      </c>
      <c r="BK94" s="227">
        <f>ROUND(I94*H94,2)</f>
        <v>0</v>
      </c>
      <c r="BL94" s="19" t="s">
        <v>453</v>
      </c>
      <c r="BM94" s="226" t="s">
        <v>7697</v>
      </c>
    </row>
    <row r="95" s="2" customFormat="1" ht="16.5" customHeight="1">
      <c r="A95" s="40"/>
      <c r="B95" s="41"/>
      <c r="C95" s="215" t="s">
        <v>82</v>
      </c>
      <c r="D95" s="215" t="s">
        <v>190</v>
      </c>
      <c r="E95" s="216" t="s">
        <v>7698</v>
      </c>
      <c r="F95" s="217" t="s">
        <v>4182</v>
      </c>
      <c r="G95" s="218" t="s">
        <v>3827</v>
      </c>
      <c r="H95" s="219">
        <v>1</v>
      </c>
      <c r="I95" s="220"/>
      <c r="J95" s="221">
        <f>ROUND(I95*H95,2)</f>
        <v>0</v>
      </c>
      <c r="K95" s="217" t="s">
        <v>19</v>
      </c>
      <c r="L95" s="46"/>
      <c r="M95" s="222" t="s">
        <v>19</v>
      </c>
      <c r="N95" s="223" t="s">
        <v>44</v>
      </c>
      <c r="O95" s="86"/>
      <c r="P95" s="224">
        <f>O95*H95</f>
        <v>0</v>
      </c>
      <c r="Q95" s="224">
        <v>0</v>
      </c>
      <c r="R95" s="224">
        <f>Q95*H95</f>
        <v>0</v>
      </c>
      <c r="S95" s="224">
        <v>0</v>
      </c>
      <c r="T95" s="225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6" t="s">
        <v>453</v>
      </c>
      <c r="AT95" s="226" t="s">
        <v>190</v>
      </c>
      <c r="AU95" s="226" t="s">
        <v>80</v>
      </c>
      <c r="AY95" s="19" t="s">
        <v>188</v>
      </c>
      <c r="BE95" s="227">
        <f>IF(N95="základní",J95,0)</f>
        <v>0</v>
      </c>
      <c r="BF95" s="227">
        <f>IF(N95="snížená",J95,0)</f>
        <v>0</v>
      </c>
      <c r="BG95" s="227">
        <f>IF(N95="zákl. přenesená",J95,0)</f>
        <v>0</v>
      </c>
      <c r="BH95" s="227">
        <f>IF(N95="sníž. přenesená",J95,0)</f>
        <v>0</v>
      </c>
      <c r="BI95" s="227">
        <f>IF(N95="nulová",J95,0)</f>
        <v>0</v>
      </c>
      <c r="BJ95" s="19" t="s">
        <v>80</v>
      </c>
      <c r="BK95" s="227">
        <f>ROUND(I95*H95,2)</f>
        <v>0</v>
      </c>
      <c r="BL95" s="19" t="s">
        <v>453</v>
      </c>
      <c r="BM95" s="226" t="s">
        <v>7699</v>
      </c>
    </row>
    <row r="96" s="2" customFormat="1" ht="16.5" customHeight="1">
      <c r="A96" s="40"/>
      <c r="B96" s="41"/>
      <c r="C96" s="215" t="s">
        <v>129</v>
      </c>
      <c r="D96" s="215" t="s">
        <v>190</v>
      </c>
      <c r="E96" s="216" t="s">
        <v>7700</v>
      </c>
      <c r="F96" s="217" t="s">
        <v>7701</v>
      </c>
      <c r="G96" s="218" t="s">
        <v>3827</v>
      </c>
      <c r="H96" s="219">
        <v>1</v>
      </c>
      <c r="I96" s="220"/>
      <c r="J96" s="221">
        <f>ROUND(I96*H96,2)</f>
        <v>0</v>
      </c>
      <c r="K96" s="217" t="s">
        <v>19</v>
      </c>
      <c r="L96" s="46"/>
      <c r="M96" s="222" t="s">
        <v>19</v>
      </c>
      <c r="N96" s="223" t="s">
        <v>44</v>
      </c>
      <c r="O96" s="86"/>
      <c r="P96" s="224">
        <f>O96*H96</f>
        <v>0</v>
      </c>
      <c r="Q96" s="224">
        <v>0</v>
      </c>
      <c r="R96" s="224">
        <f>Q96*H96</f>
        <v>0</v>
      </c>
      <c r="S96" s="224">
        <v>0</v>
      </c>
      <c r="T96" s="225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6" t="s">
        <v>453</v>
      </c>
      <c r="AT96" s="226" t="s">
        <v>190</v>
      </c>
      <c r="AU96" s="226" t="s">
        <v>80</v>
      </c>
      <c r="AY96" s="19" t="s">
        <v>188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19" t="s">
        <v>80</v>
      </c>
      <c r="BK96" s="227">
        <f>ROUND(I96*H96,2)</f>
        <v>0</v>
      </c>
      <c r="BL96" s="19" t="s">
        <v>453</v>
      </c>
      <c r="BM96" s="226" t="s">
        <v>7702</v>
      </c>
    </row>
    <row r="97" s="2" customFormat="1" ht="16.5" customHeight="1">
      <c r="A97" s="40"/>
      <c r="B97" s="41"/>
      <c r="C97" s="215" t="s">
        <v>135</v>
      </c>
      <c r="D97" s="215" t="s">
        <v>190</v>
      </c>
      <c r="E97" s="216" t="s">
        <v>7703</v>
      </c>
      <c r="F97" s="217" t="s">
        <v>7704</v>
      </c>
      <c r="G97" s="218" t="s">
        <v>3827</v>
      </c>
      <c r="H97" s="219">
        <v>1</v>
      </c>
      <c r="I97" s="220"/>
      <c r="J97" s="221">
        <f>ROUND(I97*H97,2)</f>
        <v>0</v>
      </c>
      <c r="K97" s="217" t="s">
        <v>19</v>
      </c>
      <c r="L97" s="46"/>
      <c r="M97" s="267" t="s">
        <v>19</v>
      </c>
      <c r="N97" s="268" t="s">
        <v>44</v>
      </c>
      <c r="O97" s="269"/>
      <c r="P97" s="270">
        <f>O97*H97</f>
        <v>0</v>
      </c>
      <c r="Q97" s="270">
        <v>0</v>
      </c>
      <c r="R97" s="270">
        <f>Q97*H97</f>
        <v>0</v>
      </c>
      <c r="S97" s="270">
        <v>0</v>
      </c>
      <c r="T97" s="271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6" t="s">
        <v>453</v>
      </c>
      <c r="AT97" s="226" t="s">
        <v>190</v>
      </c>
      <c r="AU97" s="226" t="s">
        <v>80</v>
      </c>
      <c r="AY97" s="19" t="s">
        <v>188</v>
      </c>
      <c r="BE97" s="227">
        <f>IF(N97="základní",J97,0)</f>
        <v>0</v>
      </c>
      <c r="BF97" s="227">
        <f>IF(N97="snížená",J97,0)</f>
        <v>0</v>
      </c>
      <c r="BG97" s="227">
        <f>IF(N97="zákl. přenesená",J97,0)</f>
        <v>0</v>
      </c>
      <c r="BH97" s="227">
        <f>IF(N97="sníž. přenesená",J97,0)</f>
        <v>0</v>
      </c>
      <c r="BI97" s="227">
        <f>IF(N97="nulová",J97,0)</f>
        <v>0</v>
      </c>
      <c r="BJ97" s="19" t="s">
        <v>80</v>
      </c>
      <c r="BK97" s="227">
        <f>ROUND(I97*H97,2)</f>
        <v>0</v>
      </c>
      <c r="BL97" s="19" t="s">
        <v>453</v>
      </c>
      <c r="BM97" s="226" t="s">
        <v>7705</v>
      </c>
    </row>
    <row r="98" s="2" customFormat="1" ht="6.96" customHeight="1">
      <c r="A98" s="40"/>
      <c r="B98" s="61"/>
      <c r="C98" s="62"/>
      <c r="D98" s="62"/>
      <c r="E98" s="62"/>
      <c r="F98" s="62"/>
      <c r="G98" s="62"/>
      <c r="H98" s="62"/>
      <c r="I98" s="62"/>
      <c r="J98" s="62"/>
      <c r="K98" s="62"/>
      <c r="L98" s="46"/>
      <c r="M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</sheetData>
  <sheetProtection sheet="1" autoFilter="0" formatColumns="0" formatRows="0" objects="1" scenarios="1" spinCount="100000" saltValue="aymtUXIZpxZe1MSBjyXnOZf5Wf2o3YaH9bTWCmaoZ6lCUryBKypx9D9WkC28va/r9pbe4g/KfHsMH3RN74f6hw==" hashValue="GOgTgHcybOTEO8ih89BKJ7OhbIYUpoz0SfoHJ4KlGUFFKgWu2NTU4GMlKTrNpD/R/kdavXeVGKS9Ghg4wW0xSA==" algorithmName="SHA-512" password="CC35"/>
  <autoFilter ref="C91:K9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8:H78"/>
    <mergeCell ref="E82:H82"/>
    <mergeCell ref="E80:H80"/>
    <mergeCell ref="E84:H8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143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>
      <c r="B8" s="22"/>
      <c r="D8" s="145" t="s">
        <v>153</v>
      </c>
      <c r="L8" s="22"/>
    </row>
    <row r="9" s="1" customFormat="1" ht="16.5" customHeight="1">
      <c r="B9" s="22"/>
      <c r="E9" s="146" t="s">
        <v>6932</v>
      </c>
      <c r="F9" s="1"/>
      <c r="G9" s="1"/>
      <c r="H9" s="1"/>
      <c r="L9" s="22"/>
    </row>
    <row r="10" s="1" customFormat="1" ht="12" customHeight="1">
      <c r="B10" s="22"/>
      <c r="D10" s="145" t="s">
        <v>155</v>
      </c>
      <c r="L10" s="22"/>
    </row>
    <row r="11" s="2" customFormat="1" ht="16.5" customHeight="1">
      <c r="A11" s="40"/>
      <c r="B11" s="46"/>
      <c r="C11" s="40"/>
      <c r="D11" s="40"/>
      <c r="E11" s="158" t="s">
        <v>6933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7706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5407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16. 9. 2021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tr">
        <f>IF('Rekapitulace stavby'!AN10="","",'Rekapitulace stavby'!AN10)</f>
        <v>61988987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tr">
        <f>IF('Rekapitulace stavby'!E11="","",'Rekapitulace stavby'!E11)</f>
        <v>Ostravská univerzita, Dvořákova 138/7, Ostrava</v>
      </c>
      <c r="F19" s="40"/>
      <c r="G19" s="40"/>
      <c r="H19" s="40"/>
      <c r="I19" s="145" t="s">
        <v>29</v>
      </c>
      <c r="J19" s="135" t="str">
        <f>IF('Rekapitulace stavby'!AN11="","",'Rekapitulace stavby'!AN11)</f>
        <v/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30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29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32</v>
      </c>
      <c r="E24" s="40"/>
      <c r="F24" s="40"/>
      <c r="G24" s="40"/>
      <c r="H24" s="40"/>
      <c r="I24" s="145" t="s">
        <v>26</v>
      </c>
      <c r="J24" s="135" t="str">
        <f>IF('Rekapitulace stavby'!AN16="","",'Rekapitulace stavby'!AN16)</f>
        <v>60766859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tr">
        <f>IF('Rekapitulace stavby'!E17="","",'Rekapitulace stavby'!E17)</f>
        <v>Ing.arch.Martin Janda,Lomná 1895, Frenštát p.R.</v>
      </c>
      <c r="F25" s="40"/>
      <c r="G25" s="40"/>
      <c r="H25" s="40"/>
      <c r="I25" s="145" t="s">
        <v>29</v>
      </c>
      <c r="J25" s="135" t="str">
        <f>IF('Rekapitulace stavby'!AN17="","",'Rekapitulace stavby'!AN17)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36</v>
      </c>
      <c r="E27" s="40"/>
      <c r="F27" s="40"/>
      <c r="G27" s="40"/>
      <c r="H27" s="40"/>
      <c r="I27" s="145" t="s">
        <v>26</v>
      </c>
      <c r="J27" s="135" t="str">
        <f>IF('Rekapitulace stavby'!AN19="","",'Rekapitulace stavby'!AN19)</f>
        <v/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tr">
        <f>IF('Rekapitulace stavby'!E20="","",'Rekapitulace stavby'!E20)</f>
        <v xml:space="preserve"> </v>
      </c>
      <c r="F28" s="40"/>
      <c r="G28" s="40"/>
      <c r="H28" s="40"/>
      <c r="I28" s="145" t="s">
        <v>29</v>
      </c>
      <c r="J28" s="135" t="str">
        <f>IF('Rekapitulace stavby'!AN20="","",'Rekapitulace stavby'!AN20)</f>
        <v/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37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39</v>
      </c>
      <c r="E34" s="40"/>
      <c r="F34" s="40"/>
      <c r="G34" s="40"/>
      <c r="H34" s="40"/>
      <c r="I34" s="40"/>
      <c r="J34" s="156">
        <f>ROUND(J94,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41</v>
      </c>
      <c r="G36" s="40"/>
      <c r="H36" s="40"/>
      <c r="I36" s="157" t="s">
        <v>40</v>
      </c>
      <c r="J36" s="157" t="s">
        <v>42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43</v>
      </c>
      <c r="E37" s="145" t="s">
        <v>44</v>
      </c>
      <c r="F37" s="159">
        <f>ROUND((SUM(BE94:BE290)),  2)</f>
        <v>0</v>
      </c>
      <c r="G37" s="40"/>
      <c r="H37" s="40"/>
      <c r="I37" s="160">
        <v>0.20999999999999999</v>
      </c>
      <c r="J37" s="159">
        <f>ROUND(((SUM(BE94:BE290))*I37),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45</v>
      </c>
      <c r="F38" s="159">
        <f>ROUND((SUM(BF94:BF290)),  2)</f>
        <v>0</v>
      </c>
      <c r="G38" s="40"/>
      <c r="H38" s="40"/>
      <c r="I38" s="160">
        <v>0.14999999999999999</v>
      </c>
      <c r="J38" s="159">
        <f>ROUND(((SUM(BF94:BF290))*I38),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46</v>
      </c>
      <c r="F39" s="159">
        <f>ROUND((SUM(BG94:BG290)),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47</v>
      </c>
      <c r="F40" s="159">
        <f>ROUND((SUM(BH94:BH290)),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48</v>
      </c>
      <c r="F41" s="159">
        <f>ROUND((SUM(BI94:BI290)),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49</v>
      </c>
      <c r="E43" s="163"/>
      <c r="F43" s="163"/>
      <c r="G43" s="164" t="s">
        <v>50</v>
      </c>
      <c r="H43" s="165" t="s">
        <v>51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157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OU - stavební úpravy objektu ZW - děkanát Lékařské fakulty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153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6932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155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4" t="s">
        <v>6933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7706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014 - Vzduchotechnika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 xml:space="preserve"> </v>
      </c>
      <c r="G60" s="42"/>
      <c r="H60" s="42"/>
      <c r="I60" s="34" t="s">
        <v>23</v>
      </c>
      <c r="J60" s="74" t="str">
        <f>IF(J16="","",J16)</f>
        <v>16. 9. 2021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Ostravská univerzita, Dvořákova 138/7, Ostrava</v>
      </c>
      <c r="G62" s="42"/>
      <c r="H62" s="42"/>
      <c r="I62" s="34" t="s">
        <v>32</v>
      </c>
      <c r="J62" s="38" t="str">
        <f>E25</f>
        <v>Ing.arch.Martin Janda,Lomná 1895, Frenštát p.R.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30</v>
      </c>
      <c r="D63" s="42"/>
      <c r="E63" s="42"/>
      <c r="F63" s="29" t="str">
        <f>IF(E22="","",E22)</f>
        <v>Vyplň údaj</v>
      </c>
      <c r="G63" s="42"/>
      <c r="H63" s="42"/>
      <c r="I63" s="34" t="s">
        <v>36</v>
      </c>
      <c r="J63" s="38" t="str">
        <f>E28</f>
        <v xml:space="preserve"> 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158</v>
      </c>
      <c r="D65" s="174"/>
      <c r="E65" s="174"/>
      <c r="F65" s="174"/>
      <c r="G65" s="174"/>
      <c r="H65" s="174"/>
      <c r="I65" s="174"/>
      <c r="J65" s="175" t="s">
        <v>159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71</v>
      </c>
      <c r="D67" s="42"/>
      <c r="E67" s="42"/>
      <c r="F67" s="42"/>
      <c r="G67" s="42"/>
      <c r="H67" s="42"/>
      <c r="I67" s="42"/>
      <c r="J67" s="104">
        <f>J94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160</v>
      </c>
    </row>
    <row r="68" s="9" customFormat="1" ht="24.96" customHeight="1">
      <c r="A68" s="9"/>
      <c r="B68" s="177"/>
      <c r="C68" s="178"/>
      <c r="D68" s="179" t="s">
        <v>7707</v>
      </c>
      <c r="E68" s="180"/>
      <c r="F68" s="180"/>
      <c r="G68" s="180"/>
      <c r="H68" s="180"/>
      <c r="I68" s="180"/>
      <c r="J68" s="181">
        <f>J95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7"/>
      <c r="C69" s="178"/>
      <c r="D69" s="179" t="s">
        <v>7708</v>
      </c>
      <c r="E69" s="180"/>
      <c r="F69" s="180"/>
      <c r="G69" s="180"/>
      <c r="H69" s="180"/>
      <c r="I69" s="180"/>
      <c r="J69" s="181">
        <f>J216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7"/>
      <c r="C70" s="178"/>
      <c r="D70" s="179" t="s">
        <v>5415</v>
      </c>
      <c r="E70" s="180"/>
      <c r="F70" s="180"/>
      <c r="G70" s="180"/>
      <c r="H70" s="180"/>
      <c r="I70" s="180"/>
      <c r="J70" s="181">
        <f>J281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173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172" t="str">
        <f>E7</f>
        <v>OU - stavební úpravy objektu ZW - děkanát Lékařské fakulty</v>
      </c>
      <c r="F80" s="34"/>
      <c r="G80" s="34"/>
      <c r="H80" s="34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" customFormat="1" ht="12" customHeight="1">
      <c r="B81" s="23"/>
      <c r="C81" s="34" t="s">
        <v>153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1" customFormat="1" ht="16.5" customHeight="1">
      <c r="B82" s="23"/>
      <c r="C82" s="24"/>
      <c r="D82" s="24"/>
      <c r="E82" s="172" t="s">
        <v>6932</v>
      </c>
      <c r="F82" s="24"/>
      <c r="G82" s="24"/>
      <c r="H82" s="24"/>
      <c r="I82" s="24"/>
      <c r="J82" s="24"/>
      <c r="K82" s="24"/>
      <c r="L82" s="22"/>
    </row>
    <row r="83" s="1" customFormat="1" ht="12" customHeight="1">
      <c r="B83" s="23"/>
      <c r="C83" s="34" t="s">
        <v>155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2" customFormat="1" ht="16.5" customHeight="1">
      <c r="A84" s="40"/>
      <c r="B84" s="41"/>
      <c r="C84" s="42"/>
      <c r="D84" s="42"/>
      <c r="E84" s="294" t="s">
        <v>6933</v>
      </c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7706</v>
      </c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71" t="str">
        <f>E13</f>
        <v>014 - Vzduchotechnika</v>
      </c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21</v>
      </c>
      <c r="D88" s="42"/>
      <c r="E88" s="42"/>
      <c r="F88" s="29" t="str">
        <f>F16</f>
        <v xml:space="preserve"> </v>
      </c>
      <c r="G88" s="42"/>
      <c r="H88" s="42"/>
      <c r="I88" s="34" t="s">
        <v>23</v>
      </c>
      <c r="J88" s="74" t="str">
        <f>IF(J16="","",J16)</f>
        <v>16. 9. 2021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40.05" customHeight="1">
      <c r="A90" s="40"/>
      <c r="B90" s="41"/>
      <c r="C90" s="34" t="s">
        <v>25</v>
      </c>
      <c r="D90" s="42"/>
      <c r="E90" s="42"/>
      <c r="F90" s="29" t="str">
        <f>E19</f>
        <v>Ostravská univerzita, Dvořákova 138/7, Ostrava</v>
      </c>
      <c r="G90" s="42"/>
      <c r="H90" s="42"/>
      <c r="I90" s="34" t="s">
        <v>32</v>
      </c>
      <c r="J90" s="38" t="str">
        <f>E25</f>
        <v>Ing.arch.Martin Janda,Lomná 1895, Frenštát p.R.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15" customHeight="1">
      <c r="A91" s="40"/>
      <c r="B91" s="41"/>
      <c r="C91" s="34" t="s">
        <v>30</v>
      </c>
      <c r="D91" s="42"/>
      <c r="E91" s="42"/>
      <c r="F91" s="29" t="str">
        <f>IF(E22="","",E22)</f>
        <v>Vyplň údaj</v>
      </c>
      <c r="G91" s="42"/>
      <c r="H91" s="42"/>
      <c r="I91" s="34" t="s">
        <v>36</v>
      </c>
      <c r="J91" s="38" t="str">
        <f>E28</f>
        <v xml:space="preserve"> 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0.32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11" customFormat="1" ht="29.28" customHeight="1">
      <c r="A93" s="188"/>
      <c r="B93" s="189"/>
      <c r="C93" s="190" t="s">
        <v>174</v>
      </c>
      <c r="D93" s="191" t="s">
        <v>58</v>
      </c>
      <c r="E93" s="191" t="s">
        <v>54</v>
      </c>
      <c r="F93" s="191" t="s">
        <v>55</v>
      </c>
      <c r="G93" s="191" t="s">
        <v>175</v>
      </c>
      <c r="H93" s="191" t="s">
        <v>176</v>
      </c>
      <c r="I93" s="191" t="s">
        <v>177</v>
      </c>
      <c r="J93" s="191" t="s">
        <v>159</v>
      </c>
      <c r="K93" s="192" t="s">
        <v>178</v>
      </c>
      <c r="L93" s="193"/>
      <c r="M93" s="94" t="s">
        <v>19</v>
      </c>
      <c r="N93" s="95" t="s">
        <v>43</v>
      </c>
      <c r="O93" s="95" t="s">
        <v>179</v>
      </c>
      <c r="P93" s="95" t="s">
        <v>180</v>
      </c>
      <c r="Q93" s="95" t="s">
        <v>181</v>
      </c>
      <c r="R93" s="95" t="s">
        <v>182</v>
      </c>
      <c r="S93" s="95" t="s">
        <v>183</v>
      </c>
      <c r="T93" s="96" t="s">
        <v>184</v>
      </c>
      <c r="U93" s="188"/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</row>
    <row r="94" s="2" customFormat="1" ht="22.8" customHeight="1">
      <c r="A94" s="40"/>
      <c r="B94" s="41"/>
      <c r="C94" s="101" t="s">
        <v>185</v>
      </c>
      <c r="D94" s="42"/>
      <c r="E94" s="42"/>
      <c r="F94" s="42"/>
      <c r="G94" s="42"/>
      <c r="H94" s="42"/>
      <c r="I94" s="42"/>
      <c r="J94" s="194">
        <f>BK94</f>
        <v>0</v>
      </c>
      <c r="K94" s="42"/>
      <c r="L94" s="46"/>
      <c r="M94" s="97"/>
      <c r="N94" s="195"/>
      <c r="O94" s="98"/>
      <c r="P94" s="196">
        <f>P95+P216+P281</f>
        <v>0</v>
      </c>
      <c r="Q94" s="98"/>
      <c r="R94" s="196">
        <f>R95+R216+R281</f>
        <v>0</v>
      </c>
      <c r="S94" s="98"/>
      <c r="T94" s="197">
        <f>T95+T216+T281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72</v>
      </c>
      <c r="AU94" s="19" t="s">
        <v>160</v>
      </c>
      <c r="BK94" s="198">
        <f>BK95+BK216+BK281</f>
        <v>0</v>
      </c>
    </row>
    <row r="95" s="12" customFormat="1" ht="25.92" customHeight="1">
      <c r="A95" s="12"/>
      <c r="B95" s="199"/>
      <c r="C95" s="200"/>
      <c r="D95" s="201" t="s">
        <v>72</v>
      </c>
      <c r="E95" s="202" t="s">
        <v>129</v>
      </c>
      <c r="F95" s="202" t="s">
        <v>7709</v>
      </c>
      <c r="G95" s="200"/>
      <c r="H95" s="200"/>
      <c r="I95" s="203"/>
      <c r="J95" s="204">
        <f>BK95</f>
        <v>0</v>
      </c>
      <c r="K95" s="200"/>
      <c r="L95" s="205"/>
      <c r="M95" s="206"/>
      <c r="N95" s="207"/>
      <c r="O95" s="207"/>
      <c r="P95" s="208">
        <f>SUM(P96:P215)</f>
        <v>0</v>
      </c>
      <c r="Q95" s="207"/>
      <c r="R95" s="208">
        <f>SUM(R96:R215)</f>
        <v>0</v>
      </c>
      <c r="S95" s="207"/>
      <c r="T95" s="209">
        <f>SUM(T96:T215)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0" t="s">
        <v>80</v>
      </c>
      <c r="AT95" s="211" t="s">
        <v>72</v>
      </c>
      <c r="AU95" s="211" t="s">
        <v>73</v>
      </c>
      <c r="AY95" s="210" t="s">
        <v>188</v>
      </c>
      <c r="BK95" s="212">
        <f>SUM(BK96:BK215)</f>
        <v>0</v>
      </c>
    </row>
    <row r="96" s="2" customFormat="1" ht="66.75" customHeight="1">
      <c r="A96" s="40"/>
      <c r="B96" s="41"/>
      <c r="C96" s="215" t="s">
        <v>80</v>
      </c>
      <c r="D96" s="215" t="s">
        <v>190</v>
      </c>
      <c r="E96" s="216" t="s">
        <v>7710</v>
      </c>
      <c r="F96" s="217" t="s">
        <v>7711</v>
      </c>
      <c r="G96" s="218" t="s">
        <v>3827</v>
      </c>
      <c r="H96" s="219">
        <v>1</v>
      </c>
      <c r="I96" s="220"/>
      <c r="J96" s="221">
        <f>ROUND(I96*H96,2)</f>
        <v>0</v>
      </c>
      <c r="K96" s="217" t="s">
        <v>19</v>
      </c>
      <c r="L96" s="46"/>
      <c r="M96" s="222" t="s">
        <v>19</v>
      </c>
      <c r="N96" s="223" t="s">
        <v>44</v>
      </c>
      <c r="O96" s="86"/>
      <c r="P96" s="224">
        <f>O96*H96</f>
        <v>0</v>
      </c>
      <c r="Q96" s="224">
        <v>0</v>
      </c>
      <c r="R96" s="224">
        <f>Q96*H96</f>
        <v>0</v>
      </c>
      <c r="S96" s="224">
        <v>0</v>
      </c>
      <c r="T96" s="225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6" t="s">
        <v>135</v>
      </c>
      <c r="AT96" s="226" t="s">
        <v>190</v>
      </c>
      <c r="AU96" s="226" t="s">
        <v>80</v>
      </c>
      <c r="AY96" s="19" t="s">
        <v>188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19" t="s">
        <v>80</v>
      </c>
      <c r="BK96" s="227">
        <f>ROUND(I96*H96,2)</f>
        <v>0</v>
      </c>
      <c r="BL96" s="19" t="s">
        <v>135</v>
      </c>
      <c r="BM96" s="226" t="s">
        <v>6916</v>
      </c>
    </row>
    <row r="97" s="2" customFormat="1" ht="24.15" customHeight="1">
      <c r="A97" s="40"/>
      <c r="B97" s="41"/>
      <c r="C97" s="215" t="s">
        <v>82</v>
      </c>
      <c r="D97" s="215" t="s">
        <v>190</v>
      </c>
      <c r="E97" s="216" t="s">
        <v>5599</v>
      </c>
      <c r="F97" s="217" t="s">
        <v>5600</v>
      </c>
      <c r="G97" s="218" t="s">
        <v>1352</v>
      </c>
      <c r="H97" s="219">
        <v>3</v>
      </c>
      <c r="I97" s="220"/>
      <c r="J97" s="221">
        <f>ROUND(I97*H97,2)</f>
        <v>0</v>
      </c>
      <c r="K97" s="217" t="s">
        <v>19</v>
      </c>
      <c r="L97" s="46"/>
      <c r="M97" s="222" t="s">
        <v>19</v>
      </c>
      <c r="N97" s="223" t="s">
        <v>44</v>
      </c>
      <c r="O97" s="86"/>
      <c r="P97" s="224">
        <f>O97*H97</f>
        <v>0</v>
      </c>
      <c r="Q97" s="224">
        <v>0</v>
      </c>
      <c r="R97" s="224">
        <f>Q97*H97</f>
        <v>0</v>
      </c>
      <c r="S97" s="224">
        <v>0</v>
      </c>
      <c r="T97" s="225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6" t="s">
        <v>135</v>
      </c>
      <c r="AT97" s="226" t="s">
        <v>190</v>
      </c>
      <c r="AU97" s="226" t="s">
        <v>80</v>
      </c>
      <c r="AY97" s="19" t="s">
        <v>188</v>
      </c>
      <c r="BE97" s="227">
        <f>IF(N97="základní",J97,0)</f>
        <v>0</v>
      </c>
      <c r="BF97" s="227">
        <f>IF(N97="snížená",J97,0)</f>
        <v>0</v>
      </c>
      <c r="BG97" s="227">
        <f>IF(N97="zákl. přenesená",J97,0)</f>
        <v>0</v>
      </c>
      <c r="BH97" s="227">
        <f>IF(N97="sníž. přenesená",J97,0)</f>
        <v>0</v>
      </c>
      <c r="BI97" s="227">
        <f>IF(N97="nulová",J97,0)</f>
        <v>0</v>
      </c>
      <c r="BJ97" s="19" t="s">
        <v>80</v>
      </c>
      <c r="BK97" s="227">
        <f>ROUND(I97*H97,2)</f>
        <v>0</v>
      </c>
      <c r="BL97" s="19" t="s">
        <v>135</v>
      </c>
      <c r="BM97" s="226" t="s">
        <v>6922</v>
      </c>
    </row>
    <row r="98" s="2" customFormat="1" ht="16.5" customHeight="1">
      <c r="A98" s="40"/>
      <c r="B98" s="41"/>
      <c r="C98" s="215" t="s">
        <v>129</v>
      </c>
      <c r="D98" s="215" t="s">
        <v>190</v>
      </c>
      <c r="E98" s="216" t="s">
        <v>5601</v>
      </c>
      <c r="F98" s="217" t="s">
        <v>5602</v>
      </c>
      <c r="G98" s="218" t="s">
        <v>1352</v>
      </c>
      <c r="H98" s="219">
        <v>3</v>
      </c>
      <c r="I98" s="220"/>
      <c r="J98" s="221">
        <f>ROUND(I98*H98,2)</f>
        <v>0</v>
      </c>
      <c r="K98" s="217" t="s">
        <v>19</v>
      </c>
      <c r="L98" s="46"/>
      <c r="M98" s="222" t="s">
        <v>19</v>
      </c>
      <c r="N98" s="223" t="s">
        <v>44</v>
      </c>
      <c r="O98" s="86"/>
      <c r="P98" s="224">
        <f>O98*H98</f>
        <v>0</v>
      </c>
      <c r="Q98" s="224">
        <v>0</v>
      </c>
      <c r="R98" s="224">
        <f>Q98*H98</f>
        <v>0</v>
      </c>
      <c r="S98" s="224">
        <v>0</v>
      </c>
      <c r="T98" s="225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6" t="s">
        <v>135</v>
      </c>
      <c r="AT98" s="226" t="s">
        <v>190</v>
      </c>
      <c r="AU98" s="226" t="s">
        <v>80</v>
      </c>
      <c r="AY98" s="19" t="s">
        <v>188</v>
      </c>
      <c r="BE98" s="227">
        <f>IF(N98="základní",J98,0)</f>
        <v>0</v>
      </c>
      <c r="BF98" s="227">
        <f>IF(N98="snížená",J98,0)</f>
        <v>0</v>
      </c>
      <c r="BG98" s="227">
        <f>IF(N98="zákl. přenesená",J98,0)</f>
        <v>0</v>
      </c>
      <c r="BH98" s="227">
        <f>IF(N98="sníž. přenesená",J98,0)</f>
        <v>0</v>
      </c>
      <c r="BI98" s="227">
        <f>IF(N98="nulová",J98,0)</f>
        <v>0</v>
      </c>
      <c r="BJ98" s="19" t="s">
        <v>80</v>
      </c>
      <c r="BK98" s="227">
        <f>ROUND(I98*H98,2)</f>
        <v>0</v>
      </c>
      <c r="BL98" s="19" t="s">
        <v>135</v>
      </c>
      <c r="BM98" s="226" t="s">
        <v>6929</v>
      </c>
    </row>
    <row r="99" s="2" customFormat="1" ht="16.5" customHeight="1">
      <c r="A99" s="40"/>
      <c r="B99" s="41"/>
      <c r="C99" s="215" t="s">
        <v>135</v>
      </c>
      <c r="D99" s="215" t="s">
        <v>190</v>
      </c>
      <c r="E99" s="216" t="s">
        <v>5603</v>
      </c>
      <c r="F99" s="217" t="s">
        <v>5604</v>
      </c>
      <c r="G99" s="218" t="s">
        <v>1352</v>
      </c>
      <c r="H99" s="219">
        <v>1</v>
      </c>
      <c r="I99" s="220"/>
      <c r="J99" s="221">
        <f>ROUND(I99*H99,2)</f>
        <v>0</v>
      </c>
      <c r="K99" s="217" t="s">
        <v>19</v>
      </c>
      <c r="L99" s="46"/>
      <c r="M99" s="222" t="s">
        <v>19</v>
      </c>
      <c r="N99" s="223" t="s">
        <v>44</v>
      </c>
      <c r="O99" s="86"/>
      <c r="P99" s="224">
        <f>O99*H99</f>
        <v>0</v>
      </c>
      <c r="Q99" s="224">
        <v>0</v>
      </c>
      <c r="R99" s="224">
        <f>Q99*H99</f>
        <v>0</v>
      </c>
      <c r="S99" s="224">
        <v>0</v>
      </c>
      <c r="T99" s="225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6" t="s">
        <v>135</v>
      </c>
      <c r="AT99" s="226" t="s">
        <v>190</v>
      </c>
      <c r="AU99" s="226" t="s">
        <v>80</v>
      </c>
      <c r="AY99" s="19" t="s">
        <v>188</v>
      </c>
      <c r="BE99" s="227">
        <f>IF(N99="základní",J99,0)</f>
        <v>0</v>
      </c>
      <c r="BF99" s="227">
        <f>IF(N99="snížená",J99,0)</f>
        <v>0</v>
      </c>
      <c r="BG99" s="227">
        <f>IF(N99="zákl. přenesená",J99,0)</f>
        <v>0</v>
      </c>
      <c r="BH99" s="227">
        <f>IF(N99="sníž. přenesená",J99,0)</f>
        <v>0</v>
      </c>
      <c r="BI99" s="227">
        <f>IF(N99="nulová",J99,0)</f>
        <v>0</v>
      </c>
      <c r="BJ99" s="19" t="s">
        <v>80</v>
      </c>
      <c r="BK99" s="227">
        <f>ROUND(I99*H99,2)</f>
        <v>0</v>
      </c>
      <c r="BL99" s="19" t="s">
        <v>135</v>
      </c>
      <c r="BM99" s="226" t="s">
        <v>7712</v>
      </c>
    </row>
    <row r="100" s="2" customFormat="1" ht="16.5" customHeight="1">
      <c r="A100" s="40"/>
      <c r="B100" s="41"/>
      <c r="C100" s="215" t="s">
        <v>253</v>
      </c>
      <c r="D100" s="215" t="s">
        <v>190</v>
      </c>
      <c r="E100" s="216" t="s">
        <v>5605</v>
      </c>
      <c r="F100" s="217" t="s">
        <v>5606</v>
      </c>
      <c r="G100" s="218" t="s">
        <v>3827</v>
      </c>
      <c r="H100" s="219">
        <v>1</v>
      </c>
      <c r="I100" s="220"/>
      <c r="J100" s="221">
        <f>ROUND(I100*H100,2)</f>
        <v>0</v>
      </c>
      <c r="K100" s="217" t="s">
        <v>19</v>
      </c>
      <c r="L100" s="46"/>
      <c r="M100" s="222" t="s">
        <v>19</v>
      </c>
      <c r="N100" s="223" t="s">
        <v>44</v>
      </c>
      <c r="O100" s="86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135</v>
      </c>
      <c r="AT100" s="226" t="s">
        <v>190</v>
      </c>
      <c r="AU100" s="226" t="s">
        <v>80</v>
      </c>
      <c r="AY100" s="19" t="s">
        <v>188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135</v>
      </c>
      <c r="BM100" s="226" t="s">
        <v>7713</v>
      </c>
    </row>
    <row r="101" s="2" customFormat="1" ht="16.5" customHeight="1">
      <c r="A101" s="40"/>
      <c r="B101" s="41"/>
      <c r="C101" s="215" t="s">
        <v>258</v>
      </c>
      <c r="D101" s="215" t="s">
        <v>190</v>
      </c>
      <c r="E101" s="216" t="s">
        <v>5421</v>
      </c>
      <c r="F101" s="217" t="s">
        <v>5422</v>
      </c>
      <c r="G101" s="218" t="s">
        <v>451</v>
      </c>
      <c r="H101" s="219">
        <v>3</v>
      </c>
      <c r="I101" s="220"/>
      <c r="J101" s="221">
        <f>ROUND(I101*H101,2)</f>
        <v>0</v>
      </c>
      <c r="K101" s="217" t="s">
        <v>19</v>
      </c>
      <c r="L101" s="46"/>
      <c r="M101" s="222" t="s">
        <v>19</v>
      </c>
      <c r="N101" s="223" t="s">
        <v>44</v>
      </c>
      <c r="O101" s="86"/>
      <c r="P101" s="224">
        <f>O101*H101</f>
        <v>0</v>
      </c>
      <c r="Q101" s="224">
        <v>0</v>
      </c>
      <c r="R101" s="224">
        <f>Q101*H101</f>
        <v>0</v>
      </c>
      <c r="S101" s="224">
        <v>0</v>
      </c>
      <c r="T101" s="225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6" t="s">
        <v>135</v>
      </c>
      <c r="AT101" s="226" t="s">
        <v>190</v>
      </c>
      <c r="AU101" s="226" t="s">
        <v>80</v>
      </c>
      <c r="AY101" s="19" t="s">
        <v>188</v>
      </c>
      <c r="BE101" s="227">
        <f>IF(N101="základní",J101,0)</f>
        <v>0</v>
      </c>
      <c r="BF101" s="227">
        <f>IF(N101="snížená",J101,0)</f>
        <v>0</v>
      </c>
      <c r="BG101" s="227">
        <f>IF(N101="zákl. přenesená",J101,0)</f>
        <v>0</v>
      </c>
      <c r="BH101" s="227">
        <f>IF(N101="sníž. přenesená",J101,0)</f>
        <v>0</v>
      </c>
      <c r="BI101" s="227">
        <f>IF(N101="nulová",J101,0)</f>
        <v>0</v>
      </c>
      <c r="BJ101" s="19" t="s">
        <v>80</v>
      </c>
      <c r="BK101" s="227">
        <f>ROUND(I101*H101,2)</f>
        <v>0</v>
      </c>
      <c r="BL101" s="19" t="s">
        <v>135</v>
      </c>
      <c r="BM101" s="226" t="s">
        <v>7714</v>
      </c>
    </row>
    <row r="102" s="2" customFormat="1" ht="16.5" customHeight="1">
      <c r="A102" s="40"/>
      <c r="B102" s="41"/>
      <c r="C102" s="215" t="s">
        <v>263</v>
      </c>
      <c r="D102" s="215" t="s">
        <v>190</v>
      </c>
      <c r="E102" s="216" t="s">
        <v>5423</v>
      </c>
      <c r="F102" s="217" t="s">
        <v>5424</v>
      </c>
      <c r="G102" s="218" t="s">
        <v>5425</v>
      </c>
      <c r="H102" s="219">
        <v>1.5</v>
      </c>
      <c r="I102" s="220"/>
      <c r="J102" s="221">
        <f>ROUND(I102*H102,2)</f>
        <v>0</v>
      </c>
      <c r="K102" s="217" t="s">
        <v>19</v>
      </c>
      <c r="L102" s="46"/>
      <c r="M102" s="222" t="s">
        <v>19</v>
      </c>
      <c r="N102" s="223" t="s">
        <v>44</v>
      </c>
      <c r="O102" s="86"/>
      <c r="P102" s="224">
        <f>O102*H102</f>
        <v>0</v>
      </c>
      <c r="Q102" s="224">
        <v>0</v>
      </c>
      <c r="R102" s="224">
        <f>Q102*H102</f>
        <v>0</v>
      </c>
      <c r="S102" s="224">
        <v>0</v>
      </c>
      <c r="T102" s="225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6" t="s">
        <v>135</v>
      </c>
      <c r="AT102" s="226" t="s">
        <v>190</v>
      </c>
      <c r="AU102" s="226" t="s">
        <v>80</v>
      </c>
      <c r="AY102" s="19" t="s">
        <v>188</v>
      </c>
      <c r="BE102" s="227">
        <f>IF(N102="základní",J102,0)</f>
        <v>0</v>
      </c>
      <c r="BF102" s="227">
        <f>IF(N102="snížená",J102,0)</f>
        <v>0</v>
      </c>
      <c r="BG102" s="227">
        <f>IF(N102="zákl. přenesená",J102,0)</f>
        <v>0</v>
      </c>
      <c r="BH102" s="227">
        <f>IF(N102="sníž. přenesená",J102,0)</f>
        <v>0</v>
      </c>
      <c r="BI102" s="227">
        <f>IF(N102="nulová",J102,0)</f>
        <v>0</v>
      </c>
      <c r="BJ102" s="19" t="s">
        <v>80</v>
      </c>
      <c r="BK102" s="227">
        <f>ROUND(I102*H102,2)</f>
        <v>0</v>
      </c>
      <c r="BL102" s="19" t="s">
        <v>135</v>
      </c>
      <c r="BM102" s="226" t="s">
        <v>7715</v>
      </c>
    </row>
    <row r="103" s="2" customFormat="1" ht="66.75" customHeight="1">
      <c r="A103" s="40"/>
      <c r="B103" s="41"/>
      <c r="C103" s="215" t="s">
        <v>268</v>
      </c>
      <c r="D103" s="215" t="s">
        <v>190</v>
      </c>
      <c r="E103" s="216" t="s">
        <v>7716</v>
      </c>
      <c r="F103" s="217" t="s">
        <v>7717</v>
      </c>
      <c r="G103" s="218" t="s">
        <v>1352</v>
      </c>
      <c r="H103" s="219">
        <v>1</v>
      </c>
      <c r="I103" s="220"/>
      <c r="J103" s="221">
        <f>ROUND(I103*H103,2)</f>
        <v>0</v>
      </c>
      <c r="K103" s="217" t="s">
        <v>19</v>
      </c>
      <c r="L103" s="46"/>
      <c r="M103" s="222" t="s">
        <v>19</v>
      </c>
      <c r="N103" s="223" t="s">
        <v>44</v>
      </c>
      <c r="O103" s="86"/>
      <c r="P103" s="224">
        <f>O103*H103</f>
        <v>0</v>
      </c>
      <c r="Q103" s="224">
        <v>0</v>
      </c>
      <c r="R103" s="224">
        <f>Q103*H103</f>
        <v>0</v>
      </c>
      <c r="S103" s="224">
        <v>0</v>
      </c>
      <c r="T103" s="225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6" t="s">
        <v>135</v>
      </c>
      <c r="AT103" s="226" t="s">
        <v>190</v>
      </c>
      <c r="AU103" s="226" t="s">
        <v>80</v>
      </c>
      <c r="AY103" s="19" t="s">
        <v>188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19" t="s">
        <v>80</v>
      </c>
      <c r="BK103" s="227">
        <f>ROUND(I103*H103,2)</f>
        <v>0</v>
      </c>
      <c r="BL103" s="19" t="s">
        <v>135</v>
      </c>
      <c r="BM103" s="226" t="s">
        <v>7718</v>
      </c>
    </row>
    <row r="104" s="2" customFormat="1" ht="66.75" customHeight="1">
      <c r="A104" s="40"/>
      <c r="B104" s="41"/>
      <c r="C104" s="215" t="s">
        <v>239</v>
      </c>
      <c r="D104" s="215" t="s">
        <v>190</v>
      </c>
      <c r="E104" s="216" t="s">
        <v>7719</v>
      </c>
      <c r="F104" s="217" t="s">
        <v>7720</v>
      </c>
      <c r="G104" s="218" t="s">
        <v>1352</v>
      </c>
      <c r="H104" s="219">
        <v>1</v>
      </c>
      <c r="I104" s="220"/>
      <c r="J104" s="221">
        <f>ROUND(I104*H104,2)</f>
        <v>0</v>
      </c>
      <c r="K104" s="217" t="s">
        <v>19</v>
      </c>
      <c r="L104" s="46"/>
      <c r="M104" s="222" t="s">
        <v>19</v>
      </c>
      <c r="N104" s="223" t="s">
        <v>44</v>
      </c>
      <c r="O104" s="86"/>
      <c r="P104" s="224">
        <f>O104*H104</f>
        <v>0</v>
      </c>
      <c r="Q104" s="224">
        <v>0</v>
      </c>
      <c r="R104" s="224">
        <f>Q104*H104</f>
        <v>0</v>
      </c>
      <c r="S104" s="224">
        <v>0</v>
      </c>
      <c r="T104" s="225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6" t="s">
        <v>135</v>
      </c>
      <c r="AT104" s="226" t="s">
        <v>190</v>
      </c>
      <c r="AU104" s="226" t="s">
        <v>80</v>
      </c>
      <c r="AY104" s="19" t="s">
        <v>188</v>
      </c>
      <c r="BE104" s="227">
        <f>IF(N104="základní",J104,0)</f>
        <v>0</v>
      </c>
      <c r="BF104" s="227">
        <f>IF(N104="snížená",J104,0)</f>
        <v>0</v>
      </c>
      <c r="BG104" s="227">
        <f>IF(N104="zákl. přenesená",J104,0)</f>
        <v>0</v>
      </c>
      <c r="BH104" s="227">
        <f>IF(N104="sníž. přenesená",J104,0)</f>
        <v>0</v>
      </c>
      <c r="BI104" s="227">
        <f>IF(N104="nulová",J104,0)</f>
        <v>0</v>
      </c>
      <c r="BJ104" s="19" t="s">
        <v>80</v>
      </c>
      <c r="BK104" s="227">
        <f>ROUND(I104*H104,2)</f>
        <v>0</v>
      </c>
      <c r="BL104" s="19" t="s">
        <v>135</v>
      </c>
      <c r="BM104" s="226" t="s">
        <v>7721</v>
      </c>
    </row>
    <row r="105" s="2" customFormat="1" ht="76.35" customHeight="1">
      <c r="A105" s="40"/>
      <c r="B105" s="41"/>
      <c r="C105" s="215" t="s">
        <v>286</v>
      </c>
      <c r="D105" s="215" t="s">
        <v>190</v>
      </c>
      <c r="E105" s="216" t="s">
        <v>7722</v>
      </c>
      <c r="F105" s="217" t="s">
        <v>7723</v>
      </c>
      <c r="G105" s="218" t="s">
        <v>1352</v>
      </c>
      <c r="H105" s="219">
        <v>1</v>
      </c>
      <c r="I105" s="220"/>
      <c r="J105" s="221">
        <f>ROUND(I105*H105,2)</f>
        <v>0</v>
      </c>
      <c r="K105" s="217" t="s">
        <v>19</v>
      </c>
      <c r="L105" s="46"/>
      <c r="M105" s="222" t="s">
        <v>19</v>
      </c>
      <c r="N105" s="223" t="s">
        <v>44</v>
      </c>
      <c r="O105" s="86"/>
      <c r="P105" s="224">
        <f>O105*H105</f>
        <v>0</v>
      </c>
      <c r="Q105" s="224">
        <v>0</v>
      </c>
      <c r="R105" s="224">
        <f>Q105*H105</f>
        <v>0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135</v>
      </c>
      <c r="AT105" s="226" t="s">
        <v>190</v>
      </c>
      <c r="AU105" s="226" t="s">
        <v>80</v>
      </c>
      <c r="AY105" s="19" t="s">
        <v>188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135</v>
      </c>
      <c r="BM105" s="226" t="s">
        <v>7724</v>
      </c>
    </row>
    <row r="106" s="2" customFormat="1" ht="66.75" customHeight="1">
      <c r="A106" s="40"/>
      <c r="B106" s="41"/>
      <c r="C106" s="215" t="s">
        <v>296</v>
      </c>
      <c r="D106" s="215" t="s">
        <v>190</v>
      </c>
      <c r="E106" s="216" t="s">
        <v>7725</v>
      </c>
      <c r="F106" s="217" t="s">
        <v>7726</v>
      </c>
      <c r="G106" s="218" t="s">
        <v>1352</v>
      </c>
      <c r="H106" s="219">
        <v>1</v>
      </c>
      <c r="I106" s="220"/>
      <c r="J106" s="221">
        <f>ROUND(I106*H106,2)</f>
        <v>0</v>
      </c>
      <c r="K106" s="217" t="s">
        <v>19</v>
      </c>
      <c r="L106" s="46"/>
      <c r="M106" s="222" t="s">
        <v>19</v>
      </c>
      <c r="N106" s="223" t="s">
        <v>44</v>
      </c>
      <c r="O106" s="86"/>
      <c r="P106" s="224">
        <f>O106*H106</f>
        <v>0</v>
      </c>
      <c r="Q106" s="224">
        <v>0</v>
      </c>
      <c r="R106" s="224">
        <f>Q106*H106</f>
        <v>0</v>
      </c>
      <c r="S106" s="224">
        <v>0</v>
      </c>
      <c r="T106" s="225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6" t="s">
        <v>135</v>
      </c>
      <c r="AT106" s="226" t="s">
        <v>190</v>
      </c>
      <c r="AU106" s="226" t="s">
        <v>80</v>
      </c>
      <c r="AY106" s="19" t="s">
        <v>188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19" t="s">
        <v>80</v>
      </c>
      <c r="BK106" s="227">
        <f>ROUND(I106*H106,2)</f>
        <v>0</v>
      </c>
      <c r="BL106" s="19" t="s">
        <v>135</v>
      </c>
      <c r="BM106" s="226" t="s">
        <v>7727</v>
      </c>
    </row>
    <row r="107" s="2" customFormat="1" ht="66.75" customHeight="1">
      <c r="A107" s="40"/>
      <c r="B107" s="41"/>
      <c r="C107" s="215" t="s">
        <v>305</v>
      </c>
      <c r="D107" s="215" t="s">
        <v>190</v>
      </c>
      <c r="E107" s="216" t="s">
        <v>7728</v>
      </c>
      <c r="F107" s="217" t="s">
        <v>7729</v>
      </c>
      <c r="G107" s="218" t="s">
        <v>1352</v>
      </c>
      <c r="H107" s="219">
        <v>1</v>
      </c>
      <c r="I107" s="220"/>
      <c r="J107" s="221">
        <f>ROUND(I107*H107,2)</f>
        <v>0</v>
      </c>
      <c r="K107" s="217" t="s">
        <v>19</v>
      </c>
      <c r="L107" s="46"/>
      <c r="M107" s="222" t="s">
        <v>19</v>
      </c>
      <c r="N107" s="223" t="s">
        <v>44</v>
      </c>
      <c r="O107" s="86"/>
      <c r="P107" s="224">
        <f>O107*H107</f>
        <v>0</v>
      </c>
      <c r="Q107" s="224">
        <v>0</v>
      </c>
      <c r="R107" s="224">
        <f>Q107*H107</f>
        <v>0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135</v>
      </c>
      <c r="AT107" s="226" t="s">
        <v>190</v>
      </c>
      <c r="AU107" s="226" t="s">
        <v>80</v>
      </c>
      <c r="AY107" s="19" t="s">
        <v>188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135</v>
      </c>
      <c r="BM107" s="226" t="s">
        <v>7730</v>
      </c>
    </row>
    <row r="108" s="2" customFormat="1" ht="76.35" customHeight="1">
      <c r="A108" s="40"/>
      <c r="B108" s="41"/>
      <c r="C108" s="215" t="s">
        <v>312</v>
      </c>
      <c r="D108" s="215" t="s">
        <v>190</v>
      </c>
      <c r="E108" s="216" t="s">
        <v>7731</v>
      </c>
      <c r="F108" s="217" t="s">
        <v>7732</v>
      </c>
      <c r="G108" s="218" t="s">
        <v>1352</v>
      </c>
      <c r="H108" s="219">
        <v>1</v>
      </c>
      <c r="I108" s="220"/>
      <c r="J108" s="221">
        <f>ROUND(I108*H108,2)</f>
        <v>0</v>
      </c>
      <c r="K108" s="217" t="s">
        <v>19</v>
      </c>
      <c r="L108" s="46"/>
      <c r="M108" s="222" t="s">
        <v>19</v>
      </c>
      <c r="N108" s="223" t="s">
        <v>44</v>
      </c>
      <c r="O108" s="86"/>
      <c r="P108" s="224">
        <f>O108*H108</f>
        <v>0</v>
      </c>
      <c r="Q108" s="224">
        <v>0</v>
      </c>
      <c r="R108" s="224">
        <f>Q108*H108</f>
        <v>0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135</v>
      </c>
      <c r="AT108" s="226" t="s">
        <v>190</v>
      </c>
      <c r="AU108" s="226" t="s">
        <v>80</v>
      </c>
      <c r="AY108" s="19" t="s">
        <v>188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135</v>
      </c>
      <c r="BM108" s="226" t="s">
        <v>7733</v>
      </c>
    </row>
    <row r="109" s="2" customFormat="1" ht="66.75" customHeight="1">
      <c r="A109" s="40"/>
      <c r="B109" s="41"/>
      <c r="C109" s="215" t="s">
        <v>321</v>
      </c>
      <c r="D109" s="215" t="s">
        <v>190</v>
      </c>
      <c r="E109" s="216" t="s">
        <v>7734</v>
      </c>
      <c r="F109" s="217" t="s">
        <v>7735</v>
      </c>
      <c r="G109" s="218" t="s">
        <v>1352</v>
      </c>
      <c r="H109" s="219">
        <v>1</v>
      </c>
      <c r="I109" s="220"/>
      <c r="J109" s="221">
        <f>ROUND(I109*H109,2)</f>
        <v>0</v>
      </c>
      <c r="K109" s="217" t="s">
        <v>19</v>
      </c>
      <c r="L109" s="46"/>
      <c r="M109" s="222" t="s">
        <v>19</v>
      </c>
      <c r="N109" s="223" t="s">
        <v>44</v>
      </c>
      <c r="O109" s="86"/>
      <c r="P109" s="224">
        <f>O109*H109</f>
        <v>0</v>
      </c>
      <c r="Q109" s="224">
        <v>0</v>
      </c>
      <c r="R109" s="224">
        <f>Q109*H109</f>
        <v>0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135</v>
      </c>
      <c r="AT109" s="226" t="s">
        <v>190</v>
      </c>
      <c r="AU109" s="226" t="s">
        <v>80</v>
      </c>
      <c r="AY109" s="19" t="s">
        <v>188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135</v>
      </c>
      <c r="BM109" s="226" t="s">
        <v>410</v>
      </c>
    </row>
    <row r="110" s="2" customFormat="1" ht="66.75" customHeight="1">
      <c r="A110" s="40"/>
      <c r="B110" s="41"/>
      <c r="C110" s="215" t="s">
        <v>8</v>
      </c>
      <c r="D110" s="215" t="s">
        <v>190</v>
      </c>
      <c r="E110" s="216" t="s">
        <v>7716</v>
      </c>
      <c r="F110" s="217" t="s">
        <v>7717</v>
      </c>
      <c r="G110" s="218" t="s">
        <v>1352</v>
      </c>
      <c r="H110" s="219">
        <v>1</v>
      </c>
      <c r="I110" s="220"/>
      <c r="J110" s="221">
        <f>ROUND(I110*H110,2)</f>
        <v>0</v>
      </c>
      <c r="K110" s="217" t="s">
        <v>19</v>
      </c>
      <c r="L110" s="46"/>
      <c r="M110" s="222" t="s">
        <v>19</v>
      </c>
      <c r="N110" s="223" t="s">
        <v>44</v>
      </c>
      <c r="O110" s="86"/>
      <c r="P110" s="224">
        <f>O110*H110</f>
        <v>0</v>
      </c>
      <c r="Q110" s="224">
        <v>0</v>
      </c>
      <c r="R110" s="224">
        <f>Q110*H110</f>
        <v>0</v>
      </c>
      <c r="S110" s="224">
        <v>0</v>
      </c>
      <c r="T110" s="225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6" t="s">
        <v>135</v>
      </c>
      <c r="AT110" s="226" t="s">
        <v>190</v>
      </c>
      <c r="AU110" s="226" t="s">
        <v>80</v>
      </c>
      <c r="AY110" s="19" t="s">
        <v>188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19" t="s">
        <v>80</v>
      </c>
      <c r="BK110" s="227">
        <f>ROUND(I110*H110,2)</f>
        <v>0</v>
      </c>
      <c r="BL110" s="19" t="s">
        <v>135</v>
      </c>
      <c r="BM110" s="226" t="s">
        <v>7128</v>
      </c>
    </row>
    <row r="111" s="2" customFormat="1" ht="66.75" customHeight="1">
      <c r="A111" s="40"/>
      <c r="B111" s="41"/>
      <c r="C111" s="215" t="s">
        <v>342</v>
      </c>
      <c r="D111" s="215" t="s">
        <v>190</v>
      </c>
      <c r="E111" s="216" t="s">
        <v>7716</v>
      </c>
      <c r="F111" s="217" t="s">
        <v>7717</v>
      </c>
      <c r="G111" s="218" t="s">
        <v>1352</v>
      </c>
      <c r="H111" s="219">
        <v>1</v>
      </c>
      <c r="I111" s="220"/>
      <c r="J111" s="221">
        <f>ROUND(I111*H111,2)</f>
        <v>0</v>
      </c>
      <c r="K111" s="217" t="s">
        <v>19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135</v>
      </c>
      <c r="AT111" s="226" t="s">
        <v>190</v>
      </c>
      <c r="AU111" s="226" t="s">
        <v>80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135</v>
      </c>
      <c r="BM111" s="226" t="s">
        <v>7736</v>
      </c>
    </row>
    <row r="112" s="2" customFormat="1" ht="16.5" customHeight="1">
      <c r="A112" s="40"/>
      <c r="B112" s="41"/>
      <c r="C112" s="215" t="s">
        <v>348</v>
      </c>
      <c r="D112" s="215" t="s">
        <v>190</v>
      </c>
      <c r="E112" s="216" t="s">
        <v>7737</v>
      </c>
      <c r="F112" s="217" t="s">
        <v>7738</v>
      </c>
      <c r="G112" s="218" t="s">
        <v>1352</v>
      </c>
      <c r="H112" s="219">
        <v>9</v>
      </c>
      <c r="I112" s="220"/>
      <c r="J112" s="221">
        <f>ROUND(I112*H112,2)</f>
        <v>0</v>
      </c>
      <c r="K112" s="217" t="s">
        <v>19</v>
      </c>
      <c r="L112" s="46"/>
      <c r="M112" s="222" t="s">
        <v>19</v>
      </c>
      <c r="N112" s="223" t="s">
        <v>44</v>
      </c>
      <c r="O112" s="86"/>
      <c r="P112" s="224">
        <f>O112*H112</f>
        <v>0</v>
      </c>
      <c r="Q112" s="224">
        <v>0</v>
      </c>
      <c r="R112" s="224">
        <f>Q112*H112</f>
        <v>0</v>
      </c>
      <c r="S112" s="224">
        <v>0</v>
      </c>
      <c r="T112" s="225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6" t="s">
        <v>135</v>
      </c>
      <c r="AT112" s="226" t="s">
        <v>190</v>
      </c>
      <c r="AU112" s="226" t="s">
        <v>80</v>
      </c>
      <c r="AY112" s="19" t="s">
        <v>188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19" t="s">
        <v>80</v>
      </c>
      <c r="BK112" s="227">
        <f>ROUND(I112*H112,2)</f>
        <v>0</v>
      </c>
      <c r="BL112" s="19" t="s">
        <v>135</v>
      </c>
      <c r="BM112" s="226" t="s">
        <v>7739</v>
      </c>
    </row>
    <row r="113" s="2" customFormat="1" ht="24.15" customHeight="1">
      <c r="A113" s="40"/>
      <c r="B113" s="41"/>
      <c r="C113" s="215" t="s">
        <v>355</v>
      </c>
      <c r="D113" s="215" t="s">
        <v>190</v>
      </c>
      <c r="E113" s="216" t="s">
        <v>7740</v>
      </c>
      <c r="F113" s="217" t="s">
        <v>7741</v>
      </c>
      <c r="G113" s="218" t="s">
        <v>1352</v>
      </c>
      <c r="H113" s="219">
        <v>2</v>
      </c>
      <c r="I113" s="220"/>
      <c r="J113" s="221">
        <f>ROUND(I113*H113,2)</f>
        <v>0</v>
      </c>
      <c r="K113" s="217" t="s">
        <v>19</v>
      </c>
      <c r="L113" s="46"/>
      <c r="M113" s="222" t="s">
        <v>19</v>
      </c>
      <c r="N113" s="223" t="s">
        <v>44</v>
      </c>
      <c r="O113" s="86"/>
      <c r="P113" s="224">
        <f>O113*H113</f>
        <v>0</v>
      </c>
      <c r="Q113" s="224">
        <v>0</v>
      </c>
      <c r="R113" s="224">
        <f>Q113*H113</f>
        <v>0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135</v>
      </c>
      <c r="AT113" s="226" t="s">
        <v>190</v>
      </c>
      <c r="AU113" s="226" t="s">
        <v>80</v>
      </c>
      <c r="AY113" s="19" t="s">
        <v>188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135</v>
      </c>
      <c r="BM113" s="226" t="s">
        <v>7742</v>
      </c>
    </row>
    <row r="114" s="2" customFormat="1" ht="16.5" customHeight="1">
      <c r="A114" s="40"/>
      <c r="B114" s="41"/>
      <c r="C114" s="215" t="s">
        <v>361</v>
      </c>
      <c r="D114" s="215" t="s">
        <v>190</v>
      </c>
      <c r="E114" s="216" t="s">
        <v>7743</v>
      </c>
      <c r="F114" s="217" t="s">
        <v>7744</v>
      </c>
      <c r="G114" s="218" t="s">
        <v>1352</v>
      </c>
      <c r="H114" s="219">
        <v>2</v>
      </c>
      <c r="I114" s="220"/>
      <c r="J114" s="221">
        <f>ROUND(I114*H114,2)</f>
        <v>0</v>
      </c>
      <c r="K114" s="217" t="s">
        <v>19</v>
      </c>
      <c r="L114" s="46"/>
      <c r="M114" s="222" t="s">
        <v>19</v>
      </c>
      <c r="N114" s="223" t="s">
        <v>44</v>
      </c>
      <c r="O114" s="86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135</v>
      </c>
      <c r="AT114" s="226" t="s">
        <v>190</v>
      </c>
      <c r="AU114" s="226" t="s">
        <v>80</v>
      </c>
      <c r="AY114" s="19" t="s">
        <v>188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135</v>
      </c>
      <c r="BM114" s="226" t="s">
        <v>4273</v>
      </c>
    </row>
    <row r="115" s="2" customFormat="1" ht="24.15" customHeight="1">
      <c r="A115" s="40"/>
      <c r="B115" s="41"/>
      <c r="C115" s="215" t="s">
        <v>375</v>
      </c>
      <c r="D115" s="215" t="s">
        <v>190</v>
      </c>
      <c r="E115" s="216" t="s">
        <v>7745</v>
      </c>
      <c r="F115" s="217" t="s">
        <v>7746</v>
      </c>
      <c r="G115" s="218" t="s">
        <v>3776</v>
      </c>
      <c r="H115" s="219">
        <v>2</v>
      </c>
      <c r="I115" s="220"/>
      <c r="J115" s="221">
        <f>ROUND(I115*H115,2)</f>
        <v>0</v>
      </c>
      <c r="K115" s="217" t="s">
        <v>19</v>
      </c>
      <c r="L115" s="46"/>
      <c r="M115" s="222" t="s">
        <v>19</v>
      </c>
      <c r="N115" s="223" t="s">
        <v>44</v>
      </c>
      <c r="O115" s="86"/>
      <c r="P115" s="224">
        <f>O115*H115</f>
        <v>0</v>
      </c>
      <c r="Q115" s="224">
        <v>0</v>
      </c>
      <c r="R115" s="224">
        <f>Q115*H115</f>
        <v>0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135</v>
      </c>
      <c r="AT115" s="226" t="s">
        <v>190</v>
      </c>
      <c r="AU115" s="226" t="s">
        <v>80</v>
      </c>
      <c r="AY115" s="19" t="s">
        <v>188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135</v>
      </c>
      <c r="BM115" s="226" t="s">
        <v>7747</v>
      </c>
    </row>
    <row r="116" s="2" customFormat="1" ht="16.5" customHeight="1">
      <c r="A116" s="40"/>
      <c r="B116" s="41"/>
      <c r="C116" s="215" t="s">
        <v>7</v>
      </c>
      <c r="D116" s="215" t="s">
        <v>190</v>
      </c>
      <c r="E116" s="216" t="s">
        <v>5654</v>
      </c>
      <c r="F116" s="217" t="s">
        <v>5655</v>
      </c>
      <c r="G116" s="218" t="s">
        <v>1866</v>
      </c>
      <c r="H116" s="219">
        <v>2</v>
      </c>
      <c r="I116" s="220"/>
      <c r="J116" s="221">
        <f>ROUND(I116*H116,2)</f>
        <v>0</v>
      </c>
      <c r="K116" s="217" t="s">
        <v>19</v>
      </c>
      <c r="L116" s="46"/>
      <c r="M116" s="222" t="s">
        <v>19</v>
      </c>
      <c r="N116" s="223" t="s">
        <v>44</v>
      </c>
      <c r="O116" s="86"/>
      <c r="P116" s="224">
        <f>O116*H116</f>
        <v>0</v>
      </c>
      <c r="Q116" s="224">
        <v>0</v>
      </c>
      <c r="R116" s="224">
        <f>Q116*H116</f>
        <v>0</v>
      </c>
      <c r="S116" s="224">
        <v>0</v>
      </c>
      <c r="T116" s="225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6" t="s">
        <v>135</v>
      </c>
      <c r="AT116" s="226" t="s">
        <v>190</v>
      </c>
      <c r="AU116" s="226" t="s">
        <v>80</v>
      </c>
      <c r="AY116" s="19" t="s">
        <v>188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19" t="s">
        <v>80</v>
      </c>
      <c r="BK116" s="227">
        <f>ROUND(I116*H116,2)</f>
        <v>0</v>
      </c>
      <c r="BL116" s="19" t="s">
        <v>135</v>
      </c>
      <c r="BM116" s="226" t="s">
        <v>7748</v>
      </c>
    </row>
    <row r="117" s="2" customFormat="1" ht="16.5" customHeight="1">
      <c r="A117" s="40"/>
      <c r="B117" s="41"/>
      <c r="C117" s="215" t="s">
        <v>389</v>
      </c>
      <c r="D117" s="215" t="s">
        <v>190</v>
      </c>
      <c r="E117" s="216" t="s">
        <v>5656</v>
      </c>
      <c r="F117" s="217" t="s">
        <v>5657</v>
      </c>
      <c r="G117" s="218" t="s">
        <v>1866</v>
      </c>
      <c r="H117" s="219">
        <v>2</v>
      </c>
      <c r="I117" s="220"/>
      <c r="J117" s="221">
        <f>ROUND(I117*H117,2)</f>
        <v>0</v>
      </c>
      <c r="K117" s="217" t="s">
        <v>19</v>
      </c>
      <c r="L117" s="46"/>
      <c r="M117" s="222" t="s">
        <v>19</v>
      </c>
      <c r="N117" s="223" t="s">
        <v>44</v>
      </c>
      <c r="O117" s="86"/>
      <c r="P117" s="224">
        <f>O117*H117</f>
        <v>0</v>
      </c>
      <c r="Q117" s="224">
        <v>0</v>
      </c>
      <c r="R117" s="224">
        <f>Q117*H117</f>
        <v>0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135</v>
      </c>
      <c r="AT117" s="226" t="s">
        <v>190</v>
      </c>
      <c r="AU117" s="226" t="s">
        <v>80</v>
      </c>
      <c r="AY117" s="19" t="s">
        <v>188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135</v>
      </c>
      <c r="BM117" s="226" t="s">
        <v>7749</v>
      </c>
    </row>
    <row r="118" s="2" customFormat="1" ht="16.5" customHeight="1">
      <c r="A118" s="40"/>
      <c r="B118" s="41"/>
      <c r="C118" s="215" t="s">
        <v>396</v>
      </c>
      <c r="D118" s="215" t="s">
        <v>190</v>
      </c>
      <c r="E118" s="216" t="s">
        <v>7750</v>
      </c>
      <c r="F118" s="217" t="s">
        <v>7751</v>
      </c>
      <c r="G118" s="218" t="s">
        <v>1352</v>
      </c>
      <c r="H118" s="219">
        <v>2</v>
      </c>
      <c r="I118" s="220"/>
      <c r="J118" s="221">
        <f>ROUND(I118*H118,2)</f>
        <v>0</v>
      </c>
      <c r="K118" s="217" t="s">
        <v>19</v>
      </c>
      <c r="L118" s="46"/>
      <c r="M118" s="222" t="s">
        <v>19</v>
      </c>
      <c r="N118" s="223" t="s">
        <v>44</v>
      </c>
      <c r="O118" s="86"/>
      <c r="P118" s="224">
        <f>O118*H118</f>
        <v>0</v>
      </c>
      <c r="Q118" s="224">
        <v>0</v>
      </c>
      <c r="R118" s="224">
        <f>Q118*H118</f>
        <v>0</v>
      </c>
      <c r="S118" s="224">
        <v>0</v>
      </c>
      <c r="T118" s="225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6" t="s">
        <v>135</v>
      </c>
      <c r="AT118" s="226" t="s">
        <v>190</v>
      </c>
      <c r="AU118" s="226" t="s">
        <v>80</v>
      </c>
      <c r="AY118" s="19" t="s">
        <v>188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19" t="s">
        <v>80</v>
      </c>
      <c r="BK118" s="227">
        <f>ROUND(I118*H118,2)</f>
        <v>0</v>
      </c>
      <c r="BL118" s="19" t="s">
        <v>135</v>
      </c>
      <c r="BM118" s="226" t="s">
        <v>7752</v>
      </c>
    </row>
    <row r="119" s="2" customFormat="1" ht="24.15" customHeight="1">
      <c r="A119" s="40"/>
      <c r="B119" s="41"/>
      <c r="C119" s="215" t="s">
        <v>403</v>
      </c>
      <c r="D119" s="215" t="s">
        <v>190</v>
      </c>
      <c r="E119" s="216" t="s">
        <v>7753</v>
      </c>
      <c r="F119" s="217" t="s">
        <v>7754</v>
      </c>
      <c r="G119" s="218" t="s">
        <v>1352</v>
      </c>
      <c r="H119" s="219">
        <v>1</v>
      </c>
      <c r="I119" s="220"/>
      <c r="J119" s="221">
        <f>ROUND(I119*H119,2)</f>
        <v>0</v>
      </c>
      <c r="K119" s="217" t="s">
        <v>19</v>
      </c>
      <c r="L119" s="46"/>
      <c r="M119" s="222" t="s">
        <v>19</v>
      </c>
      <c r="N119" s="223" t="s">
        <v>44</v>
      </c>
      <c r="O119" s="86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135</v>
      </c>
      <c r="AT119" s="226" t="s">
        <v>190</v>
      </c>
      <c r="AU119" s="226" t="s">
        <v>80</v>
      </c>
      <c r="AY119" s="19" t="s">
        <v>188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135</v>
      </c>
      <c r="BM119" s="226" t="s">
        <v>7755</v>
      </c>
    </row>
    <row r="120" s="2" customFormat="1" ht="16.5" customHeight="1">
      <c r="A120" s="40"/>
      <c r="B120" s="41"/>
      <c r="C120" s="215" t="s">
        <v>412</v>
      </c>
      <c r="D120" s="215" t="s">
        <v>190</v>
      </c>
      <c r="E120" s="216" t="s">
        <v>7756</v>
      </c>
      <c r="F120" s="217" t="s">
        <v>7757</v>
      </c>
      <c r="G120" s="218" t="s">
        <v>1352</v>
      </c>
      <c r="H120" s="219">
        <v>1</v>
      </c>
      <c r="I120" s="220"/>
      <c r="J120" s="221">
        <f>ROUND(I120*H120,2)</f>
        <v>0</v>
      </c>
      <c r="K120" s="217" t="s">
        <v>19</v>
      </c>
      <c r="L120" s="46"/>
      <c r="M120" s="222" t="s">
        <v>19</v>
      </c>
      <c r="N120" s="223" t="s">
        <v>44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135</v>
      </c>
      <c r="AT120" s="226" t="s">
        <v>190</v>
      </c>
      <c r="AU120" s="226" t="s">
        <v>80</v>
      </c>
      <c r="AY120" s="19" t="s">
        <v>188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135</v>
      </c>
      <c r="BM120" s="226" t="s">
        <v>7758</v>
      </c>
    </row>
    <row r="121" s="2" customFormat="1" ht="24.15" customHeight="1">
      <c r="A121" s="40"/>
      <c r="B121" s="41"/>
      <c r="C121" s="215" t="s">
        <v>420</v>
      </c>
      <c r="D121" s="215" t="s">
        <v>190</v>
      </c>
      <c r="E121" s="216" t="s">
        <v>7759</v>
      </c>
      <c r="F121" s="217" t="s">
        <v>7746</v>
      </c>
      <c r="G121" s="218" t="s">
        <v>3776</v>
      </c>
      <c r="H121" s="219">
        <v>1</v>
      </c>
      <c r="I121" s="220"/>
      <c r="J121" s="221">
        <f>ROUND(I121*H121,2)</f>
        <v>0</v>
      </c>
      <c r="K121" s="217" t="s">
        <v>19</v>
      </c>
      <c r="L121" s="46"/>
      <c r="M121" s="222" t="s">
        <v>19</v>
      </c>
      <c r="N121" s="223" t="s">
        <v>44</v>
      </c>
      <c r="O121" s="86"/>
      <c r="P121" s="224">
        <f>O121*H121</f>
        <v>0</v>
      </c>
      <c r="Q121" s="224">
        <v>0</v>
      </c>
      <c r="R121" s="224">
        <f>Q121*H121</f>
        <v>0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135</v>
      </c>
      <c r="AT121" s="226" t="s">
        <v>190</v>
      </c>
      <c r="AU121" s="226" t="s">
        <v>80</v>
      </c>
      <c r="AY121" s="19" t="s">
        <v>188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135</v>
      </c>
      <c r="BM121" s="226" t="s">
        <v>7760</v>
      </c>
    </row>
    <row r="122" s="2" customFormat="1" ht="16.5" customHeight="1">
      <c r="A122" s="40"/>
      <c r="B122" s="41"/>
      <c r="C122" s="215" t="s">
        <v>439</v>
      </c>
      <c r="D122" s="215" t="s">
        <v>190</v>
      </c>
      <c r="E122" s="216" t="s">
        <v>5654</v>
      </c>
      <c r="F122" s="217" t="s">
        <v>5655</v>
      </c>
      <c r="G122" s="218" t="s">
        <v>1866</v>
      </c>
      <c r="H122" s="219">
        <v>1</v>
      </c>
      <c r="I122" s="220"/>
      <c r="J122" s="221">
        <f>ROUND(I122*H122,2)</f>
        <v>0</v>
      </c>
      <c r="K122" s="217" t="s">
        <v>19</v>
      </c>
      <c r="L122" s="46"/>
      <c r="M122" s="222" t="s">
        <v>19</v>
      </c>
      <c r="N122" s="223" t="s">
        <v>44</v>
      </c>
      <c r="O122" s="86"/>
      <c r="P122" s="224">
        <f>O122*H122</f>
        <v>0</v>
      </c>
      <c r="Q122" s="224">
        <v>0</v>
      </c>
      <c r="R122" s="224">
        <f>Q122*H122</f>
        <v>0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135</v>
      </c>
      <c r="AT122" s="226" t="s">
        <v>190</v>
      </c>
      <c r="AU122" s="226" t="s">
        <v>80</v>
      </c>
      <c r="AY122" s="19" t="s">
        <v>188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135</v>
      </c>
      <c r="BM122" s="226" t="s">
        <v>7761</v>
      </c>
    </row>
    <row r="123" s="2" customFormat="1" ht="16.5" customHeight="1">
      <c r="A123" s="40"/>
      <c r="B123" s="41"/>
      <c r="C123" s="215" t="s">
        <v>448</v>
      </c>
      <c r="D123" s="215" t="s">
        <v>190</v>
      </c>
      <c r="E123" s="216" t="s">
        <v>5656</v>
      </c>
      <c r="F123" s="217" t="s">
        <v>5657</v>
      </c>
      <c r="G123" s="218" t="s">
        <v>1866</v>
      </c>
      <c r="H123" s="219">
        <v>1</v>
      </c>
      <c r="I123" s="220"/>
      <c r="J123" s="221">
        <f>ROUND(I123*H123,2)</f>
        <v>0</v>
      </c>
      <c r="K123" s="217" t="s">
        <v>19</v>
      </c>
      <c r="L123" s="46"/>
      <c r="M123" s="222" t="s">
        <v>19</v>
      </c>
      <c r="N123" s="223" t="s">
        <v>44</v>
      </c>
      <c r="O123" s="86"/>
      <c r="P123" s="224">
        <f>O123*H123</f>
        <v>0</v>
      </c>
      <c r="Q123" s="224">
        <v>0</v>
      </c>
      <c r="R123" s="224">
        <f>Q123*H123</f>
        <v>0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135</v>
      </c>
      <c r="AT123" s="226" t="s">
        <v>190</v>
      </c>
      <c r="AU123" s="226" t="s">
        <v>80</v>
      </c>
      <c r="AY123" s="19" t="s">
        <v>188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135</v>
      </c>
      <c r="BM123" s="226" t="s">
        <v>7762</v>
      </c>
    </row>
    <row r="124" s="2" customFormat="1" ht="21.75" customHeight="1">
      <c r="A124" s="40"/>
      <c r="B124" s="41"/>
      <c r="C124" s="215" t="s">
        <v>457</v>
      </c>
      <c r="D124" s="215" t="s">
        <v>190</v>
      </c>
      <c r="E124" s="216" t="s">
        <v>7763</v>
      </c>
      <c r="F124" s="217" t="s">
        <v>7764</v>
      </c>
      <c r="G124" s="218" t="s">
        <v>1352</v>
      </c>
      <c r="H124" s="219">
        <v>1</v>
      </c>
      <c r="I124" s="220"/>
      <c r="J124" s="221">
        <f>ROUND(I124*H124,2)</f>
        <v>0</v>
      </c>
      <c r="K124" s="217" t="s">
        <v>19</v>
      </c>
      <c r="L124" s="46"/>
      <c r="M124" s="222" t="s">
        <v>19</v>
      </c>
      <c r="N124" s="223" t="s">
        <v>44</v>
      </c>
      <c r="O124" s="86"/>
      <c r="P124" s="224">
        <f>O124*H124</f>
        <v>0</v>
      </c>
      <c r="Q124" s="224">
        <v>0</v>
      </c>
      <c r="R124" s="224">
        <f>Q124*H124</f>
        <v>0</v>
      </c>
      <c r="S124" s="224">
        <v>0</v>
      </c>
      <c r="T124" s="225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6" t="s">
        <v>135</v>
      </c>
      <c r="AT124" s="226" t="s">
        <v>190</v>
      </c>
      <c r="AU124" s="226" t="s">
        <v>80</v>
      </c>
      <c r="AY124" s="19" t="s">
        <v>188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19" t="s">
        <v>80</v>
      </c>
      <c r="BK124" s="227">
        <f>ROUND(I124*H124,2)</f>
        <v>0</v>
      </c>
      <c r="BL124" s="19" t="s">
        <v>135</v>
      </c>
      <c r="BM124" s="226" t="s">
        <v>7765</v>
      </c>
    </row>
    <row r="125" s="2" customFormat="1" ht="24.15" customHeight="1">
      <c r="A125" s="40"/>
      <c r="B125" s="41"/>
      <c r="C125" s="215" t="s">
        <v>633</v>
      </c>
      <c r="D125" s="215" t="s">
        <v>190</v>
      </c>
      <c r="E125" s="216" t="s">
        <v>7766</v>
      </c>
      <c r="F125" s="217" t="s">
        <v>7767</v>
      </c>
      <c r="G125" s="218" t="s">
        <v>1352</v>
      </c>
      <c r="H125" s="219">
        <v>1</v>
      </c>
      <c r="I125" s="220"/>
      <c r="J125" s="221">
        <f>ROUND(I125*H125,2)</f>
        <v>0</v>
      </c>
      <c r="K125" s="217" t="s">
        <v>19</v>
      </c>
      <c r="L125" s="46"/>
      <c r="M125" s="222" t="s">
        <v>19</v>
      </c>
      <c r="N125" s="223" t="s">
        <v>44</v>
      </c>
      <c r="O125" s="86"/>
      <c r="P125" s="224">
        <f>O125*H125</f>
        <v>0</v>
      </c>
      <c r="Q125" s="224">
        <v>0</v>
      </c>
      <c r="R125" s="224">
        <f>Q125*H125</f>
        <v>0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135</v>
      </c>
      <c r="AT125" s="226" t="s">
        <v>190</v>
      </c>
      <c r="AU125" s="226" t="s">
        <v>80</v>
      </c>
      <c r="AY125" s="19" t="s">
        <v>188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135</v>
      </c>
      <c r="BM125" s="226" t="s">
        <v>7768</v>
      </c>
    </row>
    <row r="126" s="2" customFormat="1" ht="16.5" customHeight="1">
      <c r="A126" s="40"/>
      <c r="B126" s="41"/>
      <c r="C126" s="215" t="s">
        <v>638</v>
      </c>
      <c r="D126" s="215" t="s">
        <v>190</v>
      </c>
      <c r="E126" s="216" t="s">
        <v>7756</v>
      </c>
      <c r="F126" s="217" t="s">
        <v>7757</v>
      </c>
      <c r="G126" s="218" t="s">
        <v>1352</v>
      </c>
      <c r="H126" s="219">
        <v>1</v>
      </c>
      <c r="I126" s="220"/>
      <c r="J126" s="221">
        <f>ROUND(I126*H126,2)</f>
        <v>0</v>
      </c>
      <c r="K126" s="217" t="s">
        <v>19</v>
      </c>
      <c r="L126" s="46"/>
      <c r="M126" s="222" t="s">
        <v>19</v>
      </c>
      <c r="N126" s="223" t="s">
        <v>44</v>
      </c>
      <c r="O126" s="86"/>
      <c r="P126" s="224">
        <f>O126*H126</f>
        <v>0</v>
      </c>
      <c r="Q126" s="224">
        <v>0</v>
      </c>
      <c r="R126" s="224">
        <f>Q126*H126</f>
        <v>0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135</v>
      </c>
      <c r="AT126" s="226" t="s">
        <v>190</v>
      </c>
      <c r="AU126" s="226" t="s">
        <v>80</v>
      </c>
      <c r="AY126" s="19" t="s">
        <v>188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135</v>
      </c>
      <c r="BM126" s="226" t="s">
        <v>7769</v>
      </c>
    </row>
    <row r="127" s="2" customFormat="1" ht="24.15" customHeight="1">
      <c r="A127" s="40"/>
      <c r="B127" s="41"/>
      <c r="C127" s="215" t="s">
        <v>630</v>
      </c>
      <c r="D127" s="215" t="s">
        <v>190</v>
      </c>
      <c r="E127" s="216" t="s">
        <v>7759</v>
      </c>
      <c r="F127" s="217" t="s">
        <v>7746</v>
      </c>
      <c r="G127" s="218" t="s">
        <v>3776</v>
      </c>
      <c r="H127" s="219">
        <v>1</v>
      </c>
      <c r="I127" s="220"/>
      <c r="J127" s="221">
        <f>ROUND(I127*H127,2)</f>
        <v>0</v>
      </c>
      <c r="K127" s="217" t="s">
        <v>19</v>
      </c>
      <c r="L127" s="46"/>
      <c r="M127" s="222" t="s">
        <v>19</v>
      </c>
      <c r="N127" s="223" t="s">
        <v>44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135</v>
      </c>
      <c r="AT127" s="226" t="s">
        <v>190</v>
      </c>
      <c r="AU127" s="226" t="s">
        <v>80</v>
      </c>
      <c r="AY127" s="19" t="s">
        <v>188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135</v>
      </c>
      <c r="BM127" s="226" t="s">
        <v>7770</v>
      </c>
    </row>
    <row r="128" s="2" customFormat="1" ht="16.5" customHeight="1">
      <c r="A128" s="40"/>
      <c r="B128" s="41"/>
      <c r="C128" s="215" t="s">
        <v>647</v>
      </c>
      <c r="D128" s="215" t="s">
        <v>190</v>
      </c>
      <c r="E128" s="216" t="s">
        <v>5654</v>
      </c>
      <c r="F128" s="217" t="s">
        <v>5655</v>
      </c>
      <c r="G128" s="218" t="s">
        <v>1866</v>
      </c>
      <c r="H128" s="219">
        <v>1</v>
      </c>
      <c r="I128" s="220"/>
      <c r="J128" s="221">
        <f>ROUND(I128*H128,2)</f>
        <v>0</v>
      </c>
      <c r="K128" s="217" t="s">
        <v>19</v>
      </c>
      <c r="L128" s="46"/>
      <c r="M128" s="222" t="s">
        <v>19</v>
      </c>
      <c r="N128" s="223" t="s">
        <v>44</v>
      </c>
      <c r="O128" s="86"/>
      <c r="P128" s="224">
        <f>O128*H128</f>
        <v>0</v>
      </c>
      <c r="Q128" s="224">
        <v>0</v>
      </c>
      <c r="R128" s="224">
        <f>Q128*H128</f>
        <v>0</v>
      </c>
      <c r="S128" s="224">
        <v>0</v>
      </c>
      <c r="T128" s="225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6" t="s">
        <v>135</v>
      </c>
      <c r="AT128" s="226" t="s">
        <v>190</v>
      </c>
      <c r="AU128" s="226" t="s">
        <v>80</v>
      </c>
      <c r="AY128" s="19" t="s">
        <v>188</v>
      </c>
      <c r="BE128" s="227">
        <f>IF(N128="základní",J128,0)</f>
        <v>0</v>
      </c>
      <c r="BF128" s="227">
        <f>IF(N128="snížená",J128,0)</f>
        <v>0</v>
      </c>
      <c r="BG128" s="227">
        <f>IF(N128="zákl. přenesená",J128,0)</f>
        <v>0</v>
      </c>
      <c r="BH128" s="227">
        <f>IF(N128="sníž. přenesená",J128,0)</f>
        <v>0</v>
      </c>
      <c r="BI128" s="227">
        <f>IF(N128="nulová",J128,0)</f>
        <v>0</v>
      </c>
      <c r="BJ128" s="19" t="s">
        <v>80</v>
      </c>
      <c r="BK128" s="227">
        <f>ROUND(I128*H128,2)</f>
        <v>0</v>
      </c>
      <c r="BL128" s="19" t="s">
        <v>135</v>
      </c>
      <c r="BM128" s="226" t="s">
        <v>7771</v>
      </c>
    </row>
    <row r="129" s="2" customFormat="1" ht="16.5" customHeight="1">
      <c r="A129" s="40"/>
      <c r="B129" s="41"/>
      <c r="C129" s="215" t="s">
        <v>891</v>
      </c>
      <c r="D129" s="215" t="s">
        <v>190</v>
      </c>
      <c r="E129" s="216" t="s">
        <v>5656</v>
      </c>
      <c r="F129" s="217" t="s">
        <v>5657</v>
      </c>
      <c r="G129" s="218" t="s">
        <v>1866</v>
      </c>
      <c r="H129" s="219">
        <v>1</v>
      </c>
      <c r="I129" s="220"/>
      <c r="J129" s="221">
        <f>ROUND(I129*H129,2)</f>
        <v>0</v>
      </c>
      <c r="K129" s="217" t="s">
        <v>19</v>
      </c>
      <c r="L129" s="46"/>
      <c r="M129" s="222" t="s">
        <v>19</v>
      </c>
      <c r="N129" s="223" t="s">
        <v>44</v>
      </c>
      <c r="O129" s="86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6" t="s">
        <v>135</v>
      </c>
      <c r="AT129" s="226" t="s">
        <v>190</v>
      </c>
      <c r="AU129" s="226" t="s">
        <v>80</v>
      </c>
      <c r="AY129" s="19" t="s">
        <v>188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19" t="s">
        <v>80</v>
      </c>
      <c r="BK129" s="227">
        <f>ROUND(I129*H129,2)</f>
        <v>0</v>
      </c>
      <c r="BL129" s="19" t="s">
        <v>135</v>
      </c>
      <c r="BM129" s="226" t="s">
        <v>7772</v>
      </c>
    </row>
    <row r="130" s="2" customFormat="1" ht="21.75" customHeight="1">
      <c r="A130" s="40"/>
      <c r="B130" s="41"/>
      <c r="C130" s="215" t="s">
        <v>896</v>
      </c>
      <c r="D130" s="215" t="s">
        <v>190</v>
      </c>
      <c r="E130" s="216" t="s">
        <v>7763</v>
      </c>
      <c r="F130" s="217" t="s">
        <v>7764</v>
      </c>
      <c r="G130" s="218" t="s">
        <v>1352</v>
      </c>
      <c r="H130" s="219">
        <v>1</v>
      </c>
      <c r="I130" s="220"/>
      <c r="J130" s="221">
        <f>ROUND(I130*H130,2)</f>
        <v>0</v>
      </c>
      <c r="K130" s="217" t="s">
        <v>19</v>
      </c>
      <c r="L130" s="46"/>
      <c r="M130" s="222" t="s">
        <v>19</v>
      </c>
      <c r="N130" s="223" t="s">
        <v>44</v>
      </c>
      <c r="O130" s="86"/>
      <c r="P130" s="224">
        <f>O130*H130</f>
        <v>0</v>
      </c>
      <c r="Q130" s="224">
        <v>0</v>
      </c>
      <c r="R130" s="224">
        <f>Q130*H130</f>
        <v>0</v>
      </c>
      <c r="S130" s="224">
        <v>0</v>
      </c>
      <c r="T130" s="225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6" t="s">
        <v>135</v>
      </c>
      <c r="AT130" s="226" t="s">
        <v>190</v>
      </c>
      <c r="AU130" s="226" t="s">
        <v>80</v>
      </c>
      <c r="AY130" s="19" t="s">
        <v>188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19" t="s">
        <v>80</v>
      </c>
      <c r="BK130" s="227">
        <f>ROUND(I130*H130,2)</f>
        <v>0</v>
      </c>
      <c r="BL130" s="19" t="s">
        <v>135</v>
      </c>
      <c r="BM130" s="226" t="s">
        <v>7773</v>
      </c>
    </row>
    <row r="131" s="2" customFormat="1" ht="153.45" customHeight="1">
      <c r="A131" s="40"/>
      <c r="B131" s="41"/>
      <c r="C131" s="215" t="s">
        <v>901</v>
      </c>
      <c r="D131" s="215" t="s">
        <v>190</v>
      </c>
      <c r="E131" s="216" t="s">
        <v>7774</v>
      </c>
      <c r="F131" s="217" t="s">
        <v>7775</v>
      </c>
      <c r="G131" s="218" t="s">
        <v>1352</v>
      </c>
      <c r="H131" s="219">
        <v>2</v>
      </c>
      <c r="I131" s="220"/>
      <c r="J131" s="221">
        <f>ROUND(I131*H131,2)</f>
        <v>0</v>
      </c>
      <c r="K131" s="217" t="s">
        <v>19</v>
      </c>
      <c r="L131" s="46"/>
      <c r="M131" s="222" t="s">
        <v>19</v>
      </c>
      <c r="N131" s="223" t="s">
        <v>44</v>
      </c>
      <c r="O131" s="86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6" t="s">
        <v>135</v>
      </c>
      <c r="AT131" s="226" t="s">
        <v>190</v>
      </c>
      <c r="AU131" s="226" t="s">
        <v>80</v>
      </c>
      <c r="AY131" s="19" t="s">
        <v>188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19" t="s">
        <v>80</v>
      </c>
      <c r="BK131" s="227">
        <f>ROUND(I131*H131,2)</f>
        <v>0</v>
      </c>
      <c r="BL131" s="19" t="s">
        <v>135</v>
      </c>
      <c r="BM131" s="226" t="s">
        <v>7776</v>
      </c>
    </row>
    <row r="132" s="2" customFormat="1" ht="16.5" customHeight="1">
      <c r="A132" s="40"/>
      <c r="B132" s="41"/>
      <c r="C132" s="215" t="s">
        <v>907</v>
      </c>
      <c r="D132" s="215" t="s">
        <v>190</v>
      </c>
      <c r="E132" s="216" t="s">
        <v>7777</v>
      </c>
      <c r="F132" s="217" t="s">
        <v>7778</v>
      </c>
      <c r="G132" s="218" t="s">
        <v>501</v>
      </c>
      <c r="H132" s="219">
        <v>19</v>
      </c>
      <c r="I132" s="220"/>
      <c r="J132" s="221">
        <f>ROUND(I132*H132,2)</f>
        <v>0</v>
      </c>
      <c r="K132" s="217" t="s">
        <v>19</v>
      </c>
      <c r="L132" s="46"/>
      <c r="M132" s="222" t="s">
        <v>19</v>
      </c>
      <c r="N132" s="223" t="s">
        <v>44</v>
      </c>
      <c r="O132" s="86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135</v>
      </c>
      <c r="AT132" s="226" t="s">
        <v>190</v>
      </c>
      <c r="AU132" s="226" t="s">
        <v>80</v>
      </c>
      <c r="AY132" s="19" t="s">
        <v>188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135</v>
      </c>
      <c r="BM132" s="226" t="s">
        <v>7779</v>
      </c>
    </row>
    <row r="133" s="2" customFormat="1" ht="21.75" customHeight="1">
      <c r="A133" s="40"/>
      <c r="B133" s="41"/>
      <c r="C133" s="215" t="s">
        <v>916</v>
      </c>
      <c r="D133" s="215" t="s">
        <v>190</v>
      </c>
      <c r="E133" s="216" t="s">
        <v>7780</v>
      </c>
      <c r="F133" s="217" t="s">
        <v>7781</v>
      </c>
      <c r="G133" s="218" t="s">
        <v>1352</v>
      </c>
      <c r="H133" s="219">
        <v>1</v>
      </c>
      <c r="I133" s="220"/>
      <c r="J133" s="221">
        <f>ROUND(I133*H133,2)</f>
        <v>0</v>
      </c>
      <c r="K133" s="217" t="s">
        <v>19</v>
      </c>
      <c r="L133" s="46"/>
      <c r="M133" s="222" t="s">
        <v>19</v>
      </c>
      <c r="N133" s="223" t="s">
        <v>44</v>
      </c>
      <c r="O133" s="86"/>
      <c r="P133" s="224">
        <f>O133*H133</f>
        <v>0</v>
      </c>
      <c r="Q133" s="224">
        <v>0</v>
      </c>
      <c r="R133" s="224">
        <f>Q133*H133</f>
        <v>0</v>
      </c>
      <c r="S133" s="224">
        <v>0</v>
      </c>
      <c r="T133" s="225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6" t="s">
        <v>135</v>
      </c>
      <c r="AT133" s="226" t="s">
        <v>190</v>
      </c>
      <c r="AU133" s="226" t="s">
        <v>80</v>
      </c>
      <c r="AY133" s="19" t="s">
        <v>188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19" t="s">
        <v>80</v>
      </c>
      <c r="BK133" s="227">
        <f>ROUND(I133*H133,2)</f>
        <v>0</v>
      </c>
      <c r="BL133" s="19" t="s">
        <v>135</v>
      </c>
      <c r="BM133" s="226" t="s">
        <v>7782</v>
      </c>
    </row>
    <row r="134" s="2" customFormat="1" ht="21.75" customHeight="1">
      <c r="A134" s="40"/>
      <c r="B134" s="41"/>
      <c r="C134" s="215" t="s">
        <v>932</v>
      </c>
      <c r="D134" s="215" t="s">
        <v>190</v>
      </c>
      <c r="E134" s="216" t="s">
        <v>7783</v>
      </c>
      <c r="F134" s="217" t="s">
        <v>7784</v>
      </c>
      <c r="G134" s="218" t="s">
        <v>1352</v>
      </c>
      <c r="H134" s="219">
        <v>1</v>
      </c>
      <c r="I134" s="220"/>
      <c r="J134" s="221">
        <f>ROUND(I134*H134,2)</f>
        <v>0</v>
      </c>
      <c r="K134" s="217" t="s">
        <v>19</v>
      </c>
      <c r="L134" s="46"/>
      <c r="M134" s="222" t="s">
        <v>19</v>
      </c>
      <c r="N134" s="223" t="s">
        <v>44</v>
      </c>
      <c r="O134" s="86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6" t="s">
        <v>135</v>
      </c>
      <c r="AT134" s="226" t="s">
        <v>190</v>
      </c>
      <c r="AU134" s="226" t="s">
        <v>80</v>
      </c>
      <c r="AY134" s="19" t="s">
        <v>188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19" t="s">
        <v>80</v>
      </c>
      <c r="BK134" s="227">
        <f>ROUND(I134*H134,2)</f>
        <v>0</v>
      </c>
      <c r="BL134" s="19" t="s">
        <v>135</v>
      </c>
      <c r="BM134" s="226" t="s">
        <v>2727</v>
      </c>
    </row>
    <row r="135" s="2" customFormat="1" ht="16.5" customHeight="1">
      <c r="A135" s="40"/>
      <c r="B135" s="41"/>
      <c r="C135" s="215" t="s">
        <v>939</v>
      </c>
      <c r="D135" s="215" t="s">
        <v>190</v>
      </c>
      <c r="E135" s="216" t="s">
        <v>7785</v>
      </c>
      <c r="F135" s="217" t="s">
        <v>7786</v>
      </c>
      <c r="G135" s="218" t="s">
        <v>1352</v>
      </c>
      <c r="H135" s="219">
        <v>2</v>
      </c>
      <c r="I135" s="220"/>
      <c r="J135" s="221">
        <f>ROUND(I135*H135,2)</f>
        <v>0</v>
      </c>
      <c r="K135" s="217" t="s">
        <v>19</v>
      </c>
      <c r="L135" s="46"/>
      <c r="M135" s="222" t="s">
        <v>19</v>
      </c>
      <c r="N135" s="223" t="s">
        <v>44</v>
      </c>
      <c r="O135" s="86"/>
      <c r="P135" s="224">
        <f>O135*H135</f>
        <v>0</v>
      </c>
      <c r="Q135" s="224">
        <v>0</v>
      </c>
      <c r="R135" s="224">
        <f>Q135*H135</f>
        <v>0</v>
      </c>
      <c r="S135" s="224">
        <v>0</v>
      </c>
      <c r="T135" s="225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6" t="s">
        <v>135</v>
      </c>
      <c r="AT135" s="226" t="s">
        <v>190</v>
      </c>
      <c r="AU135" s="226" t="s">
        <v>80</v>
      </c>
      <c r="AY135" s="19" t="s">
        <v>188</v>
      </c>
      <c r="BE135" s="227">
        <f>IF(N135="základní",J135,0)</f>
        <v>0</v>
      </c>
      <c r="BF135" s="227">
        <f>IF(N135="snížená",J135,0)</f>
        <v>0</v>
      </c>
      <c r="BG135" s="227">
        <f>IF(N135="zákl. přenesená",J135,0)</f>
        <v>0</v>
      </c>
      <c r="BH135" s="227">
        <f>IF(N135="sníž. přenesená",J135,0)</f>
        <v>0</v>
      </c>
      <c r="BI135" s="227">
        <f>IF(N135="nulová",J135,0)</f>
        <v>0</v>
      </c>
      <c r="BJ135" s="19" t="s">
        <v>80</v>
      </c>
      <c r="BK135" s="227">
        <f>ROUND(I135*H135,2)</f>
        <v>0</v>
      </c>
      <c r="BL135" s="19" t="s">
        <v>135</v>
      </c>
      <c r="BM135" s="226" t="s">
        <v>1296</v>
      </c>
    </row>
    <row r="136" s="2" customFormat="1" ht="16.5" customHeight="1">
      <c r="A136" s="40"/>
      <c r="B136" s="41"/>
      <c r="C136" s="215" t="s">
        <v>948</v>
      </c>
      <c r="D136" s="215" t="s">
        <v>190</v>
      </c>
      <c r="E136" s="216" t="s">
        <v>7787</v>
      </c>
      <c r="F136" s="217" t="s">
        <v>7788</v>
      </c>
      <c r="G136" s="218" t="s">
        <v>1352</v>
      </c>
      <c r="H136" s="219">
        <v>4</v>
      </c>
      <c r="I136" s="220"/>
      <c r="J136" s="221">
        <f>ROUND(I136*H136,2)</f>
        <v>0</v>
      </c>
      <c r="K136" s="217" t="s">
        <v>19</v>
      </c>
      <c r="L136" s="46"/>
      <c r="M136" s="222" t="s">
        <v>19</v>
      </c>
      <c r="N136" s="223" t="s">
        <v>44</v>
      </c>
      <c r="O136" s="86"/>
      <c r="P136" s="224">
        <f>O136*H136</f>
        <v>0</v>
      </c>
      <c r="Q136" s="224">
        <v>0</v>
      </c>
      <c r="R136" s="224">
        <f>Q136*H136</f>
        <v>0</v>
      </c>
      <c r="S136" s="224">
        <v>0</v>
      </c>
      <c r="T136" s="225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6" t="s">
        <v>135</v>
      </c>
      <c r="AT136" s="226" t="s">
        <v>190</v>
      </c>
      <c r="AU136" s="226" t="s">
        <v>80</v>
      </c>
      <c r="AY136" s="19" t="s">
        <v>188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19" t="s">
        <v>80</v>
      </c>
      <c r="BK136" s="227">
        <f>ROUND(I136*H136,2)</f>
        <v>0</v>
      </c>
      <c r="BL136" s="19" t="s">
        <v>135</v>
      </c>
      <c r="BM136" s="226" t="s">
        <v>437</v>
      </c>
    </row>
    <row r="137" s="2" customFormat="1" ht="16.5" customHeight="1">
      <c r="A137" s="40"/>
      <c r="B137" s="41"/>
      <c r="C137" s="215" t="s">
        <v>953</v>
      </c>
      <c r="D137" s="215" t="s">
        <v>190</v>
      </c>
      <c r="E137" s="216" t="s">
        <v>7789</v>
      </c>
      <c r="F137" s="217" t="s">
        <v>7790</v>
      </c>
      <c r="G137" s="218" t="s">
        <v>1352</v>
      </c>
      <c r="H137" s="219">
        <v>4</v>
      </c>
      <c r="I137" s="220"/>
      <c r="J137" s="221">
        <f>ROUND(I137*H137,2)</f>
        <v>0</v>
      </c>
      <c r="K137" s="217" t="s">
        <v>19</v>
      </c>
      <c r="L137" s="46"/>
      <c r="M137" s="222" t="s">
        <v>19</v>
      </c>
      <c r="N137" s="223" t="s">
        <v>44</v>
      </c>
      <c r="O137" s="86"/>
      <c r="P137" s="224">
        <f>O137*H137</f>
        <v>0</v>
      </c>
      <c r="Q137" s="224">
        <v>0</v>
      </c>
      <c r="R137" s="224">
        <f>Q137*H137</f>
        <v>0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135</v>
      </c>
      <c r="AT137" s="226" t="s">
        <v>190</v>
      </c>
      <c r="AU137" s="226" t="s">
        <v>80</v>
      </c>
      <c r="AY137" s="19" t="s">
        <v>188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135</v>
      </c>
      <c r="BM137" s="226" t="s">
        <v>7791</v>
      </c>
    </row>
    <row r="138" s="2" customFormat="1" ht="37.8" customHeight="1">
      <c r="A138" s="40"/>
      <c r="B138" s="41"/>
      <c r="C138" s="215" t="s">
        <v>967</v>
      </c>
      <c r="D138" s="215" t="s">
        <v>190</v>
      </c>
      <c r="E138" s="216" t="s">
        <v>7792</v>
      </c>
      <c r="F138" s="217" t="s">
        <v>7793</v>
      </c>
      <c r="G138" s="218" t="s">
        <v>1352</v>
      </c>
      <c r="H138" s="219">
        <v>4</v>
      </c>
      <c r="I138" s="220"/>
      <c r="J138" s="221">
        <f>ROUND(I138*H138,2)</f>
        <v>0</v>
      </c>
      <c r="K138" s="217" t="s">
        <v>19</v>
      </c>
      <c r="L138" s="46"/>
      <c r="M138" s="222" t="s">
        <v>19</v>
      </c>
      <c r="N138" s="223" t="s">
        <v>44</v>
      </c>
      <c r="O138" s="86"/>
      <c r="P138" s="224">
        <f>O138*H138</f>
        <v>0</v>
      </c>
      <c r="Q138" s="224">
        <v>0</v>
      </c>
      <c r="R138" s="224">
        <f>Q138*H138</f>
        <v>0</v>
      </c>
      <c r="S138" s="224">
        <v>0</v>
      </c>
      <c r="T138" s="225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6" t="s">
        <v>135</v>
      </c>
      <c r="AT138" s="226" t="s">
        <v>190</v>
      </c>
      <c r="AU138" s="226" t="s">
        <v>80</v>
      </c>
      <c r="AY138" s="19" t="s">
        <v>188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19" t="s">
        <v>80</v>
      </c>
      <c r="BK138" s="227">
        <f>ROUND(I138*H138,2)</f>
        <v>0</v>
      </c>
      <c r="BL138" s="19" t="s">
        <v>135</v>
      </c>
      <c r="BM138" s="226" t="s">
        <v>7794</v>
      </c>
    </row>
    <row r="139" s="2" customFormat="1" ht="16.5" customHeight="1">
      <c r="A139" s="40"/>
      <c r="B139" s="41"/>
      <c r="C139" s="215" t="s">
        <v>972</v>
      </c>
      <c r="D139" s="215" t="s">
        <v>190</v>
      </c>
      <c r="E139" s="216" t="s">
        <v>7795</v>
      </c>
      <c r="F139" s="217" t="s">
        <v>7796</v>
      </c>
      <c r="G139" s="218" t="s">
        <v>1352</v>
      </c>
      <c r="H139" s="219">
        <v>4</v>
      </c>
      <c r="I139" s="220"/>
      <c r="J139" s="221">
        <f>ROUND(I139*H139,2)</f>
        <v>0</v>
      </c>
      <c r="K139" s="217" t="s">
        <v>19</v>
      </c>
      <c r="L139" s="46"/>
      <c r="M139" s="222" t="s">
        <v>19</v>
      </c>
      <c r="N139" s="223" t="s">
        <v>44</v>
      </c>
      <c r="O139" s="86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6" t="s">
        <v>135</v>
      </c>
      <c r="AT139" s="226" t="s">
        <v>190</v>
      </c>
      <c r="AU139" s="226" t="s">
        <v>80</v>
      </c>
      <c r="AY139" s="19" t="s">
        <v>188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19" t="s">
        <v>80</v>
      </c>
      <c r="BK139" s="227">
        <f>ROUND(I139*H139,2)</f>
        <v>0</v>
      </c>
      <c r="BL139" s="19" t="s">
        <v>135</v>
      </c>
      <c r="BM139" s="226" t="s">
        <v>7797</v>
      </c>
    </row>
    <row r="140" s="2" customFormat="1" ht="16.5" customHeight="1">
      <c r="A140" s="40"/>
      <c r="B140" s="41"/>
      <c r="C140" s="215" t="s">
        <v>979</v>
      </c>
      <c r="D140" s="215" t="s">
        <v>190</v>
      </c>
      <c r="E140" s="216" t="s">
        <v>7798</v>
      </c>
      <c r="F140" s="217" t="s">
        <v>7799</v>
      </c>
      <c r="G140" s="218" t="s">
        <v>1352</v>
      </c>
      <c r="H140" s="219">
        <v>1</v>
      </c>
      <c r="I140" s="220"/>
      <c r="J140" s="221">
        <f>ROUND(I140*H140,2)</f>
        <v>0</v>
      </c>
      <c r="K140" s="217" t="s">
        <v>19</v>
      </c>
      <c r="L140" s="46"/>
      <c r="M140" s="222" t="s">
        <v>19</v>
      </c>
      <c r="N140" s="223" t="s">
        <v>44</v>
      </c>
      <c r="O140" s="86"/>
      <c r="P140" s="224">
        <f>O140*H140</f>
        <v>0</v>
      </c>
      <c r="Q140" s="224">
        <v>0</v>
      </c>
      <c r="R140" s="224">
        <f>Q140*H140</f>
        <v>0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135</v>
      </c>
      <c r="AT140" s="226" t="s">
        <v>190</v>
      </c>
      <c r="AU140" s="226" t="s">
        <v>80</v>
      </c>
      <c r="AY140" s="19" t="s">
        <v>188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135</v>
      </c>
      <c r="BM140" s="226" t="s">
        <v>7800</v>
      </c>
    </row>
    <row r="141" s="2" customFormat="1" ht="16.5" customHeight="1">
      <c r="A141" s="40"/>
      <c r="B141" s="41"/>
      <c r="C141" s="215" t="s">
        <v>984</v>
      </c>
      <c r="D141" s="215" t="s">
        <v>190</v>
      </c>
      <c r="E141" s="216" t="s">
        <v>7801</v>
      </c>
      <c r="F141" s="217" t="s">
        <v>7802</v>
      </c>
      <c r="G141" s="218" t="s">
        <v>1352</v>
      </c>
      <c r="H141" s="219">
        <v>1</v>
      </c>
      <c r="I141" s="220"/>
      <c r="J141" s="221">
        <f>ROUND(I141*H141,2)</f>
        <v>0</v>
      </c>
      <c r="K141" s="217" t="s">
        <v>19</v>
      </c>
      <c r="L141" s="46"/>
      <c r="M141" s="222" t="s">
        <v>19</v>
      </c>
      <c r="N141" s="223" t="s">
        <v>44</v>
      </c>
      <c r="O141" s="86"/>
      <c r="P141" s="224">
        <f>O141*H141</f>
        <v>0</v>
      </c>
      <c r="Q141" s="224">
        <v>0</v>
      </c>
      <c r="R141" s="224">
        <f>Q141*H141</f>
        <v>0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135</v>
      </c>
      <c r="AT141" s="226" t="s">
        <v>190</v>
      </c>
      <c r="AU141" s="226" t="s">
        <v>80</v>
      </c>
      <c r="AY141" s="19" t="s">
        <v>188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135</v>
      </c>
      <c r="BM141" s="226" t="s">
        <v>1447</v>
      </c>
    </row>
    <row r="142" s="2" customFormat="1" ht="16.5" customHeight="1">
      <c r="A142" s="40"/>
      <c r="B142" s="41"/>
      <c r="C142" s="215" t="s">
        <v>988</v>
      </c>
      <c r="D142" s="215" t="s">
        <v>190</v>
      </c>
      <c r="E142" s="216" t="s">
        <v>7803</v>
      </c>
      <c r="F142" s="217" t="s">
        <v>7804</v>
      </c>
      <c r="G142" s="218" t="s">
        <v>1352</v>
      </c>
      <c r="H142" s="219">
        <v>3</v>
      </c>
      <c r="I142" s="220"/>
      <c r="J142" s="221">
        <f>ROUND(I142*H142,2)</f>
        <v>0</v>
      </c>
      <c r="K142" s="217" t="s">
        <v>19</v>
      </c>
      <c r="L142" s="46"/>
      <c r="M142" s="222" t="s">
        <v>19</v>
      </c>
      <c r="N142" s="223" t="s">
        <v>44</v>
      </c>
      <c r="O142" s="86"/>
      <c r="P142" s="224">
        <f>O142*H142</f>
        <v>0</v>
      </c>
      <c r="Q142" s="224">
        <v>0</v>
      </c>
      <c r="R142" s="224">
        <f>Q142*H142</f>
        <v>0</v>
      </c>
      <c r="S142" s="224">
        <v>0</v>
      </c>
      <c r="T142" s="225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6" t="s">
        <v>135</v>
      </c>
      <c r="AT142" s="226" t="s">
        <v>190</v>
      </c>
      <c r="AU142" s="226" t="s">
        <v>80</v>
      </c>
      <c r="AY142" s="19" t="s">
        <v>188</v>
      </c>
      <c r="BE142" s="227">
        <f>IF(N142="základní",J142,0)</f>
        <v>0</v>
      </c>
      <c r="BF142" s="227">
        <f>IF(N142="snížená",J142,0)</f>
        <v>0</v>
      </c>
      <c r="BG142" s="227">
        <f>IF(N142="zákl. přenesená",J142,0)</f>
        <v>0</v>
      </c>
      <c r="BH142" s="227">
        <f>IF(N142="sníž. přenesená",J142,0)</f>
        <v>0</v>
      </c>
      <c r="BI142" s="227">
        <f>IF(N142="nulová",J142,0)</f>
        <v>0</v>
      </c>
      <c r="BJ142" s="19" t="s">
        <v>80</v>
      </c>
      <c r="BK142" s="227">
        <f>ROUND(I142*H142,2)</f>
        <v>0</v>
      </c>
      <c r="BL142" s="19" t="s">
        <v>135</v>
      </c>
      <c r="BM142" s="226" t="s">
        <v>7805</v>
      </c>
    </row>
    <row r="143" s="2" customFormat="1" ht="16.5" customHeight="1">
      <c r="A143" s="40"/>
      <c r="B143" s="41"/>
      <c r="C143" s="215" t="s">
        <v>991</v>
      </c>
      <c r="D143" s="215" t="s">
        <v>190</v>
      </c>
      <c r="E143" s="216" t="s">
        <v>7806</v>
      </c>
      <c r="F143" s="217" t="s">
        <v>7807</v>
      </c>
      <c r="G143" s="218" t="s">
        <v>1352</v>
      </c>
      <c r="H143" s="219">
        <v>1</v>
      </c>
      <c r="I143" s="220"/>
      <c r="J143" s="221">
        <f>ROUND(I143*H143,2)</f>
        <v>0</v>
      </c>
      <c r="K143" s="217" t="s">
        <v>19</v>
      </c>
      <c r="L143" s="46"/>
      <c r="M143" s="222" t="s">
        <v>19</v>
      </c>
      <c r="N143" s="223" t="s">
        <v>44</v>
      </c>
      <c r="O143" s="86"/>
      <c r="P143" s="224">
        <f>O143*H143</f>
        <v>0</v>
      </c>
      <c r="Q143" s="224">
        <v>0</v>
      </c>
      <c r="R143" s="224">
        <f>Q143*H143</f>
        <v>0</v>
      </c>
      <c r="S143" s="224">
        <v>0</v>
      </c>
      <c r="T143" s="225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6" t="s">
        <v>135</v>
      </c>
      <c r="AT143" s="226" t="s">
        <v>190</v>
      </c>
      <c r="AU143" s="226" t="s">
        <v>80</v>
      </c>
      <c r="AY143" s="19" t="s">
        <v>188</v>
      </c>
      <c r="BE143" s="227">
        <f>IF(N143="základní",J143,0)</f>
        <v>0</v>
      </c>
      <c r="BF143" s="227">
        <f>IF(N143="snížená",J143,0)</f>
        <v>0</v>
      </c>
      <c r="BG143" s="227">
        <f>IF(N143="zákl. přenesená",J143,0)</f>
        <v>0</v>
      </c>
      <c r="BH143" s="227">
        <f>IF(N143="sníž. přenesená",J143,0)</f>
        <v>0</v>
      </c>
      <c r="BI143" s="227">
        <f>IF(N143="nulová",J143,0)</f>
        <v>0</v>
      </c>
      <c r="BJ143" s="19" t="s">
        <v>80</v>
      </c>
      <c r="BK143" s="227">
        <f>ROUND(I143*H143,2)</f>
        <v>0</v>
      </c>
      <c r="BL143" s="19" t="s">
        <v>135</v>
      </c>
      <c r="BM143" s="226" t="s">
        <v>7808</v>
      </c>
    </row>
    <row r="144" s="2" customFormat="1" ht="16.5" customHeight="1">
      <c r="A144" s="40"/>
      <c r="B144" s="41"/>
      <c r="C144" s="215" t="s">
        <v>993</v>
      </c>
      <c r="D144" s="215" t="s">
        <v>190</v>
      </c>
      <c r="E144" s="216" t="s">
        <v>7809</v>
      </c>
      <c r="F144" s="217" t="s">
        <v>7810</v>
      </c>
      <c r="G144" s="218" t="s">
        <v>1352</v>
      </c>
      <c r="H144" s="219">
        <v>3</v>
      </c>
      <c r="I144" s="220"/>
      <c r="J144" s="221">
        <f>ROUND(I144*H144,2)</f>
        <v>0</v>
      </c>
      <c r="K144" s="217" t="s">
        <v>19</v>
      </c>
      <c r="L144" s="46"/>
      <c r="M144" s="222" t="s">
        <v>19</v>
      </c>
      <c r="N144" s="223" t="s">
        <v>44</v>
      </c>
      <c r="O144" s="86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6" t="s">
        <v>135</v>
      </c>
      <c r="AT144" s="226" t="s">
        <v>190</v>
      </c>
      <c r="AU144" s="226" t="s">
        <v>80</v>
      </c>
      <c r="AY144" s="19" t="s">
        <v>188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19" t="s">
        <v>80</v>
      </c>
      <c r="BK144" s="227">
        <f>ROUND(I144*H144,2)</f>
        <v>0</v>
      </c>
      <c r="BL144" s="19" t="s">
        <v>135</v>
      </c>
      <c r="BM144" s="226" t="s">
        <v>7811</v>
      </c>
    </row>
    <row r="145" s="2" customFormat="1" ht="16.5" customHeight="1">
      <c r="A145" s="40"/>
      <c r="B145" s="41"/>
      <c r="C145" s="215" t="s">
        <v>1000</v>
      </c>
      <c r="D145" s="215" t="s">
        <v>190</v>
      </c>
      <c r="E145" s="216" t="s">
        <v>7812</v>
      </c>
      <c r="F145" s="217" t="s">
        <v>7813</v>
      </c>
      <c r="G145" s="218" t="s">
        <v>1352</v>
      </c>
      <c r="H145" s="219">
        <v>1</v>
      </c>
      <c r="I145" s="220"/>
      <c r="J145" s="221">
        <f>ROUND(I145*H145,2)</f>
        <v>0</v>
      </c>
      <c r="K145" s="217" t="s">
        <v>19</v>
      </c>
      <c r="L145" s="46"/>
      <c r="M145" s="222" t="s">
        <v>19</v>
      </c>
      <c r="N145" s="223" t="s">
        <v>44</v>
      </c>
      <c r="O145" s="86"/>
      <c r="P145" s="224">
        <f>O145*H145</f>
        <v>0</v>
      </c>
      <c r="Q145" s="224">
        <v>0</v>
      </c>
      <c r="R145" s="224">
        <f>Q145*H145</f>
        <v>0</v>
      </c>
      <c r="S145" s="224">
        <v>0</v>
      </c>
      <c r="T145" s="225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6" t="s">
        <v>135</v>
      </c>
      <c r="AT145" s="226" t="s">
        <v>190</v>
      </c>
      <c r="AU145" s="226" t="s">
        <v>80</v>
      </c>
      <c r="AY145" s="19" t="s">
        <v>188</v>
      </c>
      <c r="BE145" s="227">
        <f>IF(N145="základní",J145,0)</f>
        <v>0</v>
      </c>
      <c r="BF145" s="227">
        <f>IF(N145="snížená",J145,0)</f>
        <v>0</v>
      </c>
      <c r="BG145" s="227">
        <f>IF(N145="zákl. přenesená",J145,0)</f>
        <v>0</v>
      </c>
      <c r="BH145" s="227">
        <f>IF(N145="sníž. přenesená",J145,0)</f>
        <v>0</v>
      </c>
      <c r="BI145" s="227">
        <f>IF(N145="nulová",J145,0)</f>
        <v>0</v>
      </c>
      <c r="BJ145" s="19" t="s">
        <v>80</v>
      </c>
      <c r="BK145" s="227">
        <f>ROUND(I145*H145,2)</f>
        <v>0</v>
      </c>
      <c r="BL145" s="19" t="s">
        <v>135</v>
      </c>
      <c r="BM145" s="226" t="s">
        <v>1485</v>
      </c>
    </row>
    <row r="146" s="2" customFormat="1" ht="16.5" customHeight="1">
      <c r="A146" s="40"/>
      <c r="B146" s="41"/>
      <c r="C146" s="215" t="s">
        <v>1006</v>
      </c>
      <c r="D146" s="215" t="s">
        <v>190</v>
      </c>
      <c r="E146" s="216" t="s">
        <v>7814</v>
      </c>
      <c r="F146" s="217" t="s">
        <v>7815</v>
      </c>
      <c r="G146" s="218" t="s">
        <v>1352</v>
      </c>
      <c r="H146" s="219">
        <v>2</v>
      </c>
      <c r="I146" s="220"/>
      <c r="J146" s="221">
        <f>ROUND(I146*H146,2)</f>
        <v>0</v>
      </c>
      <c r="K146" s="217" t="s">
        <v>19</v>
      </c>
      <c r="L146" s="46"/>
      <c r="M146" s="222" t="s">
        <v>19</v>
      </c>
      <c r="N146" s="223" t="s">
        <v>44</v>
      </c>
      <c r="O146" s="86"/>
      <c r="P146" s="224">
        <f>O146*H146</f>
        <v>0</v>
      </c>
      <c r="Q146" s="224">
        <v>0</v>
      </c>
      <c r="R146" s="224">
        <f>Q146*H146</f>
        <v>0</v>
      </c>
      <c r="S146" s="224">
        <v>0</v>
      </c>
      <c r="T146" s="225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6" t="s">
        <v>135</v>
      </c>
      <c r="AT146" s="226" t="s">
        <v>190</v>
      </c>
      <c r="AU146" s="226" t="s">
        <v>80</v>
      </c>
      <c r="AY146" s="19" t="s">
        <v>188</v>
      </c>
      <c r="BE146" s="227">
        <f>IF(N146="základní",J146,0)</f>
        <v>0</v>
      </c>
      <c r="BF146" s="227">
        <f>IF(N146="snížená",J146,0)</f>
        <v>0</v>
      </c>
      <c r="BG146" s="227">
        <f>IF(N146="zákl. přenesená",J146,0)</f>
        <v>0</v>
      </c>
      <c r="BH146" s="227">
        <f>IF(N146="sníž. přenesená",J146,0)</f>
        <v>0</v>
      </c>
      <c r="BI146" s="227">
        <f>IF(N146="nulová",J146,0)</f>
        <v>0</v>
      </c>
      <c r="BJ146" s="19" t="s">
        <v>80</v>
      </c>
      <c r="BK146" s="227">
        <f>ROUND(I146*H146,2)</f>
        <v>0</v>
      </c>
      <c r="BL146" s="19" t="s">
        <v>135</v>
      </c>
      <c r="BM146" s="226" t="s">
        <v>2297</v>
      </c>
    </row>
    <row r="147" s="2" customFormat="1" ht="16.5" customHeight="1">
      <c r="A147" s="40"/>
      <c r="B147" s="41"/>
      <c r="C147" s="215" t="s">
        <v>1011</v>
      </c>
      <c r="D147" s="215" t="s">
        <v>190</v>
      </c>
      <c r="E147" s="216" t="s">
        <v>7816</v>
      </c>
      <c r="F147" s="217" t="s">
        <v>7817</v>
      </c>
      <c r="G147" s="218" t="s">
        <v>1352</v>
      </c>
      <c r="H147" s="219">
        <v>2</v>
      </c>
      <c r="I147" s="220"/>
      <c r="J147" s="221">
        <f>ROUND(I147*H147,2)</f>
        <v>0</v>
      </c>
      <c r="K147" s="217" t="s">
        <v>19</v>
      </c>
      <c r="L147" s="46"/>
      <c r="M147" s="222" t="s">
        <v>19</v>
      </c>
      <c r="N147" s="223" t="s">
        <v>44</v>
      </c>
      <c r="O147" s="86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135</v>
      </c>
      <c r="AT147" s="226" t="s">
        <v>190</v>
      </c>
      <c r="AU147" s="226" t="s">
        <v>80</v>
      </c>
      <c r="AY147" s="19" t="s">
        <v>188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135</v>
      </c>
      <c r="BM147" s="226" t="s">
        <v>7818</v>
      </c>
    </row>
    <row r="148" s="2" customFormat="1" ht="16.5" customHeight="1">
      <c r="A148" s="40"/>
      <c r="B148" s="41"/>
      <c r="C148" s="215" t="s">
        <v>1013</v>
      </c>
      <c r="D148" s="215" t="s">
        <v>190</v>
      </c>
      <c r="E148" s="216" t="s">
        <v>7819</v>
      </c>
      <c r="F148" s="217" t="s">
        <v>7820</v>
      </c>
      <c r="G148" s="218" t="s">
        <v>501</v>
      </c>
      <c r="H148" s="219">
        <v>25</v>
      </c>
      <c r="I148" s="220"/>
      <c r="J148" s="221">
        <f>ROUND(I148*H148,2)</f>
        <v>0</v>
      </c>
      <c r="K148" s="217" t="s">
        <v>19</v>
      </c>
      <c r="L148" s="46"/>
      <c r="M148" s="222" t="s">
        <v>19</v>
      </c>
      <c r="N148" s="223" t="s">
        <v>44</v>
      </c>
      <c r="O148" s="86"/>
      <c r="P148" s="224">
        <f>O148*H148</f>
        <v>0</v>
      </c>
      <c r="Q148" s="224">
        <v>0</v>
      </c>
      <c r="R148" s="224">
        <f>Q148*H148</f>
        <v>0</v>
      </c>
      <c r="S148" s="224">
        <v>0</v>
      </c>
      <c r="T148" s="225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6" t="s">
        <v>135</v>
      </c>
      <c r="AT148" s="226" t="s">
        <v>190</v>
      </c>
      <c r="AU148" s="226" t="s">
        <v>80</v>
      </c>
      <c r="AY148" s="19" t="s">
        <v>188</v>
      </c>
      <c r="BE148" s="227">
        <f>IF(N148="základní",J148,0)</f>
        <v>0</v>
      </c>
      <c r="BF148" s="227">
        <f>IF(N148="snížená",J148,0)</f>
        <v>0</v>
      </c>
      <c r="BG148" s="227">
        <f>IF(N148="zákl. přenesená",J148,0)</f>
        <v>0</v>
      </c>
      <c r="BH148" s="227">
        <f>IF(N148="sníž. přenesená",J148,0)</f>
        <v>0</v>
      </c>
      <c r="BI148" s="227">
        <f>IF(N148="nulová",J148,0)</f>
        <v>0</v>
      </c>
      <c r="BJ148" s="19" t="s">
        <v>80</v>
      </c>
      <c r="BK148" s="227">
        <f>ROUND(I148*H148,2)</f>
        <v>0</v>
      </c>
      <c r="BL148" s="19" t="s">
        <v>135</v>
      </c>
      <c r="BM148" s="226" t="s">
        <v>7821</v>
      </c>
    </row>
    <row r="149" s="2" customFormat="1" ht="16.5" customHeight="1">
      <c r="A149" s="40"/>
      <c r="B149" s="41"/>
      <c r="C149" s="215" t="s">
        <v>1016</v>
      </c>
      <c r="D149" s="215" t="s">
        <v>190</v>
      </c>
      <c r="E149" s="216" t="s">
        <v>7822</v>
      </c>
      <c r="F149" s="217" t="s">
        <v>7823</v>
      </c>
      <c r="G149" s="218" t="s">
        <v>1352</v>
      </c>
      <c r="H149" s="219">
        <v>13</v>
      </c>
      <c r="I149" s="220"/>
      <c r="J149" s="221">
        <f>ROUND(I149*H149,2)</f>
        <v>0</v>
      </c>
      <c r="K149" s="217" t="s">
        <v>19</v>
      </c>
      <c r="L149" s="46"/>
      <c r="M149" s="222" t="s">
        <v>19</v>
      </c>
      <c r="N149" s="223" t="s">
        <v>44</v>
      </c>
      <c r="O149" s="86"/>
      <c r="P149" s="224">
        <f>O149*H149</f>
        <v>0</v>
      </c>
      <c r="Q149" s="224">
        <v>0</v>
      </c>
      <c r="R149" s="224">
        <f>Q149*H149</f>
        <v>0</v>
      </c>
      <c r="S149" s="224">
        <v>0</v>
      </c>
      <c r="T149" s="225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6" t="s">
        <v>135</v>
      </c>
      <c r="AT149" s="226" t="s">
        <v>190</v>
      </c>
      <c r="AU149" s="226" t="s">
        <v>80</v>
      </c>
      <c r="AY149" s="19" t="s">
        <v>188</v>
      </c>
      <c r="BE149" s="227">
        <f>IF(N149="základní",J149,0)</f>
        <v>0</v>
      </c>
      <c r="BF149" s="227">
        <f>IF(N149="snížená",J149,0)</f>
        <v>0</v>
      </c>
      <c r="BG149" s="227">
        <f>IF(N149="zákl. přenesená",J149,0)</f>
        <v>0</v>
      </c>
      <c r="BH149" s="227">
        <f>IF(N149="sníž. přenesená",J149,0)</f>
        <v>0</v>
      </c>
      <c r="BI149" s="227">
        <f>IF(N149="nulová",J149,0)</f>
        <v>0</v>
      </c>
      <c r="BJ149" s="19" t="s">
        <v>80</v>
      </c>
      <c r="BK149" s="227">
        <f>ROUND(I149*H149,2)</f>
        <v>0</v>
      </c>
      <c r="BL149" s="19" t="s">
        <v>135</v>
      </c>
      <c r="BM149" s="226" t="s">
        <v>7824</v>
      </c>
    </row>
    <row r="150" s="2" customFormat="1" ht="16.5" customHeight="1">
      <c r="A150" s="40"/>
      <c r="B150" s="41"/>
      <c r="C150" s="215" t="s">
        <v>1018</v>
      </c>
      <c r="D150" s="215" t="s">
        <v>190</v>
      </c>
      <c r="E150" s="216" t="s">
        <v>7825</v>
      </c>
      <c r="F150" s="217" t="s">
        <v>7826</v>
      </c>
      <c r="G150" s="218" t="s">
        <v>1352</v>
      </c>
      <c r="H150" s="219">
        <v>1</v>
      </c>
      <c r="I150" s="220"/>
      <c r="J150" s="221">
        <f>ROUND(I150*H150,2)</f>
        <v>0</v>
      </c>
      <c r="K150" s="217" t="s">
        <v>19</v>
      </c>
      <c r="L150" s="46"/>
      <c r="M150" s="222" t="s">
        <v>19</v>
      </c>
      <c r="N150" s="223" t="s">
        <v>44</v>
      </c>
      <c r="O150" s="86"/>
      <c r="P150" s="224">
        <f>O150*H150</f>
        <v>0</v>
      </c>
      <c r="Q150" s="224">
        <v>0</v>
      </c>
      <c r="R150" s="224">
        <f>Q150*H150</f>
        <v>0</v>
      </c>
      <c r="S150" s="224">
        <v>0</v>
      </c>
      <c r="T150" s="225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6" t="s">
        <v>135</v>
      </c>
      <c r="AT150" s="226" t="s">
        <v>190</v>
      </c>
      <c r="AU150" s="226" t="s">
        <v>80</v>
      </c>
      <c r="AY150" s="19" t="s">
        <v>188</v>
      </c>
      <c r="BE150" s="227">
        <f>IF(N150="základní",J150,0)</f>
        <v>0</v>
      </c>
      <c r="BF150" s="227">
        <f>IF(N150="snížená",J150,0)</f>
        <v>0</v>
      </c>
      <c r="BG150" s="227">
        <f>IF(N150="zákl. přenesená",J150,0)</f>
        <v>0</v>
      </c>
      <c r="BH150" s="227">
        <f>IF(N150="sníž. přenesená",J150,0)</f>
        <v>0</v>
      </c>
      <c r="BI150" s="227">
        <f>IF(N150="nulová",J150,0)</f>
        <v>0</v>
      </c>
      <c r="BJ150" s="19" t="s">
        <v>80</v>
      </c>
      <c r="BK150" s="227">
        <f>ROUND(I150*H150,2)</f>
        <v>0</v>
      </c>
      <c r="BL150" s="19" t="s">
        <v>135</v>
      </c>
      <c r="BM150" s="226" t="s">
        <v>7827</v>
      </c>
    </row>
    <row r="151" s="2" customFormat="1" ht="16.5" customHeight="1">
      <c r="A151" s="40"/>
      <c r="B151" s="41"/>
      <c r="C151" s="215" t="s">
        <v>1024</v>
      </c>
      <c r="D151" s="215" t="s">
        <v>190</v>
      </c>
      <c r="E151" s="216" t="s">
        <v>7828</v>
      </c>
      <c r="F151" s="217" t="s">
        <v>7829</v>
      </c>
      <c r="G151" s="218" t="s">
        <v>1352</v>
      </c>
      <c r="H151" s="219">
        <v>1</v>
      </c>
      <c r="I151" s="220"/>
      <c r="J151" s="221">
        <f>ROUND(I151*H151,2)</f>
        <v>0</v>
      </c>
      <c r="K151" s="217" t="s">
        <v>19</v>
      </c>
      <c r="L151" s="46"/>
      <c r="M151" s="222" t="s">
        <v>19</v>
      </c>
      <c r="N151" s="223" t="s">
        <v>44</v>
      </c>
      <c r="O151" s="86"/>
      <c r="P151" s="224">
        <f>O151*H151</f>
        <v>0</v>
      </c>
      <c r="Q151" s="224">
        <v>0</v>
      </c>
      <c r="R151" s="224">
        <f>Q151*H151</f>
        <v>0</v>
      </c>
      <c r="S151" s="224">
        <v>0</v>
      </c>
      <c r="T151" s="225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6" t="s">
        <v>135</v>
      </c>
      <c r="AT151" s="226" t="s">
        <v>190</v>
      </c>
      <c r="AU151" s="226" t="s">
        <v>80</v>
      </c>
      <c r="AY151" s="19" t="s">
        <v>188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19" t="s">
        <v>80</v>
      </c>
      <c r="BK151" s="227">
        <f>ROUND(I151*H151,2)</f>
        <v>0</v>
      </c>
      <c r="BL151" s="19" t="s">
        <v>135</v>
      </c>
      <c r="BM151" s="226" t="s">
        <v>7830</v>
      </c>
    </row>
    <row r="152" s="2" customFormat="1" ht="16.5" customHeight="1">
      <c r="A152" s="40"/>
      <c r="B152" s="41"/>
      <c r="C152" s="215" t="s">
        <v>1030</v>
      </c>
      <c r="D152" s="215" t="s">
        <v>190</v>
      </c>
      <c r="E152" s="216" t="s">
        <v>7831</v>
      </c>
      <c r="F152" s="217" t="s">
        <v>7832</v>
      </c>
      <c r="G152" s="218" t="s">
        <v>1352</v>
      </c>
      <c r="H152" s="219">
        <v>1</v>
      </c>
      <c r="I152" s="220"/>
      <c r="J152" s="221">
        <f>ROUND(I152*H152,2)</f>
        <v>0</v>
      </c>
      <c r="K152" s="217" t="s">
        <v>19</v>
      </c>
      <c r="L152" s="46"/>
      <c r="M152" s="222" t="s">
        <v>19</v>
      </c>
      <c r="N152" s="223" t="s">
        <v>44</v>
      </c>
      <c r="O152" s="86"/>
      <c r="P152" s="224">
        <f>O152*H152</f>
        <v>0</v>
      </c>
      <c r="Q152" s="224">
        <v>0</v>
      </c>
      <c r="R152" s="224">
        <f>Q152*H152</f>
        <v>0</v>
      </c>
      <c r="S152" s="224">
        <v>0</v>
      </c>
      <c r="T152" s="225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6" t="s">
        <v>135</v>
      </c>
      <c r="AT152" s="226" t="s">
        <v>190</v>
      </c>
      <c r="AU152" s="226" t="s">
        <v>80</v>
      </c>
      <c r="AY152" s="19" t="s">
        <v>188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19" t="s">
        <v>80</v>
      </c>
      <c r="BK152" s="227">
        <f>ROUND(I152*H152,2)</f>
        <v>0</v>
      </c>
      <c r="BL152" s="19" t="s">
        <v>135</v>
      </c>
      <c r="BM152" s="226" t="s">
        <v>7833</v>
      </c>
    </row>
    <row r="153" s="2" customFormat="1" ht="16.5" customHeight="1">
      <c r="A153" s="40"/>
      <c r="B153" s="41"/>
      <c r="C153" s="215" t="s">
        <v>1034</v>
      </c>
      <c r="D153" s="215" t="s">
        <v>190</v>
      </c>
      <c r="E153" s="216" t="s">
        <v>7834</v>
      </c>
      <c r="F153" s="217" t="s">
        <v>7835</v>
      </c>
      <c r="G153" s="218" t="s">
        <v>1352</v>
      </c>
      <c r="H153" s="219">
        <v>1</v>
      </c>
      <c r="I153" s="220"/>
      <c r="J153" s="221">
        <f>ROUND(I153*H153,2)</f>
        <v>0</v>
      </c>
      <c r="K153" s="217" t="s">
        <v>19</v>
      </c>
      <c r="L153" s="46"/>
      <c r="M153" s="222" t="s">
        <v>19</v>
      </c>
      <c r="N153" s="223" t="s">
        <v>44</v>
      </c>
      <c r="O153" s="86"/>
      <c r="P153" s="224">
        <f>O153*H153</f>
        <v>0</v>
      </c>
      <c r="Q153" s="224">
        <v>0</v>
      </c>
      <c r="R153" s="224">
        <f>Q153*H153</f>
        <v>0</v>
      </c>
      <c r="S153" s="224">
        <v>0</v>
      </c>
      <c r="T153" s="225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6" t="s">
        <v>135</v>
      </c>
      <c r="AT153" s="226" t="s">
        <v>190</v>
      </c>
      <c r="AU153" s="226" t="s">
        <v>80</v>
      </c>
      <c r="AY153" s="19" t="s">
        <v>188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19" t="s">
        <v>80</v>
      </c>
      <c r="BK153" s="227">
        <f>ROUND(I153*H153,2)</f>
        <v>0</v>
      </c>
      <c r="BL153" s="19" t="s">
        <v>135</v>
      </c>
      <c r="BM153" s="226" t="s">
        <v>7836</v>
      </c>
    </row>
    <row r="154" s="2" customFormat="1" ht="16.5" customHeight="1">
      <c r="A154" s="40"/>
      <c r="B154" s="41"/>
      <c r="C154" s="215" t="s">
        <v>1036</v>
      </c>
      <c r="D154" s="215" t="s">
        <v>190</v>
      </c>
      <c r="E154" s="216" t="s">
        <v>7837</v>
      </c>
      <c r="F154" s="217" t="s">
        <v>7838</v>
      </c>
      <c r="G154" s="218" t="s">
        <v>1352</v>
      </c>
      <c r="H154" s="219">
        <v>1</v>
      </c>
      <c r="I154" s="220"/>
      <c r="J154" s="221">
        <f>ROUND(I154*H154,2)</f>
        <v>0</v>
      </c>
      <c r="K154" s="217" t="s">
        <v>19</v>
      </c>
      <c r="L154" s="46"/>
      <c r="M154" s="222" t="s">
        <v>19</v>
      </c>
      <c r="N154" s="223" t="s">
        <v>44</v>
      </c>
      <c r="O154" s="86"/>
      <c r="P154" s="224">
        <f>O154*H154</f>
        <v>0</v>
      </c>
      <c r="Q154" s="224">
        <v>0</v>
      </c>
      <c r="R154" s="224">
        <f>Q154*H154</f>
        <v>0</v>
      </c>
      <c r="S154" s="224">
        <v>0</v>
      </c>
      <c r="T154" s="225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6" t="s">
        <v>135</v>
      </c>
      <c r="AT154" s="226" t="s">
        <v>190</v>
      </c>
      <c r="AU154" s="226" t="s">
        <v>80</v>
      </c>
      <c r="AY154" s="19" t="s">
        <v>188</v>
      </c>
      <c r="BE154" s="227">
        <f>IF(N154="základní",J154,0)</f>
        <v>0</v>
      </c>
      <c r="BF154" s="227">
        <f>IF(N154="snížená",J154,0)</f>
        <v>0</v>
      </c>
      <c r="BG154" s="227">
        <f>IF(N154="zákl. přenesená",J154,0)</f>
        <v>0</v>
      </c>
      <c r="BH154" s="227">
        <f>IF(N154="sníž. přenesená",J154,0)</f>
        <v>0</v>
      </c>
      <c r="BI154" s="227">
        <f>IF(N154="nulová",J154,0)</f>
        <v>0</v>
      </c>
      <c r="BJ154" s="19" t="s">
        <v>80</v>
      </c>
      <c r="BK154" s="227">
        <f>ROUND(I154*H154,2)</f>
        <v>0</v>
      </c>
      <c r="BL154" s="19" t="s">
        <v>135</v>
      </c>
      <c r="BM154" s="226" t="s">
        <v>7839</v>
      </c>
    </row>
    <row r="155" s="2" customFormat="1" ht="16.5" customHeight="1">
      <c r="A155" s="40"/>
      <c r="B155" s="41"/>
      <c r="C155" s="215" t="s">
        <v>1280</v>
      </c>
      <c r="D155" s="215" t="s">
        <v>190</v>
      </c>
      <c r="E155" s="216" t="s">
        <v>7840</v>
      </c>
      <c r="F155" s="217" t="s">
        <v>7841</v>
      </c>
      <c r="G155" s="218" t="s">
        <v>1352</v>
      </c>
      <c r="H155" s="219">
        <v>1</v>
      </c>
      <c r="I155" s="220"/>
      <c r="J155" s="221">
        <f>ROUND(I155*H155,2)</f>
        <v>0</v>
      </c>
      <c r="K155" s="217" t="s">
        <v>19</v>
      </c>
      <c r="L155" s="46"/>
      <c r="M155" s="222" t="s">
        <v>19</v>
      </c>
      <c r="N155" s="223" t="s">
        <v>44</v>
      </c>
      <c r="O155" s="86"/>
      <c r="P155" s="224">
        <f>O155*H155</f>
        <v>0</v>
      </c>
      <c r="Q155" s="224">
        <v>0</v>
      </c>
      <c r="R155" s="224">
        <f>Q155*H155</f>
        <v>0</v>
      </c>
      <c r="S155" s="224">
        <v>0</v>
      </c>
      <c r="T155" s="225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6" t="s">
        <v>135</v>
      </c>
      <c r="AT155" s="226" t="s">
        <v>190</v>
      </c>
      <c r="AU155" s="226" t="s">
        <v>80</v>
      </c>
      <c r="AY155" s="19" t="s">
        <v>188</v>
      </c>
      <c r="BE155" s="227">
        <f>IF(N155="základní",J155,0)</f>
        <v>0</v>
      </c>
      <c r="BF155" s="227">
        <f>IF(N155="snížená",J155,0)</f>
        <v>0</v>
      </c>
      <c r="BG155" s="227">
        <f>IF(N155="zákl. přenesená",J155,0)</f>
        <v>0</v>
      </c>
      <c r="BH155" s="227">
        <f>IF(N155="sníž. přenesená",J155,0)</f>
        <v>0</v>
      </c>
      <c r="BI155" s="227">
        <f>IF(N155="nulová",J155,0)</f>
        <v>0</v>
      </c>
      <c r="BJ155" s="19" t="s">
        <v>80</v>
      </c>
      <c r="BK155" s="227">
        <f>ROUND(I155*H155,2)</f>
        <v>0</v>
      </c>
      <c r="BL155" s="19" t="s">
        <v>135</v>
      </c>
      <c r="BM155" s="226" t="s">
        <v>7842</v>
      </c>
    </row>
    <row r="156" s="2" customFormat="1" ht="16.5" customHeight="1">
      <c r="A156" s="40"/>
      <c r="B156" s="41"/>
      <c r="C156" s="215" t="s">
        <v>1286</v>
      </c>
      <c r="D156" s="215" t="s">
        <v>190</v>
      </c>
      <c r="E156" s="216" t="s">
        <v>7843</v>
      </c>
      <c r="F156" s="217" t="s">
        <v>7844</v>
      </c>
      <c r="G156" s="218" t="s">
        <v>1352</v>
      </c>
      <c r="H156" s="219">
        <v>1</v>
      </c>
      <c r="I156" s="220"/>
      <c r="J156" s="221">
        <f>ROUND(I156*H156,2)</f>
        <v>0</v>
      </c>
      <c r="K156" s="217" t="s">
        <v>19</v>
      </c>
      <c r="L156" s="46"/>
      <c r="M156" s="222" t="s">
        <v>19</v>
      </c>
      <c r="N156" s="223" t="s">
        <v>44</v>
      </c>
      <c r="O156" s="86"/>
      <c r="P156" s="224">
        <f>O156*H156</f>
        <v>0</v>
      </c>
      <c r="Q156" s="224">
        <v>0</v>
      </c>
      <c r="R156" s="224">
        <f>Q156*H156</f>
        <v>0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135</v>
      </c>
      <c r="AT156" s="226" t="s">
        <v>190</v>
      </c>
      <c r="AU156" s="226" t="s">
        <v>80</v>
      </c>
      <c r="AY156" s="19" t="s">
        <v>188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135</v>
      </c>
      <c r="BM156" s="226" t="s">
        <v>7845</v>
      </c>
    </row>
    <row r="157" s="2" customFormat="1" ht="16.5" customHeight="1">
      <c r="A157" s="40"/>
      <c r="B157" s="41"/>
      <c r="C157" s="215" t="s">
        <v>1291</v>
      </c>
      <c r="D157" s="215" t="s">
        <v>190</v>
      </c>
      <c r="E157" s="216" t="s">
        <v>7846</v>
      </c>
      <c r="F157" s="217" t="s">
        <v>7847</v>
      </c>
      <c r="G157" s="218" t="s">
        <v>1352</v>
      </c>
      <c r="H157" s="219">
        <v>1</v>
      </c>
      <c r="I157" s="220"/>
      <c r="J157" s="221">
        <f>ROUND(I157*H157,2)</f>
        <v>0</v>
      </c>
      <c r="K157" s="217" t="s">
        <v>19</v>
      </c>
      <c r="L157" s="46"/>
      <c r="M157" s="222" t="s">
        <v>19</v>
      </c>
      <c r="N157" s="223" t="s">
        <v>44</v>
      </c>
      <c r="O157" s="86"/>
      <c r="P157" s="224">
        <f>O157*H157</f>
        <v>0</v>
      </c>
      <c r="Q157" s="224">
        <v>0</v>
      </c>
      <c r="R157" s="224">
        <f>Q157*H157</f>
        <v>0</v>
      </c>
      <c r="S157" s="224">
        <v>0</v>
      </c>
      <c r="T157" s="225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6" t="s">
        <v>135</v>
      </c>
      <c r="AT157" s="226" t="s">
        <v>190</v>
      </c>
      <c r="AU157" s="226" t="s">
        <v>80</v>
      </c>
      <c r="AY157" s="19" t="s">
        <v>188</v>
      </c>
      <c r="BE157" s="227">
        <f>IF(N157="základní",J157,0)</f>
        <v>0</v>
      </c>
      <c r="BF157" s="227">
        <f>IF(N157="snížená",J157,0)</f>
        <v>0</v>
      </c>
      <c r="BG157" s="227">
        <f>IF(N157="zákl. přenesená",J157,0)</f>
        <v>0</v>
      </c>
      <c r="BH157" s="227">
        <f>IF(N157="sníž. přenesená",J157,0)</f>
        <v>0</v>
      </c>
      <c r="BI157" s="227">
        <f>IF(N157="nulová",J157,0)</f>
        <v>0</v>
      </c>
      <c r="BJ157" s="19" t="s">
        <v>80</v>
      </c>
      <c r="BK157" s="227">
        <f>ROUND(I157*H157,2)</f>
        <v>0</v>
      </c>
      <c r="BL157" s="19" t="s">
        <v>135</v>
      </c>
      <c r="BM157" s="226" t="s">
        <v>7848</v>
      </c>
    </row>
    <row r="158" s="2" customFormat="1" ht="16.5" customHeight="1">
      <c r="A158" s="40"/>
      <c r="B158" s="41"/>
      <c r="C158" s="215" t="s">
        <v>1298</v>
      </c>
      <c r="D158" s="215" t="s">
        <v>190</v>
      </c>
      <c r="E158" s="216" t="s">
        <v>7849</v>
      </c>
      <c r="F158" s="217" t="s">
        <v>7850</v>
      </c>
      <c r="G158" s="218" t="s">
        <v>1352</v>
      </c>
      <c r="H158" s="219">
        <v>1</v>
      </c>
      <c r="I158" s="220"/>
      <c r="J158" s="221">
        <f>ROUND(I158*H158,2)</f>
        <v>0</v>
      </c>
      <c r="K158" s="217" t="s">
        <v>19</v>
      </c>
      <c r="L158" s="46"/>
      <c r="M158" s="222" t="s">
        <v>19</v>
      </c>
      <c r="N158" s="223" t="s">
        <v>44</v>
      </c>
      <c r="O158" s="86"/>
      <c r="P158" s="224">
        <f>O158*H158</f>
        <v>0</v>
      </c>
      <c r="Q158" s="224">
        <v>0</v>
      </c>
      <c r="R158" s="224">
        <f>Q158*H158</f>
        <v>0</v>
      </c>
      <c r="S158" s="224">
        <v>0</v>
      </c>
      <c r="T158" s="225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6" t="s">
        <v>135</v>
      </c>
      <c r="AT158" s="226" t="s">
        <v>190</v>
      </c>
      <c r="AU158" s="226" t="s">
        <v>80</v>
      </c>
      <c r="AY158" s="19" t="s">
        <v>188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19" t="s">
        <v>80</v>
      </c>
      <c r="BK158" s="227">
        <f>ROUND(I158*H158,2)</f>
        <v>0</v>
      </c>
      <c r="BL158" s="19" t="s">
        <v>135</v>
      </c>
      <c r="BM158" s="226" t="s">
        <v>7851</v>
      </c>
    </row>
    <row r="159" s="2" customFormat="1" ht="16.5" customHeight="1">
      <c r="A159" s="40"/>
      <c r="B159" s="41"/>
      <c r="C159" s="215" t="s">
        <v>1311</v>
      </c>
      <c r="D159" s="215" t="s">
        <v>190</v>
      </c>
      <c r="E159" s="216" t="s">
        <v>7852</v>
      </c>
      <c r="F159" s="217" t="s">
        <v>7853</v>
      </c>
      <c r="G159" s="218" t="s">
        <v>1352</v>
      </c>
      <c r="H159" s="219">
        <v>1</v>
      </c>
      <c r="I159" s="220"/>
      <c r="J159" s="221">
        <f>ROUND(I159*H159,2)</f>
        <v>0</v>
      </c>
      <c r="K159" s="217" t="s">
        <v>19</v>
      </c>
      <c r="L159" s="46"/>
      <c r="M159" s="222" t="s">
        <v>19</v>
      </c>
      <c r="N159" s="223" t="s">
        <v>44</v>
      </c>
      <c r="O159" s="86"/>
      <c r="P159" s="224">
        <f>O159*H159</f>
        <v>0</v>
      </c>
      <c r="Q159" s="224">
        <v>0</v>
      </c>
      <c r="R159" s="224">
        <f>Q159*H159</f>
        <v>0</v>
      </c>
      <c r="S159" s="224">
        <v>0</v>
      </c>
      <c r="T159" s="225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6" t="s">
        <v>135</v>
      </c>
      <c r="AT159" s="226" t="s">
        <v>190</v>
      </c>
      <c r="AU159" s="226" t="s">
        <v>80</v>
      </c>
      <c r="AY159" s="19" t="s">
        <v>188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19" t="s">
        <v>80</v>
      </c>
      <c r="BK159" s="227">
        <f>ROUND(I159*H159,2)</f>
        <v>0</v>
      </c>
      <c r="BL159" s="19" t="s">
        <v>135</v>
      </c>
      <c r="BM159" s="226" t="s">
        <v>7854</v>
      </c>
    </row>
    <row r="160" s="2" customFormat="1" ht="16.5" customHeight="1">
      <c r="A160" s="40"/>
      <c r="B160" s="41"/>
      <c r="C160" s="215" t="s">
        <v>1317</v>
      </c>
      <c r="D160" s="215" t="s">
        <v>190</v>
      </c>
      <c r="E160" s="216" t="s">
        <v>7855</v>
      </c>
      <c r="F160" s="217" t="s">
        <v>7856</v>
      </c>
      <c r="G160" s="218" t="s">
        <v>1352</v>
      </c>
      <c r="H160" s="219">
        <v>1</v>
      </c>
      <c r="I160" s="220"/>
      <c r="J160" s="221">
        <f>ROUND(I160*H160,2)</f>
        <v>0</v>
      </c>
      <c r="K160" s="217" t="s">
        <v>19</v>
      </c>
      <c r="L160" s="46"/>
      <c r="M160" s="222" t="s">
        <v>19</v>
      </c>
      <c r="N160" s="223" t="s">
        <v>44</v>
      </c>
      <c r="O160" s="86"/>
      <c r="P160" s="224">
        <f>O160*H160</f>
        <v>0</v>
      </c>
      <c r="Q160" s="224">
        <v>0</v>
      </c>
      <c r="R160" s="224">
        <f>Q160*H160</f>
        <v>0</v>
      </c>
      <c r="S160" s="224">
        <v>0</v>
      </c>
      <c r="T160" s="225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6" t="s">
        <v>135</v>
      </c>
      <c r="AT160" s="226" t="s">
        <v>190</v>
      </c>
      <c r="AU160" s="226" t="s">
        <v>80</v>
      </c>
      <c r="AY160" s="19" t="s">
        <v>188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19" t="s">
        <v>80</v>
      </c>
      <c r="BK160" s="227">
        <f>ROUND(I160*H160,2)</f>
        <v>0</v>
      </c>
      <c r="BL160" s="19" t="s">
        <v>135</v>
      </c>
      <c r="BM160" s="226" t="s">
        <v>7857</v>
      </c>
    </row>
    <row r="161" s="2" customFormat="1" ht="16.5" customHeight="1">
      <c r="A161" s="40"/>
      <c r="B161" s="41"/>
      <c r="C161" s="215" t="s">
        <v>1327</v>
      </c>
      <c r="D161" s="215" t="s">
        <v>190</v>
      </c>
      <c r="E161" s="216" t="s">
        <v>7858</v>
      </c>
      <c r="F161" s="217" t="s">
        <v>7859</v>
      </c>
      <c r="G161" s="218" t="s">
        <v>1352</v>
      </c>
      <c r="H161" s="219">
        <v>1</v>
      </c>
      <c r="I161" s="220"/>
      <c r="J161" s="221">
        <f>ROUND(I161*H161,2)</f>
        <v>0</v>
      </c>
      <c r="K161" s="217" t="s">
        <v>19</v>
      </c>
      <c r="L161" s="46"/>
      <c r="M161" s="222" t="s">
        <v>19</v>
      </c>
      <c r="N161" s="223" t="s">
        <v>44</v>
      </c>
      <c r="O161" s="86"/>
      <c r="P161" s="224">
        <f>O161*H161</f>
        <v>0</v>
      </c>
      <c r="Q161" s="224">
        <v>0</v>
      </c>
      <c r="R161" s="224">
        <f>Q161*H161</f>
        <v>0</v>
      </c>
      <c r="S161" s="224">
        <v>0</v>
      </c>
      <c r="T161" s="225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6" t="s">
        <v>135</v>
      </c>
      <c r="AT161" s="226" t="s">
        <v>190</v>
      </c>
      <c r="AU161" s="226" t="s">
        <v>80</v>
      </c>
      <c r="AY161" s="19" t="s">
        <v>188</v>
      </c>
      <c r="BE161" s="227">
        <f>IF(N161="základní",J161,0)</f>
        <v>0</v>
      </c>
      <c r="BF161" s="227">
        <f>IF(N161="snížená",J161,0)</f>
        <v>0</v>
      </c>
      <c r="BG161" s="227">
        <f>IF(N161="zákl. přenesená",J161,0)</f>
        <v>0</v>
      </c>
      <c r="BH161" s="227">
        <f>IF(N161="sníž. přenesená",J161,0)</f>
        <v>0</v>
      </c>
      <c r="BI161" s="227">
        <f>IF(N161="nulová",J161,0)</f>
        <v>0</v>
      </c>
      <c r="BJ161" s="19" t="s">
        <v>80</v>
      </c>
      <c r="BK161" s="227">
        <f>ROUND(I161*H161,2)</f>
        <v>0</v>
      </c>
      <c r="BL161" s="19" t="s">
        <v>135</v>
      </c>
      <c r="BM161" s="226" t="s">
        <v>7860</v>
      </c>
    </row>
    <row r="162" s="2" customFormat="1" ht="16.5" customHeight="1">
      <c r="A162" s="40"/>
      <c r="B162" s="41"/>
      <c r="C162" s="215" t="s">
        <v>1332</v>
      </c>
      <c r="D162" s="215" t="s">
        <v>190</v>
      </c>
      <c r="E162" s="216" t="s">
        <v>7852</v>
      </c>
      <c r="F162" s="217" t="s">
        <v>7853</v>
      </c>
      <c r="G162" s="218" t="s">
        <v>1352</v>
      </c>
      <c r="H162" s="219">
        <v>1</v>
      </c>
      <c r="I162" s="220"/>
      <c r="J162" s="221">
        <f>ROUND(I162*H162,2)</f>
        <v>0</v>
      </c>
      <c r="K162" s="217" t="s">
        <v>19</v>
      </c>
      <c r="L162" s="46"/>
      <c r="M162" s="222" t="s">
        <v>19</v>
      </c>
      <c r="N162" s="223" t="s">
        <v>44</v>
      </c>
      <c r="O162" s="86"/>
      <c r="P162" s="224">
        <f>O162*H162</f>
        <v>0</v>
      </c>
      <c r="Q162" s="224">
        <v>0</v>
      </c>
      <c r="R162" s="224">
        <f>Q162*H162</f>
        <v>0</v>
      </c>
      <c r="S162" s="224">
        <v>0</v>
      </c>
      <c r="T162" s="225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6" t="s">
        <v>135</v>
      </c>
      <c r="AT162" s="226" t="s">
        <v>190</v>
      </c>
      <c r="AU162" s="226" t="s">
        <v>80</v>
      </c>
      <c r="AY162" s="19" t="s">
        <v>188</v>
      </c>
      <c r="BE162" s="227">
        <f>IF(N162="základní",J162,0)</f>
        <v>0</v>
      </c>
      <c r="BF162" s="227">
        <f>IF(N162="snížená",J162,0)</f>
        <v>0</v>
      </c>
      <c r="BG162" s="227">
        <f>IF(N162="zákl. přenesená",J162,0)</f>
        <v>0</v>
      </c>
      <c r="BH162" s="227">
        <f>IF(N162="sníž. přenesená",J162,0)</f>
        <v>0</v>
      </c>
      <c r="BI162" s="227">
        <f>IF(N162="nulová",J162,0)</f>
        <v>0</v>
      </c>
      <c r="BJ162" s="19" t="s">
        <v>80</v>
      </c>
      <c r="BK162" s="227">
        <f>ROUND(I162*H162,2)</f>
        <v>0</v>
      </c>
      <c r="BL162" s="19" t="s">
        <v>135</v>
      </c>
      <c r="BM162" s="226" t="s">
        <v>7861</v>
      </c>
    </row>
    <row r="163" s="2" customFormat="1" ht="16.5" customHeight="1">
      <c r="A163" s="40"/>
      <c r="B163" s="41"/>
      <c r="C163" s="215" t="s">
        <v>1337</v>
      </c>
      <c r="D163" s="215" t="s">
        <v>190</v>
      </c>
      <c r="E163" s="216" t="s">
        <v>7862</v>
      </c>
      <c r="F163" s="217" t="s">
        <v>7863</v>
      </c>
      <c r="G163" s="218" t="s">
        <v>1352</v>
      </c>
      <c r="H163" s="219">
        <v>1</v>
      </c>
      <c r="I163" s="220"/>
      <c r="J163" s="221">
        <f>ROUND(I163*H163,2)</f>
        <v>0</v>
      </c>
      <c r="K163" s="217" t="s">
        <v>19</v>
      </c>
      <c r="L163" s="46"/>
      <c r="M163" s="222" t="s">
        <v>19</v>
      </c>
      <c r="N163" s="223" t="s">
        <v>44</v>
      </c>
      <c r="O163" s="86"/>
      <c r="P163" s="224">
        <f>O163*H163</f>
        <v>0</v>
      </c>
      <c r="Q163" s="224">
        <v>0</v>
      </c>
      <c r="R163" s="224">
        <f>Q163*H163</f>
        <v>0</v>
      </c>
      <c r="S163" s="224">
        <v>0</v>
      </c>
      <c r="T163" s="225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6" t="s">
        <v>135</v>
      </c>
      <c r="AT163" s="226" t="s">
        <v>190</v>
      </c>
      <c r="AU163" s="226" t="s">
        <v>80</v>
      </c>
      <c r="AY163" s="19" t="s">
        <v>188</v>
      </c>
      <c r="BE163" s="227">
        <f>IF(N163="základní",J163,0)</f>
        <v>0</v>
      </c>
      <c r="BF163" s="227">
        <f>IF(N163="snížená",J163,0)</f>
        <v>0</v>
      </c>
      <c r="BG163" s="227">
        <f>IF(N163="zákl. přenesená",J163,0)</f>
        <v>0</v>
      </c>
      <c r="BH163" s="227">
        <f>IF(N163="sníž. přenesená",J163,0)</f>
        <v>0</v>
      </c>
      <c r="BI163" s="227">
        <f>IF(N163="nulová",J163,0)</f>
        <v>0</v>
      </c>
      <c r="BJ163" s="19" t="s">
        <v>80</v>
      </c>
      <c r="BK163" s="227">
        <f>ROUND(I163*H163,2)</f>
        <v>0</v>
      </c>
      <c r="BL163" s="19" t="s">
        <v>135</v>
      </c>
      <c r="BM163" s="226" t="s">
        <v>7864</v>
      </c>
    </row>
    <row r="164" s="2" customFormat="1" ht="16.5" customHeight="1">
      <c r="A164" s="40"/>
      <c r="B164" s="41"/>
      <c r="C164" s="215" t="s">
        <v>1345</v>
      </c>
      <c r="D164" s="215" t="s">
        <v>190</v>
      </c>
      <c r="E164" s="216" t="s">
        <v>7852</v>
      </c>
      <c r="F164" s="217" t="s">
        <v>7853</v>
      </c>
      <c r="G164" s="218" t="s">
        <v>1352</v>
      </c>
      <c r="H164" s="219">
        <v>1</v>
      </c>
      <c r="I164" s="220"/>
      <c r="J164" s="221">
        <f>ROUND(I164*H164,2)</f>
        <v>0</v>
      </c>
      <c r="K164" s="217" t="s">
        <v>19</v>
      </c>
      <c r="L164" s="46"/>
      <c r="M164" s="222" t="s">
        <v>19</v>
      </c>
      <c r="N164" s="223" t="s">
        <v>44</v>
      </c>
      <c r="O164" s="86"/>
      <c r="P164" s="224">
        <f>O164*H164</f>
        <v>0</v>
      </c>
      <c r="Q164" s="224">
        <v>0</v>
      </c>
      <c r="R164" s="224">
        <f>Q164*H164</f>
        <v>0</v>
      </c>
      <c r="S164" s="224">
        <v>0</v>
      </c>
      <c r="T164" s="225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6" t="s">
        <v>135</v>
      </c>
      <c r="AT164" s="226" t="s">
        <v>190</v>
      </c>
      <c r="AU164" s="226" t="s">
        <v>80</v>
      </c>
      <c r="AY164" s="19" t="s">
        <v>188</v>
      </c>
      <c r="BE164" s="227">
        <f>IF(N164="základní",J164,0)</f>
        <v>0</v>
      </c>
      <c r="BF164" s="227">
        <f>IF(N164="snížená",J164,0)</f>
        <v>0</v>
      </c>
      <c r="BG164" s="227">
        <f>IF(N164="zákl. přenesená",J164,0)</f>
        <v>0</v>
      </c>
      <c r="BH164" s="227">
        <f>IF(N164="sníž. přenesená",J164,0)</f>
        <v>0</v>
      </c>
      <c r="BI164" s="227">
        <f>IF(N164="nulová",J164,0)</f>
        <v>0</v>
      </c>
      <c r="BJ164" s="19" t="s">
        <v>80</v>
      </c>
      <c r="BK164" s="227">
        <f>ROUND(I164*H164,2)</f>
        <v>0</v>
      </c>
      <c r="BL164" s="19" t="s">
        <v>135</v>
      </c>
      <c r="BM164" s="226" t="s">
        <v>7865</v>
      </c>
    </row>
    <row r="165" s="2" customFormat="1" ht="16.5" customHeight="1">
      <c r="A165" s="40"/>
      <c r="B165" s="41"/>
      <c r="C165" s="215" t="s">
        <v>1349</v>
      </c>
      <c r="D165" s="215" t="s">
        <v>190</v>
      </c>
      <c r="E165" s="216" t="s">
        <v>7866</v>
      </c>
      <c r="F165" s="217" t="s">
        <v>7867</v>
      </c>
      <c r="G165" s="218" t="s">
        <v>1352</v>
      </c>
      <c r="H165" s="219">
        <v>1</v>
      </c>
      <c r="I165" s="220"/>
      <c r="J165" s="221">
        <f>ROUND(I165*H165,2)</f>
        <v>0</v>
      </c>
      <c r="K165" s="217" t="s">
        <v>19</v>
      </c>
      <c r="L165" s="46"/>
      <c r="M165" s="222" t="s">
        <v>19</v>
      </c>
      <c r="N165" s="223" t="s">
        <v>44</v>
      </c>
      <c r="O165" s="86"/>
      <c r="P165" s="224">
        <f>O165*H165</f>
        <v>0</v>
      </c>
      <c r="Q165" s="224">
        <v>0</v>
      </c>
      <c r="R165" s="224">
        <f>Q165*H165</f>
        <v>0</v>
      </c>
      <c r="S165" s="224">
        <v>0</v>
      </c>
      <c r="T165" s="225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6" t="s">
        <v>135</v>
      </c>
      <c r="AT165" s="226" t="s">
        <v>190</v>
      </c>
      <c r="AU165" s="226" t="s">
        <v>80</v>
      </c>
      <c r="AY165" s="19" t="s">
        <v>188</v>
      </c>
      <c r="BE165" s="227">
        <f>IF(N165="základní",J165,0)</f>
        <v>0</v>
      </c>
      <c r="BF165" s="227">
        <f>IF(N165="snížená",J165,0)</f>
        <v>0</v>
      </c>
      <c r="BG165" s="227">
        <f>IF(N165="zákl. přenesená",J165,0)</f>
        <v>0</v>
      </c>
      <c r="BH165" s="227">
        <f>IF(N165="sníž. přenesená",J165,0)</f>
        <v>0</v>
      </c>
      <c r="BI165" s="227">
        <f>IF(N165="nulová",J165,0)</f>
        <v>0</v>
      </c>
      <c r="BJ165" s="19" t="s">
        <v>80</v>
      </c>
      <c r="BK165" s="227">
        <f>ROUND(I165*H165,2)</f>
        <v>0</v>
      </c>
      <c r="BL165" s="19" t="s">
        <v>135</v>
      </c>
      <c r="BM165" s="226" t="s">
        <v>7868</v>
      </c>
    </row>
    <row r="166" s="2" customFormat="1" ht="16.5" customHeight="1">
      <c r="A166" s="40"/>
      <c r="B166" s="41"/>
      <c r="C166" s="215" t="s">
        <v>1355</v>
      </c>
      <c r="D166" s="215" t="s">
        <v>190</v>
      </c>
      <c r="E166" s="216" t="s">
        <v>7869</v>
      </c>
      <c r="F166" s="217" t="s">
        <v>7870</v>
      </c>
      <c r="G166" s="218" t="s">
        <v>1352</v>
      </c>
      <c r="H166" s="219">
        <v>1</v>
      </c>
      <c r="I166" s="220"/>
      <c r="J166" s="221">
        <f>ROUND(I166*H166,2)</f>
        <v>0</v>
      </c>
      <c r="K166" s="217" t="s">
        <v>19</v>
      </c>
      <c r="L166" s="46"/>
      <c r="M166" s="222" t="s">
        <v>19</v>
      </c>
      <c r="N166" s="223" t="s">
        <v>44</v>
      </c>
      <c r="O166" s="86"/>
      <c r="P166" s="224">
        <f>O166*H166</f>
        <v>0</v>
      </c>
      <c r="Q166" s="224">
        <v>0</v>
      </c>
      <c r="R166" s="224">
        <f>Q166*H166</f>
        <v>0</v>
      </c>
      <c r="S166" s="224">
        <v>0</v>
      </c>
      <c r="T166" s="225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6" t="s">
        <v>135</v>
      </c>
      <c r="AT166" s="226" t="s">
        <v>190</v>
      </c>
      <c r="AU166" s="226" t="s">
        <v>80</v>
      </c>
      <c r="AY166" s="19" t="s">
        <v>188</v>
      </c>
      <c r="BE166" s="227">
        <f>IF(N166="základní",J166,0)</f>
        <v>0</v>
      </c>
      <c r="BF166" s="227">
        <f>IF(N166="snížená",J166,0)</f>
        <v>0</v>
      </c>
      <c r="BG166" s="227">
        <f>IF(N166="zákl. přenesená",J166,0)</f>
        <v>0</v>
      </c>
      <c r="BH166" s="227">
        <f>IF(N166="sníž. přenesená",J166,0)</f>
        <v>0</v>
      </c>
      <c r="BI166" s="227">
        <f>IF(N166="nulová",J166,0)</f>
        <v>0</v>
      </c>
      <c r="BJ166" s="19" t="s">
        <v>80</v>
      </c>
      <c r="BK166" s="227">
        <f>ROUND(I166*H166,2)</f>
        <v>0</v>
      </c>
      <c r="BL166" s="19" t="s">
        <v>135</v>
      </c>
      <c r="BM166" s="226" t="s">
        <v>7871</v>
      </c>
    </row>
    <row r="167" s="2" customFormat="1" ht="16.5" customHeight="1">
      <c r="A167" s="40"/>
      <c r="B167" s="41"/>
      <c r="C167" s="215" t="s">
        <v>1360</v>
      </c>
      <c r="D167" s="215" t="s">
        <v>190</v>
      </c>
      <c r="E167" s="216" t="s">
        <v>7852</v>
      </c>
      <c r="F167" s="217" t="s">
        <v>7853</v>
      </c>
      <c r="G167" s="218" t="s">
        <v>1352</v>
      </c>
      <c r="H167" s="219">
        <v>1</v>
      </c>
      <c r="I167" s="220"/>
      <c r="J167" s="221">
        <f>ROUND(I167*H167,2)</f>
        <v>0</v>
      </c>
      <c r="K167" s="217" t="s">
        <v>19</v>
      </c>
      <c r="L167" s="46"/>
      <c r="M167" s="222" t="s">
        <v>19</v>
      </c>
      <c r="N167" s="223" t="s">
        <v>44</v>
      </c>
      <c r="O167" s="86"/>
      <c r="P167" s="224">
        <f>O167*H167</f>
        <v>0</v>
      </c>
      <c r="Q167" s="224">
        <v>0</v>
      </c>
      <c r="R167" s="224">
        <f>Q167*H167</f>
        <v>0</v>
      </c>
      <c r="S167" s="224">
        <v>0</v>
      </c>
      <c r="T167" s="225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6" t="s">
        <v>135</v>
      </c>
      <c r="AT167" s="226" t="s">
        <v>190</v>
      </c>
      <c r="AU167" s="226" t="s">
        <v>80</v>
      </c>
      <c r="AY167" s="19" t="s">
        <v>188</v>
      </c>
      <c r="BE167" s="227">
        <f>IF(N167="základní",J167,0)</f>
        <v>0</v>
      </c>
      <c r="BF167" s="227">
        <f>IF(N167="snížená",J167,0)</f>
        <v>0</v>
      </c>
      <c r="BG167" s="227">
        <f>IF(N167="zákl. přenesená",J167,0)</f>
        <v>0</v>
      </c>
      <c r="BH167" s="227">
        <f>IF(N167="sníž. přenesená",J167,0)</f>
        <v>0</v>
      </c>
      <c r="BI167" s="227">
        <f>IF(N167="nulová",J167,0)</f>
        <v>0</v>
      </c>
      <c r="BJ167" s="19" t="s">
        <v>80</v>
      </c>
      <c r="BK167" s="227">
        <f>ROUND(I167*H167,2)</f>
        <v>0</v>
      </c>
      <c r="BL167" s="19" t="s">
        <v>135</v>
      </c>
      <c r="BM167" s="226" t="s">
        <v>7872</v>
      </c>
    </row>
    <row r="168" s="2" customFormat="1" ht="16.5" customHeight="1">
      <c r="A168" s="40"/>
      <c r="B168" s="41"/>
      <c r="C168" s="215" t="s">
        <v>1365</v>
      </c>
      <c r="D168" s="215" t="s">
        <v>190</v>
      </c>
      <c r="E168" s="216" t="s">
        <v>7862</v>
      </c>
      <c r="F168" s="217" t="s">
        <v>7863</v>
      </c>
      <c r="G168" s="218" t="s">
        <v>1352</v>
      </c>
      <c r="H168" s="219">
        <v>1</v>
      </c>
      <c r="I168" s="220"/>
      <c r="J168" s="221">
        <f>ROUND(I168*H168,2)</f>
        <v>0</v>
      </c>
      <c r="K168" s="217" t="s">
        <v>19</v>
      </c>
      <c r="L168" s="46"/>
      <c r="M168" s="222" t="s">
        <v>19</v>
      </c>
      <c r="N168" s="223" t="s">
        <v>44</v>
      </c>
      <c r="O168" s="86"/>
      <c r="P168" s="224">
        <f>O168*H168</f>
        <v>0</v>
      </c>
      <c r="Q168" s="224">
        <v>0</v>
      </c>
      <c r="R168" s="224">
        <f>Q168*H168</f>
        <v>0</v>
      </c>
      <c r="S168" s="224">
        <v>0</v>
      </c>
      <c r="T168" s="225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6" t="s">
        <v>135</v>
      </c>
      <c r="AT168" s="226" t="s">
        <v>190</v>
      </c>
      <c r="AU168" s="226" t="s">
        <v>80</v>
      </c>
      <c r="AY168" s="19" t="s">
        <v>188</v>
      </c>
      <c r="BE168" s="227">
        <f>IF(N168="základní",J168,0)</f>
        <v>0</v>
      </c>
      <c r="BF168" s="227">
        <f>IF(N168="snížená",J168,0)</f>
        <v>0</v>
      </c>
      <c r="BG168" s="227">
        <f>IF(N168="zákl. přenesená",J168,0)</f>
        <v>0</v>
      </c>
      <c r="BH168" s="227">
        <f>IF(N168="sníž. přenesená",J168,0)</f>
        <v>0</v>
      </c>
      <c r="BI168" s="227">
        <f>IF(N168="nulová",J168,0)</f>
        <v>0</v>
      </c>
      <c r="BJ168" s="19" t="s">
        <v>80</v>
      </c>
      <c r="BK168" s="227">
        <f>ROUND(I168*H168,2)</f>
        <v>0</v>
      </c>
      <c r="BL168" s="19" t="s">
        <v>135</v>
      </c>
      <c r="BM168" s="226" t="s">
        <v>7873</v>
      </c>
    </row>
    <row r="169" s="2" customFormat="1" ht="16.5" customHeight="1">
      <c r="A169" s="40"/>
      <c r="B169" s="41"/>
      <c r="C169" s="215" t="s">
        <v>1370</v>
      </c>
      <c r="D169" s="215" t="s">
        <v>190</v>
      </c>
      <c r="E169" s="216" t="s">
        <v>7874</v>
      </c>
      <c r="F169" s="217" t="s">
        <v>7875</v>
      </c>
      <c r="G169" s="218" t="s">
        <v>1352</v>
      </c>
      <c r="H169" s="219">
        <v>1</v>
      </c>
      <c r="I169" s="220"/>
      <c r="J169" s="221">
        <f>ROUND(I169*H169,2)</f>
        <v>0</v>
      </c>
      <c r="K169" s="217" t="s">
        <v>19</v>
      </c>
      <c r="L169" s="46"/>
      <c r="M169" s="222" t="s">
        <v>19</v>
      </c>
      <c r="N169" s="223" t="s">
        <v>44</v>
      </c>
      <c r="O169" s="86"/>
      <c r="P169" s="224">
        <f>O169*H169</f>
        <v>0</v>
      </c>
      <c r="Q169" s="224">
        <v>0</v>
      </c>
      <c r="R169" s="224">
        <f>Q169*H169</f>
        <v>0</v>
      </c>
      <c r="S169" s="224">
        <v>0</v>
      </c>
      <c r="T169" s="225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6" t="s">
        <v>135</v>
      </c>
      <c r="AT169" s="226" t="s">
        <v>190</v>
      </c>
      <c r="AU169" s="226" t="s">
        <v>80</v>
      </c>
      <c r="AY169" s="19" t="s">
        <v>188</v>
      </c>
      <c r="BE169" s="227">
        <f>IF(N169="základní",J169,0)</f>
        <v>0</v>
      </c>
      <c r="BF169" s="227">
        <f>IF(N169="snížená",J169,0)</f>
        <v>0</v>
      </c>
      <c r="BG169" s="227">
        <f>IF(N169="zákl. přenesená",J169,0)</f>
        <v>0</v>
      </c>
      <c r="BH169" s="227">
        <f>IF(N169="sníž. přenesená",J169,0)</f>
        <v>0</v>
      </c>
      <c r="BI169" s="227">
        <f>IF(N169="nulová",J169,0)</f>
        <v>0</v>
      </c>
      <c r="BJ169" s="19" t="s">
        <v>80</v>
      </c>
      <c r="BK169" s="227">
        <f>ROUND(I169*H169,2)</f>
        <v>0</v>
      </c>
      <c r="BL169" s="19" t="s">
        <v>135</v>
      </c>
      <c r="BM169" s="226" t="s">
        <v>7876</v>
      </c>
    </row>
    <row r="170" s="2" customFormat="1" ht="16.5" customHeight="1">
      <c r="A170" s="40"/>
      <c r="B170" s="41"/>
      <c r="C170" s="215" t="s">
        <v>1374</v>
      </c>
      <c r="D170" s="215" t="s">
        <v>190</v>
      </c>
      <c r="E170" s="216" t="s">
        <v>7877</v>
      </c>
      <c r="F170" s="217" t="s">
        <v>7878</v>
      </c>
      <c r="G170" s="218" t="s">
        <v>1352</v>
      </c>
      <c r="H170" s="219">
        <v>1</v>
      </c>
      <c r="I170" s="220"/>
      <c r="J170" s="221">
        <f>ROUND(I170*H170,2)</f>
        <v>0</v>
      </c>
      <c r="K170" s="217" t="s">
        <v>19</v>
      </c>
      <c r="L170" s="46"/>
      <c r="M170" s="222" t="s">
        <v>19</v>
      </c>
      <c r="N170" s="223" t="s">
        <v>44</v>
      </c>
      <c r="O170" s="86"/>
      <c r="P170" s="224">
        <f>O170*H170</f>
        <v>0</v>
      </c>
      <c r="Q170" s="224">
        <v>0</v>
      </c>
      <c r="R170" s="224">
        <f>Q170*H170</f>
        <v>0</v>
      </c>
      <c r="S170" s="224">
        <v>0</v>
      </c>
      <c r="T170" s="225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6" t="s">
        <v>135</v>
      </c>
      <c r="AT170" s="226" t="s">
        <v>190</v>
      </c>
      <c r="AU170" s="226" t="s">
        <v>80</v>
      </c>
      <c r="AY170" s="19" t="s">
        <v>188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19" t="s">
        <v>80</v>
      </c>
      <c r="BK170" s="227">
        <f>ROUND(I170*H170,2)</f>
        <v>0</v>
      </c>
      <c r="BL170" s="19" t="s">
        <v>135</v>
      </c>
      <c r="BM170" s="226" t="s">
        <v>7879</v>
      </c>
    </row>
    <row r="171" s="2" customFormat="1" ht="16.5" customHeight="1">
      <c r="A171" s="40"/>
      <c r="B171" s="41"/>
      <c r="C171" s="215" t="s">
        <v>1381</v>
      </c>
      <c r="D171" s="215" t="s">
        <v>190</v>
      </c>
      <c r="E171" s="216" t="s">
        <v>7880</v>
      </c>
      <c r="F171" s="217" t="s">
        <v>7881</v>
      </c>
      <c r="G171" s="218" t="s">
        <v>1352</v>
      </c>
      <c r="H171" s="219">
        <v>1</v>
      </c>
      <c r="I171" s="220"/>
      <c r="J171" s="221">
        <f>ROUND(I171*H171,2)</f>
        <v>0</v>
      </c>
      <c r="K171" s="217" t="s">
        <v>19</v>
      </c>
      <c r="L171" s="46"/>
      <c r="M171" s="222" t="s">
        <v>19</v>
      </c>
      <c r="N171" s="223" t="s">
        <v>44</v>
      </c>
      <c r="O171" s="86"/>
      <c r="P171" s="224">
        <f>O171*H171</f>
        <v>0</v>
      </c>
      <c r="Q171" s="224">
        <v>0</v>
      </c>
      <c r="R171" s="224">
        <f>Q171*H171</f>
        <v>0</v>
      </c>
      <c r="S171" s="224">
        <v>0</v>
      </c>
      <c r="T171" s="225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6" t="s">
        <v>135</v>
      </c>
      <c r="AT171" s="226" t="s">
        <v>190</v>
      </c>
      <c r="AU171" s="226" t="s">
        <v>80</v>
      </c>
      <c r="AY171" s="19" t="s">
        <v>188</v>
      </c>
      <c r="BE171" s="227">
        <f>IF(N171="základní",J171,0)</f>
        <v>0</v>
      </c>
      <c r="BF171" s="227">
        <f>IF(N171="snížená",J171,0)</f>
        <v>0</v>
      </c>
      <c r="BG171" s="227">
        <f>IF(N171="zákl. přenesená",J171,0)</f>
        <v>0</v>
      </c>
      <c r="BH171" s="227">
        <f>IF(N171="sníž. přenesená",J171,0)</f>
        <v>0</v>
      </c>
      <c r="BI171" s="227">
        <f>IF(N171="nulová",J171,0)</f>
        <v>0</v>
      </c>
      <c r="BJ171" s="19" t="s">
        <v>80</v>
      </c>
      <c r="BK171" s="227">
        <f>ROUND(I171*H171,2)</f>
        <v>0</v>
      </c>
      <c r="BL171" s="19" t="s">
        <v>135</v>
      </c>
      <c r="BM171" s="226" t="s">
        <v>7882</v>
      </c>
    </row>
    <row r="172" s="2" customFormat="1" ht="16.5" customHeight="1">
      <c r="A172" s="40"/>
      <c r="B172" s="41"/>
      <c r="C172" s="215" t="s">
        <v>1390</v>
      </c>
      <c r="D172" s="215" t="s">
        <v>190</v>
      </c>
      <c r="E172" s="216" t="s">
        <v>7883</v>
      </c>
      <c r="F172" s="217" t="s">
        <v>7884</v>
      </c>
      <c r="G172" s="218" t="s">
        <v>1352</v>
      </c>
      <c r="H172" s="219">
        <v>1</v>
      </c>
      <c r="I172" s="220"/>
      <c r="J172" s="221">
        <f>ROUND(I172*H172,2)</f>
        <v>0</v>
      </c>
      <c r="K172" s="217" t="s">
        <v>19</v>
      </c>
      <c r="L172" s="46"/>
      <c r="M172" s="222" t="s">
        <v>19</v>
      </c>
      <c r="N172" s="223" t="s">
        <v>44</v>
      </c>
      <c r="O172" s="86"/>
      <c r="P172" s="224">
        <f>O172*H172</f>
        <v>0</v>
      </c>
      <c r="Q172" s="224">
        <v>0</v>
      </c>
      <c r="R172" s="224">
        <f>Q172*H172</f>
        <v>0</v>
      </c>
      <c r="S172" s="224">
        <v>0</v>
      </c>
      <c r="T172" s="225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6" t="s">
        <v>135</v>
      </c>
      <c r="AT172" s="226" t="s">
        <v>190</v>
      </c>
      <c r="AU172" s="226" t="s">
        <v>80</v>
      </c>
      <c r="AY172" s="19" t="s">
        <v>188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19" t="s">
        <v>80</v>
      </c>
      <c r="BK172" s="227">
        <f>ROUND(I172*H172,2)</f>
        <v>0</v>
      </c>
      <c r="BL172" s="19" t="s">
        <v>135</v>
      </c>
      <c r="BM172" s="226" t="s">
        <v>7885</v>
      </c>
    </row>
    <row r="173" s="2" customFormat="1" ht="16.5" customHeight="1">
      <c r="A173" s="40"/>
      <c r="B173" s="41"/>
      <c r="C173" s="215" t="s">
        <v>1394</v>
      </c>
      <c r="D173" s="215" t="s">
        <v>190</v>
      </c>
      <c r="E173" s="216" t="s">
        <v>7886</v>
      </c>
      <c r="F173" s="217" t="s">
        <v>7887</v>
      </c>
      <c r="G173" s="218" t="s">
        <v>1352</v>
      </c>
      <c r="H173" s="219">
        <v>2</v>
      </c>
      <c r="I173" s="220"/>
      <c r="J173" s="221">
        <f>ROUND(I173*H173,2)</f>
        <v>0</v>
      </c>
      <c r="K173" s="217" t="s">
        <v>19</v>
      </c>
      <c r="L173" s="46"/>
      <c r="M173" s="222" t="s">
        <v>19</v>
      </c>
      <c r="N173" s="223" t="s">
        <v>44</v>
      </c>
      <c r="O173" s="86"/>
      <c r="P173" s="224">
        <f>O173*H173</f>
        <v>0</v>
      </c>
      <c r="Q173" s="224">
        <v>0</v>
      </c>
      <c r="R173" s="224">
        <f>Q173*H173</f>
        <v>0</v>
      </c>
      <c r="S173" s="224">
        <v>0</v>
      </c>
      <c r="T173" s="225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6" t="s">
        <v>135</v>
      </c>
      <c r="AT173" s="226" t="s">
        <v>190</v>
      </c>
      <c r="AU173" s="226" t="s">
        <v>80</v>
      </c>
      <c r="AY173" s="19" t="s">
        <v>188</v>
      </c>
      <c r="BE173" s="227">
        <f>IF(N173="základní",J173,0)</f>
        <v>0</v>
      </c>
      <c r="BF173" s="227">
        <f>IF(N173="snížená",J173,0)</f>
        <v>0</v>
      </c>
      <c r="BG173" s="227">
        <f>IF(N173="zákl. přenesená",J173,0)</f>
        <v>0</v>
      </c>
      <c r="BH173" s="227">
        <f>IF(N173="sníž. přenesená",J173,0)</f>
        <v>0</v>
      </c>
      <c r="BI173" s="227">
        <f>IF(N173="nulová",J173,0)</f>
        <v>0</v>
      </c>
      <c r="BJ173" s="19" t="s">
        <v>80</v>
      </c>
      <c r="BK173" s="227">
        <f>ROUND(I173*H173,2)</f>
        <v>0</v>
      </c>
      <c r="BL173" s="19" t="s">
        <v>135</v>
      </c>
      <c r="BM173" s="226" t="s">
        <v>7888</v>
      </c>
    </row>
    <row r="174" s="2" customFormat="1" ht="16.5" customHeight="1">
      <c r="A174" s="40"/>
      <c r="B174" s="41"/>
      <c r="C174" s="215" t="s">
        <v>1408</v>
      </c>
      <c r="D174" s="215" t="s">
        <v>190</v>
      </c>
      <c r="E174" s="216" t="s">
        <v>7889</v>
      </c>
      <c r="F174" s="217" t="s">
        <v>7890</v>
      </c>
      <c r="G174" s="218" t="s">
        <v>1352</v>
      </c>
      <c r="H174" s="219">
        <v>1</v>
      </c>
      <c r="I174" s="220"/>
      <c r="J174" s="221">
        <f>ROUND(I174*H174,2)</f>
        <v>0</v>
      </c>
      <c r="K174" s="217" t="s">
        <v>19</v>
      </c>
      <c r="L174" s="46"/>
      <c r="M174" s="222" t="s">
        <v>19</v>
      </c>
      <c r="N174" s="223" t="s">
        <v>44</v>
      </c>
      <c r="O174" s="86"/>
      <c r="P174" s="224">
        <f>O174*H174</f>
        <v>0</v>
      </c>
      <c r="Q174" s="224">
        <v>0</v>
      </c>
      <c r="R174" s="224">
        <f>Q174*H174</f>
        <v>0</v>
      </c>
      <c r="S174" s="224">
        <v>0</v>
      </c>
      <c r="T174" s="225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6" t="s">
        <v>135</v>
      </c>
      <c r="AT174" s="226" t="s">
        <v>190</v>
      </c>
      <c r="AU174" s="226" t="s">
        <v>80</v>
      </c>
      <c r="AY174" s="19" t="s">
        <v>188</v>
      </c>
      <c r="BE174" s="227">
        <f>IF(N174="základní",J174,0)</f>
        <v>0</v>
      </c>
      <c r="BF174" s="227">
        <f>IF(N174="snížená",J174,0)</f>
        <v>0</v>
      </c>
      <c r="BG174" s="227">
        <f>IF(N174="zákl. přenesená",J174,0)</f>
        <v>0</v>
      </c>
      <c r="BH174" s="227">
        <f>IF(N174="sníž. přenesená",J174,0)</f>
        <v>0</v>
      </c>
      <c r="BI174" s="227">
        <f>IF(N174="nulová",J174,0)</f>
        <v>0</v>
      </c>
      <c r="BJ174" s="19" t="s">
        <v>80</v>
      </c>
      <c r="BK174" s="227">
        <f>ROUND(I174*H174,2)</f>
        <v>0</v>
      </c>
      <c r="BL174" s="19" t="s">
        <v>135</v>
      </c>
      <c r="BM174" s="226" t="s">
        <v>7891</v>
      </c>
    </row>
    <row r="175" s="2" customFormat="1" ht="16.5" customHeight="1">
      <c r="A175" s="40"/>
      <c r="B175" s="41"/>
      <c r="C175" s="215" t="s">
        <v>1413</v>
      </c>
      <c r="D175" s="215" t="s">
        <v>190</v>
      </c>
      <c r="E175" s="216" t="s">
        <v>7892</v>
      </c>
      <c r="F175" s="217" t="s">
        <v>7893</v>
      </c>
      <c r="G175" s="218" t="s">
        <v>1352</v>
      </c>
      <c r="H175" s="219">
        <v>1</v>
      </c>
      <c r="I175" s="220"/>
      <c r="J175" s="221">
        <f>ROUND(I175*H175,2)</f>
        <v>0</v>
      </c>
      <c r="K175" s="217" t="s">
        <v>19</v>
      </c>
      <c r="L175" s="46"/>
      <c r="M175" s="222" t="s">
        <v>19</v>
      </c>
      <c r="N175" s="223" t="s">
        <v>44</v>
      </c>
      <c r="O175" s="86"/>
      <c r="P175" s="224">
        <f>O175*H175</f>
        <v>0</v>
      </c>
      <c r="Q175" s="224">
        <v>0</v>
      </c>
      <c r="R175" s="224">
        <f>Q175*H175</f>
        <v>0</v>
      </c>
      <c r="S175" s="224">
        <v>0</v>
      </c>
      <c r="T175" s="225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6" t="s">
        <v>135</v>
      </c>
      <c r="AT175" s="226" t="s">
        <v>190</v>
      </c>
      <c r="AU175" s="226" t="s">
        <v>80</v>
      </c>
      <c r="AY175" s="19" t="s">
        <v>188</v>
      </c>
      <c r="BE175" s="227">
        <f>IF(N175="základní",J175,0)</f>
        <v>0</v>
      </c>
      <c r="BF175" s="227">
        <f>IF(N175="snížená",J175,0)</f>
        <v>0</v>
      </c>
      <c r="BG175" s="227">
        <f>IF(N175="zákl. přenesená",J175,0)</f>
        <v>0</v>
      </c>
      <c r="BH175" s="227">
        <f>IF(N175="sníž. přenesená",J175,0)</f>
        <v>0</v>
      </c>
      <c r="BI175" s="227">
        <f>IF(N175="nulová",J175,0)</f>
        <v>0</v>
      </c>
      <c r="BJ175" s="19" t="s">
        <v>80</v>
      </c>
      <c r="BK175" s="227">
        <f>ROUND(I175*H175,2)</f>
        <v>0</v>
      </c>
      <c r="BL175" s="19" t="s">
        <v>135</v>
      </c>
      <c r="BM175" s="226" t="s">
        <v>7894</v>
      </c>
    </row>
    <row r="176" s="2" customFormat="1" ht="16.5" customHeight="1">
      <c r="A176" s="40"/>
      <c r="B176" s="41"/>
      <c r="C176" s="215" t="s">
        <v>1418</v>
      </c>
      <c r="D176" s="215" t="s">
        <v>190</v>
      </c>
      <c r="E176" s="216" t="s">
        <v>7895</v>
      </c>
      <c r="F176" s="217" t="s">
        <v>7896</v>
      </c>
      <c r="G176" s="218" t="s">
        <v>1352</v>
      </c>
      <c r="H176" s="219">
        <v>1</v>
      </c>
      <c r="I176" s="220"/>
      <c r="J176" s="221">
        <f>ROUND(I176*H176,2)</f>
        <v>0</v>
      </c>
      <c r="K176" s="217" t="s">
        <v>19</v>
      </c>
      <c r="L176" s="46"/>
      <c r="M176" s="222" t="s">
        <v>19</v>
      </c>
      <c r="N176" s="223" t="s">
        <v>44</v>
      </c>
      <c r="O176" s="86"/>
      <c r="P176" s="224">
        <f>O176*H176</f>
        <v>0</v>
      </c>
      <c r="Q176" s="224">
        <v>0</v>
      </c>
      <c r="R176" s="224">
        <f>Q176*H176</f>
        <v>0</v>
      </c>
      <c r="S176" s="224">
        <v>0</v>
      </c>
      <c r="T176" s="225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6" t="s">
        <v>135</v>
      </c>
      <c r="AT176" s="226" t="s">
        <v>190</v>
      </c>
      <c r="AU176" s="226" t="s">
        <v>80</v>
      </c>
      <c r="AY176" s="19" t="s">
        <v>188</v>
      </c>
      <c r="BE176" s="227">
        <f>IF(N176="základní",J176,0)</f>
        <v>0</v>
      </c>
      <c r="BF176" s="227">
        <f>IF(N176="snížená",J176,0)</f>
        <v>0</v>
      </c>
      <c r="BG176" s="227">
        <f>IF(N176="zákl. přenesená",J176,0)</f>
        <v>0</v>
      </c>
      <c r="BH176" s="227">
        <f>IF(N176="sníž. přenesená",J176,0)</f>
        <v>0</v>
      </c>
      <c r="BI176" s="227">
        <f>IF(N176="nulová",J176,0)</f>
        <v>0</v>
      </c>
      <c r="BJ176" s="19" t="s">
        <v>80</v>
      </c>
      <c r="BK176" s="227">
        <f>ROUND(I176*H176,2)</f>
        <v>0</v>
      </c>
      <c r="BL176" s="19" t="s">
        <v>135</v>
      </c>
      <c r="BM176" s="226" t="s">
        <v>7897</v>
      </c>
    </row>
    <row r="177" s="2" customFormat="1" ht="16.5" customHeight="1">
      <c r="A177" s="40"/>
      <c r="B177" s="41"/>
      <c r="C177" s="215" t="s">
        <v>1423</v>
      </c>
      <c r="D177" s="215" t="s">
        <v>190</v>
      </c>
      <c r="E177" s="216" t="s">
        <v>7898</v>
      </c>
      <c r="F177" s="217" t="s">
        <v>7899</v>
      </c>
      <c r="G177" s="218" t="s">
        <v>1352</v>
      </c>
      <c r="H177" s="219">
        <v>1</v>
      </c>
      <c r="I177" s="220"/>
      <c r="J177" s="221">
        <f>ROUND(I177*H177,2)</f>
        <v>0</v>
      </c>
      <c r="K177" s="217" t="s">
        <v>19</v>
      </c>
      <c r="L177" s="46"/>
      <c r="M177" s="222" t="s">
        <v>19</v>
      </c>
      <c r="N177" s="223" t="s">
        <v>44</v>
      </c>
      <c r="O177" s="86"/>
      <c r="P177" s="224">
        <f>O177*H177</f>
        <v>0</v>
      </c>
      <c r="Q177" s="224">
        <v>0</v>
      </c>
      <c r="R177" s="224">
        <f>Q177*H177</f>
        <v>0</v>
      </c>
      <c r="S177" s="224">
        <v>0</v>
      </c>
      <c r="T177" s="225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6" t="s">
        <v>135</v>
      </c>
      <c r="AT177" s="226" t="s">
        <v>190</v>
      </c>
      <c r="AU177" s="226" t="s">
        <v>80</v>
      </c>
      <c r="AY177" s="19" t="s">
        <v>188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19" t="s">
        <v>80</v>
      </c>
      <c r="BK177" s="227">
        <f>ROUND(I177*H177,2)</f>
        <v>0</v>
      </c>
      <c r="BL177" s="19" t="s">
        <v>135</v>
      </c>
      <c r="BM177" s="226" t="s">
        <v>7900</v>
      </c>
    </row>
    <row r="178" s="2" customFormat="1" ht="16.5" customHeight="1">
      <c r="A178" s="40"/>
      <c r="B178" s="41"/>
      <c r="C178" s="215" t="s">
        <v>1430</v>
      </c>
      <c r="D178" s="215" t="s">
        <v>190</v>
      </c>
      <c r="E178" s="216" t="s">
        <v>7901</v>
      </c>
      <c r="F178" s="217" t="s">
        <v>7902</v>
      </c>
      <c r="G178" s="218" t="s">
        <v>1352</v>
      </c>
      <c r="H178" s="219">
        <v>1</v>
      </c>
      <c r="I178" s="220"/>
      <c r="J178" s="221">
        <f>ROUND(I178*H178,2)</f>
        <v>0</v>
      </c>
      <c r="K178" s="217" t="s">
        <v>19</v>
      </c>
      <c r="L178" s="46"/>
      <c r="M178" s="222" t="s">
        <v>19</v>
      </c>
      <c r="N178" s="223" t="s">
        <v>44</v>
      </c>
      <c r="O178" s="86"/>
      <c r="P178" s="224">
        <f>O178*H178</f>
        <v>0</v>
      </c>
      <c r="Q178" s="224">
        <v>0</v>
      </c>
      <c r="R178" s="224">
        <f>Q178*H178</f>
        <v>0</v>
      </c>
      <c r="S178" s="224">
        <v>0</v>
      </c>
      <c r="T178" s="225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6" t="s">
        <v>135</v>
      </c>
      <c r="AT178" s="226" t="s">
        <v>190</v>
      </c>
      <c r="AU178" s="226" t="s">
        <v>80</v>
      </c>
      <c r="AY178" s="19" t="s">
        <v>188</v>
      </c>
      <c r="BE178" s="227">
        <f>IF(N178="základní",J178,0)</f>
        <v>0</v>
      </c>
      <c r="BF178" s="227">
        <f>IF(N178="snížená",J178,0)</f>
        <v>0</v>
      </c>
      <c r="BG178" s="227">
        <f>IF(N178="zákl. přenesená",J178,0)</f>
        <v>0</v>
      </c>
      <c r="BH178" s="227">
        <f>IF(N178="sníž. přenesená",J178,0)</f>
        <v>0</v>
      </c>
      <c r="BI178" s="227">
        <f>IF(N178="nulová",J178,0)</f>
        <v>0</v>
      </c>
      <c r="BJ178" s="19" t="s">
        <v>80</v>
      </c>
      <c r="BK178" s="227">
        <f>ROUND(I178*H178,2)</f>
        <v>0</v>
      </c>
      <c r="BL178" s="19" t="s">
        <v>135</v>
      </c>
      <c r="BM178" s="226" t="s">
        <v>7903</v>
      </c>
    </row>
    <row r="179" s="2" customFormat="1" ht="16.5" customHeight="1">
      <c r="A179" s="40"/>
      <c r="B179" s="41"/>
      <c r="C179" s="215" t="s">
        <v>1435</v>
      </c>
      <c r="D179" s="215" t="s">
        <v>190</v>
      </c>
      <c r="E179" s="216" t="s">
        <v>7886</v>
      </c>
      <c r="F179" s="217" t="s">
        <v>7887</v>
      </c>
      <c r="G179" s="218" t="s">
        <v>1352</v>
      </c>
      <c r="H179" s="219">
        <v>2</v>
      </c>
      <c r="I179" s="220"/>
      <c r="J179" s="221">
        <f>ROUND(I179*H179,2)</f>
        <v>0</v>
      </c>
      <c r="K179" s="217" t="s">
        <v>19</v>
      </c>
      <c r="L179" s="46"/>
      <c r="M179" s="222" t="s">
        <v>19</v>
      </c>
      <c r="N179" s="223" t="s">
        <v>44</v>
      </c>
      <c r="O179" s="86"/>
      <c r="P179" s="224">
        <f>O179*H179</f>
        <v>0</v>
      </c>
      <c r="Q179" s="224">
        <v>0</v>
      </c>
      <c r="R179" s="224">
        <f>Q179*H179</f>
        <v>0</v>
      </c>
      <c r="S179" s="224">
        <v>0</v>
      </c>
      <c r="T179" s="225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6" t="s">
        <v>135</v>
      </c>
      <c r="AT179" s="226" t="s">
        <v>190</v>
      </c>
      <c r="AU179" s="226" t="s">
        <v>80</v>
      </c>
      <c r="AY179" s="19" t="s">
        <v>188</v>
      </c>
      <c r="BE179" s="227">
        <f>IF(N179="základní",J179,0)</f>
        <v>0</v>
      </c>
      <c r="BF179" s="227">
        <f>IF(N179="snížená",J179,0)</f>
        <v>0</v>
      </c>
      <c r="BG179" s="227">
        <f>IF(N179="zákl. přenesená",J179,0)</f>
        <v>0</v>
      </c>
      <c r="BH179" s="227">
        <f>IF(N179="sníž. přenesená",J179,0)</f>
        <v>0</v>
      </c>
      <c r="BI179" s="227">
        <f>IF(N179="nulová",J179,0)</f>
        <v>0</v>
      </c>
      <c r="BJ179" s="19" t="s">
        <v>80</v>
      </c>
      <c r="BK179" s="227">
        <f>ROUND(I179*H179,2)</f>
        <v>0</v>
      </c>
      <c r="BL179" s="19" t="s">
        <v>135</v>
      </c>
      <c r="BM179" s="226" t="s">
        <v>7904</v>
      </c>
    </row>
    <row r="180" s="2" customFormat="1" ht="16.5" customHeight="1">
      <c r="A180" s="40"/>
      <c r="B180" s="41"/>
      <c r="C180" s="215" t="s">
        <v>1442</v>
      </c>
      <c r="D180" s="215" t="s">
        <v>190</v>
      </c>
      <c r="E180" s="216" t="s">
        <v>7889</v>
      </c>
      <c r="F180" s="217" t="s">
        <v>7890</v>
      </c>
      <c r="G180" s="218" t="s">
        <v>1352</v>
      </c>
      <c r="H180" s="219">
        <v>1</v>
      </c>
      <c r="I180" s="220"/>
      <c r="J180" s="221">
        <f>ROUND(I180*H180,2)</f>
        <v>0</v>
      </c>
      <c r="K180" s="217" t="s">
        <v>19</v>
      </c>
      <c r="L180" s="46"/>
      <c r="M180" s="222" t="s">
        <v>19</v>
      </c>
      <c r="N180" s="223" t="s">
        <v>44</v>
      </c>
      <c r="O180" s="86"/>
      <c r="P180" s="224">
        <f>O180*H180</f>
        <v>0</v>
      </c>
      <c r="Q180" s="224">
        <v>0</v>
      </c>
      <c r="R180" s="224">
        <f>Q180*H180</f>
        <v>0</v>
      </c>
      <c r="S180" s="224">
        <v>0</v>
      </c>
      <c r="T180" s="225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6" t="s">
        <v>135</v>
      </c>
      <c r="AT180" s="226" t="s">
        <v>190</v>
      </c>
      <c r="AU180" s="226" t="s">
        <v>80</v>
      </c>
      <c r="AY180" s="19" t="s">
        <v>188</v>
      </c>
      <c r="BE180" s="227">
        <f>IF(N180="základní",J180,0)</f>
        <v>0</v>
      </c>
      <c r="BF180" s="227">
        <f>IF(N180="snížená",J180,0)</f>
        <v>0</v>
      </c>
      <c r="BG180" s="227">
        <f>IF(N180="zákl. přenesená",J180,0)</f>
        <v>0</v>
      </c>
      <c r="BH180" s="227">
        <f>IF(N180="sníž. přenesená",J180,0)</f>
        <v>0</v>
      </c>
      <c r="BI180" s="227">
        <f>IF(N180="nulová",J180,0)</f>
        <v>0</v>
      </c>
      <c r="BJ180" s="19" t="s">
        <v>80</v>
      </c>
      <c r="BK180" s="227">
        <f>ROUND(I180*H180,2)</f>
        <v>0</v>
      </c>
      <c r="BL180" s="19" t="s">
        <v>135</v>
      </c>
      <c r="BM180" s="226" t="s">
        <v>7905</v>
      </c>
    </row>
    <row r="181" s="2" customFormat="1" ht="16.5" customHeight="1">
      <c r="A181" s="40"/>
      <c r="B181" s="41"/>
      <c r="C181" s="215" t="s">
        <v>1449</v>
      </c>
      <c r="D181" s="215" t="s">
        <v>190</v>
      </c>
      <c r="E181" s="216" t="s">
        <v>7877</v>
      </c>
      <c r="F181" s="217" t="s">
        <v>7878</v>
      </c>
      <c r="G181" s="218" t="s">
        <v>1352</v>
      </c>
      <c r="H181" s="219">
        <v>1</v>
      </c>
      <c r="I181" s="220"/>
      <c r="J181" s="221">
        <f>ROUND(I181*H181,2)</f>
        <v>0</v>
      </c>
      <c r="K181" s="217" t="s">
        <v>19</v>
      </c>
      <c r="L181" s="46"/>
      <c r="M181" s="222" t="s">
        <v>19</v>
      </c>
      <c r="N181" s="223" t="s">
        <v>44</v>
      </c>
      <c r="O181" s="86"/>
      <c r="P181" s="224">
        <f>O181*H181</f>
        <v>0</v>
      </c>
      <c r="Q181" s="224">
        <v>0</v>
      </c>
      <c r="R181" s="224">
        <f>Q181*H181</f>
        <v>0</v>
      </c>
      <c r="S181" s="224">
        <v>0</v>
      </c>
      <c r="T181" s="225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6" t="s">
        <v>135</v>
      </c>
      <c r="AT181" s="226" t="s">
        <v>190</v>
      </c>
      <c r="AU181" s="226" t="s">
        <v>80</v>
      </c>
      <c r="AY181" s="19" t="s">
        <v>188</v>
      </c>
      <c r="BE181" s="227">
        <f>IF(N181="základní",J181,0)</f>
        <v>0</v>
      </c>
      <c r="BF181" s="227">
        <f>IF(N181="snížená",J181,0)</f>
        <v>0</v>
      </c>
      <c r="BG181" s="227">
        <f>IF(N181="zákl. přenesená",J181,0)</f>
        <v>0</v>
      </c>
      <c r="BH181" s="227">
        <f>IF(N181="sníž. přenesená",J181,0)</f>
        <v>0</v>
      </c>
      <c r="BI181" s="227">
        <f>IF(N181="nulová",J181,0)</f>
        <v>0</v>
      </c>
      <c r="BJ181" s="19" t="s">
        <v>80</v>
      </c>
      <c r="BK181" s="227">
        <f>ROUND(I181*H181,2)</f>
        <v>0</v>
      </c>
      <c r="BL181" s="19" t="s">
        <v>135</v>
      </c>
      <c r="BM181" s="226" t="s">
        <v>7906</v>
      </c>
    </row>
    <row r="182" s="2" customFormat="1" ht="16.5" customHeight="1">
      <c r="A182" s="40"/>
      <c r="B182" s="41"/>
      <c r="C182" s="215" t="s">
        <v>1454</v>
      </c>
      <c r="D182" s="215" t="s">
        <v>190</v>
      </c>
      <c r="E182" s="216" t="s">
        <v>7874</v>
      </c>
      <c r="F182" s="217" t="s">
        <v>7875</v>
      </c>
      <c r="G182" s="218" t="s">
        <v>1352</v>
      </c>
      <c r="H182" s="219">
        <v>1</v>
      </c>
      <c r="I182" s="220"/>
      <c r="J182" s="221">
        <f>ROUND(I182*H182,2)</f>
        <v>0</v>
      </c>
      <c r="K182" s="217" t="s">
        <v>19</v>
      </c>
      <c r="L182" s="46"/>
      <c r="M182" s="222" t="s">
        <v>19</v>
      </c>
      <c r="N182" s="223" t="s">
        <v>44</v>
      </c>
      <c r="O182" s="86"/>
      <c r="P182" s="224">
        <f>O182*H182</f>
        <v>0</v>
      </c>
      <c r="Q182" s="224">
        <v>0</v>
      </c>
      <c r="R182" s="224">
        <f>Q182*H182</f>
        <v>0</v>
      </c>
      <c r="S182" s="224">
        <v>0</v>
      </c>
      <c r="T182" s="225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6" t="s">
        <v>135</v>
      </c>
      <c r="AT182" s="226" t="s">
        <v>190</v>
      </c>
      <c r="AU182" s="226" t="s">
        <v>80</v>
      </c>
      <c r="AY182" s="19" t="s">
        <v>188</v>
      </c>
      <c r="BE182" s="227">
        <f>IF(N182="základní",J182,0)</f>
        <v>0</v>
      </c>
      <c r="BF182" s="227">
        <f>IF(N182="snížená",J182,0)</f>
        <v>0</v>
      </c>
      <c r="BG182" s="227">
        <f>IF(N182="zákl. přenesená",J182,0)</f>
        <v>0</v>
      </c>
      <c r="BH182" s="227">
        <f>IF(N182="sníž. přenesená",J182,0)</f>
        <v>0</v>
      </c>
      <c r="BI182" s="227">
        <f>IF(N182="nulová",J182,0)</f>
        <v>0</v>
      </c>
      <c r="BJ182" s="19" t="s">
        <v>80</v>
      </c>
      <c r="BK182" s="227">
        <f>ROUND(I182*H182,2)</f>
        <v>0</v>
      </c>
      <c r="BL182" s="19" t="s">
        <v>135</v>
      </c>
      <c r="BM182" s="226" t="s">
        <v>7907</v>
      </c>
    </row>
    <row r="183" s="2" customFormat="1" ht="16.5" customHeight="1">
      <c r="A183" s="40"/>
      <c r="B183" s="41"/>
      <c r="C183" s="215" t="s">
        <v>1458</v>
      </c>
      <c r="D183" s="215" t="s">
        <v>190</v>
      </c>
      <c r="E183" s="216" t="s">
        <v>7866</v>
      </c>
      <c r="F183" s="217" t="s">
        <v>7867</v>
      </c>
      <c r="G183" s="218" t="s">
        <v>1352</v>
      </c>
      <c r="H183" s="219">
        <v>1</v>
      </c>
      <c r="I183" s="220"/>
      <c r="J183" s="221">
        <f>ROUND(I183*H183,2)</f>
        <v>0</v>
      </c>
      <c r="K183" s="217" t="s">
        <v>19</v>
      </c>
      <c r="L183" s="46"/>
      <c r="M183" s="222" t="s">
        <v>19</v>
      </c>
      <c r="N183" s="223" t="s">
        <v>44</v>
      </c>
      <c r="O183" s="86"/>
      <c r="P183" s="224">
        <f>O183*H183</f>
        <v>0</v>
      </c>
      <c r="Q183" s="224">
        <v>0</v>
      </c>
      <c r="R183" s="224">
        <f>Q183*H183</f>
        <v>0</v>
      </c>
      <c r="S183" s="224">
        <v>0</v>
      </c>
      <c r="T183" s="225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6" t="s">
        <v>135</v>
      </c>
      <c r="AT183" s="226" t="s">
        <v>190</v>
      </c>
      <c r="AU183" s="226" t="s">
        <v>80</v>
      </c>
      <c r="AY183" s="19" t="s">
        <v>188</v>
      </c>
      <c r="BE183" s="227">
        <f>IF(N183="základní",J183,0)</f>
        <v>0</v>
      </c>
      <c r="BF183" s="227">
        <f>IF(N183="snížená",J183,0)</f>
        <v>0</v>
      </c>
      <c r="BG183" s="227">
        <f>IF(N183="zákl. přenesená",J183,0)</f>
        <v>0</v>
      </c>
      <c r="BH183" s="227">
        <f>IF(N183="sníž. přenesená",J183,0)</f>
        <v>0</v>
      </c>
      <c r="BI183" s="227">
        <f>IF(N183="nulová",J183,0)</f>
        <v>0</v>
      </c>
      <c r="BJ183" s="19" t="s">
        <v>80</v>
      </c>
      <c r="BK183" s="227">
        <f>ROUND(I183*H183,2)</f>
        <v>0</v>
      </c>
      <c r="BL183" s="19" t="s">
        <v>135</v>
      </c>
      <c r="BM183" s="226" t="s">
        <v>7908</v>
      </c>
    </row>
    <row r="184" s="2" customFormat="1" ht="16.5" customHeight="1">
      <c r="A184" s="40"/>
      <c r="B184" s="41"/>
      <c r="C184" s="215" t="s">
        <v>1462</v>
      </c>
      <c r="D184" s="215" t="s">
        <v>190</v>
      </c>
      <c r="E184" s="216" t="s">
        <v>7909</v>
      </c>
      <c r="F184" s="217" t="s">
        <v>7910</v>
      </c>
      <c r="G184" s="218" t="s">
        <v>1352</v>
      </c>
      <c r="H184" s="219">
        <v>1</v>
      </c>
      <c r="I184" s="220"/>
      <c r="J184" s="221">
        <f>ROUND(I184*H184,2)</f>
        <v>0</v>
      </c>
      <c r="K184" s="217" t="s">
        <v>19</v>
      </c>
      <c r="L184" s="46"/>
      <c r="M184" s="222" t="s">
        <v>19</v>
      </c>
      <c r="N184" s="223" t="s">
        <v>44</v>
      </c>
      <c r="O184" s="86"/>
      <c r="P184" s="224">
        <f>O184*H184</f>
        <v>0</v>
      </c>
      <c r="Q184" s="224">
        <v>0</v>
      </c>
      <c r="R184" s="224">
        <f>Q184*H184</f>
        <v>0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135</v>
      </c>
      <c r="AT184" s="226" t="s">
        <v>190</v>
      </c>
      <c r="AU184" s="226" t="s">
        <v>80</v>
      </c>
      <c r="AY184" s="19" t="s">
        <v>188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135</v>
      </c>
      <c r="BM184" s="226" t="s">
        <v>7911</v>
      </c>
    </row>
    <row r="185" s="2" customFormat="1" ht="16.5" customHeight="1">
      <c r="A185" s="40"/>
      <c r="B185" s="41"/>
      <c r="C185" s="215" t="s">
        <v>1466</v>
      </c>
      <c r="D185" s="215" t="s">
        <v>190</v>
      </c>
      <c r="E185" s="216" t="s">
        <v>7866</v>
      </c>
      <c r="F185" s="217" t="s">
        <v>7867</v>
      </c>
      <c r="G185" s="218" t="s">
        <v>1352</v>
      </c>
      <c r="H185" s="219">
        <v>1</v>
      </c>
      <c r="I185" s="220"/>
      <c r="J185" s="221">
        <f>ROUND(I185*H185,2)</f>
        <v>0</v>
      </c>
      <c r="K185" s="217" t="s">
        <v>19</v>
      </c>
      <c r="L185" s="46"/>
      <c r="M185" s="222" t="s">
        <v>19</v>
      </c>
      <c r="N185" s="223" t="s">
        <v>44</v>
      </c>
      <c r="O185" s="86"/>
      <c r="P185" s="224">
        <f>O185*H185</f>
        <v>0</v>
      </c>
      <c r="Q185" s="224">
        <v>0</v>
      </c>
      <c r="R185" s="224">
        <f>Q185*H185</f>
        <v>0</v>
      </c>
      <c r="S185" s="224">
        <v>0</v>
      </c>
      <c r="T185" s="225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6" t="s">
        <v>135</v>
      </c>
      <c r="AT185" s="226" t="s">
        <v>190</v>
      </c>
      <c r="AU185" s="226" t="s">
        <v>80</v>
      </c>
      <c r="AY185" s="19" t="s">
        <v>188</v>
      </c>
      <c r="BE185" s="227">
        <f>IF(N185="základní",J185,0)</f>
        <v>0</v>
      </c>
      <c r="BF185" s="227">
        <f>IF(N185="snížená",J185,0)</f>
        <v>0</v>
      </c>
      <c r="BG185" s="227">
        <f>IF(N185="zákl. přenesená",J185,0)</f>
        <v>0</v>
      </c>
      <c r="BH185" s="227">
        <f>IF(N185="sníž. přenesená",J185,0)</f>
        <v>0</v>
      </c>
      <c r="BI185" s="227">
        <f>IF(N185="nulová",J185,0)</f>
        <v>0</v>
      </c>
      <c r="BJ185" s="19" t="s">
        <v>80</v>
      </c>
      <c r="BK185" s="227">
        <f>ROUND(I185*H185,2)</f>
        <v>0</v>
      </c>
      <c r="BL185" s="19" t="s">
        <v>135</v>
      </c>
      <c r="BM185" s="226" t="s">
        <v>7912</v>
      </c>
    </row>
    <row r="186" s="2" customFormat="1" ht="16.5" customHeight="1">
      <c r="A186" s="40"/>
      <c r="B186" s="41"/>
      <c r="C186" s="215" t="s">
        <v>1471</v>
      </c>
      <c r="D186" s="215" t="s">
        <v>190</v>
      </c>
      <c r="E186" s="216" t="s">
        <v>7913</v>
      </c>
      <c r="F186" s="217" t="s">
        <v>7914</v>
      </c>
      <c r="G186" s="218" t="s">
        <v>1352</v>
      </c>
      <c r="H186" s="219">
        <v>1</v>
      </c>
      <c r="I186" s="220"/>
      <c r="J186" s="221">
        <f>ROUND(I186*H186,2)</f>
        <v>0</v>
      </c>
      <c r="K186" s="217" t="s">
        <v>19</v>
      </c>
      <c r="L186" s="46"/>
      <c r="M186" s="222" t="s">
        <v>19</v>
      </c>
      <c r="N186" s="223" t="s">
        <v>44</v>
      </c>
      <c r="O186" s="86"/>
      <c r="P186" s="224">
        <f>O186*H186</f>
        <v>0</v>
      </c>
      <c r="Q186" s="224">
        <v>0</v>
      </c>
      <c r="R186" s="224">
        <f>Q186*H186</f>
        <v>0</v>
      </c>
      <c r="S186" s="224">
        <v>0</v>
      </c>
      <c r="T186" s="225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6" t="s">
        <v>135</v>
      </c>
      <c r="AT186" s="226" t="s">
        <v>190</v>
      </c>
      <c r="AU186" s="226" t="s">
        <v>80</v>
      </c>
      <c r="AY186" s="19" t="s">
        <v>188</v>
      </c>
      <c r="BE186" s="227">
        <f>IF(N186="základní",J186,0)</f>
        <v>0</v>
      </c>
      <c r="BF186" s="227">
        <f>IF(N186="snížená",J186,0)</f>
        <v>0</v>
      </c>
      <c r="BG186" s="227">
        <f>IF(N186="zákl. přenesená",J186,0)</f>
        <v>0</v>
      </c>
      <c r="BH186" s="227">
        <f>IF(N186="sníž. přenesená",J186,0)</f>
        <v>0</v>
      </c>
      <c r="BI186" s="227">
        <f>IF(N186="nulová",J186,0)</f>
        <v>0</v>
      </c>
      <c r="BJ186" s="19" t="s">
        <v>80</v>
      </c>
      <c r="BK186" s="227">
        <f>ROUND(I186*H186,2)</f>
        <v>0</v>
      </c>
      <c r="BL186" s="19" t="s">
        <v>135</v>
      </c>
      <c r="BM186" s="226" t="s">
        <v>7915</v>
      </c>
    </row>
    <row r="187" s="2" customFormat="1" ht="16.5" customHeight="1">
      <c r="A187" s="40"/>
      <c r="B187" s="41"/>
      <c r="C187" s="215" t="s">
        <v>1476</v>
      </c>
      <c r="D187" s="215" t="s">
        <v>190</v>
      </c>
      <c r="E187" s="216" t="s">
        <v>7916</v>
      </c>
      <c r="F187" s="217" t="s">
        <v>7917</v>
      </c>
      <c r="G187" s="218" t="s">
        <v>1352</v>
      </c>
      <c r="H187" s="219">
        <v>1</v>
      </c>
      <c r="I187" s="220"/>
      <c r="J187" s="221">
        <f>ROUND(I187*H187,2)</f>
        <v>0</v>
      </c>
      <c r="K187" s="217" t="s">
        <v>19</v>
      </c>
      <c r="L187" s="46"/>
      <c r="M187" s="222" t="s">
        <v>19</v>
      </c>
      <c r="N187" s="223" t="s">
        <v>44</v>
      </c>
      <c r="O187" s="86"/>
      <c r="P187" s="224">
        <f>O187*H187</f>
        <v>0</v>
      </c>
      <c r="Q187" s="224">
        <v>0</v>
      </c>
      <c r="R187" s="224">
        <f>Q187*H187</f>
        <v>0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135</v>
      </c>
      <c r="AT187" s="226" t="s">
        <v>190</v>
      </c>
      <c r="AU187" s="226" t="s">
        <v>80</v>
      </c>
      <c r="AY187" s="19" t="s">
        <v>188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135</v>
      </c>
      <c r="BM187" s="226" t="s">
        <v>7918</v>
      </c>
    </row>
    <row r="188" s="2" customFormat="1" ht="16.5" customHeight="1">
      <c r="A188" s="40"/>
      <c r="B188" s="41"/>
      <c r="C188" s="215" t="s">
        <v>1481</v>
      </c>
      <c r="D188" s="215" t="s">
        <v>190</v>
      </c>
      <c r="E188" s="216" t="s">
        <v>7919</v>
      </c>
      <c r="F188" s="217" t="s">
        <v>7835</v>
      </c>
      <c r="G188" s="218" t="s">
        <v>1352</v>
      </c>
      <c r="H188" s="219">
        <v>1</v>
      </c>
      <c r="I188" s="220"/>
      <c r="J188" s="221">
        <f>ROUND(I188*H188,2)</f>
        <v>0</v>
      </c>
      <c r="K188" s="217" t="s">
        <v>19</v>
      </c>
      <c r="L188" s="46"/>
      <c r="M188" s="222" t="s">
        <v>19</v>
      </c>
      <c r="N188" s="223" t="s">
        <v>44</v>
      </c>
      <c r="O188" s="86"/>
      <c r="P188" s="224">
        <f>O188*H188</f>
        <v>0</v>
      </c>
      <c r="Q188" s="224">
        <v>0</v>
      </c>
      <c r="R188" s="224">
        <f>Q188*H188</f>
        <v>0</v>
      </c>
      <c r="S188" s="224">
        <v>0</v>
      </c>
      <c r="T188" s="225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6" t="s">
        <v>135</v>
      </c>
      <c r="AT188" s="226" t="s">
        <v>190</v>
      </c>
      <c r="AU188" s="226" t="s">
        <v>80</v>
      </c>
      <c r="AY188" s="19" t="s">
        <v>188</v>
      </c>
      <c r="BE188" s="227">
        <f>IF(N188="základní",J188,0)</f>
        <v>0</v>
      </c>
      <c r="BF188" s="227">
        <f>IF(N188="snížená",J188,0)</f>
        <v>0</v>
      </c>
      <c r="BG188" s="227">
        <f>IF(N188="zákl. přenesená",J188,0)</f>
        <v>0</v>
      </c>
      <c r="BH188" s="227">
        <f>IF(N188="sníž. přenesená",J188,0)</f>
        <v>0</v>
      </c>
      <c r="BI188" s="227">
        <f>IF(N188="nulová",J188,0)</f>
        <v>0</v>
      </c>
      <c r="BJ188" s="19" t="s">
        <v>80</v>
      </c>
      <c r="BK188" s="227">
        <f>ROUND(I188*H188,2)</f>
        <v>0</v>
      </c>
      <c r="BL188" s="19" t="s">
        <v>135</v>
      </c>
      <c r="BM188" s="226" t="s">
        <v>7920</v>
      </c>
    </row>
    <row r="189" s="2" customFormat="1" ht="16.5" customHeight="1">
      <c r="A189" s="40"/>
      <c r="B189" s="41"/>
      <c r="C189" s="215" t="s">
        <v>1487</v>
      </c>
      <c r="D189" s="215" t="s">
        <v>190</v>
      </c>
      <c r="E189" s="216" t="s">
        <v>5854</v>
      </c>
      <c r="F189" s="217" t="s">
        <v>5855</v>
      </c>
      <c r="G189" s="218" t="s">
        <v>501</v>
      </c>
      <c r="H189" s="219">
        <v>18.399999999999999</v>
      </c>
      <c r="I189" s="220"/>
      <c r="J189" s="221">
        <f>ROUND(I189*H189,2)</f>
        <v>0</v>
      </c>
      <c r="K189" s="217" t="s">
        <v>19</v>
      </c>
      <c r="L189" s="46"/>
      <c r="M189" s="222" t="s">
        <v>19</v>
      </c>
      <c r="N189" s="223" t="s">
        <v>44</v>
      </c>
      <c r="O189" s="86"/>
      <c r="P189" s="224">
        <f>O189*H189</f>
        <v>0</v>
      </c>
      <c r="Q189" s="224">
        <v>0</v>
      </c>
      <c r="R189" s="224">
        <f>Q189*H189</f>
        <v>0</v>
      </c>
      <c r="S189" s="224">
        <v>0</v>
      </c>
      <c r="T189" s="225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6" t="s">
        <v>135</v>
      </c>
      <c r="AT189" s="226" t="s">
        <v>190</v>
      </c>
      <c r="AU189" s="226" t="s">
        <v>80</v>
      </c>
      <c r="AY189" s="19" t="s">
        <v>188</v>
      </c>
      <c r="BE189" s="227">
        <f>IF(N189="základní",J189,0)</f>
        <v>0</v>
      </c>
      <c r="BF189" s="227">
        <f>IF(N189="snížená",J189,0)</f>
        <v>0</v>
      </c>
      <c r="BG189" s="227">
        <f>IF(N189="zákl. přenesená",J189,0)</f>
        <v>0</v>
      </c>
      <c r="BH189" s="227">
        <f>IF(N189="sníž. přenesená",J189,0)</f>
        <v>0</v>
      </c>
      <c r="BI189" s="227">
        <f>IF(N189="nulová",J189,0)</f>
        <v>0</v>
      </c>
      <c r="BJ189" s="19" t="s">
        <v>80</v>
      </c>
      <c r="BK189" s="227">
        <f>ROUND(I189*H189,2)</f>
        <v>0</v>
      </c>
      <c r="BL189" s="19" t="s">
        <v>135</v>
      </c>
      <c r="BM189" s="226" t="s">
        <v>7921</v>
      </c>
    </row>
    <row r="190" s="2" customFormat="1" ht="16.5" customHeight="1">
      <c r="A190" s="40"/>
      <c r="B190" s="41"/>
      <c r="C190" s="215" t="s">
        <v>1506</v>
      </c>
      <c r="D190" s="215" t="s">
        <v>190</v>
      </c>
      <c r="E190" s="216" t="s">
        <v>5857</v>
      </c>
      <c r="F190" s="217" t="s">
        <v>5858</v>
      </c>
      <c r="G190" s="218" t="s">
        <v>1352</v>
      </c>
      <c r="H190" s="219">
        <v>23</v>
      </c>
      <c r="I190" s="220"/>
      <c r="J190" s="221">
        <f>ROUND(I190*H190,2)</f>
        <v>0</v>
      </c>
      <c r="K190" s="217" t="s">
        <v>19</v>
      </c>
      <c r="L190" s="46"/>
      <c r="M190" s="222" t="s">
        <v>19</v>
      </c>
      <c r="N190" s="223" t="s">
        <v>44</v>
      </c>
      <c r="O190" s="86"/>
      <c r="P190" s="224">
        <f>O190*H190</f>
        <v>0</v>
      </c>
      <c r="Q190" s="224">
        <v>0</v>
      </c>
      <c r="R190" s="224">
        <f>Q190*H190</f>
        <v>0</v>
      </c>
      <c r="S190" s="224">
        <v>0</v>
      </c>
      <c r="T190" s="225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135</v>
      </c>
      <c r="AT190" s="226" t="s">
        <v>190</v>
      </c>
      <c r="AU190" s="226" t="s">
        <v>80</v>
      </c>
      <c r="AY190" s="19" t="s">
        <v>188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135</v>
      </c>
      <c r="BM190" s="226" t="s">
        <v>7922</v>
      </c>
    </row>
    <row r="191" s="2" customFormat="1" ht="16.5" customHeight="1">
      <c r="A191" s="40"/>
      <c r="B191" s="41"/>
      <c r="C191" s="215" t="s">
        <v>1511</v>
      </c>
      <c r="D191" s="215" t="s">
        <v>190</v>
      </c>
      <c r="E191" s="216" t="s">
        <v>5496</v>
      </c>
      <c r="F191" s="217" t="s">
        <v>5497</v>
      </c>
      <c r="G191" s="218" t="s">
        <v>501</v>
      </c>
      <c r="H191" s="219">
        <v>5</v>
      </c>
      <c r="I191" s="220"/>
      <c r="J191" s="221">
        <f>ROUND(I191*H191,2)</f>
        <v>0</v>
      </c>
      <c r="K191" s="217" t="s">
        <v>19</v>
      </c>
      <c r="L191" s="46"/>
      <c r="M191" s="222" t="s">
        <v>19</v>
      </c>
      <c r="N191" s="223" t="s">
        <v>44</v>
      </c>
      <c r="O191" s="86"/>
      <c r="P191" s="224">
        <f>O191*H191</f>
        <v>0</v>
      </c>
      <c r="Q191" s="224">
        <v>0</v>
      </c>
      <c r="R191" s="224">
        <f>Q191*H191</f>
        <v>0</v>
      </c>
      <c r="S191" s="224">
        <v>0</v>
      </c>
      <c r="T191" s="225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6" t="s">
        <v>135</v>
      </c>
      <c r="AT191" s="226" t="s">
        <v>190</v>
      </c>
      <c r="AU191" s="226" t="s">
        <v>80</v>
      </c>
      <c r="AY191" s="19" t="s">
        <v>188</v>
      </c>
      <c r="BE191" s="227">
        <f>IF(N191="základní",J191,0)</f>
        <v>0</v>
      </c>
      <c r="BF191" s="227">
        <f>IF(N191="snížená",J191,0)</f>
        <v>0</v>
      </c>
      <c r="BG191" s="227">
        <f>IF(N191="zákl. přenesená",J191,0)</f>
        <v>0</v>
      </c>
      <c r="BH191" s="227">
        <f>IF(N191="sníž. přenesená",J191,0)</f>
        <v>0</v>
      </c>
      <c r="BI191" s="227">
        <f>IF(N191="nulová",J191,0)</f>
        <v>0</v>
      </c>
      <c r="BJ191" s="19" t="s">
        <v>80</v>
      </c>
      <c r="BK191" s="227">
        <f>ROUND(I191*H191,2)</f>
        <v>0</v>
      </c>
      <c r="BL191" s="19" t="s">
        <v>135</v>
      </c>
      <c r="BM191" s="226" t="s">
        <v>7923</v>
      </c>
    </row>
    <row r="192" s="2" customFormat="1" ht="16.5" customHeight="1">
      <c r="A192" s="40"/>
      <c r="B192" s="41"/>
      <c r="C192" s="215" t="s">
        <v>1934</v>
      </c>
      <c r="D192" s="215" t="s">
        <v>190</v>
      </c>
      <c r="E192" s="216" t="s">
        <v>5498</v>
      </c>
      <c r="F192" s="217" t="s">
        <v>5499</v>
      </c>
      <c r="G192" s="218" t="s">
        <v>501</v>
      </c>
      <c r="H192" s="219">
        <v>5</v>
      </c>
      <c r="I192" s="220"/>
      <c r="J192" s="221">
        <f>ROUND(I192*H192,2)</f>
        <v>0</v>
      </c>
      <c r="K192" s="217" t="s">
        <v>19</v>
      </c>
      <c r="L192" s="46"/>
      <c r="M192" s="222" t="s">
        <v>19</v>
      </c>
      <c r="N192" s="223" t="s">
        <v>44</v>
      </c>
      <c r="O192" s="86"/>
      <c r="P192" s="224">
        <f>O192*H192</f>
        <v>0</v>
      </c>
      <c r="Q192" s="224">
        <v>0</v>
      </c>
      <c r="R192" s="224">
        <f>Q192*H192</f>
        <v>0</v>
      </c>
      <c r="S192" s="224">
        <v>0</v>
      </c>
      <c r="T192" s="225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6" t="s">
        <v>135</v>
      </c>
      <c r="AT192" s="226" t="s">
        <v>190</v>
      </c>
      <c r="AU192" s="226" t="s">
        <v>80</v>
      </c>
      <c r="AY192" s="19" t="s">
        <v>188</v>
      </c>
      <c r="BE192" s="227">
        <f>IF(N192="základní",J192,0)</f>
        <v>0</v>
      </c>
      <c r="BF192" s="227">
        <f>IF(N192="snížená",J192,0)</f>
        <v>0</v>
      </c>
      <c r="BG192" s="227">
        <f>IF(N192="zákl. přenesená",J192,0)</f>
        <v>0</v>
      </c>
      <c r="BH192" s="227">
        <f>IF(N192="sníž. přenesená",J192,0)</f>
        <v>0</v>
      </c>
      <c r="BI192" s="227">
        <f>IF(N192="nulová",J192,0)</f>
        <v>0</v>
      </c>
      <c r="BJ192" s="19" t="s">
        <v>80</v>
      </c>
      <c r="BK192" s="227">
        <f>ROUND(I192*H192,2)</f>
        <v>0</v>
      </c>
      <c r="BL192" s="19" t="s">
        <v>135</v>
      </c>
      <c r="BM192" s="226" t="s">
        <v>7924</v>
      </c>
    </row>
    <row r="193" s="2" customFormat="1" ht="16.5" customHeight="1">
      <c r="A193" s="40"/>
      <c r="B193" s="41"/>
      <c r="C193" s="215" t="s">
        <v>1938</v>
      </c>
      <c r="D193" s="215" t="s">
        <v>190</v>
      </c>
      <c r="E193" s="216" t="s">
        <v>5862</v>
      </c>
      <c r="F193" s="217" t="s">
        <v>5863</v>
      </c>
      <c r="G193" s="218" t="s">
        <v>501</v>
      </c>
      <c r="H193" s="219">
        <v>5</v>
      </c>
      <c r="I193" s="220"/>
      <c r="J193" s="221">
        <f>ROUND(I193*H193,2)</f>
        <v>0</v>
      </c>
      <c r="K193" s="217" t="s">
        <v>19</v>
      </c>
      <c r="L193" s="46"/>
      <c r="M193" s="222" t="s">
        <v>19</v>
      </c>
      <c r="N193" s="223" t="s">
        <v>44</v>
      </c>
      <c r="O193" s="86"/>
      <c r="P193" s="224">
        <f>O193*H193</f>
        <v>0</v>
      </c>
      <c r="Q193" s="224">
        <v>0</v>
      </c>
      <c r="R193" s="224">
        <f>Q193*H193</f>
        <v>0</v>
      </c>
      <c r="S193" s="224">
        <v>0</v>
      </c>
      <c r="T193" s="225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6" t="s">
        <v>135</v>
      </c>
      <c r="AT193" s="226" t="s">
        <v>190</v>
      </c>
      <c r="AU193" s="226" t="s">
        <v>80</v>
      </c>
      <c r="AY193" s="19" t="s">
        <v>188</v>
      </c>
      <c r="BE193" s="227">
        <f>IF(N193="základní",J193,0)</f>
        <v>0</v>
      </c>
      <c r="BF193" s="227">
        <f>IF(N193="snížená",J193,0)</f>
        <v>0</v>
      </c>
      <c r="BG193" s="227">
        <f>IF(N193="zákl. přenesená",J193,0)</f>
        <v>0</v>
      </c>
      <c r="BH193" s="227">
        <f>IF(N193="sníž. přenesená",J193,0)</f>
        <v>0</v>
      </c>
      <c r="BI193" s="227">
        <f>IF(N193="nulová",J193,0)</f>
        <v>0</v>
      </c>
      <c r="BJ193" s="19" t="s">
        <v>80</v>
      </c>
      <c r="BK193" s="227">
        <f>ROUND(I193*H193,2)</f>
        <v>0</v>
      </c>
      <c r="BL193" s="19" t="s">
        <v>135</v>
      </c>
      <c r="BM193" s="226" t="s">
        <v>7925</v>
      </c>
    </row>
    <row r="194" s="2" customFormat="1" ht="16.5" customHeight="1">
      <c r="A194" s="40"/>
      <c r="B194" s="41"/>
      <c r="C194" s="215" t="s">
        <v>1950</v>
      </c>
      <c r="D194" s="215" t="s">
        <v>190</v>
      </c>
      <c r="E194" s="216" t="s">
        <v>5865</v>
      </c>
      <c r="F194" s="217" t="s">
        <v>5866</v>
      </c>
      <c r="G194" s="218" t="s">
        <v>1352</v>
      </c>
      <c r="H194" s="219">
        <v>1</v>
      </c>
      <c r="I194" s="220"/>
      <c r="J194" s="221">
        <f>ROUND(I194*H194,2)</f>
        <v>0</v>
      </c>
      <c r="K194" s="217" t="s">
        <v>19</v>
      </c>
      <c r="L194" s="46"/>
      <c r="M194" s="222" t="s">
        <v>19</v>
      </c>
      <c r="N194" s="223" t="s">
        <v>44</v>
      </c>
      <c r="O194" s="86"/>
      <c r="P194" s="224">
        <f>O194*H194</f>
        <v>0</v>
      </c>
      <c r="Q194" s="224">
        <v>0</v>
      </c>
      <c r="R194" s="224">
        <f>Q194*H194</f>
        <v>0</v>
      </c>
      <c r="S194" s="224">
        <v>0</v>
      </c>
      <c r="T194" s="225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6" t="s">
        <v>135</v>
      </c>
      <c r="AT194" s="226" t="s">
        <v>190</v>
      </c>
      <c r="AU194" s="226" t="s">
        <v>80</v>
      </c>
      <c r="AY194" s="19" t="s">
        <v>188</v>
      </c>
      <c r="BE194" s="227">
        <f>IF(N194="základní",J194,0)</f>
        <v>0</v>
      </c>
      <c r="BF194" s="227">
        <f>IF(N194="snížená",J194,0)</f>
        <v>0</v>
      </c>
      <c r="BG194" s="227">
        <f>IF(N194="zákl. přenesená",J194,0)</f>
        <v>0</v>
      </c>
      <c r="BH194" s="227">
        <f>IF(N194="sníž. přenesená",J194,0)</f>
        <v>0</v>
      </c>
      <c r="BI194" s="227">
        <f>IF(N194="nulová",J194,0)</f>
        <v>0</v>
      </c>
      <c r="BJ194" s="19" t="s">
        <v>80</v>
      </c>
      <c r="BK194" s="227">
        <f>ROUND(I194*H194,2)</f>
        <v>0</v>
      </c>
      <c r="BL194" s="19" t="s">
        <v>135</v>
      </c>
      <c r="BM194" s="226" t="s">
        <v>7926</v>
      </c>
    </row>
    <row r="195" s="2" customFormat="1" ht="16.5" customHeight="1">
      <c r="A195" s="40"/>
      <c r="B195" s="41"/>
      <c r="C195" s="215" t="s">
        <v>1955</v>
      </c>
      <c r="D195" s="215" t="s">
        <v>190</v>
      </c>
      <c r="E195" s="216" t="s">
        <v>3892</v>
      </c>
      <c r="F195" s="217" t="s">
        <v>5504</v>
      </c>
      <c r="G195" s="218" t="s">
        <v>501</v>
      </c>
      <c r="H195" s="219">
        <v>5</v>
      </c>
      <c r="I195" s="220"/>
      <c r="J195" s="221">
        <f>ROUND(I195*H195,2)</f>
        <v>0</v>
      </c>
      <c r="K195" s="217" t="s">
        <v>19</v>
      </c>
      <c r="L195" s="46"/>
      <c r="M195" s="222" t="s">
        <v>19</v>
      </c>
      <c r="N195" s="223" t="s">
        <v>44</v>
      </c>
      <c r="O195" s="86"/>
      <c r="P195" s="224">
        <f>O195*H195</f>
        <v>0</v>
      </c>
      <c r="Q195" s="224">
        <v>0</v>
      </c>
      <c r="R195" s="224">
        <f>Q195*H195</f>
        <v>0</v>
      </c>
      <c r="S195" s="224">
        <v>0</v>
      </c>
      <c r="T195" s="225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6" t="s">
        <v>135</v>
      </c>
      <c r="AT195" s="226" t="s">
        <v>190</v>
      </c>
      <c r="AU195" s="226" t="s">
        <v>80</v>
      </c>
      <c r="AY195" s="19" t="s">
        <v>188</v>
      </c>
      <c r="BE195" s="227">
        <f>IF(N195="základní",J195,0)</f>
        <v>0</v>
      </c>
      <c r="BF195" s="227">
        <f>IF(N195="snížená",J195,0)</f>
        <v>0</v>
      </c>
      <c r="BG195" s="227">
        <f>IF(N195="zákl. přenesená",J195,0)</f>
        <v>0</v>
      </c>
      <c r="BH195" s="227">
        <f>IF(N195="sníž. přenesená",J195,0)</f>
        <v>0</v>
      </c>
      <c r="BI195" s="227">
        <f>IF(N195="nulová",J195,0)</f>
        <v>0</v>
      </c>
      <c r="BJ195" s="19" t="s">
        <v>80</v>
      </c>
      <c r="BK195" s="227">
        <f>ROUND(I195*H195,2)</f>
        <v>0</v>
      </c>
      <c r="BL195" s="19" t="s">
        <v>135</v>
      </c>
      <c r="BM195" s="226" t="s">
        <v>7927</v>
      </c>
    </row>
    <row r="196" s="2" customFormat="1" ht="24.15" customHeight="1">
      <c r="A196" s="40"/>
      <c r="B196" s="41"/>
      <c r="C196" s="215" t="s">
        <v>1961</v>
      </c>
      <c r="D196" s="215" t="s">
        <v>190</v>
      </c>
      <c r="E196" s="216" t="s">
        <v>5869</v>
      </c>
      <c r="F196" s="217" t="s">
        <v>5870</v>
      </c>
      <c r="G196" s="218" t="s">
        <v>5425</v>
      </c>
      <c r="H196" s="219">
        <v>44</v>
      </c>
      <c r="I196" s="220"/>
      <c r="J196" s="221">
        <f>ROUND(I196*H196,2)</f>
        <v>0</v>
      </c>
      <c r="K196" s="217" t="s">
        <v>19</v>
      </c>
      <c r="L196" s="46"/>
      <c r="M196" s="222" t="s">
        <v>19</v>
      </c>
      <c r="N196" s="223" t="s">
        <v>44</v>
      </c>
      <c r="O196" s="86"/>
      <c r="P196" s="224">
        <f>O196*H196</f>
        <v>0</v>
      </c>
      <c r="Q196" s="224">
        <v>0</v>
      </c>
      <c r="R196" s="224">
        <f>Q196*H196</f>
        <v>0</v>
      </c>
      <c r="S196" s="224">
        <v>0</v>
      </c>
      <c r="T196" s="225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6" t="s">
        <v>135</v>
      </c>
      <c r="AT196" s="226" t="s">
        <v>190</v>
      </c>
      <c r="AU196" s="226" t="s">
        <v>80</v>
      </c>
      <c r="AY196" s="19" t="s">
        <v>188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19" t="s">
        <v>80</v>
      </c>
      <c r="BK196" s="227">
        <f>ROUND(I196*H196,2)</f>
        <v>0</v>
      </c>
      <c r="BL196" s="19" t="s">
        <v>135</v>
      </c>
      <c r="BM196" s="226" t="s">
        <v>7928</v>
      </c>
    </row>
    <row r="197" s="2" customFormat="1" ht="24.15" customHeight="1">
      <c r="A197" s="40"/>
      <c r="B197" s="41"/>
      <c r="C197" s="215" t="s">
        <v>1966</v>
      </c>
      <c r="D197" s="215" t="s">
        <v>190</v>
      </c>
      <c r="E197" s="216" t="s">
        <v>5510</v>
      </c>
      <c r="F197" s="217" t="s">
        <v>5511</v>
      </c>
      <c r="G197" s="218" t="s">
        <v>5425</v>
      </c>
      <c r="H197" s="219">
        <v>44</v>
      </c>
      <c r="I197" s="220"/>
      <c r="J197" s="221">
        <f>ROUND(I197*H197,2)</f>
        <v>0</v>
      </c>
      <c r="K197" s="217" t="s">
        <v>19</v>
      </c>
      <c r="L197" s="46"/>
      <c r="M197" s="222" t="s">
        <v>19</v>
      </c>
      <c r="N197" s="223" t="s">
        <v>44</v>
      </c>
      <c r="O197" s="86"/>
      <c r="P197" s="224">
        <f>O197*H197</f>
        <v>0</v>
      </c>
      <c r="Q197" s="224">
        <v>0</v>
      </c>
      <c r="R197" s="224">
        <f>Q197*H197</f>
        <v>0</v>
      </c>
      <c r="S197" s="224">
        <v>0</v>
      </c>
      <c r="T197" s="225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6" t="s">
        <v>135</v>
      </c>
      <c r="AT197" s="226" t="s">
        <v>190</v>
      </c>
      <c r="AU197" s="226" t="s">
        <v>80</v>
      </c>
      <c r="AY197" s="19" t="s">
        <v>188</v>
      </c>
      <c r="BE197" s="227">
        <f>IF(N197="základní",J197,0)</f>
        <v>0</v>
      </c>
      <c r="BF197" s="227">
        <f>IF(N197="snížená",J197,0)</f>
        <v>0</v>
      </c>
      <c r="BG197" s="227">
        <f>IF(N197="zákl. přenesená",J197,0)</f>
        <v>0</v>
      </c>
      <c r="BH197" s="227">
        <f>IF(N197="sníž. přenesená",J197,0)</f>
        <v>0</v>
      </c>
      <c r="BI197" s="227">
        <f>IF(N197="nulová",J197,0)</f>
        <v>0</v>
      </c>
      <c r="BJ197" s="19" t="s">
        <v>80</v>
      </c>
      <c r="BK197" s="227">
        <f>ROUND(I197*H197,2)</f>
        <v>0</v>
      </c>
      <c r="BL197" s="19" t="s">
        <v>135</v>
      </c>
      <c r="BM197" s="226" t="s">
        <v>7929</v>
      </c>
    </row>
    <row r="198" s="2" customFormat="1" ht="24.15" customHeight="1">
      <c r="A198" s="40"/>
      <c r="B198" s="41"/>
      <c r="C198" s="215" t="s">
        <v>1968</v>
      </c>
      <c r="D198" s="215" t="s">
        <v>190</v>
      </c>
      <c r="E198" s="216" t="s">
        <v>5873</v>
      </c>
      <c r="F198" s="217" t="s">
        <v>5874</v>
      </c>
      <c r="G198" s="218" t="s">
        <v>5425</v>
      </c>
      <c r="H198" s="219">
        <v>68</v>
      </c>
      <c r="I198" s="220"/>
      <c r="J198" s="221">
        <f>ROUND(I198*H198,2)</f>
        <v>0</v>
      </c>
      <c r="K198" s="217" t="s">
        <v>19</v>
      </c>
      <c r="L198" s="46"/>
      <c r="M198" s="222" t="s">
        <v>19</v>
      </c>
      <c r="N198" s="223" t="s">
        <v>44</v>
      </c>
      <c r="O198" s="86"/>
      <c r="P198" s="224">
        <f>O198*H198</f>
        <v>0</v>
      </c>
      <c r="Q198" s="224">
        <v>0</v>
      </c>
      <c r="R198" s="224">
        <f>Q198*H198</f>
        <v>0</v>
      </c>
      <c r="S198" s="224">
        <v>0</v>
      </c>
      <c r="T198" s="225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6" t="s">
        <v>135</v>
      </c>
      <c r="AT198" s="226" t="s">
        <v>190</v>
      </c>
      <c r="AU198" s="226" t="s">
        <v>80</v>
      </c>
      <c r="AY198" s="19" t="s">
        <v>188</v>
      </c>
      <c r="BE198" s="227">
        <f>IF(N198="základní",J198,0)</f>
        <v>0</v>
      </c>
      <c r="BF198" s="227">
        <f>IF(N198="snížená",J198,0)</f>
        <v>0</v>
      </c>
      <c r="BG198" s="227">
        <f>IF(N198="zákl. přenesená",J198,0)</f>
        <v>0</v>
      </c>
      <c r="BH198" s="227">
        <f>IF(N198="sníž. přenesená",J198,0)</f>
        <v>0</v>
      </c>
      <c r="BI198" s="227">
        <f>IF(N198="nulová",J198,0)</f>
        <v>0</v>
      </c>
      <c r="BJ198" s="19" t="s">
        <v>80</v>
      </c>
      <c r="BK198" s="227">
        <f>ROUND(I198*H198,2)</f>
        <v>0</v>
      </c>
      <c r="BL198" s="19" t="s">
        <v>135</v>
      </c>
      <c r="BM198" s="226" t="s">
        <v>7930</v>
      </c>
    </row>
    <row r="199" s="2" customFormat="1" ht="24.15" customHeight="1">
      <c r="A199" s="40"/>
      <c r="B199" s="41"/>
      <c r="C199" s="215" t="s">
        <v>1973</v>
      </c>
      <c r="D199" s="215" t="s">
        <v>190</v>
      </c>
      <c r="E199" s="216" t="s">
        <v>5510</v>
      </c>
      <c r="F199" s="217" t="s">
        <v>5511</v>
      </c>
      <c r="G199" s="218" t="s">
        <v>5425</v>
      </c>
      <c r="H199" s="219">
        <v>68</v>
      </c>
      <c r="I199" s="220"/>
      <c r="J199" s="221">
        <f>ROUND(I199*H199,2)</f>
        <v>0</v>
      </c>
      <c r="K199" s="217" t="s">
        <v>19</v>
      </c>
      <c r="L199" s="46"/>
      <c r="M199" s="222" t="s">
        <v>19</v>
      </c>
      <c r="N199" s="223" t="s">
        <v>44</v>
      </c>
      <c r="O199" s="86"/>
      <c r="P199" s="224">
        <f>O199*H199</f>
        <v>0</v>
      </c>
      <c r="Q199" s="224">
        <v>0</v>
      </c>
      <c r="R199" s="224">
        <f>Q199*H199</f>
        <v>0</v>
      </c>
      <c r="S199" s="224">
        <v>0</v>
      </c>
      <c r="T199" s="225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6" t="s">
        <v>135</v>
      </c>
      <c r="AT199" s="226" t="s">
        <v>190</v>
      </c>
      <c r="AU199" s="226" t="s">
        <v>80</v>
      </c>
      <c r="AY199" s="19" t="s">
        <v>188</v>
      </c>
      <c r="BE199" s="227">
        <f>IF(N199="základní",J199,0)</f>
        <v>0</v>
      </c>
      <c r="BF199" s="227">
        <f>IF(N199="snížená",J199,0)</f>
        <v>0</v>
      </c>
      <c r="BG199" s="227">
        <f>IF(N199="zákl. přenesená",J199,0)</f>
        <v>0</v>
      </c>
      <c r="BH199" s="227">
        <f>IF(N199="sníž. přenesená",J199,0)</f>
        <v>0</v>
      </c>
      <c r="BI199" s="227">
        <f>IF(N199="nulová",J199,0)</f>
        <v>0</v>
      </c>
      <c r="BJ199" s="19" t="s">
        <v>80</v>
      </c>
      <c r="BK199" s="227">
        <f>ROUND(I199*H199,2)</f>
        <v>0</v>
      </c>
      <c r="BL199" s="19" t="s">
        <v>135</v>
      </c>
      <c r="BM199" s="226" t="s">
        <v>7931</v>
      </c>
    </row>
    <row r="200" s="2" customFormat="1" ht="16.5" customHeight="1">
      <c r="A200" s="40"/>
      <c r="B200" s="41"/>
      <c r="C200" s="215" t="s">
        <v>1978</v>
      </c>
      <c r="D200" s="215" t="s">
        <v>190</v>
      </c>
      <c r="E200" s="216" t="s">
        <v>5575</v>
      </c>
      <c r="F200" s="217" t="s">
        <v>5576</v>
      </c>
      <c r="G200" s="218" t="s">
        <v>1397</v>
      </c>
      <c r="H200" s="219">
        <v>120</v>
      </c>
      <c r="I200" s="220"/>
      <c r="J200" s="221">
        <f>ROUND(I200*H200,2)</f>
        <v>0</v>
      </c>
      <c r="K200" s="217" t="s">
        <v>19</v>
      </c>
      <c r="L200" s="46"/>
      <c r="M200" s="222" t="s">
        <v>19</v>
      </c>
      <c r="N200" s="223" t="s">
        <v>44</v>
      </c>
      <c r="O200" s="86"/>
      <c r="P200" s="224">
        <f>O200*H200</f>
        <v>0</v>
      </c>
      <c r="Q200" s="224">
        <v>0</v>
      </c>
      <c r="R200" s="224">
        <f>Q200*H200</f>
        <v>0</v>
      </c>
      <c r="S200" s="224">
        <v>0</v>
      </c>
      <c r="T200" s="225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6" t="s">
        <v>135</v>
      </c>
      <c r="AT200" s="226" t="s">
        <v>190</v>
      </c>
      <c r="AU200" s="226" t="s">
        <v>80</v>
      </c>
      <c r="AY200" s="19" t="s">
        <v>188</v>
      </c>
      <c r="BE200" s="227">
        <f>IF(N200="základní",J200,0)</f>
        <v>0</v>
      </c>
      <c r="BF200" s="227">
        <f>IF(N200="snížená",J200,0)</f>
        <v>0</v>
      </c>
      <c r="BG200" s="227">
        <f>IF(N200="zákl. přenesená",J200,0)</f>
        <v>0</v>
      </c>
      <c r="BH200" s="227">
        <f>IF(N200="sníž. přenesená",J200,0)</f>
        <v>0</v>
      </c>
      <c r="BI200" s="227">
        <f>IF(N200="nulová",J200,0)</f>
        <v>0</v>
      </c>
      <c r="BJ200" s="19" t="s">
        <v>80</v>
      </c>
      <c r="BK200" s="227">
        <f>ROUND(I200*H200,2)</f>
        <v>0</v>
      </c>
      <c r="BL200" s="19" t="s">
        <v>135</v>
      </c>
      <c r="BM200" s="226" t="s">
        <v>7932</v>
      </c>
    </row>
    <row r="201" s="2" customFormat="1" ht="16.5" customHeight="1">
      <c r="A201" s="40"/>
      <c r="B201" s="41"/>
      <c r="C201" s="215" t="s">
        <v>1981</v>
      </c>
      <c r="D201" s="215" t="s">
        <v>190</v>
      </c>
      <c r="E201" s="216" t="s">
        <v>5577</v>
      </c>
      <c r="F201" s="217" t="s">
        <v>3798</v>
      </c>
      <c r="G201" s="218" t="s">
        <v>1397</v>
      </c>
      <c r="H201" s="219">
        <v>120</v>
      </c>
      <c r="I201" s="220"/>
      <c r="J201" s="221">
        <f>ROUND(I201*H201,2)</f>
        <v>0</v>
      </c>
      <c r="K201" s="217" t="s">
        <v>19</v>
      </c>
      <c r="L201" s="46"/>
      <c r="M201" s="222" t="s">
        <v>19</v>
      </c>
      <c r="N201" s="223" t="s">
        <v>44</v>
      </c>
      <c r="O201" s="86"/>
      <c r="P201" s="224">
        <f>O201*H201</f>
        <v>0</v>
      </c>
      <c r="Q201" s="224">
        <v>0</v>
      </c>
      <c r="R201" s="224">
        <f>Q201*H201</f>
        <v>0</v>
      </c>
      <c r="S201" s="224">
        <v>0</v>
      </c>
      <c r="T201" s="225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6" t="s">
        <v>135</v>
      </c>
      <c r="AT201" s="226" t="s">
        <v>190</v>
      </c>
      <c r="AU201" s="226" t="s">
        <v>80</v>
      </c>
      <c r="AY201" s="19" t="s">
        <v>188</v>
      </c>
      <c r="BE201" s="227">
        <f>IF(N201="základní",J201,0)</f>
        <v>0</v>
      </c>
      <c r="BF201" s="227">
        <f>IF(N201="snížená",J201,0)</f>
        <v>0</v>
      </c>
      <c r="BG201" s="227">
        <f>IF(N201="zákl. přenesená",J201,0)</f>
        <v>0</v>
      </c>
      <c r="BH201" s="227">
        <f>IF(N201="sníž. přenesená",J201,0)</f>
        <v>0</v>
      </c>
      <c r="BI201" s="227">
        <f>IF(N201="nulová",J201,0)</f>
        <v>0</v>
      </c>
      <c r="BJ201" s="19" t="s">
        <v>80</v>
      </c>
      <c r="BK201" s="227">
        <f>ROUND(I201*H201,2)</f>
        <v>0</v>
      </c>
      <c r="BL201" s="19" t="s">
        <v>135</v>
      </c>
      <c r="BM201" s="226" t="s">
        <v>7933</v>
      </c>
    </row>
    <row r="202" s="2" customFormat="1" ht="16.5" customHeight="1">
      <c r="A202" s="40"/>
      <c r="B202" s="41"/>
      <c r="C202" s="215" t="s">
        <v>1989</v>
      </c>
      <c r="D202" s="215" t="s">
        <v>190</v>
      </c>
      <c r="E202" s="216" t="s">
        <v>5578</v>
      </c>
      <c r="F202" s="217" t="s">
        <v>5579</v>
      </c>
      <c r="G202" s="218" t="s">
        <v>5425</v>
      </c>
      <c r="H202" s="219">
        <v>2</v>
      </c>
      <c r="I202" s="220"/>
      <c r="J202" s="221">
        <f>ROUND(I202*H202,2)</f>
        <v>0</v>
      </c>
      <c r="K202" s="217" t="s">
        <v>19</v>
      </c>
      <c r="L202" s="46"/>
      <c r="M202" s="222" t="s">
        <v>19</v>
      </c>
      <c r="N202" s="223" t="s">
        <v>44</v>
      </c>
      <c r="O202" s="86"/>
      <c r="P202" s="224">
        <f>O202*H202</f>
        <v>0</v>
      </c>
      <c r="Q202" s="224">
        <v>0</v>
      </c>
      <c r="R202" s="224">
        <f>Q202*H202</f>
        <v>0</v>
      </c>
      <c r="S202" s="224">
        <v>0</v>
      </c>
      <c r="T202" s="225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6" t="s">
        <v>135</v>
      </c>
      <c r="AT202" s="226" t="s">
        <v>190</v>
      </c>
      <c r="AU202" s="226" t="s">
        <v>80</v>
      </c>
      <c r="AY202" s="19" t="s">
        <v>188</v>
      </c>
      <c r="BE202" s="227">
        <f>IF(N202="základní",J202,0)</f>
        <v>0</v>
      </c>
      <c r="BF202" s="227">
        <f>IF(N202="snížená",J202,0)</f>
        <v>0</v>
      </c>
      <c r="BG202" s="227">
        <f>IF(N202="zákl. přenesená",J202,0)</f>
        <v>0</v>
      </c>
      <c r="BH202" s="227">
        <f>IF(N202="sníž. přenesená",J202,0)</f>
        <v>0</v>
      </c>
      <c r="BI202" s="227">
        <f>IF(N202="nulová",J202,0)</f>
        <v>0</v>
      </c>
      <c r="BJ202" s="19" t="s">
        <v>80</v>
      </c>
      <c r="BK202" s="227">
        <f>ROUND(I202*H202,2)</f>
        <v>0</v>
      </c>
      <c r="BL202" s="19" t="s">
        <v>135</v>
      </c>
      <c r="BM202" s="226" t="s">
        <v>7934</v>
      </c>
    </row>
    <row r="203" s="2" customFormat="1" ht="16.5" customHeight="1">
      <c r="A203" s="40"/>
      <c r="B203" s="41"/>
      <c r="C203" s="215" t="s">
        <v>1991</v>
      </c>
      <c r="D203" s="215" t="s">
        <v>190</v>
      </c>
      <c r="E203" s="216" t="s">
        <v>6097</v>
      </c>
      <c r="F203" s="217" t="s">
        <v>6098</v>
      </c>
      <c r="G203" s="218" t="s">
        <v>1352</v>
      </c>
      <c r="H203" s="219">
        <v>1</v>
      </c>
      <c r="I203" s="220"/>
      <c r="J203" s="221">
        <f>ROUND(I203*H203,2)</f>
        <v>0</v>
      </c>
      <c r="K203" s="217" t="s">
        <v>19</v>
      </c>
      <c r="L203" s="46"/>
      <c r="M203" s="222" t="s">
        <v>19</v>
      </c>
      <c r="N203" s="223" t="s">
        <v>44</v>
      </c>
      <c r="O203" s="86"/>
      <c r="P203" s="224">
        <f>O203*H203</f>
        <v>0</v>
      </c>
      <c r="Q203" s="224">
        <v>0</v>
      </c>
      <c r="R203" s="224">
        <f>Q203*H203</f>
        <v>0</v>
      </c>
      <c r="S203" s="224">
        <v>0</v>
      </c>
      <c r="T203" s="225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6" t="s">
        <v>135</v>
      </c>
      <c r="AT203" s="226" t="s">
        <v>190</v>
      </c>
      <c r="AU203" s="226" t="s">
        <v>80</v>
      </c>
      <c r="AY203" s="19" t="s">
        <v>188</v>
      </c>
      <c r="BE203" s="227">
        <f>IF(N203="základní",J203,0)</f>
        <v>0</v>
      </c>
      <c r="BF203" s="227">
        <f>IF(N203="snížená",J203,0)</f>
        <v>0</v>
      </c>
      <c r="BG203" s="227">
        <f>IF(N203="zákl. přenesená",J203,0)</f>
        <v>0</v>
      </c>
      <c r="BH203" s="227">
        <f>IF(N203="sníž. přenesená",J203,0)</f>
        <v>0</v>
      </c>
      <c r="BI203" s="227">
        <f>IF(N203="nulová",J203,0)</f>
        <v>0</v>
      </c>
      <c r="BJ203" s="19" t="s">
        <v>80</v>
      </c>
      <c r="BK203" s="227">
        <f>ROUND(I203*H203,2)</f>
        <v>0</v>
      </c>
      <c r="BL203" s="19" t="s">
        <v>135</v>
      </c>
      <c r="BM203" s="226" t="s">
        <v>7935</v>
      </c>
    </row>
    <row r="204" s="2" customFormat="1" ht="16.5" customHeight="1">
      <c r="A204" s="40"/>
      <c r="B204" s="41"/>
      <c r="C204" s="215" t="s">
        <v>1993</v>
      </c>
      <c r="D204" s="215" t="s">
        <v>190</v>
      </c>
      <c r="E204" s="216" t="s">
        <v>5582</v>
      </c>
      <c r="F204" s="217" t="s">
        <v>5583</v>
      </c>
      <c r="G204" s="218" t="s">
        <v>5584</v>
      </c>
      <c r="H204" s="219">
        <v>30</v>
      </c>
      <c r="I204" s="220"/>
      <c r="J204" s="221">
        <f>ROUND(I204*H204,2)</f>
        <v>0</v>
      </c>
      <c r="K204" s="217" t="s">
        <v>19</v>
      </c>
      <c r="L204" s="46"/>
      <c r="M204" s="222" t="s">
        <v>19</v>
      </c>
      <c r="N204" s="223" t="s">
        <v>44</v>
      </c>
      <c r="O204" s="86"/>
      <c r="P204" s="224">
        <f>O204*H204</f>
        <v>0</v>
      </c>
      <c r="Q204" s="224">
        <v>0</v>
      </c>
      <c r="R204" s="224">
        <f>Q204*H204</f>
        <v>0</v>
      </c>
      <c r="S204" s="224">
        <v>0</v>
      </c>
      <c r="T204" s="225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6" t="s">
        <v>135</v>
      </c>
      <c r="AT204" s="226" t="s">
        <v>190</v>
      </c>
      <c r="AU204" s="226" t="s">
        <v>80</v>
      </c>
      <c r="AY204" s="19" t="s">
        <v>188</v>
      </c>
      <c r="BE204" s="227">
        <f>IF(N204="základní",J204,0)</f>
        <v>0</v>
      </c>
      <c r="BF204" s="227">
        <f>IF(N204="snížená",J204,0)</f>
        <v>0</v>
      </c>
      <c r="BG204" s="227">
        <f>IF(N204="zákl. přenesená",J204,0)</f>
        <v>0</v>
      </c>
      <c r="BH204" s="227">
        <f>IF(N204="sníž. přenesená",J204,0)</f>
        <v>0</v>
      </c>
      <c r="BI204" s="227">
        <f>IF(N204="nulová",J204,0)</f>
        <v>0</v>
      </c>
      <c r="BJ204" s="19" t="s">
        <v>80</v>
      </c>
      <c r="BK204" s="227">
        <f>ROUND(I204*H204,2)</f>
        <v>0</v>
      </c>
      <c r="BL204" s="19" t="s">
        <v>135</v>
      </c>
      <c r="BM204" s="226" t="s">
        <v>7936</v>
      </c>
    </row>
    <row r="205" s="2" customFormat="1" ht="16.5" customHeight="1">
      <c r="A205" s="40"/>
      <c r="B205" s="41"/>
      <c r="C205" s="215" t="s">
        <v>1999</v>
      </c>
      <c r="D205" s="215" t="s">
        <v>190</v>
      </c>
      <c r="E205" s="216" t="s">
        <v>6101</v>
      </c>
      <c r="F205" s="217" t="s">
        <v>5586</v>
      </c>
      <c r="G205" s="218" t="s">
        <v>1352</v>
      </c>
      <c r="H205" s="219">
        <v>1</v>
      </c>
      <c r="I205" s="220"/>
      <c r="J205" s="221">
        <f>ROUND(I205*H205,2)</f>
        <v>0</v>
      </c>
      <c r="K205" s="217" t="s">
        <v>19</v>
      </c>
      <c r="L205" s="46"/>
      <c r="M205" s="222" t="s">
        <v>19</v>
      </c>
      <c r="N205" s="223" t="s">
        <v>44</v>
      </c>
      <c r="O205" s="86"/>
      <c r="P205" s="224">
        <f>O205*H205</f>
        <v>0</v>
      </c>
      <c r="Q205" s="224">
        <v>0</v>
      </c>
      <c r="R205" s="224">
        <f>Q205*H205</f>
        <v>0</v>
      </c>
      <c r="S205" s="224">
        <v>0</v>
      </c>
      <c r="T205" s="225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6" t="s">
        <v>135</v>
      </c>
      <c r="AT205" s="226" t="s">
        <v>190</v>
      </c>
      <c r="AU205" s="226" t="s">
        <v>80</v>
      </c>
      <c r="AY205" s="19" t="s">
        <v>188</v>
      </c>
      <c r="BE205" s="227">
        <f>IF(N205="základní",J205,0)</f>
        <v>0</v>
      </c>
      <c r="BF205" s="227">
        <f>IF(N205="snížená",J205,0)</f>
        <v>0</v>
      </c>
      <c r="BG205" s="227">
        <f>IF(N205="zákl. přenesená",J205,0)</f>
        <v>0</v>
      </c>
      <c r="BH205" s="227">
        <f>IF(N205="sníž. přenesená",J205,0)</f>
        <v>0</v>
      </c>
      <c r="BI205" s="227">
        <f>IF(N205="nulová",J205,0)</f>
        <v>0</v>
      </c>
      <c r="BJ205" s="19" t="s">
        <v>80</v>
      </c>
      <c r="BK205" s="227">
        <f>ROUND(I205*H205,2)</f>
        <v>0</v>
      </c>
      <c r="BL205" s="19" t="s">
        <v>135</v>
      </c>
      <c r="BM205" s="226" t="s">
        <v>7937</v>
      </c>
    </row>
    <row r="206" s="2" customFormat="1" ht="16.5" customHeight="1">
      <c r="A206" s="40"/>
      <c r="B206" s="41"/>
      <c r="C206" s="215" t="s">
        <v>2004</v>
      </c>
      <c r="D206" s="215" t="s">
        <v>190</v>
      </c>
      <c r="E206" s="216" t="s">
        <v>5580</v>
      </c>
      <c r="F206" s="217" t="s">
        <v>5581</v>
      </c>
      <c r="G206" s="218" t="s">
        <v>1352</v>
      </c>
      <c r="H206" s="219">
        <v>1</v>
      </c>
      <c r="I206" s="220"/>
      <c r="J206" s="221">
        <f>ROUND(I206*H206,2)</f>
        <v>0</v>
      </c>
      <c r="K206" s="217" t="s">
        <v>19</v>
      </c>
      <c r="L206" s="46"/>
      <c r="M206" s="222" t="s">
        <v>19</v>
      </c>
      <c r="N206" s="223" t="s">
        <v>44</v>
      </c>
      <c r="O206" s="86"/>
      <c r="P206" s="224">
        <f>O206*H206</f>
        <v>0</v>
      </c>
      <c r="Q206" s="224">
        <v>0</v>
      </c>
      <c r="R206" s="224">
        <f>Q206*H206</f>
        <v>0</v>
      </c>
      <c r="S206" s="224">
        <v>0</v>
      </c>
      <c r="T206" s="225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6" t="s">
        <v>135</v>
      </c>
      <c r="AT206" s="226" t="s">
        <v>190</v>
      </c>
      <c r="AU206" s="226" t="s">
        <v>80</v>
      </c>
      <c r="AY206" s="19" t="s">
        <v>188</v>
      </c>
      <c r="BE206" s="227">
        <f>IF(N206="základní",J206,0)</f>
        <v>0</v>
      </c>
      <c r="BF206" s="227">
        <f>IF(N206="snížená",J206,0)</f>
        <v>0</v>
      </c>
      <c r="BG206" s="227">
        <f>IF(N206="zákl. přenesená",J206,0)</f>
        <v>0</v>
      </c>
      <c r="BH206" s="227">
        <f>IF(N206="sníž. přenesená",J206,0)</f>
        <v>0</v>
      </c>
      <c r="BI206" s="227">
        <f>IF(N206="nulová",J206,0)</f>
        <v>0</v>
      </c>
      <c r="BJ206" s="19" t="s">
        <v>80</v>
      </c>
      <c r="BK206" s="227">
        <f>ROUND(I206*H206,2)</f>
        <v>0</v>
      </c>
      <c r="BL206" s="19" t="s">
        <v>135</v>
      </c>
      <c r="BM206" s="226" t="s">
        <v>7938</v>
      </c>
    </row>
    <row r="207" s="2" customFormat="1" ht="16.5" customHeight="1">
      <c r="A207" s="40"/>
      <c r="B207" s="41"/>
      <c r="C207" s="215" t="s">
        <v>2007</v>
      </c>
      <c r="D207" s="215" t="s">
        <v>190</v>
      </c>
      <c r="E207" s="216" t="s">
        <v>5582</v>
      </c>
      <c r="F207" s="217" t="s">
        <v>5583</v>
      </c>
      <c r="G207" s="218" t="s">
        <v>5584</v>
      </c>
      <c r="H207" s="219">
        <v>5</v>
      </c>
      <c r="I207" s="220"/>
      <c r="J207" s="221">
        <f>ROUND(I207*H207,2)</f>
        <v>0</v>
      </c>
      <c r="K207" s="217" t="s">
        <v>19</v>
      </c>
      <c r="L207" s="46"/>
      <c r="M207" s="222" t="s">
        <v>19</v>
      </c>
      <c r="N207" s="223" t="s">
        <v>44</v>
      </c>
      <c r="O207" s="86"/>
      <c r="P207" s="224">
        <f>O207*H207</f>
        <v>0</v>
      </c>
      <c r="Q207" s="224">
        <v>0</v>
      </c>
      <c r="R207" s="224">
        <f>Q207*H207</f>
        <v>0</v>
      </c>
      <c r="S207" s="224">
        <v>0</v>
      </c>
      <c r="T207" s="225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6" t="s">
        <v>135</v>
      </c>
      <c r="AT207" s="226" t="s">
        <v>190</v>
      </c>
      <c r="AU207" s="226" t="s">
        <v>80</v>
      </c>
      <c r="AY207" s="19" t="s">
        <v>188</v>
      </c>
      <c r="BE207" s="227">
        <f>IF(N207="základní",J207,0)</f>
        <v>0</v>
      </c>
      <c r="BF207" s="227">
        <f>IF(N207="snížená",J207,0)</f>
        <v>0</v>
      </c>
      <c r="BG207" s="227">
        <f>IF(N207="zákl. přenesená",J207,0)</f>
        <v>0</v>
      </c>
      <c r="BH207" s="227">
        <f>IF(N207="sníž. přenesená",J207,0)</f>
        <v>0</v>
      </c>
      <c r="BI207" s="227">
        <f>IF(N207="nulová",J207,0)</f>
        <v>0</v>
      </c>
      <c r="BJ207" s="19" t="s">
        <v>80</v>
      </c>
      <c r="BK207" s="227">
        <f>ROUND(I207*H207,2)</f>
        <v>0</v>
      </c>
      <c r="BL207" s="19" t="s">
        <v>135</v>
      </c>
      <c r="BM207" s="226" t="s">
        <v>7939</v>
      </c>
    </row>
    <row r="208" s="2" customFormat="1" ht="16.5" customHeight="1">
      <c r="A208" s="40"/>
      <c r="B208" s="41"/>
      <c r="C208" s="215" t="s">
        <v>2009</v>
      </c>
      <c r="D208" s="215" t="s">
        <v>190</v>
      </c>
      <c r="E208" s="216" t="s">
        <v>5585</v>
      </c>
      <c r="F208" s="217" t="s">
        <v>5586</v>
      </c>
      <c r="G208" s="218" t="s">
        <v>1352</v>
      </c>
      <c r="H208" s="219">
        <v>1</v>
      </c>
      <c r="I208" s="220"/>
      <c r="J208" s="221">
        <f>ROUND(I208*H208,2)</f>
        <v>0</v>
      </c>
      <c r="K208" s="217" t="s">
        <v>19</v>
      </c>
      <c r="L208" s="46"/>
      <c r="M208" s="222" t="s">
        <v>19</v>
      </c>
      <c r="N208" s="223" t="s">
        <v>44</v>
      </c>
      <c r="O208" s="86"/>
      <c r="P208" s="224">
        <f>O208*H208</f>
        <v>0</v>
      </c>
      <c r="Q208" s="224">
        <v>0</v>
      </c>
      <c r="R208" s="224">
        <f>Q208*H208</f>
        <v>0</v>
      </c>
      <c r="S208" s="224">
        <v>0</v>
      </c>
      <c r="T208" s="225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6" t="s">
        <v>135</v>
      </c>
      <c r="AT208" s="226" t="s">
        <v>190</v>
      </c>
      <c r="AU208" s="226" t="s">
        <v>80</v>
      </c>
      <c r="AY208" s="19" t="s">
        <v>188</v>
      </c>
      <c r="BE208" s="227">
        <f>IF(N208="základní",J208,0)</f>
        <v>0</v>
      </c>
      <c r="BF208" s="227">
        <f>IF(N208="snížená",J208,0)</f>
        <v>0</v>
      </c>
      <c r="BG208" s="227">
        <f>IF(N208="zákl. přenesená",J208,0)</f>
        <v>0</v>
      </c>
      <c r="BH208" s="227">
        <f>IF(N208="sníž. přenesená",J208,0)</f>
        <v>0</v>
      </c>
      <c r="BI208" s="227">
        <f>IF(N208="nulová",J208,0)</f>
        <v>0</v>
      </c>
      <c r="BJ208" s="19" t="s">
        <v>80</v>
      </c>
      <c r="BK208" s="227">
        <f>ROUND(I208*H208,2)</f>
        <v>0</v>
      </c>
      <c r="BL208" s="19" t="s">
        <v>135</v>
      </c>
      <c r="BM208" s="226" t="s">
        <v>7940</v>
      </c>
    </row>
    <row r="209" s="2" customFormat="1" ht="16.5" customHeight="1">
      <c r="A209" s="40"/>
      <c r="B209" s="41"/>
      <c r="C209" s="215" t="s">
        <v>2011</v>
      </c>
      <c r="D209" s="215" t="s">
        <v>190</v>
      </c>
      <c r="E209" s="216" t="s">
        <v>5587</v>
      </c>
      <c r="F209" s="217" t="s">
        <v>5588</v>
      </c>
      <c r="G209" s="218" t="s">
        <v>3827</v>
      </c>
      <c r="H209" s="219">
        <v>1</v>
      </c>
      <c r="I209" s="220"/>
      <c r="J209" s="221">
        <f>ROUND(I209*H209,2)</f>
        <v>0</v>
      </c>
      <c r="K209" s="217" t="s">
        <v>19</v>
      </c>
      <c r="L209" s="46"/>
      <c r="M209" s="222" t="s">
        <v>19</v>
      </c>
      <c r="N209" s="223" t="s">
        <v>44</v>
      </c>
      <c r="O209" s="86"/>
      <c r="P209" s="224">
        <f>O209*H209</f>
        <v>0</v>
      </c>
      <c r="Q209" s="224">
        <v>0</v>
      </c>
      <c r="R209" s="224">
        <f>Q209*H209</f>
        <v>0</v>
      </c>
      <c r="S209" s="224">
        <v>0</v>
      </c>
      <c r="T209" s="225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6" t="s">
        <v>135</v>
      </c>
      <c r="AT209" s="226" t="s">
        <v>190</v>
      </c>
      <c r="AU209" s="226" t="s">
        <v>80</v>
      </c>
      <c r="AY209" s="19" t="s">
        <v>188</v>
      </c>
      <c r="BE209" s="227">
        <f>IF(N209="základní",J209,0)</f>
        <v>0</v>
      </c>
      <c r="BF209" s="227">
        <f>IF(N209="snížená",J209,0)</f>
        <v>0</v>
      </c>
      <c r="BG209" s="227">
        <f>IF(N209="zákl. přenesená",J209,0)</f>
        <v>0</v>
      </c>
      <c r="BH209" s="227">
        <f>IF(N209="sníž. přenesená",J209,0)</f>
        <v>0</v>
      </c>
      <c r="BI209" s="227">
        <f>IF(N209="nulová",J209,0)</f>
        <v>0</v>
      </c>
      <c r="BJ209" s="19" t="s">
        <v>80</v>
      </c>
      <c r="BK209" s="227">
        <f>ROUND(I209*H209,2)</f>
        <v>0</v>
      </c>
      <c r="BL209" s="19" t="s">
        <v>135</v>
      </c>
      <c r="BM209" s="226" t="s">
        <v>7941</v>
      </c>
    </row>
    <row r="210" s="2" customFormat="1" ht="16.5" customHeight="1">
      <c r="A210" s="40"/>
      <c r="B210" s="41"/>
      <c r="C210" s="215" t="s">
        <v>2016</v>
      </c>
      <c r="D210" s="215" t="s">
        <v>190</v>
      </c>
      <c r="E210" s="216" t="s">
        <v>5589</v>
      </c>
      <c r="F210" s="217" t="s">
        <v>4152</v>
      </c>
      <c r="G210" s="218" t="s">
        <v>451</v>
      </c>
      <c r="H210" s="219">
        <v>72</v>
      </c>
      <c r="I210" s="220"/>
      <c r="J210" s="221">
        <f>ROUND(I210*H210,2)</f>
        <v>0</v>
      </c>
      <c r="K210" s="217" t="s">
        <v>19</v>
      </c>
      <c r="L210" s="46"/>
      <c r="M210" s="222" t="s">
        <v>19</v>
      </c>
      <c r="N210" s="223" t="s">
        <v>44</v>
      </c>
      <c r="O210" s="86"/>
      <c r="P210" s="224">
        <f>O210*H210</f>
        <v>0</v>
      </c>
      <c r="Q210" s="224">
        <v>0</v>
      </c>
      <c r="R210" s="224">
        <f>Q210*H210</f>
        <v>0</v>
      </c>
      <c r="S210" s="224">
        <v>0</v>
      </c>
      <c r="T210" s="225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6" t="s">
        <v>135</v>
      </c>
      <c r="AT210" s="226" t="s">
        <v>190</v>
      </c>
      <c r="AU210" s="226" t="s">
        <v>80</v>
      </c>
      <c r="AY210" s="19" t="s">
        <v>188</v>
      </c>
      <c r="BE210" s="227">
        <f>IF(N210="základní",J210,0)</f>
        <v>0</v>
      </c>
      <c r="BF210" s="227">
        <f>IF(N210="snížená",J210,0)</f>
        <v>0</v>
      </c>
      <c r="BG210" s="227">
        <f>IF(N210="zákl. přenesená",J210,0)</f>
        <v>0</v>
      </c>
      <c r="BH210" s="227">
        <f>IF(N210="sníž. přenesená",J210,0)</f>
        <v>0</v>
      </c>
      <c r="BI210" s="227">
        <f>IF(N210="nulová",J210,0)</f>
        <v>0</v>
      </c>
      <c r="BJ210" s="19" t="s">
        <v>80</v>
      </c>
      <c r="BK210" s="227">
        <f>ROUND(I210*H210,2)</f>
        <v>0</v>
      </c>
      <c r="BL210" s="19" t="s">
        <v>135</v>
      </c>
      <c r="BM210" s="226" t="s">
        <v>7942</v>
      </c>
    </row>
    <row r="211" s="2" customFormat="1" ht="16.5" customHeight="1">
      <c r="A211" s="40"/>
      <c r="B211" s="41"/>
      <c r="C211" s="215" t="s">
        <v>2020</v>
      </c>
      <c r="D211" s="215" t="s">
        <v>190</v>
      </c>
      <c r="E211" s="216" t="s">
        <v>3925</v>
      </c>
      <c r="F211" s="217" t="s">
        <v>5590</v>
      </c>
      <c r="G211" s="218" t="s">
        <v>345</v>
      </c>
      <c r="H211" s="219">
        <v>0.20000000000000001</v>
      </c>
      <c r="I211" s="220"/>
      <c r="J211" s="221">
        <f>ROUND(I211*H211,2)</f>
        <v>0</v>
      </c>
      <c r="K211" s="217" t="s">
        <v>19</v>
      </c>
      <c r="L211" s="46"/>
      <c r="M211" s="222" t="s">
        <v>19</v>
      </c>
      <c r="N211" s="223" t="s">
        <v>44</v>
      </c>
      <c r="O211" s="86"/>
      <c r="P211" s="224">
        <f>O211*H211</f>
        <v>0</v>
      </c>
      <c r="Q211" s="224">
        <v>0</v>
      </c>
      <c r="R211" s="224">
        <f>Q211*H211</f>
        <v>0</v>
      </c>
      <c r="S211" s="224">
        <v>0</v>
      </c>
      <c r="T211" s="225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6" t="s">
        <v>135</v>
      </c>
      <c r="AT211" s="226" t="s">
        <v>190</v>
      </c>
      <c r="AU211" s="226" t="s">
        <v>80</v>
      </c>
      <c r="AY211" s="19" t="s">
        <v>188</v>
      </c>
      <c r="BE211" s="227">
        <f>IF(N211="základní",J211,0)</f>
        <v>0</v>
      </c>
      <c r="BF211" s="227">
        <f>IF(N211="snížená",J211,0)</f>
        <v>0</v>
      </c>
      <c r="BG211" s="227">
        <f>IF(N211="zákl. přenesená",J211,0)</f>
        <v>0</v>
      </c>
      <c r="BH211" s="227">
        <f>IF(N211="sníž. přenesená",J211,0)</f>
        <v>0</v>
      </c>
      <c r="BI211" s="227">
        <f>IF(N211="nulová",J211,0)</f>
        <v>0</v>
      </c>
      <c r="BJ211" s="19" t="s">
        <v>80</v>
      </c>
      <c r="BK211" s="227">
        <f>ROUND(I211*H211,2)</f>
        <v>0</v>
      </c>
      <c r="BL211" s="19" t="s">
        <v>135</v>
      </c>
      <c r="BM211" s="226" t="s">
        <v>7943</v>
      </c>
    </row>
    <row r="212" s="2" customFormat="1" ht="16.5" customHeight="1">
      <c r="A212" s="40"/>
      <c r="B212" s="41"/>
      <c r="C212" s="215" t="s">
        <v>2026</v>
      </c>
      <c r="D212" s="215" t="s">
        <v>190</v>
      </c>
      <c r="E212" s="216" t="s">
        <v>3927</v>
      </c>
      <c r="F212" s="217" t="s">
        <v>3767</v>
      </c>
      <c r="G212" s="218" t="s">
        <v>345</v>
      </c>
      <c r="H212" s="219">
        <v>0.20000000000000001</v>
      </c>
      <c r="I212" s="220"/>
      <c r="J212" s="221">
        <f>ROUND(I212*H212,2)</f>
        <v>0</v>
      </c>
      <c r="K212" s="217" t="s">
        <v>19</v>
      </c>
      <c r="L212" s="46"/>
      <c r="M212" s="222" t="s">
        <v>19</v>
      </c>
      <c r="N212" s="223" t="s">
        <v>44</v>
      </c>
      <c r="O212" s="86"/>
      <c r="P212" s="224">
        <f>O212*H212</f>
        <v>0</v>
      </c>
      <c r="Q212" s="224">
        <v>0</v>
      </c>
      <c r="R212" s="224">
        <f>Q212*H212</f>
        <v>0</v>
      </c>
      <c r="S212" s="224">
        <v>0</v>
      </c>
      <c r="T212" s="225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6" t="s">
        <v>135</v>
      </c>
      <c r="AT212" s="226" t="s">
        <v>190</v>
      </c>
      <c r="AU212" s="226" t="s">
        <v>80</v>
      </c>
      <c r="AY212" s="19" t="s">
        <v>188</v>
      </c>
      <c r="BE212" s="227">
        <f>IF(N212="základní",J212,0)</f>
        <v>0</v>
      </c>
      <c r="BF212" s="227">
        <f>IF(N212="snížená",J212,0)</f>
        <v>0</v>
      </c>
      <c r="BG212" s="227">
        <f>IF(N212="zákl. přenesená",J212,0)</f>
        <v>0</v>
      </c>
      <c r="BH212" s="227">
        <f>IF(N212="sníž. přenesená",J212,0)</f>
        <v>0</v>
      </c>
      <c r="BI212" s="227">
        <f>IF(N212="nulová",J212,0)</f>
        <v>0</v>
      </c>
      <c r="BJ212" s="19" t="s">
        <v>80</v>
      </c>
      <c r="BK212" s="227">
        <f>ROUND(I212*H212,2)</f>
        <v>0</v>
      </c>
      <c r="BL212" s="19" t="s">
        <v>135</v>
      </c>
      <c r="BM212" s="226" t="s">
        <v>7944</v>
      </c>
    </row>
    <row r="213" s="2" customFormat="1" ht="16.5" customHeight="1">
      <c r="A213" s="40"/>
      <c r="B213" s="41"/>
      <c r="C213" s="215" t="s">
        <v>2030</v>
      </c>
      <c r="D213" s="215" t="s">
        <v>190</v>
      </c>
      <c r="E213" s="216" t="s">
        <v>5591</v>
      </c>
      <c r="F213" s="217" t="s">
        <v>5592</v>
      </c>
      <c r="G213" s="218" t="s">
        <v>345</v>
      </c>
      <c r="H213" s="219">
        <v>1.5</v>
      </c>
      <c r="I213" s="220"/>
      <c r="J213" s="221">
        <f>ROUND(I213*H213,2)</f>
        <v>0</v>
      </c>
      <c r="K213" s="217" t="s">
        <v>19</v>
      </c>
      <c r="L213" s="46"/>
      <c r="M213" s="222" t="s">
        <v>19</v>
      </c>
      <c r="N213" s="223" t="s">
        <v>44</v>
      </c>
      <c r="O213" s="86"/>
      <c r="P213" s="224">
        <f>O213*H213</f>
        <v>0</v>
      </c>
      <c r="Q213" s="224">
        <v>0</v>
      </c>
      <c r="R213" s="224">
        <f>Q213*H213</f>
        <v>0</v>
      </c>
      <c r="S213" s="224">
        <v>0</v>
      </c>
      <c r="T213" s="225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6" t="s">
        <v>135</v>
      </c>
      <c r="AT213" s="226" t="s">
        <v>190</v>
      </c>
      <c r="AU213" s="226" t="s">
        <v>80</v>
      </c>
      <c r="AY213" s="19" t="s">
        <v>188</v>
      </c>
      <c r="BE213" s="227">
        <f>IF(N213="základní",J213,0)</f>
        <v>0</v>
      </c>
      <c r="BF213" s="227">
        <f>IF(N213="snížená",J213,0)</f>
        <v>0</v>
      </c>
      <c r="BG213" s="227">
        <f>IF(N213="zákl. přenesená",J213,0)</f>
        <v>0</v>
      </c>
      <c r="BH213" s="227">
        <f>IF(N213="sníž. přenesená",J213,0)</f>
        <v>0</v>
      </c>
      <c r="BI213" s="227">
        <f>IF(N213="nulová",J213,0)</f>
        <v>0</v>
      </c>
      <c r="BJ213" s="19" t="s">
        <v>80</v>
      </c>
      <c r="BK213" s="227">
        <f>ROUND(I213*H213,2)</f>
        <v>0</v>
      </c>
      <c r="BL213" s="19" t="s">
        <v>135</v>
      </c>
      <c r="BM213" s="226" t="s">
        <v>7945</v>
      </c>
    </row>
    <row r="214" s="2" customFormat="1" ht="16.5" customHeight="1">
      <c r="A214" s="40"/>
      <c r="B214" s="41"/>
      <c r="C214" s="215" t="s">
        <v>2033</v>
      </c>
      <c r="D214" s="215" t="s">
        <v>190</v>
      </c>
      <c r="E214" s="216" t="s">
        <v>5593</v>
      </c>
      <c r="F214" s="217" t="s">
        <v>3767</v>
      </c>
      <c r="G214" s="218" t="s">
        <v>345</v>
      </c>
      <c r="H214" s="219">
        <v>1.5</v>
      </c>
      <c r="I214" s="220"/>
      <c r="J214" s="221">
        <f>ROUND(I214*H214,2)</f>
        <v>0</v>
      </c>
      <c r="K214" s="217" t="s">
        <v>19</v>
      </c>
      <c r="L214" s="46"/>
      <c r="M214" s="222" t="s">
        <v>19</v>
      </c>
      <c r="N214" s="223" t="s">
        <v>44</v>
      </c>
      <c r="O214" s="86"/>
      <c r="P214" s="224">
        <f>O214*H214</f>
        <v>0</v>
      </c>
      <c r="Q214" s="224">
        <v>0</v>
      </c>
      <c r="R214" s="224">
        <f>Q214*H214</f>
        <v>0</v>
      </c>
      <c r="S214" s="224">
        <v>0</v>
      </c>
      <c r="T214" s="225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6" t="s">
        <v>135</v>
      </c>
      <c r="AT214" s="226" t="s">
        <v>190</v>
      </c>
      <c r="AU214" s="226" t="s">
        <v>80</v>
      </c>
      <c r="AY214" s="19" t="s">
        <v>188</v>
      </c>
      <c r="BE214" s="227">
        <f>IF(N214="základní",J214,0)</f>
        <v>0</v>
      </c>
      <c r="BF214" s="227">
        <f>IF(N214="snížená",J214,0)</f>
        <v>0</v>
      </c>
      <c r="BG214" s="227">
        <f>IF(N214="zákl. přenesená",J214,0)</f>
        <v>0</v>
      </c>
      <c r="BH214" s="227">
        <f>IF(N214="sníž. přenesená",J214,0)</f>
        <v>0</v>
      </c>
      <c r="BI214" s="227">
        <f>IF(N214="nulová",J214,0)</f>
        <v>0</v>
      </c>
      <c r="BJ214" s="19" t="s">
        <v>80</v>
      </c>
      <c r="BK214" s="227">
        <f>ROUND(I214*H214,2)</f>
        <v>0</v>
      </c>
      <c r="BL214" s="19" t="s">
        <v>135</v>
      </c>
      <c r="BM214" s="226" t="s">
        <v>7946</v>
      </c>
    </row>
    <row r="215" s="2" customFormat="1" ht="16.5" customHeight="1">
      <c r="A215" s="40"/>
      <c r="B215" s="41"/>
      <c r="C215" s="215" t="s">
        <v>2037</v>
      </c>
      <c r="D215" s="215" t="s">
        <v>190</v>
      </c>
      <c r="E215" s="216" t="s">
        <v>5594</v>
      </c>
      <c r="F215" s="217" t="s">
        <v>5595</v>
      </c>
      <c r="G215" s="218" t="s">
        <v>1352</v>
      </c>
      <c r="H215" s="219">
        <v>1</v>
      </c>
      <c r="I215" s="220"/>
      <c r="J215" s="221">
        <f>ROUND(I215*H215,2)</f>
        <v>0</v>
      </c>
      <c r="K215" s="217" t="s">
        <v>19</v>
      </c>
      <c r="L215" s="46"/>
      <c r="M215" s="222" t="s">
        <v>19</v>
      </c>
      <c r="N215" s="223" t="s">
        <v>44</v>
      </c>
      <c r="O215" s="86"/>
      <c r="P215" s="224">
        <f>O215*H215</f>
        <v>0</v>
      </c>
      <c r="Q215" s="224">
        <v>0</v>
      </c>
      <c r="R215" s="224">
        <f>Q215*H215</f>
        <v>0</v>
      </c>
      <c r="S215" s="224">
        <v>0</v>
      </c>
      <c r="T215" s="225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6" t="s">
        <v>135</v>
      </c>
      <c r="AT215" s="226" t="s">
        <v>190</v>
      </c>
      <c r="AU215" s="226" t="s">
        <v>80</v>
      </c>
      <c r="AY215" s="19" t="s">
        <v>188</v>
      </c>
      <c r="BE215" s="227">
        <f>IF(N215="základní",J215,0)</f>
        <v>0</v>
      </c>
      <c r="BF215" s="227">
        <f>IF(N215="snížená",J215,0)</f>
        <v>0</v>
      </c>
      <c r="BG215" s="227">
        <f>IF(N215="zákl. přenesená",J215,0)</f>
        <v>0</v>
      </c>
      <c r="BH215" s="227">
        <f>IF(N215="sníž. přenesená",J215,0)</f>
        <v>0</v>
      </c>
      <c r="BI215" s="227">
        <f>IF(N215="nulová",J215,0)</f>
        <v>0</v>
      </c>
      <c r="BJ215" s="19" t="s">
        <v>80</v>
      </c>
      <c r="BK215" s="227">
        <f>ROUND(I215*H215,2)</f>
        <v>0</v>
      </c>
      <c r="BL215" s="19" t="s">
        <v>135</v>
      </c>
      <c r="BM215" s="226" t="s">
        <v>7947</v>
      </c>
    </row>
    <row r="216" s="12" customFormat="1" ht="25.92" customHeight="1">
      <c r="A216" s="12"/>
      <c r="B216" s="199"/>
      <c r="C216" s="200"/>
      <c r="D216" s="201" t="s">
        <v>72</v>
      </c>
      <c r="E216" s="202" t="s">
        <v>268</v>
      </c>
      <c r="F216" s="202" t="s">
        <v>7948</v>
      </c>
      <c r="G216" s="200"/>
      <c r="H216" s="200"/>
      <c r="I216" s="203"/>
      <c r="J216" s="204">
        <f>BK216</f>
        <v>0</v>
      </c>
      <c r="K216" s="200"/>
      <c r="L216" s="205"/>
      <c r="M216" s="206"/>
      <c r="N216" s="207"/>
      <c r="O216" s="207"/>
      <c r="P216" s="208">
        <f>SUM(P217:P280)</f>
        <v>0</v>
      </c>
      <c r="Q216" s="207"/>
      <c r="R216" s="208">
        <f>SUM(R217:R280)</f>
        <v>0</v>
      </c>
      <c r="S216" s="207"/>
      <c r="T216" s="209">
        <f>SUM(T217:T280)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10" t="s">
        <v>80</v>
      </c>
      <c r="AT216" s="211" t="s">
        <v>72</v>
      </c>
      <c r="AU216" s="211" t="s">
        <v>73</v>
      </c>
      <c r="AY216" s="210" t="s">
        <v>188</v>
      </c>
      <c r="BK216" s="212">
        <f>SUM(BK217:BK280)</f>
        <v>0</v>
      </c>
    </row>
    <row r="217" s="2" customFormat="1" ht="24.15" customHeight="1">
      <c r="A217" s="40"/>
      <c r="B217" s="41"/>
      <c r="C217" s="215" t="s">
        <v>2044</v>
      </c>
      <c r="D217" s="215" t="s">
        <v>190</v>
      </c>
      <c r="E217" s="216" t="s">
        <v>7949</v>
      </c>
      <c r="F217" s="217" t="s">
        <v>7950</v>
      </c>
      <c r="G217" s="218" t="s">
        <v>1352</v>
      </c>
      <c r="H217" s="219">
        <v>1</v>
      </c>
      <c r="I217" s="220"/>
      <c r="J217" s="221">
        <f>ROUND(I217*H217,2)</f>
        <v>0</v>
      </c>
      <c r="K217" s="217" t="s">
        <v>19</v>
      </c>
      <c r="L217" s="46"/>
      <c r="M217" s="222" t="s">
        <v>19</v>
      </c>
      <c r="N217" s="223" t="s">
        <v>44</v>
      </c>
      <c r="O217" s="86"/>
      <c r="P217" s="224">
        <f>O217*H217</f>
        <v>0</v>
      </c>
      <c r="Q217" s="224">
        <v>0</v>
      </c>
      <c r="R217" s="224">
        <f>Q217*H217</f>
        <v>0</v>
      </c>
      <c r="S217" s="224">
        <v>0</v>
      </c>
      <c r="T217" s="225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6" t="s">
        <v>135</v>
      </c>
      <c r="AT217" s="226" t="s">
        <v>190</v>
      </c>
      <c r="AU217" s="226" t="s">
        <v>80</v>
      </c>
      <c r="AY217" s="19" t="s">
        <v>188</v>
      </c>
      <c r="BE217" s="227">
        <f>IF(N217="základní",J217,0)</f>
        <v>0</v>
      </c>
      <c r="BF217" s="227">
        <f>IF(N217="snížená",J217,0)</f>
        <v>0</v>
      </c>
      <c r="BG217" s="227">
        <f>IF(N217="zákl. přenesená",J217,0)</f>
        <v>0</v>
      </c>
      <c r="BH217" s="227">
        <f>IF(N217="sníž. přenesená",J217,0)</f>
        <v>0</v>
      </c>
      <c r="BI217" s="227">
        <f>IF(N217="nulová",J217,0)</f>
        <v>0</v>
      </c>
      <c r="BJ217" s="19" t="s">
        <v>80</v>
      </c>
      <c r="BK217" s="227">
        <f>ROUND(I217*H217,2)</f>
        <v>0</v>
      </c>
      <c r="BL217" s="19" t="s">
        <v>135</v>
      </c>
      <c r="BM217" s="226" t="s">
        <v>7951</v>
      </c>
    </row>
    <row r="218" s="2" customFormat="1" ht="24.15" customHeight="1">
      <c r="A218" s="40"/>
      <c r="B218" s="41"/>
      <c r="C218" s="215" t="s">
        <v>2049</v>
      </c>
      <c r="D218" s="215" t="s">
        <v>190</v>
      </c>
      <c r="E218" s="216" t="s">
        <v>7952</v>
      </c>
      <c r="F218" s="217" t="s">
        <v>7953</v>
      </c>
      <c r="G218" s="218" t="s">
        <v>1352</v>
      </c>
      <c r="H218" s="219">
        <v>2</v>
      </c>
      <c r="I218" s="220"/>
      <c r="J218" s="221">
        <f>ROUND(I218*H218,2)</f>
        <v>0</v>
      </c>
      <c r="K218" s="217" t="s">
        <v>19</v>
      </c>
      <c r="L218" s="46"/>
      <c r="M218" s="222" t="s">
        <v>19</v>
      </c>
      <c r="N218" s="223" t="s">
        <v>44</v>
      </c>
      <c r="O218" s="86"/>
      <c r="P218" s="224">
        <f>O218*H218</f>
        <v>0</v>
      </c>
      <c r="Q218" s="224">
        <v>0</v>
      </c>
      <c r="R218" s="224">
        <f>Q218*H218</f>
        <v>0</v>
      </c>
      <c r="S218" s="224">
        <v>0</v>
      </c>
      <c r="T218" s="225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6" t="s">
        <v>135</v>
      </c>
      <c r="AT218" s="226" t="s">
        <v>190</v>
      </c>
      <c r="AU218" s="226" t="s">
        <v>80</v>
      </c>
      <c r="AY218" s="19" t="s">
        <v>188</v>
      </c>
      <c r="BE218" s="227">
        <f>IF(N218="základní",J218,0)</f>
        <v>0</v>
      </c>
      <c r="BF218" s="227">
        <f>IF(N218="snížená",J218,0)</f>
        <v>0</v>
      </c>
      <c r="BG218" s="227">
        <f>IF(N218="zákl. přenesená",J218,0)</f>
        <v>0</v>
      </c>
      <c r="BH218" s="227">
        <f>IF(N218="sníž. přenesená",J218,0)</f>
        <v>0</v>
      </c>
      <c r="BI218" s="227">
        <f>IF(N218="nulová",J218,0)</f>
        <v>0</v>
      </c>
      <c r="BJ218" s="19" t="s">
        <v>80</v>
      </c>
      <c r="BK218" s="227">
        <f>ROUND(I218*H218,2)</f>
        <v>0</v>
      </c>
      <c r="BL218" s="19" t="s">
        <v>135</v>
      </c>
      <c r="BM218" s="226" t="s">
        <v>7954</v>
      </c>
    </row>
    <row r="219" s="2" customFormat="1" ht="16.5" customHeight="1">
      <c r="A219" s="40"/>
      <c r="B219" s="41"/>
      <c r="C219" s="215" t="s">
        <v>2051</v>
      </c>
      <c r="D219" s="215" t="s">
        <v>190</v>
      </c>
      <c r="E219" s="216" t="s">
        <v>7955</v>
      </c>
      <c r="F219" s="217" t="s">
        <v>6668</v>
      </c>
      <c r="G219" s="218" t="s">
        <v>1352</v>
      </c>
      <c r="H219" s="219">
        <v>1</v>
      </c>
      <c r="I219" s="220"/>
      <c r="J219" s="221">
        <f>ROUND(I219*H219,2)</f>
        <v>0</v>
      </c>
      <c r="K219" s="217" t="s">
        <v>19</v>
      </c>
      <c r="L219" s="46"/>
      <c r="M219" s="222" t="s">
        <v>19</v>
      </c>
      <c r="N219" s="223" t="s">
        <v>44</v>
      </c>
      <c r="O219" s="86"/>
      <c r="P219" s="224">
        <f>O219*H219</f>
        <v>0</v>
      </c>
      <c r="Q219" s="224">
        <v>0</v>
      </c>
      <c r="R219" s="224">
        <f>Q219*H219</f>
        <v>0</v>
      </c>
      <c r="S219" s="224">
        <v>0</v>
      </c>
      <c r="T219" s="225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6" t="s">
        <v>135</v>
      </c>
      <c r="AT219" s="226" t="s">
        <v>190</v>
      </c>
      <c r="AU219" s="226" t="s">
        <v>80</v>
      </c>
      <c r="AY219" s="19" t="s">
        <v>188</v>
      </c>
      <c r="BE219" s="227">
        <f>IF(N219="základní",J219,0)</f>
        <v>0</v>
      </c>
      <c r="BF219" s="227">
        <f>IF(N219="snížená",J219,0)</f>
        <v>0</v>
      </c>
      <c r="BG219" s="227">
        <f>IF(N219="zákl. přenesená",J219,0)</f>
        <v>0</v>
      </c>
      <c r="BH219" s="227">
        <f>IF(N219="sníž. přenesená",J219,0)</f>
        <v>0</v>
      </c>
      <c r="BI219" s="227">
        <f>IF(N219="nulová",J219,0)</f>
        <v>0</v>
      </c>
      <c r="BJ219" s="19" t="s">
        <v>80</v>
      </c>
      <c r="BK219" s="227">
        <f>ROUND(I219*H219,2)</f>
        <v>0</v>
      </c>
      <c r="BL219" s="19" t="s">
        <v>135</v>
      </c>
      <c r="BM219" s="226" t="s">
        <v>7956</v>
      </c>
    </row>
    <row r="220" s="2" customFormat="1" ht="16.5" customHeight="1">
      <c r="A220" s="40"/>
      <c r="B220" s="41"/>
      <c r="C220" s="215" t="s">
        <v>2057</v>
      </c>
      <c r="D220" s="215" t="s">
        <v>190</v>
      </c>
      <c r="E220" s="216" t="s">
        <v>7957</v>
      </c>
      <c r="F220" s="217" t="s">
        <v>7958</v>
      </c>
      <c r="G220" s="218" t="s">
        <v>1352</v>
      </c>
      <c r="H220" s="219">
        <v>1</v>
      </c>
      <c r="I220" s="220"/>
      <c r="J220" s="221">
        <f>ROUND(I220*H220,2)</f>
        <v>0</v>
      </c>
      <c r="K220" s="217" t="s">
        <v>19</v>
      </c>
      <c r="L220" s="46"/>
      <c r="M220" s="222" t="s">
        <v>19</v>
      </c>
      <c r="N220" s="223" t="s">
        <v>44</v>
      </c>
      <c r="O220" s="86"/>
      <c r="P220" s="224">
        <f>O220*H220</f>
        <v>0</v>
      </c>
      <c r="Q220" s="224">
        <v>0</v>
      </c>
      <c r="R220" s="224">
        <f>Q220*H220</f>
        <v>0</v>
      </c>
      <c r="S220" s="224">
        <v>0</v>
      </c>
      <c r="T220" s="225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6" t="s">
        <v>135</v>
      </c>
      <c r="AT220" s="226" t="s">
        <v>190</v>
      </c>
      <c r="AU220" s="226" t="s">
        <v>80</v>
      </c>
      <c r="AY220" s="19" t="s">
        <v>188</v>
      </c>
      <c r="BE220" s="227">
        <f>IF(N220="základní",J220,0)</f>
        <v>0</v>
      </c>
      <c r="BF220" s="227">
        <f>IF(N220="snížená",J220,0)</f>
        <v>0</v>
      </c>
      <c r="BG220" s="227">
        <f>IF(N220="zákl. přenesená",J220,0)</f>
        <v>0</v>
      </c>
      <c r="BH220" s="227">
        <f>IF(N220="sníž. přenesená",J220,0)</f>
        <v>0</v>
      </c>
      <c r="BI220" s="227">
        <f>IF(N220="nulová",J220,0)</f>
        <v>0</v>
      </c>
      <c r="BJ220" s="19" t="s">
        <v>80</v>
      </c>
      <c r="BK220" s="227">
        <f>ROUND(I220*H220,2)</f>
        <v>0</v>
      </c>
      <c r="BL220" s="19" t="s">
        <v>135</v>
      </c>
      <c r="BM220" s="226" t="s">
        <v>7959</v>
      </c>
    </row>
    <row r="221" s="2" customFormat="1" ht="16.5" customHeight="1">
      <c r="A221" s="40"/>
      <c r="B221" s="41"/>
      <c r="C221" s="215" t="s">
        <v>2063</v>
      </c>
      <c r="D221" s="215" t="s">
        <v>190</v>
      </c>
      <c r="E221" s="216" t="s">
        <v>6834</v>
      </c>
      <c r="F221" s="217" t="s">
        <v>6835</v>
      </c>
      <c r="G221" s="218" t="s">
        <v>3827</v>
      </c>
      <c r="H221" s="219">
        <v>1</v>
      </c>
      <c r="I221" s="220"/>
      <c r="J221" s="221">
        <f>ROUND(I221*H221,2)</f>
        <v>0</v>
      </c>
      <c r="K221" s="217" t="s">
        <v>19</v>
      </c>
      <c r="L221" s="46"/>
      <c r="M221" s="222" t="s">
        <v>19</v>
      </c>
      <c r="N221" s="223" t="s">
        <v>44</v>
      </c>
      <c r="O221" s="86"/>
      <c r="P221" s="224">
        <f>O221*H221</f>
        <v>0</v>
      </c>
      <c r="Q221" s="224">
        <v>0</v>
      </c>
      <c r="R221" s="224">
        <f>Q221*H221</f>
        <v>0</v>
      </c>
      <c r="S221" s="224">
        <v>0</v>
      </c>
      <c r="T221" s="225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6" t="s">
        <v>135</v>
      </c>
      <c r="AT221" s="226" t="s">
        <v>190</v>
      </c>
      <c r="AU221" s="226" t="s">
        <v>80</v>
      </c>
      <c r="AY221" s="19" t="s">
        <v>188</v>
      </c>
      <c r="BE221" s="227">
        <f>IF(N221="základní",J221,0)</f>
        <v>0</v>
      </c>
      <c r="BF221" s="227">
        <f>IF(N221="snížená",J221,0)</f>
        <v>0</v>
      </c>
      <c r="BG221" s="227">
        <f>IF(N221="zákl. přenesená",J221,0)</f>
        <v>0</v>
      </c>
      <c r="BH221" s="227">
        <f>IF(N221="sníž. přenesená",J221,0)</f>
        <v>0</v>
      </c>
      <c r="BI221" s="227">
        <f>IF(N221="nulová",J221,0)</f>
        <v>0</v>
      </c>
      <c r="BJ221" s="19" t="s">
        <v>80</v>
      </c>
      <c r="BK221" s="227">
        <f>ROUND(I221*H221,2)</f>
        <v>0</v>
      </c>
      <c r="BL221" s="19" t="s">
        <v>135</v>
      </c>
      <c r="BM221" s="226" t="s">
        <v>7960</v>
      </c>
    </row>
    <row r="222" s="2" customFormat="1" ht="24.15" customHeight="1">
      <c r="A222" s="40"/>
      <c r="B222" s="41"/>
      <c r="C222" s="215" t="s">
        <v>2069</v>
      </c>
      <c r="D222" s="215" t="s">
        <v>190</v>
      </c>
      <c r="E222" s="216" t="s">
        <v>7961</v>
      </c>
      <c r="F222" s="217" t="s">
        <v>7962</v>
      </c>
      <c r="G222" s="218" t="s">
        <v>501</v>
      </c>
      <c r="H222" s="219">
        <v>30</v>
      </c>
      <c r="I222" s="220"/>
      <c r="J222" s="221">
        <f>ROUND(I222*H222,2)</f>
        <v>0</v>
      </c>
      <c r="K222" s="217" t="s">
        <v>19</v>
      </c>
      <c r="L222" s="46"/>
      <c r="M222" s="222" t="s">
        <v>19</v>
      </c>
      <c r="N222" s="223" t="s">
        <v>44</v>
      </c>
      <c r="O222" s="86"/>
      <c r="P222" s="224">
        <f>O222*H222</f>
        <v>0</v>
      </c>
      <c r="Q222" s="224">
        <v>0</v>
      </c>
      <c r="R222" s="224">
        <f>Q222*H222</f>
        <v>0</v>
      </c>
      <c r="S222" s="224">
        <v>0</v>
      </c>
      <c r="T222" s="225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6" t="s">
        <v>135</v>
      </c>
      <c r="AT222" s="226" t="s">
        <v>190</v>
      </c>
      <c r="AU222" s="226" t="s">
        <v>80</v>
      </c>
      <c r="AY222" s="19" t="s">
        <v>188</v>
      </c>
      <c r="BE222" s="227">
        <f>IF(N222="základní",J222,0)</f>
        <v>0</v>
      </c>
      <c r="BF222" s="227">
        <f>IF(N222="snížená",J222,0)</f>
        <v>0</v>
      </c>
      <c r="BG222" s="227">
        <f>IF(N222="zákl. přenesená",J222,0)</f>
        <v>0</v>
      </c>
      <c r="BH222" s="227">
        <f>IF(N222="sníž. přenesená",J222,0)</f>
        <v>0</v>
      </c>
      <c r="BI222" s="227">
        <f>IF(N222="nulová",J222,0)</f>
        <v>0</v>
      </c>
      <c r="BJ222" s="19" t="s">
        <v>80</v>
      </c>
      <c r="BK222" s="227">
        <f>ROUND(I222*H222,2)</f>
        <v>0</v>
      </c>
      <c r="BL222" s="19" t="s">
        <v>135</v>
      </c>
      <c r="BM222" s="226" t="s">
        <v>7963</v>
      </c>
    </row>
    <row r="223" s="2" customFormat="1" ht="16.5" customHeight="1">
      <c r="A223" s="40"/>
      <c r="B223" s="41"/>
      <c r="C223" s="215" t="s">
        <v>2074</v>
      </c>
      <c r="D223" s="215" t="s">
        <v>190</v>
      </c>
      <c r="E223" s="216" t="s">
        <v>6499</v>
      </c>
      <c r="F223" s="217" t="s">
        <v>6500</v>
      </c>
      <c r="G223" s="218" t="s">
        <v>1352</v>
      </c>
      <c r="H223" s="219">
        <v>1</v>
      </c>
      <c r="I223" s="220"/>
      <c r="J223" s="221">
        <f>ROUND(I223*H223,2)</f>
        <v>0</v>
      </c>
      <c r="K223" s="217" t="s">
        <v>19</v>
      </c>
      <c r="L223" s="46"/>
      <c r="M223" s="222" t="s">
        <v>19</v>
      </c>
      <c r="N223" s="223" t="s">
        <v>44</v>
      </c>
      <c r="O223" s="86"/>
      <c r="P223" s="224">
        <f>O223*H223</f>
        <v>0</v>
      </c>
      <c r="Q223" s="224">
        <v>0</v>
      </c>
      <c r="R223" s="224">
        <f>Q223*H223</f>
        <v>0</v>
      </c>
      <c r="S223" s="224">
        <v>0</v>
      </c>
      <c r="T223" s="225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6" t="s">
        <v>135</v>
      </c>
      <c r="AT223" s="226" t="s">
        <v>190</v>
      </c>
      <c r="AU223" s="226" t="s">
        <v>80</v>
      </c>
      <c r="AY223" s="19" t="s">
        <v>188</v>
      </c>
      <c r="BE223" s="227">
        <f>IF(N223="základní",J223,0)</f>
        <v>0</v>
      </c>
      <c r="BF223" s="227">
        <f>IF(N223="snížená",J223,0)</f>
        <v>0</v>
      </c>
      <c r="BG223" s="227">
        <f>IF(N223="zákl. přenesená",J223,0)</f>
        <v>0</v>
      </c>
      <c r="BH223" s="227">
        <f>IF(N223="sníž. přenesená",J223,0)</f>
        <v>0</v>
      </c>
      <c r="BI223" s="227">
        <f>IF(N223="nulová",J223,0)</f>
        <v>0</v>
      </c>
      <c r="BJ223" s="19" t="s">
        <v>80</v>
      </c>
      <c r="BK223" s="227">
        <f>ROUND(I223*H223,2)</f>
        <v>0</v>
      </c>
      <c r="BL223" s="19" t="s">
        <v>135</v>
      </c>
      <c r="BM223" s="226" t="s">
        <v>7964</v>
      </c>
    </row>
    <row r="224" s="2" customFormat="1" ht="16.5" customHeight="1">
      <c r="A224" s="40"/>
      <c r="B224" s="41"/>
      <c r="C224" s="215" t="s">
        <v>2079</v>
      </c>
      <c r="D224" s="215" t="s">
        <v>190</v>
      </c>
      <c r="E224" s="216" t="s">
        <v>7965</v>
      </c>
      <c r="F224" s="217" t="s">
        <v>7966</v>
      </c>
      <c r="G224" s="218" t="s">
        <v>1352</v>
      </c>
      <c r="H224" s="219">
        <v>2</v>
      </c>
      <c r="I224" s="220"/>
      <c r="J224" s="221">
        <f>ROUND(I224*H224,2)</f>
        <v>0</v>
      </c>
      <c r="K224" s="217" t="s">
        <v>19</v>
      </c>
      <c r="L224" s="46"/>
      <c r="M224" s="222" t="s">
        <v>19</v>
      </c>
      <c r="N224" s="223" t="s">
        <v>44</v>
      </c>
      <c r="O224" s="86"/>
      <c r="P224" s="224">
        <f>O224*H224</f>
        <v>0</v>
      </c>
      <c r="Q224" s="224">
        <v>0</v>
      </c>
      <c r="R224" s="224">
        <f>Q224*H224</f>
        <v>0</v>
      </c>
      <c r="S224" s="224">
        <v>0</v>
      </c>
      <c r="T224" s="225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6" t="s">
        <v>135</v>
      </c>
      <c r="AT224" s="226" t="s">
        <v>190</v>
      </c>
      <c r="AU224" s="226" t="s">
        <v>80</v>
      </c>
      <c r="AY224" s="19" t="s">
        <v>188</v>
      </c>
      <c r="BE224" s="227">
        <f>IF(N224="základní",J224,0)</f>
        <v>0</v>
      </c>
      <c r="BF224" s="227">
        <f>IF(N224="snížená",J224,0)</f>
        <v>0</v>
      </c>
      <c r="BG224" s="227">
        <f>IF(N224="zákl. přenesená",J224,0)</f>
        <v>0</v>
      </c>
      <c r="BH224" s="227">
        <f>IF(N224="sníž. přenesená",J224,0)</f>
        <v>0</v>
      </c>
      <c r="BI224" s="227">
        <f>IF(N224="nulová",J224,0)</f>
        <v>0</v>
      </c>
      <c r="BJ224" s="19" t="s">
        <v>80</v>
      </c>
      <c r="BK224" s="227">
        <f>ROUND(I224*H224,2)</f>
        <v>0</v>
      </c>
      <c r="BL224" s="19" t="s">
        <v>135</v>
      </c>
      <c r="BM224" s="226" t="s">
        <v>7967</v>
      </c>
    </row>
    <row r="225" s="2" customFormat="1" ht="16.5" customHeight="1">
      <c r="A225" s="40"/>
      <c r="B225" s="41"/>
      <c r="C225" s="215" t="s">
        <v>2084</v>
      </c>
      <c r="D225" s="215" t="s">
        <v>190</v>
      </c>
      <c r="E225" s="216" t="s">
        <v>6786</v>
      </c>
      <c r="F225" s="217" t="s">
        <v>6787</v>
      </c>
      <c r="G225" s="218" t="s">
        <v>1352</v>
      </c>
      <c r="H225" s="219">
        <v>1</v>
      </c>
      <c r="I225" s="220"/>
      <c r="J225" s="221">
        <f>ROUND(I225*H225,2)</f>
        <v>0</v>
      </c>
      <c r="K225" s="217" t="s">
        <v>19</v>
      </c>
      <c r="L225" s="46"/>
      <c r="M225" s="222" t="s">
        <v>19</v>
      </c>
      <c r="N225" s="223" t="s">
        <v>44</v>
      </c>
      <c r="O225" s="86"/>
      <c r="P225" s="224">
        <f>O225*H225</f>
        <v>0</v>
      </c>
      <c r="Q225" s="224">
        <v>0</v>
      </c>
      <c r="R225" s="224">
        <f>Q225*H225</f>
        <v>0</v>
      </c>
      <c r="S225" s="224">
        <v>0</v>
      </c>
      <c r="T225" s="225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6" t="s">
        <v>135</v>
      </c>
      <c r="AT225" s="226" t="s">
        <v>190</v>
      </c>
      <c r="AU225" s="226" t="s">
        <v>80</v>
      </c>
      <c r="AY225" s="19" t="s">
        <v>188</v>
      </c>
      <c r="BE225" s="227">
        <f>IF(N225="základní",J225,0)</f>
        <v>0</v>
      </c>
      <c r="BF225" s="227">
        <f>IF(N225="snížená",J225,0)</f>
        <v>0</v>
      </c>
      <c r="BG225" s="227">
        <f>IF(N225="zákl. přenesená",J225,0)</f>
        <v>0</v>
      </c>
      <c r="BH225" s="227">
        <f>IF(N225="sníž. přenesená",J225,0)</f>
        <v>0</v>
      </c>
      <c r="BI225" s="227">
        <f>IF(N225="nulová",J225,0)</f>
        <v>0</v>
      </c>
      <c r="BJ225" s="19" t="s">
        <v>80</v>
      </c>
      <c r="BK225" s="227">
        <f>ROUND(I225*H225,2)</f>
        <v>0</v>
      </c>
      <c r="BL225" s="19" t="s">
        <v>135</v>
      </c>
      <c r="BM225" s="226" t="s">
        <v>7968</v>
      </c>
    </row>
    <row r="226" s="2" customFormat="1" ht="16.5" customHeight="1">
      <c r="A226" s="40"/>
      <c r="B226" s="41"/>
      <c r="C226" s="215" t="s">
        <v>2090</v>
      </c>
      <c r="D226" s="215" t="s">
        <v>190</v>
      </c>
      <c r="E226" s="216" t="s">
        <v>5421</v>
      </c>
      <c r="F226" s="217" t="s">
        <v>5422</v>
      </c>
      <c r="G226" s="218" t="s">
        <v>451</v>
      </c>
      <c r="H226" s="219">
        <v>2</v>
      </c>
      <c r="I226" s="220"/>
      <c r="J226" s="221">
        <f>ROUND(I226*H226,2)</f>
        <v>0</v>
      </c>
      <c r="K226" s="217" t="s">
        <v>19</v>
      </c>
      <c r="L226" s="46"/>
      <c r="M226" s="222" t="s">
        <v>19</v>
      </c>
      <c r="N226" s="223" t="s">
        <v>44</v>
      </c>
      <c r="O226" s="86"/>
      <c r="P226" s="224">
        <f>O226*H226</f>
        <v>0</v>
      </c>
      <c r="Q226" s="224">
        <v>0</v>
      </c>
      <c r="R226" s="224">
        <f>Q226*H226</f>
        <v>0</v>
      </c>
      <c r="S226" s="224">
        <v>0</v>
      </c>
      <c r="T226" s="225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6" t="s">
        <v>135</v>
      </c>
      <c r="AT226" s="226" t="s">
        <v>190</v>
      </c>
      <c r="AU226" s="226" t="s">
        <v>80</v>
      </c>
      <c r="AY226" s="19" t="s">
        <v>188</v>
      </c>
      <c r="BE226" s="227">
        <f>IF(N226="základní",J226,0)</f>
        <v>0</v>
      </c>
      <c r="BF226" s="227">
        <f>IF(N226="snížená",J226,0)</f>
        <v>0</v>
      </c>
      <c r="BG226" s="227">
        <f>IF(N226="zákl. přenesená",J226,0)</f>
        <v>0</v>
      </c>
      <c r="BH226" s="227">
        <f>IF(N226="sníž. přenesená",J226,0)</f>
        <v>0</v>
      </c>
      <c r="BI226" s="227">
        <f>IF(N226="nulová",J226,0)</f>
        <v>0</v>
      </c>
      <c r="BJ226" s="19" t="s">
        <v>80</v>
      </c>
      <c r="BK226" s="227">
        <f>ROUND(I226*H226,2)</f>
        <v>0</v>
      </c>
      <c r="BL226" s="19" t="s">
        <v>135</v>
      </c>
      <c r="BM226" s="226" t="s">
        <v>7969</v>
      </c>
    </row>
    <row r="227" s="2" customFormat="1" ht="24.15" customHeight="1">
      <c r="A227" s="40"/>
      <c r="B227" s="41"/>
      <c r="C227" s="215" t="s">
        <v>2092</v>
      </c>
      <c r="D227" s="215" t="s">
        <v>190</v>
      </c>
      <c r="E227" s="216" t="s">
        <v>7970</v>
      </c>
      <c r="F227" s="217" t="s">
        <v>7971</v>
      </c>
      <c r="G227" s="218" t="s">
        <v>3827</v>
      </c>
      <c r="H227" s="219">
        <v>1</v>
      </c>
      <c r="I227" s="220"/>
      <c r="J227" s="221">
        <f>ROUND(I227*H227,2)</f>
        <v>0</v>
      </c>
      <c r="K227" s="217" t="s">
        <v>19</v>
      </c>
      <c r="L227" s="46"/>
      <c r="M227" s="222" t="s">
        <v>19</v>
      </c>
      <c r="N227" s="223" t="s">
        <v>44</v>
      </c>
      <c r="O227" s="86"/>
      <c r="P227" s="224">
        <f>O227*H227</f>
        <v>0</v>
      </c>
      <c r="Q227" s="224">
        <v>0</v>
      </c>
      <c r="R227" s="224">
        <f>Q227*H227</f>
        <v>0</v>
      </c>
      <c r="S227" s="224">
        <v>0</v>
      </c>
      <c r="T227" s="225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6" t="s">
        <v>135</v>
      </c>
      <c r="AT227" s="226" t="s">
        <v>190</v>
      </c>
      <c r="AU227" s="226" t="s">
        <v>80</v>
      </c>
      <c r="AY227" s="19" t="s">
        <v>188</v>
      </c>
      <c r="BE227" s="227">
        <f>IF(N227="základní",J227,0)</f>
        <v>0</v>
      </c>
      <c r="BF227" s="227">
        <f>IF(N227="snížená",J227,0)</f>
        <v>0</v>
      </c>
      <c r="BG227" s="227">
        <f>IF(N227="zákl. přenesená",J227,0)</f>
        <v>0</v>
      </c>
      <c r="BH227" s="227">
        <f>IF(N227="sníž. přenesená",J227,0)</f>
        <v>0</v>
      </c>
      <c r="BI227" s="227">
        <f>IF(N227="nulová",J227,0)</f>
        <v>0</v>
      </c>
      <c r="BJ227" s="19" t="s">
        <v>80</v>
      </c>
      <c r="BK227" s="227">
        <f>ROUND(I227*H227,2)</f>
        <v>0</v>
      </c>
      <c r="BL227" s="19" t="s">
        <v>135</v>
      </c>
      <c r="BM227" s="226" t="s">
        <v>7972</v>
      </c>
    </row>
    <row r="228" s="2" customFormat="1" ht="16.5" customHeight="1">
      <c r="A228" s="40"/>
      <c r="B228" s="41"/>
      <c r="C228" s="215" t="s">
        <v>2096</v>
      </c>
      <c r="D228" s="215" t="s">
        <v>190</v>
      </c>
      <c r="E228" s="216" t="s">
        <v>7973</v>
      </c>
      <c r="F228" s="217" t="s">
        <v>7974</v>
      </c>
      <c r="G228" s="218" t="s">
        <v>5425</v>
      </c>
      <c r="H228" s="219">
        <v>0.5</v>
      </c>
      <c r="I228" s="220"/>
      <c r="J228" s="221">
        <f>ROUND(I228*H228,2)</f>
        <v>0</v>
      </c>
      <c r="K228" s="217" t="s">
        <v>19</v>
      </c>
      <c r="L228" s="46"/>
      <c r="M228" s="222" t="s">
        <v>19</v>
      </c>
      <c r="N228" s="223" t="s">
        <v>44</v>
      </c>
      <c r="O228" s="86"/>
      <c r="P228" s="224">
        <f>O228*H228</f>
        <v>0</v>
      </c>
      <c r="Q228" s="224">
        <v>0</v>
      </c>
      <c r="R228" s="224">
        <f>Q228*H228</f>
        <v>0</v>
      </c>
      <c r="S228" s="224">
        <v>0</v>
      </c>
      <c r="T228" s="225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6" t="s">
        <v>135</v>
      </c>
      <c r="AT228" s="226" t="s">
        <v>190</v>
      </c>
      <c r="AU228" s="226" t="s">
        <v>80</v>
      </c>
      <c r="AY228" s="19" t="s">
        <v>188</v>
      </c>
      <c r="BE228" s="227">
        <f>IF(N228="základní",J228,0)</f>
        <v>0</v>
      </c>
      <c r="BF228" s="227">
        <f>IF(N228="snížená",J228,0)</f>
        <v>0</v>
      </c>
      <c r="BG228" s="227">
        <f>IF(N228="zákl. přenesená",J228,0)</f>
        <v>0</v>
      </c>
      <c r="BH228" s="227">
        <f>IF(N228="sníž. přenesená",J228,0)</f>
        <v>0</v>
      </c>
      <c r="BI228" s="227">
        <f>IF(N228="nulová",J228,0)</f>
        <v>0</v>
      </c>
      <c r="BJ228" s="19" t="s">
        <v>80</v>
      </c>
      <c r="BK228" s="227">
        <f>ROUND(I228*H228,2)</f>
        <v>0</v>
      </c>
      <c r="BL228" s="19" t="s">
        <v>135</v>
      </c>
      <c r="BM228" s="226" t="s">
        <v>7975</v>
      </c>
    </row>
    <row r="229" s="2" customFormat="1" ht="16.5" customHeight="1">
      <c r="A229" s="40"/>
      <c r="B229" s="41"/>
      <c r="C229" s="215" t="s">
        <v>2101</v>
      </c>
      <c r="D229" s="215" t="s">
        <v>190</v>
      </c>
      <c r="E229" s="216" t="s">
        <v>6791</v>
      </c>
      <c r="F229" s="217" t="s">
        <v>6792</v>
      </c>
      <c r="G229" s="218" t="s">
        <v>3776</v>
      </c>
      <c r="H229" s="219">
        <v>1</v>
      </c>
      <c r="I229" s="220"/>
      <c r="J229" s="221">
        <f>ROUND(I229*H229,2)</f>
        <v>0</v>
      </c>
      <c r="K229" s="217" t="s">
        <v>19</v>
      </c>
      <c r="L229" s="46"/>
      <c r="M229" s="222" t="s">
        <v>19</v>
      </c>
      <c r="N229" s="223" t="s">
        <v>44</v>
      </c>
      <c r="O229" s="86"/>
      <c r="P229" s="224">
        <f>O229*H229</f>
        <v>0</v>
      </c>
      <c r="Q229" s="224">
        <v>0</v>
      </c>
      <c r="R229" s="224">
        <f>Q229*H229</f>
        <v>0</v>
      </c>
      <c r="S229" s="224">
        <v>0</v>
      </c>
      <c r="T229" s="225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6" t="s">
        <v>135</v>
      </c>
      <c r="AT229" s="226" t="s">
        <v>190</v>
      </c>
      <c r="AU229" s="226" t="s">
        <v>80</v>
      </c>
      <c r="AY229" s="19" t="s">
        <v>188</v>
      </c>
      <c r="BE229" s="227">
        <f>IF(N229="základní",J229,0)</f>
        <v>0</v>
      </c>
      <c r="BF229" s="227">
        <f>IF(N229="snížená",J229,0)</f>
        <v>0</v>
      </c>
      <c r="BG229" s="227">
        <f>IF(N229="zákl. přenesená",J229,0)</f>
        <v>0</v>
      </c>
      <c r="BH229" s="227">
        <f>IF(N229="sníž. přenesená",J229,0)</f>
        <v>0</v>
      </c>
      <c r="BI229" s="227">
        <f>IF(N229="nulová",J229,0)</f>
        <v>0</v>
      </c>
      <c r="BJ229" s="19" t="s">
        <v>80</v>
      </c>
      <c r="BK229" s="227">
        <f>ROUND(I229*H229,2)</f>
        <v>0</v>
      </c>
      <c r="BL229" s="19" t="s">
        <v>135</v>
      </c>
      <c r="BM229" s="226" t="s">
        <v>7976</v>
      </c>
    </row>
    <row r="230" s="2" customFormat="1" ht="16.5" customHeight="1">
      <c r="A230" s="40"/>
      <c r="B230" s="41"/>
      <c r="C230" s="215" t="s">
        <v>2103</v>
      </c>
      <c r="D230" s="215" t="s">
        <v>190</v>
      </c>
      <c r="E230" s="216" t="s">
        <v>3916</v>
      </c>
      <c r="F230" s="217" t="s">
        <v>3917</v>
      </c>
      <c r="G230" s="218" t="s">
        <v>501</v>
      </c>
      <c r="H230" s="219">
        <v>30</v>
      </c>
      <c r="I230" s="220"/>
      <c r="J230" s="221">
        <f>ROUND(I230*H230,2)</f>
        <v>0</v>
      </c>
      <c r="K230" s="217" t="s">
        <v>19</v>
      </c>
      <c r="L230" s="46"/>
      <c r="M230" s="222" t="s">
        <v>19</v>
      </c>
      <c r="N230" s="223" t="s">
        <v>44</v>
      </c>
      <c r="O230" s="86"/>
      <c r="P230" s="224">
        <f>O230*H230</f>
        <v>0</v>
      </c>
      <c r="Q230" s="224">
        <v>0</v>
      </c>
      <c r="R230" s="224">
        <f>Q230*H230</f>
        <v>0</v>
      </c>
      <c r="S230" s="224">
        <v>0</v>
      </c>
      <c r="T230" s="225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6" t="s">
        <v>135</v>
      </c>
      <c r="AT230" s="226" t="s">
        <v>190</v>
      </c>
      <c r="AU230" s="226" t="s">
        <v>80</v>
      </c>
      <c r="AY230" s="19" t="s">
        <v>188</v>
      </c>
      <c r="BE230" s="227">
        <f>IF(N230="základní",J230,0)</f>
        <v>0</v>
      </c>
      <c r="BF230" s="227">
        <f>IF(N230="snížená",J230,0)</f>
        <v>0</v>
      </c>
      <c r="BG230" s="227">
        <f>IF(N230="zákl. přenesená",J230,0)</f>
        <v>0</v>
      </c>
      <c r="BH230" s="227">
        <f>IF(N230="sníž. přenesená",J230,0)</f>
        <v>0</v>
      </c>
      <c r="BI230" s="227">
        <f>IF(N230="nulová",J230,0)</f>
        <v>0</v>
      </c>
      <c r="BJ230" s="19" t="s">
        <v>80</v>
      </c>
      <c r="BK230" s="227">
        <f>ROUND(I230*H230,2)</f>
        <v>0</v>
      </c>
      <c r="BL230" s="19" t="s">
        <v>135</v>
      </c>
      <c r="BM230" s="226" t="s">
        <v>7977</v>
      </c>
    </row>
    <row r="231" s="2" customFormat="1" ht="16.5" customHeight="1">
      <c r="A231" s="40"/>
      <c r="B231" s="41"/>
      <c r="C231" s="215" t="s">
        <v>2105</v>
      </c>
      <c r="D231" s="215" t="s">
        <v>190</v>
      </c>
      <c r="E231" s="216" t="s">
        <v>3912</v>
      </c>
      <c r="F231" s="217" t="s">
        <v>6516</v>
      </c>
      <c r="G231" s="218" t="s">
        <v>3776</v>
      </c>
      <c r="H231" s="219">
        <v>1</v>
      </c>
      <c r="I231" s="220"/>
      <c r="J231" s="221">
        <f>ROUND(I231*H231,2)</f>
        <v>0</v>
      </c>
      <c r="K231" s="217" t="s">
        <v>19</v>
      </c>
      <c r="L231" s="46"/>
      <c r="M231" s="222" t="s">
        <v>19</v>
      </c>
      <c r="N231" s="223" t="s">
        <v>44</v>
      </c>
      <c r="O231" s="86"/>
      <c r="P231" s="224">
        <f>O231*H231</f>
        <v>0</v>
      </c>
      <c r="Q231" s="224">
        <v>0</v>
      </c>
      <c r="R231" s="224">
        <f>Q231*H231</f>
        <v>0</v>
      </c>
      <c r="S231" s="224">
        <v>0</v>
      </c>
      <c r="T231" s="225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6" t="s">
        <v>135</v>
      </c>
      <c r="AT231" s="226" t="s">
        <v>190</v>
      </c>
      <c r="AU231" s="226" t="s">
        <v>80</v>
      </c>
      <c r="AY231" s="19" t="s">
        <v>188</v>
      </c>
      <c r="BE231" s="227">
        <f>IF(N231="základní",J231,0)</f>
        <v>0</v>
      </c>
      <c r="BF231" s="227">
        <f>IF(N231="snížená",J231,0)</f>
        <v>0</v>
      </c>
      <c r="BG231" s="227">
        <f>IF(N231="zákl. přenesená",J231,0)</f>
        <v>0</v>
      </c>
      <c r="BH231" s="227">
        <f>IF(N231="sníž. přenesená",J231,0)</f>
        <v>0</v>
      </c>
      <c r="BI231" s="227">
        <f>IF(N231="nulová",J231,0)</f>
        <v>0</v>
      </c>
      <c r="BJ231" s="19" t="s">
        <v>80</v>
      </c>
      <c r="BK231" s="227">
        <f>ROUND(I231*H231,2)</f>
        <v>0</v>
      </c>
      <c r="BL231" s="19" t="s">
        <v>135</v>
      </c>
      <c r="BM231" s="226" t="s">
        <v>7978</v>
      </c>
    </row>
    <row r="232" s="2" customFormat="1" ht="16.5" customHeight="1">
      <c r="A232" s="40"/>
      <c r="B232" s="41"/>
      <c r="C232" s="215" t="s">
        <v>2107</v>
      </c>
      <c r="D232" s="215" t="s">
        <v>190</v>
      </c>
      <c r="E232" s="216" t="s">
        <v>6518</v>
      </c>
      <c r="F232" s="217" t="s">
        <v>6519</v>
      </c>
      <c r="G232" s="218" t="s">
        <v>451</v>
      </c>
      <c r="H232" s="219">
        <v>2</v>
      </c>
      <c r="I232" s="220"/>
      <c r="J232" s="221">
        <f>ROUND(I232*H232,2)</f>
        <v>0</v>
      </c>
      <c r="K232" s="217" t="s">
        <v>19</v>
      </c>
      <c r="L232" s="46"/>
      <c r="M232" s="222" t="s">
        <v>19</v>
      </c>
      <c r="N232" s="223" t="s">
        <v>44</v>
      </c>
      <c r="O232" s="86"/>
      <c r="P232" s="224">
        <f>O232*H232</f>
        <v>0</v>
      </c>
      <c r="Q232" s="224">
        <v>0</v>
      </c>
      <c r="R232" s="224">
        <f>Q232*H232</f>
        <v>0</v>
      </c>
      <c r="S232" s="224">
        <v>0</v>
      </c>
      <c r="T232" s="225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6" t="s">
        <v>135</v>
      </c>
      <c r="AT232" s="226" t="s">
        <v>190</v>
      </c>
      <c r="AU232" s="226" t="s">
        <v>80</v>
      </c>
      <c r="AY232" s="19" t="s">
        <v>188</v>
      </c>
      <c r="BE232" s="227">
        <f>IF(N232="základní",J232,0)</f>
        <v>0</v>
      </c>
      <c r="BF232" s="227">
        <f>IF(N232="snížená",J232,0)</f>
        <v>0</v>
      </c>
      <c r="BG232" s="227">
        <f>IF(N232="zákl. přenesená",J232,0)</f>
        <v>0</v>
      </c>
      <c r="BH232" s="227">
        <f>IF(N232="sníž. přenesená",J232,0)</f>
        <v>0</v>
      </c>
      <c r="BI232" s="227">
        <f>IF(N232="nulová",J232,0)</f>
        <v>0</v>
      </c>
      <c r="BJ232" s="19" t="s">
        <v>80</v>
      </c>
      <c r="BK232" s="227">
        <f>ROUND(I232*H232,2)</f>
        <v>0</v>
      </c>
      <c r="BL232" s="19" t="s">
        <v>135</v>
      </c>
      <c r="BM232" s="226" t="s">
        <v>7979</v>
      </c>
    </row>
    <row r="233" s="2" customFormat="1" ht="16.5" customHeight="1">
      <c r="A233" s="40"/>
      <c r="B233" s="41"/>
      <c r="C233" s="215" t="s">
        <v>2109</v>
      </c>
      <c r="D233" s="215" t="s">
        <v>190</v>
      </c>
      <c r="E233" s="216" t="s">
        <v>3904</v>
      </c>
      <c r="F233" s="217" t="s">
        <v>6522</v>
      </c>
      <c r="G233" s="218" t="s">
        <v>501</v>
      </c>
      <c r="H233" s="219">
        <v>60</v>
      </c>
      <c r="I233" s="220"/>
      <c r="J233" s="221">
        <f>ROUND(I233*H233,2)</f>
        <v>0</v>
      </c>
      <c r="K233" s="217" t="s">
        <v>19</v>
      </c>
      <c r="L233" s="46"/>
      <c r="M233" s="222" t="s">
        <v>19</v>
      </c>
      <c r="N233" s="223" t="s">
        <v>44</v>
      </c>
      <c r="O233" s="86"/>
      <c r="P233" s="224">
        <f>O233*H233</f>
        <v>0</v>
      </c>
      <c r="Q233" s="224">
        <v>0</v>
      </c>
      <c r="R233" s="224">
        <f>Q233*H233</f>
        <v>0</v>
      </c>
      <c r="S233" s="224">
        <v>0</v>
      </c>
      <c r="T233" s="225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6" t="s">
        <v>135</v>
      </c>
      <c r="AT233" s="226" t="s">
        <v>190</v>
      </c>
      <c r="AU233" s="226" t="s">
        <v>80</v>
      </c>
      <c r="AY233" s="19" t="s">
        <v>188</v>
      </c>
      <c r="BE233" s="227">
        <f>IF(N233="základní",J233,0)</f>
        <v>0</v>
      </c>
      <c r="BF233" s="227">
        <f>IF(N233="snížená",J233,0)</f>
        <v>0</v>
      </c>
      <c r="BG233" s="227">
        <f>IF(N233="zákl. přenesená",J233,0)</f>
        <v>0</v>
      </c>
      <c r="BH233" s="227">
        <f>IF(N233="sníž. přenesená",J233,0)</f>
        <v>0</v>
      </c>
      <c r="BI233" s="227">
        <f>IF(N233="nulová",J233,0)</f>
        <v>0</v>
      </c>
      <c r="BJ233" s="19" t="s">
        <v>80</v>
      </c>
      <c r="BK233" s="227">
        <f>ROUND(I233*H233,2)</f>
        <v>0</v>
      </c>
      <c r="BL233" s="19" t="s">
        <v>135</v>
      </c>
      <c r="BM233" s="226" t="s">
        <v>7980</v>
      </c>
    </row>
    <row r="234" s="2" customFormat="1" ht="16.5" customHeight="1">
      <c r="A234" s="40"/>
      <c r="B234" s="41"/>
      <c r="C234" s="215" t="s">
        <v>2111</v>
      </c>
      <c r="D234" s="215" t="s">
        <v>190</v>
      </c>
      <c r="E234" s="216" t="s">
        <v>6873</v>
      </c>
      <c r="F234" s="217" t="s">
        <v>6874</v>
      </c>
      <c r="G234" s="218" t="s">
        <v>1397</v>
      </c>
      <c r="H234" s="219">
        <v>20</v>
      </c>
      <c r="I234" s="220"/>
      <c r="J234" s="221">
        <f>ROUND(I234*H234,2)</f>
        <v>0</v>
      </c>
      <c r="K234" s="217" t="s">
        <v>19</v>
      </c>
      <c r="L234" s="46"/>
      <c r="M234" s="222" t="s">
        <v>19</v>
      </c>
      <c r="N234" s="223" t="s">
        <v>44</v>
      </c>
      <c r="O234" s="86"/>
      <c r="P234" s="224">
        <f>O234*H234</f>
        <v>0</v>
      </c>
      <c r="Q234" s="224">
        <v>0</v>
      </c>
      <c r="R234" s="224">
        <f>Q234*H234</f>
        <v>0</v>
      </c>
      <c r="S234" s="224">
        <v>0</v>
      </c>
      <c r="T234" s="225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6" t="s">
        <v>135</v>
      </c>
      <c r="AT234" s="226" t="s">
        <v>190</v>
      </c>
      <c r="AU234" s="226" t="s">
        <v>80</v>
      </c>
      <c r="AY234" s="19" t="s">
        <v>188</v>
      </c>
      <c r="BE234" s="227">
        <f>IF(N234="základní",J234,0)</f>
        <v>0</v>
      </c>
      <c r="BF234" s="227">
        <f>IF(N234="snížená",J234,0)</f>
        <v>0</v>
      </c>
      <c r="BG234" s="227">
        <f>IF(N234="zákl. přenesená",J234,0)</f>
        <v>0</v>
      </c>
      <c r="BH234" s="227">
        <f>IF(N234="sníž. přenesená",J234,0)</f>
        <v>0</v>
      </c>
      <c r="BI234" s="227">
        <f>IF(N234="nulová",J234,0)</f>
        <v>0</v>
      </c>
      <c r="BJ234" s="19" t="s">
        <v>80</v>
      </c>
      <c r="BK234" s="227">
        <f>ROUND(I234*H234,2)</f>
        <v>0</v>
      </c>
      <c r="BL234" s="19" t="s">
        <v>135</v>
      </c>
      <c r="BM234" s="226" t="s">
        <v>7981</v>
      </c>
    </row>
    <row r="235" s="2" customFormat="1" ht="16.5" customHeight="1">
      <c r="A235" s="40"/>
      <c r="B235" s="41"/>
      <c r="C235" s="215" t="s">
        <v>2115</v>
      </c>
      <c r="D235" s="215" t="s">
        <v>190</v>
      </c>
      <c r="E235" s="216" t="s">
        <v>6531</v>
      </c>
      <c r="F235" s="217" t="s">
        <v>3798</v>
      </c>
      <c r="G235" s="218" t="s">
        <v>1397</v>
      </c>
      <c r="H235" s="219">
        <v>20</v>
      </c>
      <c r="I235" s="220"/>
      <c r="J235" s="221">
        <f>ROUND(I235*H235,2)</f>
        <v>0</v>
      </c>
      <c r="K235" s="217" t="s">
        <v>19</v>
      </c>
      <c r="L235" s="46"/>
      <c r="M235" s="222" t="s">
        <v>19</v>
      </c>
      <c r="N235" s="223" t="s">
        <v>44</v>
      </c>
      <c r="O235" s="86"/>
      <c r="P235" s="224">
        <f>O235*H235</f>
        <v>0</v>
      </c>
      <c r="Q235" s="224">
        <v>0</v>
      </c>
      <c r="R235" s="224">
        <f>Q235*H235</f>
        <v>0</v>
      </c>
      <c r="S235" s="224">
        <v>0</v>
      </c>
      <c r="T235" s="225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6" t="s">
        <v>135</v>
      </c>
      <c r="AT235" s="226" t="s">
        <v>190</v>
      </c>
      <c r="AU235" s="226" t="s">
        <v>80</v>
      </c>
      <c r="AY235" s="19" t="s">
        <v>188</v>
      </c>
      <c r="BE235" s="227">
        <f>IF(N235="základní",J235,0)</f>
        <v>0</v>
      </c>
      <c r="BF235" s="227">
        <f>IF(N235="snížená",J235,0)</f>
        <v>0</v>
      </c>
      <c r="BG235" s="227">
        <f>IF(N235="zákl. přenesená",J235,0)</f>
        <v>0</v>
      </c>
      <c r="BH235" s="227">
        <f>IF(N235="sníž. přenesená",J235,0)</f>
        <v>0</v>
      </c>
      <c r="BI235" s="227">
        <f>IF(N235="nulová",J235,0)</f>
        <v>0</v>
      </c>
      <c r="BJ235" s="19" t="s">
        <v>80</v>
      </c>
      <c r="BK235" s="227">
        <f>ROUND(I235*H235,2)</f>
        <v>0</v>
      </c>
      <c r="BL235" s="19" t="s">
        <v>135</v>
      </c>
      <c r="BM235" s="226" t="s">
        <v>7982</v>
      </c>
    </row>
    <row r="236" s="2" customFormat="1" ht="16.5" customHeight="1">
      <c r="A236" s="40"/>
      <c r="B236" s="41"/>
      <c r="C236" s="215" t="s">
        <v>2119</v>
      </c>
      <c r="D236" s="215" t="s">
        <v>190</v>
      </c>
      <c r="E236" s="216" t="s">
        <v>6547</v>
      </c>
      <c r="F236" s="217" t="s">
        <v>6548</v>
      </c>
      <c r="G236" s="218" t="s">
        <v>3827</v>
      </c>
      <c r="H236" s="219">
        <v>1</v>
      </c>
      <c r="I236" s="220"/>
      <c r="J236" s="221">
        <f>ROUND(I236*H236,2)</f>
        <v>0</v>
      </c>
      <c r="K236" s="217" t="s">
        <v>19</v>
      </c>
      <c r="L236" s="46"/>
      <c r="M236" s="222" t="s">
        <v>19</v>
      </c>
      <c r="N236" s="223" t="s">
        <v>44</v>
      </c>
      <c r="O236" s="86"/>
      <c r="P236" s="224">
        <f>O236*H236</f>
        <v>0</v>
      </c>
      <c r="Q236" s="224">
        <v>0</v>
      </c>
      <c r="R236" s="224">
        <f>Q236*H236</f>
        <v>0</v>
      </c>
      <c r="S236" s="224">
        <v>0</v>
      </c>
      <c r="T236" s="225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6" t="s">
        <v>135</v>
      </c>
      <c r="AT236" s="226" t="s">
        <v>190</v>
      </c>
      <c r="AU236" s="226" t="s">
        <v>80</v>
      </c>
      <c r="AY236" s="19" t="s">
        <v>188</v>
      </c>
      <c r="BE236" s="227">
        <f>IF(N236="základní",J236,0)</f>
        <v>0</v>
      </c>
      <c r="BF236" s="227">
        <f>IF(N236="snížená",J236,0)</f>
        <v>0</v>
      </c>
      <c r="BG236" s="227">
        <f>IF(N236="zákl. přenesená",J236,0)</f>
        <v>0</v>
      </c>
      <c r="BH236" s="227">
        <f>IF(N236="sníž. přenesená",J236,0)</f>
        <v>0</v>
      </c>
      <c r="BI236" s="227">
        <f>IF(N236="nulová",J236,0)</f>
        <v>0</v>
      </c>
      <c r="BJ236" s="19" t="s">
        <v>80</v>
      </c>
      <c r="BK236" s="227">
        <f>ROUND(I236*H236,2)</f>
        <v>0</v>
      </c>
      <c r="BL236" s="19" t="s">
        <v>135</v>
      </c>
      <c r="BM236" s="226" t="s">
        <v>7983</v>
      </c>
    </row>
    <row r="237" s="2" customFormat="1" ht="16.5" customHeight="1">
      <c r="A237" s="40"/>
      <c r="B237" s="41"/>
      <c r="C237" s="215" t="s">
        <v>2123</v>
      </c>
      <c r="D237" s="215" t="s">
        <v>190</v>
      </c>
      <c r="E237" s="216" t="s">
        <v>6889</v>
      </c>
      <c r="F237" s="217" t="s">
        <v>6890</v>
      </c>
      <c r="G237" s="218" t="s">
        <v>501</v>
      </c>
      <c r="H237" s="219">
        <v>15</v>
      </c>
      <c r="I237" s="220"/>
      <c r="J237" s="221">
        <f>ROUND(I237*H237,2)</f>
        <v>0</v>
      </c>
      <c r="K237" s="217" t="s">
        <v>19</v>
      </c>
      <c r="L237" s="46"/>
      <c r="M237" s="222" t="s">
        <v>19</v>
      </c>
      <c r="N237" s="223" t="s">
        <v>44</v>
      </c>
      <c r="O237" s="86"/>
      <c r="P237" s="224">
        <f>O237*H237</f>
        <v>0</v>
      </c>
      <c r="Q237" s="224">
        <v>0</v>
      </c>
      <c r="R237" s="224">
        <f>Q237*H237</f>
        <v>0</v>
      </c>
      <c r="S237" s="224">
        <v>0</v>
      </c>
      <c r="T237" s="225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6" t="s">
        <v>135</v>
      </c>
      <c r="AT237" s="226" t="s">
        <v>190</v>
      </c>
      <c r="AU237" s="226" t="s">
        <v>80</v>
      </c>
      <c r="AY237" s="19" t="s">
        <v>188</v>
      </c>
      <c r="BE237" s="227">
        <f>IF(N237="základní",J237,0)</f>
        <v>0</v>
      </c>
      <c r="BF237" s="227">
        <f>IF(N237="snížená",J237,0)</f>
        <v>0</v>
      </c>
      <c r="BG237" s="227">
        <f>IF(N237="zákl. přenesená",J237,0)</f>
        <v>0</v>
      </c>
      <c r="BH237" s="227">
        <f>IF(N237="sníž. přenesená",J237,0)</f>
        <v>0</v>
      </c>
      <c r="BI237" s="227">
        <f>IF(N237="nulová",J237,0)</f>
        <v>0</v>
      </c>
      <c r="BJ237" s="19" t="s">
        <v>80</v>
      </c>
      <c r="BK237" s="227">
        <f>ROUND(I237*H237,2)</f>
        <v>0</v>
      </c>
      <c r="BL237" s="19" t="s">
        <v>135</v>
      </c>
      <c r="BM237" s="226" t="s">
        <v>7984</v>
      </c>
    </row>
    <row r="238" s="2" customFormat="1" ht="16.5" customHeight="1">
      <c r="A238" s="40"/>
      <c r="B238" s="41"/>
      <c r="C238" s="215" t="s">
        <v>2128</v>
      </c>
      <c r="D238" s="215" t="s">
        <v>190</v>
      </c>
      <c r="E238" s="216" t="s">
        <v>6893</v>
      </c>
      <c r="F238" s="217" t="s">
        <v>6894</v>
      </c>
      <c r="G238" s="218" t="s">
        <v>501</v>
      </c>
      <c r="H238" s="219">
        <v>15</v>
      </c>
      <c r="I238" s="220"/>
      <c r="J238" s="221">
        <f>ROUND(I238*H238,2)</f>
        <v>0</v>
      </c>
      <c r="K238" s="217" t="s">
        <v>19</v>
      </c>
      <c r="L238" s="46"/>
      <c r="M238" s="222" t="s">
        <v>19</v>
      </c>
      <c r="N238" s="223" t="s">
        <v>44</v>
      </c>
      <c r="O238" s="86"/>
      <c r="P238" s="224">
        <f>O238*H238</f>
        <v>0</v>
      </c>
      <c r="Q238" s="224">
        <v>0</v>
      </c>
      <c r="R238" s="224">
        <f>Q238*H238</f>
        <v>0</v>
      </c>
      <c r="S238" s="224">
        <v>0</v>
      </c>
      <c r="T238" s="225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6" t="s">
        <v>135</v>
      </c>
      <c r="AT238" s="226" t="s">
        <v>190</v>
      </c>
      <c r="AU238" s="226" t="s">
        <v>80</v>
      </c>
      <c r="AY238" s="19" t="s">
        <v>188</v>
      </c>
      <c r="BE238" s="227">
        <f>IF(N238="základní",J238,0)</f>
        <v>0</v>
      </c>
      <c r="BF238" s="227">
        <f>IF(N238="snížená",J238,0)</f>
        <v>0</v>
      </c>
      <c r="BG238" s="227">
        <f>IF(N238="zákl. přenesená",J238,0)</f>
        <v>0</v>
      </c>
      <c r="BH238" s="227">
        <f>IF(N238="sníž. přenesená",J238,0)</f>
        <v>0</v>
      </c>
      <c r="BI238" s="227">
        <f>IF(N238="nulová",J238,0)</f>
        <v>0</v>
      </c>
      <c r="BJ238" s="19" t="s">
        <v>80</v>
      </c>
      <c r="BK238" s="227">
        <f>ROUND(I238*H238,2)</f>
        <v>0</v>
      </c>
      <c r="BL238" s="19" t="s">
        <v>135</v>
      </c>
      <c r="BM238" s="226" t="s">
        <v>7985</v>
      </c>
    </row>
    <row r="239" s="2" customFormat="1" ht="16.5" customHeight="1">
      <c r="A239" s="40"/>
      <c r="B239" s="41"/>
      <c r="C239" s="215" t="s">
        <v>2133</v>
      </c>
      <c r="D239" s="215" t="s">
        <v>190</v>
      </c>
      <c r="E239" s="216" t="s">
        <v>3918</v>
      </c>
      <c r="F239" s="217" t="s">
        <v>6534</v>
      </c>
      <c r="G239" s="218" t="s">
        <v>1352</v>
      </c>
      <c r="H239" s="219">
        <v>3</v>
      </c>
      <c r="I239" s="220"/>
      <c r="J239" s="221">
        <f>ROUND(I239*H239,2)</f>
        <v>0</v>
      </c>
      <c r="K239" s="217" t="s">
        <v>19</v>
      </c>
      <c r="L239" s="46"/>
      <c r="M239" s="222" t="s">
        <v>19</v>
      </c>
      <c r="N239" s="223" t="s">
        <v>44</v>
      </c>
      <c r="O239" s="86"/>
      <c r="P239" s="224">
        <f>O239*H239</f>
        <v>0</v>
      </c>
      <c r="Q239" s="224">
        <v>0</v>
      </c>
      <c r="R239" s="224">
        <f>Q239*H239</f>
        <v>0</v>
      </c>
      <c r="S239" s="224">
        <v>0</v>
      </c>
      <c r="T239" s="225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6" t="s">
        <v>135</v>
      </c>
      <c r="AT239" s="226" t="s">
        <v>190</v>
      </c>
      <c r="AU239" s="226" t="s">
        <v>80</v>
      </c>
      <c r="AY239" s="19" t="s">
        <v>188</v>
      </c>
      <c r="BE239" s="227">
        <f>IF(N239="základní",J239,0)</f>
        <v>0</v>
      </c>
      <c r="BF239" s="227">
        <f>IF(N239="snížená",J239,0)</f>
        <v>0</v>
      </c>
      <c r="BG239" s="227">
        <f>IF(N239="zákl. přenesená",J239,0)</f>
        <v>0</v>
      </c>
      <c r="BH239" s="227">
        <f>IF(N239="sníž. přenesená",J239,0)</f>
        <v>0</v>
      </c>
      <c r="BI239" s="227">
        <f>IF(N239="nulová",J239,0)</f>
        <v>0</v>
      </c>
      <c r="BJ239" s="19" t="s">
        <v>80</v>
      </c>
      <c r="BK239" s="227">
        <f>ROUND(I239*H239,2)</f>
        <v>0</v>
      </c>
      <c r="BL239" s="19" t="s">
        <v>135</v>
      </c>
      <c r="BM239" s="226" t="s">
        <v>7986</v>
      </c>
    </row>
    <row r="240" s="2" customFormat="1" ht="16.5" customHeight="1">
      <c r="A240" s="40"/>
      <c r="B240" s="41"/>
      <c r="C240" s="215" t="s">
        <v>2138</v>
      </c>
      <c r="D240" s="215" t="s">
        <v>190</v>
      </c>
      <c r="E240" s="216" t="s">
        <v>5589</v>
      </c>
      <c r="F240" s="217" t="s">
        <v>4152</v>
      </c>
      <c r="G240" s="218" t="s">
        <v>451</v>
      </c>
      <c r="H240" s="219">
        <v>8</v>
      </c>
      <c r="I240" s="220"/>
      <c r="J240" s="221">
        <f>ROUND(I240*H240,2)</f>
        <v>0</v>
      </c>
      <c r="K240" s="217" t="s">
        <v>19</v>
      </c>
      <c r="L240" s="46"/>
      <c r="M240" s="222" t="s">
        <v>19</v>
      </c>
      <c r="N240" s="223" t="s">
        <v>44</v>
      </c>
      <c r="O240" s="86"/>
      <c r="P240" s="224">
        <f>O240*H240</f>
        <v>0</v>
      </c>
      <c r="Q240" s="224">
        <v>0</v>
      </c>
      <c r="R240" s="224">
        <f>Q240*H240</f>
        <v>0</v>
      </c>
      <c r="S240" s="224">
        <v>0</v>
      </c>
      <c r="T240" s="225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6" t="s">
        <v>135</v>
      </c>
      <c r="AT240" s="226" t="s">
        <v>190</v>
      </c>
      <c r="AU240" s="226" t="s">
        <v>80</v>
      </c>
      <c r="AY240" s="19" t="s">
        <v>188</v>
      </c>
      <c r="BE240" s="227">
        <f>IF(N240="základní",J240,0)</f>
        <v>0</v>
      </c>
      <c r="BF240" s="227">
        <f>IF(N240="snížená",J240,0)</f>
        <v>0</v>
      </c>
      <c r="BG240" s="227">
        <f>IF(N240="zákl. přenesená",J240,0)</f>
        <v>0</v>
      </c>
      <c r="BH240" s="227">
        <f>IF(N240="sníž. přenesená",J240,0)</f>
        <v>0</v>
      </c>
      <c r="BI240" s="227">
        <f>IF(N240="nulová",J240,0)</f>
        <v>0</v>
      </c>
      <c r="BJ240" s="19" t="s">
        <v>80</v>
      </c>
      <c r="BK240" s="227">
        <f>ROUND(I240*H240,2)</f>
        <v>0</v>
      </c>
      <c r="BL240" s="19" t="s">
        <v>135</v>
      </c>
      <c r="BM240" s="226" t="s">
        <v>7987</v>
      </c>
    </row>
    <row r="241" s="2" customFormat="1" ht="16.5" customHeight="1">
      <c r="A241" s="40"/>
      <c r="B241" s="41"/>
      <c r="C241" s="215" t="s">
        <v>2143</v>
      </c>
      <c r="D241" s="215" t="s">
        <v>190</v>
      </c>
      <c r="E241" s="216" t="s">
        <v>6097</v>
      </c>
      <c r="F241" s="217" t="s">
        <v>6098</v>
      </c>
      <c r="G241" s="218" t="s">
        <v>1352</v>
      </c>
      <c r="H241" s="219">
        <v>1</v>
      </c>
      <c r="I241" s="220"/>
      <c r="J241" s="221">
        <f>ROUND(I241*H241,2)</f>
        <v>0</v>
      </c>
      <c r="K241" s="217" t="s">
        <v>19</v>
      </c>
      <c r="L241" s="46"/>
      <c r="M241" s="222" t="s">
        <v>19</v>
      </c>
      <c r="N241" s="223" t="s">
        <v>44</v>
      </c>
      <c r="O241" s="86"/>
      <c r="P241" s="224">
        <f>O241*H241</f>
        <v>0</v>
      </c>
      <c r="Q241" s="224">
        <v>0</v>
      </c>
      <c r="R241" s="224">
        <f>Q241*H241</f>
        <v>0</v>
      </c>
      <c r="S241" s="224">
        <v>0</v>
      </c>
      <c r="T241" s="225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6" t="s">
        <v>135</v>
      </c>
      <c r="AT241" s="226" t="s">
        <v>190</v>
      </c>
      <c r="AU241" s="226" t="s">
        <v>80</v>
      </c>
      <c r="AY241" s="19" t="s">
        <v>188</v>
      </c>
      <c r="BE241" s="227">
        <f>IF(N241="základní",J241,0)</f>
        <v>0</v>
      </c>
      <c r="BF241" s="227">
        <f>IF(N241="snížená",J241,0)</f>
        <v>0</v>
      </c>
      <c r="BG241" s="227">
        <f>IF(N241="zákl. přenesená",J241,0)</f>
        <v>0</v>
      </c>
      <c r="BH241" s="227">
        <f>IF(N241="sníž. přenesená",J241,0)</f>
        <v>0</v>
      </c>
      <c r="BI241" s="227">
        <f>IF(N241="nulová",J241,0)</f>
        <v>0</v>
      </c>
      <c r="BJ241" s="19" t="s">
        <v>80</v>
      </c>
      <c r="BK241" s="227">
        <f>ROUND(I241*H241,2)</f>
        <v>0</v>
      </c>
      <c r="BL241" s="19" t="s">
        <v>135</v>
      </c>
      <c r="BM241" s="226" t="s">
        <v>7988</v>
      </c>
    </row>
    <row r="242" s="2" customFormat="1" ht="16.5" customHeight="1">
      <c r="A242" s="40"/>
      <c r="B242" s="41"/>
      <c r="C242" s="215" t="s">
        <v>2148</v>
      </c>
      <c r="D242" s="215" t="s">
        <v>190</v>
      </c>
      <c r="E242" s="216" t="s">
        <v>5582</v>
      </c>
      <c r="F242" s="217" t="s">
        <v>5583</v>
      </c>
      <c r="G242" s="218" t="s">
        <v>5584</v>
      </c>
      <c r="H242" s="219">
        <v>3</v>
      </c>
      <c r="I242" s="220"/>
      <c r="J242" s="221">
        <f>ROUND(I242*H242,2)</f>
        <v>0</v>
      </c>
      <c r="K242" s="217" t="s">
        <v>19</v>
      </c>
      <c r="L242" s="46"/>
      <c r="M242" s="222" t="s">
        <v>19</v>
      </c>
      <c r="N242" s="223" t="s">
        <v>44</v>
      </c>
      <c r="O242" s="86"/>
      <c r="P242" s="224">
        <f>O242*H242</f>
        <v>0</v>
      </c>
      <c r="Q242" s="224">
        <v>0</v>
      </c>
      <c r="R242" s="224">
        <f>Q242*H242</f>
        <v>0</v>
      </c>
      <c r="S242" s="224">
        <v>0</v>
      </c>
      <c r="T242" s="225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6" t="s">
        <v>135</v>
      </c>
      <c r="AT242" s="226" t="s">
        <v>190</v>
      </c>
      <c r="AU242" s="226" t="s">
        <v>80</v>
      </c>
      <c r="AY242" s="19" t="s">
        <v>188</v>
      </c>
      <c r="BE242" s="227">
        <f>IF(N242="základní",J242,0)</f>
        <v>0</v>
      </c>
      <c r="BF242" s="227">
        <f>IF(N242="snížená",J242,0)</f>
        <v>0</v>
      </c>
      <c r="BG242" s="227">
        <f>IF(N242="zákl. přenesená",J242,0)</f>
        <v>0</v>
      </c>
      <c r="BH242" s="227">
        <f>IF(N242="sníž. přenesená",J242,0)</f>
        <v>0</v>
      </c>
      <c r="BI242" s="227">
        <f>IF(N242="nulová",J242,0)</f>
        <v>0</v>
      </c>
      <c r="BJ242" s="19" t="s">
        <v>80</v>
      </c>
      <c r="BK242" s="227">
        <f>ROUND(I242*H242,2)</f>
        <v>0</v>
      </c>
      <c r="BL242" s="19" t="s">
        <v>135</v>
      </c>
      <c r="BM242" s="226" t="s">
        <v>7989</v>
      </c>
    </row>
    <row r="243" s="2" customFormat="1" ht="16.5" customHeight="1">
      <c r="A243" s="40"/>
      <c r="B243" s="41"/>
      <c r="C243" s="215" t="s">
        <v>2153</v>
      </c>
      <c r="D243" s="215" t="s">
        <v>190</v>
      </c>
      <c r="E243" s="216" t="s">
        <v>6101</v>
      </c>
      <c r="F243" s="217" t="s">
        <v>5586</v>
      </c>
      <c r="G243" s="218" t="s">
        <v>1352</v>
      </c>
      <c r="H243" s="219">
        <v>1</v>
      </c>
      <c r="I243" s="220"/>
      <c r="J243" s="221">
        <f>ROUND(I243*H243,2)</f>
        <v>0</v>
      </c>
      <c r="K243" s="217" t="s">
        <v>19</v>
      </c>
      <c r="L243" s="46"/>
      <c r="M243" s="222" t="s">
        <v>19</v>
      </c>
      <c r="N243" s="223" t="s">
        <v>44</v>
      </c>
      <c r="O243" s="86"/>
      <c r="P243" s="224">
        <f>O243*H243</f>
        <v>0</v>
      </c>
      <c r="Q243" s="224">
        <v>0</v>
      </c>
      <c r="R243" s="224">
        <f>Q243*H243</f>
        <v>0</v>
      </c>
      <c r="S243" s="224">
        <v>0</v>
      </c>
      <c r="T243" s="225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6" t="s">
        <v>135</v>
      </c>
      <c r="AT243" s="226" t="s">
        <v>190</v>
      </c>
      <c r="AU243" s="226" t="s">
        <v>80</v>
      </c>
      <c r="AY243" s="19" t="s">
        <v>188</v>
      </c>
      <c r="BE243" s="227">
        <f>IF(N243="základní",J243,0)</f>
        <v>0</v>
      </c>
      <c r="BF243" s="227">
        <f>IF(N243="snížená",J243,0)</f>
        <v>0</v>
      </c>
      <c r="BG243" s="227">
        <f>IF(N243="zákl. přenesená",J243,0)</f>
        <v>0</v>
      </c>
      <c r="BH243" s="227">
        <f>IF(N243="sníž. přenesená",J243,0)</f>
        <v>0</v>
      </c>
      <c r="BI243" s="227">
        <f>IF(N243="nulová",J243,0)</f>
        <v>0</v>
      </c>
      <c r="BJ243" s="19" t="s">
        <v>80</v>
      </c>
      <c r="BK243" s="227">
        <f>ROUND(I243*H243,2)</f>
        <v>0</v>
      </c>
      <c r="BL243" s="19" t="s">
        <v>135</v>
      </c>
      <c r="BM243" s="226" t="s">
        <v>7990</v>
      </c>
    </row>
    <row r="244" s="2" customFormat="1" ht="16.5" customHeight="1">
      <c r="A244" s="40"/>
      <c r="B244" s="41"/>
      <c r="C244" s="215" t="s">
        <v>2158</v>
      </c>
      <c r="D244" s="215" t="s">
        <v>190</v>
      </c>
      <c r="E244" s="216" t="s">
        <v>3922</v>
      </c>
      <c r="F244" s="217" t="s">
        <v>6570</v>
      </c>
      <c r="G244" s="218" t="s">
        <v>345</v>
      </c>
      <c r="H244" s="219">
        <v>0.050000000000000003</v>
      </c>
      <c r="I244" s="220"/>
      <c r="J244" s="221">
        <f>ROUND(I244*H244,2)</f>
        <v>0</v>
      </c>
      <c r="K244" s="217" t="s">
        <v>19</v>
      </c>
      <c r="L244" s="46"/>
      <c r="M244" s="222" t="s">
        <v>19</v>
      </c>
      <c r="N244" s="223" t="s">
        <v>44</v>
      </c>
      <c r="O244" s="86"/>
      <c r="P244" s="224">
        <f>O244*H244</f>
        <v>0</v>
      </c>
      <c r="Q244" s="224">
        <v>0</v>
      </c>
      <c r="R244" s="224">
        <f>Q244*H244</f>
        <v>0</v>
      </c>
      <c r="S244" s="224">
        <v>0</v>
      </c>
      <c r="T244" s="225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6" t="s">
        <v>135</v>
      </c>
      <c r="AT244" s="226" t="s">
        <v>190</v>
      </c>
      <c r="AU244" s="226" t="s">
        <v>80</v>
      </c>
      <c r="AY244" s="19" t="s">
        <v>188</v>
      </c>
      <c r="BE244" s="227">
        <f>IF(N244="základní",J244,0)</f>
        <v>0</v>
      </c>
      <c r="BF244" s="227">
        <f>IF(N244="snížená",J244,0)</f>
        <v>0</v>
      </c>
      <c r="BG244" s="227">
        <f>IF(N244="zákl. přenesená",J244,0)</f>
        <v>0</v>
      </c>
      <c r="BH244" s="227">
        <f>IF(N244="sníž. přenesená",J244,0)</f>
        <v>0</v>
      </c>
      <c r="BI244" s="227">
        <f>IF(N244="nulová",J244,0)</f>
        <v>0</v>
      </c>
      <c r="BJ244" s="19" t="s">
        <v>80</v>
      </c>
      <c r="BK244" s="227">
        <f>ROUND(I244*H244,2)</f>
        <v>0</v>
      </c>
      <c r="BL244" s="19" t="s">
        <v>135</v>
      </c>
      <c r="BM244" s="226" t="s">
        <v>7991</v>
      </c>
    </row>
    <row r="245" s="2" customFormat="1" ht="16.5" customHeight="1">
      <c r="A245" s="40"/>
      <c r="B245" s="41"/>
      <c r="C245" s="215" t="s">
        <v>2163</v>
      </c>
      <c r="D245" s="215" t="s">
        <v>190</v>
      </c>
      <c r="E245" s="216" t="s">
        <v>3924</v>
      </c>
      <c r="F245" s="217" t="s">
        <v>3767</v>
      </c>
      <c r="G245" s="218" t="s">
        <v>345</v>
      </c>
      <c r="H245" s="219">
        <v>0.050000000000000003</v>
      </c>
      <c r="I245" s="220"/>
      <c r="J245" s="221">
        <f>ROUND(I245*H245,2)</f>
        <v>0</v>
      </c>
      <c r="K245" s="217" t="s">
        <v>19</v>
      </c>
      <c r="L245" s="46"/>
      <c r="M245" s="222" t="s">
        <v>19</v>
      </c>
      <c r="N245" s="223" t="s">
        <v>44</v>
      </c>
      <c r="O245" s="86"/>
      <c r="P245" s="224">
        <f>O245*H245</f>
        <v>0</v>
      </c>
      <c r="Q245" s="224">
        <v>0</v>
      </c>
      <c r="R245" s="224">
        <f>Q245*H245</f>
        <v>0</v>
      </c>
      <c r="S245" s="224">
        <v>0</v>
      </c>
      <c r="T245" s="225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6" t="s">
        <v>135</v>
      </c>
      <c r="AT245" s="226" t="s">
        <v>190</v>
      </c>
      <c r="AU245" s="226" t="s">
        <v>80</v>
      </c>
      <c r="AY245" s="19" t="s">
        <v>188</v>
      </c>
      <c r="BE245" s="227">
        <f>IF(N245="základní",J245,0)</f>
        <v>0</v>
      </c>
      <c r="BF245" s="227">
        <f>IF(N245="snížená",J245,0)</f>
        <v>0</v>
      </c>
      <c r="BG245" s="227">
        <f>IF(N245="zákl. přenesená",J245,0)</f>
        <v>0</v>
      </c>
      <c r="BH245" s="227">
        <f>IF(N245="sníž. přenesená",J245,0)</f>
        <v>0</v>
      </c>
      <c r="BI245" s="227">
        <f>IF(N245="nulová",J245,0)</f>
        <v>0</v>
      </c>
      <c r="BJ245" s="19" t="s">
        <v>80</v>
      </c>
      <c r="BK245" s="227">
        <f>ROUND(I245*H245,2)</f>
        <v>0</v>
      </c>
      <c r="BL245" s="19" t="s">
        <v>135</v>
      </c>
      <c r="BM245" s="226" t="s">
        <v>7992</v>
      </c>
    </row>
    <row r="246" s="2" customFormat="1" ht="16.5" customHeight="1">
      <c r="A246" s="40"/>
      <c r="B246" s="41"/>
      <c r="C246" s="215" t="s">
        <v>2168</v>
      </c>
      <c r="D246" s="215" t="s">
        <v>190</v>
      </c>
      <c r="E246" s="216" t="s">
        <v>5591</v>
      </c>
      <c r="F246" s="217" t="s">
        <v>5592</v>
      </c>
      <c r="G246" s="218" t="s">
        <v>345</v>
      </c>
      <c r="H246" s="219">
        <v>0.20000000000000001</v>
      </c>
      <c r="I246" s="220"/>
      <c r="J246" s="221">
        <f>ROUND(I246*H246,2)</f>
        <v>0</v>
      </c>
      <c r="K246" s="217" t="s">
        <v>19</v>
      </c>
      <c r="L246" s="46"/>
      <c r="M246" s="222" t="s">
        <v>19</v>
      </c>
      <c r="N246" s="223" t="s">
        <v>44</v>
      </c>
      <c r="O246" s="86"/>
      <c r="P246" s="224">
        <f>O246*H246</f>
        <v>0</v>
      </c>
      <c r="Q246" s="224">
        <v>0</v>
      </c>
      <c r="R246" s="224">
        <f>Q246*H246</f>
        <v>0</v>
      </c>
      <c r="S246" s="224">
        <v>0</v>
      </c>
      <c r="T246" s="225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6" t="s">
        <v>135</v>
      </c>
      <c r="AT246" s="226" t="s">
        <v>190</v>
      </c>
      <c r="AU246" s="226" t="s">
        <v>80</v>
      </c>
      <c r="AY246" s="19" t="s">
        <v>188</v>
      </c>
      <c r="BE246" s="227">
        <f>IF(N246="základní",J246,0)</f>
        <v>0</v>
      </c>
      <c r="BF246" s="227">
        <f>IF(N246="snížená",J246,0)</f>
        <v>0</v>
      </c>
      <c r="BG246" s="227">
        <f>IF(N246="zákl. přenesená",J246,0)</f>
        <v>0</v>
      </c>
      <c r="BH246" s="227">
        <f>IF(N246="sníž. přenesená",J246,0)</f>
        <v>0</v>
      </c>
      <c r="BI246" s="227">
        <f>IF(N246="nulová",J246,0)</f>
        <v>0</v>
      </c>
      <c r="BJ246" s="19" t="s">
        <v>80</v>
      </c>
      <c r="BK246" s="227">
        <f>ROUND(I246*H246,2)</f>
        <v>0</v>
      </c>
      <c r="BL246" s="19" t="s">
        <v>135</v>
      </c>
      <c r="BM246" s="226" t="s">
        <v>7993</v>
      </c>
    </row>
    <row r="247" s="2" customFormat="1" ht="16.5" customHeight="1">
      <c r="A247" s="40"/>
      <c r="B247" s="41"/>
      <c r="C247" s="215" t="s">
        <v>2173</v>
      </c>
      <c r="D247" s="215" t="s">
        <v>190</v>
      </c>
      <c r="E247" s="216" t="s">
        <v>5593</v>
      </c>
      <c r="F247" s="217" t="s">
        <v>3767</v>
      </c>
      <c r="G247" s="218" t="s">
        <v>345</v>
      </c>
      <c r="H247" s="219">
        <v>0.20000000000000001</v>
      </c>
      <c r="I247" s="220"/>
      <c r="J247" s="221">
        <f>ROUND(I247*H247,2)</f>
        <v>0</v>
      </c>
      <c r="K247" s="217" t="s">
        <v>19</v>
      </c>
      <c r="L247" s="46"/>
      <c r="M247" s="222" t="s">
        <v>19</v>
      </c>
      <c r="N247" s="223" t="s">
        <v>44</v>
      </c>
      <c r="O247" s="86"/>
      <c r="P247" s="224">
        <f>O247*H247</f>
        <v>0</v>
      </c>
      <c r="Q247" s="224">
        <v>0</v>
      </c>
      <c r="R247" s="224">
        <f>Q247*H247</f>
        <v>0</v>
      </c>
      <c r="S247" s="224">
        <v>0</v>
      </c>
      <c r="T247" s="225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6" t="s">
        <v>135</v>
      </c>
      <c r="AT247" s="226" t="s">
        <v>190</v>
      </c>
      <c r="AU247" s="226" t="s">
        <v>80</v>
      </c>
      <c r="AY247" s="19" t="s">
        <v>188</v>
      </c>
      <c r="BE247" s="227">
        <f>IF(N247="základní",J247,0)</f>
        <v>0</v>
      </c>
      <c r="BF247" s="227">
        <f>IF(N247="snížená",J247,0)</f>
        <v>0</v>
      </c>
      <c r="BG247" s="227">
        <f>IF(N247="zákl. přenesená",J247,0)</f>
        <v>0</v>
      </c>
      <c r="BH247" s="227">
        <f>IF(N247="sníž. přenesená",J247,0)</f>
        <v>0</v>
      </c>
      <c r="BI247" s="227">
        <f>IF(N247="nulová",J247,0)</f>
        <v>0</v>
      </c>
      <c r="BJ247" s="19" t="s">
        <v>80</v>
      </c>
      <c r="BK247" s="227">
        <f>ROUND(I247*H247,2)</f>
        <v>0</v>
      </c>
      <c r="BL247" s="19" t="s">
        <v>135</v>
      </c>
      <c r="BM247" s="226" t="s">
        <v>7994</v>
      </c>
    </row>
    <row r="248" s="2" customFormat="1" ht="16.5" customHeight="1">
      <c r="A248" s="40"/>
      <c r="B248" s="41"/>
      <c r="C248" s="215" t="s">
        <v>2187</v>
      </c>
      <c r="D248" s="215" t="s">
        <v>190</v>
      </c>
      <c r="E248" s="216" t="s">
        <v>5594</v>
      </c>
      <c r="F248" s="217" t="s">
        <v>5595</v>
      </c>
      <c r="G248" s="218" t="s">
        <v>1352</v>
      </c>
      <c r="H248" s="219">
        <v>1</v>
      </c>
      <c r="I248" s="220"/>
      <c r="J248" s="221">
        <f>ROUND(I248*H248,2)</f>
        <v>0</v>
      </c>
      <c r="K248" s="217" t="s">
        <v>19</v>
      </c>
      <c r="L248" s="46"/>
      <c r="M248" s="222" t="s">
        <v>19</v>
      </c>
      <c r="N248" s="223" t="s">
        <v>44</v>
      </c>
      <c r="O248" s="86"/>
      <c r="P248" s="224">
        <f>O248*H248</f>
        <v>0</v>
      </c>
      <c r="Q248" s="224">
        <v>0</v>
      </c>
      <c r="R248" s="224">
        <f>Q248*H248</f>
        <v>0</v>
      </c>
      <c r="S248" s="224">
        <v>0</v>
      </c>
      <c r="T248" s="225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6" t="s">
        <v>135</v>
      </c>
      <c r="AT248" s="226" t="s">
        <v>190</v>
      </c>
      <c r="AU248" s="226" t="s">
        <v>80</v>
      </c>
      <c r="AY248" s="19" t="s">
        <v>188</v>
      </c>
      <c r="BE248" s="227">
        <f>IF(N248="základní",J248,0)</f>
        <v>0</v>
      </c>
      <c r="BF248" s="227">
        <f>IF(N248="snížená",J248,0)</f>
        <v>0</v>
      </c>
      <c r="BG248" s="227">
        <f>IF(N248="zákl. přenesená",J248,0)</f>
        <v>0</v>
      </c>
      <c r="BH248" s="227">
        <f>IF(N248="sníž. přenesená",J248,0)</f>
        <v>0</v>
      </c>
      <c r="BI248" s="227">
        <f>IF(N248="nulová",J248,0)</f>
        <v>0</v>
      </c>
      <c r="BJ248" s="19" t="s">
        <v>80</v>
      </c>
      <c r="BK248" s="227">
        <f>ROUND(I248*H248,2)</f>
        <v>0</v>
      </c>
      <c r="BL248" s="19" t="s">
        <v>135</v>
      </c>
      <c r="BM248" s="226" t="s">
        <v>7995</v>
      </c>
    </row>
    <row r="249" s="2" customFormat="1" ht="24.15" customHeight="1">
      <c r="A249" s="40"/>
      <c r="B249" s="41"/>
      <c r="C249" s="215" t="s">
        <v>2192</v>
      </c>
      <c r="D249" s="215" t="s">
        <v>190</v>
      </c>
      <c r="E249" s="216" t="s">
        <v>7949</v>
      </c>
      <c r="F249" s="217" t="s">
        <v>7950</v>
      </c>
      <c r="G249" s="218" t="s">
        <v>1352</v>
      </c>
      <c r="H249" s="219">
        <v>1</v>
      </c>
      <c r="I249" s="220"/>
      <c r="J249" s="221">
        <f>ROUND(I249*H249,2)</f>
        <v>0</v>
      </c>
      <c r="K249" s="217" t="s">
        <v>19</v>
      </c>
      <c r="L249" s="46"/>
      <c r="M249" s="222" t="s">
        <v>19</v>
      </c>
      <c r="N249" s="223" t="s">
        <v>44</v>
      </c>
      <c r="O249" s="86"/>
      <c r="P249" s="224">
        <f>O249*H249</f>
        <v>0</v>
      </c>
      <c r="Q249" s="224">
        <v>0</v>
      </c>
      <c r="R249" s="224">
        <f>Q249*H249</f>
        <v>0</v>
      </c>
      <c r="S249" s="224">
        <v>0</v>
      </c>
      <c r="T249" s="225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6" t="s">
        <v>135</v>
      </c>
      <c r="AT249" s="226" t="s">
        <v>190</v>
      </c>
      <c r="AU249" s="226" t="s">
        <v>80</v>
      </c>
      <c r="AY249" s="19" t="s">
        <v>188</v>
      </c>
      <c r="BE249" s="227">
        <f>IF(N249="základní",J249,0)</f>
        <v>0</v>
      </c>
      <c r="BF249" s="227">
        <f>IF(N249="snížená",J249,0)</f>
        <v>0</v>
      </c>
      <c r="BG249" s="227">
        <f>IF(N249="zákl. přenesená",J249,0)</f>
        <v>0</v>
      </c>
      <c r="BH249" s="227">
        <f>IF(N249="sníž. přenesená",J249,0)</f>
        <v>0</v>
      </c>
      <c r="BI249" s="227">
        <f>IF(N249="nulová",J249,0)</f>
        <v>0</v>
      </c>
      <c r="BJ249" s="19" t="s">
        <v>80</v>
      </c>
      <c r="BK249" s="227">
        <f>ROUND(I249*H249,2)</f>
        <v>0</v>
      </c>
      <c r="BL249" s="19" t="s">
        <v>135</v>
      </c>
      <c r="BM249" s="226" t="s">
        <v>7996</v>
      </c>
    </row>
    <row r="250" s="2" customFormat="1" ht="24.15" customHeight="1">
      <c r="A250" s="40"/>
      <c r="B250" s="41"/>
      <c r="C250" s="215" t="s">
        <v>2197</v>
      </c>
      <c r="D250" s="215" t="s">
        <v>190</v>
      </c>
      <c r="E250" s="216" t="s">
        <v>7952</v>
      </c>
      <c r="F250" s="217" t="s">
        <v>7953</v>
      </c>
      <c r="G250" s="218" t="s">
        <v>1352</v>
      </c>
      <c r="H250" s="219">
        <v>2</v>
      </c>
      <c r="I250" s="220"/>
      <c r="J250" s="221">
        <f>ROUND(I250*H250,2)</f>
        <v>0</v>
      </c>
      <c r="K250" s="217" t="s">
        <v>19</v>
      </c>
      <c r="L250" s="46"/>
      <c r="M250" s="222" t="s">
        <v>19</v>
      </c>
      <c r="N250" s="223" t="s">
        <v>44</v>
      </c>
      <c r="O250" s="86"/>
      <c r="P250" s="224">
        <f>O250*H250</f>
        <v>0</v>
      </c>
      <c r="Q250" s="224">
        <v>0</v>
      </c>
      <c r="R250" s="224">
        <f>Q250*H250</f>
        <v>0</v>
      </c>
      <c r="S250" s="224">
        <v>0</v>
      </c>
      <c r="T250" s="225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6" t="s">
        <v>135</v>
      </c>
      <c r="AT250" s="226" t="s">
        <v>190</v>
      </c>
      <c r="AU250" s="226" t="s">
        <v>80</v>
      </c>
      <c r="AY250" s="19" t="s">
        <v>188</v>
      </c>
      <c r="BE250" s="227">
        <f>IF(N250="základní",J250,0)</f>
        <v>0</v>
      </c>
      <c r="BF250" s="227">
        <f>IF(N250="snížená",J250,0)</f>
        <v>0</v>
      </c>
      <c r="BG250" s="227">
        <f>IF(N250="zákl. přenesená",J250,0)</f>
        <v>0</v>
      </c>
      <c r="BH250" s="227">
        <f>IF(N250="sníž. přenesená",J250,0)</f>
        <v>0</v>
      </c>
      <c r="BI250" s="227">
        <f>IF(N250="nulová",J250,0)</f>
        <v>0</v>
      </c>
      <c r="BJ250" s="19" t="s">
        <v>80</v>
      </c>
      <c r="BK250" s="227">
        <f>ROUND(I250*H250,2)</f>
        <v>0</v>
      </c>
      <c r="BL250" s="19" t="s">
        <v>135</v>
      </c>
      <c r="BM250" s="226" t="s">
        <v>7997</v>
      </c>
    </row>
    <row r="251" s="2" customFormat="1" ht="16.5" customHeight="1">
      <c r="A251" s="40"/>
      <c r="B251" s="41"/>
      <c r="C251" s="215" t="s">
        <v>2202</v>
      </c>
      <c r="D251" s="215" t="s">
        <v>190</v>
      </c>
      <c r="E251" s="216" t="s">
        <v>7955</v>
      </c>
      <c r="F251" s="217" t="s">
        <v>6668</v>
      </c>
      <c r="G251" s="218" t="s">
        <v>1352</v>
      </c>
      <c r="H251" s="219">
        <v>1</v>
      </c>
      <c r="I251" s="220"/>
      <c r="J251" s="221">
        <f>ROUND(I251*H251,2)</f>
        <v>0</v>
      </c>
      <c r="K251" s="217" t="s">
        <v>19</v>
      </c>
      <c r="L251" s="46"/>
      <c r="M251" s="222" t="s">
        <v>19</v>
      </c>
      <c r="N251" s="223" t="s">
        <v>44</v>
      </c>
      <c r="O251" s="86"/>
      <c r="P251" s="224">
        <f>O251*H251</f>
        <v>0</v>
      </c>
      <c r="Q251" s="224">
        <v>0</v>
      </c>
      <c r="R251" s="224">
        <f>Q251*H251</f>
        <v>0</v>
      </c>
      <c r="S251" s="224">
        <v>0</v>
      </c>
      <c r="T251" s="225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6" t="s">
        <v>135</v>
      </c>
      <c r="AT251" s="226" t="s">
        <v>190</v>
      </c>
      <c r="AU251" s="226" t="s">
        <v>80</v>
      </c>
      <c r="AY251" s="19" t="s">
        <v>188</v>
      </c>
      <c r="BE251" s="227">
        <f>IF(N251="základní",J251,0)</f>
        <v>0</v>
      </c>
      <c r="BF251" s="227">
        <f>IF(N251="snížená",J251,0)</f>
        <v>0</v>
      </c>
      <c r="BG251" s="227">
        <f>IF(N251="zákl. přenesená",J251,0)</f>
        <v>0</v>
      </c>
      <c r="BH251" s="227">
        <f>IF(N251="sníž. přenesená",J251,0)</f>
        <v>0</v>
      </c>
      <c r="BI251" s="227">
        <f>IF(N251="nulová",J251,0)</f>
        <v>0</v>
      </c>
      <c r="BJ251" s="19" t="s">
        <v>80</v>
      </c>
      <c r="BK251" s="227">
        <f>ROUND(I251*H251,2)</f>
        <v>0</v>
      </c>
      <c r="BL251" s="19" t="s">
        <v>135</v>
      </c>
      <c r="BM251" s="226" t="s">
        <v>7998</v>
      </c>
    </row>
    <row r="252" s="2" customFormat="1" ht="16.5" customHeight="1">
      <c r="A252" s="40"/>
      <c r="B252" s="41"/>
      <c r="C252" s="215" t="s">
        <v>2207</v>
      </c>
      <c r="D252" s="215" t="s">
        <v>190</v>
      </c>
      <c r="E252" s="216" t="s">
        <v>7957</v>
      </c>
      <c r="F252" s="217" t="s">
        <v>7958</v>
      </c>
      <c r="G252" s="218" t="s">
        <v>1352</v>
      </c>
      <c r="H252" s="219">
        <v>1</v>
      </c>
      <c r="I252" s="220"/>
      <c r="J252" s="221">
        <f>ROUND(I252*H252,2)</f>
        <v>0</v>
      </c>
      <c r="K252" s="217" t="s">
        <v>19</v>
      </c>
      <c r="L252" s="46"/>
      <c r="M252" s="222" t="s">
        <v>19</v>
      </c>
      <c r="N252" s="223" t="s">
        <v>44</v>
      </c>
      <c r="O252" s="86"/>
      <c r="P252" s="224">
        <f>O252*H252</f>
        <v>0</v>
      </c>
      <c r="Q252" s="224">
        <v>0</v>
      </c>
      <c r="R252" s="224">
        <f>Q252*H252</f>
        <v>0</v>
      </c>
      <c r="S252" s="224">
        <v>0</v>
      </c>
      <c r="T252" s="225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26" t="s">
        <v>135</v>
      </c>
      <c r="AT252" s="226" t="s">
        <v>190</v>
      </c>
      <c r="AU252" s="226" t="s">
        <v>80</v>
      </c>
      <c r="AY252" s="19" t="s">
        <v>188</v>
      </c>
      <c r="BE252" s="227">
        <f>IF(N252="základní",J252,0)</f>
        <v>0</v>
      </c>
      <c r="BF252" s="227">
        <f>IF(N252="snížená",J252,0)</f>
        <v>0</v>
      </c>
      <c r="BG252" s="227">
        <f>IF(N252="zákl. přenesená",J252,0)</f>
        <v>0</v>
      </c>
      <c r="BH252" s="227">
        <f>IF(N252="sníž. přenesená",J252,0)</f>
        <v>0</v>
      </c>
      <c r="BI252" s="227">
        <f>IF(N252="nulová",J252,0)</f>
        <v>0</v>
      </c>
      <c r="BJ252" s="19" t="s">
        <v>80</v>
      </c>
      <c r="BK252" s="227">
        <f>ROUND(I252*H252,2)</f>
        <v>0</v>
      </c>
      <c r="BL252" s="19" t="s">
        <v>135</v>
      </c>
      <c r="BM252" s="226" t="s">
        <v>7999</v>
      </c>
    </row>
    <row r="253" s="2" customFormat="1" ht="16.5" customHeight="1">
      <c r="A253" s="40"/>
      <c r="B253" s="41"/>
      <c r="C253" s="215" t="s">
        <v>2212</v>
      </c>
      <c r="D253" s="215" t="s">
        <v>190</v>
      </c>
      <c r="E253" s="216" t="s">
        <v>6834</v>
      </c>
      <c r="F253" s="217" t="s">
        <v>6835</v>
      </c>
      <c r="G253" s="218" t="s">
        <v>3827</v>
      </c>
      <c r="H253" s="219">
        <v>1</v>
      </c>
      <c r="I253" s="220"/>
      <c r="J253" s="221">
        <f>ROUND(I253*H253,2)</f>
        <v>0</v>
      </c>
      <c r="K253" s="217" t="s">
        <v>19</v>
      </c>
      <c r="L253" s="46"/>
      <c r="M253" s="222" t="s">
        <v>19</v>
      </c>
      <c r="N253" s="223" t="s">
        <v>44</v>
      </c>
      <c r="O253" s="86"/>
      <c r="P253" s="224">
        <f>O253*H253</f>
        <v>0</v>
      </c>
      <c r="Q253" s="224">
        <v>0</v>
      </c>
      <c r="R253" s="224">
        <f>Q253*H253</f>
        <v>0</v>
      </c>
      <c r="S253" s="224">
        <v>0</v>
      </c>
      <c r="T253" s="225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6" t="s">
        <v>135</v>
      </c>
      <c r="AT253" s="226" t="s">
        <v>190</v>
      </c>
      <c r="AU253" s="226" t="s">
        <v>80</v>
      </c>
      <c r="AY253" s="19" t="s">
        <v>188</v>
      </c>
      <c r="BE253" s="227">
        <f>IF(N253="základní",J253,0)</f>
        <v>0</v>
      </c>
      <c r="BF253" s="227">
        <f>IF(N253="snížená",J253,0)</f>
        <v>0</v>
      </c>
      <c r="BG253" s="227">
        <f>IF(N253="zákl. přenesená",J253,0)</f>
        <v>0</v>
      </c>
      <c r="BH253" s="227">
        <f>IF(N253="sníž. přenesená",J253,0)</f>
        <v>0</v>
      </c>
      <c r="BI253" s="227">
        <f>IF(N253="nulová",J253,0)</f>
        <v>0</v>
      </c>
      <c r="BJ253" s="19" t="s">
        <v>80</v>
      </c>
      <c r="BK253" s="227">
        <f>ROUND(I253*H253,2)</f>
        <v>0</v>
      </c>
      <c r="BL253" s="19" t="s">
        <v>135</v>
      </c>
      <c r="BM253" s="226" t="s">
        <v>8000</v>
      </c>
    </row>
    <row r="254" s="2" customFormat="1" ht="24.15" customHeight="1">
      <c r="A254" s="40"/>
      <c r="B254" s="41"/>
      <c r="C254" s="215" t="s">
        <v>2217</v>
      </c>
      <c r="D254" s="215" t="s">
        <v>190</v>
      </c>
      <c r="E254" s="216" t="s">
        <v>7961</v>
      </c>
      <c r="F254" s="217" t="s">
        <v>7962</v>
      </c>
      <c r="G254" s="218" t="s">
        <v>501</v>
      </c>
      <c r="H254" s="219">
        <v>29</v>
      </c>
      <c r="I254" s="220"/>
      <c r="J254" s="221">
        <f>ROUND(I254*H254,2)</f>
        <v>0</v>
      </c>
      <c r="K254" s="217" t="s">
        <v>19</v>
      </c>
      <c r="L254" s="46"/>
      <c r="M254" s="222" t="s">
        <v>19</v>
      </c>
      <c r="N254" s="223" t="s">
        <v>44</v>
      </c>
      <c r="O254" s="86"/>
      <c r="P254" s="224">
        <f>O254*H254</f>
        <v>0</v>
      </c>
      <c r="Q254" s="224">
        <v>0</v>
      </c>
      <c r="R254" s="224">
        <f>Q254*H254</f>
        <v>0</v>
      </c>
      <c r="S254" s="224">
        <v>0</v>
      </c>
      <c r="T254" s="225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6" t="s">
        <v>135</v>
      </c>
      <c r="AT254" s="226" t="s">
        <v>190</v>
      </c>
      <c r="AU254" s="226" t="s">
        <v>80</v>
      </c>
      <c r="AY254" s="19" t="s">
        <v>188</v>
      </c>
      <c r="BE254" s="227">
        <f>IF(N254="základní",J254,0)</f>
        <v>0</v>
      </c>
      <c r="BF254" s="227">
        <f>IF(N254="snížená",J254,0)</f>
        <v>0</v>
      </c>
      <c r="BG254" s="227">
        <f>IF(N254="zákl. přenesená",J254,0)</f>
        <v>0</v>
      </c>
      <c r="BH254" s="227">
        <f>IF(N254="sníž. přenesená",J254,0)</f>
        <v>0</v>
      </c>
      <c r="BI254" s="227">
        <f>IF(N254="nulová",J254,0)</f>
        <v>0</v>
      </c>
      <c r="BJ254" s="19" t="s">
        <v>80</v>
      </c>
      <c r="BK254" s="227">
        <f>ROUND(I254*H254,2)</f>
        <v>0</v>
      </c>
      <c r="BL254" s="19" t="s">
        <v>135</v>
      </c>
      <c r="BM254" s="226" t="s">
        <v>8001</v>
      </c>
    </row>
    <row r="255" s="2" customFormat="1" ht="16.5" customHeight="1">
      <c r="A255" s="40"/>
      <c r="B255" s="41"/>
      <c r="C255" s="215" t="s">
        <v>2223</v>
      </c>
      <c r="D255" s="215" t="s">
        <v>190</v>
      </c>
      <c r="E255" s="216" t="s">
        <v>6499</v>
      </c>
      <c r="F255" s="217" t="s">
        <v>6500</v>
      </c>
      <c r="G255" s="218" t="s">
        <v>1352</v>
      </c>
      <c r="H255" s="219">
        <v>1</v>
      </c>
      <c r="I255" s="220"/>
      <c r="J255" s="221">
        <f>ROUND(I255*H255,2)</f>
        <v>0</v>
      </c>
      <c r="K255" s="217" t="s">
        <v>19</v>
      </c>
      <c r="L255" s="46"/>
      <c r="M255" s="222" t="s">
        <v>19</v>
      </c>
      <c r="N255" s="223" t="s">
        <v>44</v>
      </c>
      <c r="O255" s="86"/>
      <c r="P255" s="224">
        <f>O255*H255</f>
        <v>0</v>
      </c>
      <c r="Q255" s="224">
        <v>0</v>
      </c>
      <c r="R255" s="224">
        <f>Q255*H255</f>
        <v>0</v>
      </c>
      <c r="S255" s="224">
        <v>0</v>
      </c>
      <c r="T255" s="225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6" t="s">
        <v>135</v>
      </c>
      <c r="AT255" s="226" t="s">
        <v>190</v>
      </c>
      <c r="AU255" s="226" t="s">
        <v>80</v>
      </c>
      <c r="AY255" s="19" t="s">
        <v>188</v>
      </c>
      <c r="BE255" s="227">
        <f>IF(N255="základní",J255,0)</f>
        <v>0</v>
      </c>
      <c r="BF255" s="227">
        <f>IF(N255="snížená",J255,0)</f>
        <v>0</v>
      </c>
      <c r="BG255" s="227">
        <f>IF(N255="zákl. přenesená",J255,0)</f>
        <v>0</v>
      </c>
      <c r="BH255" s="227">
        <f>IF(N255="sníž. přenesená",J255,0)</f>
        <v>0</v>
      </c>
      <c r="BI255" s="227">
        <f>IF(N255="nulová",J255,0)</f>
        <v>0</v>
      </c>
      <c r="BJ255" s="19" t="s">
        <v>80</v>
      </c>
      <c r="BK255" s="227">
        <f>ROUND(I255*H255,2)</f>
        <v>0</v>
      </c>
      <c r="BL255" s="19" t="s">
        <v>135</v>
      </c>
      <c r="BM255" s="226" t="s">
        <v>8002</v>
      </c>
    </row>
    <row r="256" s="2" customFormat="1" ht="16.5" customHeight="1">
      <c r="A256" s="40"/>
      <c r="B256" s="41"/>
      <c r="C256" s="215" t="s">
        <v>2228</v>
      </c>
      <c r="D256" s="215" t="s">
        <v>190</v>
      </c>
      <c r="E256" s="216" t="s">
        <v>7965</v>
      </c>
      <c r="F256" s="217" t="s">
        <v>7966</v>
      </c>
      <c r="G256" s="218" t="s">
        <v>1352</v>
      </c>
      <c r="H256" s="219">
        <v>2</v>
      </c>
      <c r="I256" s="220"/>
      <c r="J256" s="221">
        <f>ROUND(I256*H256,2)</f>
        <v>0</v>
      </c>
      <c r="K256" s="217" t="s">
        <v>19</v>
      </c>
      <c r="L256" s="46"/>
      <c r="M256" s="222" t="s">
        <v>19</v>
      </c>
      <c r="N256" s="223" t="s">
        <v>44</v>
      </c>
      <c r="O256" s="86"/>
      <c r="P256" s="224">
        <f>O256*H256</f>
        <v>0</v>
      </c>
      <c r="Q256" s="224">
        <v>0</v>
      </c>
      <c r="R256" s="224">
        <f>Q256*H256</f>
        <v>0</v>
      </c>
      <c r="S256" s="224">
        <v>0</v>
      </c>
      <c r="T256" s="225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6" t="s">
        <v>135</v>
      </c>
      <c r="AT256" s="226" t="s">
        <v>190</v>
      </c>
      <c r="AU256" s="226" t="s">
        <v>80</v>
      </c>
      <c r="AY256" s="19" t="s">
        <v>188</v>
      </c>
      <c r="BE256" s="227">
        <f>IF(N256="základní",J256,0)</f>
        <v>0</v>
      </c>
      <c r="BF256" s="227">
        <f>IF(N256="snížená",J256,0)</f>
        <v>0</v>
      </c>
      <c r="BG256" s="227">
        <f>IF(N256="zákl. přenesená",J256,0)</f>
        <v>0</v>
      </c>
      <c r="BH256" s="227">
        <f>IF(N256="sníž. přenesená",J256,0)</f>
        <v>0</v>
      </c>
      <c r="BI256" s="227">
        <f>IF(N256="nulová",J256,0)</f>
        <v>0</v>
      </c>
      <c r="BJ256" s="19" t="s">
        <v>80</v>
      </c>
      <c r="BK256" s="227">
        <f>ROUND(I256*H256,2)</f>
        <v>0</v>
      </c>
      <c r="BL256" s="19" t="s">
        <v>135</v>
      </c>
      <c r="BM256" s="226" t="s">
        <v>8003</v>
      </c>
    </row>
    <row r="257" s="2" customFormat="1" ht="16.5" customHeight="1">
      <c r="A257" s="40"/>
      <c r="B257" s="41"/>
      <c r="C257" s="215" t="s">
        <v>2238</v>
      </c>
      <c r="D257" s="215" t="s">
        <v>190</v>
      </c>
      <c r="E257" s="216" t="s">
        <v>6786</v>
      </c>
      <c r="F257" s="217" t="s">
        <v>6787</v>
      </c>
      <c r="G257" s="218" t="s">
        <v>1352</v>
      </c>
      <c r="H257" s="219">
        <v>1</v>
      </c>
      <c r="I257" s="220"/>
      <c r="J257" s="221">
        <f>ROUND(I257*H257,2)</f>
        <v>0</v>
      </c>
      <c r="K257" s="217" t="s">
        <v>19</v>
      </c>
      <c r="L257" s="46"/>
      <c r="M257" s="222" t="s">
        <v>19</v>
      </c>
      <c r="N257" s="223" t="s">
        <v>44</v>
      </c>
      <c r="O257" s="86"/>
      <c r="P257" s="224">
        <f>O257*H257</f>
        <v>0</v>
      </c>
      <c r="Q257" s="224">
        <v>0</v>
      </c>
      <c r="R257" s="224">
        <f>Q257*H257</f>
        <v>0</v>
      </c>
      <c r="S257" s="224">
        <v>0</v>
      </c>
      <c r="T257" s="225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6" t="s">
        <v>135</v>
      </c>
      <c r="AT257" s="226" t="s">
        <v>190</v>
      </c>
      <c r="AU257" s="226" t="s">
        <v>80</v>
      </c>
      <c r="AY257" s="19" t="s">
        <v>188</v>
      </c>
      <c r="BE257" s="227">
        <f>IF(N257="základní",J257,0)</f>
        <v>0</v>
      </c>
      <c r="BF257" s="227">
        <f>IF(N257="snížená",J257,0)</f>
        <v>0</v>
      </c>
      <c r="BG257" s="227">
        <f>IF(N257="zákl. přenesená",J257,0)</f>
        <v>0</v>
      </c>
      <c r="BH257" s="227">
        <f>IF(N257="sníž. přenesená",J257,0)</f>
        <v>0</v>
      </c>
      <c r="BI257" s="227">
        <f>IF(N257="nulová",J257,0)</f>
        <v>0</v>
      </c>
      <c r="BJ257" s="19" t="s">
        <v>80</v>
      </c>
      <c r="BK257" s="227">
        <f>ROUND(I257*H257,2)</f>
        <v>0</v>
      </c>
      <c r="BL257" s="19" t="s">
        <v>135</v>
      </c>
      <c r="BM257" s="226" t="s">
        <v>8004</v>
      </c>
    </row>
    <row r="258" s="2" customFormat="1" ht="16.5" customHeight="1">
      <c r="A258" s="40"/>
      <c r="B258" s="41"/>
      <c r="C258" s="215" t="s">
        <v>2243</v>
      </c>
      <c r="D258" s="215" t="s">
        <v>190</v>
      </c>
      <c r="E258" s="216" t="s">
        <v>5421</v>
      </c>
      <c r="F258" s="217" t="s">
        <v>5422</v>
      </c>
      <c r="G258" s="218" t="s">
        <v>451</v>
      </c>
      <c r="H258" s="219">
        <v>2</v>
      </c>
      <c r="I258" s="220"/>
      <c r="J258" s="221">
        <f>ROUND(I258*H258,2)</f>
        <v>0</v>
      </c>
      <c r="K258" s="217" t="s">
        <v>19</v>
      </c>
      <c r="L258" s="46"/>
      <c r="M258" s="222" t="s">
        <v>19</v>
      </c>
      <c r="N258" s="223" t="s">
        <v>44</v>
      </c>
      <c r="O258" s="86"/>
      <c r="P258" s="224">
        <f>O258*H258</f>
        <v>0</v>
      </c>
      <c r="Q258" s="224">
        <v>0</v>
      </c>
      <c r="R258" s="224">
        <f>Q258*H258</f>
        <v>0</v>
      </c>
      <c r="S258" s="224">
        <v>0</v>
      </c>
      <c r="T258" s="225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6" t="s">
        <v>135</v>
      </c>
      <c r="AT258" s="226" t="s">
        <v>190</v>
      </c>
      <c r="AU258" s="226" t="s">
        <v>80</v>
      </c>
      <c r="AY258" s="19" t="s">
        <v>188</v>
      </c>
      <c r="BE258" s="227">
        <f>IF(N258="základní",J258,0)</f>
        <v>0</v>
      </c>
      <c r="BF258" s="227">
        <f>IF(N258="snížená",J258,0)</f>
        <v>0</v>
      </c>
      <c r="BG258" s="227">
        <f>IF(N258="zákl. přenesená",J258,0)</f>
        <v>0</v>
      </c>
      <c r="BH258" s="227">
        <f>IF(N258="sníž. přenesená",J258,0)</f>
        <v>0</v>
      </c>
      <c r="BI258" s="227">
        <f>IF(N258="nulová",J258,0)</f>
        <v>0</v>
      </c>
      <c r="BJ258" s="19" t="s">
        <v>80</v>
      </c>
      <c r="BK258" s="227">
        <f>ROUND(I258*H258,2)</f>
        <v>0</v>
      </c>
      <c r="BL258" s="19" t="s">
        <v>135</v>
      </c>
      <c r="BM258" s="226" t="s">
        <v>8005</v>
      </c>
    </row>
    <row r="259" s="2" customFormat="1" ht="24.15" customHeight="1">
      <c r="A259" s="40"/>
      <c r="B259" s="41"/>
      <c r="C259" s="215" t="s">
        <v>2287</v>
      </c>
      <c r="D259" s="215" t="s">
        <v>190</v>
      </c>
      <c r="E259" s="216" t="s">
        <v>7970</v>
      </c>
      <c r="F259" s="217" t="s">
        <v>7971</v>
      </c>
      <c r="G259" s="218" t="s">
        <v>3827</v>
      </c>
      <c r="H259" s="219">
        <v>1</v>
      </c>
      <c r="I259" s="220"/>
      <c r="J259" s="221">
        <f>ROUND(I259*H259,2)</f>
        <v>0</v>
      </c>
      <c r="K259" s="217" t="s">
        <v>19</v>
      </c>
      <c r="L259" s="46"/>
      <c r="M259" s="222" t="s">
        <v>19</v>
      </c>
      <c r="N259" s="223" t="s">
        <v>44</v>
      </c>
      <c r="O259" s="86"/>
      <c r="P259" s="224">
        <f>O259*H259</f>
        <v>0</v>
      </c>
      <c r="Q259" s="224">
        <v>0</v>
      </c>
      <c r="R259" s="224">
        <f>Q259*H259</f>
        <v>0</v>
      </c>
      <c r="S259" s="224">
        <v>0</v>
      </c>
      <c r="T259" s="225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6" t="s">
        <v>135</v>
      </c>
      <c r="AT259" s="226" t="s">
        <v>190</v>
      </c>
      <c r="AU259" s="226" t="s">
        <v>80</v>
      </c>
      <c r="AY259" s="19" t="s">
        <v>188</v>
      </c>
      <c r="BE259" s="227">
        <f>IF(N259="základní",J259,0)</f>
        <v>0</v>
      </c>
      <c r="BF259" s="227">
        <f>IF(N259="snížená",J259,0)</f>
        <v>0</v>
      </c>
      <c r="BG259" s="227">
        <f>IF(N259="zákl. přenesená",J259,0)</f>
        <v>0</v>
      </c>
      <c r="BH259" s="227">
        <f>IF(N259="sníž. přenesená",J259,0)</f>
        <v>0</v>
      </c>
      <c r="BI259" s="227">
        <f>IF(N259="nulová",J259,0)</f>
        <v>0</v>
      </c>
      <c r="BJ259" s="19" t="s">
        <v>80</v>
      </c>
      <c r="BK259" s="227">
        <f>ROUND(I259*H259,2)</f>
        <v>0</v>
      </c>
      <c r="BL259" s="19" t="s">
        <v>135</v>
      </c>
      <c r="BM259" s="226" t="s">
        <v>8006</v>
      </c>
    </row>
    <row r="260" s="2" customFormat="1" ht="16.5" customHeight="1">
      <c r="A260" s="40"/>
      <c r="B260" s="41"/>
      <c r="C260" s="215" t="s">
        <v>2299</v>
      </c>
      <c r="D260" s="215" t="s">
        <v>190</v>
      </c>
      <c r="E260" s="216" t="s">
        <v>7973</v>
      </c>
      <c r="F260" s="217" t="s">
        <v>7974</v>
      </c>
      <c r="G260" s="218" t="s">
        <v>5425</v>
      </c>
      <c r="H260" s="219">
        <v>0.5</v>
      </c>
      <c r="I260" s="220"/>
      <c r="J260" s="221">
        <f>ROUND(I260*H260,2)</f>
        <v>0</v>
      </c>
      <c r="K260" s="217" t="s">
        <v>19</v>
      </c>
      <c r="L260" s="46"/>
      <c r="M260" s="222" t="s">
        <v>19</v>
      </c>
      <c r="N260" s="223" t="s">
        <v>44</v>
      </c>
      <c r="O260" s="86"/>
      <c r="P260" s="224">
        <f>O260*H260</f>
        <v>0</v>
      </c>
      <c r="Q260" s="224">
        <v>0</v>
      </c>
      <c r="R260" s="224">
        <f>Q260*H260</f>
        <v>0</v>
      </c>
      <c r="S260" s="224">
        <v>0</v>
      </c>
      <c r="T260" s="225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26" t="s">
        <v>135</v>
      </c>
      <c r="AT260" s="226" t="s">
        <v>190</v>
      </c>
      <c r="AU260" s="226" t="s">
        <v>80</v>
      </c>
      <c r="AY260" s="19" t="s">
        <v>188</v>
      </c>
      <c r="BE260" s="227">
        <f>IF(N260="základní",J260,0)</f>
        <v>0</v>
      </c>
      <c r="BF260" s="227">
        <f>IF(N260="snížená",J260,0)</f>
        <v>0</v>
      </c>
      <c r="BG260" s="227">
        <f>IF(N260="zákl. přenesená",J260,0)</f>
        <v>0</v>
      </c>
      <c r="BH260" s="227">
        <f>IF(N260="sníž. přenesená",J260,0)</f>
        <v>0</v>
      </c>
      <c r="BI260" s="227">
        <f>IF(N260="nulová",J260,0)</f>
        <v>0</v>
      </c>
      <c r="BJ260" s="19" t="s">
        <v>80</v>
      </c>
      <c r="BK260" s="227">
        <f>ROUND(I260*H260,2)</f>
        <v>0</v>
      </c>
      <c r="BL260" s="19" t="s">
        <v>135</v>
      </c>
      <c r="BM260" s="226" t="s">
        <v>8007</v>
      </c>
    </row>
    <row r="261" s="2" customFormat="1" ht="16.5" customHeight="1">
      <c r="A261" s="40"/>
      <c r="B261" s="41"/>
      <c r="C261" s="215" t="s">
        <v>2307</v>
      </c>
      <c r="D261" s="215" t="s">
        <v>190</v>
      </c>
      <c r="E261" s="216" t="s">
        <v>6791</v>
      </c>
      <c r="F261" s="217" t="s">
        <v>6792</v>
      </c>
      <c r="G261" s="218" t="s">
        <v>3776</v>
      </c>
      <c r="H261" s="219">
        <v>1</v>
      </c>
      <c r="I261" s="220"/>
      <c r="J261" s="221">
        <f>ROUND(I261*H261,2)</f>
        <v>0</v>
      </c>
      <c r="K261" s="217" t="s">
        <v>19</v>
      </c>
      <c r="L261" s="46"/>
      <c r="M261" s="222" t="s">
        <v>19</v>
      </c>
      <c r="N261" s="223" t="s">
        <v>44</v>
      </c>
      <c r="O261" s="86"/>
      <c r="P261" s="224">
        <f>O261*H261</f>
        <v>0</v>
      </c>
      <c r="Q261" s="224">
        <v>0</v>
      </c>
      <c r="R261" s="224">
        <f>Q261*H261</f>
        <v>0</v>
      </c>
      <c r="S261" s="224">
        <v>0</v>
      </c>
      <c r="T261" s="225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6" t="s">
        <v>135</v>
      </c>
      <c r="AT261" s="226" t="s">
        <v>190</v>
      </c>
      <c r="AU261" s="226" t="s">
        <v>80</v>
      </c>
      <c r="AY261" s="19" t="s">
        <v>188</v>
      </c>
      <c r="BE261" s="227">
        <f>IF(N261="základní",J261,0)</f>
        <v>0</v>
      </c>
      <c r="BF261" s="227">
        <f>IF(N261="snížená",J261,0)</f>
        <v>0</v>
      </c>
      <c r="BG261" s="227">
        <f>IF(N261="zákl. přenesená",J261,0)</f>
        <v>0</v>
      </c>
      <c r="BH261" s="227">
        <f>IF(N261="sníž. přenesená",J261,0)</f>
        <v>0</v>
      </c>
      <c r="BI261" s="227">
        <f>IF(N261="nulová",J261,0)</f>
        <v>0</v>
      </c>
      <c r="BJ261" s="19" t="s">
        <v>80</v>
      </c>
      <c r="BK261" s="227">
        <f>ROUND(I261*H261,2)</f>
        <v>0</v>
      </c>
      <c r="BL261" s="19" t="s">
        <v>135</v>
      </c>
      <c r="BM261" s="226" t="s">
        <v>8008</v>
      </c>
    </row>
    <row r="262" s="2" customFormat="1" ht="16.5" customHeight="1">
      <c r="A262" s="40"/>
      <c r="B262" s="41"/>
      <c r="C262" s="215" t="s">
        <v>2312</v>
      </c>
      <c r="D262" s="215" t="s">
        <v>190</v>
      </c>
      <c r="E262" s="216" t="s">
        <v>3916</v>
      </c>
      <c r="F262" s="217" t="s">
        <v>3917</v>
      </c>
      <c r="G262" s="218" t="s">
        <v>501</v>
      </c>
      <c r="H262" s="219">
        <v>29</v>
      </c>
      <c r="I262" s="220"/>
      <c r="J262" s="221">
        <f>ROUND(I262*H262,2)</f>
        <v>0</v>
      </c>
      <c r="K262" s="217" t="s">
        <v>19</v>
      </c>
      <c r="L262" s="46"/>
      <c r="M262" s="222" t="s">
        <v>19</v>
      </c>
      <c r="N262" s="223" t="s">
        <v>44</v>
      </c>
      <c r="O262" s="86"/>
      <c r="P262" s="224">
        <f>O262*H262</f>
        <v>0</v>
      </c>
      <c r="Q262" s="224">
        <v>0</v>
      </c>
      <c r="R262" s="224">
        <f>Q262*H262</f>
        <v>0</v>
      </c>
      <c r="S262" s="224">
        <v>0</v>
      </c>
      <c r="T262" s="225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6" t="s">
        <v>135</v>
      </c>
      <c r="AT262" s="226" t="s">
        <v>190</v>
      </c>
      <c r="AU262" s="226" t="s">
        <v>80</v>
      </c>
      <c r="AY262" s="19" t="s">
        <v>188</v>
      </c>
      <c r="BE262" s="227">
        <f>IF(N262="základní",J262,0)</f>
        <v>0</v>
      </c>
      <c r="BF262" s="227">
        <f>IF(N262="snížená",J262,0)</f>
        <v>0</v>
      </c>
      <c r="BG262" s="227">
        <f>IF(N262="zákl. přenesená",J262,0)</f>
        <v>0</v>
      </c>
      <c r="BH262" s="227">
        <f>IF(N262="sníž. přenesená",J262,0)</f>
        <v>0</v>
      </c>
      <c r="BI262" s="227">
        <f>IF(N262="nulová",J262,0)</f>
        <v>0</v>
      </c>
      <c r="BJ262" s="19" t="s">
        <v>80</v>
      </c>
      <c r="BK262" s="227">
        <f>ROUND(I262*H262,2)</f>
        <v>0</v>
      </c>
      <c r="BL262" s="19" t="s">
        <v>135</v>
      </c>
      <c r="BM262" s="226" t="s">
        <v>8009</v>
      </c>
    </row>
    <row r="263" s="2" customFormat="1" ht="16.5" customHeight="1">
      <c r="A263" s="40"/>
      <c r="B263" s="41"/>
      <c r="C263" s="215" t="s">
        <v>2318</v>
      </c>
      <c r="D263" s="215" t="s">
        <v>190</v>
      </c>
      <c r="E263" s="216" t="s">
        <v>3912</v>
      </c>
      <c r="F263" s="217" t="s">
        <v>6516</v>
      </c>
      <c r="G263" s="218" t="s">
        <v>3776</v>
      </c>
      <c r="H263" s="219">
        <v>1</v>
      </c>
      <c r="I263" s="220"/>
      <c r="J263" s="221">
        <f>ROUND(I263*H263,2)</f>
        <v>0</v>
      </c>
      <c r="K263" s="217" t="s">
        <v>19</v>
      </c>
      <c r="L263" s="46"/>
      <c r="M263" s="222" t="s">
        <v>19</v>
      </c>
      <c r="N263" s="223" t="s">
        <v>44</v>
      </c>
      <c r="O263" s="86"/>
      <c r="P263" s="224">
        <f>O263*H263</f>
        <v>0</v>
      </c>
      <c r="Q263" s="224">
        <v>0</v>
      </c>
      <c r="R263" s="224">
        <f>Q263*H263</f>
        <v>0</v>
      </c>
      <c r="S263" s="224">
        <v>0</v>
      </c>
      <c r="T263" s="225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26" t="s">
        <v>135</v>
      </c>
      <c r="AT263" s="226" t="s">
        <v>190</v>
      </c>
      <c r="AU263" s="226" t="s">
        <v>80</v>
      </c>
      <c r="AY263" s="19" t="s">
        <v>188</v>
      </c>
      <c r="BE263" s="227">
        <f>IF(N263="základní",J263,0)</f>
        <v>0</v>
      </c>
      <c r="BF263" s="227">
        <f>IF(N263="snížená",J263,0)</f>
        <v>0</v>
      </c>
      <c r="BG263" s="227">
        <f>IF(N263="zákl. přenesená",J263,0)</f>
        <v>0</v>
      </c>
      <c r="BH263" s="227">
        <f>IF(N263="sníž. přenesená",J263,0)</f>
        <v>0</v>
      </c>
      <c r="BI263" s="227">
        <f>IF(N263="nulová",J263,0)</f>
        <v>0</v>
      </c>
      <c r="BJ263" s="19" t="s">
        <v>80</v>
      </c>
      <c r="BK263" s="227">
        <f>ROUND(I263*H263,2)</f>
        <v>0</v>
      </c>
      <c r="BL263" s="19" t="s">
        <v>135</v>
      </c>
      <c r="BM263" s="226" t="s">
        <v>8010</v>
      </c>
    </row>
    <row r="264" s="2" customFormat="1" ht="16.5" customHeight="1">
      <c r="A264" s="40"/>
      <c r="B264" s="41"/>
      <c r="C264" s="215" t="s">
        <v>2322</v>
      </c>
      <c r="D264" s="215" t="s">
        <v>190</v>
      </c>
      <c r="E264" s="216" t="s">
        <v>6518</v>
      </c>
      <c r="F264" s="217" t="s">
        <v>6519</v>
      </c>
      <c r="G264" s="218" t="s">
        <v>451</v>
      </c>
      <c r="H264" s="219">
        <v>2</v>
      </c>
      <c r="I264" s="220"/>
      <c r="J264" s="221">
        <f>ROUND(I264*H264,2)</f>
        <v>0</v>
      </c>
      <c r="K264" s="217" t="s">
        <v>19</v>
      </c>
      <c r="L264" s="46"/>
      <c r="M264" s="222" t="s">
        <v>19</v>
      </c>
      <c r="N264" s="223" t="s">
        <v>44</v>
      </c>
      <c r="O264" s="86"/>
      <c r="P264" s="224">
        <f>O264*H264</f>
        <v>0</v>
      </c>
      <c r="Q264" s="224">
        <v>0</v>
      </c>
      <c r="R264" s="224">
        <f>Q264*H264</f>
        <v>0</v>
      </c>
      <c r="S264" s="224">
        <v>0</v>
      </c>
      <c r="T264" s="225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6" t="s">
        <v>135</v>
      </c>
      <c r="AT264" s="226" t="s">
        <v>190</v>
      </c>
      <c r="AU264" s="226" t="s">
        <v>80</v>
      </c>
      <c r="AY264" s="19" t="s">
        <v>188</v>
      </c>
      <c r="BE264" s="227">
        <f>IF(N264="základní",J264,0)</f>
        <v>0</v>
      </c>
      <c r="BF264" s="227">
        <f>IF(N264="snížená",J264,0)</f>
        <v>0</v>
      </c>
      <c r="BG264" s="227">
        <f>IF(N264="zákl. přenesená",J264,0)</f>
        <v>0</v>
      </c>
      <c r="BH264" s="227">
        <f>IF(N264="sníž. přenesená",J264,0)</f>
        <v>0</v>
      </c>
      <c r="BI264" s="227">
        <f>IF(N264="nulová",J264,0)</f>
        <v>0</v>
      </c>
      <c r="BJ264" s="19" t="s">
        <v>80</v>
      </c>
      <c r="BK264" s="227">
        <f>ROUND(I264*H264,2)</f>
        <v>0</v>
      </c>
      <c r="BL264" s="19" t="s">
        <v>135</v>
      </c>
      <c r="BM264" s="226" t="s">
        <v>8011</v>
      </c>
    </row>
    <row r="265" s="2" customFormat="1" ht="16.5" customHeight="1">
      <c r="A265" s="40"/>
      <c r="B265" s="41"/>
      <c r="C265" s="215" t="s">
        <v>2328</v>
      </c>
      <c r="D265" s="215" t="s">
        <v>190</v>
      </c>
      <c r="E265" s="216" t="s">
        <v>3904</v>
      </c>
      <c r="F265" s="217" t="s">
        <v>6522</v>
      </c>
      <c r="G265" s="218" t="s">
        <v>501</v>
      </c>
      <c r="H265" s="219">
        <v>58</v>
      </c>
      <c r="I265" s="220"/>
      <c r="J265" s="221">
        <f>ROUND(I265*H265,2)</f>
        <v>0</v>
      </c>
      <c r="K265" s="217" t="s">
        <v>19</v>
      </c>
      <c r="L265" s="46"/>
      <c r="M265" s="222" t="s">
        <v>19</v>
      </c>
      <c r="N265" s="223" t="s">
        <v>44</v>
      </c>
      <c r="O265" s="86"/>
      <c r="P265" s="224">
        <f>O265*H265</f>
        <v>0</v>
      </c>
      <c r="Q265" s="224">
        <v>0</v>
      </c>
      <c r="R265" s="224">
        <f>Q265*H265</f>
        <v>0</v>
      </c>
      <c r="S265" s="224">
        <v>0</v>
      </c>
      <c r="T265" s="225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26" t="s">
        <v>135</v>
      </c>
      <c r="AT265" s="226" t="s">
        <v>190</v>
      </c>
      <c r="AU265" s="226" t="s">
        <v>80</v>
      </c>
      <c r="AY265" s="19" t="s">
        <v>188</v>
      </c>
      <c r="BE265" s="227">
        <f>IF(N265="základní",J265,0)</f>
        <v>0</v>
      </c>
      <c r="BF265" s="227">
        <f>IF(N265="snížená",J265,0)</f>
        <v>0</v>
      </c>
      <c r="BG265" s="227">
        <f>IF(N265="zákl. přenesená",J265,0)</f>
        <v>0</v>
      </c>
      <c r="BH265" s="227">
        <f>IF(N265="sníž. přenesená",J265,0)</f>
        <v>0</v>
      </c>
      <c r="BI265" s="227">
        <f>IF(N265="nulová",J265,0)</f>
        <v>0</v>
      </c>
      <c r="BJ265" s="19" t="s">
        <v>80</v>
      </c>
      <c r="BK265" s="227">
        <f>ROUND(I265*H265,2)</f>
        <v>0</v>
      </c>
      <c r="BL265" s="19" t="s">
        <v>135</v>
      </c>
      <c r="BM265" s="226" t="s">
        <v>8012</v>
      </c>
    </row>
    <row r="266" s="2" customFormat="1" ht="16.5" customHeight="1">
      <c r="A266" s="40"/>
      <c r="B266" s="41"/>
      <c r="C266" s="215" t="s">
        <v>2333</v>
      </c>
      <c r="D266" s="215" t="s">
        <v>190</v>
      </c>
      <c r="E266" s="216" t="s">
        <v>6873</v>
      </c>
      <c r="F266" s="217" t="s">
        <v>6874</v>
      </c>
      <c r="G266" s="218" t="s">
        <v>1397</v>
      </c>
      <c r="H266" s="219">
        <v>20</v>
      </c>
      <c r="I266" s="220"/>
      <c r="J266" s="221">
        <f>ROUND(I266*H266,2)</f>
        <v>0</v>
      </c>
      <c r="K266" s="217" t="s">
        <v>19</v>
      </c>
      <c r="L266" s="46"/>
      <c r="M266" s="222" t="s">
        <v>19</v>
      </c>
      <c r="N266" s="223" t="s">
        <v>44</v>
      </c>
      <c r="O266" s="86"/>
      <c r="P266" s="224">
        <f>O266*H266</f>
        <v>0</v>
      </c>
      <c r="Q266" s="224">
        <v>0</v>
      </c>
      <c r="R266" s="224">
        <f>Q266*H266</f>
        <v>0</v>
      </c>
      <c r="S266" s="224">
        <v>0</v>
      </c>
      <c r="T266" s="225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6" t="s">
        <v>135</v>
      </c>
      <c r="AT266" s="226" t="s">
        <v>190</v>
      </c>
      <c r="AU266" s="226" t="s">
        <v>80</v>
      </c>
      <c r="AY266" s="19" t="s">
        <v>188</v>
      </c>
      <c r="BE266" s="227">
        <f>IF(N266="základní",J266,0)</f>
        <v>0</v>
      </c>
      <c r="BF266" s="227">
        <f>IF(N266="snížená",J266,0)</f>
        <v>0</v>
      </c>
      <c r="BG266" s="227">
        <f>IF(N266="zákl. přenesená",J266,0)</f>
        <v>0</v>
      </c>
      <c r="BH266" s="227">
        <f>IF(N266="sníž. přenesená",J266,0)</f>
        <v>0</v>
      </c>
      <c r="BI266" s="227">
        <f>IF(N266="nulová",J266,0)</f>
        <v>0</v>
      </c>
      <c r="BJ266" s="19" t="s">
        <v>80</v>
      </c>
      <c r="BK266" s="227">
        <f>ROUND(I266*H266,2)</f>
        <v>0</v>
      </c>
      <c r="BL266" s="19" t="s">
        <v>135</v>
      </c>
      <c r="BM266" s="226" t="s">
        <v>8013</v>
      </c>
    </row>
    <row r="267" s="2" customFormat="1" ht="16.5" customHeight="1">
      <c r="A267" s="40"/>
      <c r="B267" s="41"/>
      <c r="C267" s="215" t="s">
        <v>2338</v>
      </c>
      <c r="D267" s="215" t="s">
        <v>190</v>
      </c>
      <c r="E267" s="216" t="s">
        <v>6531</v>
      </c>
      <c r="F267" s="217" t="s">
        <v>3798</v>
      </c>
      <c r="G267" s="218" t="s">
        <v>1397</v>
      </c>
      <c r="H267" s="219">
        <v>20</v>
      </c>
      <c r="I267" s="220"/>
      <c r="J267" s="221">
        <f>ROUND(I267*H267,2)</f>
        <v>0</v>
      </c>
      <c r="K267" s="217" t="s">
        <v>19</v>
      </c>
      <c r="L267" s="46"/>
      <c r="M267" s="222" t="s">
        <v>19</v>
      </c>
      <c r="N267" s="223" t="s">
        <v>44</v>
      </c>
      <c r="O267" s="86"/>
      <c r="P267" s="224">
        <f>O267*H267</f>
        <v>0</v>
      </c>
      <c r="Q267" s="224">
        <v>0</v>
      </c>
      <c r="R267" s="224">
        <f>Q267*H267</f>
        <v>0</v>
      </c>
      <c r="S267" s="224">
        <v>0</v>
      </c>
      <c r="T267" s="225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26" t="s">
        <v>135</v>
      </c>
      <c r="AT267" s="226" t="s">
        <v>190</v>
      </c>
      <c r="AU267" s="226" t="s">
        <v>80</v>
      </c>
      <c r="AY267" s="19" t="s">
        <v>188</v>
      </c>
      <c r="BE267" s="227">
        <f>IF(N267="základní",J267,0)</f>
        <v>0</v>
      </c>
      <c r="BF267" s="227">
        <f>IF(N267="snížená",J267,0)</f>
        <v>0</v>
      </c>
      <c r="BG267" s="227">
        <f>IF(N267="zákl. přenesená",J267,0)</f>
        <v>0</v>
      </c>
      <c r="BH267" s="227">
        <f>IF(N267="sníž. přenesená",J267,0)</f>
        <v>0</v>
      </c>
      <c r="BI267" s="227">
        <f>IF(N267="nulová",J267,0)</f>
        <v>0</v>
      </c>
      <c r="BJ267" s="19" t="s">
        <v>80</v>
      </c>
      <c r="BK267" s="227">
        <f>ROUND(I267*H267,2)</f>
        <v>0</v>
      </c>
      <c r="BL267" s="19" t="s">
        <v>135</v>
      </c>
      <c r="BM267" s="226" t="s">
        <v>8014</v>
      </c>
    </row>
    <row r="268" s="2" customFormat="1" ht="16.5" customHeight="1">
      <c r="A268" s="40"/>
      <c r="B268" s="41"/>
      <c r="C268" s="215" t="s">
        <v>2887</v>
      </c>
      <c r="D268" s="215" t="s">
        <v>190</v>
      </c>
      <c r="E268" s="216" t="s">
        <v>6547</v>
      </c>
      <c r="F268" s="217" t="s">
        <v>6548</v>
      </c>
      <c r="G268" s="218" t="s">
        <v>3827</v>
      </c>
      <c r="H268" s="219">
        <v>1</v>
      </c>
      <c r="I268" s="220"/>
      <c r="J268" s="221">
        <f>ROUND(I268*H268,2)</f>
        <v>0</v>
      </c>
      <c r="K268" s="217" t="s">
        <v>19</v>
      </c>
      <c r="L268" s="46"/>
      <c r="M268" s="222" t="s">
        <v>19</v>
      </c>
      <c r="N268" s="223" t="s">
        <v>44</v>
      </c>
      <c r="O268" s="86"/>
      <c r="P268" s="224">
        <f>O268*H268</f>
        <v>0</v>
      </c>
      <c r="Q268" s="224">
        <v>0</v>
      </c>
      <c r="R268" s="224">
        <f>Q268*H268</f>
        <v>0</v>
      </c>
      <c r="S268" s="224">
        <v>0</v>
      </c>
      <c r="T268" s="225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6" t="s">
        <v>135</v>
      </c>
      <c r="AT268" s="226" t="s">
        <v>190</v>
      </c>
      <c r="AU268" s="226" t="s">
        <v>80</v>
      </c>
      <c r="AY268" s="19" t="s">
        <v>188</v>
      </c>
      <c r="BE268" s="227">
        <f>IF(N268="základní",J268,0)</f>
        <v>0</v>
      </c>
      <c r="BF268" s="227">
        <f>IF(N268="snížená",J268,0)</f>
        <v>0</v>
      </c>
      <c r="BG268" s="227">
        <f>IF(N268="zákl. přenesená",J268,0)</f>
        <v>0</v>
      </c>
      <c r="BH268" s="227">
        <f>IF(N268="sníž. přenesená",J268,0)</f>
        <v>0</v>
      </c>
      <c r="BI268" s="227">
        <f>IF(N268="nulová",J268,0)</f>
        <v>0</v>
      </c>
      <c r="BJ268" s="19" t="s">
        <v>80</v>
      </c>
      <c r="BK268" s="227">
        <f>ROUND(I268*H268,2)</f>
        <v>0</v>
      </c>
      <c r="BL268" s="19" t="s">
        <v>135</v>
      </c>
      <c r="BM268" s="226" t="s">
        <v>8015</v>
      </c>
    </row>
    <row r="269" s="2" customFormat="1" ht="16.5" customHeight="1">
      <c r="A269" s="40"/>
      <c r="B269" s="41"/>
      <c r="C269" s="215" t="s">
        <v>2891</v>
      </c>
      <c r="D269" s="215" t="s">
        <v>190</v>
      </c>
      <c r="E269" s="216" t="s">
        <v>6889</v>
      </c>
      <c r="F269" s="217" t="s">
        <v>6890</v>
      </c>
      <c r="G269" s="218" t="s">
        <v>501</v>
      </c>
      <c r="H269" s="219">
        <v>15</v>
      </c>
      <c r="I269" s="220"/>
      <c r="J269" s="221">
        <f>ROUND(I269*H269,2)</f>
        <v>0</v>
      </c>
      <c r="K269" s="217" t="s">
        <v>19</v>
      </c>
      <c r="L269" s="46"/>
      <c r="M269" s="222" t="s">
        <v>19</v>
      </c>
      <c r="N269" s="223" t="s">
        <v>44</v>
      </c>
      <c r="O269" s="86"/>
      <c r="P269" s="224">
        <f>O269*H269</f>
        <v>0</v>
      </c>
      <c r="Q269" s="224">
        <v>0</v>
      </c>
      <c r="R269" s="224">
        <f>Q269*H269</f>
        <v>0</v>
      </c>
      <c r="S269" s="224">
        <v>0</v>
      </c>
      <c r="T269" s="225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6" t="s">
        <v>135</v>
      </c>
      <c r="AT269" s="226" t="s">
        <v>190</v>
      </c>
      <c r="AU269" s="226" t="s">
        <v>80</v>
      </c>
      <c r="AY269" s="19" t="s">
        <v>188</v>
      </c>
      <c r="BE269" s="227">
        <f>IF(N269="základní",J269,0)</f>
        <v>0</v>
      </c>
      <c r="BF269" s="227">
        <f>IF(N269="snížená",J269,0)</f>
        <v>0</v>
      </c>
      <c r="BG269" s="227">
        <f>IF(N269="zákl. přenesená",J269,0)</f>
        <v>0</v>
      </c>
      <c r="BH269" s="227">
        <f>IF(N269="sníž. přenesená",J269,0)</f>
        <v>0</v>
      </c>
      <c r="BI269" s="227">
        <f>IF(N269="nulová",J269,0)</f>
        <v>0</v>
      </c>
      <c r="BJ269" s="19" t="s">
        <v>80</v>
      </c>
      <c r="BK269" s="227">
        <f>ROUND(I269*H269,2)</f>
        <v>0</v>
      </c>
      <c r="BL269" s="19" t="s">
        <v>135</v>
      </c>
      <c r="BM269" s="226" t="s">
        <v>8016</v>
      </c>
    </row>
    <row r="270" s="2" customFormat="1" ht="16.5" customHeight="1">
      <c r="A270" s="40"/>
      <c r="B270" s="41"/>
      <c r="C270" s="215" t="s">
        <v>2896</v>
      </c>
      <c r="D270" s="215" t="s">
        <v>190</v>
      </c>
      <c r="E270" s="216" t="s">
        <v>6893</v>
      </c>
      <c r="F270" s="217" t="s">
        <v>6894</v>
      </c>
      <c r="G270" s="218" t="s">
        <v>501</v>
      </c>
      <c r="H270" s="219">
        <v>15</v>
      </c>
      <c r="I270" s="220"/>
      <c r="J270" s="221">
        <f>ROUND(I270*H270,2)</f>
        <v>0</v>
      </c>
      <c r="K270" s="217" t="s">
        <v>19</v>
      </c>
      <c r="L270" s="46"/>
      <c r="M270" s="222" t="s">
        <v>19</v>
      </c>
      <c r="N270" s="223" t="s">
        <v>44</v>
      </c>
      <c r="O270" s="86"/>
      <c r="P270" s="224">
        <f>O270*H270</f>
        <v>0</v>
      </c>
      <c r="Q270" s="224">
        <v>0</v>
      </c>
      <c r="R270" s="224">
        <f>Q270*H270</f>
        <v>0</v>
      </c>
      <c r="S270" s="224">
        <v>0</v>
      </c>
      <c r="T270" s="225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6" t="s">
        <v>135</v>
      </c>
      <c r="AT270" s="226" t="s">
        <v>190</v>
      </c>
      <c r="AU270" s="226" t="s">
        <v>80</v>
      </c>
      <c r="AY270" s="19" t="s">
        <v>188</v>
      </c>
      <c r="BE270" s="227">
        <f>IF(N270="základní",J270,0)</f>
        <v>0</v>
      </c>
      <c r="BF270" s="227">
        <f>IF(N270="snížená",J270,0)</f>
        <v>0</v>
      </c>
      <c r="BG270" s="227">
        <f>IF(N270="zákl. přenesená",J270,0)</f>
        <v>0</v>
      </c>
      <c r="BH270" s="227">
        <f>IF(N270="sníž. přenesená",J270,0)</f>
        <v>0</v>
      </c>
      <c r="BI270" s="227">
        <f>IF(N270="nulová",J270,0)</f>
        <v>0</v>
      </c>
      <c r="BJ270" s="19" t="s">
        <v>80</v>
      </c>
      <c r="BK270" s="227">
        <f>ROUND(I270*H270,2)</f>
        <v>0</v>
      </c>
      <c r="BL270" s="19" t="s">
        <v>135</v>
      </c>
      <c r="BM270" s="226" t="s">
        <v>8017</v>
      </c>
    </row>
    <row r="271" s="2" customFormat="1" ht="16.5" customHeight="1">
      <c r="A271" s="40"/>
      <c r="B271" s="41"/>
      <c r="C271" s="215" t="s">
        <v>2901</v>
      </c>
      <c r="D271" s="215" t="s">
        <v>190</v>
      </c>
      <c r="E271" s="216" t="s">
        <v>3918</v>
      </c>
      <c r="F271" s="217" t="s">
        <v>6534</v>
      </c>
      <c r="G271" s="218" t="s">
        <v>1352</v>
      </c>
      <c r="H271" s="219">
        <v>3</v>
      </c>
      <c r="I271" s="220"/>
      <c r="J271" s="221">
        <f>ROUND(I271*H271,2)</f>
        <v>0</v>
      </c>
      <c r="K271" s="217" t="s">
        <v>19</v>
      </c>
      <c r="L271" s="46"/>
      <c r="M271" s="222" t="s">
        <v>19</v>
      </c>
      <c r="N271" s="223" t="s">
        <v>44</v>
      </c>
      <c r="O271" s="86"/>
      <c r="P271" s="224">
        <f>O271*H271</f>
        <v>0</v>
      </c>
      <c r="Q271" s="224">
        <v>0</v>
      </c>
      <c r="R271" s="224">
        <f>Q271*H271</f>
        <v>0</v>
      </c>
      <c r="S271" s="224">
        <v>0</v>
      </c>
      <c r="T271" s="225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26" t="s">
        <v>135</v>
      </c>
      <c r="AT271" s="226" t="s">
        <v>190</v>
      </c>
      <c r="AU271" s="226" t="s">
        <v>80</v>
      </c>
      <c r="AY271" s="19" t="s">
        <v>188</v>
      </c>
      <c r="BE271" s="227">
        <f>IF(N271="základní",J271,0)</f>
        <v>0</v>
      </c>
      <c r="BF271" s="227">
        <f>IF(N271="snížená",J271,0)</f>
        <v>0</v>
      </c>
      <c r="BG271" s="227">
        <f>IF(N271="zákl. přenesená",J271,0)</f>
        <v>0</v>
      </c>
      <c r="BH271" s="227">
        <f>IF(N271="sníž. přenesená",J271,0)</f>
        <v>0</v>
      </c>
      <c r="BI271" s="227">
        <f>IF(N271="nulová",J271,0)</f>
        <v>0</v>
      </c>
      <c r="BJ271" s="19" t="s">
        <v>80</v>
      </c>
      <c r="BK271" s="227">
        <f>ROUND(I271*H271,2)</f>
        <v>0</v>
      </c>
      <c r="BL271" s="19" t="s">
        <v>135</v>
      </c>
      <c r="BM271" s="226" t="s">
        <v>8018</v>
      </c>
    </row>
    <row r="272" s="2" customFormat="1" ht="16.5" customHeight="1">
      <c r="A272" s="40"/>
      <c r="B272" s="41"/>
      <c r="C272" s="215" t="s">
        <v>2906</v>
      </c>
      <c r="D272" s="215" t="s">
        <v>190</v>
      </c>
      <c r="E272" s="216" t="s">
        <v>5589</v>
      </c>
      <c r="F272" s="217" t="s">
        <v>4152</v>
      </c>
      <c r="G272" s="218" t="s">
        <v>451</v>
      </c>
      <c r="H272" s="219">
        <v>8</v>
      </c>
      <c r="I272" s="220"/>
      <c r="J272" s="221">
        <f>ROUND(I272*H272,2)</f>
        <v>0</v>
      </c>
      <c r="K272" s="217" t="s">
        <v>19</v>
      </c>
      <c r="L272" s="46"/>
      <c r="M272" s="222" t="s">
        <v>19</v>
      </c>
      <c r="N272" s="223" t="s">
        <v>44</v>
      </c>
      <c r="O272" s="86"/>
      <c r="P272" s="224">
        <f>O272*H272</f>
        <v>0</v>
      </c>
      <c r="Q272" s="224">
        <v>0</v>
      </c>
      <c r="R272" s="224">
        <f>Q272*H272</f>
        <v>0</v>
      </c>
      <c r="S272" s="224">
        <v>0</v>
      </c>
      <c r="T272" s="225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6" t="s">
        <v>135</v>
      </c>
      <c r="AT272" s="226" t="s">
        <v>190</v>
      </c>
      <c r="AU272" s="226" t="s">
        <v>80</v>
      </c>
      <c r="AY272" s="19" t="s">
        <v>188</v>
      </c>
      <c r="BE272" s="227">
        <f>IF(N272="základní",J272,0)</f>
        <v>0</v>
      </c>
      <c r="BF272" s="227">
        <f>IF(N272="snížená",J272,0)</f>
        <v>0</v>
      </c>
      <c r="BG272" s="227">
        <f>IF(N272="zákl. přenesená",J272,0)</f>
        <v>0</v>
      </c>
      <c r="BH272" s="227">
        <f>IF(N272="sníž. přenesená",J272,0)</f>
        <v>0</v>
      </c>
      <c r="BI272" s="227">
        <f>IF(N272="nulová",J272,0)</f>
        <v>0</v>
      </c>
      <c r="BJ272" s="19" t="s">
        <v>80</v>
      </c>
      <c r="BK272" s="227">
        <f>ROUND(I272*H272,2)</f>
        <v>0</v>
      </c>
      <c r="BL272" s="19" t="s">
        <v>135</v>
      </c>
      <c r="BM272" s="226" t="s">
        <v>8019</v>
      </c>
    </row>
    <row r="273" s="2" customFormat="1" ht="16.5" customHeight="1">
      <c r="A273" s="40"/>
      <c r="B273" s="41"/>
      <c r="C273" s="215" t="s">
        <v>2915</v>
      </c>
      <c r="D273" s="215" t="s">
        <v>190</v>
      </c>
      <c r="E273" s="216" t="s">
        <v>6097</v>
      </c>
      <c r="F273" s="217" t="s">
        <v>6098</v>
      </c>
      <c r="G273" s="218" t="s">
        <v>1352</v>
      </c>
      <c r="H273" s="219">
        <v>1</v>
      </c>
      <c r="I273" s="220"/>
      <c r="J273" s="221">
        <f>ROUND(I273*H273,2)</f>
        <v>0</v>
      </c>
      <c r="K273" s="217" t="s">
        <v>19</v>
      </c>
      <c r="L273" s="46"/>
      <c r="M273" s="222" t="s">
        <v>19</v>
      </c>
      <c r="N273" s="223" t="s">
        <v>44</v>
      </c>
      <c r="O273" s="86"/>
      <c r="P273" s="224">
        <f>O273*H273</f>
        <v>0</v>
      </c>
      <c r="Q273" s="224">
        <v>0</v>
      </c>
      <c r="R273" s="224">
        <f>Q273*H273</f>
        <v>0</v>
      </c>
      <c r="S273" s="224">
        <v>0</v>
      </c>
      <c r="T273" s="225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26" t="s">
        <v>135</v>
      </c>
      <c r="AT273" s="226" t="s">
        <v>190</v>
      </c>
      <c r="AU273" s="226" t="s">
        <v>80</v>
      </c>
      <c r="AY273" s="19" t="s">
        <v>188</v>
      </c>
      <c r="BE273" s="227">
        <f>IF(N273="základní",J273,0)</f>
        <v>0</v>
      </c>
      <c r="BF273" s="227">
        <f>IF(N273="snížená",J273,0)</f>
        <v>0</v>
      </c>
      <c r="BG273" s="227">
        <f>IF(N273="zákl. přenesená",J273,0)</f>
        <v>0</v>
      </c>
      <c r="BH273" s="227">
        <f>IF(N273="sníž. přenesená",J273,0)</f>
        <v>0</v>
      </c>
      <c r="BI273" s="227">
        <f>IF(N273="nulová",J273,0)</f>
        <v>0</v>
      </c>
      <c r="BJ273" s="19" t="s">
        <v>80</v>
      </c>
      <c r="BK273" s="227">
        <f>ROUND(I273*H273,2)</f>
        <v>0</v>
      </c>
      <c r="BL273" s="19" t="s">
        <v>135</v>
      </c>
      <c r="BM273" s="226" t="s">
        <v>8020</v>
      </c>
    </row>
    <row r="274" s="2" customFormat="1" ht="16.5" customHeight="1">
      <c r="A274" s="40"/>
      <c r="B274" s="41"/>
      <c r="C274" s="215" t="s">
        <v>2919</v>
      </c>
      <c r="D274" s="215" t="s">
        <v>190</v>
      </c>
      <c r="E274" s="216" t="s">
        <v>5582</v>
      </c>
      <c r="F274" s="217" t="s">
        <v>5583</v>
      </c>
      <c r="G274" s="218" t="s">
        <v>5584</v>
      </c>
      <c r="H274" s="219">
        <v>3</v>
      </c>
      <c r="I274" s="220"/>
      <c r="J274" s="221">
        <f>ROUND(I274*H274,2)</f>
        <v>0</v>
      </c>
      <c r="K274" s="217" t="s">
        <v>19</v>
      </c>
      <c r="L274" s="46"/>
      <c r="M274" s="222" t="s">
        <v>19</v>
      </c>
      <c r="N274" s="223" t="s">
        <v>44</v>
      </c>
      <c r="O274" s="86"/>
      <c r="P274" s="224">
        <f>O274*H274</f>
        <v>0</v>
      </c>
      <c r="Q274" s="224">
        <v>0</v>
      </c>
      <c r="R274" s="224">
        <f>Q274*H274</f>
        <v>0</v>
      </c>
      <c r="S274" s="224">
        <v>0</v>
      </c>
      <c r="T274" s="225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26" t="s">
        <v>135</v>
      </c>
      <c r="AT274" s="226" t="s">
        <v>190</v>
      </c>
      <c r="AU274" s="226" t="s">
        <v>80</v>
      </c>
      <c r="AY274" s="19" t="s">
        <v>188</v>
      </c>
      <c r="BE274" s="227">
        <f>IF(N274="základní",J274,0)</f>
        <v>0</v>
      </c>
      <c r="BF274" s="227">
        <f>IF(N274="snížená",J274,0)</f>
        <v>0</v>
      </c>
      <c r="BG274" s="227">
        <f>IF(N274="zákl. přenesená",J274,0)</f>
        <v>0</v>
      </c>
      <c r="BH274" s="227">
        <f>IF(N274="sníž. přenesená",J274,0)</f>
        <v>0</v>
      </c>
      <c r="BI274" s="227">
        <f>IF(N274="nulová",J274,0)</f>
        <v>0</v>
      </c>
      <c r="BJ274" s="19" t="s">
        <v>80</v>
      </c>
      <c r="BK274" s="227">
        <f>ROUND(I274*H274,2)</f>
        <v>0</v>
      </c>
      <c r="BL274" s="19" t="s">
        <v>135</v>
      </c>
      <c r="BM274" s="226" t="s">
        <v>8021</v>
      </c>
    </row>
    <row r="275" s="2" customFormat="1" ht="16.5" customHeight="1">
      <c r="A275" s="40"/>
      <c r="B275" s="41"/>
      <c r="C275" s="215" t="s">
        <v>2925</v>
      </c>
      <c r="D275" s="215" t="s">
        <v>190</v>
      </c>
      <c r="E275" s="216" t="s">
        <v>6101</v>
      </c>
      <c r="F275" s="217" t="s">
        <v>5586</v>
      </c>
      <c r="G275" s="218" t="s">
        <v>1352</v>
      </c>
      <c r="H275" s="219">
        <v>1</v>
      </c>
      <c r="I275" s="220"/>
      <c r="J275" s="221">
        <f>ROUND(I275*H275,2)</f>
        <v>0</v>
      </c>
      <c r="K275" s="217" t="s">
        <v>19</v>
      </c>
      <c r="L275" s="46"/>
      <c r="M275" s="222" t="s">
        <v>19</v>
      </c>
      <c r="N275" s="223" t="s">
        <v>44</v>
      </c>
      <c r="O275" s="86"/>
      <c r="P275" s="224">
        <f>O275*H275</f>
        <v>0</v>
      </c>
      <c r="Q275" s="224">
        <v>0</v>
      </c>
      <c r="R275" s="224">
        <f>Q275*H275</f>
        <v>0</v>
      </c>
      <c r="S275" s="224">
        <v>0</v>
      </c>
      <c r="T275" s="225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6" t="s">
        <v>135</v>
      </c>
      <c r="AT275" s="226" t="s">
        <v>190</v>
      </c>
      <c r="AU275" s="226" t="s">
        <v>80</v>
      </c>
      <c r="AY275" s="19" t="s">
        <v>188</v>
      </c>
      <c r="BE275" s="227">
        <f>IF(N275="základní",J275,0)</f>
        <v>0</v>
      </c>
      <c r="BF275" s="227">
        <f>IF(N275="snížená",J275,0)</f>
        <v>0</v>
      </c>
      <c r="BG275" s="227">
        <f>IF(N275="zákl. přenesená",J275,0)</f>
        <v>0</v>
      </c>
      <c r="BH275" s="227">
        <f>IF(N275="sníž. přenesená",J275,0)</f>
        <v>0</v>
      </c>
      <c r="BI275" s="227">
        <f>IF(N275="nulová",J275,0)</f>
        <v>0</v>
      </c>
      <c r="BJ275" s="19" t="s">
        <v>80</v>
      </c>
      <c r="BK275" s="227">
        <f>ROUND(I275*H275,2)</f>
        <v>0</v>
      </c>
      <c r="BL275" s="19" t="s">
        <v>135</v>
      </c>
      <c r="BM275" s="226" t="s">
        <v>8022</v>
      </c>
    </row>
    <row r="276" s="2" customFormat="1" ht="16.5" customHeight="1">
      <c r="A276" s="40"/>
      <c r="B276" s="41"/>
      <c r="C276" s="215" t="s">
        <v>2927</v>
      </c>
      <c r="D276" s="215" t="s">
        <v>190</v>
      </c>
      <c r="E276" s="216" t="s">
        <v>3922</v>
      </c>
      <c r="F276" s="217" t="s">
        <v>6570</v>
      </c>
      <c r="G276" s="218" t="s">
        <v>345</v>
      </c>
      <c r="H276" s="219">
        <v>0.050000000000000003</v>
      </c>
      <c r="I276" s="220"/>
      <c r="J276" s="221">
        <f>ROUND(I276*H276,2)</f>
        <v>0</v>
      </c>
      <c r="K276" s="217" t="s">
        <v>19</v>
      </c>
      <c r="L276" s="46"/>
      <c r="M276" s="222" t="s">
        <v>19</v>
      </c>
      <c r="N276" s="223" t="s">
        <v>44</v>
      </c>
      <c r="O276" s="86"/>
      <c r="P276" s="224">
        <f>O276*H276</f>
        <v>0</v>
      </c>
      <c r="Q276" s="224">
        <v>0</v>
      </c>
      <c r="R276" s="224">
        <f>Q276*H276</f>
        <v>0</v>
      </c>
      <c r="S276" s="224">
        <v>0</v>
      </c>
      <c r="T276" s="225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26" t="s">
        <v>135</v>
      </c>
      <c r="AT276" s="226" t="s">
        <v>190</v>
      </c>
      <c r="AU276" s="226" t="s">
        <v>80</v>
      </c>
      <c r="AY276" s="19" t="s">
        <v>188</v>
      </c>
      <c r="BE276" s="227">
        <f>IF(N276="základní",J276,0)</f>
        <v>0</v>
      </c>
      <c r="BF276" s="227">
        <f>IF(N276="snížená",J276,0)</f>
        <v>0</v>
      </c>
      <c r="BG276" s="227">
        <f>IF(N276="zákl. přenesená",J276,0)</f>
        <v>0</v>
      </c>
      <c r="BH276" s="227">
        <f>IF(N276="sníž. přenesená",J276,0)</f>
        <v>0</v>
      </c>
      <c r="BI276" s="227">
        <f>IF(N276="nulová",J276,0)</f>
        <v>0</v>
      </c>
      <c r="BJ276" s="19" t="s">
        <v>80</v>
      </c>
      <c r="BK276" s="227">
        <f>ROUND(I276*H276,2)</f>
        <v>0</v>
      </c>
      <c r="BL276" s="19" t="s">
        <v>135</v>
      </c>
      <c r="BM276" s="226" t="s">
        <v>8023</v>
      </c>
    </row>
    <row r="277" s="2" customFormat="1" ht="16.5" customHeight="1">
      <c r="A277" s="40"/>
      <c r="B277" s="41"/>
      <c r="C277" s="215" t="s">
        <v>2932</v>
      </c>
      <c r="D277" s="215" t="s">
        <v>190</v>
      </c>
      <c r="E277" s="216" t="s">
        <v>3924</v>
      </c>
      <c r="F277" s="217" t="s">
        <v>3767</v>
      </c>
      <c r="G277" s="218" t="s">
        <v>345</v>
      </c>
      <c r="H277" s="219">
        <v>0.050000000000000003</v>
      </c>
      <c r="I277" s="220"/>
      <c r="J277" s="221">
        <f>ROUND(I277*H277,2)</f>
        <v>0</v>
      </c>
      <c r="K277" s="217" t="s">
        <v>19</v>
      </c>
      <c r="L277" s="46"/>
      <c r="M277" s="222" t="s">
        <v>19</v>
      </c>
      <c r="N277" s="223" t="s">
        <v>44</v>
      </c>
      <c r="O277" s="86"/>
      <c r="P277" s="224">
        <f>O277*H277</f>
        <v>0</v>
      </c>
      <c r="Q277" s="224">
        <v>0</v>
      </c>
      <c r="R277" s="224">
        <f>Q277*H277</f>
        <v>0</v>
      </c>
      <c r="S277" s="224">
        <v>0</v>
      </c>
      <c r="T277" s="225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6" t="s">
        <v>135</v>
      </c>
      <c r="AT277" s="226" t="s">
        <v>190</v>
      </c>
      <c r="AU277" s="226" t="s">
        <v>80</v>
      </c>
      <c r="AY277" s="19" t="s">
        <v>188</v>
      </c>
      <c r="BE277" s="227">
        <f>IF(N277="základní",J277,0)</f>
        <v>0</v>
      </c>
      <c r="BF277" s="227">
        <f>IF(N277="snížená",J277,0)</f>
        <v>0</v>
      </c>
      <c r="BG277" s="227">
        <f>IF(N277="zákl. přenesená",J277,0)</f>
        <v>0</v>
      </c>
      <c r="BH277" s="227">
        <f>IF(N277="sníž. přenesená",J277,0)</f>
        <v>0</v>
      </c>
      <c r="BI277" s="227">
        <f>IF(N277="nulová",J277,0)</f>
        <v>0</v>
      </c>
      <c r="BJ277" s="19" t="s">
        <v>80</v>
      </c>
      <c r="BK277" s="227">
        <f>ROUND(I277*H277,2)</f>
        <v>0</v>
      </c>
      <c r="BL277" s="19" t="s">
        <v>135</v>
      </c>
      <c r="BM277" s="226" t="s">
        <v>8024</v>
      </c>
    </row>
    <row r="278" s="2" customFormat="1" ht="16.5" customHeight="1">
      <c r="A278" s="40"/>
      <c r="B278" s="41"/>
      <c r="C278" s="215" t="s">
        <v>2935</v>
      </c>
      <c r="D278" s="215" t="s">
        <v>190</v>
      </c>
      <c r="E278" s="216" t="s">
        <v>5591</v>
      </c>
      <c r="F278" s="217" t="s">
        <v>5592</v>
      </c>
      <c r="G278" s="218" t="s">
        <v>345</v>
      </c>
      <c r="H278" s="219">
        <v>0.20000000000000001</v>
      </c>
      <c r="I278" s="220"/>
      <c r="J278" s="221">
        <f>ROUND(I278*H278,2)</f>
        <v>0</v>
      </c>
      <c r="K278" s="217" t="s">
        <v>19</v>
      </c>
      <c r="L278" s="46"/>
      <c r="M278" s="222" t="s">
        <v>19</v>
      </c>
      <c r="N278" s="223" t="s">
        <v>44</v>
      </c>
      <c r="O278" s="86"/>
      <c r="P278" s="224">
        <f>O278*H278</f>
        <v>0</v>
      </c>
      <c r="Q278" s="224">
        <v>0</v>
      </c>
      <c r="R278" s="224">
        <f>Q278*H278</f>
        <v>0</v>
      </c>
      <c r="S278" s="224">
        <v>0</v>
      </c>
      <c r="T278" s="225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26" t="s">
        <v>135</v>
      </c>
      <c r="AT278" s="226" t="s">
        <v>190</v>
      </c>
      <c r="AU278" s="226" t="s">
        <v>80</v>
      </c>
      <c r="AY278" s="19" t="s">
        <v>188</v>
      </c>
      <c r="BE278" s="227">
        <f>IF(N278="základní",J278,0)</f>
        <v>0</v>
      </c>
      <c r="BF278" s="227">
        <f>IF(N278="snížená",J278,0)</f>
        <v>0</v>
      </c>
      <c r="BG278" s="227">
        <f>IF(N278="zákl. přenesená",J278,0)</f>
        <v>0</v>
      </c>
      <c r="BH278" s="227">
        <f>IF(N278="sníž. přenesená",J278,0)</f>
        <v>0</v>
      </c>
      <c r="BI278" s="227">
        <f>IF(N278="nulová",J278,0)</f>
        <v>0</v>
      </c>
      <c r="BJ278" s="19" t="s">
        <v>80</v>
      </c>
      <c r="BK278" s="227">
        <f>ROUND(I278*H278,2)</f>
        <v>0</v>
      </c>
      <c r="BL278" s="19" t="s">
        <v>135</v>
      </c>
      <c r="BM278" s="226" t="s">
        <v>8025</v>
      </c>
    </row>
    <row r="279" s="2" customFormat="1" ht="16.5" customHeight="1">
      <c r="A279" s="40"/>
      <c r="B279" s="41"/>
      <c r="C279" s="215" t="s">
        <v>2938</v>
      </c>
      <c r="D279" s="215" t="s">
        <v>190</v>
      </c>
      <c r="E279" s="216" t="s">
        <v>5593</v>
      </c>
      <c r="F279" s="217" t="s">
        <v>3767</v>
      </c>
      <c r="G279" s="218" t="s">
        <v>345</v>
      </c>
      <c r="H279" s="219">
        <v>0.20000000000000001</v>
      </c>
      <c r="I279" s="220"/>
      <c r="J279" s="221">
        <f>ROUND(I279*H279,2)</f>
        <v>0</v>
      </c>
      <c r="K279" s="217" t="s">
        <v>19</v>
      </c>
      <c r="L279" s="46"/>
      <c r="M279" s="222" t="s">
        <v>19</v>
      </c>
      <c r="N279" s="223" t="s">
        <v>44</v>
      </c>
      <c r="O279" s="86"/>
      <c r="P279" s="224">
        <f>O279*H279</f>
        <v>0</v>
      </c>
      <c r="Q279" s="224">
        <v>0</v>
      </c>
      <c r="R279" s="224">
        <f>Q279*H279</f>
        <v>0</v>
      </c>
      <c r="S279" s="224">
        <v>0</v>
      </c>
      <c r="T279" s="225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26" t="s">
        <v>135</v>
      </c>
      <c r="AT279" s="226" t="s">
        <v>190</v>
      </c>
      <c r="AU279" s="226" t="s">
        <v>80</v>
      </c>
      <c r="AY279" s="19" t="s">
        <v>188</v>
      </c>
      <c r="BE279" s="227">
        <f>IF(N279="základní",J279,0)</f>
        <v>0</v>
      </c>
      <c r="BF279" s="227">
        <f>IF(N279="snížená",J279,0)</f>
        <v>0</v>
      </c>
      <c r="BG279" s="227">
        <f>IF(N279="zákl. přenesená",J279,0)</f>
        <v>0</v>
      </c>
      <c r="BH279" s="227">
        <f>IF(N279="sníž. přenesená",J279,0)</f>
        <v>0</v>
      </c>
      <c r="BI279" s="227">
        <f>IF(N279="nulová",J279,0)</f>
        <v>0</v>
      </c>
      <c r="BJ279" s="19" t="s">
        <v>80</v>
      </c>
      <c r="BK279" s="227">
        <f>ROUND(I279*H279,2)</f>
        <v>0</v>
      </c>
      <c r="BL279" s="19" t="s">
        <v>135</v>
      </c>
      <c r="BM279" s="226" t="s">
        <v>8026</v>
      </c>
    </row>
    <row r="280" s="2" customFormat="1" ht="16.5" customHeight="1">
      <c r="A280" s="40"/>
      <c r="B280" s="41"/>
      <c r="C280" s="215" t="s">
        <v>2941</v>
      </c>
      <c r="D280" s="215" t="s">
        <v>190</v>
      </c>
      <c r="E280" s="216" t="s">
        <v>5594</v>
      </c>
      <c r="F280" s="217" t="s">
        <v>5595</v>
      </c>
      <c r="G280" s="218" t="s">
        <v>1352</v>
      </c>
      <c r="H280" s="219">
        <v>1</v>
      </c>
      <c r="I280" s="220"/>
      <c r="J280" s="221">
        <f>ROUND(I280*H280,2)</f>
        <v>0</v>
      </c>
      <c r="K280" s="217" t="s">
        <v>19</v>
      </c>
      <c r="L280" s="46"/>
      <c r="M280" s="222" t="s">
        <v>19</v>
      </c>
      <c r="N280" s="223" t="s">
        <v>44</v>
      </c>
      <c r="O280" s="86"/>
      <c r="P280" s="224">
        <f>O280*H280</f>
        <v>0</v>
      </c>
      <c r="Q280" s="224">
        <v>0</v>
      </c>
      <c r="R280" s="224">
        <f>Q280*H280</f>
        <v>0</v>
      </c>
      <c r="S280" s="224">
        <v>0</v>
      </c>
      <c r="T280" s="225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26" t="s">
        <v>135</v>
      </c>
      <c r="AT280" s="226" t="s">
        <v>190</v>
      </c>
      <c r="AU280" s="226" t="s">
        <v>80</v>
      </c>
      <c r="AY280" s="19" t="s">
        <v>188</v>
      </c>
      <c r="BE280" s="227">
        <f>IF(N280="základní",J280,0)</f>
        <v>0</v>
      </c>
      <c r="BF280" s="227">
        <f>IF(N280="snížená",J280,0)</f>
        <v>0</v>
      </c>
      <c r="BG280" s="227">
        <f>IF(N280="zákl. přenesená",J280,0)</f>
        <v>0</v>
      </c>
      <c r="BH280" s="227">
        <f>IF(N280="sníž. přenesená",J280,0)</f>
        <v>0</v>
      </c>
      <c r="BI280" s="227">
        <f>IF(N280="nulová",J280,0)</f>
        <v>0</v>
      </c>
      <c r="BJ280" s="19" t="s">
        <v>80</v>
      </c>
      <c r="BK280" s="227">
        <f>ROUND(I280*H280,2)</f>
        <v>0</v>
      </c>
      <c r="BL280" s="19" t="s">
        <v>135</v>
      </c>
      <c r="BM280" s="226" t="s">
        <v>8027</v>
      </c>
    </row>
    <row r="281" s="12" customFormat="1" ht="25.92" customHeight="1">
      <c r="A281" s="12"/>
      <c r="B281" s="199"/>
      <c r="C281" s="200"/>
      <c r="D281" s="201" t="s">
        <v>72</v>
      </c>
      <c r="E281" s="202" t="s">
        <v>286</v>
      </c>
      <c r="F281" s="202" t="s">
        <v>6905</v>
      </c>
      <c r="G281" s="200"/>
      <c r="H281" s="200"/>
      <c r="I281" s="203"/>
      <c r="J281" s="204">
        <f>BK281</f>
        <v>0</v>
      </c>
      <c r="K281" s="200"/>
      <c r="L281" s="205"/>
      <c r="M281" s="206"/>
      <c r="N281" s="207"/>
      <c r="O281" s="207"/>
      <c r="P281" s="208">
        <f>SUM(P282:P290)</f>
        <v>0</v>
      </c>
      <c r="Q281" s="207"/>
      <c r="R281" s="208">
        <f>SUM(R282:R290)</f>
        <v>0</v>
      </c>
      <c r="S281" s="207"/>
      <c r="T281" s="209">
        <f>SUM(T282:T290)</f>
        <v>0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210" t="s">
        <v>80</v>
      </c>
      <c r="AT281" s="211" t="s">
        <v>72</v>
      </c>
      <c r="AU281" s="211" t="s">
        <v>73</v>
      </c>
      <c r="AY281" s="210" t="s">
        <v>188</v>
      </c>
      <c r="BK281" s="212">
        <f>SUM(BK282:BK290)</f>
        <v>0</v>
      </c>
    </row>
    <row r="282" s="2" customFormat="1" ht="21.75" customHeight="1">
      <c r="A282" s="40"/>
      <c r="B282" s="41"/>
      <c r="C282" s="215" t="s">
        <v>2944</v>
      </c>
      <c r="D282" s="215" t="s">
        <v>190</v>
      </c>
      <c r="E282" s="216" t="s">
        <v>6906</v>
      </c>
      <c r="F282" s="217" t="s">
        <v>4156</v>
      </c>
      <c r="G282" s="218" t="s">
        <v>1866</v>
      </c>
      <c r="H282" s="219">
        <v>1</v>
      </c>
      <c r="I282" s="220"/>
      <c r="J282" s="221">
        <f>ROUND(I282*H282,2)</f>
        <v>0</v>
      </c>
      <c r="K282" s="217" t="s">
        <v>19</v>
      </c>
      <c r="L282" s="46"/>
      <c r="M282" s="222" t="s">
        <v>19</v>
      </c>
      <c r="N282" s="223" t="s">
        <v>44</v>
      </c>
      <c r="O282" s="86"/>
      <c r="P282" s="224">
        <f>O282*H282</f>
        <v>0</v>
      </c>
      <c r="Q282" s="224">
        <v>0</v>
      </c>
      <c r="R282" s="224">
        <f>Q282*H282</f>
        <v>0</v>
      </c>
      <c r="S282" s="224">
        <v>0</v>
      </c>
      <c r="T282" s="225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26" t="s">
        <v>135</v>
      </c>
      <c r="AT282" s="226" t="s">
        <v>190</v>
      </c>
      <c r="AU282" s="226" t="s">
        <v>80</v>
      </c>
      <c r="AY282" s="19" t="s">
        <v>188</v>
      </c>
      <c r="BE282" s="227">
        <f>IF(N282="základní",J282,0)</f>
        <v>0</v>
      </c>
      <c r="BF282" s="227">
        <f>IF(N282="snížená",J282,0)</f>
        <v>0</v>
      </c>
      <c r="BG282" s="227">
        <f>IF(N282="zákl. přenesená",J282,0)</f>
        <v>0</v>
      </c>
      <c r="BH282" s="227">
        <f>IF(N282="sníž. přenesená",J282,0)</f>
        <v>0</v>
      </c>
      <c r="BI282" s="227">
        <f>IF(N282="nulová",J282,0)</f>
        <v>0</v>
      </c>
      <c r="BJ282" s="19" t="s">
        <v>80</v>
      </c>
      <c r="BK282" s="227">
        <f>ROUND(I282*H282,2)</f>
        <v>0</v>
      </c>
      <c r="BL282" s="19" t="s">
        <v>135</v>
      </c>
      <c r="BM282" s="226" t="s">
        <v>6907</v>
      </c>
    </row>
    <row r="283" s="2" customFormat="1" ht="16.5" customHeight="1">
      <c r="A283" s="40"/>
      <c r="B283" s="41"/>
      <c r="C283" s="215" t="s">
        <v>2947</v>
      </c>
      <c r="D283" s="215" t="s">
        <v>190</v>
      </c>
      <c r="E283" s="216" t="s">
        <v>6909</v>
      </c>
      <c r="F283" s="217" t="s">
        <v>4159</v>
      </c>
      <c r="G283" s="218" t="s">
        <v>1866</v>
      </c>
      <c r="H283" s="219">
        <v>1</v>
      </c>
      <c r="I283" s="220"/>
      <c r="J283" s="221">
        <f>ROUND(I283*H283,2)</f>
        <v>0</v>
      </c>
      <c r="K283" s="217" t="s">
        <v>19</v>
      </c>
      <c r="L283" s="46"/>
      <c r="M283" s="222" t="s">
        <v>19</v>
      </c>
      <c r="N283" s="223" t="s">
        <v>44</v>
      </c>
      <c r="O283" s="86"/>
      <c r="P283" s="224">
        <f>O283*H283</f>
        <v>0</v>
      </c>
      <c r="Q283" s="224">
        <v>0</v>
      </c>
      <c r="R283" s="224">
        <f>Q283*H283</f>
        <v>0</v>
      </c>
      <c r="S283" s="224">
        <v>0</v>
      </c>
      <c r="T283" s="225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26" t="s">
        <v>135</v>
      </c>
      <c r="AT283" s="226" t="s">
        <v>190</v>
      </c>
      <c r="AU283" s="226" t="s">
        <v>80</v>
      </c>
      <c r="AY283" s="19" t="s">
        <v>188</v>
      </c>
      <c r="BE283" s="227">
        <f>IF(N283="základní",J283,0)</f>
        <v>0</v>
      </c>
      <c r="BF283" s="227">
        <f>IF(N283="snížená",J283,0)</f>
        <v>0</v>
      </c>
      <c r="BG283" s="227">
        <f>IF(N283="zákl. přenesená",J283,0)</f>
        <v>0</v>
      </c>
      <c r="BH283" s="227">
        <f>IF(N283="sníž. přenesená",J283,0)</f>
        <v>0</v>
      </c>
      <c r="BI283" s="227">
        <f>IF(N283="nulová",J283,0)</f>
        <v>0</v>
      </c>
      <c r="BJ283" s="19" t="s">
        <v>80</v>
      </c>
      <c r="BK283" s="227">
        <f>ROUND(I283*H283,2)</f>
        <v>0</v>
      </c>
      <c r="BL283" s="19" t="s">
        <v>135</v>
      </c>
      <c r="BM283" s="226" t="s">
        <v>6910</v>
      </c>
    </row>
    <row r="284" s="2" customFormat="1" ht="16.5" customHeight="1">
      <c r="A284" s="40"/>
      <c r="B284" s="41"/>
      <c r="C284" s="215" t="s">
        <v>2951</v>
      </c>
      <c r="D284" s="215" t="s">
        <v>190</v>
      </c>
      <c r="E284" s="216" t="s">
        <v>6911</v>
      </c>
      <c r="F284" s="217" t="s">
        <v>4162</v>
      </c>
      <c r="G284" s="218" t="s">
        <v>451</v>
      </c>
      <c r="H284" s="219">
        <v>1</v>
      </c>
      <c r="I284" s="220"/>
      <c r="J284" s="221">
        <f>ROUND(I284*H284,2)</f>
        <v>0</v>
      </c>
      <c r="K284" s="217" t="s">
        <v>19</v>
      </c>
      <c r="L284" s="46"/>
      <c r="M284" s="222" t="s">
        <v>19</v>
      </c>
      <c r="N284" s="223" t="s">
        <v>44</v>
      </c>
      <c r="O284" s="86"/>
      <c r="P284" s="224">
        <f>O284*H284</f>
        <v>0</v>
      </c>
      <c r="Q284" s="224">
        <v>0</v>
      </c>
      <c r="R284" s="224">
        <f>Q284*H284</f>
        <v>0</v>
      </c>
      <c r="S284" s="224">
        <v>0</v>
      </c>
      <c r="T284" s="225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6" t="s">
        <v>135</v>
      </c>
      <c r="AT284" s="226" t="s">
        <v>190</v>
      </c>
      <c r="AU284" s="226" t="s">
        <v>80</v>
      </c>
      <c r="AY284" s="19" t="s">
        <v>188</v>
      </c>
      <c r="BE284" s="227">
        <f>IF(N284="základní",J284,0)</f>
        <v>0</v>
      </c>
      <c r="BF284" s="227">
        <f>IF(N284="snížená",J284,0)</f>
        <v>0</v>
      </c>
      <c r="BG284" s="227">
        <f>IF(N284="zákl. přenesená",J284,0)</f>
        <v>0</v>
      </c>
      <c r="BH284" s="227">
        <f>IF(N284="sníž. přenesená",J284,0)</f>
        <v>0</v>
      </c>
      <c r="BI284" s="227">
        <f>IF(N284="nulová",J284,0)</f>
        <v>0</v>
      </c>
      <c r="BJ284" s="19" t="s">
        <v>80</v>
      </c>
      <c r="BK284" s="227">
        <f>ROUND(I284*H284,2)</f>
        <v>0</v>
      </c>
      <c r="BL284" s="19" t="s">
        <v>135</v>
      </c>
      <c r="BM284" s="226" t="s">
        <v>6912</v>
      </c>
    </row>
    <row r="285" s="2" customFormat="1" ht="24.15" customHeight="1">
      <c r="A285" s="40"/>
      <c r="B285" s="41"/>
      <c r="C285" s="215" t="s">
        <v>2953</v>
      </c>
      <c r="D285" s="215" t="s">
        <v>190</v>
      </c>
      <c r="E285" s="216" t="s">
        <v>6914</v>
      </c>
      <c r="F285" s="217" t="s">
        <v>4165</v>
      </c>
      <c r="G285" s="218" t="s">
        <v>1866</v>
      </c>
      <c r="H285" s="219">
        <v>1</v>
      </c>
      <c r="I285" s="220"/>
      <c r="J285" s="221">
        <f>ROUND(I285*H285,2)</f>
        <v>0</v>
      </c>
      <c r="K285" s="217" t="s">
        <v>19</v>
      </c>
      <c r="L285" s="46"/>
      <c r="M285" s="222" t="s">
        <v>19</v>
      </c>
      <c r="N285" s="223" t="s">
        <v>44</v>
      </c>
      <c r="O285" s="86"/>
      <c r="P285" s="224">
        <f>O285*H285</f>
        <v>0</v>
      </c>
      <c r="Q285" s="224">
        <v>0</v>
      </c>
      <c r="R285" s="224">
        <f>Q285*H285</f>
        <v>0</v>
      </c>
      <c r="S285" s="224">
        <v>0</v>
      </c>
      <c r="T285" s="225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26" t="s">
        <v>135</v>
      </c>
      <c r="AT285" s="226" t="s">
        <v>190</v>
      </c>
      <c r="AU285" s="226" t="s">
        <v>80</v>
      </c>
      <c r="AY285" s="19" t="s">
        <v>188</v>
      </c>
      <c r="BE285" s="227">
        <f>IF(N285="základní",J285,0)</f>
        <v>0</v>
      </c>
      <c r="BF285" s="227">
        <f>IF(N285="snížená",J285,0)</f>
        <v>0</v>
      </c>
      <c r="BG285" s="227">
        <f>IF(N285="zákl. přenesená",J285,0)</f>
        <v>0</v>
      </c>
      <c r="BH285" s="227">
        <f>IF(N285="sníž. přenesená",J285,0)</f>
        <v>0</v>
      </c>
      <c r="BI285" s="227">
        <f>IF(N285="nulová",J285,0)</f>
        <v>0</v>
      </c>
      <c r="BJ285" s="19" t="s">
        <v>80</v>
      </c>
      <c r="BK285" s="227">
        <f>ROUND(I285*H285,2)</f>
        <v>0</v>
      </c>
      <c r="BL285" s="19" t="s">
        <v>135</v>
      </c>
      <c r="BM285" s="226" t="s">
        <v>6915</v>
      </c>
    </row>
    <row r="286" s="2" customFormat="1" ht="16.5" customHeight="1">
      <c r="A286" s="40"/>
      <c r="B286" s="41"/>
      <c r="C286" s="215" t="s">
        <v>2955</v>
      </c>
      <c r="D286" s="215" t="s">
        <v>190</v>
      </c>
      <c r="E286" s="216" t="s">
        <v>6917</v>
      </c>
      <c r="F286" s="217" t="s">
        <v>4168</v>
      </c>
      <c r="G286" s="218" t="s">
        <v>1866</v>
      </c>
      <c r="H286" s="219">
        <v>1</v>
      </c>
      <c r="I286" s="220"/>
      <c r="J286" s="221">
        <f>ROUND(I286*H286,2)</f>
        <v>0</v>
      </c>
      <c r="K286" s="217" t="s">
        <v>19</v>
      </c>
      <c r="L286" s="46"/>
      <c r="M286" s="222" t="s">
        <v>19</v>
      </c>
      <c r="N286" s="223" t="s">
        <v>44</v>
      </c>
      <c r="O286" s="86"/>
      <c r="P286" s="224">
        <f>O286*H286</f>
        <v>0</v>
      </c>
      <c r="Q286" s="224">
        <v>0</v>
      </c>
      <c r="R286" s="224">
        <f>Q286*H286</f>
        <v>0</v>
      </c>
      <c r="S286" s="224">
        <v>0</v>
      </c>
      <c r="T286" s="225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26" t="s">
        <v>135</v>
      </c>
      <c r="AT286" s="226" t="s">
        <v>190</v>
      </c>
      <c r="AU286" s="226" t="s">
        <v>80</v>
      </c>
      <c r="AY286" s="19" t="s">
        <v>188</v>
      </c>
      <c r="BE286" s="227">
        <f>IF(N286="základní",J286,0)</f>
        <v>0</v>
      </c>
      <c r="BF286" s="227">
        <f>IF(N286="snížená",J286,0)</f>
        <v>0</v>
      </c>
      <c r="BG286" s="227">
        <f>IF(N286="zákl. přenesená",J286,0)</f>
        <v>0</v>
      </c>
      <c r="BH286" s="227">
        <f>IF(N286="sníž. přenesená",J286,0)</f>
        <v>0</v>
      </c>
      <c r="BI286" s="227">
        <f>IF(N286="nulová",J286,0)</f>
        <v>0</v>
      </c>
      <c r="BJ286" s="19" t="s">
        <v>80</v>
      </c>
      <c r="BK286" s="227">
        <f>ROUND(I286*H286,2)</f>
        <v>0</v>
      </c>
      <c r="BL286" s="19" t="s">
        <v>135</v>
      </c>
      <c r="BM286" s="226" t="s">
        <v>6918</v>
      </c>
    </row>
    <row r="287" s="2" customFormat="1" ht="16.5" customHeight="1">
      <c r="A287" s="40"/>
      <c r="B287" s="41"/>
      <c r="C287" s="215" t="s">
        <v>2957</v>
      </c>
      <c r="D287" s="215" t="s">
        <v>190</v>
      </c>
      <c r="E287" s="216" t="s">
        <v>6920</v>
      </c>
      <c r="F287" s="217" t="s">
        <v>4171</v>
      </c>
      <c r="G287" s="218" t="s">
        <v>1866</v>
      </c>
      <c r="H287" s="219">
        <v>1</v>
      </c>
      <c r="I287" s="220"/>
      <c r="J287" s="221">
        <f>ROUND(I287*H287,2)</f>
        <v>0</v>
      </c>
      <c r="K287" s="217" t="s">
        <v>19</v>
      </c>
      <c r="L287" s="46"/>
      <c r="M287" s="222" t="s">
        <v>19</v>
      </c>
      <c r="N287" s="223" t="s">
        <v>44</v>
      </c>
      <c r="O287" s="86"/>
      <c r="P287" s="224">
        <f>O287*H287</f>
        <v>0</v>
      </c>
      <c r="Q287" s="224">
        <v>0</v>
      </c>
      <c r="R287" s="224">
        <f>Q287*H287</f>
        <v>0</v>
      </c>
      <c r="S287" s="224">
        <v>0</v>
      </c>
      <c r="T287" s="225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26" t="s">
        <v>135</v>
      </c>
      <c r="AT287" s="226" t="s">
        <v>190</v>
      </c>
      <c r="AU287" s="226" t="s">
        <v>80</v>
      </c>
      <c r="AY287" s="19" t="s">
        <v>188</v>
      </c>
      <c r="BE287" s="227">
        <f>IF(N287="základní",J287,0)</f>
        <v>0</v>
      </c>
      <c r="BF287" s="227">
        <f>IF(N287="snížená",J287,0)</f>
        <v>0</v>
      </c>
      <c r="BG287" s="227">
        <f>IF(N287="zákl. přenesená",J287,0)</f>
        <v>0</v>
      </c>
      <c r="BH287" s="227">
        <f>IF(N287="sníž. přenesená",J287,0)</f>
        <v>0</v>
      </c>
      <c r="BI287" s="227">
        <f>IF(N287="nulová",J287,0)</f>
        <v>0</v>
      </c>
      <c r="BJ287" s="19" t="s">
        <v>80</v>
      </c>
      <c r="BK287" s="227">
        <f>ROUND(I287*H287,2)</f>
        <v>0</v>
      </c>
      <c r="BL287" s="19" t="s">
        <v>135</v>
      </c>
      <c r="BM287" s="226" t="s">
        <v>6921</v>
      </c>
    </row>
    <row r="288" s="2" customFormat="1" ht="62.7" customHeight="1">
      <c r="A288" s="40"/>
      <c r="B288" s="41"/>
      <c r="C288" s="215" t="s">
        <v>2960</v>
      </c>
      <c r="D288" s="215" t="s">
        <v>190</v>
      </c>
      <c r="E288" s="216" t="s">
        <v>6923</v>
      </c>
      <c r="F288" s="217" t="s">
        <v>6924</v>
      </c>
      <c r="G288" s="218" t="s">
        <v>1866</v>
      </c>
      <c r="H288" s="219">
        <v>1</v>
      </c>
      <c r="I288" s="220"/>
      <c r="J288" s="221">
        <f>ROUND(I288*H288,2)</f>
        <v>0</v>
      </c>
      <c r="K288" s="217" t="s">
        <v>19</v>
      </c>
      <c r="L288" s="46"/>
      <c r="M288" s="222" t="s">
        <v>19</v>
      </c>
      <c r="N288" s="223" t="s">
        <v>44</v>
      </c>
      <c r="O288" s="86"/>
      <c r="P288" s="224">
        <f>O288*H288</f>
        <v>0</v>
      </c>
      <c r="Q288" s="224">
        <v>0</v>
      </c>
      <c r="R288" s="224">
        <f>Q288*H288</f>
        <v>0</v>
      </c>
      <c r="S288" s="224">
        <v>0</v>
      </c>
      <c r="T288" s="225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26" t="s">
        <v>135</v>
      </c>
      <c r="AT288" s="226" t="s">
        <v>190</v>
      </c>
      <c r="AU288" s="226" t="s">
        <v>80</v>
      </c>
      <c r="AY288" s="19" t="s">
        <v>188</v>
      </c>
      <c r="BE288" s="227">
        <f>IF(N288="základní",J288,0)</f>
        <v>0</v>
      </c>
      <c r="BF288" s="227">
        <f>IF(N288="snížená",J288,0)</f>
        <v>0</v>
      </c>
      <c r="BG288" s="227">
        <f>IF(N288="zákl. přenesená",J288,0)</f>
        <v>0</v>
      </c>
      <c r="BH288" s="227">
        <f>IF(N288="sníž. přenesená",J288,0)</f>
        <v>0</v>
      </c>
      <c r="BI288" s="227">
        <f>IF(N288="nulová",J288,0)</f>
        <v>0</v>
      </c>
      <c r="BJ288" s="19" t="s">
        <v>80</v>
      </c>
      <c r="BK288" s="227">
        <f>ROUND(I288*H288,2)</f>
        <v>0</v>
      </c>
      <c r="BL288" s="19" t="s">
        <v>135</v>
      </c>
      <c r="BM288" s="226" t="s">
        <v>6925</v>
      </c>
    </row>
    <row r="289" s="2" customFormat="1" ht="37.8" customHeight="1">
      <c r="A289" s="40"/>
      <c r="B289" s="41"/>
      <c r="C289" s="215" t="s">
        <v>2962</v>
      </c>
      <c r="D289" s="215" t="s">
        <v>190</v>
      </c>
      <c r="E289" s="216" t="s">
        <v>6927</v>
      </c>
      <c r="F289" s="217" t="s">
        <v>4177</v>
      </c>
      <c r="G289" s="218" t="s">
        <v>1866</v>
      </c>
      <c r="H289" s="219">
        <v>1</v>
      </c>
      <c r="I289" s="220"/>
      <c r="J289" s="221">
        <f>ROUND(I289*H289,2)</f>
        <v>0</v>
      </c>
      <c r="K289" s="217" t="s">
        <v>19</v>
      </c>
      <c r="L289" s="46"/>
      <c r="M289" s="222" t="s">
        <v>19</v>
      </c>
      <c r="N289" s="223" t="s">
        <v>44</v>
      </c>
      <c r="O289" s="86"/>
      <c r="P289" s="224">
        <f>O289*H289</f>
        <v>0</v>
      </c>
      <c r="Q289" s="224">
        <v>0</v>
      </c>
      <c r="R289" s="224">
        <f>Q289*H289</f>
        <v>0</v>
      </c>
      <c r="S289" s="224">
        <v>0</v>
      </c>
      <c r="T289" s="225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26" t="s">
        <v>135</v>
      </c>
      <c r="AT289" s="226" t="s">
        <v>190</v>
      </c>
      <c r="AU289" s="226" t="s">
        <v>80</v>
      </c>
      <c r="AY289" s="19" t="s">
        <v>188</v>
      </c>
      <c r="BE289" s="227">
        <f>IF(N289="základní",J289,0)</f>
        <v>0</v>
      </c>
      <c r="BF289" s="227">
        <f>IF(N289="snížená",J289,0)</f>
        <v>0</v>
      </c>
      <c r="BG289" s="227">
        <f>IF(N289="zákl. přenesená",J289,0)</f>
        <v>0</v>
      </c>
      <c r="BH289" s="227">
        <f>IF(N289="sníž. přenesená",J289,0)</f>
        <v>0</v>
      </c>
      <c r="BI289" s="227">
        <f>IF(N289="nulová",J289,0)</f>
        <v>0</v>
      </c>
      <c r="BJ289" s="19" t="s">
        <v>80</v>
      </c>
      <c r="BK289" s="227">
        <f>ROUND(I289*H289,2)</f>
        <v>0</v>
      </c>
      <c r="BL289" s="19" t="s">
        <v>135</v>
      </c>
      <c r="BM289" s="226" t="s">
        <v>6928</v>
      </c>
    </row>
    <row r="290" s="2" customFormat="1" ht="16.5" customHeight="1">
      <c r="A290" s="40"/>
      <c r="B290" s="41"/>
      <c r="C290" s="215" t="s">
        <v>2964</v>
      </c>
      <c r="D290" s="215" t="s">
        <v>190</v>
      </c>
      <c r="E290" s="216" t="s">
        <v>6930</v>
      </c>
      <c r="F290" s="217" t="s">
        <v>4182</v>
      </c>
      <c r="G290" s="218" t="s">
        <v>3827</v>
      </c>
      <c r="H290" s="219">
        <v>1</v>
      </c>
      <c r="I290" s="220"/>
      <c r="J290" s="221">
        <f>ROUND(I290*H290,2)</f>
        <v>0</v>
      </c>
      <c r="K290" s="217" t="s">
        <v>19</v>
      </c>
      <c r="L290" s="46"/>
      <c r="M290" s="267" t="s">
        <v>19</v>
      </c>
      <c r="N290" s="268" t="s">
        <v>44</v>
      </c>
      <c r="O290" s="269"/>
      <c r="P290" s="270">
        <f>O290*H290</f>
        <v>0</v>
      </c>
      <c r="Q290" s="270">
        <v>0</v>
      </c>
      <c r="R290" s="270">
        <f>Q290*H290</f>
        <v>0</v>
      </c>
      <c r="S290" s="270">
        <v>0</v>
      </c>
      <c r="T290" s="271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26" t="s">
        <v>135</v>
      </c>
      <c r="AT290" s="226" t="s">
        <v>190</v>
      </c>
      <c r="AU290" s="226" t="s">
        <v>80</v>
      </c>
      <c r="AY290" s="19" t="s">
        <v>188</v>
      </c>
      <c r="BE290" s="227">
        <f>IF(N290="základní",J290,0)</f>
        <v>0</v>
      </c>
      <c r="BF290" s="227">
        <f>IF(N290="snížená",J290,0)</f>
        <v>0</v>
      </c>
      <c r="BG290" s="227">
        <f>IF(N290="zákl. přenesená",J290,0)</f>
        <v>0</v>
      </c>
      <c r="BH290" s="227">
        <f>IF(N290="sníž. přenesená",J290,0)</f>
        <v>0</v>
      </c>
      <c r="BI290" s="227">
        <f>IF(N290="nulová",J290,0)</f>
        <v>0</v>
      </c>
      <c r="BJ290" s="19" t="s">
        <v>80</v>
      </c>
      <c r="BK290" s="227">
        <f>ROUND(I290*H290,2)</f>
        <v>0</v>
      </c>
      <c r="BL290" s="19" t="s">
        <v>135</v>
      </c>
      <c r="BM290" s="226" t="s">
        <v>6931</v>
      </c>
    </row>
    <row r="291" s="2" customFormat="1" ht="6.96" customHeight="1">
      <c r="A291" s="40"/>
      <c r="B291" s="61"/>
      <c r="C291" s="62"/>
      <c r="D291" s="62"/>
      <c r="E291" s="62"/>
      <c r="F291" s="62"/>
      <c r="G291" s="62"/>
      <c r="H291" s="62"/>
      <c r="I291" s="62"/>
      <c r="J291" s="62"/>
      <c r="K291" s="62"/>
      <c r="L291" s="46"/>
      <c r="M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</sheetData>
  <sheetProtection sheet="1" autoFilter="0" formatColumns="0" formatRows="0" objects="1" scenarios="1" spinCount="100000" saltValue="zbY5C+RMKHCuBbWkvgyxtxx+TCr7G557Ffo3HhsLIMwQa1wPv6rRH1dYThLoGhyx/IDTFlz0gaATbnCIXoAoqA==" hashValue="h5k5uiOtKbutkjYIBEob/j38WP46Dh8IveY+RWO+bwqEuPEb+XtB0d8VVZ83g0JAvenJEJMUY3dhWd6CDRKgXA==" algorithmName="SHA-512" password="CC35"/>
  <autoFilter ref="C93:K29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87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156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ROUND(J97,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ROUND((SUM(BE97:BE306)),  2)</f>
        <v>0</v>
      </c>
      <c r="G35" s="40"/>
      <c r="H35" s="40"/>
      <c r="I35" s="160">
        <v>0.20999999999999999</v>
      </c>
      <c r="J35" s="159">
        <f>ROUND(((SUM(BE97:BE306))*I35),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ROUND((SUM(BF97:BF306)),  2)</f>
        <v>0</v>
      </c>
      <c r="G36" s="40"/>
      <c r="H36" s="40"/>
      <c r="I36" s="160">
        <v>0.14999999999999999</v>
      </c>
      <c r="J36" s="159">
        <f>ROUND(((SUM(BF97:BF306))*I36),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ROUND((SUM(BG97:BG306)),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ROUND((SUM(BH97:BH306)),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ROUND((SUM(BI97:BI306)),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01 - Demolice objektu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J97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161</v>
      </c>
      <c r="E64" s="180"/>
      <c r="F64" s="180"/>
      <c r="G64" s="180"/>
      <c r="H64" s="180"/>
      <c r="I64" s="180"/>
      <c r="J64" s="181">
        <f>J98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162</v>
      </c>
      <c r="E65" s="185"/>
      <c r="F65" s="185"/>
      <c r="G65" s="185"/>
      <c r="H65" s="185"/>
      <c r="I65" s="185"/>
      <c r="J65" s="186">
        <f>J99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163</v>
      </c>
      <c r="E66" s="185"/>
      <c r="F66" s="185"/>
      <c r="G66" s="185"/>
      <c r="H66" s="185"/>
      <c r="I66" s="185"/>
      <c r="J66" s="186">
        <f>J133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164</v>
      </c>
      <c r="E67" s="185"/>
      <c r="F67" s="185"/>
      <c r="G67" s="185"/>
      <c r="H67" s="185"/>
      <c r="I67" s="185"/>
      <c r="J67" s="186">
        <f>J141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165</v>
      </c>
      <c r="E68" s="185"/>
      <c r="F68" s="185"/>
      <c r="G68" s="185"/>
      <c r="H68" s="185"/>
      <c r="I68" s="185"/>
      <c r="J68" s="186">
        <f>J228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166</v>
      </c>
      <c r="E69" s="185"/>
      <c r="F69" s="185"/>
      <c r="G69" s="185"/>
      <c r="H69" s="185"/>
      <c r="I69" s="185"/>
      <c r="J69" s="186">
        <f>J271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7"/>
      <c r="C70" s="178"/>
      <c r="D70" s="179" t="s">
        <v>167</v>
      </c>
      <c r="E70" s="180"/>
      <c r="F70" s="180"/>
      <c r="G70" s="180"/>
      <c r="H70" s="180"/>
      <c r="I70" s="180"/>
      <c r="J70" s="181">
        <f>J274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3"/>
      <c r="C71" s="127"/>
      <c r="D71" s="184" t="s">
        <v>168</v>
      </c>
      <c r="E71" s="185"/>
      <c r="F71" s="185"/>
      <c r="G71" s="185"/>
      <c r="H71" s="185"/>
      <c r="I71" s="185"/>
      <c r="J71" s="186">
        <f>J275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169</v>
      </c>
      <c r="E72" s="185"/>
      <c r="F72" s="185"/>
      <c r="G72" s="185"/>
      <c r="H72" s="185"/>
      <c r="I72" s="185"/>
      <c r="J72" s="186">
        <f>J279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170</v>
      </c>
      <c r="E73" s="185"/>
      <c r="F73" s="185"/>
      <c r="G73" s="185"/>
      <c r="H73" s="185"/>
      <c r="I73" s="185"/>
      <c r="J73" s="186">
        <f>J297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77"/>
      <c r="C74" s="178"/>
      <c r="D74" s="179" t="s">
        <v>171</v>
      </c>
      <c r="E74" s="180"/>
      <c r="F74" s="180"/>
      <c r="G74" s="180"/>
      <c r="H74" s="180"/>
      <c r="I74" s="180"/>
      <c r="J74" s="181">
        <f>J303</f>
        <v>0</v>
      </c>
      <c r="K74" s="178"/>
      <c r="L74" s="182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9" customFormat="1" ht="24.96" customHeight="1">
      <c r="A75" s="9"/>
      <c r="B75" s="177"/>
      <c r="C75" s="178"/>
      <c r="D75" s="179" t="s">
        <v>172</v>
      </c>
      <c r="E75" s="180"/>
      <c r="F75" s="180"/>
      <c r="G75" s="180"/>
      <c r="H75" s="180"/>
      <c r="I75" s="180"/>
      <c r="J75" s="181">
        <f>J305</f>
        <v>0</v>
      </c>
      <c r="K75" s="178"/>
      <c r="L75" s="182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2" customFormat="1" ht="21.84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61"/>
      <c r="C77" s="62"/>
      <c r="D77" s="62"/>
      <c r="E77" s="62"/>
      <c r="F77" s="62"/>
      <c r="G77" s="62"/>
      <c r="H77" s="62"/>
      <c r="I77" s="62"/>
      <c r="J77" s="62"/>
      <c r="K77" s="6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63"/>
      <c r="C81" s="64"/>
      <c r="D81" s="64"/>
      <c r="E81" s="64"/>
      <c r="F81" s="64"/>
      <c r="G81" s="64"/>
      <c r="H81" s="64"/>
      <c r="I81" s="64"/>
      <c r="J81" s="64"/>
      <c r="K81" s="64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5" t="s">
        <v>173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72" t="str">
        <f>E7</f>
        <v>OU - stavební úpravy objektu ZW - děkanát Lékařské fakulty</v>
      </c>
      <c r="F85" s="34"/>
      <c r="G85" s="34"/>
      <c r="H85" s="34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3"/>
      <c r="C86" s="34" t="s">
        <v>153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2" customFormat="1" ht="16.5" customHeight="1">
      <c r="A87" s="40"/>
      <c r="B87" s="41"/>
      <c r="C87" s="42"/>
      <c r="D87" s="42"/>
      <c r="E87" s="172" t="s">
        <v>154</v>
      </c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155</v>
      </c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1" t="str">
        <f>E11</f>
        <v>01 - Demolice objektu</v>
      </c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21</v>
      </c>
      <c r="D91" s="42"/>
      <c r="E91" s="42"/>
      <c r="F91" s="29" t="str">
        <f>F14</f>
        <v xml:space="preserve"> </v>
      </c>
      <c r="G91" s="42"/>
      <c r="H91" s="42"/>
      <c r="I91" s="34" t="s">
        <v>23</v>
      </c>
      <c r="J91" s="74" t="str">
        <f>IF(J14="","",J14)</f>
        <v>16. 9. 2021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40.05" customHeight="1">
      <c r="A93" s="40"/>
      <c r="B93" s="41"/>
      <c r="C93" s="34" t="s">
        <v>25</v>
      </c>
      <c r="D93" s="42"/>
      <c r="E93" s="42"/>
      <c r="F93" s="29" t="str">
        <f>E17</f>
        <v>Ostravská univerzita, Dvořákova 138/7, Ostrava</v>
      </c>
      <c r="G93" s="42"/>
      <c r="H93" s="42"/>
      <c r="I93" s="34" t="s">
        <v>32</v>
      </c>
      <c r="J93" s="38" t="str">
        <f>E23</f>
        <v>Ing.arch.Martin Janda,Lomná 1895, Frenštát p.R.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4" t="s">
        <v>30</v>
      </c>
      <c r="D94" s="42"/>
      <c r="E94" s="42"/>
      <c r="F94" s="29" t="str">
        <f>IF(E20="","",E20)</f>
        <v>Vyplň údaj</v>
      </c>
      <c r="G94" s="42"/>
      <c r="H94" s="42"/>
      <c r="I94" s="34" t="s">
        <v>36</v>
      </c>
      <c r="J94" s="38" t="str">
        <f>E26</f>
        <v xml:space="preserve"> </v>
      </c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11" customFormat="1" ht="29.28" customHeight="1">
      <c r="A96" s="188"/>
      <c r="B96" s="189"/>
      <c r="C96" s="190" t="s">
        <v>174</v>
      </c>
      <c r="D96" s="191" t="s">
        <v>58</v>
      </c>
      <c r="E96" s="191" t="s">
        <v>54</v>
      </c>
      <c r="F96" s="191" t="s">
        <v>55</v>
      </c>
      <c r="G96" s="191" t="s">
        <v>175</v>
      </c>
      <c r="H96" s="191" t="s">
        <v>176</v>
      </c>
      <c r="I96" s="191" t="s">
        <v>177</v>
      </c>
      <c r="J96" s="191" t="s">
        <v>159</v>
      </c>
      <c r="K96" s="192" t="s">
        <v>178</v>
      </c>
      <c r="L96" s="193"/>
      <c r="M96" s="94" t="s">
        <v>19</v>
      </c>
      <c r="N96" s="95" t="s">
        <v>43</v>
      </c>
      <c r="O96" s="95" t="s">
        <v>179</v>
      </c>
      <c r="P96" s="95" t="s">
        <v>180</v>
      </c>
      <c r="Q96" s="95" t="s">
        <v>181</v>
      </c>
      <c r="R96" s="95" t="s">
        <v>182</v>
      </c>
      <c r="S96" s="95" t="s">
        <v>183</v>
      </c>
      <c r="T96" s="96" t="s">
        <v>184</v>
      </c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</row>
    <row r="97" s="2" customFormat="1" ht="22.8" customHeight="1">
      <c r="A97" s="40"/>
      <c r="B97" s="41"/>
      <c r="C97" s="101" t="s">
        <v>185</v>
      </c>
      <c r="D97" s="42"/>
      <c r="E97" s="42"/>
      <c r="F97" s="42"/>
      <c r="G97" s="42"/>
      <c r="H97" s="42"/>
      <c r="I97" s="42"/>
      <c r="J97" s="194">
        <f>BK97</f>
        <v>0</v>
      </c>
      <c r="K97" s="42"/>
      <c r="L97" s="46"/>
      <c r="M97" s="97"/>
      <c r="N97" s="195"/>
      <c r="O97" s="98"/>
      <c r="P97" s="196">
        <f>P98+P274+P303+P305</f>
        <v>0</v>
      </c>
      <c r="Q97" s="98"/>
      <c r="R97" s="196">
        <f>R98+R274+R303+R305</f>
        <v>8.3736499999999996</v>
      </c>
      <c r="S97" s="98"/>
      <c r="T97" s="197">
        <f>T98+T274+T303+T305</f>
        <v>2934.9261586000002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72</v>
      </c>
      <c r="AU97" s="19" t="s">
        <v>160</v>
      </c>
      <c r="BK97" s="198">
        <f>BK98+BK274+BK303+BK305</f>
        <v>0</v>
      </c>
    </row>
    <row r="98" s="12" customFormat="1" ht="25.92" customHeight="1">
      <c r="A98" s="12"/>
      <c r="B98" s="199"/>
      <c r="C98" s="200"/>
      <c r="D98" s="201" t="s">
        <v>72</v>
      </c>
      <c r="E98" s="202" t="s">
        <v>186</v>
      </c>
      <c r="F98" s="202" t="s">
        <v>187</v>
      </c>
      <c r="G98" s="200"/>
      <c r="H98" s="200"/>
      <c r="I98" s="203"/>
      <c r="J98" s="204">
        <f>BK98</f>
        <v>0</v>
      </c>
      <c r="K98" s="200"/>
      <c r="L98" s="205"/>
      <c r="M98" s="206"/>
      <c r="N98" s="207"/>
      <c r="O98" s="207"/>
      <c r="P98" s="208">
        <f>P99+P133+P141+P228+P271</f>
        <v>0</v>
      </c>
      <c r="Q98" s="207"/>
      <c r="R98" s="208">
        <f>R99+R133+R141+R228+R271</f>
        <v>8.3736499999999996</v>
      </c>
      <c r="S98" s="207"/>
      <c r="T98" s="209">
        <f>T99+T133+T141+T228+T271</f>
        <v>2929.2837290000002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0" t="s">
        <v>80</v>
      </c>
      <c r="AT98" s="211" t="s">
        <v>72</v>
      </c>
      <c r="AU98" s="211" t="s">
        <v>73</v>
      </c>
      <c r="AY98" s="210" t="s">
        <v>188</v>
      </c>
      <c r="BK98" s="212">
        <f>BK99+BK133+BK141+BK228+BK271</f>
        <v>0</v>
      </c>
    </row>
    <row r="99" s="12" customFormat="1" ht="22.8" customHeight="1">
      <c r="A99" s="12"/>
      <c r="B99" s="199"/>
      <c r="C99" s="200"/>
      <c r="D99" s="201" t="s">
        <v>72</v>
      </c>
      <c r="E99" s="213" t="s">
        <v>80</v>
      </c>
      <c r="F99" s="213" t="s">
        <v>189</v>
      </c>
      <c r="G99" s="200"/>
      <c r="H99" s="200"/>
      <c r="I99" s="203"/>
      <c r="J99" s="214">
        <f>BK99</f>
        <v>0</v>
      </c>
      <c r="K99" s="200"/>
      <c r="L99" s="205"/>
      <c r="M99" s="206"/>
      <c r="N99" s="207"/>
      <c r="O99" s="207"/>
      <c r="P99" s="208">
        <f>SUM(P100:P132)</f>
        <v>0</v>
      </c>
      <c r="Q99" s="207"/>
      <c r="R99" s="208">
        <f>SUM(R100:R132)</f>
        <v>0</v>
      </c>
      <c r="S99" s="207"/>
      <c r="T99" s="209">
        <f>SUM(T100:T132)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0" t="s">
        <v>80</v>
      </c>
      <c r="AT99" s="211" t="s">
        <v>72</v>
      </c>
      <c r="AU99" s="211" t="s">
        <v>80</v>
      </c>
      <c r="AY99" s="210" t="s">
        <v>188</v>
      </c>
      <c r="BK99" s="212">
        <f>SUM(BK100:BK132)</f>
        <v>0</v>
      </c>
    </row>
    <row r="100" s="2" customFormat="1" ht="24.15" customHeight="1">
      <c r="A100" s="40"/>
      <c r="B100" s="41"/>
      <c r="C100" s="215" t="s">
        <v>80</v>
      </c>
      <c r="D100" s="215" t="s">
        <v>190</v>
      </c>
      <c r="E100" s="216" t="s">
        <v>191</v>
      </c>
      <c r="F100" s="217" t="s">
        <v>192</v>
      </c>
      <c r="G100" s="218" t="s">
        <v>193</v>
      </c>
      <c r="H100" s="219">
        <v>809.26900000000001</v>
      </c>
      <c r="I100" s="220"/>
      <c r="J100" s="221">
        <f>ROUND(I100*H100,2)</f>
        <v>0</v>
      </c>
      <c r="K100" s="217" t="s">
        <v>194</v>
      </c>
      <c r="L100" s="46"/>
      <c r="M100" s="222" t="s">
        <v>19</v>
      </c>
      <c r="N100" s="223" t="s">
        <v>44</v>
      </c>
      <c r="O100" s="86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135</v>
      </c>
      <c r="AT100" s="226" t="s">
        <v>190</v>
      </c>
      <c r="AU100" s="226" t="s">
        <v>82</v>
      </c>
      <c r="AY100" s="19" t="s">
        <v>188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135</v>
      </c>
      <c r="BM100" s="226" t="s">
        <v>195</v>
      </c>
    </row>
    <row r="101" s="2" customFormat="1">
      <c r="A101" s="40"/>
      <c r="B101" s="41"/>
      <c r="C101" s="42"/>
      <c r="D101" s="228" t="s">
        <v>196</v>
      </c>
      <c r="E101" s="42"/>
      <c r="F101" s="229" t="s">
        <v>197</v>
      </c>
      <c r="G101" s="42"/>
      <c r="H101" s="42"/>
      <c r="I101" s="230"/>
      <c r="J101" s="42"/>
      <c r="K101" s="42"/>
      <c r="L101" s="46"/>
      <c r="M101" s="231"/>
      <c r="N101" s="232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196</v>
      </c>
      <c r="AU101" s="19" t="s">
        <v>82</v>
      </c>
    </row>
    <row r="102" s="13" customFormat="1">
      <c r="A102" s="13"/>
      <c r="B102" s="233"/>
      <c r="C102" s="234"/>
      <c r="D102" s="235" t="s">
        <v>198</v>
      </c>
      <c r="E102" s="236" t="s">
        <v>19</v>
      </c>
      <c r="F102" s="237" t="s">
        <v>199</v>
      </c>
      <c r="G102" s="234"/>
      <c r="H102" s="236" t="s">
        <v>19</v>
      </c>
      <c r="I102" s="238"/>
      <c r="J102" s="234"/>
      <c r="K102" s="234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198</v>
      </c>
      <c r="AU102" s="243" t="s">
        <v>82</v>
      </c>
      <c r="AV102" s="13" t="s">
        <v>80</v>
      </c>
      <c r="AW102" s="13" t="s">
        <v>35</v>
      </c>
      <c r="AX102" s="13" t="s">
        <v>73</v>
      </c>
      <c r="AY102" s="243" t="s">
        <v>188</v>
      </c>
    </row>
    <row r="103" s="14" customFormat="1">
      <c r="A103" s="14"/>
      <c r="B103" s="244"/>
      <c r="C103" s="245"/>
      <c r="D103" s="235" t="s">
        <v>198</v>
      </c>
      <c r="E103" s="246" t="s">
        <v>19</v>
      </c>
      <c r="F103" s="247" t="s">
        <v>200</v>
      </c>
      <c r="G103" s="245"/>
      <c r="H103" s="248">
        <v>38.853999999999999</v>
      </c>
      <c r="I103" s="249"/>
      <c r="J103" s="245"/>
      <c r="K103" s="245"/>
      <c r="L103" s="250"/>
      <c r="M103" s="251"/>
      <c r="N103" s="252"/>
      <c r="O103" s="252"/>
      <c r="P103" s="252"/>
      <c r="Q103" s="252"/>
      <c r="R103" s="252"/>
      <c r="S103" s="252"/>
      <c r="T103" s="25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4" t="s">
        <v>198</v>
      </c>
      <c r="AU103" s="254" t="s">
        <v>82</v>
      </c>
      <c r="AV103" s="14" t="s">
        <v>82</v>
      </c>
      <c r="AW103" s="14" t="s">
        <v>35</v>
      </c>
      <c r="AX103" s="14" t="s">
        <v>73</v>
      </c>
      <c r="AY103" s="254" t="s">
        <v>188</v>
      </c>
    </row>
    <row r="104" s="14" customFormat="1">
      <c r="A104" s="14"/>
      <c r="B104" s="244"/>
      <c r="C104" s="245"/>
      <c r="D104" s="235" t="s">
        <v>198</v>
      </c>
      <c r="E104" s="246" t="s">
        <v>19</v>
      </c>
      <c r="F104" s="247" t="s">
        <v>201</v>
      </c>
      <c r="G104" s="245"/>
      <c r="H104" s="248">
        <v>61.631</v>
      </c>
      <c r="I104" s="249"/>
      <c r="J104" s="245"/>
      <c r="K104" s="245"/>
      <c r="L104" s="250"/>
      <c r="M104" s="251"/>
      <c r="N104" s="252"/>
      <c r="O104" s="252"/>
      <c r="P104" s="252"/>
      <c r="Q104" s="252"/>
      <c r="R104" s="252"/>
      <c r="S104" s="252"/>
      <c r="T104" s="25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4" t="s">
        <v>198</v>
      </c>
      <c r="AU104" s="254" t="s">
        <v>82</v>
      </c>
      <c r="AV104" s="14" t="s">
        <v>82</v>
      </c>
      <c r="AW104" s="14" t="s">
        <v>35</v>
      </c>
      <c r="AX104" s="14" t="s">
        <v>73</v>
      </c>
      <c r="AY104" s="254" t="s">
        <v>188</v>
      </c>
    </row>
    <row r="105" s="14" customFormat="1">
      <c r="A105" s="14"/>
      <c r="B105" s="244"/>
      <c r="C105" s="245"/>
      <c r="D105" s="235" t="s">
        <v>198</v>
      </c>
      <c r="E105" s="246" t="s">
        <v>19</v>
      </c>
      <c r="F105" s="247" t="s">
        <v>202</v>
      </c>
      <c r="G105" s="245"/>
      <c r="H105" s="248">
        <v>43.756</v>
      </c>
      <c r="I105" s="249"/>
      <c r="J105" s="245"/>
      <c r="K105" s="245"/>
      <c r="L105" s="250"/>
      <c r="M105" s="251"/>
      <c r="N105" s="252"/>
      <c r="O105" s="252"/>
      <c r="P105" s="252"/>
      <c r="Q105" s="252"/>
      <c r="R105" s="252"/>
      <c r="S105" s="252"/>
      <c r="T105" s="253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4" t="s">
        <v>198</v>
      </c>
      <c r="AU105" s="254" t="s">
        <v>82</v>
      </c>
      <c r="AV105" s="14" t="s">
        <v>82</v>
      </c>
      <c r="AW105" s="14" t="s">
        <v>35</v>
      </c>
      <c r="AX105" s="14" t="s">
        <v>73</v>
      </c>
      <c r="AY105" s="254" t="s">
        <v>188</v>
      </c>
    </row>
    <row r="106" s="14" customFormat="1">
      <c r="A106" s="14"/>
      <c r="B106" s="244"/>
      <c r="C106" s="245"/>
      <c r="D106" s="235" t="s">
        <v>198</v>
      </c>
      <c r="E106" s="246" t="s">
        <v>19</v>
      </c>
      <c r="F106" s="247" t="s">
        <v>203</v>
      </c>
      <c r="G106" s="245"/>
      <c r="H106" s="248">
        <v>20.492000000000001</v>
      </c>
      <c r="I106" s="249"/>
      <c r="J106" s="245"/>
      <c r="K106" s="245"/>
      <c r="L106" s="250"/>
      <c r="M106" s="251"/>
      <c r="N106" s="252"/>
      <c r="O106" s="252"/>
      <c r="P106" s="252"/>
      <c r="Q106" s="252"/>
      <c r="R106" s="252"/>
      <c r="S106" s="252"/>
      <c r="T106" s="253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4" t="s">
        <v>198</v>
      </c>
      <c r="AU106" s="254" t="s">
        <v>82</v>
      </c>
      <c r="AV106" s="14" t="s">
        <v>82</v>
      </c>
      <c r="AW106" s="14" t="s">
        <v>35</v>
      </c>
      <c r="AX106" s="14" t="s">
        <v>73</v>
      </c>
      <c r="AY106" s="254" t="s">
        <v>188</v>
      </c>
    </row>
    <row r="107" s="14" customFormat="1">
      <c r="A107" s="14"/>
      <c r="B107" s="244"/>
      <c r="C107" s="245"/>
      <c r="D107" s="235" t="s">
        <v>198</v>
      </c>
      <c r="E107" s="246" t="s">
        <v>19</v>
      </c>
      <c r="F107" s="247" t="s">
        <v>204</v>
      </c>
      <c r="G107" s="245"/>
      <c r="H107" s="248">
        <v>8.8079999999999998</v>
      </c>
      <c r="I107" s="249"/>
      <c r="J107" s="245"/>
      <c r="K107" s="245"/>
      <c r="L107" s="250"/>
      <c r="M107" s="251"/>
      <c r="N107" s="252"/>
      <c r="O107" s="252"/>
      <c r="P107" s="252"/>
      <c r="Q107" s="252"/>
      <c r="R107" s="252"/>
      <c r="S107" s="252"/>
      <c r="T107" s="253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4" t="s">
        <v>198</v>
      </c>
      <c r="AU107" s="254" t="s">
        <v>82</v>
      </c>
      <c r="AV107" s="14" t="s">
        <v>82</v>
      </c>
      <c r="AW107" s="14" t="s">
        <v>35</v>
      </c>
      <c r="AX107" s="14" t="s">
        <v>73</v>
      </c>
      <c r="AY107" s="254" t="s">
        <v>188</v>
      </c>
    </row>
    <row r="108" s="14" customFormat="1">
      <c r="A108" s="14"/>
      <c r="B108" s="244"/>
      <c r="C108" s="245"/>
      <c r="D108" s="235" t="s">
        <v>198</v>
      </c>
      <c r="E108" s="246" t="s">
        <v>19</v>
      </c>
      <c r="F108" s="247" t="s">
        <v>205</v>
      </c>
      <c r="G108" s="245"/>
      <c r="H108" s="248">
        <v>25.585000000000001</v>
      </c>
      <c r="I108" s="249"/>
      <c r="J108" s="245"/>
      <c r="K108" s="245"/>
      <c r="L108" s="250"/>
      <c r="M108" s="251"/>
      <c r="N108" s="252"/>
      <c r="O108" s="252"/>
      <c r="P108" s="252"/>
      <c r="Q108" s="252"/>
      <c r="R108" s="252"/>
      <c r="S108" s="252"/>
      <c r="T108" s="253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4" t="s">
        <v>198</v>
      </c>
      <c r="AU108" s="254" t="s">
        <v>82</v>
      </c>
      <c r="AV108" s="14" t="s">
        <v>82</v>
      </c>
      <c r="AW108" s="14" t="s">
        <v>35</v>
      </c>
      <c r="AX108" s="14" t="s">
        <v>73</v>
      </c>
      <c r="AY108" s="254" t="s">
        <v>188</v>
      </c>
    </row>
    <row r="109" s="14" customFormat="1">
      <c r="A109" s="14"/>
      <c r="B109" s="244"/>
      <c r="C109" s="245"/>
      <c r="D109" s="235" t="s">
        <v>198</v>
      </c>
      <c r="E109" s="246" t="s">
        <v>19</v>
      </c>
      <c r="F109" s="247" t="s">
        <v>206</v>
      </c>
      <c r="G109" s="245"/>
      <c r="H109" s="248">
        <v>4.4859999999999998</v>
      </c>
      <c r="I109" s="249"/>
      <c r="J109" s="245"/>
      <c r="K109" s="245"/>
      <c r="L109" s="250"/>
      <c r="M109" s="251"/>
      <c r="N109" s="252"/>
      <c r="O109" s="252"/>
      <c r="P109" s="252"/>
      <c r="Q109" s="252"/>
      <c r="R109" s="252"/>
      <c r="S109" s="252"/>
      <c r="T109" s="25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4" t="s">
        <v>198</v>
      </c>
      <c r="AU109" s="254" t="s">
        <v>82</v>
      </c>
      <c r="AV109" s="14" t="s">
        <v>82</v>
      </c>
      <c r="AW109" s="14" t="s">
        <v>35</v>
      </c>
      <c r="AX109" s="14" t="s">
        <v>73</v>
      </c>
      <c r="AY109" s="254" t="s">
        <v>188</v>
      </c>
    </row>
    <row r="110" s="14" customFormat="1">
      <c r="A110" s="14"/>
      <c r="B110" s="244"/>
      <c r="C110" s="245"/>
      <c r="D110" s="235" t="s">
        <v>198</v>
      </c>
      <c r="E110" s="246" t="s">
        <v>19</v>
      </c>
      <c r="F110" s="247" t="s">
        <v>207</v>
      </c>
      <c r="G110" s="245"/>
      <c r="H110" s="248">
        <v>29.972999999999999</v>
      </c>
      <c r="I110" s="249"/>
      <c r="J110" s="245"/>
      <c r="K110" s="245"/>
      <c r="L110" s="250"/>
      <c r="M110" s="251"/>
      <c r="N110" s="252"/>
      <c r="O110" s="252"/>
      <c r="P110" s="252"/>
      <c r="Q110" s="252"/>
      <c r="R110" s="252"/>
      <c r="S110" s="252"/>
      <c r="T110" s="253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4" t="s">
        <v>198</v>
      </c>
      <c r="AU110" s="254" t="s">
        <v>82</v>
      </c>
      <c r="AV110" s="14" t="s">
        <v>82</v>
      </c>
      <c r="AW110" s="14" t="s">
        <v>35</v>
      </c>
      <c r="AX110" s="14" t="s">
        <v>73</v>
      </c>
      <c r="AY110" s="254" t="s">
        <v>188</v>
      </c>
    </row>
    <row r="111" s="14" customFormat="1">
      <c r="A111" s="14"/>
      <c r="B111" s="244"/>
      <c r="C111" s="245"/>
      <c r="D111" s="235" t="s">
        <v>198</v>
      </c>
      <c r="E111" s="246" t="s">
        <v>19</v>
      </c>
      <c r="F111" s="247" t="s">
        <v>208</v>
      </c>
      <c r="G111" s="245"/>
      <c r="H111" s="248">
        <v>20.510000000000002</v>
      </c>
      <c r="I111" s="249"/>
      <c r="J111" s="245"/>
      <c r="K111" s="245"/>
      <c r="L111" s="250"/>
      <c r="M111" s="251"/>
      <c r="N111" s="252"/>
      <c r="O111" s="252"/>
      <c r="P111" s="252"/>
      <c r="Q111" s="252"/>
      <c r="R111" s="252"/>
      <c r="S111" s="252"/>
      <c r="T111" s="253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4" t="s">
        <v>198</v>
      </c>
      <c r="AU111" s="254" t="s">
        <v>82</v>
      </c>
      <c r="AV111" s="14" t="s">
        <v>82</v>
      </c>
      <c r="AW111" s="14" t="s">
        <v>35</v>
      </c>
      <c r="AX111" s="14" t="s">
        <v>73</v>
      </c>
      <c r="AY111" s="254" t="s">
        <v>188</v>
      </c>
    </row>
    <row r="112" s="14" customFormat="1">
      <c r="A112" s="14"/>
      <c r="B112" s="244"/>
      <c r="C112" s="245"/>
      <c r="D112" s="235" t="s">
        <v>198</v>
      </c>
      <c r="E112" s="246" t="s">
        <v>19</v>
      </c>
      <c r="F112" s="247" t="s">
        <v>209</v>
      </c>
      <c r="G112" s="245"/>
      <c r="H112" s="248">
        <v>18.43</v>
      </c>
      <c r="I112" s="249"/>
      <c r="J112" s="245"/>
      <c r="K112" s="245"/>
      <c r="L112" s="250"/>
      <c r="M112" s="251"/>
      <c r="N112" s="252"/>
      <c r="O112" s="252"/>
      <c r="P112" s="252"/>
      <c r="Q112" s="252"/>
      <c r="R112" s="252"/>
      <c r="S112" s="252"/>
      <c r="T112" s="25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4" t="s">
        <v>198</v>
      </c>
      <c r="AU112" s="254" t="s">
        <v>82</v>
      </c>
      <c r="AV112" s="14" t="s">
        <v>82</v>
      </c>
      <c r="AW112" s="14" t="s">
        <v>35</v>
      </c>
      <c r="AX112" s="14" t="s">
        <v>73</v>
      </c>
      <c r="AY112" s="254" t="s">
        <v>188</v>
      </c>
    </row>
    <row r="113" s="14" customFormat="1">
      <c r="A113" s="14"/>
      <c r="B113" s="244"/>
      <c r="C113" s="245"/>
      <c r="D113" s="235" t="s">
        <v>198</v>
      </c>
      <c r="E113" s="246" t="s">
        <v>19</v>
      </c>
      <c r="F113" s="247" t="s">
        <v>210</v>
      </c>
      <c r="G113" s="245"/>
      <c r="H113" s="248">
        <v>37.088000000000001</v>
      </c>
      <c r="I113" s="249"/>
      <c r="J113" s="245"/>
      <c r="K113" s="245"/>
      <c r="L113" s="250"/>
      <c r="M113" s="251"/>
      <c r="N113" s="252"/>
      <c r="O113" s="252"/>
      <c r="P113" s="252"/>
      <c r="Q113" s="252"/>
      <c r="R113" s="252"/>
      <c r="S113" s="252"/>
      <c r="T113" s="25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4" t="s">
        <v>198</v>
      </c>
      <c r="AU113" s="254" t="s">
        <v>82</v>
      </c>
      <c r="AV113" s="14" t="s">
        <v>82</v>
      </c>
      <c r="AW113" s="14" t="s">
        <v>35</v>
      </c>
      <c r="AX113" s="14" t="s">
        <v>73</v>
      </c>
      <c r="AY113" s="254" t="s">
        <v>188</v>
      </c>
    </row>
    <row r="114" s="14" customFormat="1">
      <c r="A114" s="14"/>
      <c r="B114" s="244"/>
      <c r="C114" s="245"/>
      <c r="D114" s="235" t="s">
        <v>198</v>
      </c>
      <c r="E114" s="246" t="s">
        <v>19</v>
      </c>
      <c r="F114" s="247" t="s">
        <v>211</v>
      </c>
      <c r="G114" s="245"/>
      <c r="H114" s="248">
        <v>32.844000000000001</v>
      </c>
      <c r="I114" s="249"/>
      <c r="J114" s="245"/>
      <c r="K114" s="245"/>
      <c r="L114" s="250"/>
      <c r="M114" s="251"/>
      <c r="N114" s="252"/>
      <c r="O114" s="252"/>
      <c r="P114" s="252"/>
      <c r="Q114" s="252"/>
      <c r="R114" s="252"/>
      <c r="S114" s="252"/>
      <c r="T114" s="253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4" t="s">
        <v>198</v>
      </c>
      <c r="AU114" s="254" t="s">
        <v>82</v>
      </c>
      <c r="AV114" s="14" t="s">
        <v>82</v>
      </c>
      <c r="AW114" s="14" t="s">
        <v>35</v>
      </c>
      <c r="AX114" s="14" t="s">
        <v>73</v>
      </c>
      <c r="AY114" s="254" t="s">
        <v>188</v>
      </c>
    </row>
    <row r="115" s="14" customFormat="1">
      <c r="A115" s="14"/>
      <c r="B115" s="244"/>
      <c r="C115" s="245"/>
      <c r="D115" s="235" t="s">
        <v>198</v>
      </c>
      <c r="E115" s="246" t="s">
        <v>19</v>
      </c>
      <c r="F115" s="247" t="s">
        <v>212</v>
      </c>
      <c r="G115" s="245"/>
      <c r="H115" s="248">
        <v>167.078</v>
      </c>
      <c r="I115" s="249"/>
      <c r="J115" s="245"/>
      <c r="K115" s="245"/>
      <c r="L115" s="250"/>
      <c r="M115" s="251"/>
      <c r="N115" s="252"/>
      <c r="O115" s="252"/>
      <c r="P115" s="252"/>
      <c r="Q115" s="252"/>
      <c r="R115" s="252"/>
      <c r="S115" s="252"/>
      <c r="T115" s="25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4" t="s">
        <v>198</v>
      </c>
      <c r="AU115" s="254" t="s">
        <v>82</v>
      </c>
      <c r="AV115" s="14" t="s">
        <v>82</v>
      </c>
      <c r="AW115" s="14" t="s">
        <v>35</v>
      </c>
      <c r="AX115" s="14" t="s">
        <v>73</v>
      </c>
      <c r="AY115" s="254" t="s">
        <v>188</v>
      </c>
    </row>
    <row r="116" s="14" customFormat="1">
      <c r="A116" s="14"/>
      <c r="B116" s="244"/>
      <c r="C116" s="245"/>
      <c r="D116" s="235" t="s">
        <v>198</v>
      </c>
      <c r="E116" s="246" t="s">
        <v>19</v>
      </c>
      <c r="F116" s="247" t="s">
        <v>213</v>
      </c>
      <c r="G116" s="245"/>
      <c r="H116" s="248">
        <v>2.7570000000000001</v>
      </c>
      <c r="I116" s="249"/>
      <c r="J116" s="245"/>
      <c r="K116" s="245"/>
      <c r="L116" s="250"/>
      <c r="M116" s="251"/>
      <c r="N116" s="252"/>
      <c r="O116" s="252"/>
      <c r="P116" s="252"/>
      <c r="Q116" s="252"/>
      <c r="R116" s="252"/>
      <c r="S116" s="252"/>
      <c r="T116" s="253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4" t="s">
        <v>198</v>
      </c>
      <c r="AU116" s="254" t="s">
        <v>82</v>
      </c>
      <c r="AV116" s="14" t="s">
        <v>82</v>
      </c>
      <c r="AW116" s="14" t="s">
        <v>35</v>
      </c>
      <c r="AX116" s="14" t="s">
        <v>73</v>
      </c>
      <c r="AY116" s="254" t="s">
        <v>188</v>
      </c>
    </row>
    <row r="117" s="14" customFormat="1">
      <c r="A117" s="14"/>
      <c r="B117" s="244"/>
      <c r="C117" s="245"/>
      <c r="D117" s="235" t="s">
        <v>198</v>
      </c>
      <c r="E117" s="246" t="s">
        <v>19</v>
      </c>
      <c r="F117" s="247" t="s">
        <v>214</v>
      </c>
      <c r="G117" s="245"/>
      <c r="H117" s="248">
        <v>2.6749999999999998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198</v>
      </c>
      <c r="AU117" s="254" t="s">
        <v>82</v>
      </c>
      <c r="AV117" s="14" t="s">
        <v>82</v>
      </c>
      <c r="AW117" s="14" t="s">
        <v>35</v>
      </c>
      <c r="AX117" s="14" t="s">
        <v>73</v>
      </c>
      <c r="AY117" s="254" t="s">
        <v>188</v>
      </c>
    </row>
    <row r="118" s="14" customFormat="1">
      <c r="A118" s="14"/>
      <c r="B118" s="244"/>
      <c r="C118" s="245"/>
      <c r="D118" s="235" t="s">
        <v>198</v>
      </c>
      <c r="E118" s="246" t="s">
        <v>19</v>
      </c>
      <c r="F118" s="247" t="s">
        <v>215</v>
      </c>
      <c r="G118" s="245"/>
      <c r="H118" s="248">
        <v>4.2320000000000002</v>
      </c>
      <c r="I118" s="249"/>
      <c r="J118" s="245"/>
      <c r="K118" s="245"/>
      <c r="L118" s="250"/>
      <c r="M118" s="251"/>
      <c r="N118" s="252"/>
      <c r="O118" s="252"/>
      <c r="P118" s="252"/>
      <c r="Q118" s="252"/>
      <c r="R118" s="252"/>
      <c r="S118" s="252"/>
      <c r="T118" s="253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4" t="s">
        <v>198</v>
      </c>
      <c r="AU118" s="254" t="s">
        <v>82</v>
      </c>
      <c r="AV118" s="14" t="s">
        <v>82</v>
      </c>
      <c r="AW118" s="14" t="s">
        <v>35</v>
      </c>
      <c r="AX118" s="14" t="s">
        <v>73</v>
      </c>
      <c r="AY118" s="254" t="s">
        <v>188</v>
      </c>
    </row>
    <row r="119" s="14" customFormat="1">
      <c r="A119" s="14"/>
      <c r="B119" s="244"/>
      <c r="C119" s="245"/>
      <c r="D119" s="235" t="s">
        <v>198</v>
      </c>
      <c r="E119" s="246" t="s">
        <v>19</v>
      </c>
      <c r="F119" s="247" t="s">
        <v>216</v>
      </c>
      <c r="G119" s="245"/>
      <c r="H119" s="248">
        <v>9.6050000000000004</v>
      </c>
      <c r="I119" s="249"/>
      <c r="J119" s="245"/>
      <c r="K119" s="245"/>
      <c r="L119" s="250"/>
      <c r="M119" s="251"/>
      <c r="N119" s="252"/>
      <c r="O119" s="252"/>
      <c r="P119" s="252"/>
      <c r="Q119" s="252"/>
      <c r="R119" s="252"/>
      <c r="S119" s="252"/>
      <c r="T119" s="253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4" t="s">
        <v>198</v>
      </c>
      <c r="AU119" s="254" t="s">
        <v>82</v>
      </c>
      <c r="AV119" s="14" t="s">
        <v>82</v>
      </c>
      <c r="AW119" s="14" t="s">
        <v>35</v>
      </c>
      <c r="AX119" s="14" t="s">
        <v>73</v>
      </c>
      <c r="AY119" s="254" t="s">
        <v>188</v>
      </c>
    </row>
    <row r="120" s="14" customFormat="1">
      <c r="A120" s="14"/>
      <c r="B120" s="244"/>
      <c r="C120" s="245"/>
      <c r="D120" s="235" t="s">
        <v>198</v>
      </c>
      <c r="E120" s="246" t="s">
        <v>19</v>
      </c>
      <c r="F120" s="247" t="s">
        <v>217</v>
      </c>
      <c r="G120" s="245"/>
      <c r="H120" s="248">
        <v>14.784000000000001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198</v>
      </c>
      <c r="AU120" s="254" t="s">
        <v>82</v>
      </c>
      <c r="AV120" s="14" t="s">
        <v>82</v>
      </c>
      <c r="AW120" s="14" t="s">
        <v>35</v>
      </c>
      <c r="AX120" s="14" t="s">
        <v>73</v>
      </c>
      <c r="AY120" s="254" t="s">
        <v>188</v>
      </c>
    </row>
    <row r="121" s="14" customFormat="1">
      <c r="A121" s="14"/>
      <c r="B121" s="244"/>
      <c r="C121" s="245"/>
      <c r="D121" s="235" t="s">
        <v>198</v>
      </c>
      <c r="E121" s="246" t="s">
        <v>19</v>
      </c>
      <c r="F121" s="247" t="s">
        <v>218</v>
      </c>
      <c r="G121" s="245"/>
      <c r="H121" s="248">
        <v>15.708</v>
      </c>
      <c r="I121" s="249"/>
      <c r="J121" s="245"/>
      <c r="K121" s="245"/>
      <c r="L121" s="250"/>
      <c r="M121" s="251"/>
      <c r="N121" s="252"/>
      <c r="O121" s="252"/>
      <c r="P121" s="252"/>
      <c r="Q121" s="252"/>
      <c r="R121" s="252"/>
      <c r="S121" s="252"/>
      <c r="T121" s="253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4" t="s">
        <v>198</v>
      </c>
      <c r="AU121" s="254" t="s">
        <v>82</v>
      </c>
      <c r="AV121" s="14" t="s">
        <v>82</v>
      </c>
      <c r="AW121" s="14" t="s">
        <v>35</v>
      </c>
      <c r="AX121" s="14" t="s">
        <v>73</v>
      </c>
      <c r="AY121" s="254" t="s">
        <v>188</v>
      </c>
    </row>
    <row r="122" s="14" customFormat="1">
      <c r="A122" s="14"/>
      <c r="B122" s="244"/>
      <c r="C122" s="245"/>
      <c r="D122" s="235" t="s">
        <v>198</v>
      </c>
      <c r="E122" s="246" t="s">
        <v>19</v>
      </c>
      <c r="F122" s="247" t="s">
        <v>219</v>
      </c>
      <c r="G122" s="245"/>
      <c r="H122" s="248">
        <v>50.485999999999997</v>
      </c>
      <c r="I122" s="249"/>
      <c r="J122" s="245"/>
      <c r="K122" s="245"/>
      <c r="L122" s="250"/>
      <c r="M122" s="251"/>
      <c r="N122" s="252"/>
      <c r="O122" s="252"/>
      <c r="P122" s="252"/>
      <c r="Q122" s="252"/>
      <c r="R122" s="252"/>
      <c r="S122" s="252"/>
      <c r="T122" s="253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4" t="s">
        <v>198</v>
      </c>
      <c r="AU122" s="254" t="s">
        <v>82</v>
      </c>
      <c r="AV122" s="14" t="s">
        <v>82</v>
      </c>
      <c r="AW122" s="14" t="s">
        <v>35</v>
      </c>
      <c r="AX122" s="14" t="s">
        <v>73</v>
      </c>
      <c r="AY122" s="254" t="s">
        <v>188</v>
      </c>
    </row>
    <row r="123" s="14" customFormat="1">
      <c r="A123" s="14"/>
      <c r="B123" s="244"/>
      <c r="C123" s="245"/>
      <c r="D123" s="235" t="s">
        <v>198</v>
      </c>
      <c r="E123" s="246" t="s">
        <v>19</v>
      </c>
      <c r="F123" s="247" t="s">
        <v>220</v>
      </c>
      <c r="G123" s="245"/>
      <c r="H123" s="248">
        <v>0.57999999999999996</v>
      </c>
      <c r="I123" s="249"/>
      <c r="J123" s="245"/>
      <c r="K123" s="245"/>
      <c r="L123" s="250"/>
      <c r="M123" s="251"/>
      <c r="N123" s="252"/>
      <c r="O123" s="252"/>
      <c r="P123" s="252"/>
      <c r="Q123" s="252"/>
      <c r="R123" s="252"/>
      <c r="S123" s="252"/>
      <c r="T123" s="25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4" t="s">
        <v>198</v>
      </c>
      <c r="AU123" s="254" t="s">
        <v>82</v>
      </c>
      <c r="AV123" s="14" t="s">
        <v>82</v>
      </c>
      <c r="AW123" s="14" t="s">
        <v>35</v>
      </c>
      <c r="AX123" s="14" t="s">
        <v>73</v>
      </c>
      <c r="AY123" s="254" t="s">
        <v>188</v>
      </c>
    </row>
    <row r="124" s="14" customFormat="1">
      <c r="A124" s="14"/>
      <c r="B124" s="244"/>
      <c r="C124" s="245"/>
      <c r="D124" s="235" t="s">
        <v>198</v>
      </c>
      <c r="E124" s="246" t="s">
        <v>19</v>
      </c>
      <c r="F124" s="247" t="s">
        <v>221</v>
      </c>
      <c r="G124" s="245"/>
      <c r="H124" s="248">
        <v>32.436999999999998</v>
      </c>
      <c r="I124" s="249"/>
      <c r="J124" s="245"/>
      <c r="K124" s="245"/>
      <c r="L124" s="250"/>
      <c r="M124" s="251"/>
      <c r="N124" s="252"/>
      <c r="O124" s="252"/>
      <c r="P124" s="252"/>
      <c r="Q124" s="252"/>
      <c r="R124" s="252"/>
      <c r="S124" s="252"/>
      <c r="T124" s="253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4" t="s">
        <v>198</v>
      </c>
      <c r="AU124" s="254" t="s">
        <v>82</v>
      </c>
      <c r="AV124" s="14" t="s">
        <v>82</v>
      </c>
      <c r="AW124" s="14" t="s">
        <v>35</v>
      </c>
      <c r="AX124" s="14" t="s">
        <v>73</v>
      </c>
      <c r="AY124" s="254" t="s">
        <v>188</v>
      </c>
    </row>
    <row r="125" s="14" customFormat="1">
      <c r="A125" s="14"/>
      <c r="B125" s="244"/>
      <c r="C125" s="245"/>
      <c r="D125" s="235" t="s">
        <v>198</v>
      </c>
      <c r="E125" s="246" t="s">
        <v>19</v>
      </c>
      <c r="F125" s="247" t="s">
        <v>222</v>
      </c>
      <c r="G125" s="245"/>
      <c r="H125" s="248">
        <v>14.831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198</v>
      </c>
      <c r="AU125" s="254" t="s">
        <v>82</v>
      </c>
      <c r="AV125" s="14" t="s">
        <v>82</v>
      </c>
      <c r="AW125" s="14" t="s">
        <v>35</v>
      </c>
      <c r="AX125" s="14" t="s">
        <v>73</v>
      </c>
      <c r="AY125" s="254" t="s">
        <v>188</v>
      </c>
    </row>
    <row r="126" s="14" customFormat="1">
      <c r="A126" s="14"/>
      <c r="B126" s="244"/>
      <c r="C126" s="245"/>
      <c r="D126" s="235" t="s">
        <v>198</v>
      </c>
      <c r="E126" s="246" t="s">
        <v>19</v>
      </c>
      <c r="F126" s="247" t="s">
        <v>223</v>
      </c>
      <c r="G126" s="245"/>
      <c r="H126" s="248">
        <v>26.192</v>
      </c>
      <c r="I126" s="249"/>
      <c r="J126" s="245"/>
      <c r="K126" s="245"/>
      <c r="L126" s="250"/>
      <c r="M126" s="251"/>
      <c r="N126" s="252"/>
      <c r="O126" s="252"/>
      <c r="P126" s="252"/>
      <c r="Q126" s="252"/>
      <c r="R126" s="252"/>
      <c r="S126" s="252"/>
      <c r="T126" s="253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4" t="s">
        <v>198</v>
      </c>
      <c r="AU126" s="254" t="s">
        <v>82</v>
      </c>
      <c r="AV126" s="14" t="s">
        <v>82</v>
      </c>
      <c r="AW126" s="14" t="s">
        <v>35</v>
      </c>
      <c r="AX126" s="14" t="s">
        <v>73</v>
      </c>
      <c r="AY126" s="254" t="s">
        <v>188</v>
      </c>
    </row>
    <row r="127" s="14" customFormat="1">
      <c r="A127" s="14"/>
      <c r="B127" s="244"/>
      <c r="C127" s="245"/>
      <c r="D127" s="235" t="s">
        <v>198</v>
      </c>
      <c r="E127" s="246" t="s">
        <v>19</v>
      </c>
      <c r="F127" s="247" t="s">
        <v>224</v>
      </c>
      <c r="G127" s="245"/>
      <c r="H127" s="248">
        <v>48.308999999999998</v>
      </c>
      <c r="I127" s="249"/>
      <c r="J127" s="245"/>
      <c r="K127" s="245"/>
      <c r="L127" s="250"/>
      <c r="M127" s="251"/>
      <c r="N127" s="252"/>
      <c r="O127" s="252"/>
      <c r="P127" s="252"/>
      <c r="Q127" s="252"/>
      <c r="R127" s="252"/>
      <c r="S127" s="252"/>
      <c r="T127" s="253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4" t="s">
        <v>198</v>
      </c>
      <c r="AU127" s="254" t="s">
        <v>82</v>
      </c>
      <c r="AV127" s="14" t="s">
        <v>82</v>
      </c>
      <c r="AW127" s="14" t="s">
        <v>35</v>
      </c>
      <c r="AX127" s="14" t="s">
        <v>73</v>
      </c>
      <c r="AY127" s="254" t="s">
        <v>188</v>
      </c>
    </row>
    <row r="128" s="14" customFormat="1">
      <c r="A128" s="14"/>
      <c r="B128" s="244"/>
      <c r="C128" s="245"/>
      <c r="D128" s="235" t="s">
        <v>198</v>
      </c>
      <c r="E128" s="246" t="s">
        <v>19</v>
      </c>
      <c r="F128" s="247" t="s">
        <v>225</v>
      </c>
      <c r="G128" s="245"/>
      <c r="H128" s="248">
        <v>44.302</v>
      </c>
      <c r="I128" s="249"/>
      <c r="J128" s="245"/>
      <c r="K128" s="245"/>
      <c r="L128" s="250"/>
      <c r="M128" s="251"/>
      <c r="N128" s="252"/>
      <c r="O128" s="252"/>
      <c r="P128" s="252"/>
      <c r="Q128" s="252"/>
      <c r="R128" s="252"/>
      <c r="S128" s="252"/>
      <c r="T128" s="25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4" t="s">
        <v>198</v>
      </c>
      <c r="AU128" s="254" t="s">
        <v>82</v>
      </c>
      <c r="AV128" s="14" t="s">
        <v>82</v>
      </c>
      <c r="AW128" s="14" t="s">
        <v>35</v>
      </c>
      <c r="AX128" s="14" t="s">
        <v>73</v>
      </c>
      <c r="AY128" s="254" t="s">
        <v>188</v>
      </c>
    </row>
    <row r="129" s="14" customFormat="1">
      <c r="A129" s="14"/>
      <c r="B129" s="244"/>
      <c r="C129" s="245"/>
      <c r="D129" s="235" t="s">
        <v>198</v>
      </c>
      <c r="E129" s="246" t="s">
        <v>19</v>
      </c>
      <c r="F129" s="247" t="s">
        <v>226</v>
      </c>
      <c r="G129" s="245"/>
      <c r="H129" s="248">
        <v>4.5359999999999996</v>
      </c>
      <c r="I129" s="249"/>
      <c r="J129" s="245"/>
      <c r="K129" s="245"/>
      <c r="L129" s="250"/>
      <c r="M129" s="251"/>
      <c r="N129" s="252"/>
      <c r="O129" s="252"/>
      <c r="P129" s="252"/>
      <c r="Q129" s="252"/>
      <c r="R129" s="252"/>
      <c r="S129" s="252"/>
      <c r="T129" s="253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4" t="s">
        <v>198</v>
      </c>
      <c r="AU129" s="254" t="s">
        <v>82</v>
      </c>
      <c r="AV129" s="14" t="s">
        <v>82</v>
      </c>
      <c r="AW129" s="14" t="s">
        <v>35</v>
      </c>
      <c r="AX129" s="14" t="s">
        <v>73</v>
      </c>
      <c r="AY129" s="254" t="s">
        <v>188</v>
      </c>
    </row>
    <row r="130" s="14" customFormat="1">
      <c r="A130" s="14"/>
      <c r="B130" s="244"/>
      <c r="C130" s="245"/>
      <c r="D130" s="235" t="s">
        <v>198</v>
      </c>
      <c r="E130" s="246" t="s">
        <v>19</v>
      </c>
      <c r="F130" s="247" t="s">
        <v>227</v>
      </c>
      <c r="G130" s="245"/>
      <c r="H130" s="248">
        <v>5.7999999999999998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198</v>
      </c>
      <c r="AU130" s="254" t="s">
        <v>82</v>
      </c>
      <c r="AV130" s="14" t="s">
        <v>82</v>
      </c>
      <c r="AW130" s="14" t="s">
        <v>35</v>
      </c>
      <c r="AX130" s="14" t="s">
        <v>73</v>
      </c>
      <c r="AY130" s="254" t="s">
        <v>188</v>
      </c>
    </row>
    <row r="131" s="14" customFormat="1">
      <c r="A131" s="14"/>
      <c r="B131" s="244"/>
      <c r="C131" s="245"/>
      <c r="D131" s="235" t="s">
        <v>198</v>
      </c>
      <c r="E131" s="246" t="s">
        <v>19</v>
      </c>
      <c r="F131" s="247" t="s">
        <v>228</v>
      </c>
      <c r="G131" s="245"/>
      <c r="H131" s="248">
        <v>22.5</v>
      </c>
      <c r="I131" s="249"/>
      <c r="J131" s="245"/>
      <c r="K131" s="245"/>
      <c r="L131" s="250"/>
      <c r="M131" s="251"/>
      <c r="N131" s="252"/>
      <c r="O131" s="252"/>
      <c r="P131" s="252"/>
      <c r="Q131" s="252"/>
      <c r="R131" s="252"/>
      <c r="S131" s="252"/>
      <c r="T131" s="253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4" t="s">
        <v>198</v>
      </c>
      <c r="AU131" s="254" t="s">
        <v>82</v>
      </c>
      <c r="AV131" s="14" t="s">
        <v>82</v>
      </c>
      <c r="AW131" s="14" t="s">
        <v>35</v>
      </c>
      <c r="AX131" s="14" t="s">
        <v>73</v>
      </c>
      <c r="AY131" s="254" t="s">
        <v>188</v>
      </c>
    </row>
    <row r="132" s="15" customFormat="1">
      <c r="A132" s="15"/>
      <c r="B132" s="255"/>
      <c r="C132" s="256"/>
      <c r="D132" s="235" t="s">
        <v>198</v>
      </c>
      <c r="E132" s="257" t="s">
        <v>19</v>
      </c>
      <c r="F132" s="258" t="s">
        <v>229</v>
      </c>
      <c r="G132" s="256"/>
      <c r="H132" s="259">
        <v>809.26899999999978</v>
      </c>
      <c r="I132" s="260"/>
      <c r="J132" s="256"/>
      <c r="K132" s="256"/>
      <c r="L132" s="261"/>
      <c r="M132" s="262"/>
      <c r="N132" s="263"/>
      <c r="O132" s="263"/>
      <c r="P132" s="263"/>
      <c r="Q132" s="263"/>
      <c r="R132" s="263"/>
      <c r="S132" s="263"/>
      <c r="T132" s="264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5" t="s">
        <v>198</v>
      </c>
      <c r="AU132" s="265" t="s">
        <v>82</v>
      </c>
      <c r="AV132" s="15" t="s">
        <v>135</v>
      </c>
      <c r="AW132" s="15" t="s">
        <v>35</v>
      </c>
      <c r="AX132" s="15" t="s">
        <v>80</v>
      </c>
      <c r="AY132" s="265" t="s">
        <v>188</v>
      </c>
    </row>
    <row r="133" s="12" customFormat="1" ht="22.8" customHeight="1">
      <c r="A133" s="12"/>
      <c r="B133" s="199"/>
      <c r="C133" s="200"/>
      <c r="D133" s="201" t="s">
        <v>72</v>
      </c>
      <c r="E133" s="213" t="s">
        <v>129</v>
      </c>
      <c r="F133" s="213" t="s">
        <v>230</v>
      </c>
      <c r="G133" s="200"/>
      <c r="H133" s="200"/>
      <c r="I133" s="203"/>
      <c r="J133" s="214">
        <f>BK133</f>
        <v>0</v>
      </c>
      <c r="K133" s="200"/>
      <c r="L133" s="205"/>
      <c r="M133" s="206"/>
      <c r="N133" s="207"/>
      <c r="O133" s="207"/>
      <c r="P133" s="208">
        <f>SUM(P134:P140)</f>
        <v>0</v>
      </c>
      <c r="Q133" s="207"/>
      <c r="R133" s="208">
        <f>SUM(R134:R140)</f>
        <v>8.3736499999999996</v>
      </c>
      <c r="S133" s="207"/>
      <c r="T133" s="209">
        <f>SUM(T134:T140)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0" t="s">
        <v>80</v>
      </c>
      <c r="AT133" s="211" t="s">
        <v>72</v>
      </c>
      <c r="AU133" s="211" t="s">
        <v>80</v>
      </c>
      <c r="AY133" s="210" t="s">
        <v>188</v>
      </c>
      <c r="BK133" s="212">
        <f>SUM(BK134:BK140)</f>
        <v>0</v>
      </c>
    </row>
    <row r="134" s="2" customFormat="1" ht="21.75" customHeight="1">
      <c r="A134" s="40"/>
      <c r="B134" s="41"/>
      <c r="C134" s="215" t="s">
        <v>82</v>
      </c>
      <c r="D134" s="215" t="s">
        <v>190</v>
      </c>
      <c r="E134" s="216" t="s">
        <v>231</v>
      </c>
      <c r="F134" s="217" t="s">
        <v>232</v>
      </c>
      <c r="G134" s="218" t="s">
        <v>193</v>
      </c>
      <c r="H134" s="219">
        <v>4.46</v>
      </c>
      <c r="I134" s="220"/>
      <c r="J134" s="221">
        <f>ROUND(I134*H134,2)</f>
        <v>0</v>
      </c>
      <c r="K134" s="217" t="s">
        <v>194</v>
      </c>
      <c r="L134" s="46"/>
      <c r="M134" s="222" t="s">
        <v>19</v>
      </c>
      <c r="N134" s="223" t="s">
        <v>44</v>
      </c>
      <c r="O134" s="86"/>
      <c r="P134" s="224">
        <f>O134*H134</f>
        <v>0</v>
      </c>
      <c r="Q134" s="224">
        <v>1.8775</v>
      </c>
      <c r="R134" s="224">
        <f>Q134*H134</f>
        <v>8.3736499999999996</v>
      </c>
      <c r="S134" s="224">
        <v>0</v>
      </c>
      <c r="T134" s="225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6" t="s">
        <v>135</v>
      </c>
      <c r="AT134" s="226" t="s">
        <v>190</v>
      </c>
      <c r="AU134" s="226" t="s">
        <v>82</v>
      </c>
      <c r="AY134" s="19" t="s">
        <v>188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19" t="s">
        <v>80</v>
      </c>
      <c r="BK134" s="227">
        <f>ROUND(I134*H134,2)</f>
        <v>0</v>
      </c>
      <c r="BL134" s="19" t="s">
        <v>135</v>
      </c>
      <c r="BM134" s="226" t="s">
        <v>233</v>
      </c>
    </row>
    <row r="135" s="2" customFormat="1">
      <c r="A135" s="40"/>
      <c r="B135" s="41"/>
      <c r="C135" s="42"/>
      <c r="D135" s="228" t="s">
        <v>196</v>
      </c>
      <c r="E135" s="42"/>
      <c r="F135" s="229" t="s">
        <v>234</v>
      </c>
      <c r="G135" s="42"/>
      <c r="H135" s="42"/>
      <c r="I135" s="230"/>
      <c r="J135" s="42"/>
      <c r="K135" s="42"/>
      <c r="L135" s="46"/>
      <c r="M135" s="231"/>
      <c r="N135" s="232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196</v>
      </c>
      <c r="AU135" s="19" t="s">
        <v>82</v>
      </c>
    </row>
    <row r="136" s="13" customFormat="1">
      <c r="A136" s="13"/>
      <c r="B136" s="233"/>
      <c r="C136" s="234"/>
      <c r="D136" s="235" t="s">
        <v>198</v>
      </c>
      <c r="E136" s="236" t="s">
        <v>19</v>
      </c>
      <c r="F136" s="237" t="s">
        <v>235</v>
      </c>
      <c r="G136" s="234"/>
      <c r="H136" s="236" t="s">
        <v>19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198</v>
      </c>
      <c r="AU136" s="243" t="s">
        <v>82</v>
      </c>
      <c r="AV136" s="13" t="s">
        <v>80</v>
      </c>
      <c r="AW136" s="13" t="s">
        <v>35</v>
      </c>
      <c r="AX136" s="13" t="s">
        <v>73</v>
      </c>
      <c r="AY136" s="243" t="s">
        <v>188</v>
      </c>
    </row>
    <row r="137" s="14" customFormat="1">
      <c r="A137" s="14"/>
      <c r="B137" s="244"/>
      <c r="C137" s="245"/>
      <c r="D137" s="235" t="s">
        <v>198</v>
      </c>
      <c r="E137" s="246" t="s">
        <v>19</v>
      </c>
      <c r="F137" s="247" t="s">
        <v>236</v>
      </c>
      <c r="G137" s="245"/>
      <c r="H137" s="248">
        <v>1.4630000000000001</v>
      </c>
      <c r="I137" s="249"/>
      <c r="J137" s="245"/>
      <c r="K137" s="245"/>
      <c r="L137" s="250"/>
      <c r="M137" s="251"/>
      <c r="N137" s="252"/>
      <c r="O137" s="252"/>
      <c r="P137" s="252"/>
      <c r="Q137" s="252"/>
      <c r="R137" s="252"/>
      <c r="S137" s="252"/>
      <c r="T137" s="25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4" t="s">
        <v>198</v>
      </c>
      <c r="AU137" s="254" t="s">
        <v>82</v>
      </c>
      <c r="AV137" s="14" t="s">
        <v>82</v>
      </c>
      <c r="AW137" s="14" t="s">
        <v>35</v>
      </c>
      <c r="AX137" s="14" t="s">
        <v>73</v>
      </c>
      <c r="AY137" s="254" t="s">
        <v>188</v>
      </c>
    </row>
    <row r="138" s="14" customFormat="1">
      <c r="A138" s="14"/>
      <c r="B138" s="244"/>
      <c r="C138" s="245"/>
      <c r="D138" s="235" t="s">
        <v>198</v>
      </c>
      <c r="E138" s="246" t="s">
        <v>19</v>
      </c>
      <c r="F138" s="247" t="s">
        <v>237</v>
      </c>
      <c r="G138" s="245"/>
      <c r="H138" s="248">
        <v>2.0019999999999998</v>
      </c>
      <c r="I138" s="249"/>
      <c r="J138" s="245"/>
      <c r="K138" s="245"/>
      <c r="L138" s="250"/>
      <c r="M138" s="251"/>
      <c r="N138" s="252"/>
      <c r="O138" s="252"/>
      <c r="P138" s="252"/>
      <c r="Q138" s="252"/>
      <c r="R138" s="252"/>
      <c r="S138" s="252"/>
      <c r="T138" s="253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4" t="s">
        <v>198</v>
      </c>
      <c r="AU138" s="254" t="s">
        <v>82</v>
      </c>
      <c r="AV138" s="14" t="s">
        <v>82</v>
      </c>
      <c r="AW138" s="14" t="s">
        <v>35</v>
      </c>
      <c r="AX138" s="14" t="s">
        <v>73</v>
      </c>
      <c r="AY138" s="254" t="s">
        <v>188</v>
      </c>
    </row>
    <row r="139" s="14" customFormat="1">
      <c r="A139" s="14"/>
      <c r="B139" s="244"/>
      <c r="C139" s="245"/>
      <c r="D139" s="235" t="s">
        <v>198</v>
      </c>
      <c r="E139" s="246" t="s">
        <v>19</v>
      </c>
      <c r="F139" s="247" t="s">
        <v>238</v>
      </c>
      <c r="G139" s="245"/>
      <c r="H139" s="248">
        <v>0.995</v>
      </c>
      <c r="I139" s="249"/>
      <c r="J139" s="245"/>
      <c r="K139" s="245"/>
      <c r="L139" s="250"/>
      <c r="M139" s="251"/>
      <c r="N139" s="252"/>
      <c r="O139" s="252"/>
      <c r="P139" s="252"/>
      <c r="Q139" s="252"/>
      <c r="R139" s="252"/>
      <c r="S139" s="252"/>
      <c r="T139" s="253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4" t="s">
        <v>198</v>
      </c>
      <c r="AU139" s="254" t="s">
        <v>82</v>
      </c>
      <c r="AV139" s="14" t="s">
        <v>82</v>
      </c>
      <c r="AW139" s="14" t="s">
        <v>35</v>
      </c>
      <c r="AX139" s="14" t="s">
        <v>73</v>
      </c>
      <c r="AY139" s="254" t="s">
        <v>188</v>
      </c>
    </row>
    <row r="140" s="15" customFormat="1">
      <c r="A140" s="15"/>
      <c r="B140" s="255"/>
      <c r="C140" s="256"/>
      <c r="D140" s="235" t="s">
        <v>198</v>
      </c>
      <c r="E140" s="257" t="s">
        <v>19</v>
      </c>
      <c r="F140" s="258" t="s">
        <v>229</v>
      </c>
      <c r="G140" s="256"/>
      <c r="H140" s="259">
        <v>4.46</v>
      </c>
      <c r="I140" s="260"/>
      <c r="J140" s="256"/>
      <c r="K140" s="256"/>
      <c r="L140" s="261"/>
      <c r="M140" s="262"/>
      <c r="N140" s="263"/>
      <c r="O140" s="263"/>
      <c r="P140" s="263"/>
      <c r="Q140" s="263"/>
      <c r="R140" s="263"/>
      <c r="S140" s="263"/>
      <c r="T140" s="264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5" t="s">
        <v>198</v>
      </c>
      <c r="AU140" s="265" t="s">
        <v>82</v>
      </c>
      <c r="AV140" s="15" t="s">
        <v>135</v>
      </c>
      <c r="AW140" s="15" t="s">
        <v>35</v>
      </c>
      <c r="AX140" s="15" t="s">
        <v>80</v>
      </c>
      <c r="AY140" s="265" t="s">
        <v>188</v>
      </c>
    </row>
    <row r="141" s="12" customFormat="1" ht="22.8" customHeight="1">
      <c r="A141" s="12"/>
      <c r="B141" s="199"/>
      <c r="C141" s="200"/>
      <c r="D141" s="201" t="s">
        <v>72</v>
      </c>
      <c r="E141" s="213" t="s">
        <v>239</v>
      </c>
      <c r="F141" s="213" t="s">
        <v>240</v>
      </c>
      <c r="G141" s="200"/>
      <c r="H141" s="200"/>
      <c r="I141" s="203"/>
      <c r="J141" s="214">
        <f>BK141</f>
        <v>0</v>
      </c>
      <c r="K141" s="200"/>
      <c r="L141" s="205"/>
      <c r="M141" s="206"/>
      <c r="N141" s="207"/>
      <c r="O141" s="207"/>
      <c r="P141" s="208">
        <f>SUM(P142:P227)</f>
        <v>0</v>
      </c>
      <c r="Q141" s="207"/>
      <c r="R141" s="208">
        <f>SUM(R142:R227)</f>
        <v>0</v>
      </c>
      <c r="S141" s="207"/>
      <c r="T141" s="209">
        <f>SUM(T142:T227)</f>
        <v>2929.2837290000002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10" t="s">
        <v>80</v>
      </c>
      <c r="AT141" s="211" t="s">
        <v>72</v>
      </c>
      <c r="AU141" s="211" t="s">
        <v>80</v>
      </c>
      <c r="AY141" s="210" t="s">
        <v>188</v>
      </c>
      <c r="BK141" s="212">
        <f>SUM(BK142:BK227)</f>
        <v>0</v>
      </c>
    </row>
    <row r="142" s="2" customFormat="1" ht="24.15" customHeight="1">
      <c r="A142" s="40"/>
      <c r="B142" s="41"/>
      <c r="C142" s="215" t="s">
        <v>129</v>
      </c>
      <c r="D142" s="215" t="s">
        <v>190</v>
      </c>
      <c r="E142" s="216" t="s">
        <v>241</v>
      </c>
      <c r="F142" s="217" t="s">
        <v>242</v>
      </c>
      <c r="G142" s="218" t="s">
        <v>243</v>
      </c>
      <c r="H142" s="219">
        <v>1002</v>
      </c>
      <c r="I142" s="220"/>
      <c r="J142" s="221">
        <f>ROUND(I142*H142,2)</f>
        <v>0</v>
      </c>
      <c r="K142" s="217" t="s">
        <v>194</v>
      </c>
      <c r="L142" s="46"/>
      <c r="M142" s="222" t="s">
        <v>19</v>
      </c>
      <c r="N142" s="223" t="s">
        <v>44</v>
      </c>
      <c r="O142" s="86"/>
      <c r="P142" s="224">
        <f>O142*H142</f>
        <v>0</v>
      </c>
      <c r="Q142" s="224">
        <v>0</v>
      </c>
      <c r="R142" s="224">
        <f>Q142*H142</f>
        <v>0</v>
      </c>
      <c r="S142" s="224">
        <v>0</v>
      </c>
      <c r="T142" s="225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6" t="s">
        <v>135</v>
      </c>
      <c r="AT142" s="226" t="s">
        <v>190</v>
      </c>
      <c r="AU142" s="226" t="s">
        <v>82</v>
      </c>
      <c r="AY142" s="19" t="s">
        <v>188</v>
      </c>
      <c r="BE142" s="227">
        <f>IF(N142="základní",J142,0)</f>
        <v>0</v>
      </c>
      <c r="BF142" s="227">
        <f>IF(N142="snížená",J142,0)</f>
        <v>0</v>
      </c>
      <c r="BG142" s="227">
        <f>IF(N142="zákl. přenesená",J142,0)</f>
        <v>0</v>
      </c>
      <c r="BH142" s="227">
        <f>IF(N142="sníž. přenesená",J142,0)</f>
        <v>0</v>
      </c>
      <c r="BI142" s="227">
        <f>IF(N142="nulová",J142,0)</f>
        <v>0</v>
      </c>
      <c r="BJ142" s="19" t="s">
        <v>80</v>
      </c>
      <c r="BK142" s="227">
        <f>ROUND(I142*H142,2)</f>
        <v>0</v>
      </c>
      <c r="BL142" s="19" t="s">
        <v>135</v>
      </c>
      <c r="BM142" s="226" t="s">
        <v>244</v>
      </c>
    </row>
    <row r="143" s="2" customFormat="1">
      <c r="A143" s="40"/>
      <c r="B143" s="41"/>
      <c r="C143" s="42"/>
      <c r="D143" s="228" t="s">
        <v>196</v>
      </c>
      <c r="E143" s="42"/>
      <c r="F143" s="229" t="s">
        <v>245</v>
      </c>
      <c r="G143" s="42"/>
      <c r="H143" s="42"/>
      <c r="I143" s="230"/>
      <c r="J143" s="42"/>
      <c r="K143" s="42"/>
      <c r="L143" s="46"/>
      <c r="M143" s="231"/>
      <c r="N143" s="232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196</v>
      </c>
      <c r="AU143" s="19" t="s">
        <v>82</v>
      </c>
    </row>
    <row r="144" s="14" customFormat="1">
      <c r="A144" s="14"/>
      <c r="B144" s="244"/>
      <c r="C144" s="245"/>
      <c r="D144" s="235" t="s">
        <v>198</v>
      </c>
      <c r="E144" s="246" t="s">
        <v>19</v>
      </c>
      <c r="F144" s="247" t="s">
        <v>246</v>
      </c>
      <c r="G144" s="245"/>
      <c r="H144" s="248">
        <v>981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198</v>
      </c>
      <c r="AU144" s="254" t="s">
        <v>82</v>
      </c>
      <c r="AV144" s="14" t="s">
        <v>82</v>
      </c>
      <c r="AW144" s="14" t="s">
        <v>35</v>
      </c>
      <c r="AX144" s="14" t="s">
        <v>73</v>
      </c>
      <c r="AY144" s="254" t="s">
        <v>188</v>
      </c>
    </row>
    <row r="145" s="14" customFormat="1">
      <c r="A145" s="14"/>
      <c r="B145" s="244"/>
      <c r="C145" s="245"/>
      <c r="D145" s="235" t="s">
        <v>198</v>
      </c>
      <c r="E145" s="246" t="s">
        <v>19</v>
      </c>
      <c r="F145" s="247" t="s">
        <v>247</v>
      </c>
      <c r="G145" s="245"/>
      <c r="H145" s="248">
        <v>21</v>
      </c>
      <c r="I145" s="249"/>
      <c r="J145" s="245"/>
      <c r="K145" s="245"/>
      <c r="L145" s="250"/>
      <c r="M145" s="251"/>
      <c r="N145" s="252"/>
      <c r="O145" s="252"/>
      <c r="P145" s="252"/>
      <c r="Q145" s="252"/>
      <c r="R145" s="252"/>
      <c r="S145" s="252"/>
      <c r="T145" s="25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4" t="s">
        <v>198</v>
      </c>
      <c r="AU145" s="254" t="s">
        <v>82</v>
      </c>
      <c r="AV145" s="14" t="s">
        <v>82</v>
      </c>
      <c r="AW145" s="14" t="s">
        <v>35</v>
      </c>
      <c r="AX145" s="14" t="s">
        <v>73</v>
      </c>
      <c r="AY145" s="254" t="s">
        <v>188</v>
      </c>
    </row>
    <row r="146" s="15" customFormat="1">
      <c r="A146" s="15"/>
      <c r="B146" s="255"/>
      <c r="C146" s="256"/>
      <c r="D146" s="235" t="s">
        <v>198</v>
      </c>
      <c r="E146" s="257" t="s">
        <v>19</v>
      </c>
      <c r="F146" s="258" t="s">
        <v>229</v>
      </c>
      <c r="G146" s="256"/>
      <c r="H146" s="259">
        <v>1002</v>
      </c>
      <c r="I146" s="260"/>
      <c r="J146" s="256"/>
      <c r="K146" s="256"/>
      <c r="L146" s="261"/>
      <c r="M146" s="262"/>
      <c r="N146" s="263"/>
      <c r="O146" s="263"/>
      <c r="P146" s="263"/>
      <c r="Q146" s="263"/>
      <c r="R146" s="263"/>
      <c r="S146" s="263"/>
      <c r="T146" s="26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5" t="s">
        <v>198</v>
      </c>
      <c r="AU146" s="265" t="s">
        <v>82</v>
      </c>
      <c r="AV146" s="15" t="s">
        <v>135</v>
      </c>
      <c r="AW146" s="15" t="s">
        <v>35</v>
      </c>
      <c r="AX146" s="15" t="s">
        <v>80</v>
      </c>
      <c r="AY146" s="265" t="s">
        <v>188</v>
      </c>
    </row>
    <row r="147" s="2" customFormat="1" ht="24.15" customHeight="1">
      <c r="A147" s="40"/>
      <c r="B147" s="41"/>
      <c r="C147" s="215" t="s">
        <v>135</v>
      </c>
      <c r="D147" s="215" t="s">
        <v>190</v>
      </c>
      <c r="E147" s="216" t="s">
        <v>248</v>
      </c>
      <c r="F147" s="217" t="s">
        <v>249</v>
      </c>
      <c r="G147" s="218" t="s">
        <v>243</v>
      </c>
      <c r="H147" s="219">
        <v>30060</v>
      </c>
      <c r="I147" s="220"/>
      <c r="J147" s="221">
        <f>ROUND(I147*H147,2)</f>
        <v>0</v>
      </c>
      <c r="K147" s="217" t="s">
        <v>194</v>
      </c>
      <c r="L147" s="46"/>
      <c r="M147" s="222" t="s">
        <v>19</v>
      </c>
      <c r="N147" s="223" t="s">
        <v>44</v>
      </c>
      <c r="O147" s="86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135</v>
      </c>
      <c r="AT147" s="226" t="s">
        <v>190</v>
      </c>
      <c r="AU147" s="226" t="s">
        <v>82</v>
      </c>
      <c r="AY147" s="19" t="s">
        <v>188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135</v>
      </c>
      <c r="BM147" s="226" t="s">
        <v>250</v>
      </c>
    </row>
    <row r="148" s="2" customFormat="1">
      <c r="A148" s="40"/>
      <c r="B148" s="41"/>
      <c r="C148" s="42"/>
      <c r="D148" s="228" t="s">
        <v>196</v>
      </c>
      <c r="E148" s="42"/>
      <c r="F148" s="229" t="s">
        <v>251</v>
      </c>
      <c r="G148" s="42"/>
      <c r="H148" s="42"/>
      <c r="I148" s="230"/>
      <c r="J148" s="42"/>
      <c r="K148" s="42"/>
      <c r="L148" s="46"/>
      <c r="M148" s="231"/>
      <c r="N148" s="232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196</v>
      </c>
      <c r="AU148" s="19" t="s">
        <v>82</v>
      </c>
    </row>
    <row r="149" s="14" customFormat="1">
      <c r="A149" s="14"/>
      <c r="B149" s="244"/>
      <c r="C149" s="245"/>
      <c r="D149" s="235" t="s">
        <v>198</v>
      </c>
      <c r="E149" s="246" t="s">
        <v>19</v>
      </c>
      <c r="F149" s="247" t="s">
        <v>252</v>
      </c>
      <c r="G149" s="245"/>
      <c r="H149" s="248">
        <v>30060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198</v>
      </c>
      <c r="AU149" s="254" t="s">
        <v>82</v>
      </c>
      <c r="AV149" s="14" t="s">
        <v>82</v>
      </c>
      <c r="AW149" s="14" t="s">
        <v>35</v>
      </c>
      <c r="AX149" s="14" t="s">
        <v>73</v>
      </c>
      <c r="AY149" s="254" t="s">
        <v>188</v>
      </c>
    </row>
    <row r="150" s="15" customFormat="1">
      <c r="A150" s="15"/>
      <c r="B150" s="255"/>
      <c r="C150" s="256"/>
      <c r="D150" s="235" t="s">
        <v>198</v>
      </c>
      <c r="E150" s="257" t="s">
        <v>19</v>
      </c>
      <c r="F150" s="258" t="s">
        <v>229</v>
      </c>
      <c r="G150" s="256"/>
      <c r="H150" s="259">
        <v>30060</v>
      </c>
      <c r="I150" s="260"/>
      <c r="J150" s="256"/>
      <c r="K150" s="256"/>
      <c r="L150" s="261"/>
      <c r="M150" s="262"/>
      <c r="N150" s="263"/>
      <c r="O150" s="263"/>
      <c r="P150" s="263"/>
      <c r="Q150" s="263"/>
      <c r="R150" s="263"/>
      <c r="S150" s="263"/>
      <c r="T150" s="264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5" t="s">
        <v>198</v>
      </c>
      <c r="AU150" s="265" t="s">
        <v>82</v>
      </c>
      <c r="AV150" s="15" t="s">
        <v>135</v>
      </c>
      <c r="AW150" s="15" t="s">
        <v>35</v>
      </c>
      <c r="AX150" s="15" t="s">
        <v>80</v>
      </c>
      <c r="AY150" s="265" t="s">
        <v>188</v>
      </c>
    </row>
    <row r="151" s="2" customFormat="1" ht="24.15" customHeight="1">
      <c r="A151" s="40"/>
      <c r="B151" s="41"/>
      <c r="C151" s="215" t="s">
        <v>253</v>
      </c>
      <c r="D151" s="215" t="s">
        <v>190</v>
      </c>
      <c r="E151" s="216" t="s">
        <v>254</v>
      </c>
      <c r="F151" s="217" t="s">
        <v>255</v>
      </c>
      <c r="G151" s="218" t="s">
        <v>243</v>
      </c>
      <c r="H151" s="219">
        <v>1002</v>
      </c>
      <c r="I151" s="220"/>
      <c r="J151" s="221">
        <f>ROUND(I151*H151,2)</f>
        <v>0</v>
      </c>
      <c r="K151" s="217" t="s">
        <v>194</v>
      </c>
      <c r="L151" s="46"/>
      <c r="M151" s="222" t="s">
        <v>19</v>
      </c>
      <c r="N151" s="223" t="s">
        <v>44</v>
      </c>
      <c r="O151" s="86"/>
      <c r="P151" s="224">
        <f>O151*H151</f>
        <v>0</v>
      </c>
      <c r="Q151" s="224">
        <v>0</v>
      </c>
      <c r="R151" s="224">
        <f>Q151*H151</f>
        <v>0</v>
      </c>
      <c r="S151" s="224">
        <v>0</v>
      </c>
      <c r="T151" s="225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6" t="s">
        <v>135</v>
      </c>
      <c r="AT151" s="226" t="s">
        <v>190</v>
      </c>
      <c r="AU151" s="226" t="s">
        <v>82</v>
      </c>
      <c r="AY151" s="19" t="s">
        <v>188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19" t="s">
        <v>80</v>
      </c>
      <c r="BK151" s="227">
        <f>ROUND(I151*H151,2)</f>
        <v>0</v>
      </c>
      <c r="BL151" s="19" t="s">
        <v>135</v>
      </c>
      <c r="BM151" s="226" t="s">
        <v>256</v>
      </c>
    </row>
    <row r="152" s="2" customFormat="1">
      <c r="A152" s="40"/>
      <c r="B152" s="41"/>
      <c r="C152" s="42"/>
      <c r="D152" s="228" t="s">
        <v>196</v>
      </c>
      <c r="E152" s="42"/>
      <c r="F152" s="229" t="s">
        <v>257</v>
      </c>
      <c r="G152" s="42"/>
      <c r="H152" s="42"/>
      <c r="I152" s="230"/>
      <c r="J152" s="42"/>
      <c r="K152" s="42"/>
      <c r="L152" s="46"/>
      <c r="M152" s="231"/>
      <c r="N152" s="232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196</v>
      </c>
      <c r="AU152" s="19" t="s">
        <v>82</v>
      </c>
    </row>
    <row r="153" s="14" customFormat="1">
      <c r="A153" s="14"/>
      <c r="B153" s="244"/>
      <c r="C153" s="245"/>
      <c r="D153" s="235" t="s">
        <v>198</v>
      </c>
      <c r="E153" s="246" t="s">
        <v>19</v>
      </c>
      <c r="F153" s="247" t="s">
        <v>246</v>
      </c>
      <c r="G153" s="245"/>
      <c r="H153" s="248">
        <v>981</v>
      </c>
      <c r="I153" s="249"/>
      <c r="J153" s="245"/>
      <c r="K153" s="245"/>
      <c r="L153" s="250"/>
      <c r="M153" s="251"/>
      <c r="N153" s="252"/>
      <c r="O153" s="252"/>
      <c r="P153" s="252"/>
      <c r="Q153" s="252"/>
      <c r="R153" s="252"/>
      <c r="S153" s="252"/>
      <c r="T153" s="253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4" t="s">
        <v>198</v>
      </c>
      <c r="AU153" s="254" t="s">
        <v>82</v>
      </c>
      <c r="AV153" s="14" t="s">
        <v>82</v>
      </c>
      <c r="AW153" s="14" t="s">
        <v>35</v>
      </c>
      <c r="AX153" s="14" t="s">
        <v>73</v>
      </c>
      <c r="AY153" s="254" t="s">
        <v>188</v>
      </c>
    </row>
    <row r="154" s="14" customFormat="1">
      <c r="A154" s="14"/>
      <c r="B154" s="244"/>
      <c r="C154" s="245"/>
      <c r="D154" s="235" t="s">
        <v>198</v>
      </c>
      <c r="E154" s="246" t="s">
        <v>19</v>
      </c>
      <c r="F154" s="247" t="s">
        <v>247</v>
      </c>
      <c r="G154" s="245"/>
      <c r="H154" s="248">
        <v>21</v>
      </c>
      <c r="I154" s="249"/>
      <c r="J154" s="245"/>
      <c r="K154" s="245"/>
      <c r="L154" s="250"/>
      <c r="M154" s="251"/>
      <c r="N154" s="252"/>
      <c r="O154" s="252"/>
      <c r="P154" s="252"/>
      <c r="Q154" s="252"/>
      <c r="R154" s="252"/>
      <c r="S154" s="252"/>
      <c r="T154" s="253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4" t="s">
        <v>198</v>
      </c>
      <c r="AU154" s="254" t="s">
        <v>82</v>
      </c>
      <c r="AV154" s="14" t="s">
        <v>82</v>
      </c>
      <c r="AW154" s="14" t="s">
        <v>35</v>
      </c>
      <c r="AX154" s="14" t="s">
        <v>73</v>
      </c>
      <c r="AY154" s="254" t="s">
        <v>188</v>
      </c>
    </row>
    <row r="155" s="15" customFormat="1">
      <c r="A155" s="15"/>
      <c r="B155" s="255"/>
      <c r="C155" s="256"/>
      <c r="D155" s="235" t="s">
        <v>198</v>
      </c>
      <c r="E155" s="257" t="s">
        <v>19</v>
      </c>
      <c r="F155" s="258" t="s">
        <v>229</v>
      </c>
      <c r="G155" s="256"/>
      <c r="H155" s="259">
        <v>1002</v>
      </c>
      <c r="I155" s="260"/>
      <c r="J155" s="256"/>
      <c r="K155" s="256"/>
      <c r="L155" s="261"/>
      <c r="M155" s="262"/>
      <c r="N155" s="263"/>
      <c r="O155" s="263"/>
      <c r="P155" s="263"/>
      <c r="Q155" s="263"/>
      <c r="R155" s="263"/>
      <c r="S155" s="263"/>
      <c r="T155" s="26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5" t="s">
        <v>198</v>
      </c>
      <c r="AU155" s="265" t="s">
        <v>82</v>
      </c>
      <c r="AV155" s="15" t="s">
        <v>135</v>
      </c>
      <c r="AW155" s="15" t="s">
        <v>35</v>
      </c>
      <c r="AX155" s="15" t="s">
        <v>80</v>
      </c>
      <c r="AY155" s="265" t="s">
        <v>188</v>
      </c>
    </row>
    <row r="156" s="2" customFormat="1" ht="16.5" customHeight="1">
      <c r="A156" s="40"/>
      <c r="B156" s="41"/>
      <c r="C156" s="215" t="s">
        <v>258</v>
      </c>
      <c r="D156" s="215" t="s">
        <v>190</v>
      </c>
      <c r="E156" s="216" t="s">
        <v>259</v>
      </c>
      <c r="F156" s="217" t="s">
        <v>260</v>
      </c>
      <c r="G156" s="218" t="s">
        <v>243</v>
      </c>
      <c r="H156" s="219">
        <v>1002</v>
      </c>
      <c r="I156" s="220"/>
      <c r="J156" s="221">
        <f>ROUND(I156*H156,2)</f>
        <v>0</v>
      </c>
      <c r="K156" s="217" t="s">
        <v>194</v>
      </c>
      <c r="L156" s="46"/>
      <c r="M156" s="222" t="s">
        <v>19</v>
      </c>
      <c r="N156" s="223" t="s">
        <v>44</v>
      </c>
      <c r="O156" s="86"/>
      <c r="P156" s="224">
        <f>O156*H156</f>
        <v>0</v>
      </c>
      <c r="Q156" s="224">
        <v>0</v>
      </c>
      <c r="R156" s="224">
        <f>Q156*H156</f>
        <v>0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135</v>
      </c>
      <c r="AT156" s="226" t="s">
        <v>190</v>
      </c>
      <c r="AU156" s="226" t="s">
        <v>82</v>
      </c>
      <c r="AY156" s="19" t="s">
        <v>188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135</v>
      </c>
      <c r="BM156" s="226" t="s">
        <v>261</v>
      </c>
    </row>
    <row r="157" s="2" customFormat="1">
      <c r="A157" s="40"/>
      <c r="B157" s="41"/>
      <c r="C157" s="42"/>
      <c r="D157" s="228" t="s">
        <v>196</v>
      </c>
      <c r="E157" s="42"/>
      <c r="F157" s="229" t="s">
        <v>262</v>
      </c>
      <c r="G157" s="42"/>
      <c r="H157" s="42"/>
      <c r="I157" s="230"/>
      <c r="J157" s="42"/>
      <c r="K157" s="42"/>
      <c r="L157" s="46"/>
      <c r="M157" s="231"/>
      <c r="N157" s="232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196</v>
      </c>
      <c r="AU157" s="19" t="s">
        <v>82</v>
      </c>
    </row>
    <row r="158" s="14" customFormat="1">
      <c r="A158" s="14"/>
      <c r="B158" s="244"/>
      <c r="C158" s="245"/>
      <c r="D158" s="235" t="s">
        <v>198</v>
      </c>
      <c r="E158" s="246" t="s">
        <v>19</v>
      </c>
      <c r="F158" s="247" t="s">
        <v>246</v>
      </c>
      <c r="G158" s="245"/>
      <c r="H158" s="248">
        <v>981</v>
      </c>
      <c r="I158" s="249"/>
      <c r="J158" s="245"/>
      <c r="K158" s="245"/>
      <c r="L158" s="250"/>
      <c r="M158" s="251"/>
      <c r="N158" s="252"/>
      <c r="O158" s="252"/>
      <c r="P158" s="252"/>
      <c r="Q158" s="252"/>
      <c r="R158" s="252"/>
      <c r="S158" s="252"/>
      <c r="T158" s="25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4" t="s">
        <v>198</v>
      </c>
      <c r="AU158" s="254" t="s">
        <v>82</v>
      </c>
      <c r="AV158" s="14" t="s">
        <v>82</v>
      </c>
      <c r="AW158" s="14" t="s">
        <v>35</v>
      </c>
      <c r="AX158" s="14" t="s">
        <v>73</v>
      </c>
      <c r="AY158" s="254" t="s">
        <v>188</v>
      </c>
    </row>
    <row r="159" s="14" customFormat="1">
      <c r="A159" s="14"/>
      <c r="B159" s="244"/>
      <c r="C159" s="245"/>
      <c r="D159" s="235" t="s">
        <v>198</v>
      </c>
      <c r="E159" s="246" t="s">
        <v>19</v>
      </c>
      <c r="F159" s="247" t="s">
        <v>247</v>
      </c>
      <c r="G159" s="245"/>
      <c r="H159" s="248">
        <v>21</v>
      </c>
      <c r="I159" s="249"/>
      <c r="J159" s="245"/>
      <c r="K159" s="245"/>
      <c r="L159" s="250"/>
      <c r="M159" s="251"/>
      <c r="N159" s="252"/>
      <c r="O159" s="252"/>
      <c r="P159" s="252"/>
      <c r="Q159" s="252"/>
      <c r="R159" s="252"/>
      <c r="S159" s="252"/>
      <c r="T159" s="253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4" t="s">
        <v>198</v>
      </c>
      <c r="AU159" s="254" t="s">
        <v>82</v>
      </c>
      <c r="AV159" s="14" t="s">
        <v>82</v>
      </c>
      <c r="AW159" s="14" t="s">
        <v>35</v>
      </c>
      <c r="AX159" s="14" t="s">
        <v>73</v>
      </c>
      <c r="AY159" s="254" t="s">
        <v>188</v>
      </c>
    </row>
    <row r="160" s="15" customFormat="1">
      <c r="A160" s="15"/>
      <c r="B160" s="255"/>
      <c r="C160" s="256"/>
      <c r="D160" s="235" t="s">
        <v>198</v>
      </c>
      <c r="E160" s="257" t="s">
        <v>19</v>
      </c>
      <c r="F160" s="258" t="s">
        <v>229</v>
      </c>
      <c r="G160" s="256"/>
      <c r="H160" s="259">
        <v>1002</v>
      </c>
      <c r="I160" s="260"/>
      <c r="J160" s="256"/>
      <c r="K160" s="256"/>
      <c r="L160" s="261"/>
      <c r="M160" s="262"/>
      <c r="N160" s="263"/>
      <c r="O160" s="263"/>
      <c r="P160" s="263"/>
      <c r="Q160" s="263"/>
      <c r="R160" s="263"/>
      <c r="S160" s="263"/>
      <c r="T160" s="264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5" t="s">
        <v>198</v>
      </c>
      <c r="AU160" s="265" t="s">
        <v>82</v>
      </c>
      <c r="AV160" s="15" t="s">
        <v>135</v>
      </c>
      <c r="AW160" s="15" t="s">
        <v>35</v>
      </c>
      <c r="AX160" s="15" t="s">
        <v>80</v>
      </c>
      <c r="AY160" s="265" t="s">
        <v>188</v>
      </c>
    </row>
    <row r="161" s="2" customFormat="1" ht="16.5" customHeight="1">
      <c r="A161" s="40"/>
      <c r="B161" s="41"/>
      <c r="C161" s="215" t="s">
        <v>263</v>
      </c>
      <c r="D161" s="215" t="s">
        <v>190</v>
      </c>
      <c r="E161" s="216" t="s">
        <v>264</v>
      </c>
      <c r="F161" s="217" t="s">
        <v>265</v>
      </c>
      <c r="G161" s="218" t="s">
        <v>243</v>
      </c>
      <c r="H161" s="219">
        <v>30060</v>
      </c>
      <c r="I161" s="220"/>
      <c r="J161" s="221">
        <f>ROUND(I161*H161,2)</f>
        <v>0</v>
      </c>
      <c r="K161" s="217" t="s">
        <v>194</v>
      </c>
      <c r="L161" s="46"/>
      <c r="M161" s="222" t="s">
        <v>19</v>
      </c>
      <c r="N161" s="223" t="s">
        <v>44</v>
      </c>
      <c r="O161" s="86"/>
      <c r="P161" s="224">
        <f>O161*H161</f>
        <v>0</v>
      </c>
      <c r="Q161" s="224">
        <v>0</v>
      </c>
      <c r="R161" s="224">
        <f>Q161*H161</f>
        <v>0</v>
      </c>
      <c r="S161" s="224">
        <v>0</v>
      </c>
      <c r="T161" s="225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6" t="s">
        <v>135</v>
      </c>
      <c r="AT161" s="226" t="s">
        <v>190</v>
      </c>
      <c r="AU161" s="226" t="s">
        <v>82</v>
      </c>
      <c r="AY161" s="19" t="s">
        <v>188</v>
      </c>
      <c r="BE161" s="227">
        <f>IF(N161="základní",J161,0)</f>
        <v>0</v>
      </c>
      <c r="BF161" s="227">
        <f>IF(N161="snížená",J161,0)</f>
        <v>0</v>
      </c>
      <c r="BG161" s="227">
        <f>IF(N161="zákl. přenesená",J161,0)</f>
        <v>0</v>
      </c>
      <c r="BH161" s="227">
        <f>IF(N161="sníž. přenesená",J161,0)</f>
        <v>0</v>
      </c>
      <c r="BI161" s="227">
        <f>IF(N161="nulová",J161,0)</f>
        <v>0</v>
      </c>
      <c r="BJ161" s="19" t="s">
        <v>80</v>
      </c>
      <c r="BK161" s="227">
        <f>ROUND(I161*H161,2)</f>
        <v>0</v>
      </c>
      <c r="BL161" s="19" t="s">
        <v>135</v>
      </c>
      <c r="BM161" s="226" t="s">
        <v>266</v>
      </c>
    </row>
    <row r="162" s="2" customFormat="1">
      <c r="A162" s="40"/>
      <c r="B162" s="41"/>
      <c r="C162" s="42"/>
      <c r="D162" s="228" t="s">
        <v>196</v>
      </c>
      <c r="E162" s="42"/>
      <c r="F162" s="229" t="s">
        <v>267</v>
      </c>
      <c r="G162" s="42"/>
      <c r="H162" s="42"/>
      <c r="I162" s="230"/>
      <c r="J162" s="42"/>
      <c r="K162" s="42"/>
      <c r="L162" s="46"/>
      <c r="M162" s="231"/>
      <c r="N162" s="232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196</v>
      </c>
      <c r="AU162" s="19" t="s">
        <v>82</v>
      </c>
    </row>
    <row r="163" s="14" customFormat="1">
      <c r="A163" s="14"/>
      <c r="B163" s="244"/>
      <c r="C163" s="245"/>
      <c r="D163" s="235" t="s">
        <v>198</v>
      </c>
      <c r="E163" s="246" t="s">
        <v>19</v>
      </c>
      <c r="F163" s="247" t="s">
        <v>252</v>
      </c>
      <c r="G163" s="245"/>
      <c r="H163" s="248">
        <v>30060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198</v>
      </c>
      <c r="AU163" s="254" t="s">
        <v>82</v>
      </c>
      <c r="AV163" s="14" t="s">
        <v>82</v>
      </c>
      <c r="AW163" s="14" t="s">
        <v>35</v>
      </c>
      <c r="AX163" s="14" t="s">
        <v>73</v>
      </c>
      <c r="AY163" s="254" t="s">
        <v>188</v>
      </c>
    </row>
    <row r="164" s="15" customFormat="1">
      <c r="A164" s="15"/>
      <c r="B164" s="255"/>
      <c r="C164" s="256"/>
      <c r="D164" s="235" t="s">
        <v>198</v>
      </c>
      <c r="E164" s="257" t="s">
        <v>19</v>
      </c>
      <c r="F164" s="258" t="s">
        <v>229</v>
      </c>
      <c r="G164" s="256"/>
      <c r="H164" s="259">
        <v>30060</v>
      </c>
      <c r="I164" s="260"/>
      <c r="J164" s="256"/>
      <c r="K164" s="256"/>
      <c r="L164" s="261"/>
      <c r="M164" s="262"/>
      <c r="N164" s="263"/>
      <c r="O164" s="263"/>
      <c r="P164" s="263"/>
      <c r="Q164" s="263"/>
      <c r="R164" s="263"/>
      <c r="S164" s="263"/>
      <c r="T164" s="264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5" t="s">
        <v>198</v>
      </c>
      <c r="AU164" s="265" t="s">
        <v>82</v>
      </c>
      <c r="AV164" s="15" t="s">
        <v>135</v>
      </c>
      <c r="AW164" s="15" t="s">
        <v>35</v>
      </c>
      <c r="AX164" s="15" t="s">
        <v>80</v>
      </c>
      <c r="AY164" s="265" t="s">
        <v>188</v>
      </c>
    </row>
    <row r="165" s="2" customFormat="1" ht="16.5" customHeight="1">
      <c r="A165" s="40"/>
      <c r="B165" s="41"/>
      <c r="C165" s="215" t="s">
        <v>268</v>
      </c>
      <c r="D165" s="215" t="s">
        <v>190</v>
      </c>
      <c r="E165" s="216" t="s">
        <v>269</v>
      </c>
      <c r="F165" s="217" t="s">
        <v>270</v>
      </c>
      <c r="G165" s="218" t="s">
        <v>243</v>
      </c>
      <c r="H165" s="219">
        <v>1002</v>
      </c>
      <c r="I165" s="220"/>
      <c r="J165" s="221">
        <f>ROUND(I165*H165,2)</f>
        <v>0</v>
      </c>
      <c r="K165" s="217" t="s">
        <v>194</v>
      </c>
      <c r="L165" s="46"/>
      <c r="M165" s="222" t="s">
        <v>19</v>
      </c>
      <c r="N165" s="223" t="s">
        <v>44</v>
      </c>
      <c r="O165" s="86"/>
      <c r="P165" s="224">
        <f>O165*H165</f>
        <v>0</v>
      </c>
      <c r="Q165" s="224">
        <v>0</v>
      </c>
      <c r="R165" s="224">
        <f>Q165*H165</f>
        <v>0</v>
      </c>
      <c r="S165" s="224">
        <v>0</v>
      </c>
      <c r="T165" s="225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6" t="s">
        <v>135</v>
      </c>
      <c r="AT165" s="226" t="s">
        <v>190</v>
      </c>
      <c r="AU165" s="226" t="s">
        <v>82</v>
      </c>
      <c r="AY165" s="19" t="s">
        <v>188</v>
      </c>
      <c r="BE165" s="227">
        <f>IF(N165="základní",J165,0)</f>
        <v>0</v>
      </c>
      <c r="BF165" s="227">
        <f>IF(N165="snížená",J165,0)</f>
        <v>0</v>
      </c>
      <c r="BG165" s="227">
        <f>IF(N165="zákl. přenesená",J165,0)</f>
        <v>0</v>
      </c>
      <c r="BH165" s="227">
        <f>IF(N165="sníž. přenesená",J165,0)</f>
        <v>0</v>
      </c>
      <c r="BI165" s="227">
        <f>IF(N165="nulová",J165,0)</f>
        <v>0</v>
      </c>
      <c r="BJ165" s="19" t="s">
        <v>80</v>
      </c>
      <c r="BK165" s="227">
        <f>ROUND(I165*H165,2)</f>
        <v>0</v>
      </c>
      <c r="BL165" s="19" t="s">
        <v>135</v>
      </c>
      <c r="BM165" s="226" t="s">
        <v>271</v>
      </c>
    </row>
    <row r="166" s="2" customFormat="1">
      <c r="A166" s="40"/>
      <c r="B166" s="41"/>
      <c r="C166" s="42"/>
      <c r="D166" s="228" t="s">
        <v>196</v>
      </c>
      <c r="E166" s="42"/>
      <c r="F166" s="229" t="s">
        <v>272</v>
      </c>
      <c r="G166" s="42"/>
      <c r="H166" s="42"/>
      <c r="I166" s="230"/>
      <c r="J166" s="42"/>
      <c r="K166" s="42"/>
      <c r="L166" s="46"/>
      <c r="M166" s="231"/>
      <c r="N166" s="232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196</v>
      </c>
      <c r="AU166" s="19" t="s">
        <v>82</v>
      </c>
    </row>
    <row r="167" s="14" customFormat="1">
      <c r="A167" s="14"/>
      <c r="B167" s="244"/>
      <c r="C167" s="245"/>
      <c r="D167" s="235" t="s">
        <v>198</v>
      </c>
      <c r="E167" s="246" t="s">
        <v>19</v>
      </c>
      <c r="F167" s="247" t="s">
        <v>246</v>
      </c>
      <c r="G167" s="245"/>
      <c r="H167" s="248">
        <v>981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198</v>
      </c>
      <c r="AU167" s="254" t="s">
        <v>82</v>
      </c>
      <c r="AV167" s="14" t="s">
        <v>82</v>
      </c>
      <c r="AW167" s="14" t="s">
        <v>35</v>
      </c>
      <c r="AX167" s="14" t="s">
        <v>73</v>
      </c>
      <c r="AY167" s="254" t="s">
        <v>188</v>
      </c>
    </row>
    <row r="168" s="14" customFormat="1">
      <c r="A168" s="14"/>
      <c r="B168" s="244"/>
      <c r="C168" s="245"/>
      <c r="D168" s="235" t="s">
        <v>198</v>
      </c>
      <c r="E168" s="246" t="s">
        <v>19</v>
      </c>
      <c r="F168" s="247" t="s">
        <v>247</v>
      </c>
      <c r="G168" s="245"/>
      <c r="H168" s="248">
        <v>21</v>
      </c>
      <c r="I168" s="249"/>
      <c r="J168" s="245"/>
      <c r="K168" s="245"/>
      <c r="L168" s="250"/>
      <c r="M168" s="251"/>
      <c r="N168" s="252"/>
      <c r="O168" s="252"/>
      <c r="P168" s="252"/>
      <c r="Q168" s="252"/>
      <c r="R168" s="252"/>
      <c r="S168" s="252"/>
      <c r="T168" s="25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4" t="s">
        <v>198</v>
      </c>
      <c r="AU168" s="254" t="s">
        <v>82</v>
      </c>
      <c r="AV168" s="14" t="s">
        <v>82</v>
      </c>
      <c r="AW168" s="14" t="s">
        <v>35</v>
      </c>
      <c r="AX168" s="14" t="s">
        <v>73</v>
      </c>
      <c r="AY168" s="254" t="s">
        <v>188</v>
      </c>
    </row>
    <row r="169" s="15" customFormat="1">
      <c r="A169" s="15"/>
      <c r="B169" s="255"/>
      <c r="C169" s="256"/>
      <c r="D169" s="235" t="s">
        <v>198</v>
      </c>
      <c r="E169" s="257" t="s">
        <v>19</v>
      </c>
      <c r="F169" s="258" t="s">
        <v>229</v>
      </c>
      <c r="G169" s="256"/>
      <c r="H169" s="259">
        <v>1002</v>
      </c>
      <c r="I169" s="260"/>
      <c r="J169" s="256"/>
      <c r="K169" s="256"/>
      <c r="L169" s="261"/>
      <c r="M169" s="262"/>
      <c r="N169" s="263"/>
      <c r="O169" s="263"/>
      <c r="P169" s="263"/>
      <c r="Q169" s="263"/>
      <c r="R169" s="263"/>
      <c r="S169" s="263"/>
      <c r="T169" s="264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5" t="s">
        <v>198</v>
      </c>
      <c r="AU169" s="265" t="s">
        <v>82</v>
      </c>
      <c r="AV169" s="15" t="s">
        <v>135</v>
      </c>
      <c r="AW169" s="15" t="s">
        <v>35</v>
      </c>
      <c r="AX169" s="15" t="s">
        <v>80</v>
      </c>
      <c r="AY169" s="265" t="s">
        <v>188</v>
      </c>
    </row>
    <row r="170" s="2" customFormat="1" ht="24.15" customHeight="1">
      <c r="A170" s="40"/>
      <c r="B170" s="41"/>
      <c r="C170" s="215" t="s">
        <v>239</v>
      </c>
      <c r="D170" s="215" t="s">
        <v>190</v>
      </c>
      <c r="E170" s="216" t="s">
        <v>273</v>
      </c>
      <c r="F170" s="217" t="s">
        <v>274</v>
      </c>
      <c r="G170" s="218" t="s">
        <v>243</v>
      </c>
      <c r="H170" s="219">
        <v>734.45500000000004</v>
      </c>
      <c r="I170" s="220"/>
      <c r="J170" s="221">
        <f>ROUND(I170*H170,2)</f>
        <v>0</v>
      </c>
      <c r="K170" s="217" t="s">
        <v>194</v>
      </c>
      <c r="L170" s="46"/>
      <c r="M170" s="222" t="s">
        <v>19</v>
      </c>
      <c r="N170" s="223" t="s">
        <v>44</v>
      </c>
      <c r="O170" s="86"/>
      <c r="P170" s="224">
        <f>O170*H170</f>
        <v>0</v>
      </c>
      <c r="Q170" s="224">
        <v>0</v>
      </c>
      <c r="R170" s="224">
        <f>Q170*H170</f>
        <v>0</v>
      </c>
      <c r="S170" s="224">
        <v>0.014</v>
      </c>
      <c r="T170" s="225">
        <f>S170*H170</f>
        <v>10.28237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6" t="s">
        <v>135</v>
      </c>
      <c r="AT170" s="226" t="s">
        <v>190</v>
      </c>
      <c r="AU170" s="226" t="s">
        <v>82</v>
      </c>
      <c r="AY170" s="19" t="s">
        <v>188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19" t="s">
        <v>80</v>
      </c>
      <c r="BK170" s="227">
        <f>ROUND(I170*H170,2)</f>
        <v>0</v>
      </c>
      <c r="BL170" s="19" t="s">
        <v>135</v>
      </c>
      <c r="BM170" s="226" t="s">
        <v>275</v>
      </c>
    </row>
    <row r="171" s="2" customFormat="1">
      <c r="A171" s="40"/>
      <c r="B171" s="41"/>
      <c r="C171" s="42"/>
      <c r="D171" s="228" t="s">
        <v>196</v>
      </c>
      <c r="E171" s="42"/>
      <c r="F171" s="229" t="s">
        <v>276</v>
      </c>
      <c r="G171" s="42"/>
      <c r="H171" s="42"/>
      <c r="I171" s="230"/>
      <c r="J171" s="42"/>
      <c r="K171" s="42"/>
      <c r="L171" s="46"/>
      <c r="M171" s="231"/>
      <c r="N171" s="232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196</v>
      </c>
      <c r="AU171" s="19" t="s">
        <v>82</v>
      </c>
    </row>
    <row r="172" s="14" customFormat="1">
      <c r="A172" s="14"/>
      <c r="B172" s="244"/>
      <c r="C172" s="245"/>
      <c r="D172" s="235" t="s">
        <v>198</v>
      </c>
      <c r="E172" s="246" t="s">
        <v>19</v>
      </c>
      <c r="F172" s="247" t="s">
        <v>277</v>
      </c>
      <c r="G172" s="245"/>
      <c r="H172" s="248">
        <v>866.81600000000003</v>
      </c>
      <c r="I172" s="249"/>
      <c r="J172" s="245"/>
      <c r="K172" s="245"/>
      <c r="L172" s="250"/>
      <c r="M172" s="251"/>
      <c r="N172" s="252"/>
      <c r="O172" s="252"/>
      <c r="P172" s="252"/>
      <c r="Q172" s="252"/>
      <c r="R172" s="252"/>
      <c r="S172" s="252"/>
      <c r="T172" s="253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4" t="s">
        <v>198</v>
      </c>
      <c r="AU172" s="254" t="s">
        <v>82</v>
      </c>
      <c r="AV172" s="14" t="s">
        <v>82</v>
      </c>
      <c r="AW172" s="14" t="s">
        <v>35</v>
      </c>
      <c r="AX172" s="14" t="s">
        <v>73</v>
      </c>
      <c r="AY172" s="254" t="s">
        <v>188</v>
      </c>
    </row>
    <row r="173" s="14" customFormat="1">
      <c r="A173" s="14"/>
      <c r="B173" s="244"/>
      <c r="C173" s="245"/>
      <c r="D173" s="235" t="s">
        <v>198</v>
      </c>
      <c r="E173" s="246" t="s">
        <v>19</v>
      </c>
      <c r="F173" s="247" t="s">
        <v>278</v>
      </c>
      <c r="G173" s="245"/>
      <c r="H173" s="248">
        <v>-56.840000000000003</v>
      </c>
      <c r="I173" s="249"/>
      <c r="J173" s="245"/>
      <c r="K173" s="245"/>
      <c r="L173" s="250"/>
      <c r="M173" s="251"/>
      <c r="N173" s="252"/>
      <c r="O173" s="252"/>
      <c r="P173" s="252"/>
      <c r="Q173" s="252"/>
      <c r="R173" s="252"/>
      <c r="S173" s="252"/>
      <c r="T173" s="253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4" t="s">
        <v>198</v>
      </c>
      <c r="AU173" s="254" t="s">
        <v>82</v>
      </c>
      <c r="AV173" s="14" t="s">
        <v>82</v>
      </c>
      <c r="AW173" s="14" t="s">
        <v>35</v>
      </c>
      <c r="AX173" s="14" t="s">
        <v>73</v>
      </c>
      <c r="AY173" s="254" t="s">
        <v>188</v>
      </c>
    </row>
    <row r="174" s="14" customFormat="1">
      <c r="A174" s="14"/>
      <c r="B174" s="244"/>
      <c r="C174" s="245"/>
      <c r="D174" s="235" t="s">
        <v>198</v>
      </c>
      <c r="E174" s="246" t="s">
        <v>19</v>
      </c>
      <c r="F174" s="247" t="s">
        <v>279</v>
      </c>
      <c r="G174" s="245"/>
      <c r="H174" s="248">
        <v>-2.3780000000000001</v>
      </c>
      <c r="I174" s="249"/>
      <c r="J174" s="245"/>
      <c r="K174" s="245"/>
      <c r="L174" s="250"/>
      <c r="M174" s="251"/>
      <c r="N174" s="252"/>
      <c r="O174" s="252"/>
      <c r="P174" s="252"/>
      <c r="Q174" s="252"/>
      <c r="R174" s="252"/>
      <c r="S174" s="252"/>
      <c r="T174" s="25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4" t="s">
        <v>198</v>
      </c>
      <c r="AU174" s="254" t="s">
        <v>82</v>
      </c>
      <c r="AV174" s="14" t="s">
        <v>82</v>
      </c>
      <c r="AW174" s="14" t="s">
        <v>35</v>
      </c>
      <c r="AX174" s="14" t="s">
        <v>73</v>
      </c>
      <c r="AY174" s="254" t="s">
        <v>188</v>
      </c>
    </row>
    <row r="175" s="14" customFormat="1">
      <c r="A175" s="14"/>
      <c r="B175" s="244"/>
      <c r="C175" s="245"/>
      <c r="D175" s="235" t="s">
        <v>198</v>
      </c>
      <c r="E175" s="246" t="s">
        <v>19</v>
      </c>
      <c r="F175" s="247" t="s">
        <v>280</v>
      </c>
      <c r="G175" s="245"/>
      <c r="H175" s="248">
        <v>-4.984</v>
      </c>
      <c r="I175" s="249"/>
      <c r="J175" s="245"/>
      <c r="K175" s="245"/>
      <c r="L175" s="250"/>
      <c r="M175" s="251"/>
      <c r="N175" s="252"/>
      <c r="O175" s="252"/>
      <c r="P175" s="252"/>
      <c r="Q175" s="252"/>
      <c r="R175" s="252"/>
      <c r="S175" s="252"/>
      <c r="T175" s="253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4" t="s">
        <v>198</v>
      </c>
      <c r="AU175" s="254" t="s">
        <v>82</v>
      </c>
      <c r="AV175" s="14" t="s">
        <v>82</v>
      </c>
      <c r="AW175" s="14" t="s">
        <v>35</v>
      </c>
      <c r="AX175" s="14" t="s">
        <v>73</v>
      </c>
      <c r="AY175" s="254" t="s">
        <v>188</v>
      </c>
    </row>
    <row r="176" s="14" customFormat="1">
      <c r="A176" s="14"/>
      <c r="B176" s="244"/>
      <c r="C176" s="245"/>
      <c r="D176" s="235" t="s">
        <v>198</v>
      </c>
      <c r="E176" s="246" t="s">
        <v>19</v>
      </c>
      <c r="F176" s="247" t="s">
        <v>281</v>
      </c>
      <c r="G176" s="245"/>
      <c r="H176" s="248">
        <v>-2.3239999999999998</v>
      </c>
      <c r="I176" s="249"/>
      <c r="J176" s="245"/>
      <c r="K176" s="245"/>
      <c r="L176" s="250"/>
      <c r="M176" s="251"/>
      <c r="N176" s="252"/>
      <c r="O176" s="252"/>
      <c r="P176" s="252"/>
      <c r="Q176" s="252"/>
      <c r="R176" s="252"/>
      <c r="S176" s="252"/>
      <c r="T176" s="253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4" t="s">
        <v>198</v>
      </c>
      <c r="AU176" s="254" t="s">
        <v>82</v>
      </c>
      <c r="AV176" s="14" t="s">
        <v>82</v>
      </c>
      <c r="AW176" s="14" t="s">
        <v>35</v>
      </c>
      <c r="AX176" s="14" t="s">
        <v>73</v>
      </c>
      <c r="AY176" s="254" t="s">
        <v>188</v>
      </c>
    </row>
    <row r="177" s="14" customFormat="1">
      <c r="A177" s="14"/>
      <c r="B177" s="244"/>
      <c r="C177" s="245"/>
      <c r="D177" s="235" t="s">
        <v>198</v>
      </c>
      <c r="E177" s="246" t="s">
        <v>19</v>
      </c>
      <c r="F177" s="247" t="s">
        <v>282</v>
      </c>
      <c r="G177" s="245"/>
      <c r="H177" s="248">
        <v>-2.4359999999999999</v>
      </c>
      <c r="I177" s="249"/>
      <c r="J177" s="245"/>
      <c r="K177" s="245"/>
      <c r="L177" s="250"/>
      <c r="M177" s="251"/>
      <c r="N177" s="252"/>
      <c r="O177" s="252"/>
      <c r="P177" s="252"/>
      <c r="Q177" s="252"/>
      <c r="R177" s="252"/>
      <c r="S177" s="252"/>
      <c r="T177" s="25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4" t="s">
        <v>198</v>
      </c>
      <c r="AU177" s="254" t="s">
        <v>82</v>
      </c>
      <c r="AV177" s="14" t="s">
        <v>82</v>
      </c>
      <c r="AW177" s="14" t="s">
        <v>35</v>
      </c>
      <c r="AX177" s="14" t="s">
        <v>73</v>
      </c>
      <c r="AY177" s="254" t="s">
        <v>188</v>
      </c>
    </row>
    <row r="178" s="14" customFormat="1">
      <c r="A178" s="14"/>
      <c r="B178" s="244"/>
      <c r="C178" s="245"/>
      <c r="D178" s="235" t="s">
        <v>198</v>
      </c>
      <c r="E178" s="246" t="s">
        <v>19</v>
      </c>
      <c r="F178" s="247" t="s">
        <v>283</v>
      </c>
      <c r="G178" s="245"/>
      <c r="H178" s="248">
        <v>-2.8199999999999998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198</v>
      </c>
      <c r="AU178" s="254" t="s">
        <v>82</v>
      </c>
      <c r="AV178" s="14" t="s">
        <v>82</v>
      </c>
      <c r="AW178" s="14" t="s">
        <v>35</v>
      </c>
      <c r="AX178" s="14" t="s">
        <v>73</v>
      </c>
      <c r="AY178" s="254" t="s">
        <v>188</v>
      </c>
    </row>
    <row r="179" s="14" customFormat="1">
      <c r="A179" s="14"/>
      <c r="B179" s="244"/>
      <c r="C179" s="245"/>
      <c r="D179" s="235" t="s">
        <v>198</v>
      </c>
      <c r="E179" s="246" t="s">
        <v>19</v>
      </c>
      <c r="F179" s="247" t="s">
        <v>284</v>
      </c>
      <c r="G179" s="245"/>
      <c r="H179" s="248">
        <v>-56.715000000000003</v>
      </c>
      <c r="I179" s="249"/>
      <c r="J179" s="245"/>
      <c r="K179" s="245"/>
      <c r="L179" s="250"/>
      <c r="M179" s="251"/>
      <c r="N179" s="252"/>
      <c r="O179" s="252"/>
      <c r="P179" s="252"/>
      <c r="Q179" s="252"/>
      <c r="R179" s="252"/>
      <c r="S179" s="252"/>
      <c r="T179" s="253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4" t="s">
        <v>198</v>
      </c>
      <c r="AU179" s="254" t="s">
        <v>82</v>
      </c>
      <c r="AV179" s="14" t="s">
        <v>82</v>
      </c>
      <c r="AW179" s="14" t="s">
        <v>35</v>
      </c>
      <c r="AX179" s="14" t="s">
        <v>73</v>
      </c>
      <c r="AY179" s="254" t="s">
        <v>188</v>
      </c>
    </row>
    <row r="180" s="14" customFormat="1">
      <c r="A180" s="14"/>
      <c r="B180" s="244"/>
      <c r="C180" s="245"/>
      <c r="D180" s="235" t="s">
        <v>198</v>
      </c>
      <c r="E180" s="246" t="s">
        <v>19</v>
      </c>
      <c r="F180" s="247" t="s">
        <v>285</v>
      </c>
      <c r="G180" s="245"/>
      <c r="H180" s="248">
        <v>-3.8639999999999999</v>
      </c>
      <c r="I180" s="249"/>
      <c r="J180" s="245"/>
      <c r="K180" s="245"/>
      <c r="L180" s="250"/>
      <c r="M180" s="251"/>
      <c r="N180" s="252"/>
      <c r="O180" s="252"/>
      <c r="P180" s="252"/>
      <c r="Q180" s="252"/>
      <c r="R180" s="252"/>
      <c r="S180" s="252"/>
      <c r="T180" s="253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4" t="s">
        <v>198</v>
      </c>
      <c r="AU180" s="254" t="s">
        <v>82</v>
      </c>
      <c r="AV180" s="14" t="s">
        <v>82</v>
      </c>
      <c r="AW180" s="14" t="s">
        <v>35</v>
      </c>
      <c r="AX180" s="14" t="s">
        <v>73</v>
      </c>
      <c r="AY180" s="254" t="s">
        <v>188</v>
      </c>
    </row>
    <row r="181" s="15" customFormat="1">
      <c r="A181" s="15"/>
      <c r="B181" s="255"/>
      <c r="C181" s="256"/>
      <c r="D181" s="235" t="s">
        <v>198</v>
      </c>
      <c r="E181" s="257" t="s">
        <v>19</v>
      </c>
      <c r="F181" s="258" t="s">
        <v>229</v>
      </c>
      <c r="G181" s="256"/>
      <c r="H181" s="259">
        <v>734.45499999999981</v>
      </c>
      <c r="I181" s="260"/>
      <c r="J181" s="256"/>
      <c r="K181" s="256"/>
      <c r="L181" s="261"/>
      <c r="M181" s="262"/>
      <c r="N181" s="263"/>
      <c r="O181" s="263"/>
      <c r="P181" s="263"/>
      <c r="Q181" s="263"/>
      <c r="R181" s="263"/>
      <c r="S181" s="263"/>
      <c r="T181" s="264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5" t="s">
        <v>198</v>
      </c>
      <c r="AU181" s="265" t="s">
        <v>82</v>
      </c>
      <c r="AV181" s="15" t="s">
        <v>135</v>
      </c>
      <c r="AW181" s="15" t="s">
        <v>35</v>
      </c>
      <c r="AX181" s="15" t="s">
        <v>80</v>
      </c>
      <c r="AY181" s="265" t="s">
        <v>188</v>
      </c>
    </row>
    <row r="182" s="2" customFormat="1" ht="21.75" customHeight="1">
      <c r="A182" s="40"/>
      <c r="B182" s="41"/>
      <c r="C182" s="215" t="s">
        <v>286</v>
      </c>
      <c r="D182" s="215" t="s">
        <v>190</v>
      </c>
      <c r="E182" s="216" t="s">
        <v>287</v>
      </c>
      <c r="F182" s="217" t="s">
        <v>288</v>
      </c>
      <c r="G182" s="218" t="s">
        <v>243</v>
      </c>
      <c r="H182" s="219">
        <v>9.6199999999999992</v>
      </c>
      <c r="I182" s="220"/>
      <c r="J182" s="221">
        <f>ROUND(I182*H182,2)</f>
        <v>0</v>
      </c>
      <c r="K182" s="217" t="s">
        <v>194</v>
      </c>
      <c r="L182" s="46"/>
      <c r="M182" s="222" t="s">
        <v>19</v>
      </c>
      <c r="N182" s="223" t="s">
        <v>44</v>
      </c>
      <c r="O182" s="86"/>
      <c r="P182" s="224">
        <f>O182*H182</f>
        <v>0</v>
      </c>
      <c r="Q182" s="224">
        <v>0</v>
      </c>
      <c r="R182" s="224">
        <f>Q182*H182</f>
        <v>0</v>
      </c>
      <c r="S182" s="224">
        <v>0.072999999999999995</v>
      </c>
      <c r="T182" s="225">
        <f>S182*H182</f>
        <v>0.70225999999999988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6" t="s">
        <v>135</v>
      </c>
      <c r="AT182" s="226" t="s">
        <v>190</v>
      </c>
      <c r="AU182" s="226" t="s">
        <v>82</v>
      </c>
      <c r="AY182" s="19" t="s">
        <v>188</v>
      </c>
      <c r="BE182" s="227">
        <f>IF(N182="základní",J182,0)</f>
        <v>0</v>
      </c>
      <c r="BF182" s="227">
        <f>IF(N182="snížená",J182,0)</f>
        <v>0</v>
      </c>
      <c r="BG182" s="227">
        <f>IF(N182="zákl. přenesená",J182,0)</f>
        <v>0</v>
      </c>
      <c r="BH182" s="227">
        <f>IF(N182="sníž. přenesená",J182,0)</f>
        <v>0</v>
      </c>
      <c r="BI182" s="227">
        <f>IF(N182="nulová",J182,0)</f>
        <v>0</v>
      </c>
      <c r="BJ182" s="19" t="s">
        <v>80</v>
      </c>
      <c r="BK182" s="227">
        <f>ROUND(I182*H182,2)</f>
        <v>0</v>
      </c>
      <c r="BL182" s="19" t="s">
        <v>135</v>
      </c>
      <c r="BM182" s="226" t="s">
        <v>289</v>
      </c>
    </row>
    <row r="183" s="2" customFormat="1">
      <c r="A183" s="40"/>
      <c r="B183" s="41"/>
      <c r="C183" s="42"/>
      <c r="D183" s="228" t="s">
        <v>196</v>
      </c>
      <c r="E183" s="42"/>
      <c r="F183" s="229" t="s">
        <v>290</v>
      </c>
      <c r="G183" s="42"/>
      <c r="H183" s="42"/>
      <c r="I183" s="230"/>
      <c r="J183" s="42"/>
      <c r="K183" s="42"/>
      <c r="L183" s="46"/>
      <c r="M183" s="231"/>
      <c r="N183" s="232"/>
      <c r="O183" s="86"/>
      <c r="P183" s="86"/>
      <c r="Q183" s="86"/>
      <c r="R183" s="86"/>
      <c r="S183" s="86"/>
      <c r="T183" s="87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196</v>
      </c>
      <c r="AU183" s="19" t="s">
        <v>82</v>
      </c>
    </row>
    <row r="184" s="13" customFormat="1">
      <c r="A184" s="13"/>
      <c r="B184" s="233"/>
      <c r="C184" s="234"/>
      <c r="D184" s="235" t="s">
        <v>198</v>
      </c>
      <c r="E184" s="236" t="s">
        <v>19</v>
      </c>
      <c r="F184" s="237" t="s">
        <v>291</v>
      </c>
      <c r="G184" s="234"/>
      <c r="H184" s="236" t="s">
        <v>19</v>
      </c>
      <c r="I184" s="238"/>
      <c r="J184" s="234"/>
      <c r="K184" s="234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198</v>
      </c>
      <c r="AU184" s="243" t="s">
        <v>82</v>
      </c>
      <c r="AV184" s="13" t="s">
        <v>80</v>
      </c>
      <c r="AW184" s="13" t="s">
        <v>35</v>
      </c>
      <c r="AX184" s="13" t="s">
        <v>73</v>
      </c>
      <c r="AY184" s="243" t="s">
        <v>188</v>
      </c>
    </row>
    <row r="185" s="14" customFormat="1">
      <c r="A185" s="14"/>
      <c r="B185" s="244"/>
      <c r="C185" s="245"/>
      <c r="D185" s="235" t="s">
        <v>198</v>
      </c>
      <c r="E185" s="246" t="s">
        <v>19</v>
      </c>
      <c r="F185" s="247" t="s">
        <v>292</v>
      </c>
      <c r="G185" s="245"/>
      <c r="H185" s="248">
        <v>4.5</v>
      </c>
      <c r="I185" s="249"/>
      <c r="J185" s="245"/>
      <c r="K185" s="245"/>
      <c r="L185" s="250"/>
      <c r="M185" s="251"/>
      <c r="N185" s="252"/>
      <c r="O185" s="252"/>
      <c r="P185" s="252"/>
      <c r="Q185" s="252"/>
      <c r="R185" s="252"/>
      <c r="S185" s="252"/>
      <c r="T185" s="253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4" t="s">
        <v>198</v>
      </c>
      <c r="AU185" s="254" t="s">
        <v>82</v>
      </c>
      <c r="AV185" s="14" t="s">
        <v>82</v>
      </c>
      <c r="AW185" s="14" t="s">
        <v>35</v>
      </c>
      <c r="AX185" s="14" t="s">
        <v>73</v>
      </c>
      <c r="AY185" s="254" t="s">
        <v>188</v>
      </c>
    </row>
    <row r="186" s="14" customFormat="1">
      <c r="A186" s="14"/>
      <c r="B186" s="244"/>
      <c r="C186" s="245"/>
      <c r="D186" s="235" t="s">
        <v>198</v>
      </c>
      <c r="E186" s="246" t="s">
        <v>19</v>
      </c>
      <c r="F186" s="247" t="s">
        <v>293</v>
      </c>
      <c r="G186" s="245"/>
      <c r="H186" s="248">
        <v>1.76</v>
      </c>
      <c r="I186" s="249"/>
      <c r="J186" s="245"/>
      <c r="K186" s="245"/>
      <c r="L186" s="250"/>
      <c r="M186" s="251"/>
      <c r="N186" s="252"/>
      <c r="O186" s="252"/>
      <c r="P186" s="252"/>
      <c r="Q186" s="252"/>
      <c r="R186" s="252"/>
      <c r="S186" s="252"/>
      <c r="T186" s="253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4" t="s">
        <v>198</v>
      </c>
      <c r="AU186" s="254" t="s">
        <v>82</v>
      </c>
      <c r="AV186" s="14" t="s">
        <v>82</v>
      </c>
      <c r="AW186" s="14" t="s">
        <v>35</v>
      </c>
      <c r="AX186" s="14" t="s">
        <v>73</v>
      </c>
      <c r="AY186" s="254" t="s">
        <v>188</v>
      </c>
    </row>
    <row r="187" s="13" customFormat="1">
      <c r="A187" s="13"/>
      <c r="B187" s="233"/>
      <c r="C187" s="234"/>
      <c r="D187" s="235" t="s">
        <v>198</v>
      </c>
      <c r="E187" s="236" t="s">
        <v>19</v>
      </c>
      <c r="F187" s="237" t="s">
        <v>294</v>
      </c>
      <c r="G187" s="234"/>
      <c r="H187" s="236" t="s">
        <v>19</v>
      </c>
      <c r="I187" s="238"/>
      <c r="J187" s="234"/>
      <c r="K187" s="234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198</v>
      </c>
      <c r="AU187" s="243" t="s">
        <v>82</v>
      </c>
      <c r="AV187" s="13" t="s">
        <v>80</v>
      </c>
      <c r="AW187" s="13" t="s">
        <v>35</v>
      </c>
      <c r="AX187" s="13" t="s">
        <v>73</v>
      </c>
      <c r="AY187" s="243" t="s">
        <v>188</v>
      </c>
    </row>
    <row r="188" s="14" customFormat="1">
      <c r="A188" s="14"/>
      <c r="B188" s="244"/>
      <c r="C188" s="245"/>
      <c r="D188" s="235" t="s">
        <v>198</v>
      </c>
      <c r="E188" s="246" t="s">
        <v>19</v>
      </c>
      <c r="F188" s="247" t="s">
        <v>295</v>
      </c>
      <c r="G188" s="245"/>
      <c r="H188" s="248">
        <v>3.3599999999999999</v>
      </c>
      <c r="I188" s="249"/>
      <c r="J188" s="245"/>
      <c r="K188" s="245"/>
      <c r="L188" s="250"/>
      <c r="M188" s="251"/>
      <c r="N188" s="252"/>
      <c r="O188" s="252"/>
      <c r="P188" s="252"/>
      <c r="Q188" s="252"/>
      <c r="R188" s="252"/>
      <c r="S188" s="252"/>
      <c r="T188" s="253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4" t="s">
        <v>198</v>
      </c>
      <c r="AU188" s="254" t="s">
        <v>82</v>
      </c>
      <c r="AV188" s="14" t="s">
        <v>82</v>
      </c>
      <c r="AW188" s="14" t="s">
        <v>35</v>
      </c>
      <c r="AX188" s="14" t="s">
        <v>73</v>
      </c>
      <c r="AY188" s="254" t="s">
        <v>188</v>
      </c>
    </row>
    <row r="189" s="15" customFormat="1">
      <c r="A189" s="15"/>
      <c r="B189" s="255"/>
      <c r="C189" s="256"/>
      <c r="D189" s="235" t="s">
        <v>198</v>
      </c>
      <c r="E189" s="257" t="s">
        <v>19</v>
      </c>
      <c r="F189" s="258" t="s">
        <v>229</v>
      </c>
      <c r="G189" s="256"/>
      <c r="H189" s="259">
        <v>9.6199999999999992</v>
      </c>
      <c r="I189" s="260"/>
      <c r="J189" s="256"/>
      <c r="K189" s="256"/>
      <c r="L189" s="261"/>
      <c r="M189" s="262"/>
      <c r="N189" s="263"/>
      <c r="O189" s="263"/>
      <c r="P189" s="263"/>
      <c r="Q189" s="263"/>
      <c r="R189" s="263"/>
      <c r="S189" s="263"/>
      <c r="T189" s="264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5" t="s">
        <v>198</v>
      </c>
      <c r="AU189" s="265" t="s">
        <v>82</v>
      </c>
      <c r="AV189" s="15" t="s">
        <v>135</v>
      </c>
      <c r="AW189" s="15" t="s">
        <v>35</v>
      </c>
      <c r="AX189" s="15" t="s">
        <v>80</v>
      </c>
      <c r="AY189" s="265" t="s">
        <v>188</v>
      </c>
    </row>
    <row r="190" s="2" customFormat="1" ht="21.75" customHeight="1">
      <c r="A190" s="40"/>
      <c r="B190" s="41"/>
      <c r="C190" s="215" t="s">
        <v>296</v>
      </c>
      <c r="D190" s="215" t="s">
        <v>190</v>
      </c>
      <c r="E190" s="216" t="s">
        <v>297</v>
      </c>
      <c r="F190" s="217" t="s">
        <v>298</v>
      </c>
      <c r="G190" s="218" t="s">
        <v>243</v>
      </c>
      <c r="H190" s="219">
        <v>9.7439999999999998</v>
      </c>
      <c r="I190" s="220"/>
      <c r="J190" s="221">
        <f>ROUND(I190*H190,2)</f>
        <v>0</v>
      </c>
      <c r="K190" s="217" t="s">
        <v>194</v>
      </c>
      <c r="L190" s="46"/>
      <c r="M190" s="222" t="s">
        <v>19</v>
      </c>
      <c r="N190" s="223" t="s">
        <v>44</v>
      </c>
      <c r="O190" s="86"/>
      <c r="P190" s="224">
        <f>O190*H190</f>
        <v>0</v>
      </c>
      <c r="Q190" s="224">
        <v>0</v>
      </c>
      <c r="R190" s="224">
        <f>Q190*H190</f>
        <v>0</v>
      </c>
      <c r="S190" s="224">
        <v>0.058999999999999997</v>
      </c>
      <c r="T190" s="225">
        <f>S190*H190</f>
        <v>0.57489599999999996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135</v>
      </c>
      <c r="AT190" s="226" t="s">
        <v>190</v>
      </c>
      <c r="AU190" s="226" t="s">
        <v>82</v>
      </c>
      <c r="AY190" s="19" t="s">
        <v>188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135</v>
      </c>
      <c r="BM190" s="226" t="s">
        <v>299</v>
      </c>
    </row>
    <row r="191" s="2" customFormat="1">
      <c r="A191" s="40"/>
      <c r="B191" s="41"/>
      <c r="C191" s="42"/>
      <c r="D191" s="228" t="s">
        <v>196</v>
      </c>
      <c r="E191" s="42"/>
      <c r="F191" s="229" t="s">
        <v>300</v>
      </c>
      <c r="G191" s="42"/>
      <c r="H191" s="42"/>
      <c r="I191" s="230"/>
      <c r="J191" s="42"/>
      <c r="K191" s="42"/>
      <c r="L191" s="46"/>
      <c r="M191" s="231"/>
      <c r="N191" s="232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196</v>
      </c>
      <c r="AU191" s="19" t="s">
        <v>82</v>
      </c>
    </row>
    <row r="192" s="13" customFormat="1">
      <c r="A192" s="13"/>
      <c r="B192" s="233"/>
      <c r="C192" s="234"/>
      <c r="D192" s="235" t="s">
        <v>198</v>
      </c>
      <c r="E192" s="236" t="s">
        <v>19</v>
      </c>
      <c r="F192" s="237" t="s">
        <v>301</v>
      </c>
      <c r="G192" s="234"/>
      <c r="H192" s="236" t="s">
        <v>19</v>
      </c>
      <c r="I192" s="238"/>
      <c r="J192" s="234"/>
      <c r="K192" s="234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198</v>
      </c>
      <c r="AU192" s="243" t="s">
        <v>82</v>
      </c>
      <c r="AV192" s="13" t="s">
        <v>80</v>
      </c>
      <c r="AW192" s="13" t="s">
        <v>35</v>
      </c>
      <c r="AX192" s="13" t="s">
        <v>73</v>
      </c>
      <c r="AY192" s="243" t="s">
        <v>188</v>
      </c>
    </row>
    <row r="193" s="14" customFormat="1">
      <c r="A193" s="14"/>
      <c r="B193" s="244"/>
      <c r="C193" s="245"/>
      <c r="D193" s="235" t="s">
        <v>198</v>
      </c>
      <c r="E193" s="246" t="s">
        <v>19</v>
      </c>
      <c r="F193" s="247" t="s">
        <v>302</v>
      </c>
      <c r="G193" s="245"/>
      <c r="H193" s="248">
        <v>2.3239999999999998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198</v>
      </c>
      <c r="AU193" s="254" t="s">
        <v>82</v>
      </c>
      <c r="AV193" s="14" t="s">
        <v>82</v>
      </c>
      <c r="AW193" s="14" t="s">
        <v>35</v>
      </c>
      <c r="AX193" s="14" t="s">
        <v>73</v>
      </c>
      <c r="AY193" s="254" t="s">
        <v>188</v>
      </c>
    </row>
    <row r="194" s="14" customFormat="1">
      <c r="A194" s="14"/>
      <c r="B194" s="244"/>
      <c r="C194" s="245"/>
      <c r="D194" s="235" t="s">
        <v>198</v>
      </c>
      <c r="E194" s="246" t="s">
        <v>19</v>
      </c>
      <c r="F194" s="247" t="s">
        <v>303</v>
      </c>
      <c r="G194" s="245"/>
      <c r="H194" s="248">
        <v>2.4359999999999999</v>
      </c>
      <c r="I194" s="249"/>
      <c r="J194" s="245"/>
      <c r="K194" s="245"/>
      <c r="L194" s="250"/>
      <c r="M194" s="251"/>
      <c r="N194" s="252"/>
      <c r="O194" s="252"/>
      <c r="P194" s="252"/>
      <c r="Q194" s="252"/>
      <c r="R194" s="252"/>
      <c r="S194" s="252"/>
      <c r="T194" s="25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4" t="s">
        <v>198</v>
      </c>
      <c r="AU194" s="254" t="s">
        <v>82</v>
      </c>
      <c r="AV194" s="14" t="s">
        <v>82</v>
      </c>
      <c r="AW194" s="14" t="s">
        <v>35</v>
      </c>
      <c r="AX194" s="14" t="s">
        <v>73</v>
      </c>
      <c r="AY194" s="254" t="s">
        <v>188</v>
      </c>
    </row>
    <row r="195" s="14" customFormat="1">
      <c r="A195" s="14"/>
      <c r="B195" s="244"/>
      <c r="C195" s="245"/>
      <c r="D195" s="235" t="s">
        <v>198</v>
      </c>
      <c r="E195" s="246" t="s">
        <v>19</v>
      </c>
      <c r="F195" s="247" t="s">
        <v>304</v>
      </c>
      <c r="G195" s="245"/>
      <c r="H195" s="248">
        <v>4.984</v>
      </c>
      <c r="I195" s="249"/>
      <c r="J195" s="245"/>
      <c r="K195" s="245"/>
      <c r="L195" s="250"/>
      <c r="M195" s="251"/>
      <c r="N195" s="252"/>
      <c r="O195" s="252"/>
      <c r="P195" s="252"/>
      <c r="Q195" s="252"/>
      <c r="R195" s="252"/>
      <c r="S195" s="252"/>
      <c r="T195" s="25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4" t="s">
        <v>198</v>
      </c>
      <c r="AU195" s="254" t="s">
        <v>82</v>
      </c>
      <c r="AV195" s="14" t="s">
        <v>82</v>
      </c>
      <c r="AW195" s="14" t="s">
        <v>35</v>
      </c>
      <c r="AX195" s="14" t="s">
        <v>73</v>
      </c>
      <c r="AY195" s="254" t="s">
        <v>188</v>
      </c>
    </row>
    <row r="196" s="15" customFormat="1">
      <c r="A196" s="15"/>
      <c r="B196" s="255"/>
      <c r="C196" s="256"/>
      <c r="D196" s="235" t="s">
        <v>198</v>
      </c>
      <c r="E196" s="257" t="s">
        <v>19</v>
      </c>
      <c r="F196" s="258" t="s">
        <v>229</v>
      </c>
      <c r="G196" s="256"/>
      <c r="H196" s="259">
        <v>9.7439999999999998</v>
      </c>
      <c r="I196" s="260"/>
      <c r="J196" s="256"/>
      <c r="K196" s="256"/>
      <c r="L196" s="261"/>
      <c r="M196" s="262"/>
      <c r="N196" s="263"/>
      <c r="O196" s="263"/>
      <c r="P196" s="263"/>
      <c r="Q196" s="263"/>
      <c r="R196" s="263"/>
      <c r="S196" s="263"/>
      <c r="T196" s="264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5" t="s">
        <v>198</v>
      </c>
      <c r="AU196" s="265" t="s">
        <v>82</v>
      </c>
      <c r="AV196" s="15" t="s">
        <v>135</v>
      </c>
      <c r="AW196" s="15" t="s">
        <v>35</v>
      </c>
      <c r="AX196" s="15" t="s">
        <v>80</v>
      </c>
      <c r="AY196" s="265" t="s">
        <v>188</v>
      </c>
    </row>
    <row r="197" s="2" customFormat="1" ht="21.75" customHeight="1">
      <c r="A197" s="40"/>
      <c r="B197" s="41"/>
      <c r="C197" s="215" t="s">
        <v>305</v>
      </c>
      <c r="D197" s="215" t="s">
        <v>190</v>
      </c>
      <c r="E197" s="216" t="s">
        <v>306</v>
      </c>
      <c r="F197" s="217" t="s">
        <v>307</v>
      </c>
      <c r="G197" s="218" t="s">
        <v>243</v>
      </c>
      <c r="H197" s="219">
        <v>61.195</v>
      </c>
      <c r="I197" s="220"/>
      <c r="J197" s="221">
        <f>ROUND(I197*H197,2)</f>
        <v>0</v>
      </c>
      <c r="K197" s="217" t="s">
        <v>194</v>
      </c>
      <c r="L197" s="46"/>
      <c r="M197" s="222" t="s">
        <v>19</v>
      </c>
      <c r="N197" s="223" t="s">
        <v>44</v>
      </c>
      <c r="O197" s="86"/>
      <c r="P197" s="224">
        <f>O197*H197</f>
        <v>0</v>
      </c>
      <c r="Q197" s="224">
        <v>0</v>
      </c>
      <c r="R197" s="224">
        <f>Q197*H197</f>
        <v>0</v>
      </c>
      <c r="S197" s="224">
        <v>0.050999999999999997</v>
      </c>
      <c r="T197" s="225">
        <f>S197*H197</f>
        <v>3.1209449999999999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6" t="s">
        <v>135</v>
      </c>
      <c r="AT197" s="226" t="s">
        <v>190</v>
      </c>
      <c r="AU197" s="226" t="s">
        <v>82</v>
      </c>
      <c r="AY197" s="19" t="s">
        <v>188</v>
      </c>
      <c r="BE197" s="227">
        <f>IF(N197="základní",J197,0)</f>
        <v>0</v>
      </c>
      <c r="BF197" s="227">
        <f>IF(N197="snížená",J197,0)</f>
        <v>0</v>
      </c>
      <c r="BG197" s="227">
        <f>IF(N197="zákl. přenesená",J197,0)</f>
        <v>0</v>
      </c>
      <c r="BH197" s="227">
        <f>IF(N197="sníž. přenesená",J197,0)</f>
        <v>0</v>
      </c>
      <c r="BI197" s="227">
        <f>IF(N197="nulová",J197,0)</f>
        <v>0</v>
      </c>
      <c r="BJ197" s="19" t="s">
        <v>80</v>
      </c>
      <c r="BK197" s="227">
        <f>ROUND(I197*H197,2)</f>
        <v>0</v>
      </c>
      <c r="BL197" s="19" t="s">
        <v>135</v>
      </c>
      <c r="BM197" s="226" t="s">
        <v>308</v>
      </c>
    </row>
    <row r="198" s="2" customFormat="1">
      <c r="A198" s="40"/>
      <c r="B198" s="41"/>
      <c r="C198" s="42"/>
      <c r="D198" s="228" t="s">
        <v>196</v>
      </c>
      <c r="E198" s="42"/>
      <c r="F198" s="229" t="s">
        <v>309</v>
      </c>
      <c r="G198" s="42"/>
      <c r="H198" s="42"/>
      <c r="I198" s="230"/>
      <c r="J198" s="42"/>
      <c r="K198" s="42"/>
      <c r="L198" s="46"/>
      <c r="M198" s="231"/>
      <c r="N198" s="232"/>
      <c r="O198" s="86"/>
      <c r="P198" s="86"/>
      <c r="Q198" s="86"/>
      <c r="R198" s="86"/>
      <c r="S198" s="86"/>
      <c r="T198" s="87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196</v>
      </c>
      <c r="AU198" s="19" t="s">
        <v>82</v>
      </c>
    </row>
    <row r="199" s="13" customFormat="1">
      <c r="A199" s="13"/>
      <c r="B199" s="233"/>
      <c r="C199" s="234"/>
      <c r="D199" s="235" t="s">
        <v>198</v>
      </c>
      <c r="E199" s="236" t="s">
        <v>19</v>
      </c>
      <c r="F199" s="237" t="s">
        <v>291</v>
      </c>
      <c r="G199" s="234"/>
      <c r="H199" s="236" t="s">
        <v>19</v>
      </c>
      <c r="I199" s="238"/>
      <c r="J199" s="234"/>
      <c r="K199" s="234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198</v>
      </c>
      <c r="AU199" s="243" t="s">
        <v>82</v>
      </c>
      <c r="AV199" s="13" t="s">
        <v>80</v>
      </c>
      <c r="AW199" s="13" t="s">
        <v>35</v>
      </c>
      <c r="AX199" s="13" t="s">
        <v>73</v>
      </c>
      <c r="AY199" s="243" t="s">
        <v>188</v>
      </c>
    </row>
    <row r="200" s="14" customFormat="1">
      <c r="A200" s="14"/>
      <c r="B200" s="244"/>
      <c r="C200" s="245"/>
      <c r="D200" s="235" t="s">
        <v>198</v>
      </c>
      <c r="E200" s="246" t="s">
        <v>19</v>
      </c>
      <c r="F200" s="247" t="s">
        <v>310</v>
      </c>
      <c r="G200" s="245"/>
      <c r="H200" s="248">
        <v>4.4800000000000004</v>
      </c>
      <c r="I200" s="249"/>
      <c r="J200" s="245"/>
      <c r="K200" s="245"/>
      <c r="L200" s="250"/>
      <c r="M200" s="251"/>
      <c r="N200" s="252"/>
      <c r="O200" s="252"/>
      <c r="P200" s="252"/>
      <c r="Q200" s="252"/>
      <c r="R200" s="252"/>
      <c r="S200" s="252"/>
      <c r="T200" s="25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4" t="s">
        <v>198</v>
      </c>
      <c r="AU200" s="254" t="s">
        <v>82</v>
      </c>
      <c r="AV200" s="14" t="s">
        <v>82</v>
      </c>
      <c r="AW200" s="14" t="s">
        <v>35</v>
      </c>
      <c r="AX200" s="14" t="s">
        <v>73</v>
      </c>
      <c r="AY200" s="254" t="s">
        <v>188</v>
      </c>
    </row>
    <row r="201" s="13" customFormat="1">
      <c r="A201" s="13"/>
      <c r="B201" s="233"/>
      <c r="C201" s="234"/>
      <c r="D201" s="235" t="s">
        <v>198</v>
      </c>
      <c r="E201" s="236" t="s">
        <v>19</v>
      </c>
      <c r="F201" s="237" t="s">
        <v>294</v>
      </c>
      <c r="G201" s="234"/>
      <c r="H201" s="236" t="s">
        <v>19</v>
      </c>
      <c r="I201" s="238"/>
      <c r="J201" s="234"/>
      <c r="K201" s="234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198</v>
      </c>
      <c r="AU201" s="243" t="s">
        <v>82</v>
      </c>
      <c r="AV201" s="13" t="s">
        <v>80</v>
      </c>
      <c r="AW201" s="13" t="s">
        <v>35</v>
      </c>
      <c r="AX201" s="13" t="s">
        <v>73</v>
      </c>
      <c r="AY201" s="243" t="s">
        <v>188</v>
      </c>
    </row>
    <row r="202" s="14" customFormat="1">
      <c r="A202" s="14"/>
      <c r="B202" s="244"/>
      <c r="C202" s="245"/>
      <c r="D202" s="235" t="s">
        <v>198</v>
      </c>
      <c r="E202" s="246" t="s">
        <v>19</v>
      </c>
      <c r="F202" s="247" t="s">
        <v>311</v>
      </c>
      <c r="G202" s="245"/>
      <c r="H202" s="248">
        <v>56.715000000000003</v>
      </c>
      <c r="I202" s="249"/>
      <c r="J202" s="245"/>
      <c r="K202" s="245"/>
      <c r="L202" s="250"/>
      <c r="M202" s="251"/>
      <c r="N202" s="252"/>
      <c r="O202" s="252"/>
      <c r="P202" s="252"/>
      <c r="Q202" s="252"/>
      <c r="R202" s="252"/>
      <c r="S202" s="252"/>
      <c r="T202" s="25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4" t="s">
        <v>198</v>
      </c>
      <c r="AU202" s="254" t="s">
        <v>82</v>
      </c>
      <c r="AV202" s="14" t="s">
        <v>82</v>
      </c>
      <c r="AW202" s="14" t="s">
        <v>35</v>
      </c>
      <c r="AX202" s="14" t="s">
        <v>73</v>
      </c>
      <c r="AY202" s="254" t="s">
        <v>188</v>
      </c>
    </row>
    <row r="203" s="15" customFormat="1">
      <c r="A203" s="15"/>
      <c r="B203" s="255"/>
      <c r="C203" s="256"/>
      <c r="D203" s="235" t="s">
        <v>198</v>
      </c>
      <c r="E203" s="257" t="s">
        <v>19</v>
      </c>
      <c r="F203" s="258" t="s">
        <v>229</v>
      </c>
      <c r="G203" s="256"/>
      <c r="H203" s="259">
        <v>61.195000000000007</v>
      </c>
      <c r="I203" s="260"/>
      <c r="J203" s="256"/>
      <c r="K203" s="256"/>
      <c r="L203" s="261"/>
      <c r="M203" s="262"/>
      <c r="N203" s="263"/>
      <c r="O203" s="263"/>
      <c r="P203" s="263"/>
      <c r="Q203" s="263"/>
      <c r="R203" s="263"/>
      <c r="S203" s="263"/>
      <c r="T203" s="264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5" t="s">
        <v>198</v>
      </c>
      <c r="AU203" s="265" t="s">
        <v>82</v>
      </c>
      <c r="AV203" s="15" t="s">
        <v>135</v>
      </c>
      <c r="AW203" s="15" t="s">
        <v>35</v>
      </c>
      <c r="AX203" s="15" t="s">
        <v>80</v>
      </c>
      <c r="AY203" s="265" t="s">
        <v>188</v>
      </c>
    </row>
    <row r="204" s="2" customFormat="1" ht="21.75" customHeight="1">
      <c r="A204" s="40"/>
      <c r="B204" s="41"/>
      <c r="C204" s="215" t="s">
        <v>312</v>
      </c>
      <c r="D204" s="215" t="s">
        <v>190</v>
      </c>
      <c r="E204" s="216" t="s">
        <v>313</v>
      </c>
      <c r="F204" s="217" t="s">
        <v>314</v>
      </c>
      <c r="G204" s="218" t="s">
        <v>243</v>
      </c>
      <c r="H204" s="219">
        <v>56.920000000000002</v>
      </c>
      <c r="I204" s="220"/>
      <c r="J204" s="221">
        <f>ROUND(I204*H204,2)</f>
        <v>0</v>
      </c>
      <c r="K204" s="217" t="s">
        <v>194</v>
      </c>
      <c r="L204" s="46"/>
      <c r="M204" s="222" t="s">
        <v>19</v>
      </c>
      <c r="N204" s="223" t="s">
        <v>44</v>
      </c>
      <c r="O204" s="86"/>
      <c r="P204" s="224">
        <f>O204*H204</f>
        <v>0</v>
      </c>
      <c r="Q204" s="224">
        <v>0</v>
      </c>
      <c r="R204" s="224">
        <f>Q204*H204</f>
        <v>0</v>
      </c>
      <c r="S204" s="224">
        <v>0.042999999999999997</v>
      </c>
      <c r="T204" s="225">
        <f>S204*H204</f>
        <v>2.4475599999999997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6" t="s">
        <v>135</v>
      </c>
      <c r="AT204" s="226" t="s">
        <v>190</v>
      </c>
      <c r="AU204" s="226" t="s">
        <v>82</v>
      </c>
      <c r="AY204" s="19" t="s">
        <v>188</v>
      </c>
      <c r="BE204" s="227">
        <f>IF(N204="základní",J204,0)</f>
        <v>0</v>
      </c>
      <c r="BF204" s="227">
        <f>IF(N204="snížená",J204,0)</f>
        <v>0</v>
      </c>
      <c r="BG204" s="227">
        <f>IF(N204="zákl. přenesená",J204,0)</f>
        <v>0</v>
      </c>
      <c r="BH204" s="227">
        <f>IF(N204="sníž. přenesená",J204,0)</f>
        <v>0</v>
      </c>
      <c r="BI204" s="227">
        <f>IF(N204="nulová",J204,0)</f>
        <v>0</v>
      </c>
      <c r="BJ204" s="19" t="s">
        <v>80</v>
      </c>
      <c r="BK204" s="227">
        <f>ROUND(I204*H204,2)</f>
        <v>0</v>
      </c>
      <c r="BL204" s="19" t="s">
        <v>135</v>
      </c>
      <c r="BM204" s="226" t="s">
        <v>315</v>
      </c>
    </row>
    <row r="205" s="2" customFormat="1">
      <c r="A205" s="40"/>
      <c r="B205" s="41"/>
      <c r="C205" s="42"/>
      <c r="D205" s="228" t="s">
        <v>196</v>
      </c>
      <c r="E205" s="42"/>
      <c r="F205" s="229" t="s">
        <v>316</v>
      </c>
      <c r="G205" s="42"/>
      <c r="H205" s="42"/>
      <c r="I205" s="230"/>
      <c r="J205" s="42"/>
      <c r="K205" s="42"/>
      <c r="L205" s="46"/>
      <c r="M205" s="231"/>
      <c r="N205" s="232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196</v>
      </c>
      <c r="AU205" s="19" t="s">
        <v>82</v>
      </c>
    </row>
    <row r="206" s="13" customFormat="1">
      <c r="A206" s="13"/>
      <c r="B206" s="233"/>
      <c r="C206" s="234"/>
      <c r="D206" s="235" t="s">
        <v>198</v>
      </c>
      <c r="E206" s="236" t="s">
        <v>19</v>
      </c>
      <c r="F206" s="237" t="s">
        <v>301</v>
      </c>
      <c r="G206" s="234"/>
      <c r="H206" s="236" t="s">
        <v>19</v>
      </c>
      <c r="I206" s="238"/>
      <c r="J206" s="234"/>
      <c r="K206" s="234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198</v>
      </c>
      <c r="AU206" s="243" t="s">
        <v>82</v>
      </c>
      <c r="AV206" s="13" t="s">
        <v>80</v>
      </c>
      <c r="AW206" s="13" t="s">
        <v>35</v>
      </c>
      <c r="AX206" s="13" t="s">
        <v>73</v>
      </c>
      <c r="AY206" s="243" t="s">
        <v>188</v>
      </c>
    </row>
    <row r="207" s="14" customFormat="1">
      <c r="A207" s="14"/>
      <c r="B207" s="244"/>
      <c r="C207" s="245"/>
      <c r="D207" s="235" t="s">
        <v>198</v>
      </c>
      <c r="E207" s="246" t="s">
        <v>19</v>
      </c>
      <c r="F207" s="247" t="s">
        <v>317</v>
      </c>
      <c r="G207" s="245"/>
      <c r="H207" s="248">
        <v>28.420000000000002</v>
      </c>
      <c r="I207" s="249"/>
      <c r="J207" s="245"/>
      <c r="K207" s="245"/>
      <c r="L207" s="250"/>
      <c r="M207" s="251"/>
      <c r="N207" s="252"/>
      <c r="O207" s="252"/>
      <c r="P207" s="252"/>
      <c r="Q207" s="252"/>
      <c r="R207" s="252"/>
      <c r="S207" s="252"/>
      <c r="T207" s="253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4" t="s">
        <v>198</v>
      </c>
      <c r="AU207" s="254" t="s">
        <v>82</v>
      </c>
      <c r="AV207" s="14" t="s">
        <v>82</v>
      </c>
      <c r="AW207" s="14" t="s">
        <v>35</v>
      </c>
      <c r="AX207" s="14" t="s">
        <v>73</v>
      </c>
      <c r="AY207" s="254" t="s">
        <v>188</v>
      </c>
    </row>
    <row r="208" s="14" customFormat="1">
      <c r="A208" s="14"/>
      <c r="B208" s="244"/>
      <c r="C208" s="245"/>
      <c r="D208" s="235" t="s">
        <v>198</v>
      </c>
      <c r="E208" s="246" t="s">
        <v>19</v>
      </c>
      <c r="F208" s="247" t="s">
        <v>318</v>
      </c>
      <c r="G208" s="245"/>
      <c r="H208" s="248">
        <v>8.0800000000000001</v>
      </c>
      <c r="I208" s="249"/>
      <c r="J208" s="245"/>
      <c r="K208" s="245"/>
      <c r="L208" s="250"/>
      <c r="M208" s="251"/>
      <c r="N208" s="252"/>
      <c r="O208" s="252"/>
      <c r="P208" s="252"/>
      <c r="Q208" s="252"/>
      <c r="R208" s="252"/>
      <c r="S208" s="252"/>
      <c r="T208" s="25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4" t="s">
        <v>198</v>
      </c>
      <c r="AU208" s="254" t="s">
        <v>82</v>
      </c>
      <c r="AV208" s="14" t="s">
        <v>82</v>
      </c>
      <c r="AW208" s="14" t="s">
        <v>35</v>
      </c>
      <c r="AX208" s="14" t="s">
        <v>73</v>
      </c>
      <c r="AY208" s="254" t="s">
        <v>188</v>
      </c>
    </row>
    <row r="209" s="14" customFormat="1">
      <c r="A209" s="14"/>
      <c r="B209" s="244"/>
      <c r="C209" s="245"/>
      <c r="D209" s="235" t="s">
        <v>198</v>
      </c>
      <c r="E209" s="246" t="s">
        <v>19</v>
      </c>
      <c r="F209" s="247" t="s">
        <v>319</v>
      </c>
      <c r="G209" s="245"/>
      <c r="H209" s="248">
        <v>16.32</v>
      </c>
      <c r="I209" s="249"/>
      <c r="J209" s="245"/>
      <c r="K209" s="245"/>
      <c r="L209" s="250"/>
      <c r="M209" s="251"/>
      <c r="N209" s="252"/>
      <c r="O209" s="252"/>
      <c r="P209" s="252"/>
      <c r="Q209" s="252"/>
      <c r="R209" s="252"/>
      <c r="S209" s="252"/>
      <c r="T209" s="253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4" t="s">
        <v>198</v>
      </c>
      <c r="AU209" s="254" t="s">
        <v>82</v>
      </c>
      <c r="AV209" s="14" t="s">
        <v>82</v>
      </c>
      <c r="AW209" s="14" t="s">
        <v>35</v>
      </c>
      <c r="AX209" s="14" t="s">
        <v>73</v>
      </c>
      <c r="AY209" s="254" t="s">
        <v>188</v>
      </c>
    </row>
    <row r="210" s="14" customFormat="1">
      <c r="A210" s="14"/>
      <c r="B210" s="244"/>
      <c r="C210" s="245"/>
      <c r="D210" s="235" t="s">
        <v>198</v>
      </c>
      <c r="E210" s="246" t="s">
        <v>19</v>
      </c>
      <c r="F210" s="247" t="s">
        <v>320</v>
      </c>
      <c r="G210" s="245"/>
      <c r="H210" s="248">
        <v>4.0999999999999996</v>
      </c>
      <c r="I210" s="249"/>
      <c r="J210" s="245"/>
      <c r="K210" s="245"/>
      <c r="L210" s="250"/>
      <c r="M210" s="251"/>
      <c r="N210" s="252"/>
      <c r="O210" s="252"/>
      <c r="P210" s="252"/>
      <c r="Q210" s="252"/>
      <c r="R210" s="252"/>
      <c r="S210" s="252"/>
      <c r="T210" s="253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4" t="s">
        <v>198</v>
      </c>
      <c r="AU210" s="254" t="s">
        <v>82</v>
      </c>
      <c r="AV210" s="14" t="s">
        <v>82</v>
      </c>
      <c r="AW210" s="14" t="s">
        <v>35</v>
      </c>
      <c r="AX210" s="14" t="s">
        <v>73</v>
      </c>
      <c r="AY210" s="254" t="s">
        <v>188</v>
      </c>
    </row>
    <row r="211" s="15" customFormat="1">
      <c r="A211" s="15"/>
      <c r="B211" s="255"/>
      <c r="C211" s="256"/>
      <c r="D211" s="235" t="s">
        <v>198</v>
      </c>
      <c r="E211" s="257" t="s">
        <v>19</v>
      </c>
      <c r="F211" s="258" t="s">
        <v>229</v>
      </c>
      <c r="G211" s="256"/>
      <c r="H211" s="259">
        <v>56.920000000000002</v>
      </c>
      <c r="I211" s="260"/>
      <c r="J211" s="256"/>
      <c r="K211" s="256"/>
      <c r="L211" s="261"/>
      <c r="M211" s="262"/>
      <c r="N211" s="263"/>
      <c r="O211" s="263"/>
      <c r="P211" s="263"/>
      <c r="Q211" s="263"/>
      <c r="R211" s="263"/>
      <c r="S211" s="263"/>
      <c r="T211" s="264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65" t="s">
        <v>198</v>
      </c>
      <c r="AU211" s="265" t="s">
        <v>82</v>
      </c>
      <c r="AV211" s="15" t="s">
        <v>135</v>
      </c>
      <c r="AW211" s="15" t="s">
        <v>35</v>
      </c>
      <c r="AX211" s="15" t="s">
        <v>80</v>
      </c>
      <c r="AY211" s="265" t="s">
        <v>188</v>
      </c>
    </row>
    <row r="212" s="2" customFormat="1" ht="21.75" customHeight="1">
      <c r="A212" s="40"/>
      <c r="B212" s="41"/>
      <c r="C212" s="215" t="s">
        <v>321</v>
      </c>
      <c r="D212" s="215" t="s">
        <v>190</v>
      </c>
      <c r="E212" s="216" t="s">
        <v>322</v>
      </c>
      <c r="F212" s="217" t="s">
        <v>323</v>
      </c>
      <c r="G212" s="218" t="s">
        <v>243</v>
      </c>
      <c r="H212" s="219">
        <v>7.2290000000000001</v>
      </c>
      <c r="I212" s="220"/>
      <c r="J212" s="221">
        <f>ROUND(I212*H212,2)</f>
        <v>0</v>
      </c>
      <c r="K212" s="217" t="s">
        <v>194</v>
      </c>
      <c r="L212" s="46"/>
      <c r="M212" s="222" t="s">
        <v>19</v>
      </c>
      <c r="N212" s="223" t="s">
        <v>44</v>
      </c>
      <c r="O212" s="86"/>
      <c r="P212" s="224">
        <f>O212*H212</f>
        <v>0</v>
      </c>
      <c r="Q212" s="224">
        <v>0</v>
      </c>
      <c r="R212" s="224">
        <f>Q212*H212</f>
        <v>0</v>
      </c>
      <c r="S212" s="224">
        <v>0.062</v>
      </c>
      <c r="T212" s="225">
        <f>S212*H212</f>
        <v>0.44819799999999999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6" t="s">
        <v>135</v>
      </c>
      <c r="AT212" s="226" t="s">
        <v>190</v>
      </c>
      <c r="AU212" s="226" t="s">
        <v>82</v>
      </c>
      <c r="AY212" s="19" t="s">
        <v>188</v>
      </c>
      <c r="BE212" s="227">
        <f>IF(N212="základní",J212,0)</f>
        <v>0</v>
      </c>
      <c r="BF212" s="227">
        <f>IF(N212="snížená",J212,0)</f>
        <v>0</v>
      </c>
      <c r="BG212" s="227">
        <f>IF(N212="zákl. přenesená",J212,0)</f>
        <v>0</v>
      </c>
      <c r="BH212" s="227">
        <f>IF(N212="sníž. přenesená",J212,0)</f>
        <v>0</v>
      </c>
      <c r="BI212" s="227">
        <f>IF(N212="nulová",J212,0)</f>
        <v>0</v>
      </c>
      <c r="BJ212" s="19" t="s">
        <v>80</v>
      </c>
      <c r="BK212" s="227">
        <f>ROUND(I212*H212,2)</f>
        <v>0</v>
      </c>
      <c r="BL212" s="19" t="s">
        <v>135</v>
      </c>
      <c r="BM212" s="226" t="s">
        <v>324</v>
      </c>
    </row>
    <row r="213" s="2" customFormat="1">
      <c r="A213" s="40"/>
      <c r="B213" s="41"/>
      <c r="C213" s="42"/>
      <c r="D213" s="228" t="s">
        <v>196</v>
      </c>
      <c r="E213" s="42"/>
      <c r="F213" s="229" t="s">
        <v>325</v>
      </c>
      <c r="G213" s="42"/>
      <c r="H213" s="42"/>
      <c r="I213" s="230"/>
      <c r="J213" s="42"/>
      <c r="K213" s="42"/>
      <c r="L213" s="46"/>
      <c r="M213" s="231"/>
      <c r="N213" s="232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196</v>
      </c>
      <c r="AU213" s="19" t="s">
        <v>82</v>
      </c>
    </row>
    <row r="214" s="13" customFormat="1">
      <c r="A214" s="13"/>
      <c r="B214" s="233"/>
      <c r="C214" s="234"/>
      <c r="D214" s="235" t="s">
        <v>198</v>
      </c>
      <c r="E214" s="236" t="s">
        <v>19</v>
      </c>
      <c r="F214" s="237" t="s">
        <v>326</v>
      </c>
      <c r="G214" s="234"/>
      <c r="H214" s="236" t="s">
        <v>19</v>
      </c>
      <c r="I214" s="238"/>
      <c r="J214" s="234"/>
      <c r="K214" s="234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198</v>
      </c>
      <c r="AU214" s="243" t="s">
        <v>82</v>
      </c>
      <c r="AV214" s="13" t="s">
        <v>80</v>
      </c>
      <c r="AW214" s="13" t="s">
        <v>35</v>
      </c>
      <c r="AX214" s="13" t="s">
        <v>73</v>
      </c>
      <c r="AY214" s="243" t="s">
        <v>188</v>
      </c>
    </row>
    <row r="215" s="14" customFormat="1">
      <c r="A215" s="14"/>
      <c r="B215" s="244"/>
      <c r="C215" s="245"/>
      <c r="D215" s="235" t="s">
        <v>198</v>
      </c>
      <c r="E215" s="246" t="s">
        <v>19</v>
      </c>
      <c r="F215" s="247" t="s">
        <v>327</v>
      </c>
      <c r="G215" s="245"/>
      <c r="H215" s="248">
        <v>1.8899999999999999</v>
      </c>
      <c r="I215" s="249"/>
      <c r="J215" s="245"/>
      <c r="K215" s="245"/>
      <c r="L215" s="250"/>
      <c r="M215" s="251"/>
      <c r="N215" s="252"/>
      <c r="O215" s="252"/>
      <c r="P215" s="252"/>
      <c r="Q215" s="252"/>
      <c r="R215" s="252"/>
      <c r="S215" s="252"/>
      <c r="T215" s="253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4" t="s">
        <v>198</v>
      </c>
      <c r="AU215" s="254" t="s">
        <v>82</v>
      </c>
      <c r="AV215" s="14" t="s">
        <v>82</v>
      </c>
      <c r="AW215" s="14" t="s">
        <v>35</v>
      </c>
      <c r="AX215" s="14" t="s">
        <v>73</v>
      </c>
      <c r="AY215" s="254" t="s">
        <v>188</v>
      </c>
    </row>
    <row r="216" s="13" customFormat="1">
      <c r="A216" s="13"/>
      <c r="B216" s="233"/>
      <c r="C216" s="234"/>
      <c r="D216" s="235" t="s">
        <v>198</v>
      </c>
      <c r="E216" s="236" t="s">
        <v>19</v>
      </c>
      <c r="F216" s="237" t="s">
        <v>328</v>
      </c>
      <c r="G216" s="234"/>
      <c r="H216" s="236" t="s">
        <v>19</v>
      </c>
      <c r="I216" s="238"/>
      <c r="J216" s="234"/>
      <c r="K216" s="234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198</v>
      </c>
      <c r="AU216" s="243" t="s">
        <v>82</v>
      </c>
      <c r="AV216" s="13" t="s">
        <v>80</v>
      </c>
      <c r="AW216" s="13" t="s">
        <v>35</v>
      </c>
      <c r="AX216" s="13" t="s">
        <v>73</v>
      </c>
      <c r="AY216" s="243" t="s">
        <v>188</v>
      </c>
    </row>
    <row r="217" s="14" customFormat="1">
      <c r="A217" s="14"/>
      <c r="B217" s="244"/>
      <c r="C217" s="245"/>
      <c r="D217" s="235" t="s">
        <v>198</v>
      </c>
      <c r="E217" s="246" t="s">
        <v>19</v>
      </c>
      <c r="F217" s="247" t="s">
        <v>329</v>
      </c>
      <c r="G217" s="245"/>
      <c r="H217" s="248">
        <v>2.9609999999999999</v>
      </c>
      <c r="I217" s="249"/>
      <c r="J217" s="245"/>
      <c r="K217" s="245"/>
      <c r="L217" s="250"/>
      <c r="M217" s="251"/>
      <c r="N217" s="252"/>
      <c r="O217" s="252"/>
      <c r="P217" s="252"/>
      <c r="Q217" s="252"/>
      <c r="R217" s="252"/>
      <c r="S217" s="252"/>
      <c r="T217" s="253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4" t="s">
        <v>198</v>
      </c>
      <c r="AU217" s="254" t="s">
        <v>82</v>
      </c>
      <c r="AV217" s="14" t="s">
        <v>82</v>
      </c>
      <c r="AW217" s="14" t="s">
        <v>35</v>
      </c>
      <c r="AX217" s="14" t="s">
        <v>73</v>
      </c>
      <c r="AY217" s="254" t="s">
        <v>188</v>
      </c>
    </row>
    <row r="218" s="14" customFormat="1">
      <c r="A218" s="14"/>
      <c r="B218" s="244"/>
      <c r="C218" s="245"/>
      <c r="D218" s="235" t="s">
        <v>198</v>
      </c>
      <c r="E218" s="246" t="s">
        <v>19</v>
      </c>
      <c r="F218" s="247" t="s">
        <v>330</v>
      </c>
      <c r="G218" s="245"/>
      <c r="H218" s="248">
        <v>2.3780000000000001</v>
      </c>
      <c r="I218" s="249"/>
      <c r="J218" s="245"/>
      <c r="K218" s="245"/>
      <c r="L218" s="250"/>
      <c r="M218" s="251"/>
      <c r="N218" s="252"/>
      <c r="O218" s="252"/>
      <c r="P218" s="252"/>
      <c r="Q218" s="252"/>
      <c r="R218" s="252"/>
      <c r="S218" s="252"/>
      <c r="T218" s="25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4" t="s">
        <v>198</v>
      </c>
      <c r="AU218" s="254" t="s">
        <v>82</v>
      </c>
      <c r="AV218" s="14" t="s">
        <v>82</v>
      </c>
      <c r="AW218" s="14" t="s">
        <v>35</v>
      </c>
      <c r="AX218" s="14" t="s">
        <v>73</v>
      </c>
      <c r="AY218" s="254" t="s">
        <v>188</v>
      </c>
    </row>
    <row r="219" s="15" customFormat="1">
      <c r="A219" s="15"/>
      <c r="B219" s="255"/>
      <c r="C219" s="256"/>
      <c r="D219" s="235" t="s">
        <v>198</v>
      </c>
      <c r="E219" s="257" t="s">
        <v>19</v>
      </c>
      <c r="F219" s="258" t="s">
        <v>229</v>
      </c>
      <c r="G219" s="256"/>
      <c r="H219" s="259">
        <v>7.2290000000000001</v>
      </c>
      <c r="I219" s="260"/>
      <c r="J219" s="256"/>
      <c r="K219" s="256"/>
      <c r="L219" s="261"/>
      <c r="M219" s="262"/>
      <c r="N219" s="263"/>
      <c r="O219" s="263"/>
      <c r="P219" s="263"/>
      <c r="Q219" s="263"/>
      <c r="R219" s="263"/>
      <c r="S219" s="263"/>
      <c r="T219" s="264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65" t="s">
        <v>198</v>
      </c>
      <c r="AU219" s="265" t="s">
        <v>82</v>
      </c>
      <c r="AV219" s="15" t="s">
        <v>135</v>
      </c>
      <c r="AW219" s="15" t="s">
        <v>35</v>
      </c>
      <c r="AX219" s="15" t="s">
        <v>80</v>
      </c>
      <c r="AY219" s="265" t="s">
        <v>188</v>
      </c>
    </row>
    <row r="220" s="2" customFormat="1" ht="33" customHeight="1">
      <c r="A220" s="40"/>
      <c r="B220" s="41"/>
      <c r="C220" s="215" t="s">
        <v>8</v>
      </c>
      <c r="D220" s="215" t="s">
        <v>190</v>
      </c>
      <c r="E220" s="216" t="s">
        <v>331</v>
      </c>
      <c r="F220" s="217" t="s">
        <v>332</v>
      </c>
      <c r="G220" s="218" t="s">
        <v>193</v>
      </c>
      <c r="H220" s="219">
        <v>4479.5500000000002</v>
      </c>
      <c r="I220" s="220"/>
      <c r="J220" s="221">
        <f>ROUND(I220*H220,2)</f>
        <v>0</v>
      </c>
      <c r="K220" s="217" t="s">
        <v>194</v>
      </c>
      <c r="L220" s="46"/>
      <c r="M220" s="222" t="s">
        <v>19</v>
      </c>
      <c r="N220" s="223" t="s">
        <v>44</v>
      </c>
      <c r="O220" s="86"/>
      <c r="P220" s="224">
        <f>O220*H220</f>
        <v>0</v>
      </c>
      <c r="Q220" s="224">
        <v>0</v>
      </c>
      <c r="R220" s="224">
        <f>Q220*H220</f>
        <v>0</v>
      </c>
      <c r="S220" s="224">
        <v>0.65000000000000002</v>
      </c>
      <c r="T220" s="225">
        <f>S220*H220</f>
        <v>2911.7075000000004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6" t="s">
        <v>135</v>
      </c>
      <c r="AT220" s="226" t="s">
        <v>190</v>
      </c>
      <c r="AU220" s="226" t="s">
        <v>82</v>
      </c>
      <c r="AY220" s="19" t="s">
        <v>188</v>
      </c>
      <c r="BE220" s="227">
        <f>IF(N220="základní",J220,0)</f>
        <v>0</v>
      </c>
      <c r="BF220" s="227">
        <f>IF(N220="snížená",J220,0)</f>
        <v>0</v>
      </c>
      <c r="BG220" s="227">
        <f>IF(N220="zákl. přenesená",J220,0)</f>
        <v>0</v>
      </c>
      <c r="BH220" s="227">
        <f>IF(N220="sníž. přenesená",J220,0)</f>
        <v>0</v>
      </c>
      <c r="BI220" s="227">
        <f>IF(N220="nulová",J220,0)</f>
        <v>0</v>
      </c>
      <c r="BJ220" s="19" t="s">
        <v>80</v>
      </c>
      <c r="BK220" s="227">
        <f>ROUND(I220*H220,2)</f>
        <v>0</v>
      </c>
      <c r="BL220" s="19" t="s">
        <v>135</v>
      </c>
      <c r="BM220" s="226" t="s">
        <v>333</v>
      </c>
    </row>
    <row r="221" s="2" customFormat="1">
      <c r="A221" s="40"/>
      <c r="B221" s="41"/>
      <c r="C221" s="42"/>
      <c r="D221" s="228" t="s">
        <v>196</v>
      </c>
      <c r="E221" s="42"/>
      <c r="F221" s="229" t="s">
        <v>334</v>
      </c>
      <c r="G221" s="42"/>
      <c r="H221" s="42"/>
      <c r="I221" s="230"/>
      <c r="J221" s="42"/>
      <c r="K221" s="42"/>
      <c r="L221" s="46"/>
      <c r="M221" s="231"/>
      <c r="N221" s="232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196</v>
      </c>
      <c r="AU221" s="19" t="s">
        <v>82</v>
      </c>
    </row>
    <row r="222" s="13" customFormat="1">
      <c r="A222" s="13"/>
      <c r="B222" s="233"/>
      <c r="C222" s="234"/>
      <c r="D222" s="235" t="s">
        <v>198</v>
      </c>
      <c r="E222" s="236" t="s">
        <v>19</v>
      </c>
      <c r="F222" s="237" t="s">
        <v>335</v>
      </c>
      <c r="G222" s="234"/>
      <c r="H222" s="236" t="s">
        <v>19</v>
      </c>
      <c r="I222" s="238"/>
      <c r="J222" s="234"/>
      <c r="K222" s="234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198</v>
      </c>
      <c r="AU222" s="243" t="s">
        <v>82</v>
      </c>
      <c r="AV222" s="13" t="s">
        <v>80</v>
      </c>
      <c r="AW222" s="13" t="s">
        <v>35</v>
      </c>
      <c r="AX222" s="13" t="s">
        <v>73</v>
      </c>
      <c r="AY222" s="243" t="s">
        <v>188</v>
      </c>
    </row>
    <row r="223" s="14" customFormat="1">
      <c r="A223" s="14"/>
      <c r="B223" s="244"/>
      <c r="C223" s="245"/>
      <c r="D223" s="235" t="s">
        <v>198</v>
      </c>
      <c r="E223" s="246" t="s">
        <v>19</v>
      </c>
      <c r="F223" s="247" t="s">
        <v>336</v>
      </c>
      <c r="G223" s="245"/>
      <c r="H223" s="248">
        <v>4344.6940000000004</v>
      </c>
      <c r="I223" s="249"/>
      <c r="J223" s="245"/>
      <c r="K223" s="245"/>
      <c r="L223" s="250"/>
      <c r="M223" s="251"/>
      <c r="N223" s="252"/>
      <c r="O223" s="252"/>
      <c r="P223" s="252"/>
      <c r="Q223" s="252"/>
      <c r="R223" s="252"/>
      <c r="S223" s="252"/>
      <c r="T223" s="25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4" t="s">
        <v>198</v>
      </c>
      <c r="AU223" s="254" t="s">
        <v>82</v>
      </c>
      <c r="AV223" s="14" t="s">
        <v>82</v>
      </c>
      <c r="AW223" s="14" t="s">
        <v>35</v>
      </c>
      <c r="AX223" s="14" t="s">
        <v>73</v>
      </c>
      <c r="AY223" s="254" t="s">
        <v>188</v>
      </c>
    </row>
    <row r="224" s="14" customFormat="1">
      <c r="A224" s="14"/>
      <c r="B224" s="244"/>
      <c r="C224" s="245"/>
      <c r="D224" s="235" t="s">
        <v>198</v>
      </c>
      <c r="E224" s="246" t="s">
        <v>19</v>
      </c>
      <c r="F224" s="247" t="s">
        <v>337</v>
      </c>
      <c r="G224" s="245"/>
      <c r="H224" s="248">
        <v>12.635999999999999</v>
      </c>
      <c r="I224" s="249"/>
      <c r="J224" s="245"/>
      <c r="K224" s="245"/>
      <c r="L224" s="250"/>
      <c r="M224" s="251"/>
      <c r="N224" s="252"/>
      <c r="O224" s="252"/>
      <c r="P224" s="252"/>
      <c r="Q224" s="252"/>
      <c r="R224" s="252"/>
      <c r="S224" s="252"/>
      <c r="T224" s="253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4" t="s">
        <v>198</v>
      </c>
      <c r="AU224" s="254" t="s">
        <v>82</v>
      </c>
      <c r="AV224" s="14" t="s">
        <v>82</v>
      </c>
      <c r="AW224" s="14" t="s">
        <v>35</v>
      </c>
      <c r="AX224" s="14" t="s">
        <v>73</v>
      </c>
      <c r="AY224" s="254" t="s">
        <v>188</v>
      </c>
    </row>
    <row r="225" s="14" customFormat="1">
      <c r="A225" s="14"/>
      <c r="B225" s="244"/>
      <c r="C225" s="245"/>
      <c r="D225" s="235" t="s">
        <v>198</v>
      </c>
      <c r="E225" s="246" t="s">
        <v>19</v>
      </c>
      <c r="F225" s="247" t="s">
        <v>338</v>
      </c>
      <c r="G225" s="245"/>
      <c r="H225" s="248">
        <v>31.5</v>
      </c>
      <c r="I225" s="249"/>
      <c r="J225" s="245"/>
      <c r="K225" s="245"/>
      <c r="L225" s="250"/>
      <c r="M225" s="251"/>
      <c r="N225" s="252"/>
      <c r="O225" s="252"/>
      <c r="P225" s="252"/>
      <c r="Q225" s="252"/>
      <c r="R225" s="252"/>
      <c r="S225" s="252"/>
      <c r="T225" s="253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4" t="s">
        <v>198</v>
      </c>
      <c r="AU225" s="254" t="s">
        <v>82</v>
      </c>
      <c r="AV225" s="14" t="s">
        <v>82</v>
      </c>
      <c r="AW225" s="14" t="s">
        <v>35</v>
      </c>
      <c r="AX225" s="14" t="s">
        <v>73</v>
      </c>
      <c r="AY225" s="254" t="s">
        <v>188</v>
      </c>
    </row>
    <row r="226" s="14" customFormat="1">
      <c r="A226" s="14"/>
      <c r="B226" s="244"/>
      <c r="C226" s="245"/>
      <c r="D226" s="235" t="s">
        <v>198</v>
      </c>
      <c r="E226" s="246" t="s">
        <v>19</v>
      </c>
      <c r="F226" s="247" t="s">
        <v>339</v>
      </c>
      <c r="G226" s="245"/>
      <c r="H226" s="248">
        <v>90.719999999999999</v>
      </c>
      <c r="I226" s="249"/>
      <c r="J226" s="245"/>
      <c r="K226" s="245"/>
      <c r="L226" s="250"/>
      <c r="M226" s="251"/>
      <c r="N226" s="252"/>
      <c r="O226" s="252"/>
      <c r="P226" s="252"/>
      <c r="Q226" s="252"/>
      <c r="R226" s="252"/>
      <c r="S226" s="252"/>
      <c r="T226" s="25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4" t="s">
        <v>198</v>
      </c>
      <c r="AU226" s="254" t="s">
        <v>82</v>
      </c>
      <c r="AV226" s="14" t="s">
        <v>82</v>
      </c>
      <c r="AW226" s="14" t="s">
        <v>35</v>
      </c>
      <c r="AX226" s="14" t="s">
        <v>73</v>
      </c>
      <c r="AY226" s="254" t="s">
        <v>188</v>
      </c>
    </row>
    <row r="227" s="15" customFormat="1">
      <c r="A227" s="15"/>
      <c r="B227" s="255"/>
      <c r="C227" s="256"/>
      <c r="D227" s="235" t="s">
        <v>198</v>
      </c>
      <c r="E227" s="257" t="s">
        <v>19</v>
      </c>
      <c r="F227" s="258" t="s">
        <v>229</v>
      </c>
      <c r="G227" s="256"/>
      <c r="H227" s="259">
        <v>4479.5500000000011</v>
      </c>
      <c r="I227" s="260"/>
      <c r="J227" s="256"/>
      <c r="K227" s="256"/>
      <c r="L227" s="261"/>
      <c r="M227" s="262"/>
      <c r="N227" s="263"/>
      <c r="O227" s="263"/>
      <c r="P227" s="263"/>
      <c r="Q227" s="263"/>
      <c r="R227" s="263"/>
      <c r="S227" s="263"/>
      <c r="T227" s="264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5" t="s">
        <v>198</v>
      </c>
      <c r="AU227" s="265" t="s">
        <v>82</v>
      </c>
      <c r="AV227" s="15" t="s">
        <v>135</v>
      </c>
      <c r="AW227" s="15" t="s">
        <v>35</v>
      </c>
      <c r="AX227" s="15" t="s">
        <v>80</v>
      </c>
      <c r="AY227" s="265" t="s">
        <v>188</v>
      </c>
    </row>
    <row r="228" s="12" customFormat="1" ht="22.8" customHeight="1">
      <c r="A228" s="12"/>
      <c r="B228" s="199"/>
      <c r="C228" s="200"/>
      <c r="D228" s="201" t="s">
        <v>72</v>
      </c>
      <c r="E228" s="213" t="s">
        <v>340</v>
      </c>
      <c r="F228" s="213" t="s">
        <v>341</v>
      </c>
      <c r="G228" s="200"/>
      <c r="H228" s="200"/>
      <c r="I228" s="203"/>
      <c r="J228" s="214">
        <f>BK228</f>
        <v>0</v>
      </c>
      <c r="K228" s="200"/>
      <c r="L228" s="205"/>
      <c r="M228" s="206"/>
      <c r="N228" s="207"/>
      <c r="O228" s="207"/>
      <c r="P228" s="208">
        <f>SUM(P229:P270)</f>
        <v>0</v>
      </c>
      <c r="Q228" s="207"/>
      <c r="R228" s="208">
        <f>SUM(R229:R270)</f>
        <v>0</v>
      </c>
      <c r="S228" s="207"/>
      <c r="T228" s="209">
        <f>SUM(T229:T270)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10" t="s">
        <v>80</v>
      </c>
      <c r="AT228" s="211" t="s">
        <v>72</v>
      </c>
      <c r="AU228" s="211" t="s">
        <v>80</v>
      </c>
      <c r="AY228" s="210" t="s">
        <v>188</v>
      </c>
      <c r="BK228" s="212">
        <f>SUM(BK229:BK270)</f>
        <v>0</v>
      </c>
    </row>
    <row r="229" s="2" customFormat="1" ht="24.15" customHeight="1">
      <c r="A229" s="40"/>
      <c r="B229" s="41"/>
      <c r="C229" s="215" t="s">
        <v>342</v>
      </c>
      <c r="D229" s="215" t="s">
        <v>190</v>
      </c>
      <c r="E229" s="216" t="s">
        <v>343</v>
      </c>
      <c r="F229" s="217" t="s">
        <v>344</v>
      </c>
      <c r="G229" s="218" t="s">
        <v>345</v>
      </c>
      <c r="H229" s="219">
        <v>2934.9259999999999</v>
      </c>
      <c r="I229" s="220"/>
      <c r="J229" s="221">
        <f>ROUND(I229*H229,2)</f>
        <v>0</v>
      </c>
      <c r="K229" s="217" t="s">
        <v>194</v>
      </c>
      <c r="L229" s="46"/>
      <c r="M229" s="222" t="s">
        <v>19</v>
      </c>
      <c r="N229" s="223" t="s">
        <v>44</v>
      </c>
      <c r="O229" s="86"/>
      <c r="P229" s="224">
        <f>O229*H229</f>
        <v>0</v>
      </c>
      <c r="Q229" s="224">
        <v>0</v>
      </c>
      <c r="R229" s="224">
        <f>Q229*H229</f>
        <v>0</v>
      </c>
      <c r="S229" s="224">
        <v>0</v>
      </c>
      <c r="T229" s="225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6" t="s">
        <v>135</v>
      </c>
      <c r="AT229" s="226" t="s">
        <v>190</v>
      </c>
      <c r="AU229" s="226" t="s">
        <v>82</v>
      </c>
      <c r="AY229" s="19" t="s">
        <v>188</v>
      </c>
      <c r="BE229" s="227">
        <f>IF(N229="základní",J229,0)</f>
        <v>0</v>
      </c>
      <c r="BF229" s="227">
        <f>IF(N229="snížená",J229,0)</f>
        <v>0</v>
      </c>
      <c r="BG229" s="227">
        <f>IF(N229="zákl. přenesená",J229,0)</f>
        <v>0</v>
      </c>
      <c r="BH229" s="227">
        <f>IF(N229="sníž. přenesená",J229,0)</f>
        <v>0</v>
      </c>
      <c r="BI229" s="227">
        <f>IF(N229="nulová",J229,0)</f>
        <v>0</v>
      </c>
      <c r="BJ229" s="19" t="s">
        <v>80</v>
      </c>
      <c r="BK229" s="227">
        <f>ROUND(I229*H229,2)</f>
        <v>0</v>
      </c>
      <c r="BL229" s="19" t="s">
        <v>135</v>
      </c>
      <c r="BM229" s="226" t="s">
        <v>346</v>
      </c>
    </row>
    <row r="230" s="2" customFormat="1">
      <c r="A230" s="40"/>
      <c r="B230" s="41"/>
      <c r="C230" s="42"/>
      <c r="D230" s="228" t="s">
        <v>196</v>
      </c>
      <c r="E230" s="42"/>
      <c r="F230" s="229" t="s">
        <v>347</v>
      </c>
      <c r="G230" s="42"/>
      <c r="H230" s="42"/>
      <c r="I230" s="230"/>
      <c r="J230" s="42"/>
      <c r="K230" s="42"/>
      <c r="L230" s="46"/>
      <c r="M230" s="231"/>
      <c r="N230" s="232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196</v>
      </c>
      <c r="AU230" s="19" t="s">
        <v>82</v>
      </c>
    </row>
    <row r="231" s="2" customFormat="1" ht="21.75" customHeight="1">
      <c r="A231" s="40"/>
      <c r="B231" s="41"/>
      <c r="C231" s="215" t="s">
        <v>348</v>
      </c>
      <c r="D231" s="215" t="s">
        <v>190</v>
      </c>
      <c r="E231" s="216" t="s">
        <v>349</v>
      </c>
      <c r="F231" s="217" t="s">
        <v>350</v>
      </c>
      <c r="G231" s="218" t="s">
        <v>345</v>
      </c>
      <c r="H231" s="219">
        <v>1316.3879999999999</v>
      </c>
      <c r="I231" s="220"/>
      <c r="J231" s="221">
        <f>ROUND(I231*H231,2)</f>
        <v>0</v>
      </c>
      <c r="K231" s="217" t="s">
        <v>194</v>
      </c>
      <c r="L231" s="46"/>
      <c r="M231" s="222" t="s">
        <v>19</v>
      </c>
      <c r="N231" s="223" t="s">
        <v>44</v>
      </c>
      <c r="O231" s="86"/>
      <c r="P231" s="224">
        <f>O231*H231</f>
        <v>0</v>
      </c>
      <c r="Q231" s="224">
        <v>0</v>
      </c>
      <c r="R231" s="224">
        <f>Q231*H231</f>
        <v>0</v>
      </c>
      <c r="S231" s="224">
        <v>0</v>
      </c>
      <c r="T231" s="225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6" t="s">
        <v>135</v>
      </c>
      <c r="AT231" s="226" t="s">
        <v>190</v>
      </c>
      <c r="AU231" s="226" t="s">
        <v>82</v>
      </c>
      <c r="AY231" s="19" t="s">
        <v>188</v>
      </c>
      <c r="BE231" s="227">
        <f>IF(N231="základní",J231,0)</f>
        <v>0</v>
      </c>
      <c r="BF231" s="227">
        <f>IF(N231="snížená",J231,0)</f>
        <v>0</v>
      </c>
      <c r="BG231" s="227">
        <f>IF(N231="zákl. přenesená",J231,0)</f>
        <v>0</v>
      </c>
      <c r="BH231" s="227">
        <f>IF(N231="sníž. přenesená",J231,0)</f>
        <v>0</v>
      </c>
      <c r="BI231" s="227">
        <f>IF(N231="nulová",J231,0)</f>
        <v>0</v>
      </c>
      <c r="BJ231" s="19" t="s">
        <v>80</v>
      </c>
      <c r="BK231" s="227">
        <f>ROUND(I231*H231,2)</f>
        <v>0</v>
      </c>
      <c r="BL231" s="19" t="s">
        <v>135</v>
      </c>
      <c r="BM231" s="226" t="s">
        <v>351</v>
      </c>
    </row>
    <row r="232" s="2" customFormat="1">
      <c r="A232" s="40"/>
      <c r="B232" s="41"/>
      <c r="C232" s="42"/>
      <c r="D232" s="228" t="s">
        <v>196</v>
      </c>
      <c r="E232" s="42"/>
      <c r="F232" s="229" t="s">
        <v>352</v>
      </c>
      <c r="G232" s="42"/>
      <c r="H232" s="42"/>
      <c r="I232" s="230"/>
      <c r="J232" s="42"/>
      <c r="K232" s="42"/>
      <c r="L232" s="46"/>
      <c r="M232" s="231"/>
      <c r="N232" s="232"/>
      <c r="O232" s="86"/>
      <c r="P232" s="86"/>
      <c r="Q232" s="86"/>
      <c r="R232" s="86"/>
      <c r="S232" s="86"/>
      <c r="T232" s="87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196</v>
      </c>
      <c r="AU232" s="19" t="s">
        <v>82</v>
      </c>
    </row>
    <row r="233" s="14" customFormat="1">
      <c r="A233" s="14"/>
      <c r="B233" s="244"/>
      <c r="C233" s="245"/>
      <c r="D233" s="235" t="s">
        <v>198</v>
      </c>
      <c r="E233" s="246" t="s">
        <v>19</v>
      </c>
      <c r="F233" s="247" t="s">
        <v>353</v>
      </c>
      <c r="G233" s="245"/>
      <c r="H233" s="248">
        <v>2934.9259999999999</v>
      </c>
      <c r="I233" s="249"/>
      <c r="J233" s="245"/>
      <c r="K233" s="245"/>
      <c r="L233" s="250"/>
      <c r="M233" s="251"/>
      <c r="N233" s="252"/>
      <c r="O233" s="252"/>
      <c r="P233" s="252"/>
      <c r="Q233" s="252"/>
      <c r="R233" s="252"/>
      <c r="S233" s="252"/>
      <c r="T233" s="253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4" t="s">
        <v>198</v>
      </c>
      <c r="AU233" s="254" t="s">
        <v>82</v>
      </c>
      <c r="AV233" s="14" t="s">
        <v>82</v>
      </c>
      <c r="AW233" s="14" t="s">
        <v>35</v>
      </c>
      <c r="AX233" s="14" t="s">
        <v>73</v>
      </c>
      <c r="AY233" s="254" t="s">
        <v>188</v>
      </c>
    </row>
    <row r="234" s="14" customFormat="1">
      <c r="A234" s="14"/>
      <c r="B234" s="244"/>
      <c r="C234" s="245"/>
      <c r="D234" s="235" t="s">
        <v>198</v>
      </c>
      <c r="E234" s="246" t="s">
        <v>19</v>
      </c>
      <c r="F234" s="247" t="s">
        <v>354</v>
      </c>
      <c r="G234" s="245"/>
      <c r="H234" s="248">
        <v>-1618.538</v>
      </c>
      <c r="I234" s="249"/>
      <c r="J234" s="245"/>
      <c r="K234" s="245"/>
      <c r="L234" s="250"/>
      <c r="M234" s="251"/>
      <c r="N234" s="252"/>
      <c r="O234" s="252"/>
      <c r="P234" s="252"/>
      <c r="Q234" s="252"/>
      <c r="R234" s="252"/>
      <c r="S234" s="252"/>
      <c r="T234" s="25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4" t="s">
        <v>198</v>
      </c>
      <c r="AU234" s="254" t="s">
        <v>82</v>
      </c>
      <c r="AV234" s="14" t="s">
        <v>82</v>
      </c>
      <c r="AW234" s="14" t="s">
        <v>35</v>
      </c>
      <c r="AX234" s="14" t="s">
        <v>73</v>
      </c>
      <c r="AY234" s="254" t="s">
        <v>188</v>
      </c>
    </row>
    <row r="235" s="15" customFormat="1">
      <c r="A235" s="15"/>
      <c r="B235" s="255"/>
      <c r="C235" s="256"/>
      <c r="D235" s="235" t="s">
        <v>198</v>
      </c>
      <c r="E235" s="257" t="s">
        <v>19</v>
      </c>
      <c r="F235" s="258" t="s">
        <v>229</v>
      </c>
      <c r="G235" s="256"/>
      <c r="H235" s="259">
        <v>1316.3879999999999</v>
      </c>
      <c r="I235" s="260"/>
      <c r="J235" s="256"/>
      <c r="K235" s="256"/>
      <c r="L235" s="261"/>
      <c r="M235" s="262"/>
      <c r="N235" s="263"/>
      <c r="O235" s="263"/>
      <c r="P235" s="263"/>
      <c r="Q235" s="263"/>
      <c r="R235" s="263"/>
      <c r="S235" s="263"/>
      <c r="T235" s="264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65" t="s">
        <v>198</v>
      </c>
      <c r="AU235" s="265" t="s">
        <v>82</v>
      </c>
      <c r="AV235" s="15" t="s">
        <v>135</v>
      </c>
      <c r="AW235" s="15" t="s">
        <v>35</v>
      </c>
      <c r="AX235" s="15" t="s">
        <v>80</v>
      </c>
      <c r="AY235" s="265" t="s">
        <v>188</v>
      </c>
    </row>
    <row r="236" s="2" customFormat="1" ht="24.15" customHeight="1">
      <c r="A236" s="40"/>
      <c r="B236" s="41"/>
      <c r="C236" s="215" t="s">
        <v>355</v>
      </c>
      <c r="D236" s="215" t="s">
        <v>190</v>
      </c>
      <c r="E236" s="216" t="s">
        <v>356</v>
      </c>
      <c r="F236" s="217" t="s">
        <v>357</v>
      </c>
      <c r="G236" s="218" t="s">
        <v>345</v>
      </c>
      <c r="H236" s="219">
        <v>7898.3280000000004</v>
      </c>
      <c r="I236" s="220"/>
      <c r="J236" s="221">
        <f>ROUND(I236*H236,2)</f>
        <v>0</v>
      </c>
      <c r="K236" s="217" t="s">
        <v>194</v>
      </c>
      <c r="L236" s="46"/>
      <c r="M236" s="222" t="s">
        <v>19</v>
      </c>
      <c r="N236" s="223" t="s">
        <v>44</v>
      </c>
      <c r="O236" s="86"/>
      <c r="P236" s="224">
        <f>O236*H236</f>
        <v>0</v>
      </c>
      <c r="Q236" s="224">
        <v>0</v>
      </c>
      <c r="R236" s="224">
        <f>Q236*H236</f>
        <v>0</v>
      </c>
      <c r="S236" s="224">
        <v>0</v>
      </c>
      <c r="T236" s="225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6" t="s">
        <v>135</v>
      </c>
      <c r="AT236" s="226" t="s">
        <v>190</v>
      </c>
      <c r="AU236" s="226" t="s">
        <v>82</v>
      </c>
      <c r="AY236" s="19" t="s">
        <v>188</v>
      </c>
      <c r="BE236" s="227">
        <f>IF(N236="základní",J236,0)</f>
        <v>0</v>
      </c>
      <c r="BF236" s="227">
        <f>IF(N236="snížená",J236,0)</f>
        <v>0</v>
      </c>
      <c r="BG236" s="227">
        <f>IF(N236="zákl. přenesená",J236,0)</f>
        <v>0</v>
      </c>
      <c r="BH236" s="227">
        <f>IF(N236="sníž. přenesená",J236,0)</f>
        <v>0</v>
      </c>
      <c r="BI236" s="227">
        <f>IF(N236="nulová",J236,0)</f>
        <v>0</v>
      </c>
      <c r="BJ236" s="19" t="s">
        <v>80</v>
      </c>
      <c r="BK236" s="227">
        <f>ROUND(I236*H236,2)</f>
        <v>0</v>
      </c>
      <c r="BL236" s="19" t="s">
        <v>135</v>
      </c>
      <c r="BM236" s="226" t="s">
        <v>358</v>
      </c>
    </row>
    <row r="237" s="2" customFormat="1">
      <c r="A237" s="40"/>
      <c r="B237" s="41"/>
      <c r="C237" s="42"/>
      <c r="D237" s="228" t="s">
        <v>196</v>
      </c>
      <c r="E237" s="42"/>
      <c r="F237" s="229" t="s">
        <v>359</v>
      </c>
      <c r="G237" s="42"/>
      <c r="H237" s="42"/>
      <c r="I237" s="230"/>
      <c r="J237" s="42"/>
      <c r="K237" s="42"/>
      <c r="L237" s="46"/>
      <c r="M237" s="231"/>
      <c r="N237" s="232"/>
      <c r="O237" s="86"/>
      <c r="P237" s="86"/>
      <c r="Q237" s="86"/>
      <c r="R237" s="86"/>
      <c r="S237" s="86"/>
      <c r="T237" s="87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196</v>
      </c>
      <c r="AU237" s="19" t="s">
        <v>82</v>
      </c>
    </row>
    <row r="238" s="14" customFormat="1">
      <c r="A238" s="14"/>
      <c r="B238" s="244"/>
      <c r="C238" s="245"/>
      <c r="D238" s="235" t="s">
        <v>198</v>
      </c>
      <c r="E238" s="246" t="s">
        <v>19</v>
      </c>
      <c r="F238" s="247" t="s">
        <v>360</v>
      </c>
      <c r="G238" s="245"/>
      <c r="H238" s="248">
        <v>7898.3280000000004</v>
      </c>
      <c r="I238" s="249"/>
      <c r="J238" s="245"/>
      <c r="K238" s="245"/>
      <c r="L238" s="250"/>
      <c r="M238" s="251"/>
      <c r="N238" s="252"/>
      <c r="O238" s="252"/>
      <c r="P238" s="252"/>
      <c r="Q238" s="252"/>
      <c r="R238" s="252"/>
      <c r="S238" s="252"/>
      <c r="T238" s="25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4" t="s">
        <v>198</v>
      </c>
      <c r="AU238" s="254" t="s">
        <v>82</v>
      </c>
      <c r="AV238" s="14" t="s">
        <v>82</v>
      </c>
      <c r="AW238" s="14" t="s">
        <v>35</v>
      </c>
      <c r="AX238" s="14" t="s">
        <v>73</v>
      </c>
      <c r="AY238" s="254" t="s">
        <v>188</v>
      </c>
    </row>
    <row r="239" s="15" customFormat="1">
      <c r="A239" s="15"/>
      <c r="B239" s="255"/>
      <c r="C239" s="256"/>
      <c r="D239" s="235" t="s">
        <v>198</v>
      </c>
      <c r="E239" s="257" t="s">
        <v>19</v>
      </c>
      <c r="F239" s="258" t="s">
        <v>229</v>
      </c>
      <c r="G239" s="256"/>
      <c r="H239" s="259">
        <v>7898.3280000000004</v>
      </c>
      <c r="I239" s="260"/>
      <c r="J239" s="256"/>
      <c r="K239" s="256"/>
      <c r="L239" s="261"/>
      <c r="M239" s="262"/>
      <c r="N239" s="263"/>
      <c r="O239" s="263"/>
      <c r="P239" s="263"/>
      <c r="Q239" s="263"/>
      <c r="R239" s="263"/>
      <c r="S239" s="263"/>
      <c r="T239" s="264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65" t="s">
        <v>198</v>
      </c>
      <c r="AU239" s="265" t="s">
        <v>82</v>
      </c>
      <c r="AV239" s="15" t="s">
        <v>135</v>
      </c>
      <c r="AW239" s="15" t="s">
        <v>35</v>
      </c>
      <c r="AX239" s="15" t="s">
        <v>80</v>
      </c>
      <c r="AY239" s="265" t="s">
        <v>188</v>
      </c>
    </row>
    <row r="240" s="2" customFormat="1" ht="24.15" customHeight="1">
      <c r="A240" s="40"/>
      <c r="B240" s="41"/>
      <c r="C240" s="215" t="s">
        <v>361</v>
      </c>
      <c r="D240" s="215" t="s">
        <v>190</v>
      </c>
      <c r="E240" s="216" t="s">
        <v>362</v>
      </c>
      <c r="F240" s="217" t="s">
        <v>363</v>
      </c>
      <c r="G240" s="218" t="s">
        <v>345</v>
      </c>
      <c r="H240" s="219">
        <v>1293.1690000000001</v>
      </c>
      <c r="I240" s="220"/>
      <c r="J240" s="221">
        <f>ROUND(I240*H240,2)</f>
        <v>0</v>
      </c>
      <c r="K240" s="217" t="s">
        <v>194</v>
      </c>
      <c r="L240" s="46"/>
      <c r="M240" s="222" t="s">
        <v>19</v>
      </c>
      <c r="N240" s="223" t="s">
        <v>44</v>
      </c>
      <c r="O240" s="86"/>
      <c r="P240" s="224">
        <f>O240*H240</f>
        <v>0</v>
      </c>
      <c r="Q240" s="224">
        <v>0</v>
      </c>
      <c r="R240" s="224">
        <f>Q240*H240</f>
        <v>0</v>
      </c>
      <c r="S240" s="224">
        <v>0</v>
      </c>
      <c r="T240" s="225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6" t="s">
        <v>135</v>
      </c>
      <c r="AT240" s="226" t="s">
        <v>190</v>
      </c>
      <c r="AU240" s="226" t="s">
        <v>82</v>
      </c>
      <c r="AY240" s="19" t="s">
        <v>188</v>
      </c>
      <c r="BE240" s="227">
        <f>IF(N240="základní",J240,0)</f>
        <v>0</v>
      </c>
      <c r="BF240" s="227">
        <f>IF(N240="snížená",J240,0)</f>
        <v>0</v>
      </c>
      <c r="BG240" s="227">
        <f>IF(N240="zákl. přenesená",J240,0)</f>
        <v>0</v>
      </c>
      <c r="BH240" s="227">
        <f>IF(N240="sníž. přenesená",J240,0)</f>
        <v>0</v>
      </c>
      <c r="BI240" s="227">
        <f>IF(N240="nulová",J240,0)</f>
        <v>0</v>
      </c>
      <c r="BJ240" s="19" t="s">
        <v>80</v>
      </c>
      <c r="BK240" s="227">
        <f>ROUND(I240*H240,2)</f>
        <v>0</v>
      </c>
      <c r="BL240" s="19" t="s">
        <v>135</v>
      </c>
      <c r="BM240" s="226" t="s">
        <v>364</v>
      </c>
    </row>
    <row r="241" s="2" customFormat="1">
      <c r="A241" s="40"/>
      <c r="B241" s="41"/>
      <c r="C241" s="42"/>
      <c r="D241" s="228" t="s">
        <v>196</v>
      </c>
      <c r="E241" s="42"/>
      <c r="F241" s="229" t="s">
        <v>365</v>
      </c>
      <c r="G241" s="42"/>
      <c r="H241" s="42"/>
      <c r="I241" s="230"/>
      <c r="J241" s="42"/>
      <c r="K241" s="42"/>
      <c r="L241" s="46"/>
      <c r="M241" s="231"/>
      <c r="N241" s="232"/>
      <c r="O241" s="86"/>
      <c r="P241" s="86"/>
      <c r="Q241" s="86"/>
      <c r="R241" s="86"/>
      <c r="S241" s="86"/>
      <c r="T241" s="87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196</v>
      </c>
      <c r="AU241" s="19" t="s">
        <v>82</v>
      </c>
    </row>
    <row r="242" s="14" customFormat="1">
      <c r="A242" s="14"/>
      <c r="B242" s="244"/>
      <c r="C242" s="245"/>
      <c r="D242" s="235" t="s">
        <v>198</v>
      </c>
      <c r="E242" s="246" t="s">
        <v>19</v>
      </c>
      <c r="F242" s="247" t="s">
        <v>353</v>
      </c>
      <c r="G242" s="245"/>
      <c r="H242" s="248">
        <v>2934.9259999999999</v>
      </c>
      <c r="I242" s="249"/>
      <c r="J242" s="245"/>
      <c r="K242" s="245"/>
      <c r="L242" s="250"/>
      <c r="M242" s="251"/>
      <c r="N242" s="252"/>
      <c r="O242" s="252"/>
      <c r="P242" s="252"/>
      <c r="Q242" s="252"/>
      <c r="R242" s="252"/>
      <c r="S242" s="252"/>
      <c r="T242" s="253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4" t="s">
        <v>198</v>
      </c>
      <c r="AU242" s="254" t="s">
        <v>82</v>
      </c>
      <c r="AV242" s="14" t="s">
        <v>82</v>
      </c>
      <c r="AW242" s="14" t="s">
        <v>35</v>
      </c>
      <c r="AX242" s="14" t="s">
        <v>73</v>
      </c>
      <c r="AY242" s="254" t="s">
        <v>188</v>
      </c>
    </row>
    <row r="243" s="13" customFormat="1">
      <c r="A243" s="13"/>
      <c r="B243" s="233"/>
      <c r="C243" s="234"/>
      <c r="D243" s="235" t="s">
        <v>198</v>
      </c>
      <c r="E243" s="236" t="s">
        <v>19</v>
      </c>
      <c r="F243" s="237" t="s">
        <v>366</v>
      </c>
      <c r="G243" s="234"/>
      <c r="H243" s="236" t="s">
        <v>19</v>
      </c>
      <c r="I243" s="238"/>
      <c r="J243" s="234"/>
      <c r="K243" s="234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198</v>
      </c>
      <c r="AU243" s="243" t="s">
        <v>82</v>
      </c>
      <c r="AV243" s="13" t="s">
        <v>80</v>
      </c>
      <c r="AW243" s="13" t="s">
        <v>35</v>
      </c>
      <c r="AX243" s="13" t="s">
        <v>73</v>
      </c>
      <c r="AY243" s="243" t="s">
        <v>188</v>
      </c>
    </row>
    <row r="244" s="14" customFormat="1">
      <c r="A244" s="14"/>
      <c r="B244" s="244"/>
      <c r="C244" s="245"/>
      <c r="D244" s="235" t="s">
        <v>198</v>
      </c>
      <c r="E244" s="246" t="s">
        <v>19</v>
      </c>
      <c r="F244" s="247" t="s">
        <v>354</v>
      </c>
      <c r="G244" s="245"/>
      <c r="H244" s="248">
        <v>-1618.538</v>
      </c>
      <c r="I244" s="249"/>
      <c r="J244" s="245"/>
      <c r="K244" s="245"/>
      <c r="L244" s="250"/>
      <c r="M244" s="251"/>
      <c r="N244" s="252"/>
      <c r="O244" s="252"/>
      <c r="P244" s="252"/>
      <c r="Q244" s="252"/>
      <c r="R244" s="252"/>
      <c r="S244" s="252"/>
      <c r="T244" s="253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4" t="s">
        <v>198</v>
      </c>
      <c r="AU244" s="254" t="s">
        <v>82</v>
      </c>
      <c r="AV244" s="14" t="s">
        <v>82</v>
      </c>
      <c r="AW244" s="14" t="s">
        <v>35</v>
      </c>
      <c r="AX244" s="14" t="s">
        <v>73</v>
      </c>
      <c r="AY244" s="254" t="s">
        <v>188</v>
      </c>
    </row>
    <row r="245" s="13" customFormat="1">
      <c r="A245" s="13"/>
      <c r="B245" s="233"/>
      <c r="C245" s="234"/>
      <c r="D245" s="235" t="s">
        <v>198</v>
      </c>
      <c r="E245" s="236" t="s">
        <v>19</v>
      </c>
      <c r="F245" s="237" t="s">
        <v>367</v>
      </c>
      <c r="G245" s="234"/>
      <c r="H245" s="236" t="s">
        <v>19</v>
      </c>
      <c r="I245" s="238"/>
      <c r="J245" s="234"/>
      <c r="K245" s="234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198</v>
      </c>
      <c r="AU245" s="243" t="s">
        <v>82</v>
      </c>
      <c r="AV245" s="13" t="s">
        <v>80</v>
      </c>
      <c r="AW245" s="13" t="s">
        <v>35</v>
      </c>
      <c r="AX245" s="13" t="s">
        <v>73</v>
      </c>
      <c r="AY245" s="243" t="s">
        <v>188</v>
      </c>
    </row>
    <row r="246" s="14" customFormat="1">
      <c r="A246" s="14"/>
      <c r="B246" s="244"/>
      <c r="C246" s="245"/>
      <c r="D246" s="235" t="s">
        <v>198</v>
      </c>
      <c r="E246" s="246" t="s">
        <v>19</v>
      </c>
      <c r="F246" s="247" t="s">
        <v>368</v>
      </c>
      <c r="G246" s="245"/>
      <c r="H246" s="248">
        <v>-0.47999999999999998</v>
      </c>
      <c r="I246" s="249"/>
      <c r="J246" s="245"/>
      <c r="K246" s="245"/>
      <c r="L246" s="250"/>
      <c r="M246" s="251"/>
      <c r="N246" s="252"/>
      <c r="O246" s="252"/>
      <c r="P246" s="252"/>
      <c r="Q246" s="252"/>
      <c r="R246" s="252"/>
      <c r="S246" s="252"/>
      <c r="T246" s="253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4" t="s">
        <v>198</v>
      </c>
      <c r="AU246" s="254" t="s">
        <v>82</v>
      </c>
      <c r="AV246" s="14" t="s">
        <v>82</v>
      </c>
      <c r="AW246" s="14" t="s">
        <v>35</v>
      </c>
      <c r="AX246" s="14" t="s">
        <v>73</v>
      </c>
      <c r="AY246" s="254" t="s">
        <v>188</v>
      </c>
    </row>
    <row r="247" s="13" customFormat="1">
      <c r="A247" s="13"/>
      <c r="B247" s="233"/>
      <c r="C247" s="234"/>
      <c r="D247" s="235" t="s">
        <v>198</v>
      </c>
      <c r="E247" s="236" t="s">
        <v>19</v>
      </c>
      <c r="F247" s="237" t="s">
        <v>369</v>
      </c>
      <c r="G247" s="234"/>
      <c r="H247" s="236" t="s">
        <v>19</v>
      </c>
      <c r="I247" s="238"/>
      <c r="J247" s="234"/>
      <c r="K247" s="234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198</v>
      </c>
      <c r="AU247" s="243" t="s">
        <v>82</v>
      </c>
      <c r="AV247" s="13" t="s">
        <v>80</v>
      </c>
      <c r="AW247" s="13" t="s">
        <v>35</v>
      </c>
      <c r="AX247" s="13" t="s">
        <v>73</v>
      </c>
      <c r="AY247" s="243" t="s">
        <v>188</v>
      </c>
    </row>
    <row r="248" s="14" customFormat="1">
      <c r="A248" s="14"/>
      <c r="B248" s="244"/>
      <c r="C248" s="245"/>
      <c r="D248" s="235" t="s">
        <v>198</v>
      </c>
      <c r="E248" s="246" t="s">
        <v>19</v>
      </c>
      <c r="F248" s="247" t="s">
        <v>370</v>
      </c>
      <c r="G248" s="245"/>
      <c r="H248" s="248">
        <v>-10.731</v>
      </c>
      <c r="I248" s="249"/>
      <c r="J248" s="245"/>
      <c r="K248" s="245"/>
      <c r="L248" s="250"/>
      <c r="M248" s="251"/>
      <c r="N248" s="252"/>
      <c r="O248" s="252"/>
      <c r="P248" s="252"/>
      <c r="Q248" s="252"/>
      <c r="R248" s="252"/>
      <c r="S248" s="252"/>
      <c r="T248" s="253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4" t="s">
        <v>198</v>
      </c>
      <c r="AU248" s="254" t="s">
        <v>82</v>
      </c>
      <c r="AV248" s="14" t="s">
        <v>82</v>
      </c>
      <c r="AW248" s="14" t="s">
        <v>35</v>
      </c>
      <c r="AX248" s="14" t="s">
        <v>73</v>
      </c>
      <c r="AY248" s="254" t="s">
        <v>188</v>
      </c>
    </row>
    <row r="249" s="13" customFormat="1">
      <c r="A249" s="13"/>
      <c r="B249" s="233"/>
      <c r="C249" s="234"/>
      <c r="D249" s="235" t="s">
        <v>198</v>
      </c>
      <c r="E249" s="236" t="s">
        <v>19</v>
      </c>
      <c r="F249" s="237" t="s">
        <v>371</v>
      </c>
      <c r="G249" s="234"/>
      <c r="H249" s="236" t="s">
        <v>19</v>
      </c>
      <c r="I249" s="238"/>
      <c r="J249" s="234"/>
      <c r="K249" s="234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198</v>
      </c>
      <c r="AU249" s="243" t="s">
        <v>82</v>
      </c>
      <c r="AV249" s="13" t="s">
        <v>80</v>
      </c>
      <c r="AW249" s="13" t="s">
        <v>35</v>
      </c>
      <c r="AX249" s="13" t="s">
        <v>73</v>
      </c>
      <c r="AY249" s="243" t="s">
        <v>188</v>
      </c>
    </row>
    <row r="250" s="14" customFormat="1">
      <c r="A250" s="14"/>
      <c r="B250" s="244"/>
      <c r="C250" s="245"/>
      <c r="D250" s="235" t="s">
        <v>198</v>
      </c>
      <c r="E250" s="246" t="s">
        <v>19</v>
      </c>
      <c r="F250" s="247" t="s">
        <v>372</v>
      </c>
      <c r="G250" s="245"/>
      <c r="H250" s="248">
        <v>-7.2939999999999996</v>
      </c>
      <c r="I250" s="249"/>
      <c r="J250" s="245"/>
      <c r="K250" s="245"/>
      <c r="L250" s="250"/>
      <c r="M250" s="251"/>
      <c r="N250" s="252"/>
      <c r="O250" s="252"/>
      <c r="P250" s="252"/>
      <c r="Q250" s="252"/>
      <c r="R250" s="252"/>
      <c r="S250" s="252"/>
      <c r="T250" s="253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4" t="s">
        <v>198</v>
      </c>
      <c r="AU250" s="254" t="s">
        <v>82</v>
      </c>
      <c r="AV250" s="14" t="s">
        <v>82</v>
      </c>
      <c r="AW250" s="14" t="s">
        <v>35</v>
      </c>
      <c r="AX250" s="14" t="s">
        <v>73</v>
      </c>
      <c r="AY250" s="254" t="s">
        <v>188</v>
      </c>
    </row>
    <row r="251" s="13" customFormat="1">
      <c r="A251" s="13"/>
      <c r="B251" s="233"/>
      <c r="C251" s="234"/>
      <c r="D251" s="235" t="s">
        <v>198</v>
      </c>
      <c r="E251" s="236" t="s">
        <v>19</v>
      </c>
      <c r="F251" s="237" t="s">
        <v>373</v>
      </c>
      <c r="G251" s="234"/>
      <c r="H251" s="236" t="s">
        <v>19</v>
      </c>
      <c r="I251" s="238"/>
      <c r="J251" s="234"/>
      <c r="K251" s="234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198</v>
      </c>
      <c r="AU251" s="243" t="s">
        <v>82</v>
      </c>
      <c r="AV251" s="13" t="s">
        <v>80</v>
      </c>
      <c r="AW251" s="13" t="s">
        <v>35</v>
      </c>
      <c r="AX251" s="13" t="s">
        <v>73</v>
      </c>
      <c r="AY251" s="243" t="s">
        <v>188</v>
      </c>
    </row>
    <row r="252" s="14" customFormat="1">
      <c r="A252" s="14"/>
      <c r="B252" s="244"/>
      <c r="C252" s="245"/>
      <c r="D252" s="235" t="s">
        <v>198</v>
      </c>
      <c r="E252" s="246" t="s">
        <v>19</v>
      </c>
      <c r="F252" s="247" t="s">
        <v>374</v>
      </c>
      <c r="G252" s="245"/>
      <c r="H252" s="248">
        <v>-4.7140000000000004</v>
      </c>
      <c r="I252" s="249"/>
      <c r="J252" s="245"/>
      <c r="K252" s="245"/>
      <c r="L252" s="250"/>
      <c r="M252" s="251"/>
      <c r="N252" s="252"/>
      <c r="O252" s="252"/>
      <c r="P252" s="252"/>
      <c r="Q252" s="252"/>
      <c r="R252" s="252"/>
      <c r="S252" s="252"/>
      <c r="T252" s="253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4" t="s">
        <v>198</v>
      </c>
      <c r="AU252" s="254" t="s">
        <v>82</v>
      </c>
      <c r="AV252" s="14" t="s">
        <v>82</v>
      </c>
      <c r="AW252" s="14" t="s">
        <v>35</v>
      </c>
      <c r="AX252" s="14" t="s">
        <v>73</v>
      </c>
      <c r="AY252" s="254" t="s">
        <v>188</v>
      </c>
    </row>
    <row r="253" s="15" customFormat="1">
      <c r="A253" s="15"/>
      <c r="B253" s="255"/>
      <c r="C253" s="256"/>
      <c r="D253" s="235" t="s">
        <v>198</v>
      </c>
      <c r="E253" s="257" t="s">
        <v>19</v>
      </c>
      <c r="F253" s="258" t="s">
        <v>229</v>
      </c>
      <c r="G253" s="256"/>
      <c r="H253" s="259">
        <v>1293.1689999999999</v>
      </c>
      <c r="I253" s="260"/>
      <c r="J253" s="256"/>
      <c r="K253" s="256"/>
      <c r="L253" s="261"/>
      <c r="M253" s="262"/>
      <c r="N253" s="263"/>
      <c r="O253" s="263"/>
      <c r="P253" s="263"/>
      <c r="Q253" s="263"/>
      <c r="R253" s="263"/>
      <c r="S253" s="263"/>
      <c r="T253" s="264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65" t="s">
        <v>198</v>
      </c>
      <c r="AU253" s="265" t="s">
        <v>82</v>
      </c>
      <c r="AV253" s="15" t="s">
        <v>135</v>
      </c>
      <c r="AW253" s="15" t="s">
        <v>35</v>
      </c>
      <c r="AX253" s="15" t="s">
        <v>80</v>
      </c>
      <c r="AY253" s="265" t="s">
        <v>188</v>
      </c>
    </row>
    <row r="254" s="2" customFormat="1" ht="24.15" customHeight="1">
      <c r="A254" s="40"/>
      <c r="B254" s="41"/>
      <c r="C254" s="215" t="s">
        <v>375</v>
      </c>
      <c r="D254" s="215" t="s">
        <v>190</v>
      </c>
      <c r="E254" s="216" t="s">
        <v>376</v>
      </c>
      <c r="F254" s="217" t="s">
        <v>377</v>
      </c>
      <c r="G254" s="218" t="s">
        <v>345</v>
      </c>
      <c r="H254" s="219">
        <v>0.47999999999999998</v>
      </c>
      <c r="I254" s="220"/>
      <c r="J254" s="221">
        <f>ROUND(I254*H254,2)</f>
        <v>0</v>
      </c>
      <c r="K254" s="217" t="s">
        <v>194</v>
      </c>
      <c r="L254" s="46"/>
      <c r="M254" s="222" t="s">
        <v>19</v>
      </c>
      <c r="N254" s="223" t="s">
        <v>44</v>
      </c>
      <c r="O254" s="86"/>
      <c r="P254" s="224">
        <f>O254*H254</f>
        <v>0</v>
      </c>
      <c r="Q254" s="224">
        <v>0</v>
      </c>
      <c r="R254" s="224">
        <f>Q254*H254</f>
        <v>0</v>
      </c>
      <c r="S254" s="224">
        <v>0</v>
      </c>
      <c r="T254" s="225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6" t="s">
        <v>135</v>
      </c>
      <c r="AT254" s="226" t="s">
        <v>190</v>
      </c>
      <c r="AU254" s="226" t="s">
        <v>82</v>
      </c>
      <c r="AY254" s="19" t="s">
        <v>188</v>
      </c>
      <c r="BE254" s="227">
        <f>IF(N254="základní",J254,0)</f>
        <v>0</v>
      </c>
      <c r="BF254" s="227">
        <f>IF(N254="snížená",J254,0)</f>
        <v>0</v>
      </c>
      <c r="BG254" s="227">
        <f>IF(N254="zákl. přenesená",J254,0)</f>
        <v>0</v>
      </c>
      <c r="BH254" s="227">
        <f>IF(N254="sníž. přenesená",J254,0)</f>
        <v>0</v>
      </c>
      <c r="BI254" s="227">
        <f>IF(N254="nulová",J254,0)</f>
        <v>0</v>
      </c>
      <c r="BJ254" s="19" t="s">
        <v>80</v>
      </c>
      <c r="BK254" s="227">
        <f>ROUND(I254*H254,2)</f>
        <v>0</v>
      </c>
      <c r="BL254" s="19" t="s">
        <v>135</v>
      </c>
      <c r="BM254" s="226" t="s">
        <v>378</v>
      </c>
    </row>
    <row r="255" s="2" customFormat="1">
      <c r="A255" s="40"/>
      <c r="B255" s="41"/>
      <c r="C255" s="42"/>
      <c r="D255" s="228" t="s">
        <v>196</v>
      </c>
      <c r="E255" s="42"/>
      <c r="F255" s="229" t="s">
        <v>379</v>
      </c>
      <c r="G255" s="42"/>
      <c r="H255" s="42"/>
      <c r="I255" s="230"/>
      <c r="J255" s="42"/>
      <c r="K255" s="42"/>
      <c r="L255" s="46"/>
      <c r="M255" s="231"/>
      <c r="N255" s="232"/>
      <c r="O255" s="86"/>
      <c r="P255" s="86"/>
      <c r="Q255" s="86"/>
      <c r="R255" s="86"/>
      <c r="S255" s="86"/>
      <c r="T255" s="87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196</v>
      </c>
      <c r="AU255" s="19" t="s">
        <v>82</v>
      </c>
    </row>
    <row r="256" s="2" customFormat="1" ht="24.15" customHeight="1">
      <c r="A256" s="40"/>
      <c r="B256" s="41"/>
      <c r="C256" s="215" t="s">
        <v>7</v>
      </c>
      <c r="D256" s="215" t="s">
        <v>190</v>
      </c>
      <c r="E256" s="216" t="s">
        <v>380</v>
      </c>
      <c r="F256" s="217" t="s">
        <v>381</v>
      </c>
      <c r="G256" s="218" t="s">
        <v>345</v>
      </c>
      <c r="H256" s="219">
        <v>7.2939999999999996</v>
      </c>
      <c r="I256" s="220"/>
      <c r="J256" s="221">
        <f>ROUND(I256*H256,2)</f>
        <v>0</v>
      </c>
      <c r="K256" s="217" t="s">
        <v>194</v>
      </c>
      <c r="L256" s="46"/>
      <c r="M256" s="222" t="s">
        <v>19</v>
      </c>
      <c r="N256" s="223" t="s">
        <v>44</v>
      </c>
      <c r="O256" s="86"/>
      <c r="P256" s="224">
        <f>O256*H256</f>
        <v>0</v>
      </c>
      <c r="Q256" s="224">
        <v>0</v>
      </c>
      <c r="R256" s="224">
        <f>Q256*H256</f>
        <v>0</v>
      </c>
      <c r="S256" s="224">
        <v>0</v>
      </c>
      <c r="T256" s="225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6" t="s">
        <v>135</v>
      </c>
      <c r="AT256" s="226" t="s">
        <v>190</v>
      </c>
      <c r="AU256" s="226" t="s">
        <v>82</v>
      </c>
      <c r="AY256" s="19" t="s">
        <v>188</v>
      </c>
      <c r="BE256" s="227">
        <f>IF(N256="základní",J256,0)</f>
        <v>0</v>
      </c>
      <c r="BF256" s="227">
        <f>IF(N256="snížená",J256,0)</f>
        <v>0</v>
      </c>
      <c r="BG256" s="227">
        <f>IF(N256="zákl. přenesená",J256,0)</f>
        <v>0</v>
      </c>
      <c r="BH256" s="227">
        <f>IF(N256="sníž. přenesená",J256,0)</f>
        <v>0</v>
      </c>
      <c r="BI256" s="227">
        <f>IF(N256="nulová",J256,0)</f>
        <v>0</v>
      </c>
      <c r="BJ256" s="19" t="s">
        <v>80</v>
      </c>
      <c r="BK256" s="227">
        <f>ROUND(I256*H256,2)</f>
        <v>0</v>
      </c>
      <c r="BL256" s="19" t="s">
        <v>135</v>
      </c>
      <c r="BM256" s="226" t="s">
        <v>382</v>
      </c>
    </row>
    <row r="257" s="2" customFormat="1">
      <c r="A257" s="40"/>
      <c r="B257" s="41"/>
      <c r="C257" s="42"/>
      <c r="D257" s="228" t="s">
        <v>196</v>
      </c>
      <c r="E257" s="42"/>
      <c r="F257" s="229" t="s">
        <v>383</v>
      </c>
      <c r="G257" s="42"/>
      <c r="H257" s="42"/>
      <c r="I257" s="230"/>
      <c r="J257" s="42"/>
      <c r="K257" s="42"/>
      <c r="L257" s="46"/>
      <c r="M257" s="231"/>
      <c r="N257" s="232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196</v>
      </c>
      <c r="AU257" s="19" t="s">
        <v>82</v>
      </c>
    </row>
    <row r="258" s="14" customFormat="1">
      <c r="A258" s="14"/>
      <c r="B258" s="244"/>
      <c r="C258" s="245"/>
      <c r="D258" s="235" t="s">
        <v>198</v>
      </c>
      <c r="E258" s="246" t="s">
        <v>19</v>
      </c>
      <c r="F258" s="247" t="s">
        <v>384</v>
      </c>
      <c r="G258" s="245"/>
      <c r="H258" s="248">
        <v>0.70199999999999996</v>
      </c>
      <c r="I258" s="249"/>
      <c r="J258" s="245"/>
      <c r="K258" s="245"/>
      <c r="L258" s="250"/>
      <c r="M258" s="251"/>
      <c r="N258" s="252"/>
      <c r="O258" s="252"/>
      <c r="P258" s="252"/>
      <c r="Q258" s="252"/>
      <c r="R258" s="252"/>
      <c r="S258" s="252"/>
      <c r="T258" s="253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4" t="s">
        <v>198</v>
      </c>
      <c r="AU258" s="254" t="s">
        <v>82</v>
      </c>
      <c r="AV258" s="14" t="s">
        <v>82</v>
      </c>
      <c r="AW258" s="14" t="s">
        <v>35</v>
      </c>
      <c r="AX258" s="14" t="s">
        <v>73</v>
      </c>
      <c r="AY258" s="254" t="s">
        <v>188</v>
      </c>
    </row>
    <row r="259" s="14" customFormat="1">
      <c r="A259" s="14"/>
      <c r="B259" s="244"/>
      <c r="C259" s="245"/>
      <c r="D259" s="235" t="s">
        <v>198</v>
      </c>
      <c r="E259" s="246" t="s">
        <v>19</v>
      </c>
      <c r="F259" s="247" t="s">
        <v>385</v>
      </c>
      <c r="G259" s="245"/>
      <c r="H259" s="248">
        <v>0.57499999999999996</v>
      </c>
      <c r="I259" s="249"/>
      <c r="J259" s="245"/>
      <c r="K259" s="245"/>
      <c r="L259" s="250"/>
      <c r="M259" s="251"/>
      <c r="N259" s="252"/>
      <c r="O259" s="252"/>
      <c r="P259" s="252"/>
      <c r="Q259" s="252"/>
      <c r="R259" s="252"/>
      <c r="S259" s="252"/>
      <c r="T259" s="253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4" t="s">
        <v>198</v>
      </c>
      <c r="AU259" s="254" t="s">
        <v>82</v>
      </c>
      <c r="AV259" s="14" t="s">
        <v>82</v>
      </c>
      <c r="AW259" s="14" t="s">
        <v>35</v>
      </c>
      <c r="AX259" s="14" t="s">
        <v>73</v>
      </c>
      <c r="AY259" s="254" t="s">
        <v>188</v>
      </c>
    </row>
    <row r="260" s="14" customFormat="1">
      <c r="A260" s="14"/>
      <c r="B260" s="244"/>
      <c r="C260" s="245"/>
      <c r="D260" s="235" t="s">
        <v>198</v>
      </c>
      <c r="E260" s="246" t="s">
        <v>19</v>
      </c>
      <c r="F260" s="247" t="s">
        <v>386</v>
      </c>
      <c r="G260" s="245"/>
      <c r="H260" s="248">
        <v>3.121</v>
      </c>
      <c r="I260" s="249"/>
      <c r="J260" s="245"/>
      <c r="K260" s="245"/>
      <c r="L260" s="250"/>
      <c r="M260" s="251"/>
      <c r="N260" s="252"/>
      <c r="O260" s="252"/>
      <c r="P260" s="252"/>
      <c r="Q260" s="252"/>
      <c r="R260" s="252"/>
      <c r="S260" s="252"/>
      <c r="T260" s="253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4" t="s">
        <v>198</v>
      </c>
      <c r="AU260" s="254" t="s">
        <v>82</v>
      </c>
      <c r="AV260" s="14" t="s">
        <v>82</v>
      </c>
      <c r="AW260" s="14" t="s">
        <v>35</v>
      </c>
      <c r="AX260" s="14" t="s">
        <v>73</v>
      </c>
      <c r="AY260" s="254" t="s">
        <v>188</v>
      </c>
    </row>
    <row r="261" s="14" customFormat="1">
      <c r="A261" s="14"/>
      <c r="B261" s="244"/>
      <c r="C261" s="245"/>
      <c r="D261" s="235" t="s">
        <v>198</v>
      </c>
      <c r="E261" s="246" t="s">
        <v>19</v>
      </c>
      <c r="F261" s="247" t="s">
        <v>387</v>
      </c>
      <c r="G261" s="245"/>
      <c r="H261" s="248">
        <v>2.448</v>
      </c>
      <c r="I261" s="249"/>
      <c r="J261" s="245"/>
      <c r="K261" s="245"/>
      <c r="L261" s="250"/>
      <c r="M261" s="251"/>
      <c r="N261" s="252"/>
      <c r="O261" s="252"/>
      <c r="P261" s="252"/>
      <c r="Q261" s="252"/>
      <c r="R261" s="252"/>
      <c r="S261" s="252"/>
      <c r="T261" s="25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4" t="s">
        <v>198</v>
      </c>
      <c r="AU261" s="254" t="s">
        <v>82</v>
      </c>
      <c r="AV261" s="14" t="s">
        <v>82</v>
      </c>
      <c r="AW261" s="14" t="s">
        <v>35</v>
      </c>
      <c r="AX261" s="14" t="s">
        <v>73</v>
      </c>
      <c r="AY261" s="254" t="s">
        <v>188</v>
      </c>
    </row>
    <row r="262" s="14" customFormat="1">
      <c r="A262" s="14"/>
      <c r="B262" s="244"/>
      <c r="C262" s="245"/>
      <c r="D262" s="235" t="s">
        <v>198</v>
      </c>
      <c r="E262" s="246" t="s">
        <v>19</v>
      </c>
      <c r="F262" s="247" t="s">
        <v>388</v>
      </c>
      <c r="G262" s="245"/>
      <c r="H262" s="248">
        <v>0.44800000000000001</v>
      </c>
      <c r="I262" s="249"/>
      <c r="J262" s="245"/>
      <c r="K262" s="245"/>
      <c r="L262" s="250"/>
      <c r="M262" s="251"/>
      <c r="N262" s="252"/>
      <c r="O262" s="252"/>
      <c r="P262" s="252"/>
      <c r="Q262" s="252"/>
      <c r="R262" s="252"/>
      <c r="S262" s="252"/>
      <c r="T262" s="25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4" t="s">
        <v>198</v>
      </c>
      <c r="AU262" s="254" t="s">
        <v>82</v>
      </c>
      <c r="AV262" s="14" t="s">
        <v>82</v>
      </c>
      <c r="AW262" s="14" t="s">
        <v>35</v>
      </c>
      <c r="AX262" s="14" t="s">
        <v>73</v>
      </c>
      <c r="AY262" s="254" t="s">
        <v>188</v>
      </c>
    </row>
    <row r="263" s="15" customFormat="1">
      <c r="A263" s="15"/>
      <c r="B263" s="255"/>
      <c r="C263" s="256"/>
      <c r="D263" s="235" t="s">
        <v>198</v>
      </c>
      <c r="E263" s="257" t="s">
        <v>19</v>
      </c>
      <c r="F263" s="258" t="s">
        <v>229</v>
      </c>
      <c r="G263" s="256"/>
      <c r="H263" s="259">
        <v>7.2940000000000005</v>
      </c>
      <c r="I263" s="260"/>
      <c r="J263" s="256"/>
      <c r="K263" s="256"/>
      <c r="L263" s="261"/>
      <c r="M263" s="262"/>
      <c r="N263" s="263"/>
      <c r="O263" s="263"/>
      <c r="P263" s="263"/>
      <c r="Q263" s="263"/>
      <c r="R263" s="263"/>
      <c r="S263" s="263"/>
      <c r="T263" s="264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65" t="s">
        <v>198</v>
      </c>
      <c r="AU263" s="265" t="s">
        <v>82</v>
      </c>
      <c r="AV263" s="15" t="s">
        <v>135</v>
      </c>
      <c r="AW263" s="15" t="s">
        <v>35</v>
      </c>
      <c r="AX263" s="15" t="s">
        <v>80</v>
      </c>
      <c r="AY263" s="265" t="s">
        <v>188</v>
      </c>
    </row>
    <row r="264" s="2" customFormat="1" ht="24.15" customHeight="1">
      <c r="A264" s="40"/>
      <c r="B264" s="41"/>
      <c r="C264" s="215" t="s">
        <v>389</v>
      </c>
      <c r="D264" s="215" t="s">
        <v>190</v>
      </c>
      <c r="E264" s="216" t="s">
        <v>390</v>
      </c>
      <c r="F264" s="217" t="s">
        <v>391</v>
      </c>
      <c r="G264" s="218" t="s">
        <v>345</v>
      </c>
      <c r="H264" s="219">
        <v>10.731</v>
      </c>
      <c r="I264" s="220"/>
      <c r="J264" s="221">
        <f>ROUND(I264*H264,2)</f>
        <v>0</v>
      </c>
      <c r="K264" s="217" t="s">
        <v>194</v>
      </c>
      <c r="L264" s="46"/>
      <c r="M264" s="222" t="s">
        <v>19</v>
      </c>
      <c r="N264" s="223" t="s">
        <v>44</v>
      </c>
      <c r="O264" s="86"/>
      <c r="P264" s="224">
        <f>O264*H264</f>
        <v>0</v>
      </c>
      <c r="Q264" s="224">
        <v>0</v>
      </c>
      <c r="R264" s="224">
        <f>Q264*H264</f>
        <v>0</v>
      </c>
      <c r="S264" s="224">
        <v>0</v>
      </c>
      <c r="T264" s="225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6" t="s">
        <v>135</v>
      </c>
      <c r="AT264" s="226" t="s">
        <v>190</v>
      </c>
      <c r="AU264" s="226" t="s">
        <v>82</v>
      </c>
      <c r="AY264" s="19" t="s">
        <v>188</v>
      </c>
      <c r="BE264" s="227">
        <f>IF(N264="základní",J264,0)</f>
        <v>0</v>
      </c>
      <c r="BF264" s="227">
        <f>IF(N264="snížená",J264,0)</f>
        <v>0</v>
      </c>
      <c r="BG264" s="227">
        <f>IF(N264="zákl. přenesená",J264,0)</f>
        <v>0</v>
      </c>
      <c r="BH264" s="227">
        <f>IF(N264="sníž. přenesená",J264,0)</f>
        <v>0</v>
      </c>
      <c r="BI264" s="227">
        <f>IF(N264="nulová",J264,0)</f>
        <v>0</v>
      </c>
      <c r="BJ264" s="19" t="s">
        <v>80</v>
      </c>
      <c r="BK264" s="227">
        <f>ROUND(I264*H264,2)</f>
        <v>0</v>
      </c>
      <c r="BL264" s="19" t="s">
        <v>135</v>
      </c>
      <c r="BM264" s="226" t="s">
        <v>392</v>
      </c>
    </row>
    <row r="265" s="2" customFormat="1">
      <c r="A265" s="40"/>
      <c r="B265" s="41"/>
      <c r="C265" s="42"/>
      <c r="D265" s="228" t="s">
        <v>196</v>
      </c>
      <c r="E265" s="42"/>
      <c r="F265" s="229" t="s">
        <v>393</v>
      </c>
      <c r="G265" s="42"/>
      <c r="H265" s="42"/>
      <c r="I265" s="230"/>
      <c r="J265" s="42"/>
      <c r="K265" s="42"/>
      <c r="L265" s="46"/>
      <c r="M265" s="231"/>
      <c r="N265" s="232"/>
      <c r="O265" s="86"/>
      <c r="P265" s="86"/>
      <c r="Q265" s="86"/>
      <c r="R265" s="86"/>
      <c r="S265" s="86"/>
      <c r="T265" s="87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196</v>
      </c>
      <c r="AU265" s="19" t="s">
        <v>82</v>
      </c>
    </row>
    <row r="266" s="14" customFormat="1">
      <c r="A266" s="14"/>
      <c r="B266" s="244"/>
      <c r="C266" s="245"/>
      <c r="D266" s="235" t="s">
        <v>198</v>
      </c>
      <c r="E266" s="246" t="s">
        <v>19</v>
      </c>
      <c r="F266" s="247" t="s">
        <v>394</v>
      </c>
      <c r="G266" s="245"/>
      <c r="H266" s="248">
        <v>0.44900000000000001</v>
      </c>
      <c r="I266" s="249"/>
      <c r="J266" s="245"/>
      <c r="K266" s="245"/>
      <c r="L266" s="250"/>
      <c r="M266" s="251"/>
      <c r="N266" s="252"/>
      <c r="O266" s="252"/>
      <c r="P266" s="252"/>
      <c r="Q266" s="252"/>
      <c r="R266" s="252"/>
      <c r="S266" s="252"/>
      <c r="T266" s="253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4" t="s">
        <v>198</v>
      </c>
      <c r="AU266" s="254" t="s">
        <v>82</v>
      </c>
      <c r="AV266" s="14" t="s">
        <v>82</v>
      </c>
      <c r="AW266" s="14" t="s">
        <v>35</v>
      </c>
      <c r="AX266" s="14" t="s">
        <v>73</v>
      </c>
      <c r="AY266" s="254" t="s">
        <v>188</v>
      </c>
    </row>
    <row r="267" s="14" customFormat="1">
      <c r="A267" s="14"/>
      <c r="B267" s="244"/>
      <c r="C267" s="245"/>
      <c r="D267" s="235" t="s">
        <v>198</v>
      </c>
      <c r="E267" s="246" t="s">
        <v>19</v>
      </c>
      <c r="F267" s="247" t="s">
        <v>395</v>
      </c>
      <c r="G267" s="245"/>
      <c r="H267" s="248">
        <v>10.282</v>
      </c>
      <c r="I267" s="249"/>
      <c r="J267" s="245"/>
      <c r="K267" s="245"/>
      <c r="L267" s="250"/>
      <c r="M267" s="251"/>
      <c r="N267" s="252"/>
      <c r="O267" s="252"/>
      <c r="P267" s="252"/>
      <c r="Q267" s="252"/>
      <c r="R267" s="252"/>
      <c r="S267" s="252"/>
      <c r="T267" s="25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4" t="s">
        <v>198</v>
      </c>
      <c r="AU267" s="254" t="s">
        <v>82</v>
      </c>
      <c r="AV267" s="14" t="s">
        <v>82</v>
      </c>
      <c r="AW267" s="14" t="s">
        <v>35</v>
      </c>
      <c r="AX267" s="14" t="s">
        <v>73</v>
      </c>
      <c r="AY267" s="254" t="s">
        <v>188</v>
      </c>
    </row>
    <row r="268" s="15" customFormat="1">
      <c r="A268" s="15"/>
      <c r="B268" s="255"/>
      <c r="C268" s="256"/>
      <c r="D268" s="235" t="s">
        <v>198</v>
      </c>
      <c r="E268" s="257" t="s">
        <v>19</v>
      </c>
      <c r="F268" s="258" t="s">
        <v>229</v>
      </c>
      <c r="G268" s="256"/>
      <c r="H268" s="259">
        <v>10.731</v>
      </c>
      <c r="I268" s="260"/>
      <c r="J268" s="256"/>
      <c r="K268" s="256"/>
      <c r="L268" s="261"/>
      <c r="M268" s="262"/>
      <c r="N268" s="263"/>
      <c r="O268" s="263"/>
      <c r="P268" s="263"/>
      <c r="Q268" s="263"/>
      <c r="R268" s="263"/>
      <c r="S268" s="263"/>
      <c r="T268" s="264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65" t="s">
        <v>198</v>
      </c>
      <c r="AU268" s="265" t="s">
        <v>82</v>
      </c>
      <c r="AV268" s="15" t="s">
        <v>135</v>
      </c>
      <c r="AW268" s="15" t="s">
        <v>35</v>
      </c>
      <c r="AX268" s="15" t="s">
        <v>80</v>
      </c>
      <c r="AY268" s="265" t="s">
        <v>188</v>
      </c>
    </row>
    <row r="269" s="2" customFormat="1" ht="24.15" customHeight="1">
      <c r="A269" s="40"/>
      <c r="B269" s="41"/>
      <c r="C269" s="215" t="s">
        <v>396</v>
      </c>
      <c r="D269" s="215" t="s">
        <v>190</v>
      </c>
      <c r="E269" s="216" t="s">
        <v>397</v>
      </c>
      <c r="F269" s="217" t="s">
        <v>398</v>
      </c>
      <c r="G269" s="218" t="s">
        <v>345</v>
      </c>
      <c r="H269" s="219">
        <v>4.7140000000000004</v>
      </c>
      <c r="I269" s="220"/>
      <c r="J269" s="221">
        <f>ROUND(I269*H269,2)</f>
        <v>0</v>
      </c>
      <c r="K269" s="217" t="s">
        <v>194</v>
      </c>
      <c r="L269" s="46"/>
      <c r="M269" s="222" t="s">
        <v>19</v>
      </c>
      <c r="N269" s="223" t="s">
        <v>44</v>
      </c>
      <c r="O269" s="86"/>
      <c r="P269" s="224">
        <f>O269*H269</f>
        <v>0</v>
      </c>
      <c r="Q269" s="224">
        <v>0</v>
      </c>
      <c r="R269" s="224">
        <f>Q269*H269</f>
        <v>0</v>
      </c>
      <c r="S269" s="224">
        <v>0</v>
      </c>
      <c r="T269" s="225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6" t="s">
        <v>135</v>
      </c>
      <c r="AT269" s="226" t="s">
        <v>190</v>
      </c>
      <c r="AU269" s="226" t="s">
        <v>82</v>
      </c>
      <c r="AY269" s="19" t="s">
        <v>188</v>
      </c>
      <c r="BE269" s="227">
        <f>IF(N269="základní",J269,0)</f>
        <v>0</v>
      </c>
      <c r="BF269" s="227">
        <f>IF(N269="snížená",J269,0)</f>
        <v>0</v>
      </c>
      <c r="BG269" s="227">
        <f>IF(N269="zákl. přenesená",J269,0)</f>
        <v>0</v>
      </c>
      <c r="BH269" s="227">
        <f>IF(N269="sníž. přenesená",J269,0)</f>
        <v>0</v>
      </c>
      <c r="BI269" s="227">
        <f>IF(N269="nulová",J269,0)</f>
        <v>0</v>
      </c>
      <c r="BJ269" s="19" t="s">
        <v>80</v>
      </c>
      <c r="BK269" s="227">
        <f>ROUND(I269*H269,2)</f>
        <v>0</v>
      </c>
      <c r="BL269" s="19" t="s">
        <v>135</v>
      </c>
      <c r="BM269" s="226" t="s">
        <v>399</v>
      </c>
    </row>
    <row r="270" s="2" customFormat="1">
      <c r="A270" s="40"/>
      <c r="B270" s="41"/>
      <c r="C270" s="42"/>
      <c r="D270" s="228" t="s">
        <v>196</v>
      </c>
      <c r="E270" s="42"/>
      <c r="F270" s="229" t="s">
        <v>400</v>
      </c>
      <c r="G270" s="42"/>
      <c r="H270" s="42"/>
      <c r="I270" s="230"/>
      <c r="J270" s="42"/>
      <c r="K270" s="42"/>
      <c r="L270" s="46"/>
      <c r="M270" s="231"/>
      <c r="N270" s="232"/>
      <c r="O270" s="86"/>
      <c r="P270" s="86"/>
      <c r="Q270" s="86"/>
      <c r="R270" s="86"/>
      <c r="S270" s="86"/>
      <c r="T270" s="87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196</v>
      </c>
      <c r="AU270" s="19" t="s">
        <v>82</v>
      </c>
    </row>
    <row r="271" s="12" customFormat="1" ht="22.8" customHeight="1">
      <c r="A271" s="12"/>
      <c r="B271" s="199"/>
      <c r="C271" s="200"/>
      <c r="D271" s="201" t="s">
        <v>72</v>
      </c>
      <c r="E271" s="213" t="s">
        <v>401</v>
      </c>
      <c r="F271" s="213" t="s">
        <v>402</v>
      </c>
      <c r="G271" s="200"/>
      <c r="H271" s="200"/>
      <c r="I271" s="203"/>
      <c r="J271" s="214">
        <f>BK271</f>
        <v>0</v>
      </c>
      <c r="K271" s="200"/>
      <c r="L271" s="205"/>
      <c r="M271" s="206"/>
      <c r="N271" s="207"/>
      <c r="O271" s="207"/>
      <c r="P271" s="208">
        <f>SUM(P272:P273)</f>
        <v>0</v>
      </c>
      <c r="Q271" s="207"/>
      <c r="R271" s="208">
        <f>SUM(R272:R273)</f>
        <v>0</v>
      </c>
      <c r="S271" s="207"/>
      <c r="T271" s="209">
        <f>SUM(T272:T273)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10" t="s">
        <v>80</v>
      </c>
      <c r="AT271" s="211" t="s">
        <v>72</v>
      </c>
      <c r="AU271" s="211" t="s">
        <v>80</v>
      </c>
      <c r="AY271" s="210" t="s">
        <v>188</v>
      </c>
      <c r="BK271" s="212">
        <f>SUM(BK272:BK273)</f>
        <v>0</v>
      </c>
    </row>
    <row r="272" s="2" customFormat="1" ht="33" customHeight="1">
      <c r="A272" s="40"/>
      <c r="B272" s="41"/>
      <c r="C272" s="215" t="s">
        <v>403</v>
      </c>
      <c r="D272" s="215" t="s">
        <v>190</v>
      </c>
      <c r="E272" s="216" t="s">
        <v>404</v>
      </c>
      <c r="F272" s="217" t="s">
        <v>405</v>
      </c>
      <c r="G272" s="218" t="s">
        <v>345</v>
      </c>
      <c r="H272" s="219">
        <v>8.3740000000000006</v>
      </c>
      <c r="I272" s="220"/>
      <c r="J272" s="221">
        <f>ROUND(I272*H272,2)</f>
        <v>0</v>
      </c>
      <c r="K272" s="217" t="s">
        <v>194</v>
      </c>
      <c r="L272" s="46"/>
      <c r="M272" s="222" t="s">
        <v>19</v>
      </c>
      <c r="N272" s="223" t="s">
        <v>44</v>
      </c>
      <c r="O272" s="86"/>
      <c r="P272" s="224">
        <f>O272*H272</f>
        <v>0</v>
      </c>
      <c r="Q272" s="224">
        <v>0</v>
      </c>
      <c r="R272" s="224">
        <f>Q272*H272</f>
        <v>0</v>
      </c>
      <c r="S272" s="224">
        <v>0</v>
      </c>
      <c r="T272" s="225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6" t="s">
        <v>135</v>
      </c>
      <c r="AT272" s="226" t="s">
        <v>190</v>
      </c>
      <c r="AU272" s="226" t="s">
        <v>82</v>
      </c>
      <c r="AY272" s="19" t="s">
        <v>188</v>
      </c>
      <c r="BE272" s="227">
        <f>IF(N272="základní",J272,0)</f>
        <v>0</v>
      </c>
      <c r="BF272" s="227">
        <f>IF(N272="snížená",J272,0)</f>
        <v>0</v>
      </c>
      <c r="BG272" s="227">
        <f>IF(N272="zákl. přenesená",J272,0)</f>
        <v>0</v>
      </c>
      <c r="BH272" s="227">
        <f>IF(N272="sníž. přenesená",J272,0)</f>
        <v>0</v>
      </c>
      <c r="BI272" s="227">
        <f>IF(N272="nulová",J272,0)</f>
        <v>0</v>
      </c>
      <c r="BJ272" s="19" t="s">
        <v>80</v>
      </c>
      <c r="BK272" s="227">
        <f>ROUND(I272*H272,2)</f>
        <v>0</v>
      </c>
      <c r="BL272" s="19" t="s">
        <v>135</v>
      </c>
      <c r="BM272" s="226" t="s">
        <v>406</v>
      </c>
    </row>
    <row r="273" s="2" customFormat="1">
      <c r="A273" s="40"/>
      <c r="B273" s="41"/>
      <c r="C273" s="42"/>
      <c r="D273" s="228" t="s">
        <v>196</v>
      </c>
      <c r="E273" s="42"/>
      <c r="F273" s="229" t="s">
        <v>407</v>
      </c>
      <c r="G273" s="42"/>
      <c r="H273" s="42"/>
      <c r="I273" s="230"/>
      <c r="J273" s="42"/>
      <c r="K273" s="42"/>
      <c r="L273" s="46"/>
      <c r="M273" s="231"/>
      <c r="N273" s="232"/>
      <c r="O273" s="86"/>
      <c r="P273" s="86"/>
      <c r="Q273" s="86"/>
      <c r="R273" s="86"/>
      <c r="S273" s="86"/>
      <c r="T273" s="87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196</v>
      </c>
      <c r="AU273" s="19" t="s">
        <v>82</v>
      </c>
    </row>
    <row r="274" s="12" customFormat="1" ht="25.92" customHeight="1">
      <c r="A274" s="12"/>
      <c r="B274" s="199"/>
      <c r="C274" s="200"/>
      <c r="D274" s="201" t="s">
        <v>72</v>
      </c>
      <c r="E274" s="202" t="s">
        <v>408</v>
      </c>
      <c r="F274" s="202" t="s">
        <v>409</v>
      </c>
      <c r="G274" s="200"/>
      <c r="H274" s="200"/>
      <c r="I274" s="203"/>
      <c r="J274" s="204">
        <f>BK274</f>
        <v>0</v>
      </c>
      <c r="K274" s="200"/>
      <c r="L274" s="205"/>
      <c r="M274" s="206"/>
      <c r="N274" s="207"/>
      <c r="O274" s="207"/>
      <c r="P274" s="208">
        <f>P275+P279+P297</f>
        <v>0</v>
      </c>
      <c r="Q274" s="207"/>
      <c r="R274" s="208">
        <f>R275+R279+R297</f>
        <v>0</v>
      </c>
      <c r="S274" s="207"/>
      <c r="T274" s="209">
        <f>T275+T279+T297</f>
        <v>5.6424295999999998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10" t="s">
        <v>82</v>
      </c>
      <c r="AT274" s="211" t="s">
        <v>72</v>
      </c>
      <c r="AU274" s="211" t="s">
        <v>73</v>
      </c>
      <c r="AY274" s="210" t="s">
        <v>188</v>
      </c>
      <c r="BK274" s="212">
        <f>BK275+BK279+BK297</f>
        <v>0</v>
      </c>
    </row>
    <row r="275" s="12" customFormat="1" ht="22.8" customHeight="1">
      <c r="A275" s="12"/>
      <c r="B275" s="199"/>
      <c r="C275" s="200"/>
      <c r="D275" s="201" t="s">
        <v>72</v>
      </c>
      <c r="E275" s="213" t="s">
        <v>410</v>
      </c>
      <c r="F275" s="213" t="s">
        <v>411</v>
      </c>
      <c r="G275" s="200"/>
      <c r="H275" s="200"/>
      <c r="I275" s="203"/>
      <c r="J275" s="214">
        <f>BK275</f>
        <v>0</v>
      </c>
      <c r="K275" s="200"/>
      <c r="L275" s="205"/>
      <c r="M275" s="206"/>
      <c r="N275" s="207"/>
      <c r="O275" s="207"/>
      <c r="P275" s="208">
        <f>SUM(P276:P278)</f>
        <v>0</v>
      </c>
      <c r="Q275" s="207"/>
      <c r="R275" s="208">
        <f>SUM(R276:R278)</f>
        <v>0</v>
      </c>
      <c r="S275" s="207"/>
      <c r="T275" s="209">
        <f>SUM(T276:T278)</f>
        <v>4.7139199999999999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10" t="s">
        <v>82</v>
      </c>
      <c r="AT275" s="211" t="s">
        <v>72</v>
      </c>
      <c r="AU275" s="211" t="s">
        <v>80</v>
      </c>
      <c r="AY275" s="210" t="s">
        <v>188</v>
      </c>
      <c r="BK275" s="212">
        <f>SUM(BK276:BK278)</f>
        <v>0</v>
      </c>
    </row>
    <row r="276" s="2" customFormat="1" ht="16.5" customHeight="1">
      <c r="A276" s="40"/>
      <c r="B276" s="41"/>
      <c r="C276" s="215" t="s">
        <v>412</v>
      </c>
      <c r="D276" s="215" t="s">
        <v>190</v>
      </c>
      <c r="E276" s="216" t="s">
        <v>413</v>
      </c>
      <c r="F276" s="217" t="s">
        <v>414</v>
      </c>
      <c r="G276" s="218" t="s">
        <v>243</v>
      </c>
      <c r="H276" s="219">
        <v>471.392</v>
      </c>
      <c r="I276" s="220"/>
      <c r="J276" s="221">
        <f>ROUND(I276*H276,2)</f>
        <v>0</v>
      </c>
      <c r="K276" s="217" t="s">
        <v>415</v>
      </c>
      <c r="L276" s="46"/>
      <c r="M276" s="222" t="s">
        <v>19</v>
      </c>
      <c r="N276" s="223" t="s">
        <v>44</v>
      </c>
      <c r="O276" s="86"/>
      <c r="P276" s="224">
        <f>O276*H276</f>
        <v>0</v>
      </c>
      <c r="Q276" s="224">
        <v>0</v>
      </c>
      <c r="R276" s="224">
        <f>Q276*H276</f>
        <v>0</v>
      </c>
      <c r="S276" s="224">
        <v>0.01</v>
      </c>
      <c r="T276" s="225">
        <f>S276*H276</f>
        <v>4.7139199999999999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26" t="s">
        <v>342</v>
      </c>
      <c r="AT276" s="226" t="s">
        <v>190</v>
      </c>
      <c r="AU276" s="226" t="s">
        <v>82</v>
      </c>
      <c r="AY276" s="19" t="s">
        <v>188</v>
      </c>
      <c r="BE276" s="227">
        <f>IF(N276="základní",J276,0)</f>
        <v>0</v>
      </c>
      <c r="BF276" s="227">
        <f>IF(N276="snížená",J276,0)</f>
        <v>0</v>
      </c>
      <c r="BG276" s="227">
        <f>IF(N276="zákl. přenesená",J276,0)</f>
        <v>0</v>
      </c>
      <c r="BH276" s="227">
        <f>IF(N276="sníž. přenesená",J276,0)</f>
        <v>0</v>
      </c>
      <c r="BI276" s="227">
        <f>IF(N276="nulová",J276,0)</f>
        <v>0</v>
      </c>
      <c r="BJ276" s="19" t="s">
        <v>80</v>
      </c>
      <c r="BK276" s="227">
        <f>ROUND(I276*H276,2)</f>
        <v>0</v>
      </c>
      <c r="BL276" s="19" t="s">
        <v>342</v>
      </c>
      <c r="BM276" s="226" t="s">
        <v>416</v>
      </c>
    </row>
    <row r="277" s="14" customFormat="1">
      <c r="A277" s="14"/>
      <c r="B277" s="244"/>
      <c r="C277" s="245"/>
      <c r="D277" s="235" t="s">
        <v>198</v>
      </c>
      <c r="E277" s="246" t="s">
        <v>19</v>
      </c>
      <c r="F277" s="247" t="s">
        <v>417</v>
      </c>
      <c r="G277" s="245"/>
      <c r="H277" s="248">
        <v>471.392</v>
      </c>
      <c r="I277" s="249"/>
      <c r="J277" s="245"/>
      <c r="K277" s="245"/>
      <c r="L277" s="250"/>
      <c r="M277" s="251"/>
      <c r="N277" s="252"/>
      <c r="O277" s="252"/>
      <c r="P277" s="252"/>
      <c r="Q277" s="252"/>
      <c r="R277" s="252"/>
      <c r="S277" s="252"/>
      <c r="T277" s="253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4" t="s">
        <v>198</v>
      </c>
      <c r="AU277" s="254" t="s">
        <v>82</v>
      </c>
      <c r="AV277" s="14" t="s">
        <v>82</v>
      </c>
      <c r="AW277" s="14" t="s">
        <v>35</v>
      </c>
      <c r="AX277" s="14" t="s">
        <v>73</v>
      </c>
      <c r="AY277" s="254" t="s">
        <v>188</v>
      </c>
    </row>
    <row r="278" s="15" customFormat="1">
      <c r="A278" s="15"/>
      <c r="B278" s="255"/>
      <c r="C278" s="256"/>
      <c r="D278" s="235" t="s">
        <v>198</v>
      </c>
      <c r="E278" s="257" t="s">
        <v>19</v>
      </c>
      <c r="F278" s="258" t="s">
        <v>229</v>
      </c>
      <c r="G278" s="256"/>
      <c r="H278" s="259">
        <v>471.392</v>
      </c>
      <c r="I278" s="260"/>
      <c r="J278" s="256"/>
      <c r="K278" s="256"/>
      <c r="L278" s="261"/>
      <c r="M278" s="262"/>
      <c r="N278" s="263"/>
      <c r="O278" s="263"/>
      <c r="P278" s="263"/>
      <c r="Q278" s="263"/>
      <c r="R278" s="263"/>
      <c r="S278" s="263"/>
      <c r="T278" s="264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65" t="s">
        <v>198</v>
      </c>
      <c r="AU278" s="265" t="s">
        <v>82</v>
      </c>
      <c r="AV278" s="15" t="s">
        <v>135</v>
      </c>
      <c r="AW278" s="15" t="s">
        <v>35</v>
      </c>
      <c r="AX278" s="15" t="s">
        <v>80</v>
      </c>
      <c r="AY278" s="265" t="s">
        <v>188</v>
      </c>
    </row>
    <row r="279" s="12" customFormat="1" ht="22.8" customHeight="1">
      <c r="A279" s="12"/>
      <c r="B279" s="199"/>
      <c r="C279" s="200"/>
      <c r="D279" s="201" t="s">
        <v>72</v>
      </c>
      <c r="E279" s="213" t="s">
        <v>418</v>
      </c>
      <c r="F279" s="213" t="s">
        <v>419</v>
      </c>
      <c r="G279" s="200"/>
      <c r="H279" s="200"/>
      <c r="I279" s="203"/>
      <c r="J279" s="214">
        <f>BK279</f>
        <v>0</v>
      </c>
      <c r="K279" s="200"/>
      <c r="L279" s="205"/>
      <c r="M279" s="206"/>
      <c r="N279" s="207"/>
      <c r="O279" s="207"/>
      <c r="P279" s="208">
        <f>SUM(P280:P296)</f>
        <v>0</v>
      </c>
      <c r="Q279" s="207"/>
      <c r="R279" s="208">
        <f>SUM(R280:R296)</f>
        <v>0</v>
      </c>
      <c r="S279" s="207"/>
      <c r="T279" s="209">
        <f>SUM(T280:T296)</f>
        <v>0.44850960000000001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R279" s="210" t="s">
        <v>82</v>
      </c>
      <c r="AT279" s="211" t="s">
        <v>72</v>
      </c>
      <c r="AU279" s="211" t="s">
        <v>80</v>
      </c>
      <c r="AY279" s="210" t="s">
        <v>188</v>
      </c>
      <c r="BK279" s="212">
        <f>SUM(BK280:BK296)</f>
        <v>0</v>
      </c>
    </row>
    <row r="280" s="2" customFormat="1" ht="24.15" customHeight="1">
      <c r="A280" s="40"/>
      <c r="B280" s="41"/>
      <c r="C280" s="215" t="s">
        <v>420</v>
      </c>
      <c r="D280" s="215" t="s">
        <v>190</v>
      </c>
      <c r="E280" s="216" t="s">
        <v>421</v>
      </c>
      <c r="F280" s="217" t="s">
        <v>422</v>
      </c>
      <c r="G280" s="218" t="s">
        <v>243</v>
      </c>
      <c r="H280" s="219">
        <v>249.172</v>
      </c>
      <c r="I280" s="220"/>
      <c r="J280" s="221">
        <f>ROUND(I280*H280,2)</f>
        <v>0</v>
      </c>
      <c r="K280" s="217" t="s">
        <v>194</v>
      </c>
      <c r="L280" s="46"/>
      <c r="M280" s="222" t="s">
        <v>19</v>
      </c>
      <c r="N280" s="223" t="s">
        <v>44</v>
      </c>
      <c r="O280" s="86"/>
      <c r="P280" s="224">
        <f>O280*H280</f>
        <v>0</v>
      </c>
      <c r="Q280" s="224">
        <v>0</v>
      </c>
      <c r="R280" s="224">
        <f>Q280*H280</f>
        <v>0</v>
      </c>
      <c r="S280" s="224">
        <v>0.0018</v>
      </c>
      <c r="T280" s="225">
        <f>S280*H280</f>
        <v>0.44850960000000001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26" t="s">
        <v>342</v>
      </c>
      <c r="AT280" s="226" t="s">
        <v>190</v>
      </c>
      <c r="AU280" s="226" t="s">
        <v>82</v>
      </c>
      <c r="AY280" s="19" t="s">
        <v>188</v>
      </c>
      <c r="BE280" s="227">
        <f>IF(N280="základní",J280,0)</f>
        <v>0</v>
      </c>
      <c r="BF280" s="227">
        <f>IF(N280="snížená",J280,0)</f>
        <v>0</v>
      </c>
      <c r="BG280" s="227">
        <f>IF(N280="zákl. přenesená",J280,0)</f>
        <v>0</v>
      </c>
      <c r="BH280" s="227">
        <f>IF(N280="sníž. přenesená",J280,0)</f>
        <v>0</v>
      </c>
      <c r="BI280" s="227">
        <f>IF(N280="nulová",J280,0)</f>
        <v>0</v>
      </c>
      <c r="BJ280" s="19" t="s">
        <v>80</v>
      </c>
      <c r="BK280" s="227">
        <f>ROUND(I280*H280,2)</f>
        <v>0</v>
      </c>
      <c r="BL280" s="19" t="s">
        <v>342</v>
      </c>
      <c r="BM280" s="226" t="s">
        <v>423</v>
      </c>
    </row>
    <row r="281" s="2" customFormat="1">
      <c r="A281" s="40"/>
      <c r="B281" s="41"/>
      <c r="C281" s="42"/>
      <c r="D281" s="228" t="s">
        <v>196</v>
      </c>
      <c r="E281" s="42"/>
      <c r="F281" s="229" t="s">
        <v>424</v>
      </c>
      <c r="G281" s="42"/>
      <c r="H281" s="42"/>
      <c r="I281" s="230"/>
      <c r="J281" s="42"/>
      <c r="K281" s="42"/>
      <c r="L281" s="46"/>
      <c r="M281" s="231"/>
      <c r="N281" s="232"/>
      <c r="O281" s="86"/>
      <c r="P281" s="86"/>
      <c r="Q281" s="86"/>
      <c r="R281" s="86"/>
      <c r="S281" s="86"/>
      <c r="T281" s="87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196</v>
      </c>
      <c r="AU281" s="19" t="s">
        <v>82</v>
      </c>
    </row>
    <row r="282" s="13" customFormat="1">
      <c r="A282" s="13"/>
      <c r="B282" s="233"/>
      <c r="C282" s="234"/>
      <c r="D282" s="235" t="s">
        <v>198</v>
      </c>
      <c r="E282" s="236" t="s">
        <v>19</v>
      </c>
      <c r="F282" s="237" t="s">
        <v>425</v>
      </c>
      <c r="G282" s="234"/>
      <c r="H282" s="236" t="s">
        <v>19</v>
      </c>
      <c r="I282" s="238"/>
      <c r="J282" s="234"/>
      <c r="K282" s="234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198</v>
      </c>
      <c r="AU282" s="243" t="s">
        <v>82</v>
      </c>
      <c r="AV282" s="13" t="s">
        <v>80</v>
      </c>
      <c r="AW282" s="13" t="s">
        <v>35</v>
      </c>
      <c r="AX282" s="13" t="s">
        <v>73</v>
      </c>
      <c r="AY282" s="243" t="s">
        <v>188</v>
      </c>
    </row>
    <row r="283" s="14" customFormat="1">
      <c r="A283" s="14"/>
      <c r="B283" s="244"/>
      <c r="C283" s="245"/>
      <c r="D283" s="235" t="s">
        <v>198</v>
      </c>
      <c r="E283" s="246" t="s">
        <v>19</v>
      </c>
      <c r="F283" s="247" t="s">
        <v>426</v>
      </c>
      <c r="G283" s="245"/>
      <c r="H283" s="248">
        <v>48.723999999999997</v>
      </c>
      <c r="I283" s="249"/>
      <c r="J283" s="245"/>
      <c r="K283" s="245"/>
      <c r="L283" s="250"/>
      <c r="M283" s="251"/>
      <c r="N283" s="252"/>
      <c r="O283" s="252"/>
      <c r="P283" s="252"/>
      <c r="Q283" s="252"/>
      <c r="R283" s="252"/>
      <c r="S283" s="252"/>
      <c r="T283" s="253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4" t="s">
        <v>198</v>
      </c>
      <c r="AU283" s="254" t="s">
        <v>82</v>
      </c>
      <c r="AV283" s="14" t="s">
        <v>82</v>
      </c>
      <c r="AW283" s="14" t="s">
        <v>35</v>
      </c>
      <c r="AX283" s="14" t="s">
        <v>73</v>
      </c>
      <c r="AY283" s="254" t="s">
        <v>188</v>
      </c>
    </row>
    <row r="284" s="14" customFormat="1">
      <c r="A284" s="14"/>
      <c r="B284" s="244"/>
      <c r="C284" s="245"/>
      <c r="D284" s="235" t="s">
        <v>198</v>
      </c>
      <c r="E284" s="246" t="s">
        <v>19</v>
      </c>
      <c r="F284" s="247" t="s">
        <v>427</v>
      </c>
      <c r="G284" s="245"/>
      <c r="H284" s="248">
        <v>38.688000000000002</v>
      </c>
      <c r="I284" s="249"/>
      <c r="J284" s="245"/>
      <c r="K284" s="245"/>
      <c r="L284" s="250"/>
      <c r="M284" s="251"/>
      <c r="N284" s="252"/>
      <c r="O284" s="252"/>
      <c r="P284" s="252"/>
      <c r="Q284" s="252"/>
      <c r="R284" s="252"/>
      <c r="S284" s="252"/>
      <c r="T284" s="253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4" t="s">
        <v>198</v>
      </c>
      <c r="AU284" s="254" t="s">
        <v>82</v>
      </c>
      <c r="AV284" s="14" t="s">
        <v>82</v>
      </c>
      <c r="AW284" s="14" t="s">
        <v>35</v>
      </c>
      <c r="AX284" s="14" t="s">
        <v>73</v>
      </c>
      <c r="AY284" s="254" t="s">
        <v>188</v>
      </c>
    </row>
    <row r="285" s="14" customFormat="1">
      <c r="A285" s="14"/>
      <c r="B285" s="244"/>
      <c r="C285" s="245"/>
      <c r="D285" s="235" t="s">
        <v>198</v>
      </c>
      <c r="E285" s="246" t="s">
        <v>19</v>
      </c>
      <c r="F285" s="247" t="s">
        <v>428</v>
      </c>
      <c r="G285" s="245"/>
      <c r="H285" s="248">
        <v>-3.1520000000000001</v>
      </c>
      <c r="I285" s="249"/>
      <c r="J285" s="245"/>
      <c r="K285" s="245"/>
      <c r="L285" s="250"/>
      <c r="M285" s="251"/>
      <c r="N285" s="252"/>
      <c r="O285" s="252"/>
      <c r="P285" s="252"/>
      <c r="Q285" s="252"/>
      <c r="R285" s="252"/>
      <c r="S285" s="252"/>
      <c r="T285" s="253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4" t="s">
        <v>198</v>
      </c>
      <c r="AU285" s="254" t="s">
        <v>82</v>
      </c>
      <c r="AV285" s="14" t="s">
        <v>82</v>
      </c>
      <c r="AW285" s="14" t="s">
        <v>35</v>
      </c>
      <c r="AX285" s="14" t="s">
        <v>73</v>
      </c>
      <c r="AY285" s="254" t="s">
        <v>188</v>
      </c>
    </row>
    <row r="286" s="14" customFormat="1">
      <c r="A286" s="14"/>
      <c r="B286" s="244"/>
      <c r="C286" s="245"/>
      <c r="D286" s="235" t="s">
        <v>198</v>
      </c>
      <c r="E286" s="246" t="s">
        <v>19</v>
      </c>
      <c r="F286" s="247" t="s">
        <v>429</v>
      </c>
      <c r="G286" s="245"/>
      <c r="H286" s="248">
        <v>21.32</v>
      </c>
      <c r="I286" s="249"/>
      <c r="J286" s="245"/>
      <c r="K286" s="245"/>
      <c r="L286" s="250"/>
      <c r="M286" s="251"/>
      <c r="N286" s="252"/>
      <c r="O286" s="252"/>
      <c r="P286" s="252"/>
      <c r="Q286" s="252"/>
      <c r="R286" s="252"/>
      <c r="S286" s="252"/>
      <c r="T286" s="25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4" t="s">
        <v>198</v>
      </c>
      <c r="AU286" s="254" t="s">
        <v>82</v>
      </c>
      <c r="AV286" s="14" t="s">
        <v>82</v>
      </c>
      <c r="AW286" s="14" t="s">
        <v>35</v>
      </c>
      <c r="AX286" s="14" t="s">
        <v>73</v>
      </c>
      <c r="AY286" s="254" t="s">
        <v>188</v>
      </c>
    </row>
    <row r="287" s="14" customFormat="1">
      <c r="A287" s="14"/>
      <c r="B287" s="244"/>
      <c r="C287" s="245"/>
      <c r="D287" s="235" t="s">
        <v>198</v>
      </c>
      <c r="E287" s="246" t="s">
        <v>19</v>
      </c>
      <c r="F287" s="247" t="s">
        <v>430</v>
      </c>
      <c r="G287" s="245"/>
      <c r="H287" s="248">
        <v>-1.5760000000000001</v>
      </c>
      <c r="I287" s="249"/>
      <c r="J287" s="245"/>
      <c r="K287" s="245"/>
      <c r="L287" s="250"/>
      <c r="M287" s="251"/>
      <c r="N287" s="252"/>
      <c r="O287" s="252"/>
      <c r="P287" s="252"/>
      <c r="Q287" s="252"/>
      <c r="R287" s="252"/>
      <c r="S287" s="252"/>
      <c r="T287" s="253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4" t="s">
        <v>198</v>
      </c>
      <c r="AU287" s="254" t="s">
        <v>82</v>
      </c>
      <c r="AV287" s="14" t="s">
        <v>82</v>
      </c>
      <c r="AW287" s="14" t="s">
        <v>35</v>
      </c>
      <c r="AX287" s="14" t="s">
        <v>73</v>
      </c>
      <c r="AY287" s="254" t="s">
        <v>188</v>
      </c>
    </row>
    <row r="288" s="14" customFormat="1">
      <c r="A288" s="14"/>
      <c r="B288" s="244"/>
      <c r="C288" s="245"/>
      <c r="D288" s="235" t="s">
        <v>198</v>
      </c>
      <c r="E288" s="246" t="s">
        <v>19</v>
      </c>
      <c r="F288" s="247" t="s">
        <v>431</v>
      </c>
      <c r="G288" s="245"/>
      <c r="H288" s="248">
        <v>36.244</v>
      </c>
      <c r="I288" s="249"/>
      <c r="J288" s="245"/>
      <c r="K288" s="245"/>
      <c r="L288" s="250"/>
      <c r="M288" s="251"/>
      <c r="N288" s="252"/>
      <c r="O288" s="252"/>
      <c r="P288" s="252"/>
      <c r="Q288" s="252"/>
      <c r="R288" s="252"/>
      <c r="S288" s="252"/>
      <c r="T288" s="253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4" t="s">
        <v>198</v>
      </c>
      <c r="AU288" s="254" t="s">
        <v>82</v>
      </c>
      <c r="AV288" s="14" t="s">
        <v>82</v>
      </c>
      <c r="AW288" s="14" t="s">
        <v>35</v>
      </c>
      <c r="AX288" s="14" t="s">
        <v>73</v>
      </c>
      <c r="AY288" s="254" t="s">
        <v>188</v>
      </c>
    </row>
    <row r="289" s="14" customFormat="1">
      <c r="A289" s="14"/>
      <c r="B289" s="244"/>
      <c r="C289" s="245"/>
      <c r="D289" s="235" t="s">
        <v>198</v>
      </c>
      <c r="E289" s="246" t="s">
        <v>19</v>
      </c>
      <c r="F289" s="247" t="s">
        <v>430</v>
      </c>
      <c r="G289" s="245"/>
      <c r="H289" s="248">
        <v>-1.5760000000000001</v>
      </c>
      <c r="I289" s="249"/>
      <c r="J289" s="245"/>
      <c r="K289" s="245"/>
      <c r="L289" s="250"/>
      <c r="M289" s="251"/>
      <c r="N289" s="252"/>
      <c r="O289" s="252"/>
      <c r="P289" s="252"/>
      <c r="Q289" s="252"/>
      <c r="R289" s="252"/>
      <c r="S289" s="252"/>
      <c r="T289" s="253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4" t="s">
        <v>198</v>
      </c>
      <c r="AU289" s="254" t="s">
        <v>82</v>
      </c>
      <c r="AV289" s="14" t="s">
        <v>82</v>
      </c>
      <c r="AW289" s="14" t="s">
        <v>35</v>
      </c>
      <c r="AX289" s="14" t="s">
        <v>73</v>
      </c>
      <c r="AY289" s="254" t="s">
        <v>188</v>
      </c>
    </row>
    <row r="290" s="14" customFormat="1">
      <c r="A290" s="14"/>
      <c r="B290" s="244"/>
      <c r="C290" s="245"/>
      <c r="D290" s="235" t="s">
        <v>198</v>
      </c>
      <c r="E290" s="246" t="s">
        <v>19</v>
      </c>
      <c r="F290" s="247" t="s">
        <v>432</v>
      </c>
      <c r="G290" s="245"/>
      <c r="H290" s="248">
        <v>30.628</v>
      </c>
      <c r="I290" s="249"/>
      <c r="J290" s="245"/>
      <c r="K290" s="245"/>
      <c r="L290" s="250"/>
      <c r="M290" s="251"/>
      <c r="N290" s="252"/>
      <c r="O290" s="252"/>
      <c r="P290" s="252"/>
      <c r="Q290" s="252"/>
      <c r="R290" s="252"/>
      <c r="S290" s="252"/>
      <c r="T290" s="253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4" t="s">
        <v>198</v>
      </c>
      <c r="AU290" s="254" t="s">
        <v>82</v>
      </c>
      <c r="AV290" s="14" t="s">
        <v>82</v>
      </c>
      <c r="AW290" s="14" t="s">
        <v>35</v>
      </c>
      <c r="AX290" s="14" t="s">
        <v>73</v>
      </c>
      <c r="AY290" s="254" t="s">
        <v>188</v>
      </c>
    </row>
    <row r="291" s="14" customFormat="1">
      <c r="A291" s="14"/>
      <c r="B291" s="244"/>
      <c r="C291" s="245"/>
      <c r="D291" s="235" t="s">
        <v>198</v>
      </c>
      <c r="E291" s="246" t="s">
        <v>19</v>
      </c>
      <c r="F291" s="247" t="s">
        <v>430</v>
      </c>
      <c r="G291" s="245"/>
      <c r="H291" s="248">
        <v>-1.5760000000000001</v>
      </c>
      <c r="I291" s="249"/>
      <c r="J291" s="245"/>
      <c r="K291" s="245"/>
      <c r="L291" s="250"/>
      <c r="M291" s="251"/>
      <c r="N291" s="252"/>
      <c r="O291" s="252"/>
      <c r="P291" s="252"/>
      <c r="Q291" s="252"/>
      <c r="R291" s="252"/>
      <c r="S291" s="252"/>
      <c r="T291" s="253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4" t="s">
        <v>198</v>
      </c>
      <c r="AU291" s="254" t="s">
        <v>82</v>
      </c>
      <c r="AV291" s="14" t="s">
        <v>82</v>
      </c>
      <c r="AW291" s="14" t="s">
        <v>35</v>
      </c>
      <c r="AX291" s="14" t="s">
        <v>73</v>
      </c>
      <c r="AY291" s="254" t="s">
        <v>188</v>
      </c>
    </row>
    <row r="292" s="14" customFormat="1">
      <c r="A292" s="14"/>
      <c r="B292" s="244"/>
      <c r="C292" s="245"/>
      <c r="D292" s="235" t="s">
        <v>198</v>
      </c>
      <c r="E292" s="246" t="s">
        <v>19</v>
      </c>
      <c r="F292" s="247" t="s">
        <v>433</v>
      </c>
      <c r="G292" s="245"/>
      <c r="H292" s="248">
        <v>30.056000000000001</v>
      </c>
      <c r="I292" s="249"/>
      <c r="J292" s="245"/>
      <c r="K292" s="245"/>
      <c r="L292" s="250"/>
      <c r="M292" s="251"/>
      <c r="N292" s="252"/>
      <c r="O292" s="252"/>
      <c r="P292" s="252"/>
      <c r="Q292" s="252"/>
      <c r="R292" s="252"/>
      <c r="S292" s="252"/>
      <c r="T292" s="253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4" t="s">
        <v>198</v>
      </c>
      <c r="AU292" s="254" t="s">
        <v>82</v>
      </c>
      <c r="AV292" s="14" t="s">
        <v>82</v>
      </c>
      <c r="AW292" s="14" t="s">
        <v>35</v>
      </c>
      <c r="AX292" s="14" t="s">
        <v>73</v>
      </c>
      <c r="AY292" s="254" t="s">
        <v>188</v>
      </c>
    </row>
    <row r="293" s="14" customFormat="1">
      <c r="A293" s="14"/>
      <c r="B293" s="244"/>
      <c r="C293" s="245"/>
      <c r="D293" s="235" t="s">
        <v>198</v>
      </c>
      <c r="E293" s="246" t="s">
        <v>19</v>
      </c>
      <c r="F293" s="247" t="s">
        <v>434</v>
      </c>
      <c r="G293" s="245"/>
      <c r="H293" s="248">
        <v>-3.1520000000000001</v>
      </c>
      <c r="I293" s="249"/>
      <c r="J293" s="245"/>
      <c r="K293" s="245"/>
      <c r="L293" s="250"/>
      <c r="M293" s="251"/>
      <c r="N293" s="252"/>
      <c r="O293" s="252"/>
      <c r="P293" s="252"/>
      <c r="Q293" s="252"/>
      <c r="R293" s="252"/>
      <c r="S293" s="252"/>
      <c r="T293" s="25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4" t="s">
        <v>198</v>
      </c>
      <c r="AU293" s="254" t="s">
        <v>82</v>
      </c>
      <c r="AV293" s="14" t="s">
        <v>82</v>
      </c>
      <c r="AW293" s="14" t="s">
        <v>35</v>
      </c>
      <c r="AX293" s="14" t="s">
        <v>73</v>
      </c>
      <c r="AY293" s="254" t="s">
        <v>188</v>
      </c>
    </row>
    <row r="294" s="14" customFormat="1">
      <c r="A294" s="14"/>
      <c r="B294" s="244"/>
      <c r="C294" s="245"/>
      <c r="D294" s="235" t="s">
        <v>198</v>
      </c>
      <c r="E294" s="246" t="s">
        <v>19</v>
      </c>
      <c r="F294" s="247" t="s">
        <v>435</v>
      </c>
      <c r="G294" s="245"/>
      <c r="H294" s="248">
        <v>49.816000000000002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198</v>
      </c>
      <c r="AU294" s="254" t="s">
        <v>82</v>
      </c>
      <c r="AV294" s="14" t="s">
        <v>82</v>
      </c>
      <c r="AW294" s="14" t="s">
        <v>35</v>
      </c>
      <c r="AX294" s="14" t="s">
        <v>73</v>
      </c>
      <c r="AY294" s="254" t="s">
        <v>188</v>
      </c>
    </row>
    <row r="295" s="14" customFormat="1">
      <c r="A295" s="14"/>
      <c r="B295" s="244"/>
      <c r="C295" s="245"/>
      <c r="D295" s="235" t="s">
        <v>198</v>
      </c>
      <c r="E295" s="246" t="s">
        <v>19</v>
      </c>
      <c r="F295" s="247" t="s">
        <v>436</v>
      </c>
      <c r="G295" s="245"/>
      <c r="H295" s="248">
        <v>4.7279999999999998</v>
      </c>
      <c r="I295" s="249"/>
      <c r="J295" s="245"/>
      <c r="K295" s="245"/>
      <c r="L295" s="250"/>
      <c r="M295" s="251"/>
      <c r="N295" s="252"/>
      <c r="O295" s="252"/>
      <c r="P295" s="252"/>
      <c r="Q295" s="252"/>
      <c r="R295" s="252"/>
      <c r="S295" s="252"/>
      <c r="T295" s="253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4" t="s">
        <v>198</v>
      </c>
      <c r="AU295" s="254" t="s">
        <v>82</v>
      </c>
      <c r="AV295" s="14" t="s">
        <v>82</v>
      </c>
      <c r="AW295" s="14" t="s">
        <v>35</v>
      </c>
      <c r="AX295" s="14" t="s">
        <v>73</v>
      </c>
      <c r="AY295" s="254" t="s">
        <v>188</v>
      </c>
    </row>
    <row r="296" s="15" customFormat="1">
      <c r="A296" s="15"/>
      <c r="B296" s="255"/>
      <c r="C296" s="256"/>
      <c r="D296" s="235" t="s">
        <v>198</v>
      </c>
      <c r="E296" s="257" t="s">
        <v>19</v>
      </c>
      <c r="F296" s="258" t="s">
        <v>229</v>
      </c>
      <c r="G296" s="256"/>
      <c r="H296" s="259">
        <v>249.17200000000005</v>
      </c>
      <c r="I296" s="260"/>
      <c r="J296" s="256"/>
      <c r="K296" s="256"/>
      <c r="L296" s="261"/>
      <c r="M296" s="262"/>
      <c r="N296" s="263"/>
      <c r="O296" s="263"/>
      <c r="P296" s="263"/>
      <c r="Q296" s="263"/>
      <c r="R296" s="263"/>
      <c r="S296" s="263"/>
      <c r="T296" s="264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65" t="s">
        <v>198</v>
      </c>
      <c r="AU296" s="265" t="s">
        <v>82</v>
      </c>
      <c r="AV296" s="15" t="s">
        <v>135</v>
      </c>
      <c r="AW296" s="15" t="s">
        <v>35</v>
      </c>
      <c r="AX296" s="15" t="s">
        <v>80</v>
      </c>
      <c r="AY296" s="265" t="s">
        <v>188</v>
      </c>
    </row>
    <row r="297" s="12" customFormat="1" ht="22.8" customHeight="1">
      <c r="A297" s="12"/>
      <c r="B297" s="199"/>
      <c r="C297" s="200"/>
      <c r="D297" s="201" t="s">
        <v>72</v>
      </c>
      <c r="E297" s="213" t="s">
        <v>437</v>
      </c>
      <c r="F297" s="213" t="s">
        <v>438</v>
      </c>
      <c r="G297" s="200"/>
      <c r="H297" s="200"/>
      <c r="I297" s="203"/>
      <c r="J297" s="214">
        <f>BK297</f>
        <v>0</v>
      </c>
      <c r="K297" s="200"/>
      <c r="L297" s="205"/>
      <c r="M297" s="206"/>
      <c r="N297" s="207"/>
      <c r="O297" s="207"/>
      <c r="P297" s="208">
        <f>SUM(P298:P302)</f>
        <v>0</v>
      </c>
      <c r="Q297" s="207"/>
      <c r="R297" s="208">
        <f>SUM(R298:R302)</f>
        <v>0</v>
      </c>
      <c r="S297" s="207"/>
      <c r="T297" s="209">
        <f>SUM(T298:T302)</f>
        <v>0.47999999999999998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R297" s="210" t="s">
        <v>82</v>
      </c>
      <c r="AT297" s="211" t="s">
        <v>72</v>
      </c>
      <c r="AU297" s="211" t="s">
        <v>80</v>
      </c>
      <c r="AY297" s="210" t="s">
        <v>188</v>
      </c>
      <c r="BK297" s="212">
        <f>SUM(BK298:BK302)</f>
        <v>0</v>
      </c>
    </row>
    <row r="298" s="2" customFormat="1" ht="24.15" customHeight="1">
      <c r="A298" s="40"/>
      <c r="B298" s="41"/>
      <c r="C298" s="215" t="s">
        <v>439</v>
      </c>
      <c r="D298" s="215" t="s">
        <v>190</v>
      </c>
      <c r="E298" s="216" t="s">
        <v>440</v>
      </c>
      <c r="F298" s="217" t="s">
        <v>441</v>
      </c>
      <c r="G298" s="218" t="s">
        <v>442</v>
      </c>
      <c r="H298" s="219">
        <v>20</v>
      </c>
      <c r="I298" s="220"/>
      <c r="J298" s="221">
        <f>ROUND(I298*H298,2)</f>
        <v>0</v>
      </c>
      <c r="K298" s="217" t="s">
        <v>194</v>
      </c>
      <c r="L298" s="46"/>
      <c r="M298" s="222" t="s">
        <v>19</v>
      </c>
      <c r="N298" s="223" t="s">
        <v>44</v>
      </c>
      <c r="O298" s="86"/>
      <c r="P298" s="224">
        <f>O298*H298</f>
        <v>0</v>
      </c>
      <c r="Q298" s="224">
        <v>0</v>
      </c>
      <c r="R298" s="224">
        <f>Q298*H298</f>
        <v>0</v>
      </c>
      <c r="S298" s="224">
        <v>0.024</v>
      </c>
      <c r="T298" s="225">
        <f>S298*H298</f>
        <v>0.47999999999999998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26" t="s">
        <v>342</v>
      </c>
      <c r="AT298" s="226" t="s">
        <v>190</v>
      </c>
      <c r="AU298" s="226" t="s">
        <v>82</v>
      </c>
      <c r="AY298" s="19" t="s">
        <v>188</v>
      </c>
      <c r="BE298" s="227">
        <f>IF(N298="základní",J298,0)</f>
        <v>0</v>
      </c>
      <c r="BF298" s="227">
        <f>IF(N298="snížená",J298,0)</f>
        <v>0</v>
      </c>
      <c r="BG298" s="227">
        <f>IF(N298="zákl. přenesená",J298,0)</f>
        <v>0</v>
      </c>
      <c r="BH298" s="227">
        <f>IF(N298="sníž. přenesená",J298,0)</f>
        <v>0</v>
      </c>
      <c r="BI298" s="227">
        <f>IF(N298="nulová",J298,0)</f>
        <v>0</v>
      </c>
      <c r="BJ298" s="19" t="s">
        <v>80</v>
      </c>
      <c r="BK298" s="227">
        <f>ROUND(I298*H298,2)</f>
        <v>0</v>
      </c>
      <c r="BL298" s="19" t="s">
        <v>342</v>
      </c>
      <c r="BM298" s="226" t="s">
        <v>443</v>
      </c>
    </row>
    <row r="299" s="2" customFormat="1">
      <c r="A299" s="40"/>
      <c r="B299" s="41"/>
      <c r="C299" s="42"/>
      <c r="D299" s="228" t="s">
        <v>196</v>
      </c>
      <c r="E299" s="42"/>
      <c r="F299" s="229" t="s">
        <v>444</v>
      </c>
      <c r="G299" s="42"/>
      <c r="H299" s="42"/>
      <c r="I299" s="230"/>
      <c r="J299" s="42"/>
      <c r="K299" s="42"/>
      <c r="L299" s="46"/>
      <c r="M299" s="231"/>
      <c r="N299" s="232"/>
      <c r="O299" s="86"/>
      <c r="P299" s="86"/>
      <c r="Q299" s="86"/>
      <c r="R299" s="86"/>
      <c r="S299" s="86"/>
      <c r="T299" s="87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196</v>
      </c>
      <c r="AU299" s="19" t="s">
        <v>82</v>
      </c>
    </row>
    <row r="300" s="13" customFormat="1">
      <c r="A300" s="13"/>
      <c r="B300" s="233"/>
      <c r="C300" s="234"/>
      <c r="D300" s="235" t="s">
        <v>198</v>
      </c>
      <c r="E300" s="236" t="s">
        <v>19</v>
      </c>
      <c r="F300" s="237" t="s">
        <v>445</v>
      </c>
      <c r="G300" s="234"/>
      <c r="H300" s="236" t="s">
        <v>19</v>
      </c>
      <c r="I300" s="238"/>
      <c r="J300" s="234"/>
      <c r="K300" s="234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198</v>
      </c>
      <c r="AU300" s="243" t="s">
        <v>82</v>
      </c>
      <c r="AV300" s="13" t="s">
        <v>80</v>
      </c>
      <c r="AW300" s="13" t="s">
        <v>35</v>
      </c>
      <c r="AX300" s="13" t="s">
        <v>73</v>
      </c>
      <c r="AY300" s="243" t="s">
        <v>188</v>
      </c>
    </row>
    <row r="301" s="14" customFormat="1">
      <c r="A301" s="14"/>
      <c r="B301" s="244"/>
      <c r="C301" s="245"/>
      <c r="D301" s="235" t="s">
        <v>198</v>
      </c>
      <c r="E301" s="246" t="s">
        <v>19</v>
      </c>
      <c r="F301" s="247" t="s">
        <v>375</v>
      </c>
      <c r="G301" s="245"/>
      <c r="H301" s="248">
        <v>20</v>
      </c>
      <c r="I301" s="249"/>
      <c r="J301" s="245"/>
      <c r="K301" s="245"/>
      <c r="L301" s="250"/>
      <c r="M301" s="251"/>
      <c r="N301" s="252"/>
      <c r="O301" s="252"/>
      <c r="P301" s="252"/>
      <c r="Q301" s="252"/>
      <c r="R301" s="252"/>
      <c r="S301" s="252"/>
      <c r="T301" s="253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4" t="s">
        <v>198</v>
      </c>
      <c r="AU301" s="254" t="s">
        <v>82</v>
      </c>
      <c r="AV301" s="14" t="s">
        <v>82</v>
      </c>
      <c r="AW301" s="14" t="s">
        <v>35</v>
      </c>
      <c r="AX301" s="14" t="s">
        <v>73</v>
      </c>
      <c r="AY301" s="254" t="s">
        <v>188</v>
      </c>
    </row>
    <row r="302" s="15" customFormat="1">
      <c r="A302" s="15"/>
      <c r="B302" s="255"/>
      <c r="C302" s="256"/>
      <c r="D302" s="235" t="s">
        <v>198</v>
      </c>
      <c r="E302" s="257" t="s">
        <v>19</v>
      </c>
      <c r="F302" s="258" t="s">
        <v>229</v>
      </c>
      <c r="G302" s="256"/>
      <c r="H302" s="259">
        <v>20</v>
      </c>
      <c r="I302" s="260"/>
      <c r="J302" s="256"/>
      <c r="K302" s="256"/>
      <c r="L302" s="261"/>
      <c r="M302" s="262"/>
      <c r="N302" s="263"/>
      <c r="O302" s="263"/>
      <c r="P302" s="263"/>
      <c r="Q302" s="263"/>
      <c r="R302" s="263"/>
      <c r="S302" s="263"/>
      <c r="T302" s="264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65" t="s">
        <v>198</v>
      </c>
      <c r="AU302" s="265" t="s">
        <v>82</v>
      </c>
      <c r="AV302" s="15" t="s">
        <v>135</v>
      </c>
      <c r="AW302" s="15" t="s">
        <v>35</v>
      </c>
      <c r="AX302" s="15" t="s">
        <v>80</v>
      </c>
      <c r="AY302" s="265" t="s">
        <v>188</v>
      </c>
    </row>
    <row r="303" s="12" customFormat="1" ht="25.92" customHeight="1">
      <c r="A303" s="12"/>
      <c r="B303" s="199"/>
      <c r="C303" s="200"/>
      <c r="D303" s="201" t="s">
        <v>72</v>
      </c>
      <c r="E303" s="202" t="s">
        <v>446</v>
      </c>
      <c r="F303" s="202" t="s">
        <v>447</v>
      </c>
      <c r="G303" s="200"/>
      <c r="H303" s="200"/>
      <c r="I303" s="203"/>
      <c r="J303" s="204">
        <f>BK303</f>
        <v>0</v>
      </c>
      <c r="K303" s="200"/>
      <c r="L303" s="205"/>
      <c r="M303" s="206"/>
      <c r="N303" s="207"/>
      <c r="O303" s="207"/>
      <c r="P303" s="208">
        <f>P304</f>
        <v>0</v>
      </c>
      <c r="Q303" s="207"/>
      <c r="R303" s="208">
        <f>R304</f>
        <v>0</v>
      </c>
      <c r="S303" s="207"/>
      <c r="T303" s="209">
        <f>T304</f>
        <v>0</v>
      </c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R303" s="210" t="s">
        <v>135</v>
      </c>
      <c r="AT303" s="211" t="s">
        <v>72</v>
      </c>
      <c r="AU303" s="211" t="s">
        <v>73</v>
      </c>
      <c r="AY303" s="210" t="s">
        <v>188</v>
      </c>
      <c r="BK303" s="212">
        <f>BK304</f>
        <v>0</v>
      </c>
    </row>
    <row r="304" s="2" customFormat="1" ht="16.5" customHeight="1">
      <c r="A304" s="40"/>
      <c r="B304" s="41"/>
      <c r="C304" s="215" t="s">
        <v>448</v>
      </c>
      <c r="D304" s="215" t="s">
        <v>190</v>
      </c>
      <c r="E304" s="216" t="s">
        <v>449</v>
      </c>
      <c r="F304" s="217" t="s">
        <v>450</v>
      </c>
      <c r="G304" s="218" t="s">
        <v>451</v>
      </c>
      <c r="H304" s="219">
        <v>40</v>
      </c>
      <c r="I304" s="220"/>
      <c r="J304" s="221">
        <f>ROUND(I304*H304,2)</f>
        <v>0</v>
      </c>
      <c r="K304" s="217" t="s">
        <v>452</v>
      </c>
      <c r="L304" s="46"/>
      <c r="M304" s="222" t="s">
        <v>19</v>
      </c>
      <c r="N304" s="223" t="s">
        <v>44</v>
      </c>
      <c r="O304" s="86"/>
      <c r="P304" s="224">
        <f>O304*H304</f>
        <v>0</v>
      </c>
      <c r="Q304" s="224">
        <v>0</v>
      </c>
      <c r="R304" s="224">
        <f>Q304*H304</f>
        <v>0</v>
      </c>
      <c r="S304" s="224">
        <v>0</v>
      </c>
      <c r="T304" s="225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26" t="s">
        <v>453</v>
      </c>
      <c r="AT304" s="226" t="s">
        <v>190</v>
      </c>
      <c r="AU304" s="226" t="s">
        <v>80</v>
      </c>
      <c r="AY304" s="19" t="s">
        <v>188</v>
      </c>
      <c r="BE304" s="227">
        <f>IF(N304="základní",J304,0)</f>
        <v>0</v>
      </c>
      <c r="BF304" s="227">
        <f>IF(N304="snížená",J304,0)</f>
        <v>0</v>
      </c>
      <c r="BG304" s="227">
        <f>IF(N304="zákl. přenesená",J304,0)</f>
        <v>0</v>
      </c>
      <c r="BH304" s="227">
        <f>IF(N304="sníž. přenesená",J304,0)</f>
        <v>0</v>
      </c>
      <c r="BI304" s="227">
        <f>IF(N304="nulová",J304,0)</f>
        <v>0</v>
      </c>
      <c r="BJ304" s="19" t="s">
        <v>80</v>
      </c>
      <c r="BK304" s="227">
        <f>ROUND(I304*H304,2)</f>
        <v>0</v>
      </c>
      <c r="BL304" s="19" t="s">
        <v>453</v>
      </c>
      <c r="BM304" s="226" t="s">
        <v>454</v>
      </c>
    </row>
    <row r="305" s="12" customFormat="1" ht="25.92" customHeight="1">
      <c r="A305" s="12"/>
      <c r="B305" s="199"/>
      <c r="C305" s="200"/>
      <c r="D305" s="201" t="s">
        <v>72</v>
      </c>
      <c r="E305" s="202" t="s">
        <v>455</v>
      </c>
      <c r="F305" s="202" t="s">
        <v>456</v>
      </c>
      <c r="G305" s="200"/>
      <c r="H305" s="200"/>
      <c r="I305" s="203"/>
      <c r="J305" s="204">
        <f>BK305</f>
        <v>0</v>
      </c>
      <c r="K305" s="200"/>
      <c r="L305" s="205"/>
      <c r="M305" s="206"/>
      <c r="N305" s="207"/>
      <c r="O305" s="207"/>
      <c r="P305" s="208">
        <f>P306</f>
        <v>0</v>
      </c>
      <c r="Q305" s="207"/>
      <c r="R305" s="208">
        <f>R306</f>
        <v>0</v>
      </c>
      <c r="S305" s="207"/>
      <c r="T305" s="209">
        <f>T306</f>
        <v>0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10" t="s">
        <v>253</v>
      </c>
      <c r="AT305" s="211" t="s">
        <v>72</v>
      </c>
      <c r="AU305" s="211" t="s">
        <v>73</v>
      </c>
      <c r="AY305" s="210" t="s">
        <v>188</v>
      </c>
      <c r="BK305" s="212">
        <f>BK306</f>
        <v>0</v>
      </c>
    </row>
    <row r="306" s="2" customFormat="1" ht="16.5" customHeight="1">
      <c r="A306" s="40"/>
      <c r="B306" s="41"/>
      <c r="C306" s="215" t="s">
        <v>457</v>
      </c>
      <c r="D306" s="215" t="s">
        <v>190</v>
      </c>
      <c r="E306" s="216" t="s">
        <v>458</v>
      </c>
      <c r="F306" s="217" t="s">
        <v>459</v>
      </c>
      <c r="G306" s="218" t="s">
        <v>460</v>
      </c>
      <c r="H306" s="266"/>
      <c r="I306" s="220"/>
      <c r="J306" s="221">
        <f>ROUND(I306*H306,2)</f>
        <v>0</v>
      </c>
      <c r="K306" s="217" t="s">
        <v>19</v>
      </c>
      <c r="L306" s="46"/>
      <c r="M306" s="267" t="s">
        <v>19</v>
      </c>
      <c r="N306" s="268" t="s">
        <v>44</v>
      </c>
      <c r="O306" s="269"/>
      <c r="P306" s="270">
        <f>O306*H306</f>
        <v>0</v>
      </c>
      <c r="Q306" s="270">
        <v>0</v>
      </c>
      <c r="R306" s="270">
        <f>Q306*H306</f>
        <v>0</v>
      </c>
      <c r="S306" s="270">
        <v>0</v>
      </c>
      <c r="T306" s="271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26" t="s">
        <v>135</v>
      </c>
      <c r="AT306" s="226" t="s">
        <v>190</v>
      </c>
      <c r="AU306" s="226" t="s">
        <v>80</v>
      </c>
      <c r="AY306" s="19" t="s">
        <v>188</v>
      </c>
      <c r="BE306" s="227">
        <f>IF(N306="základní",J306,0)</f>
        <v>0</v>
      </c>
      <c r="BF306" s="227">
        <f>IF(N306="snížená",J306,0)</f>
        <v>0</v>
      </c>
      <c r="BG306" s="227">
        <f>IF(N306="zákl. přenesená",J306,0)</f>
        <v>0</v>
      </c>
      <c r="BH306" s="227">
        <f>IF(N306="sníž. přenesená",J306,0)</f>
        <v>0</v>
      </c>
      <c r="BI306" s="227">
        <f>IF(N306="nulová",J306,0)</f>
        <v>0</v>
      </c>
      <c r="BJ306" s="19" t="s">
        <v>80</v>
      </c>
      <c r="BK306" s="227">
        <f>ROUND(I306*H306,2)</f>
        <v>0</v>
      </c>
      <c r="BL306" s="19" t="s">
        <v>135</v>
      </c>
      <c r="BM306" s="226" t="s">
        <v>461</v>
      </c>
    </row>
    <row r="307" s="2" customFormat="1" ht="6.96" customHeight="1">
      <c r="A307" s="40"/>
      <c r="B307" s="61"/>
      <c r="C307" s="62"/>
      <c r="D307" s="62"/>
      <c r="E307" s="62"/>
      <c r="F307" s="62"/>
      <c r="G307" s="62"/>
      <c r="H307" s="62"/>
      <c r="I307" s="62"/>
      <c r="J307" s="62"/>
      <c r="K307" s="62"/>
      <c r="L307" s="46"/>
      <c r="M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</sheetData>
  <sheetProtection sheet="1" autoFilter="0" formatColumns="0" formatRows="0" objects="1" scenarios="1" spinCount="100000" saltValue="phhPqMwQmJM6IS+jxewiJnU1OXPfPCrYnvNUQqaBXi2ggbA4HPIkIy/jBwHiExFDAh5TguFkZASj523CkwdHYQ==" hashValue="bOSc+x7qthXiq4xkYNLifyq6YxArfSKYQU3bfcxrowmvgVE4LXvXJFtit3SeQt5awoQznDjIMIunMHxM+1tszw==" algorithmName="SHA-512" password="CC35"/>
  <autoFilter ref="C96:K30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1_02/174151102"/>
    <hyperlink ref="F135" r:id="rId2" display="https://podminky.urs.cz/item/CS_URS_2021_02/310238411"/>
    <hyperlink ref="F143" r:id="rId3" display="https://podminky.urs.cz/item/CS_URS_2021_02/941211112"/>
    <hyperlink ref="F148" r:id="rId4" display="https://podminky.urs.cz/item/CS_URS_2021_02/941211211"/>
    <hyperlink ref="F152" r:id="rId5" display="https://podminky.urs.cz/item/CS_URS_2021_02/941211812"/>
    <hyperlink ref="F157" r:id="rId6" display="https://podminky.urs.cz/item/CS_URS_2021_02/944611111"/>
    <hyperlink ref="F162" r:id="rId7" display="https://podminky.urs.cz/item/CS_URS_2021_02/944611211"/>
    <hyperlink ref="F166" r:id="rId8" display="https://podminky.urs.cz/item/CS_URS_2021_02/944611811"/>
    <hyperlink ref="F171" r:id="rId9" display="https://podminky.urs.cz/item/CS_URS_2021_02/966080103"/>
    <hyperlink ref="F183" r:id="rId10" display="https://podminky.urs.cz/item/CS_URS_2021_02/968082015"/>
    <hyperlink ref="F191" r:id="rId11" display="https://podminky.urs.cz/item/CS_URS_2021_02/968082016"/>
    <hyperlink ref="F198" r:id="rId12" display="https://podminky.urs.cz/item/CS_URS_2021_02/968082017"/>
    <hyperlink ref="F205" r:id="rId13" display="https://podminky.urs.cz/item/CS_URS_2021_02/968082018"/>
    <hyperlink ref="F213" r:id="rId14" display="https://podminky.urs.cz/item/CS_URS_2021_02/968082022"/>
    <hyperlink ref="F221" r:id="rId15" display="https://podminky.urs.cz/item/CS_URS_2021_02/981013316"/>
    <hyperlink ref="F230" r:id="rId16" display="https://podminky.urs.cz/item/CS_URS_2021_02/997013115"/>
    <hyperlink ref="F232" r:id="rId17" display="https://podminky.urs.cz/item/CS_URS_2021_02/997013501"/>
    <hyperlink ref="F237" r:id="rId18" display="https://podminky.urs.cz/item/CS_URS_2021_02/997013509"/>
    <hyperlink ref="F241" r:id="rId19" display="https://podminky.urs.cz/item/CS_URS_2021_02/997013609"/>
    <hyperlink ref="F255" r:id="rId20" display="https://podminky.urs.cz/item/CS_URS_2021_02/997013811"/>
    <hyperlink ref="F257" r:id="rId21" display="https://podminky.urs.cz/item/CS_URS_2021_02/997013813"/>
    <hyperlink ref="F265" r:id="rId22" display="https://podminky.urs.cz/item/CS_URS_2021_02/997013814"/>
    <hyperlink ref="F270" r:id="rId23" display="https://podminky.urs.cz/item/CS_URS_2021_02/997013847"/>
    <hyperlink ref="F273" r:id="rId24" display="https://podminky.urs.cz/item/CS_URS_2021_02/998011001"/>
    <hyperlink ref="F281" r:id="rId25" display="https://podminky.urs.cz/item/CS_URS_2021_02/713130843"/>
    <hyperlink ref="F299" r:id="rId26" display="https://podminky.urs.cz/item/CS_URS_2021_02/76669191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7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>
      <c r="B8" s="22"/>
      <c r="D8" s="145" t="s">
        <v>153</v>
      </c>
      <c r="L8" s="22"/>
    </row>
    <row r="9" s="1" customFormat="1" ht="16.5" customHeight="1">
      <c r="B9" s="22"/>
      <c r="E9" s="146" t="s">
        <v>6932</v>
      </c>
      <c r="F9" s="1"/>
      <c r="G9" s="1"/>
      <c r="H9" s="1"/>
      <c r="L9" s="22"/>
    </row>
    <row r="10" s="1" customFormat="1" ht="12" customHeight="1">
      <c r="B10" s="22"/>
      <c r="D10" s="145" t="s">
        <v>155</v>
      </c>
      <c r="L10" s="22"/>
    </row>
    <row r="11" s="2" customFormat="1" ht="16.5" customHeight="1">
      <c r="A11" s="40"/>
      <c r="B11" s="46"/>
      <c r="C11" s="40"/>
      <c r="D11" s="40"/>
      <c r="E11" s="158" t="s">
        <v>6933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7706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8028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16. 9. 2021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tr">
        <f>IF('Rekapitulace stavby'!AN10="","",'Rekapitulace stavby'!AN10)</f>
        <v>61988987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tr">
        <f>IF('Rekapitulace stavby'!E11="","",'Rekapitulace stavby'!E11)</f>
        <v>Ostravská univerzita, Dvořákova 138/7, Ostrava</v>
      </c>
      <c r="F19" s="40"/>
      <c r="G19" s="40"/>
      <c r="H19" s="40"/>
      <c r="I19" s="145" t="s">
        <v>29</v>
      </c>
      <c r="J19" s="135" t="str">
        <f>IF('Rekapitulace stavby'!AN11="","",'Rekapitulace stavby'!AN11)</f>
        <v/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30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29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32</v>
      </c>
      <c r="E24" s="40"/>
      <c r="F24" s="40"/>
      <c r="G24" s="40"/>
      <c r="H24" s="40"/>
      <c r="I24" s="145" t="s">
        <v>26</v>
      </c>
      <c r="J24" s="135" t="str">
        <f>IF('Rekapitulace stavby'!AN16="","",'Rekapitulace stavby'!AN16)</f>
        <v>60766859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tr">
        <f>IF('Rekapitulace stavby'!E17="","",'Rekapitulace stavby'!E17)</f>
        <v>Ing.arch.Martin Janda,Lomná 1895, Frenštát p.R.</v>
      </c>
      <c r="F25" s="40"/>
      <c r="G25" s="40"/>
      <c r="H25" s="40"/>
      <c r="I25" s="145" t="s">
        <v>29</v>
      </c>
      <c r="J25" s="135" t="str">
        <f>IF('Rekapitulace stavby'!AN17="","",'Rekapitulace stavby'!AN17)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36</v>
      </c>
      <c r="E27" s="40"/>
      <c r="F27" s="40"/>
      <c r="G27" s="40"/>
      <c r="H27" s="40"/>
      <c r="I27" s="145" t="s">
        <v>26</v>
      </c>
      <c r="J27" s="135" t="str">
        <f>IF('Rekapitulace stavby'!AN19="","",'Rekapitulace stavby'!AN19)</f>
        <v/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tr">
        <f>IF('Rekapitulace stavby'!E20="","",'Rekapitulace stavby'!E20)</f>
        <v xml:space="preserve"> </v>
      </c>
      <c r="F28" s="40"/>
      <c r="G28" s="40"/>
      <c r="H28" s="40"/>
      <c r="I28" s="145" t="s">
        <v>29</v>
      </c>
      <c r="J28" s="135" t="str">
        <f>IF('Rekapitulace stavby'!AN20="","",'Rekapitulace stavby'!AN20)</f>
        <v/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37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39</v>
      </c>
      <c r="E34" s="40"/>
      <c r="F34" s="40"/>
      <c r="G34" s="40"/>
      <c r="H34" s="40"/>
      <c r="I34" s="40"/>
      <c r="J34" s="156">
        <f>ROUND(J102,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41</v>
      </c>
      <c r="G36" s="40"/>
      <c r="H36" s="40"/>
      <c r="I36" s="157" t="s">
        <v>40</v>
      </c>
      <c r="J36" s="157" t="s">
        <v>42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43</v>
      </c>
      <c r="E37" s="145" t="s">
        <v>44</v>
      </c>
      <c r="F37" s="159">
        <f>ROUND((SUM(BE102:BE203)),  2)</f>
        <v>0</v>
      </c>
      <c r="G37" s="40"/>
      <c r="H37" s="40"/>
      <c r="I37" s="160">
        <v>0.20999999999999999</v>
      </c>
      <c r="J37" s="159">
        <f>ROUND(((SUM(BE102:BE203))*I37),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45</v>
      </c>
      <c r="F38" s="159">
        <f>ROUND((SUM(BF102:BF203)),  2)</f>
        <v>0</v>
      </c>
      <c r="G38" s="40"/>
      <c r="H38" s="40"/>
      <c r="I38" s="160">
        <v>0.14999999999999999</v>
      </c>
      <c r="J38" s="159">
        <f>ROUND(((SUM(BF102:BF203))*I38),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46</v>
      </c>
      <c r="F39" s="159">
        <f>ROUND((SUM(BG102:BG203)),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47</v>
      </c>
      <c r="F40" s="159">
        <f>ROUND((SUM(BH102:BH203)),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48</v>
      </c>
      <c r="F41" s="159">
        <f>ROUND((SUM(BI102:BI203)),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49</v>
      </c>
      <c r="E43" s="163"/>
      <c r="F43" s="163"/>
      <c r="G43" s="164" t="s">
        <v>50</v>
      </c>
      <c r="H43" s="165" t="s">
        <v>51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157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OU - stavební úpravy objektu ZW - děkanát Lékařské fakulty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153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6932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155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4" t="s">
        <v>6933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7706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015 - Aula audiovizuální technika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 xml:space="preserve"> </v>
      </c>
      <c r="G60" s="42"/>
      <c r="H60" s="42"/>
      <c r="I60" s="34" t="s">
        <v>23</v>
      </c>
      <c r="J60" s="74" t="str">
        <f>IF(J16="","",J16)</f>
        <v>16. 9. 2021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Ostravská univerzita, Dvořákova 138/7, Ostrava</v>
      </c>
      <c r="G62" s="42"/>
      <c r="H62" s="42"/>
      <c r="I62" s="34" t="s">
        <v>32</v>
      </c>
      <c r="J62" s="38" t="str">
        <f>E25</f>
        <v>Ing.arch.Martin Janda,Lomná 1895, Frenštát p.R.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30</v>
      </c>
      <c r="D63" s="42"/>
      <c r="E63" s="42"/>
      <c r="F63" s="29" t="str">
        <f>IF(E22="","",E22)</f>
        <v>Vyplň údaj</v>
      </c>
      <c r="G63" s="42"/>
      <c r="H63" s="42"/>
      <c r="I63" s="34" t="s">
        <v>36</v>
      </c>
      <c r="J63" s="38" t="str">
        <f>E28</f>
        <v xml:space="preserve"> 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158</v>
      </c>
      <c r="D65" s="174"/>
      <c r="E65" s="174"/>
      <c r="F65" s="174"/>
      <c r="G65" s="174"/>
      <c r="H65" s="174"/>
      <c r="I65" s="174"/>
      <c r="J65" s="175" t="s">
        <v>159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71</v>
      </c>
      <c r="D67" s="42"/>
      <c r="E67" s="42"/>
      <c r="F67" s="42"/>
      <c r="G67" s="42"/>
      <c r="H67" s="42"/>
      <c r="I67" s="42"/>
      <c r="J67" s="104">
        <f>J102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160</v>
      </c>
    </row>
    <row r="68" s="9" customFormat="1" ht="24.96" customHeight="1">
      <c r="A68" s="9"/>
      <c r="B68" s="177"/>
      <c r="C68" s="178"/>
      <c r="D68" s="179" t="s">
        <v>8029</v>
      </c>
      <c r="E68" s="180"/>
      <c r="F68" s="180"/>
      <c r="G68" s="180"/>
      <c r="H68" s="180"/>
      <c r="I68" s="180"/>
      <c r="J68" s="181">
        <f>J103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8030</v>
      </c>
      <c r="E69" s="185"/>
      <c r="F69" s="185"/>
      <c r="G69" s="185"/>
      <c r="H69" s="185"/>
      <c r="I69" s="185"/>
      <c r="J69" s="186">
        <f>J104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8031</v>
      </c>
      <c r="E70" s="185"/>
      <c r="F70" s="185"/>
      <c r="G70" s="185"/>
      <c r="H70" s="185"/>
      <c r="I70" s="185"/>
      <c r="J70" s="186">
        <f>J108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8032</v>
      </c>
      <c r="E71" s="185"/>
      <c r="F71" s="185"/>
      <c r="G71" s="185"/>
      <c r="H71" s="185"/>
      <c r="I71" s="185"/>
      <c r="J71" s="186">
        <f>J113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8033</v>
      </c>
      <c r="E72" s="185"/>
      <c r="F72" s="185"/>
      <c r="G72" s="185"/>
      <c r="H72" s="185"/>
      <c r="I72" s="185"/>
      <c r="J72" s="186">
        <f>J134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8034</v>
      </c>
      <c r="E73" s="185"/>
      <c r="F73" s="185"/>
      <c r="G73" s="185"/>
      <c r="H73" s="185"/>
      <c r="I73" s="185"/>
      <c r="J73" s="186">
        <f>J144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8035</v>
      </c>
      <c r="E74" s="185"/>
      <c r="F74" s="185"/>
      <c r="G74" s="185"/>
      <c r="H74" s="185"/>
      <c r="I74" s="185"/>
      <c r="J74" s="186">
        <f>J155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3"/>
      <c r="C75" s="127"/>
      <c r="D75" s="184" t="s">
        <v>8036</v>
      </c>
      <c r="E75" s="185"/>
      <c r="F75" s="185"/>
      <c r="G75" s="185"/>
      <c r="H75" s="185"/>
      <c r="I75" s="185"/>
      <c r="J75" s="186">
        <f>J160</f>
        <v>0</v>
      </c>
      <c r="K75" s="127"/>
      <c r="L75" s="18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3"/>
      <c r="C76" s="127"/>
      <c r="D76" s="184" t="s">
        <v>8037</v>
      </c>
      <c r="E76" s="185"/>
      <c r="F76" s="185"/>
      <c r="G76" s="185"/>
      <c r="H76" s="185"/>
      <c r="I76" s="185"/>
      <c r="J76" s="186">
        <f>J166</f>
        <v>0</v>
      </c>
      <c r="K76" s="127"/>
      <c r="L76" s="18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3"/>
      <c r="C77" s="127"/>
      <c r="D77" s="184" t="s">
        <v>8038</v>
      </c>
      <c r="E77" s="185"/>
      <c r="F77" s="185"/>
      <c r="G77" s="185"/>
      <c r="H77" s="185"/>
      <c r="I77" s="185"/>
      <c r="J77" s="186">
        <f>J174</f>
        <v>0</v>
      </c>
      <c r="K77" s="127"/>
      <c r="L77" s="18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3"/>
      <c r="C78" s="127"/>
      <c r="D78" s="184" t="s">
        <v>8039</v>
      </c>
      <c r="E78" s="185"/>
      <c r="F78" s="185"/>
      <c r="G78" s="185"/>
      <c r="H78" s="185"/>
      <c r="I78" s="185"/>
      <c r="J78" s="186">
        <f>J189</f>
        <v>0</v>
      </c>
      <c r="K78" s="127"/>
      <c r="L78" s="187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2" customFormat="1" ht="21.84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61"/>
      <c r="C80" s="62"/>
      <c r="D80" s="62"/>
      <c r="E80" s="62"/>
      <c r="F80" s="62"/>
      <c r="G80" s="62"/>
      <c r="H80" s="62"/>
      <c r="I80" s="62"/>
      <c r="J80" s="62"/>
      <c r="K80" s="6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4" s="2" customFormat="1" ht="6.96" customHeight="1">
      <c r="A84" s="40"/>
      <c r="B84" s="63"/>
      <c r="C84" s="64"/>
      <c r="D84" s="64"/>
      <c r="E84" s="64"/>
      <c r="F84" s="64"/>
      <c r="G84" s="64"/>
      <c r="H84" s="64"/>
      <c r="I84" s="64"/>
      <c r="J84" s="64"/>
      <c r="K84" s="64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24.96" customHeight="1">
      <c r="A85" s="40"/>
      <c r="B85" s="41"/>
      <c r="C85" s="25" t="s">
        <v>173</v>
      </c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16</v>
      </c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6.5" customHeight="1">
      <c r="A88" s="40"/>
      <c r="B88" s="41"/>
      <c r="C88" s="42"/>
      <c r="D88" s="42"/>
      <c r="E88" s="172" t="str">
        <f>E7</f>
        <v>OU - stavební úpravy objektu ZW - děkanát Lékařské fakulty</v>
      </c>
      <c r="F88" s="34"/>
      <c r="G88" s="34"/>
      <c r="H88" s="34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" customFormat="1" ht="12" customHeight="1">
      <c r="B89" s="23"/>
      <c r="C89" s="34" t="s">
        <v>153</v>
      </c>
      <c r="D89" s="24"/>
      <c r="E89" s="24"/>
      <c r="F89" s="24"/>
      <c r="G89" s="24"/>
      <c r="H89" s="24"/>
      <c r="I89" s="24"/>
      <c r="J89" s="24"/>
      <c r="K89" s="24"/>
      <c r="L89" s="22"/>
    </row>
    <row r="90" s="1" customFormat="1" ht="16.5" customHeight="1">
      <c r="B90" s="23"/>
      <c r="C90" s="24"/>
      <c r="D90" s="24"/>
      <c r="E90" s="172" t="s">
        <v>6932</v>
      </c>
      <c r="F90" s="24"/>
      <c r="G90" s="24"/>
      <c r="H90" s="24"/>
      <c r="I90" s="24"/>
      <c r="J90" s="24"/>
      <c r="K90" s="24"/>
      <c r="L90" s="22"/>
    </row>
    <row r="91" s="1" customFormat="1" ht="12" customHeight="1">
      <c r="B91" s="23"/>
      <c r="C91" s="34" t="s">
        <v>155</v>
      </c>
      <c r="D91" s="24"/>
      <c r="E91" s="24"/>
      <c r="F91" s="24"/>
      <c r="G91" s="24"/>
      <c r="H91" s="24"/>
      <c r="I91" s="24"/>
      <c r="J91" s="24"/>
      <c r="K91" s="24"/>
      <c r="L91" s="22"/>
    </row>
    <row r="92" s="2" customFormat="1" ht="16.5" customHeight="1">
      <c r="A92" s="40"/>
      <c r="B92" s="41"/>
      <c r="C92" s="42"/>
      <c r="D92" s="42"/>
      <c r="E92" s="294" t="s">
        <v>6933</v>
      </c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2" customHeight="1">
      <c r="A93" s="40"/>
      <c r="B93" s="41"/>
      <c r="C93" s="34" t="s">
        <v>7706</v>
      </c>
      <c r="D93" s="42"/>
      <c r="E93" s="42"/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6.5" customHeight="1">
      <c r="A94" s="40"/>
      <c r="B94" s="41"/>
      <c r="C94" s="42"/>
      <c r="D94" s="42"/>
      <c r="E94" s="71" t="str">
        <f>E13</f>
        <v>015 - Aula audiovizuální technika</v>
      </c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6.96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2" customHeight="1">
      <c r="A96" s="40"/>
      <c r="B96" s="41"/>
      <c r="C96" s="34" t="s">
        <v>21</v>
      </c>
      <c r="D96" s="42"/>
      <c r="E96" s="42"/>
      <c r="F96" s="29" t="str">
        <f>F16</f>
        <v xml:space="preserve"> </v>
      </c>
      <c r="G96" s="42"/>
      <c r="H96" s="42"/>
      <c r="I96" s="34" t="s">
        <v>23</v>
      </c>
      <c r="J96" s="74" t="str">
        <f>IF(J16="","",J16)</f>
        <v>16. 9. 2021</v>
      </c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6.96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147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40.05" customHeight="1">
      <c r="A98" s="40"/>
      <c r="B98" s="41"/>
      <c r="C98" s="34" t="s">
        <v>25</v>
      </c>
      <c r="D98" s="42"/>
      <c r="E98" s="42"/>
      <c r="F98" s="29" t="str">
        <f>E19</f>
        <v>Ostravská univerzita, Dvořákova 138/7, Ostrava</v>
      </c>
      <c r="G98" s="42"/>
      <c r="H98" s="42"/>
      <c r="I98" s="34" t="s">
        <v>32</v>
      </c>
      <c r="J98" s="38" t="str">
        <f>E25</f>
        <v>Ing.arch.Martin Janda,Lomná 1895, Frenštát p.R.</v>
      </c>
      <c r="K98" s="42"/>
      <c r="L98" s="147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5.15" customHeight="1">
      <c r="A99" s="40"/>
      <c r="B99" s="41"/>
      <c r="C99" s="34" t="s">
        <v>30</v>
      </c>
      <c r="D99" s="42"/>
      <c r="E99" s="42"/>
      <c r="F99" s="29" t="str">
        <f>IF(E22="","",E22)</f>
        <v>Vyplň údaj</v>
      </c>
      <c r="G99" s="42"/>
      <c r="H99" s="42"/>
      <c r="I99" s="34" t="s">
        <v>36</v>
      </c>
      <c r="J99" s="38" t="str">
        <f>E28</f>
        <v xml:space="preserve"> </v>
      </c>
      <c r="K99" s="42"/>
      <c r="L99" s="147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0.32" customHeight="1">
      <c r="A100" s="40"/>
      <c r="B100" s="41"/>
      <c r="C100" s="42"/>
      <c r="D100" s="42"/>
      <c r="E100" s="42"/>
      <c r="F100" s="42"/>
      <c r="G100" s="42"/>
      <c r="H100" s="42"/>
      <c r="I100" s="42"/>
      <c r="J100" s="42"/>
      <c r="K100" s="42"/>
      <c r="L100" s="147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11" customFormat="1" ht="29.28" customHeight="1">
      <c r="A101" s="188"/>
      <c r="B101" s="189"/>
      <c r="C101" s="190" t="s">
        <v>174</v>
      </c>
      <c r="D101" s="191" t="s">
        <v>58</v>
      </c>
      <c r="E101" s="191" t="s">
        <v>54</v>
      </c>
      <c r="F101" s="191" t="s">
        <v>55</v>
      </c>
      <c r="G101" s="191" t="s">
        <v>175</v>
      </c>
      <c r="H101" s="191" t="s">
        <v>176</v>
      </c>
      <c r="I101" s="191" t="s">
        <v>177</v>
      </c>
      <c r="J101" s="191" t="s">
        <v>159</v>
      </c>
      <c r="K101" s="192" t="s">
        <v>178</v>
      </c>
      <c r="L101" s="193"/>
      <c r="M101" s="94" t="s">
        <v>19</v>
      </c>
      <c r="N101" s="95" t="s">
        <v>43</v>
      </c>
      <c r="O101" s="95" t="s">
        <v>179</v>
      </c>
      <c r="P101" s="95" t="s">
        <v>180</v>
      </c>
      <c r="Q101" s="95" t="s">
        <v>181</v>
      </c>
      <c r="R101" s="95" t="s">
        <v>182</v>
      </c>
      <c r="S101" s="95" t="s">
        <v>183</v>
      </c>
      <c r="T101" s="96" t="s">
        <v>184</v>
      </c>
      <c r="U101" s="188"/>
      <c r="V101" s="188"/>
      <c r="W101" s="188"/>
      <c r="X101" s="188"/>
      <c r="Y101" s="188"/>
      <c r="Z101" s="188"/>
      <c r="AA101" s="188"/>
      <c r="AB101" s="188"/>
      <c r="AC101" s="188"/>
      <c r="AD101" s="188"/>
      <c r="AE101" s="188"/>
    </row>
    <row r="102" s="2" customFormat="1" ht="22.8" customHeight="1">
      <c r="A102" s="40"/>
      <c r="B102" s="41"/>
      <c r="C102" s="101" t="s">
        <v>185</v>
      </c>
      <c r="D102" s="42"/>
      <c r="E102" s="42"/>
      <c r="F102" s="42"/>
      <c r="G102" s="42"/>
      <c r="H102" s="42"/>
      <c r="I102" s="42"/>
      <c r="J102" s="194">
        <f>BK102</f>
        <v>0</v>
      </c>
      <c r="K102" s="42"/>
      <c r="L102" s="46"/>
      <c r="M102" s="97"/>
      <c r="N102" s="195"/>
      <c r="O102" s="98"/>
      <c r="P102" s="196">
        <f>P103</f>
        <v>0</v>
      </c>
      <c r="Q102" s="98"/>
      <c r="R102" s="196">
        <f>R103</f>
        <v>0</v>
      </c>
      <c r="S102" s="98"/>
      <c r="T102" s="197">
        <f>T103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72</v>
      </c>
      <c r="AU102" s="19" t="s">
        <v>160</v>
      </c>
      <c r="BK102" s="198">
        <f>BK103</f>
        <v>0</v>
      </c>
    </row>
    <row r="103" s="12" customFormat="1" ht="25.92" customHeight="1">
      <c r="A103" s="12"/>
      <c r="B103" s="199"/>
      <c r="C103" s="200"/>
      <c r="D103" s="201" t="s">
        <v>72</v>
      </c>
      <c r="E103" s="202" t="s">
        <v>8040</v>
      </c>
      <c r="F103" s="202" t="s">
        <v>8040</v>
      </c>
      <c r="G103" s="200"/>
      <c r="H103" s="200"/>
      <c r="I103" s="203"/>
      <c r="J103" s="204">
        <f>BK103</f>
        <v>0</v>
      </c>
      <c r="K103" s="200"/>
      <c r="L103" s="205"/>
      <c r="M103" s="206"/>
      <c r="N103" s="207"/>
      <c r="O103" s="207"/>
      <c r="P103" s="208">
        <f>P104+P108+P113+P134+P144+P155+P160+P166+P174+P189</f>
        <v>0</v>
      </c>
      <c r="Q103" s="207"/>
      <c r="R103" s="208">
        <f>R104+R108+R113+R134+R144+R155+R160+R166+R174+R189</f>
        <v>0</v>
      </c>
      <c r="S103" s="207"/>
      <c r="T103" s="209">
        <f>T104+T108+T113+T134+T144+T155+T160+T166+T174+T189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0" t="s">
        <v>80</v>
      </c>
      <c r="AT103" s="211" t="s">
        <v>72</v>
      </c>
      <c r="AU103" s="211" t="s">
        <v>73</v>
      </c>
      <c r="AY103" s="210" t="s">
        <v>188</v>
      </c>
      <c r="BK103" s="212">
        <f>BK104+BK108+BK113+BK134+BK144+BK155+BK160+BK166+BK174+BK189</f>
        <v>0</v>
      </c>
    </row>
    <row r="104" s="12" customFormat="1" ht="22.8" customHeight="1">
      <c r="A104" s="12"/>
      <c r="B104" s="199"/>
      <c r="C104" s="200"/>
      <c r="D104" s="201" t="s">
        <v>72</v>
      </c>
      <c r="E104" s="213" t="s">
        <v>8041</v>
      </c>
      <c r="F104" s="213" t="s">
        <v>8041</v>
      </c>
      <c r="G104" s="200"/>
      <c r="H104" s="200"/>
      <c r="I104" s="203"/>
      <c r="J104" s="214">
        <f>BK104</f>
        <v>0</v>
      </c>
      <c r="K104" s="200"/>
      <c r="L104" s="205"/>
      <c r="M104" s="206"/>
      <c r="N104" s="207"/>
      <c r="O104" s="207"/>
      <c r="P104" s="208">
        <f>SUM(P105:P107)</f>
        <v>0</v>
      </c>
      <c r="Q104" s="207"/>
      <c r="R104" s="208">
        <f>SUM(R105:R107)</f>
        <v>0</v>
      </c>
      <c r="S104" s="207"/>
      <c r="T104" s="209">
        <f>SUM(T105:T107)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0" t="s">
        <v>80</v>
      </c>
      <c r="AT104" s="211" t="s">
        <v>72</v>
      </c>
      <c r="AU104" s="211" t="s">
        <v>80</v>
      </c>
      <c r="AY104" s="210" t="s">
        <v>188</v>
      </c>
      <c r="BK104" s="212">
        <f>SUM(BK105:BK107)</f>
        <v>0</v>
      </c>
    </row>
    <row r="105" s="2" customFormat="1" ht="49.05" customHeight="1">
      <c r="A105" s="40"/>
      <c r="B105" s="41"/>
      <c r="C105" s="215" t="s">
        <v>82</v>
      </c>
      <c r="D105" s="215" t="s">
        <v>190</v>
      </c>
      <c r="E105" s="216" t="s">
        <v>8042</v>
      </c>
      <c r="F105" s="217" t="s">
        <v>8043</v>
      </c>
      <c r="G105" s="218" t="s">
        <v>1352</v>
      </c>
      <c r="H105" s="219">
        <v>2</v>
      </c>
      <c r="I105" s="220"/>
      <c r="J105" s="221">
        <f>ROUND(I105*H105,2)</f>
        <v>0</v>
      </c>
      <c r="K105" s="217" t="s">
        <v>19</v>
      </c>
      <c r="L105" s="46"/>
      <c r="M105" s="222" t="s">
        <v>19</v>
      </c>
      <c r="N105" s="223" t="s">
        <v>44</v>
      </c>
      <c r="O105" s="86"/>
      <c r="P105" s="224">
        <f>O105*H105</f>
        <v>0</v>
      </c>
      <c r="Q105" s="224">
        <v>0</v>
      </c>
      <c r="R105" s="224">
        <f>Q105*H105</f>
        <v>0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135</v>
      </c>
      <c r="AT105" s="226" t="s">
        <v>190</v>
      </c>
      <c r="AU105" s="226" t="s">
        <v>82</v>
      </c>
      <c r="AY105" s="19" t="s">
        <v>188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135</v>
      </c>
      <c r="BM105" s="226" t="s">
        <v>82</v>
      </c>
    </row>
    <row r="106" s="2" customFormat="1" ht="24.15" customHeight="1">
      <c r="A106" s="40"/>
      <c r="B106" s="41"/>
      <c r="C106" s="215" t="s">
        <v>129</v>
      </c>
      <c r="D106" s="215" t="s">
        <v>190</v>
      </c>
      <c r="E106" s="216" t="s">
        <v>8044</v>
      </c>
      <c r="F106" s="217" t="s">
        <v>8045</v>
      </c>
      <c r="G106" s="218" t="s">
        <v>1352</v>
      </c>
      <c r="H106" s="219">
        <v>2</v>
      </c>
      <c r="I106" s="220"/>
      <c r="J106" s="221">
        <f>ROUND(I106*H106,2)</f>
        <v>0</v>
      </c>
      <c r="K106" s="217" t="s">
        <v>19</v>
      </c>
      <c r="L106" s="46"/>
      <c r="M106" s="222" t="s">
        <v>19</v>
      </c>
      <c r="N106" s="223" t="s">
        <v>44</v>
      </c>
      <c r="O106" s="86"/>
      <c r="P106" s="224">
        <f>O106*H106</f>
        <v>0</v>
      </c>
      <c r="Q106" s="224">
        <v>0</v>
      </c>
      <c r="R106" s="224">
        <f>Q106*H106</f>
        <v>0</v>
      </c>
      <c r="S106" s="224">
        <v>0</v>
      </c>
      <c r="T106" s="225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6" t="s">
        <v>135</v>
      </c>
      <c r="AT106" s="226" t="s">
        <v>190</v>
      </c>
      <c r="AU106" s="226" t="s">
        <v>82</v>
      </c>
      <c r="AY106" s="19" t="s">
        <v>188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19" t="s">
        <v>80</v>
      </c>
      <c r="BK106" s="227">
        <f>ROUND(I106*H106,2)</f>
        <v>0</v>
      </c>
      <c r="BL106" s="19" t="s">
        <v>135</v>
      </c>
      <c r="BM106" s="226" t="s">
        <v>135</v>
      </c>
    </row>
    <row r="107" s="2" customFormat="1" ht="24.15" customHeight="1">
      <c r="A107" s="40"/>
      <c r="B107" s="41"/>
      <c r="C107" s="215" t="s">
        <v>135</v>
      </c>
      <c r="D107" s="215" t="s">
        <v>190</v>
      </c>
      <c r="E107" s="216" t="s">
        <v>8046</v>
      </c>
      <c r="F107" s="217" t="s">
        <v>8047</v>
      </c>
      <c r="G107" s="218" t="s">
        <v>1352</v>
      </c>
      <c r="H107" s="219">
        <v>1</v>
      </c>
      <c r="I107" s="220"/>
      <c r="J107" s="221">
        <f>ROUND(I107*H107,2)</f>
        <v>0</v>
      </c>
      <c r="K107" s="217" t="s">
        <v>19</v>
      </c>
      <c r="L107" s="46"/>
      <c r="M107" s="222" t="s">
        <v>19</v>
      </c>
      <c r="N107" s="223" t="s">
        <v>44</v>
      </c>
      <c r="O107" s="86"/>
      <c r="P107" s="224">
        <f>O107*H107</f>
        <v>0</v>
      </c>
      <c r="Q107" s="224">
        <v>0</v>
      </c>
      <c r="R107" s="224">
        <f>Q107*H107</f>
        <v>0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135</v>
      </c>
      <c r="AT107" s="226" t="s">
        <v>190</v>
      </c>
      <c r="AU107" s="226" t="s">
        <v>82</v>
      </c>
      <c r="AY107" s="19" t="s">
        <v>188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135</v>
      </c>
      <c r="BM107" s="226" t="s">
        <v>258</v>
      </c>
    </row>
    <row r="108" s="12" customFormat="1" ht="22.8" customHeight="1">
      <c r="A108" s="12"/>
      <c r="B108" s="199"/>
      <c r="C108" s="200"/>
      <c r="D108" s="201" t="s">
        <v>72</v>
      </c>
      <c r="E108" s="213" t="s">
        <v>8048</v>
      </c>
      <c r="F108" s="213" t="s">
        <v>8048</v>
      </c>
      <c r="G108" s="200"/>
      <c r="H108" s="200"/>
      <c r="I108" s="203"/>
      <c r="J108" s="214">
        <f>BK108</f>
        <v>0</v>
      </c>
      <c r="K108" s="200"/>
      <c r="L108" s="205"/>
      <c r="M108" s="206"/>
      <c r="N108" s="207"/>
      <c r="O108" s="207"/>
      <c r="P108" s="208">
        <f>SUM(P109:P112)</f>
        <v>0</v>
      </c>
      <c r="Q108" s="207"/>
      <c r="R108" s="208">
        <f>SUM(R109:R112)</f>
        <v>0</v>
      </c>
      <c r="S108" s="207"/>
      <c r="T108" s="209">
        <f>SUM(T109:T112)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0" t="s">
        <v>80</v>
      </c>
      <c r="AT108" s="211" t="s">
        <v>72</v>
      </c>
      <c r="AU108" s="211" t="s">
        <v>80</v>
      </c>
      <c r="AY108" s="210" t="s">
        <v>188</v>
      </c>
      <c r="BK108" s="212">
        <f>SUM(BK109:BK112)</f>
        <v>0</v>
      </c>
    </row>
    <row r="109" s="2" customFormat="1" ht="37.8" customHeight="1">
      <c r="A109" s="40"/>
      <c r="B109" s="41"/>
      <c r="C109" s="215" t="s">
        <v>258</v>
      </c>
      <c r="D109" s="215" t="s">
        <v>190</v>
      </c>
      <c r="E109" s="216" t="s">
        <v>8049</v>
      </c>
      <c r="F109" s="217" t="s">
        <v>8050</v>
      </c>
      <c r="G109" s="218" t="s">
        <v>1352</v>
      </c>
      <c r="H109" s="219">
        <v>1</v>
      </c>
      <c r="I109" s="220"/>
      <c r="J109" s="221">
        <f>ROUND(I109*H109,2)</f>
        <v>0</v>
      </c>
      <c r="K109" s="217" t="s">
        <v>19</v>
      </c>
      <c r="L109" s="46"/>
      <c r="M109" s="222" t="s">
        <v>19</v>
      </c>
      <c r="N109" s="223" t="s">
        <v>44</v>
      </c>
      <c r="O109" s="86"/>
      <c r="P109" s="224">
        <f>O109*H109</f>
        <v>0</v>
      </c>
      <c r="Q109" s="224">
        <v>0</v>
      </c>
      <c r="R109" s="224">
        <f>Q109*H109</f>
        <v>0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135</v>
      </c>
      <c r="AT109" s="226" t="s">
        <v>190</v>
      </c>
      <c r="AU109" s="226" t="s">
        <v>82</v>
      </c>
      <c r="AY109" s="19" t="s">
        <v>188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135</v>
      </c>
      <c r="BM109" s="226" t="s">
        <v>268</v>
      </c>
    </row>
    <row r="110" s="2" customFormat="1" ht="37.8" customHeight="1">
      <c r="A110" s="40"/>
      <c r="B110" s="41"/>
      <c r="C110" s="215" t="s">
        <v>263</v>
      </c>
      <c r="D110" s="215" t="s">
        <v>190</v>
      </c>
      <c r="E110" s="216" t="s">
        <v>8051</v>
      </c>
      <c r="F110" s="217" t="s">
        <v>8052</v>
      </c>
      <c r="G110" s="218" t="s">
        <v>1352</v>
      </c>
      <c r="H110" s="219">
        <v>1</v>
      </c>
      <c r="I110" s="220"/>
      <c r="J110" s="221">
        <f>ROUND(I110*H110,2)</f>
        <v>0</v>
      </c>
      <c r="K110" s="217" t="s">
        <v>19</v>
      </c>
      <c r="L110" s="46"/>
      <c r="M110" s="222" t="s">
        <v>19</v>
      </c>
      <c r="N110" s="223" t="s">
        <v>44</v>
      </c>
      <c r="O110" s="86"/>
      <c r="P110" s="224">
        <f>O110*H110</f>
        <v>0</v>
      </c>
      <c r="Q110" s="224">
        <v>0</v>
      </c>
      <c r="R110" s="224">
        <f>Q110*H110</f>
        <v>0</v>
      </c>
      <c r="S110" s="224">
        <v>0</v>
      </c>
      <c r="T110" s="225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6" t="s">
        <v>135</v>
      </c>
      <c r="AT110" s="226" t="s">
        <v>190</v>
      </c>
      <c r="AU110" s="226" t="s">
        <v>82</v>
      </c>
      <c r="AY110" s="19" t="s">
        <v>188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19" t="s">
        <v>80</v>
      </c>
      <c r="BK110" s="227">
        <f>ROUND(I110*H110,2)</f>
        <v>0</v>
      </c>
      <c r="BL110" s="19" t="s">
        <v>135</v>
      </c>
      <c r="BM110" s="226" t="s">
        <v>286</v>
      </c>
    </row>
    <row r="111" s="2" customFormat="1" ht="101.25" customHeight="1">
      <c r="A111" s="40"/>
      <c r="B111" s="41"/>
      <c r="C111" s="215" t="s">
        <v>268</v>
      </c>
      <c r="D111" s="215" t="s">
        <v>190</v>
      </c>
      <c r="E111" s="216" t="s">
        <v>8053</v>
      </c>
      <c r="F111" s="217" t="s">
        <v>8054</v>
      </c>
      <c r="G111" s="218" t="s">
        <v>1352</v>
      </c>
      <c r="H111" s="219">
        <v>1</v>
      </c>
      <c r="I111" s="220"/>
      <c r="J111" s="221">
        <f>ROUND(I111*H111,2)</f>
        <v>0</v>
      </c>
      <c r="K111" s="217" t="s">
        <v>19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135</v>
      </c>
      <c r="AT111" s="226" t="s">
        <v>190</v>
      </c>
      <c r="AU111" s="226" t="s">
        <v>82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135</v>
      </c>
      <c r="BM111" s="226" t="s">
        <v>305</v>
      </c>
    </row>
    <row r="112" s="2" customFormat="1" ht="24.15" customHeight="1">
      <c r="A112" s="40"/>
      <c r="B112" s="41"/>
      <c r="C112" s="215" t="s">
        <v>239</v>
      </c>
      <c r="D112" s="215" t="s">
        <v>190</v>
      </c>
      <c r="E112" s="216" t="s">
        <v>8055</v>
      </c>
      <c r="F112" s="217" t="s">
        <v>8056</v>
      </c>
      <c r="G112" s="218" t="s">
        <v>1352</v>
      </c>
      <c r="H112" s="219">
        <v>1</v>
      </c>
      <c r="I112" s="220"/>
      <c r="J112" s="221">
        <f>ROUND(I112*H112,2)</f>
        <v>0</v>
      </c>
      <c r="K112" s="217" t="s">
        <v>19</v>
      </c>
      <c r="L112" s="46"/>
      <c r="M112" s="222" t="s">
        <v>19</v>
      </c>
      <c r="N112" s="223" t="s">
        <v>44</v>
      </c>
      <c r="O112" s="86"/>
      <c r="P112" s="224">
        <f>O112*H112</f>
        <v>0</v>
      </c>
      <c r="Q112" s="224">
        <v>0</v>
      </c>
      <c r="R112" s="224">
        <f>Q112*H112</f>
        <v>0</v>
      </c>
      <c r="S112" s="224">
        <v>0</v>
      </c>
      <c r="T112" s="225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6" t="s">
        <v>135</v>
      </c>
      <c r="AT112" s="226" t="s">
        <v>190</v>
      </c>
      <c r="AU112" s="226" t="s">
        <v>82</v>
      </c>
      <c r="AY112" s="19" t="s">
        <v>188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19" t="s">
        <v>80</v>
      </c>
      <c r="BK112" s="227">
        <f>ROUND(I112*H112,2)</f>
        <v>0</v>
      </c>
      <c r="BL112" s="19" t="s">
        <v>135</v>
      </c>
      <c r="BM112" s="226" t="s">
        <v>321</v>
      </c>
    </row>
    <row r="113" s="12" customFormat="1" ht="22.8" customHeight="1">
      <c r="A113" s="12"/>
      <c r="B113" s="199"/>
      <c r="C113" s="200"/>
      <c r="D113" s="201" t="s">
        <v>72</v>
      </c>
      <c r="E113" s="213" t="s">
        <v>8057</v>
      </c>
      <c r="F113" s="213" t="s">
        <v>8057</v>
      </c>
      <c r="G113" s="200"/>
      <c r="H113" s="200"/>
      <c r="I113" s="203"/>
      <c r="J113" s="214">
        <f>BK113</f>
        <v>0</v>
      </c>
      <c r="K113" s="200"/>
      <c r="L113" s="205"/>
      <c r="M113" s="206"/>
      <c r="N113" s="207"/>
      <c r="O113" s="207"/>
      <c r="P113" s="208">
        <f>SUM(P114:P133)</f>
        <v>0</v>
      </c>
      <c r="Q113" s="207"/>
      <c r="R113" s="208">
        <f>SUM(R114:R133)</f>
        <v>0</v>
      </c>
      <c r="S113" s="207"/>
      <c r="T113" s="209">
        <f>SUM(T114:T133)</f>
        <v>0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10" t="s">
        <v>80</v>
      </c>
      <c r="AT113" s="211" t="s">
        <v>72</v>
      </c>
      <c r="AU113" s="211" t="s">
        <v>80</v>
      </c>
      <c r="AY113" s="210" t="s">
        <v>188</v>
      </c>
      <c r="BK113" s="212">
        <f>SUM(BK114:BK133)</f>
        <v>0</v>
      </c>
    </row>
    <row r="114" s="2" customFormat="1" ht="33" customHeight="1">
      <c r="A114" s="40"/>
      <c r="B114" s="41"/>
      <c r="C114" s="215" t="s">
        <v>296</v>
      </c>
      <c r="D114" s="215" t="s">
        <v>190</v>
      </c>
      <c r="E114" s="216" t="s">
        <v>8058</v>
      </c>
      <c r="F114" s="217" t="s">
        <v>8059</v>
      </c>
      <c r="G114" s="218" t="s">
        <v>1352</v>
      </c>
      <c r="H114" s="219">
        <v>2</v>
      </c>
      <c r="I114" s="220"/>
      <c r="J114" s="221">
        <f>ROUND(I114*H114,2)</f>
        <v>0</v>
      </c>
      <c r="K114" s="217" t="s">
        <v>19</v>
      </c>
      <c r="L114" s="46"/>
      <c r="M114" s="222" t="s">
        <v>19</v>
      </c>
      <c r="N114" s="223" t="s">
        <v>44</v>
      </c>
      <c r="O114" s="86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135</v>
      </c>
      <c r="AT114" s="226" t="s">
        <v>190</v>
      </c>
      <c r="AU114" s="226" t="s">
        <v>82</v>
      </c>
      <c r="AY114" s="19" t="s">
        <v>188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135</v>
      </c>
      <c r="BM114" s="226" t="s">
        <v>342</v>
      </c>
    </row>
    <row r="115" s="2" customFormat="1" ht="37.8" customHeight="1">
      <c r="A115" s="40"/>
      <c r="B115" s="41"/>
      <c r="C115" s="215" t="s">
        <v>305</v>
      </c>
      <c r="D115" s="215" t="s">
        <v>190</v>
      </c>
      <c r="E115" s="216" t="s">
        <v>8060</v>
      </c>
      <c r="F115" s="217" t="s">
        <v>8061</v>
      </c>
      <c r="G115" s="218" t="s">
        <v>1352</v>
      </c>
      <c r="H115" s="219">
        <v>2</v>
      </c>
      <c r="I115" s="220"/>
      <c r="J115" s="221">
        <f>ROUND(I115*H115,2)</f>
        <v>0</v>
      </c>
      <c r="K115" s="217" t="s">
        <v>19</v>
      </c>
      <c r="L115" s="46"/>
      <c r="M115" s="222" t="s">
        <v>19</v>
      </c>
      <c r="N115" s="223" t="s">
        <v>44</v>
      </c>
      <c r="O115" s="86"/>
      <c r="P115" s="224">
        <f>O115*H115</f>
        <v>0</v>
      </c>
      <c r="Q115" s="224">
        <v>0</v>
      </c>
      <c r="R115" s="224">
        <f>Q115*H115</f>
        <v>0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135</v>
      </c>
      <c r="AT115" s="226" t="s">
        <v>190</v>
      </c>
      <c r="AU115" s="226" t="s">
        <v>82</v>
      </c>
      <c r="AY115" s="19" t="s">
        <v>188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135</v>
      </c>
      <c r="BM115" s="226" t="s">
        <v>355</v>
      </c>
    </row>
    <row r="116" s="2" customFormat="1" ht="44.25" customHeight="1">
      <c r="A116" s="40"/>
      <c r="B116" s="41"/>
      <c r="C116" s="215" t="s">
        <v>312</v>
      </c>
      <c r="D116" s="215" t="s">
        <v>190</v>
      </c>
      <c r="E116" s="216" t="s">
        <v>8062</v>
      </c>
      <c r="F116" s="217" t="s">
        <v>8063</v>
      </c>
      <c r="G116" s="218" t="s">
        <v>1352</v>
      </c>
      <c r="H116" s="219">
        <v>2</v>
      </c>
      <c r="I116" s="220"/>
      <c r="J116" s="221">
        <f>ROUND(I116*H116,2)</f>
        <v>0</v>
      </c>
      <c r="K116" s="217" t="s">
        <v>19</v>
      </c>
      <c r="L116" s="46"/>
      <c r="M116" s="222" t="s">
        <v>19</v>
      </c>
      <c r="N116" s="223" t="s">
        <v>44</v>
      </c>
      <c r="O116" s="86"/>
      <c r="P116" s="224">
        <f>O116*H116</f>
        <v>0</v>
      </c>
      <c r="Q116" s="224">
        <v>0</v>
      </c>
      <c r="R116" s="224">
        <f>Q116*H116</f>
        <v>0</v>
      </c>
      <c r="S116" s="224">
        <v>0</v>
      </c>
      <c r="T116" s="225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6" t="s">
        <v>135</v>
      </c>
      <c r="AT116" s="226" t="s">
        <v>190</v>
      </c>
      <c r="AU116" s="226" t="s">
        <v>82</v>
      </c>
      <c r="AY116" s="19" t="s">
        <v>188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19" t="s">
        <v>80</v>
      </c>
      <c r="BK116" s="227">
        <f>ROUND(I116*H116,2)</f>
        <v>0</v>
      </c>
      <c r="BL116" s="19" t="s">
        <v>135</v>
      </c>
      <c r="BM116" s="226" t="s">
        <v>375</v>
      </c>
    </row>
    <row r="117" s="2" customFormat="1" ht="55.5" customHeight="1">
      <c r="A117" s="40"/>
      <c r="B117" s="41"/>
      <c r="C117" s="215" t="s">
        <v>321</v>
      </c>
      <c r="D117" s="215" t="s">
        <v>190</v>
      </c>
      <c r="E117" s="216" t="s">
        <v>8064</v>
      </c>
      <c r="F117" s="217" t="s">
        <v>8065</v>
      </c>
      <c r="G117" s="218" t="s">
        <v>1352</v>
      </c>
      <c r="H117" s="219">
        <v>1</v>
      </c>
      <c r="I117" s="220"/>
      <c r="J117" s="221">
        <f>ROUND(I117*H117,2)</f>
        <v>0</v>
      </c>
      <c r="K117" s="217" t="s">
        <v>19</v>
      </c>
      <c r="L117" s="46"/>
      <c r="M117" s="222" t="s">
        <v>19</v>
      </c>
      <c r="N117" s="223" t="s">
        <v>44</v>
      </c>
      <c r="O117" s="86"/>
      <c r="P117" s="224">
        <f>O117*H117</f>
        <v>0</v>
      </c>
      <c r="Q117" s="224">
        <v>0</v>
      </c>
      <c r="R117" s="224">
        <f>Q117*H117</f>
        <v>0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135</v>
      </c>
      <c r="AT117" s="226" t="s">
        <v>190</v>
      </c>
      <c r="AU117" s="226" t="s">
        <v>82</v>
      </c>
      <c r="AY117" s="19" t="s">
        <v>188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135</v>
      </c>
      <c r="BM117" s="226" t="s">
        <v>389</v>
      </c>
    </row>
    <row r="118" s="2" customFormat="1" ht="33" customHeight="1">
      <c r="A118" s="40"/>
      <c r="B118" s="41"/>
      <c r="C118" s="215" t="s">
        <v>8</v>
      </c>
      <c r="D118" s="215" t="s">
        <v>190</v>
      </c>
      <c r="E118" s="216" t="s">
        <v>8066</v>
      </c>
      <c r="F118" s="217" t="s">
        <v>8067</v>
      </c>
      <c r="G118" s="218" t="s">
        <v>1352</v>
      </c>
      <c r="H118" s="219">
        <v>1</v>
      </c>
      <c r="I118" s="220"/>
      <c r="J118" s="221">
        <f>ROUND(I118*H118,2)</f>
        <v>0</v>
      </c>
      <c r="K118" s="217" t="s">
        <v>19</v>
      </c>
      <c r="L118" s="46"/>
      <c r="M118" s="222" t="s">
        <v>19</v>
      </c>
      <c r="N118" s="223" t="s">
        <v>44</v>
      </c>
      <c r="O118" s="86"/>
      <c r="P118" s="224">
        <f>O118*H118</f>
        <v>0</v>
      </c>
      <c r="Q118" s="224">
        <v>0</v>
      </c>
      <c r="R118" s="224">
        <f>Q118*H118</f>
        <v>0</v>
      </c>
      <c r="S118" s="224">
        <v>0</v>
      </c>
      <c r="T118" s="225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6" t="s">
        <v>135</v>
      </c>
      <c r="AT118" s="226" t="s">
        <v>190</v>
      </c>
      <c r="AU118" s="226" t="s">
        <v>82</v>
      </c>
      <c r="AY118" s="19" t="s">
        <v>188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19" t="s">
        <v>80</v>
      </c>
      <c r="BK118" s="227">
        <f>ROUND(I118*H118,2)</f>
        <v>0</v>
      </c>
      <c r="BL118" s="19" t="s">
        <v>135</v>
      </c>
      <c r="BM118" s="226" t="s">
        <v>403</v>
      </c>
    </row>
    <row r="119" s="2" customFormat="1" ht="49.05" customHeight="1">
      <c r="A119" s="40"/>
      <c r="B119" s="41"/>
      <c r="C119" s="215" t="s">
        <v>342</v>
      </c>
      <c r="D119" s="215" t="s">
        <v>190</v>
      </c>
      <c r="E119" s="216" t="s">
        <v>8068</v>
      </c>
      <c r="F119" s="217" t="s">
        <v>8069</v>
      </c>
      <c r="G119" s="218" t="s">
        <v>1352</v>
      </c>
      <c r="H119" s="219">
        <v>1</v>
      </c>
      <c r="I119" s="220"/>
      <c r="J119" s="221">
        <f>ROUND(I119*H119,2)</f>
        <v>0</v>
      </c>
      <c r="K119" s="217" t="s">
        <v>19</v>
      </c>
      <c r="L119" s="46"/>
      <c r="M119" s="222" t="s">
        <v>19</v>
      </c>
      <c r="N119" s="223" t="s">
        <v>44</v>
      </c>
      <c r="O119" s="86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135</v>
      </c>
      <c r="AT119" s="226" t="s">
        <v>190</v>
      </c>
      <c r="AU119" s="226" t="s">
        <v>82</v>
      </c>
      <c r="AY119" s="19" t="s">
        <v>188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135</v>
      </c>
      <c r="BM119" s="226" t="s">
        <v>420</v>
      </c>
    </row>
    <row r="120" s="2" customFormat="1" ht="24.15" customHeight="1">
      <c r="A120" s="40"/>
      <c r="B120" s="41"/>
      <c r="C120" s="215" t="s">
        <v>348</v>
      </c>
      <c r="D120" s="215" t="s">
        <v>190</v>
      </c>
      <c r="E120" s="216" t="s">
        <v>8070</v>
      </c>
      <c r="F120" s="217" t="s">
        <v>8071</v>
      </c>
      <c r="G120" s="218" t="s">
        <v>1352</v>
      </c>
      <c r="H120" s="219">
        <v>1</v>
      </c>
      <c r="I120" s="220"/>
      <c r="J120" s="221">
        <f>ROUND(I120*H120,2)</f>
        <v>0</v>
      </c>
      <c r="K120" s="217" t="s">
        <v>19</v>
      </c>
      <c r="L120" s="46"/>
      <c r="M120" s="222" t="s">
        <v>19</v>
      </c>
      <c r="N120" s="223" t="s">
        <v>44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135</v>
      </c>
      <c r="AT120" s="226" t="s">
        <v>190</v>
      </c>
      <c r="AU120" s="226" t="s">
        <v>82</v>
      </c>
      <c r="AY120" s="19" t="s">
        <v>188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135</v>
      </c>
      <c r="BM120" s="226" t="s">
        <v>448</v>
      </c>
    </row>
    <row r="121" s="2" customFormat="1" ht="24.15" customHeight="1">
      <c r="A121" s="40"/>
      <c r="B121" s="41"/>
      <c r="C121" s="215" t="s">
        <v>355</v>
      </c>
      <c r="D121" s="215" t="s">
        <v>190</v>
      </c>
      <c r="E121" s="216" t="s">
        <v>8072</v>
      </c>
      <c r="F121" s="217" t="s">
        <v>8073</v>
      </c>
      <c r="G121" s="218" t="s">
        <v>1352</v>
      </c>
      <c r="H121" s="219">
        <v>1</v>
      </c>
      <c r="I121" s="220"/>
      <c r="J121" s="221">
        <f>ROUND(I121*H121,2)</f>
        <v>0</v>
      </c>
      <c r="K121" s="217" t="s">
        <v>19</v>
      </c>
      <c r="L121" s="46"/>
      <c r="M121" s="222" t="s">
        <v>19</v>
      </c>
      <c r="N121" s="223" t="s">
        <v>44</v>
      </c>
      <c r="O121" s="86"/>
      <c r="P121" s="224">
        <f>O121*H121</f>
        <v>0</v>
      </c>
      <c r="Q121" s="224">
        <v>0</v>
      </c>
      <c r="R121" s="224">
        <f>Q121*H121</f>
        <v>0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135</v>
      </c>
      <c r="AT121" s="226" t="s">
        <v>190</v>
      </c>
      <c r="AU121" s="226" t="s">
        <v>82</v>
      </c>
      <c r="AY121" s="19" t="s">
        <v>188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135</v>
      </c>
      <c r="BM121" s="226" t="s">
        <v>633</v>
      </c>
    </row>
    <row r="122" s="2" customFormat="1" ht="49.05" customHeight="1">
      <c r="A122" s="40"/>
      <c r="B122" s="41"/>
      <c r="C122" s="215" t="s">
        <v>361</v>
      </c>
      <c r="D122" s="215" t="s">
        <v>190</v>
      </c>
      <c r="E122" s="216" t="s">
        <v>8074</v>
      </c>
      <c r="F122" s="217" t="s">
        <v>8075</v>
      </c>
      <c r="G122" s="218" t="s">
        <v>1352</v>
      </c>
      <c r="H122" s="219">
        <v>2</v>
      </c>
      <c r="I122" s="220"/>
      <c r="J122" s="221">
        <f>ROUND(I122*H122,2)</f>
        <v>0</v>
      </c>
      <c r="K122" s="217" t="s">
        <v>19</v>
      </c>
      <c r="L122" s="46"/>
      <c r="M122" s="222" t="s">
        <v>19</v>
      </c>
      <c r="N122" s="223" t="s">
        <v>44</v>
      </c>
      <c r="O122" s="86"/>
      <c r="P122" s="224">
        <f>O122*H122</f>
        <v>0</v>
      </c>
      <c r="Q122" s="224">
        <v>0</v>
      </c>
      <c r="R122" s="224">
        <f>Q122*H122</f>
        <v>0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135</v>
      </c>
      <c r="AT122" s="226" t="s">
        <v>190</v>
      </c>
      <c r="AU122" s="226" t="s">
        <v>82</v>
      </c>
      <c r="AY122" s="19" t="s">
        <v>188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135</v>
      </c>
      <c r="BM122" s="226" t="s">
        <v>630</v>
      </c>
    </row>
    <row r="123" s="2" customFormat="1" ht="49.05" customHeight="1">
      <c r="A123" s="40"/>
      <c r="B123" s="41"/>
      <c r="C123" s="215" t="s">
        <v>375</v>
      </c>
      <c r="D123" s="215" t="s">
        <v>190</v>
      </c>
      <c r="E123" s="216" t="s">
        <v>8076</v>
      </c>
      <c r="F123" s="217" t="s">
        <v>8077</v>
      </c>
      <c r="G123" s="218" t="s">
        <v>1352</v>
      </c>
      <c r="H123" s="219">
        <v>2</v>
      </c>
      <c r="I123" s="220"/>
      <c r="J123" s="221">
        <f>ROUND(I123*H123,2)</f>
        <v>0</v>
      </c>
      <c r="K123" s="217" t="s">
        <v>19</v>
      </c>
      <c r="L123" s="46"/>
      <c r="M123" s="222" t="s">
        <v>19</v>
      </c>
      <c r="N123" s="223" t="s">
        <v>44</v>
      </c>
      <c r="O123" s="86"/>
      <c r="P123" s="224">
        <f>O123*H123</f>
        <v>0</v>
      </c>
      <c r="Q123" s="224">
        <v>0</v>
      </c>
      <c r="R123" s="224">
        <f>Q123*H123</f>
        <v>0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135</v>
      </c>
      <c r="AT123" s="226" t="s">
        <v>190</v>
      </c>
      <c r="AU123" s="226" t="s">
        <v>82</v>
      </c>
      <c r="AY123" s="19" t="s">
        <v>188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135</v>
      </c>
      <c r="BM123" s="226" t="s">
        <v>891</v>
      </c>
    </row>
    <row r="124" s="2" customFormat="1" ht="21.75" customHeight="1">
      <c r="A124" s="40"/>
      <c r="B124" s="41"/>
      <c r="C124" s="215" t="s">
        <v>7</v>
      </c>
      <c r="D124" s="215" t="s">
        <v>190</v>
      </c>
      <c r="E124" s="216" t="s">
        <v>8078</v>
      </c>
      <c r="F124" s="217" t="s">
        <v>8079</v>
      </c>
      <c r="G124" s="218" t="s">
        <v>1352</v>
      </c>
      <c r="H124" s="219">
        <v>2</v>
      </c>
      <c r="I124" s="220"/>
      <c r="J124" s="221">
        <f>ROUND(I124*H124,2)</f>
        <v>0</v>
      </c>
      <c r="K124" s="217" t="s">
        <v>19</v>
      </c>
      <c r="L124" s="46"/>
      <c r="M124" s="222" t="s">
        <v>19</v>
      </c>
      <c r="N124" s="223" t="s">
        <v>44</v>
      </c>
      <c r="O124" s="86"/>
      <c r="P124" s="224">
        <f>O124*H124</f>
        <v>0</v>
      </c>
      <c r="Q124" s="224">
        <v>0</v>
      </c>
      <c r="R124" s="224">
        <f>Q124*H124</f>
        <v>0</v>
      </c>
      <c r="S124" s="224">
        <v>0</v>
      </c>
      <c r="T124" s="225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6" t="s">
        <v>135</v>
      </c>
      <c r="AT124" s="226" t="s">
        <v>190</v>
      </c>
      <c r="AU124" s="226" t="s">
        <v>82</v>
      </c>
      <c r="AY124" s="19" t="s">
        <v>188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19" t="s">
        <v>80</v>
      </c>
      <c r="BK124" s="227">
        <f>ROUND(I124*H124,2)</f>
        <v>0</v>
      </c>
      <c r="BL124" s="19" t="s">
        <v>135</v>
      </c>
      <c r="BM124" s="226" t="s">
        <v>901</v>
      </c>
    </row>
    <row r="125" s="2" customFormat="1" ht="21.75" customHeight="1">
      <c r="A125" s="40"/>
      <c r="B125" s="41"/>
      <c r="C125" s="215" t="s">
        <v>389</v>
      </c>
      <c r="D125" s="215" t="s">
        <v>190</v>
      </c>
      <c r="E125" s="216" t="s">
        <v>8080</v>
      </c>
      <c r="F125" s="217" t="s">
        <v>8081</v>
      </c>
      <c r="G125" s="218" t="s">
        <v>1352</v>
      </c>
      <c r="H125" s="219">
        <v>2</v>
      </c>
      <c r="I125" s="220"/>
      <c r="J125" s="221">
        <f>ROUND(I125*H125,2)</f>
        <v>0</v>
      </c>
      <c r="K125" s="217" t="s">
        <v>19</v>
      </c>
      <c r="L125" s="46"/>
      <c r="M125" s="222" t="s">
        <v>19</v>
      </c>
      <c r="N125" s="223" t="s">
        <v>44</v>
      </c>
      <c r="O125" s="86"/>
      <c r="P125" s="224">
        <f>O125*H125</f>
        <v>0</v>
      </c>
      <c r="Q125" s="224">
        <v>0</v>
      </c>
      <c r="R125" s="224">
        <f>Q125*H125</f>
        <v>0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135</v>
      </c>
      <c r="AT125" s="226" t="s">
        <v>190</v>
      </c>
      <c r="AU125" s="226" t="s">
        <v>82</v>
      </c>
      <c r="AY125" s="19" t="s">
        <v>188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135</v>
      </c>
      <c r="BM125" s="226" t="s">
        <v>916</v>
      </c>
    </row>
    <row r="126" s="2" customFormat="1" ht="37.8" customHeight="1">
      <c r="A126" s="40"/>
      <c r="B126" s="41"/>
      <c r="C126" s="215" t="s">
        <v>396</v>
      </c>
      <c r="D126" s="215" t="s">
        <v>190</v>
      </c>
      <c r="E126" s="216" t="s">
        <v>8082</v>
      </c>
      <c r="F126" s="217" t="s">
        <v>8083</v>
      </c>
      <c r="G126" s="218" t="s">
        <v>1352</v>
      </c>
      <c r="H126" s="219">
        <v>2</v>
      </c>
      <c r="I126" s="220"/>
      <c r="J126" s="221">
        <f>ROUND(I126*H126,2)</f>
        <v>0</v>
      </c>
      <c r="K126" s="217" t="s">
        <v>19</v>
      </c>
      <c r="L126" s="46"/>
      <c r="M126" s="222" t="s">
        <v>19</v>
      </c>
      <c r="N126" s="223" t="s">
        <v>44</v>
      </c>
      <c r="O126" s="86"/>
      <c r="P126" s="224">
        <f>O126*H126</f>
        <v>0</v>
      </c>
      <c r="Q126" s="224">
        <v>0</v>
      </c>
      <c r="R126" s="224">
        <f>Q126*H126</f>
        <v>0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135</v>
      </c>
      <c r="AT126" s="226" t="s">
        <v>190</v>
      </c>
      <c r="AU126" s="226" t="s">
        <v>82</v>
      </c>
      <c r="AY126" s="19" t="s">
        <v>188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135</v>
      </c>
      <c r="BM126" s="226" t="s">
        <v>939</v>
      </c>
    </row>
    <row r="127" s="2" customFormat="1" ht="24.15" customHeight="1">
      <c r="A127" s="40"/>
      <c r="B127" s="41"/>
      <c r="C127" s="215" t="s">
        <v>403</v>
      </c>
      <c r="D127" s="215" t="s">
        <v>190</v>
      </c>
      <c r="E127" s="216" t="s">
        <v>8084</v>
      </c>
      <c r="F127" s="217" t="s">
        <v>8085</v>
      </c>
      <c r="G127" s="218" t="s">
        <v>1352</v>
      </c>
      <c r="H127" s="219">
        <v>2</v>
      </c>
      <c r="I127" s="220"/>
      <c r="J127" s="221">
        <f>ROUND(I127*H127,2)</f>
        <v>0</v>
      </c>
      <c r="K127" s="217" t="s">
        <v>19</v>
      </c>
      <c r="L127" s="46"/>
      <c r="M127" s="222" t="s">
        <v>19</v>
      </c>
      <c r="N127" s="223" t="s">
        <v>44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135</v>
      </c>
      <c r="AT127" s="226" t="s">
        <v>190</v>
      </c>
      <c r="AU127" s="226" t="s">
        <v>82</v>
      </c>
      <c r="AY127" s="19" t="s">
        <v>188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135</v>
      </c>
      <c r="BM127" s="226" t="s">
        <v>953</v>
      </c>
    </row>
    <row r="128" s="2" customFormat="1" ht="24.15" customHeight="1">
      <c r="A128" s="40"/>
      <c r="B128" s="41"/>
      <c r="C128" s="215" t="s">
        <v>412</v>
      </c>
      <c r="D128" s="215" t="s">
        <v>190</v>
      </c>
      <c r="E128" s="216" t="s">
        <v>8086</v>
      </c>
      <c r="F128" s="217" t="s">
        <v>8087</v>
      </c>
      <c r="G128" s="218" t="s">
        <v>1352</v>
      </c>
      <c r="H128" s="219">
        <v>2</v>
      </c>
      <c r="I128" s="220"/>
      <c r="J128" s="221">
        <f>ROUND(I128*H128,2)</f>
        <v>0</v>
      </c>
      <c r="K128" s="217" t="s">
        <v>19</v>
      </c>
      <c r="L128" s="46"/>
      <c r="M128" s="222" t="s">
        <v>19</v>
      </c>
      <c r="N128" s="223" t="s">
        <v>44</v>
      </c>
      <c r="O128" s="86"/>
      <c r="P128" s="224">
        <f>O128*H128</f>
        <v>0</v>
      </c>
      <c r="Q128" s="224">
        <v>0</v>
      </c>
      <c r="R128" s="224">
        <f>Q128*H128</f>
        <v>0</v>
      </c>
      <c r="S128" s="224">
        <v>0</v>
      </c>
      <c r="T128" s="225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6" t="s">
        <v>135</v>
      </c>
      <c r="AT128" s="226" t="s">
        <v>190</v>
      </c>
      <c r="AU128" s="226" t="s">
        <v>82</v>
      </c>
      <c r="AY128" s="19" t="s">
        <v>188</v>
      </c>
      <c r="BE128" s="227">
        <f>IF(N128="základní",J128,0)</f>
        <v>0</v>
      </c>
      <c r="BF128" s="227">
        <f>IF(N128="snížená",J128,0)</f>
        <v>0</v>
      </c>
      <c r="BG128" s="227">
        <f>IF(N128="zákl. přenesená",J128,0)</f>
        <v>0</v>
      </c>
      <c r="BH128" s="227">
        <f>IF(N128="sníž. přenesená",J128,0)</f>
        <v>0</v>
      </c>
      <c r="BI128" s="227">
        <f>IF(N128="nulová",J128,0)</f>
        <v>0</v>
      </c>
      <c r="BJ128" s="19" t="s">
        <v>80</v>
      </c>
      <c r="BK128" s="227">
        <f>ROUND(I128*H128,2)</f>
        <v>0</v>
      </c>
      <c r="BL128" s="19" t="s">
        <v>135</v>
      </c>
      <c r="BM128" s="226" t="s">
        <v>972</v>
      </c>
    </row>
    <row r="129" s="2" customFormat="1" ht="24.15" customHeight="1">
      <c r="A129" s="40"/>
      <c r="B129" s="41"/>
      <c r="C129" s="215" t="s">
        <v>420</v>
      </c>
      <c r="D129" s="215" t="s">
        <v>190</v>
      </c>
      <c r="E129" s="216" t="s">
        <v>8088</v>
      </c>
      <c r="F129" s="217" t="s">
        <v>8089</v>
      </c>
      <c r="G129" s="218" t="s">
        <v>1352</v>
      </c>
      <c r="H129" s="219">
        <v>2</v>
      </c>
      <c r="I129" s="220"/>
      <c r="J129" s="221">
        <f>ROUND(I129*H129,2)</f>
        <v>0</v>
      </c>
      <c r="K129" s="217" t="s">
        <v>19</v>
      </c>
      <c r="L129" s="46"/>
      <c r="M129" s="222" t="s">
        <v>19</v>
      </c>
      <c r="N129" s="223" t="s">
        <v>44</v>
      </c>
      <c r="O129" s="86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6" t="s">
        <v>135</v>
      </c>
      <c r="AT129" s="226" t="s">
        <v>190</v>
      </c>
      <c r="AU129" s="226" t="s">
        <v>82</v>
      </c>
      <c r="AY129" s="19" t="s">
        <v>188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19" t="s">
        <v>80</v>
      </c>
      <c r="BK129" s="227">
        <f>ROUND(I129*H129,2)</f>
        <v>0</v>
      </c>
      <c r="BL129" s="19" t="s">
        <v>135</v>
      </c>
      <c r="BM129" s="226" t="s">
        <v>984</v>
      </c>
    </row>
    <row r="130" s="2" customFormat="1" ht="16.5" customHeight="1">
      <c r="A130" s="40"/>
      <c r="B130" s="41"/>
      <c r="C130" s="215" t="s">
        <v>439</v>
      </c>
      <c r="D130" s="215" t="s">
        <v>190</v>
      </c>
      <c r="E130" s="216" t="s">
        <v>8090</v>
      </c>
      <c r="F130" s="217" t="s">
        <v>8091</v>
      </c>
      <c r="G130" s="218" t="s">
        <v>1352</v>
      </c>
      <c r="H130" s="219">
        <v>2</v>
      </c>
      <c r="I130" s="220"/>
      <c r="J130" s="221">
        <f>ROUND(I130*H130,2)</f>
        <v>0</v>
      </c>
      <c r="K130" s="217" t="s">
        <v>19</v>
      </c>
      <c r="L130" s="46"/>
      <c r="M130" s="222" t="s">
        <v>19</v>
      </c>
      <c r="N130" s="223" t="s">
        <v>44</v>
      </c>
      <c r="O130" s="86"/>
      <c r="P130" s="224">
        <f>O130*H130</f>
        <v>0</v>
      </c>
      <c r="Q130" s="224">
        <v>0</v>
      </c>
      <c r="R130" s="224">
        <f>Q130*H130</f>
        <v>0</v>
      </c>
      <c r="S130" s="224">
        <v>0</v>
      </c>
      <c r="T130" s="225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6" t="s">
        <v>135</v>
      </c>
      <c r="AT130" s="226" t="s">
        <v>190</v>
      </c>
      <c r="AU130" s="226" t="s">
        <v>82</v>
      </c>
      <c r="AY130" s="19" t="s">
        <v>188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19" t="s">
        <v>80</v>
      </c>
      <c r="BK130" s="227">
        <f>ROUND(I130*H130,2)</f>
        <v>0</v>
      </c>
      <c r="BL130" s="19" t="s">
        <v>135</v>
      </c>
      <c r="BM130" s="226" t="s">
        <v>991</v>
      </c>
    </row>
    <row r="131" s="2" customFormat="1" ht="44.25" customHeight="1">
      <c r="A131" s="40"/>
      <c r="B131" s="41"/>
      <c r="C131" s="215" t="s">
        <v>448</v>
      </c>
      <c r="D131" s="215" t="s">
        <v>190</v>
      </c>
      <c r="E131" s="216" t="s">
        <v>8092</v>
      </c>
      <c r="F131" s="217" t="s">
        <v>8093</v>
      </c>
      <c r="G131" s="218" t="s">
        <v>1352</v>
      </c>
      <c r="H131" s="219">
        <v>1</v>
      </c>
      <c r="I131" s="220"/>
      <c r="J131" s="221">
        <f>ROUND(I131*H131,2)</f>
        <v>0</v>
      </c>
      <c r="K131" s="217" t="s">
        <v>19</v>
      </c>
      <c r="L131" s="46"/>
      <c r="M131" s="222" t="s">
        <v>19</v>
      </c>
      <c r="N131" s="223" t="s">
        <v>44</v>
      </c>
      <c r="O131" s="86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6" t="s">
        <v>135</v>
      </c>
      <c r="AT131" s="226" t="s">
        <v>190</v>
      </c>
      <c r="AU131" s="226" t="s">
        <v>82</v>
      </c>
      <c r="AY131" s="19" t="s">
        <v>188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19" t="s">
        <v>80</v>
      </c>
      <c r="BK131" s="227">
        <f>ROUND(I131*H131,2)</f>
        <v>0</v>
      </c>
      <c r="BL131" s="19" t="s">
        <v>135</v>
      </c>
      <c r="BM131" s="226" t="s">
        <v>1000</v>
      </c>
    </row>
    <row r="132" s="2" customFormat="1" ht="37.8" customHeight="1">
      <c r="A132" s="40"/>
      <c r="B132" s="41"/>
      <c r="C132" s="215" t="s">
        <v>457</v>
      </c>
      <c r="D132" s="215" t="s">
        <v>190</v>
      </c>
      <c r="E132" s="216" t="s">
        <v>8094</v>
      </c>
      <c r="F132" s="217" t="s">
        <v>8095</v>
      </c>
      <c r="G132" s="218" t="s">
        <v>1352</v>
      </c>
      <c r="H132" s="219">
        <v>6</v>
      </c>
      <c r="I132" s="220"/>
      <c r="J132" s="221">
        <f>ROUND(I132*H132,2)</f>
        <v>0</v>
      </c>
      <c r="K132" s="217" t="s">
        <v>19</v>
      </c>
      <c r="L132" s="46"/>
      <c r="M132" s="222" t="s">
        <v>19</v>
      </c>
      <c r="N132" s="223" t="s">
        <v>44</v>
      </c>
      <c r="O132" s="86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135</v>
      </c>
      <c r="AT132" s="226" t="s">
        <v>190</v>
      </c>
      <c r="AU132" s="226" t="s">
        <v>82</v>
      </c>
      <c r="AY132" s="19" t="s">
        <v>188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135</v>
      </c>
      <c r="BM132" s="226" t="s">
        <v>1011</v>
      </c>
    </row>
    <row r="133" s="2" customFormat="1" ht="24.15" customHeight="1">
      <c r="A133" s="40"/>
      <c r="B133" s="41"/>
      <c r="C133" s="215" t="s">
        <v>633</v>
      </c>
      <c r="D133" s="215" t="s">
        <v>190</v>
      </c>
      <c r="E133" s="216" t="s">
        <v>8096</v>
      </c>
      <c r="F133" s="217" t="s">
        <v>8097</v>
      </c>
      <c r="G133" s="218" t="s">
        <v>1352</v>
      </c>
      <c r="H133" s="219">
        <v>6</v>
      </c>
      <c r="I133" s="220"/>
      <c r="J133" s="221">
        <f>ROUND(I133*H133,2)</f>
        <v>0</v>
      </c>
      <c r="K133" s="217" t="s">
        <v>19</v>
      </c>
      <c r="L133" s="46"/>
      <c r="M133" s="222" t="s">
        <v>19</v>
      </c>
      <c r="N133" s="223" t="s">
        <v>44</v>
      </c>
      <c r="O133" s="86"/>
      <c r="P133" s="224">
        <f>O133*H133</f>
        <v>0</v>
      </c>
      <c r="Q133" s="224">
        <v>0</v>
      </c>
      <c r="R133" s="224">
        <f>Q133*H133</f>
        <v>0</v>
      </c>
      <c r="S133" s="224">
        <v>0</v>
      </c>
      <c r="T133" s="225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6" t="s">
        <v>135</v>
      </c>
      <c r="AT133" s="226" t="s">
        <v>190</v>
      </c>
      <c r="AU133" s="226" t="s">
        <v>82</v>
      </c>
      <c r="AY133" s="19" t="s">
        <v>188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19" t="s">
        <v>80</v>
      </c>
      <c r="BK133" s="227">
        <f>ROUND(I133*H133,2)</f>
        <v>0</v>
      </c>
      <c r="BL133" s="19" t="s">
        <v>135</v>
      </c>
      <c r="BM133" s="226" t="s">
        <v>1016</v>
      </c>
    </row>
    <row r="134" s="12" customFormat="1" ht="22.8" customHeight="1">
      <c r="A134" s="12"/>
      <c r="B134" s="199"/>
      <c r="C134" s="200"/>
      <c r="D134" s="201" t="s">
        <v>72</v>
      </c>
      <c r="E134" s="213" t="s">
        <v>8098</v>
      </c>
      <c r="F134" s="213" t="s">
        <v>8098</v>
      </c>
      <c r="G134" s="200"/>
      <c r="H134" s="200"/>
      <c r="I134" s="203"/>
      <c r="J134" s="214">
        <f>BK134</f>
        <v>0</v>
      </c>
      <c r="K134" s="200"/>
      <c r="L134" s="205"/>
      <c r="M134" s="206"/>
      <c r="N134" s="207"/>
      <c r="O134" s="207"/>
      <c r="P134" s="208">
        <f>SUM(P135:P143)</f>
        <v>0</v>
      </c>
      <c r="Q134" s="207"/>
      <c r="R134" s="208">
        <f>SUM(R135:R143)</f>
        <v>0</v>
      </c>
      <c r="S134" s="207"/>
      <c r="T134" s="209">
        <f>SUM(T135:T143)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0" t="s">
        <v>80</v>
      </c>
      <c r="AT134" s="211" t="s">
        <v>72</v>
      </c>
      <c r="AU134" s="211" t="s">
        <v>80</v>
      </c>
      <c r="AY134" s="210" t="s">
        <v>188</v>
      </c>
      <c r="BK134" s="212">
        <f>SUM(BK135:BK143)</f>
        <v>0</v>
      </c>
    </row>
    <row r="135" s="2" customFormat="1" ht="66.75" customHeight="1">
      <c r="A135" s="40"/>
      <c r="B135" s="41"/>
      <c r="C135" s="215" t="s">
        <v>630</v>
      </c>
      <c r="D135" s="215" t="s">
        <v>190</v>
      </c>
      <c r="E135" s="216" t="s">
        <v>8099</v>
      </c>
      <c r="F135" s="217" t="s">
        <v>8100</v>
      </c>
      <c r="G135" s="218" t="s">
        <v>1352</v>
      </c>
      <c r="H135" s="219">
        <v>1</v>
      </c>
      <c r="I135" s="220"/>
      <c r="J135" s="221">
        <f>ROUND(I135*H135,2)</f>
        <v>0</v>
      </c>
      <c r="K135" s="217" t="s">
        <v>19</v>
      </c>
      <c r="L135" s="46"/>
      <c r="M135" s="222" t="s">
        <v>19</v>
      </c>
      <c r="N135" s="223" t="s">
        <v>44</v>
      </c>
      <c r="O135" s="86"/>
      <c r="P135" s="224">
        <f>O135*H135</f>
        <v>0</v>
      </c>
      <c r="Q135" s="224">
        <v>0</v>
      </c>
      <c r="R135" s="224">
        <f>Q135*H135</f>
        <v>0</v>
      </c>
      <c r="S135" s="224">
        <v>0</v>
      </c>
      <c r="T135" s="225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6" t="s">
        <v>135</v>
      </c>
      <c r="AT135" s="226" t="s">
        <v>190</v>
      </c>
      <c r="AU135" s="226" t="s">
        <v>82</v>
      </c>
      <c r="AY135" s="19" t="s">
        <v>188</v>
      </c>
      <c r="BE135" s="227">
        <f>IF(N135="základní",J135,0)</f>
        <v>0</v>
      </c>
      <c r="BF135" s="227">
        <f>IF(N135="snížená",J135,0)</f>
        <v>0</v>
      </c>
      <c r="BG135" s="227">
        <f>IF(N135="zákl. přenesená",J135,0)</f>
        <v>0</v>
      </c>
      <c r="BH135" s="227">
        <f>IF(N135="sníž. přenesená",J135,0)</f>
        <v>0</v>
      </c>
      <c r="BI135" s="227">
        <f>IF(N135="nulová",J135,0)</f>
        <v>0</v>
      </c>
      <c r="BJ135" s="19" t="s">
        <v>80</v>
      </c>
      <c r="BK135" s="227">
        <f>ROUND(I135*H135,2)</f>
        <v>0</v>
      </c>
      <c r="BL135" s="19" t="s">
        <v>135</v>
      </c>
      <c r="BM135" s="226" t="s">
        <v>1024</v>
      </c>
    </row>
    <row r="136" s="2" customFormat="1" ht="128.55" customHeight="1">
      <c r="A136" s="40"/>
      <c r="B136" s="41"/>
      <c r="C136" s="215" t="s">
        <v>647</v>
      </c>
      <c r="D136" s="215" t="s">
        <v>190</v>
      </c>
      <c r="E136" s="216" t="s">
        <v>8101</v>
      </c>
      <c r="F136" s="217" t="s">
        <v>8102</v>
      </c>
      <c r="G136" s="218" t="s">
        <v>1352</v>
      </c>
      <c r="H136" s="219">
        <v>1</v>
      </c>
      <c r="I136" s="220"/>
      <c r="J136" s="221">
        <f>ROUND(I136*H136,2)</f>
        <v>0</v>
      </c>
      <c r="K136" s="217" t="s">
        <v>19</v>
      </c>
      <c r="L136" s="46"/>
      <c r="M136" s="222" t="s">
        <v>19</v>
      </c>
      <c r="N136" s="223" t="s">
        <v>44</v>
      </c>
      <c r="O136" s="86"/>
      <c r="P136" s="224">
        <f>O136*H136</f>
        <v>0</v>
      </c>
      <c r="Q136" s="224">
        <v>0</v>
      </c>
      <c r="R136" s="224">
        <f>Q136*H136</f>
        <v>0</v>
      </c>
      <c r="S136" s="224">
        <v>0</v>
      </c>
      <c r="T136" s="225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6" t="s">
        <v>135</v>
      </c>
      <c r="AT136" s="226" t="s">
        <v>190</v>
      </c>
      <c r="AU136" s="226" t="s">
        <v>82</v>
      </c>
      <c r="AY136" s="19" t="s">
        <v>188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19" t="s">
        <v>80</v>
      </c>
      <c r="BK136" s="227">
        <f>ROUND(I136*H136,2)</f>
        <v>0</v>
      </c>
      <c r="BL136" s="19" t="s">
        <v>135</v>
      </c>
      <c r="BM136" s="226" t="s">
        <v>1034</v>
      </c>
    </row>
    <row r="137" s="2" customFormat="1" ht="33" customHeight="1">
      <c r="A137" s="40"/>
      <c r="B137" s="41"/>
      <c r="C137" s="215" t="s">
        <v>891</v>
      </c>
      <c r="D137" s="215" t="s">
        <v>190</v>
      </c>
      <c r="E137" s="216" t="s">
        <v>8103</v>
      </c>
      <c r="F137" s="217" t="s">
        <v>8104</v>
      </c>
      <c r="G137" s="218" t="s">
        <v>1352</v>
      </c>
      <c r="H137" s="219">
        <v>1</v>
      </c>
      <c r="I137" s="220"/>
      <c r="J137" s="221">
        <f>ROUND(I137*H137,2)</f>
        <v>0</v>
      </c>
      <c r="K137" s="217" t="s">
        <v>19</v>
      </c>
      <c r="L137" s="46"/>
      <c r="M137" s="222" t="s">
        <v>19</v>
      </c>
      <c r="N137" s="223" t="s">
        <v>44</v>
      </c>
      <c r="O137" s="86"/>
      <c r="P137" s="224">
        <f>O137*H137</f>
        <v>0</v>
      </c>
      <c r="Q137" s="224">
        <v>0</v>
      </c>
      <c r="R137" s="224">
        <f>Q137*H137</f>
        <v>0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135</v>
      </c>
      <c r="AT137" s="226" t="s">
        <v>190</v>
      </c>
      <c r="AU137" s="226" t="s">
        <v>82</v>
      </c>
      <c r="AY137" s="19" t="s">
        <v>188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135</v>
      </c>
      <c r="BM137" s="226" t="s">
        <v>1280</v>
      </c>
    </row>
    <row r="138" s="2" customFormat="1" ht="66.75" customHeight="1">
      <c r="A138" s="40"/>
      <c r="B138" s="41"/>
      <c r="C138" s="215" t="s">
        <v>896</v>
      </c>
      <c r="D138" s="215" t="s">
        <v>190</v>
      </c>
      <c r="E138" s="216" t="s">
        <v>8105</v>
      </c>
      <c r="F138" s="217" t="s">
        <v>8106</v>
      </c>
      <c r="G138" s="218" t="s">
        <v>1352</v>
      </c>
      <c r="H138" s="219">
        <v>1</v>
      </c>
      <c r="I138" s="220"/>
      <c r="J138" s="221">
        <f>ROUND(I138*H138,2)</f>
        <v>0</v>
      </c>
      <c r="K138" s="217" t="s">
        <v>19</v>
      </c>
      <c r="L138" s="46"/>
      <c r="M138" s="222" t="s">
        <v>19</v>
      </c>
      <c r="N138" s="223" t="s">
        <v>44</v>
      </c>
      <c r="O138" s="86"/>
      <c r="P138" s="224">
        <f>O138*H138</f>
        <v>0</v>
      </c>
      <c r="Q138" s="224">
        <v>0</v>
      </c>
      <c r="R138" s="224">
        <f>Q138*H138</f>
        <v>0</v>
      </c>
      <c r="S138" s="224">
        <v>0</v>
      </c>
      <c r="T138" s="225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6" t="s">
        <v>135</v>
      </c>
      <c r="AT138" s="226" t="s">
        <v>190</v>
      </c>
      <c r="AU138" s="226" t="s">
        <v>82</v>
      </c>
      <c r="AY138" s="19" t="s">
        <v>188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19" t="s">
        <v>80</v>
      </c>
      <c r="BK138" s="227">
        <f>ROUND(I138*H138,2)</f>
        <v>0</v>
      </c>
      <c r="BL138" s="19" t="s">
        <v>135</v>
      </c>
      <c r="BM138" s="226" t="s">
        <v>1291</v>
      </c>
    </row>
    <row r="139" s="2" customFormat="1" ht="24.15" customHeight="1">
      <c r="A139" s="40"/>
      <c r="B139" s="41"/>
      <c r="C139" s="215" t="s">
        <v>901</v>
      </c>
      <c r="D139" s="215" t="s">
        <v>190</v>
      </c>
      <c r="E139" s="216" t="s">
        <v>8107</v>
      </c>
      <c r="F139" s="217" t="s">
        <v>8108</v>
      </c>
      <c r="G139" s="218" t="s">
        <v>1352</v>
      </c>
      <c r="H139" s="219">
        <v>2</v>
      </c>
      <c r="I139" s="220"/>
      <c r="J139" s="221">
        <f>ROUND(I139*H139,2)</f>
        <v>0</v>
      </c>
      <c r="K139" s="217" t="s">
        <v>19</v>
      </c>
      <c r="L139" s="46"/>
      <c r="M139" s="222" t="s">
        <v>19</v>
      </c>
      <c r="N139" s="223" t="s">
        <v>44</v>
      </c>
      <c r="O139" s="86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6" t="s">
        <v>135</v>
      </c>
      <c r="AT139" s="226" t="s">
        <v>190</v>
      </c>
      <c r="AU139" s="226" t="s">
        <v>82</v>
      </c>
      <c r="AY139" s="19" t="s">
        <v>188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19" t="s">
        <v>80</v>
      </c>
      <c r="BK139" s="227">
        <f>ROUND(I139*H139,2)</f>
        <v>0</v>
      </c>
      <c r="BL139" s="19" t="s">
        <v>135</v>
      </c>
      <c r="BM139" s="226" t="s">
        <v>1311</v>
      </c>
    </row>
    <row r="140" s="2" customFormat="1" ht="24.15" customHeight="1">
      <c r="A140" s="40"/>
      <c r="B140" s="41"/>
      <c r="C140" s="215" t="s">
        <v>907</v>
      </c>
      <c r="D140" s="215" t="s">
        <v>190</v>
      </c>
      <c r="E140" s="216" t="s">
        <v>8109</v>
      </c>
      <c r="F140" s="217" t="s">
        <v>8110</v>
      </c>
      <c r="G140" s="218" t="s">
        <v>1352</v>
      </c>
      <c r="H140" s="219">
        <v>2</v>
      </c>
      <c r="I140" s="220"/>
      <c r="J140" s="221">
        <f>ROUND(I140*H140,2)</f>
        <v>0</v>
      </c>
      <c r="K140" s="217" t="s">
        <v>19</v>
      </c>
      <c r="L140" s="46"/>
      <c r="M140" s="222" t="s">
        <v>19</v>
      </c>
      <c r="N140" s="223" t="s">
        <v>44</v>
      </c>
      <c r="O140" s="86"/>
      <c r="P140" s="224">
        <f>O140*H140</f>
        <v>0</v>
      </c>
      <c r="Q140" s="224">
        <v>0</v>
      </c>
      <c r="R140" s="224">
        <f>Q140*H140</f>
        <v>0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135</v>
      </c>
      <c r="AT140" s="226" t="s">
        <v>190</v>
      </c>
      <c r="AU140" s="226" t="s">
        <v>82</v>
      </c>
      <c r="AY140" s="19" t="s">
        <v>188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135</v>
      </c>
      <c r="BM140" s="226" t="s">
        <v>1327</v>
      </c>
    </row>
    <row r="141" s="2" customFormat="1" ht="24.15" customHeight="1">
      <c r="A141" s="40"/>
      <c r="B141" s="41"/>
      <c r="C141" s="215" t="s">
        <v>916</v>
      </c>
      <c r="D141" s="215" t="s">
        <v>190</v>
      </c>
      <c r="E141" s="216" t="s">
        <v>8111</v>
      </c>
      <c r="F141" s="217" t="s">
        <v>8112</v>
      </c>
      <c r="G141" s="218" t="s">
        <v>1352</v>
      </c>
      <c r="H141" s="219">
        <v>2</v>
      </c>
      <c r="I141" s="220"/>
      <c r="J141" s="221">
        <f>ROUND(I141*H141,2)</f>
        <v>0</v>
      </c>
      <c r="K141" s="217" t="s">
        <v>19</v>
      </c>
      <c r="L141" s="46"/>
      <c r="M141" s="222" t="s">
        <v>19</v>
      </c>
      <c r="N141" s="223" t="s">
        <v>44</v>
      </c>
      <c r="O141" s="86"/>
      <c r="P141" s="224">
        <f>O141*H141</f>
        <v>0</v>
      </c>
      <c r="Q141" s="224">
        <v>0</v>
      </c>
      <c r="R141" s="224">
        <f>Q141*H141</f>
        <v>0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135</v>
      </c>
      <c r="AT141" s="226" t="s">
        <v>190</v>
      </c>
      <c r="AU141" s="226" t="s">
        <v>82</v>
      </c>
      <c r="AY141" s="19" t="s">
        <v>188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135</v>
      </c>
      <c r="BM141" s="226" t="s">
        <v>1337</v>
      </c>
    </row>
    <row r="142" s="2" customFormat="1" ht="24.15" customHeight="1">
      <c r="A142" s="40"/>
      <c r="B142" s="41"/>
      <c r="C142" s="215" t="s">
        <v>932</v>
      </c>
      <c r="D142" s="215" t="s">
        <v>190</v>
      </c>
      <c r="E142" s="216" t="s">
        <v>8113</v>
      </c>
      <c r="F142" s="217" t="s">
        <v>8114</v>
      </c>
      <c r="G142" s="218" t="s">
        <v>1352</v>
      </c>
      <c r="H142" s="219">
        <v>2</v>
      </c>
      <c r="I142" s="220"/>
      <c r="J142" s="221">
        <f>ROUND(I142*H142,2)</f>
        <v>0</v>
      </c>
      <c r="K142" s="217" t="s">
        <v>19</v>
      </c>
      <c r="L142" s="46"/>
      <c r="M142" s="222" t="s">
        <v>19</v>
      </c>
      <c r="N142" s="223" t="s">
        <v>44</v>
      </c>
      <c r="O142" s="86"/>
      <c r="P142" s="224">
        <f>O142*H142</f>
        <v>0</v>
      </c>
      <c r="Q142" s="224">
        <v>0</v>
      </c>
      <c r="R142" s="224">
        <f>Q142*H142</f>
        <v>0</v>
      </c>
      <c r="S142" s="224">
        <v>0</v>
      </c>
      <c r="T142" s="225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6" t="s">
        <v>135</v>
      </c>
      <c r="AT142" s="226" t="s">
        <v>190</v>
      </c>
      <c r="AU142" s="226" t="s">
        <v>82</v>
      </c>
      <c r="AY142" s="19" t="s">
        <v>188</v>
      </c>
      <c r="BE142" s="227">
        <f>IF(N142="základní",J142,0)</f>
        <v>0</v>
      </c>
      <c r="BF142" s="227">
        <f>IF(N142="snížená",J142,0)</f>
        <v>0</v>
      </c>
      <c r="BG142" s="227">
        <f>IF(N142="zákl. přenesená",J142,0)</f>
        <v>0</v>
      </c>
      <c r="BH142" s="227">
        <f>IF(N142="sníž. přenesená",J142,0)</f>
        <v>0</v>
      </c>
      <c r="BI142" s="227">
        <f>IF(N142="nulová",J142,0)</f>
        <v>0</v>
      </c>
      <c r="BJ142" s="19" t="s">
        <v>80</v>
      </c>
      <c r="BK142" s="227">
        <f>ROUND(I142*H142,2)</f>
        <v>0</v>
      </c>
      <c r="BL142" s="19" t="s">
        <v>135</v>
      </c>
      <c r="BM142" s="226" t="s">
        <v>1349</v>
      </c>
    </row>
    <row r="143" s="2" customFormat="1" ht="24.15" customHeight="1">
      <c r="A143" s="40"/>
      <c r="B143" s="41"/>
      <c r="C143" s="215" t="s">
        <v>939</v>
      </c>
      <c r="D143" s="215" t="s">
        <v>190</v>
      </c>
      <c r="E143" s="216" t="s">
        <v>8115</v>
      </c>
      <c r="F143" s="217" t="s">
        <v>8116</v>
      </c>
      <c r="G143" s="218" t="s">
        <v>1352</v>
      </c>
      <c r="H143" s="219">
        <v>2</v>
      </c>
      <c r="I143" s="220"/>
      <c r="J143" s="221">
        <f>ROUND(I143*H143,2)</f>
        <v>0</v>
      </c>
      <c r="K143" s="217" t="s">
        <v>19</v>
      </c>
      <c r="L143" s="46"/>
      <c r="M143" s="222" t="s">
        <v>19</v>
      </c>
      <c r="N143" s="223" t="s">
        <v>44</v>
      </c>
      <c r="O143" s="86"/>
      <c r="P143" s="224">
        <f>O143*H143</f>
        <v>0</v>
      </c>
      <c r="Q143" s="224">
        <v>0</v>
      </c>
      <c r="R143" s="224">
        <f>Q143*H143</f>
        <v>0</v>
      </c>
      <c r="S143" s="224">
        <v>0</v>
      </c>
      <c r="T143" s="225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6" t="s">
        <v>135</v>
      </c>
      <c r="AT143" s="226" t="s">
        <v>190</v>
      </c>
      <c r="AU143" s="226" t="s">
        <v>82</v>
      </c>
      <c r="AY143" s="19" t="s">
        <v>188</v>
      </c>
      <c r="BE143" s="227">
        <f>IF(N143="základní",J143,0)</f>
        <v>0</v>
      </c>
      <c r="BF143" s="227">
        <f>IF(N143="snížená",J143,0)</f>
        <v>0</v>
      </c>
      <c r="BG143" s="227">
        <f>IF(N143="zákl. přenesená",J143,0)</f>
        <v>0</v>
      </c>
      <c r="BH143" s="227">
        <f>IF(N143="sníž. přenesená",J143,0)</f>
        <v>0</v>
      </c>
      <c r="BI143" s="227">
        <f>IF(N143="nulová",J143,0)</f>
        <v>0</v>
      </c>
      <c r="BJ143" s="19" t="s">
        <v>80</v>
      </c>
      <c r="BK143" s="227">
        <f>ROUND(I143*H143,2)</f>
        <v>0</v>
      </c>
      <c r="BL143" s="19" t="s">
        <v>135</v>
      </c>
      <c r="BM143" s="226" t="s">
        <v>1360</v>
      </c>
    </row>
    <row r="144" s="12" customFormat="1" ht="22.8" customHeight="1">
      <c r="A144" s="12"/>
      <c r="B144" s="199"/>
      <c r="C144" s="200"/>
      <c r="D144" s="201" t="s">
        <v>72</v>
      </c>
      <c r="E144" s="213" t="s">
        <v>8117</v>
      </c>
      <c r="F144" s="213" t="s">
        <v>8117</v>
      </c>
      <c r="G144" s="200"/>
      <c r="H144" s="200"/>
      <c r="I144" s="203"/>
      <c r="J144" s="214">
        <f>BK144</f>
        <v>0</v>
      </c>
      <c r="K144" s="200"/>
      <c r="L144" s="205"/>
      <c r="M144" s="206"/>
      <c r="N144" s="207"/>
      <c r="O144" s="207"/>
      <c r="P144" s="208">
        <f>SUM(P145:P154)</f>
        <v>0</v>
      </c>
      <c r="Q144" s="207"/>
      <c r="R144" s="208">
        <f>SUM(R145:R154)</f>
        <v>0</v>
      </c>
      <c r="S144" s="207"/>
      <c r="T144" s="209">
        <f>SUM(T145:T154)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10" t="s">
        <v>80</v>
      </c>
      <c r="AT144" s="211" t="s">
        <v>72</v>
      </c>
      <c r="AU144" s="211" t="s">
        <v>80</v>
      </c>
      <c r="AY144" s="210" t="s">
        <v>188</v>
      </c>
      <c r="BK144" s="212">
        <f>SUM(BK145:BK154)</f>
        <v>0</v>
      </c>
    </row>
    <row r="145" s="2" customFormat="1" ht="111.75" customHeight="1">
      <c r="A145" s="40"/>
      <c r="B145" s="41"/>
      <c r="C145" s="215" t="s">
        <v>953</v>
      </c>
      <c r="D145" s="215" t="s">
        <v>190</v>
      </c>
      <c r="E145" s="216" t="s">
        <v>8118</v>
      </c>
      <c r="F145" s="217" t="s">
        <v>8119</v>
      </c>
      <c r="G145" s="218" t="s">
        <v>1352</v>
      </c>
      <c r="H145" s="219">
        <v>2</v>
      </c>
      <c r="I145" s="220"/>
      <c r="J145" s="221">
        <f>ROUND(I145*H145,2)</f>
        <v>0</v>
      </c>
      <c r="K145" s="217" t="s">
        <v>19</v>
      </c>
      <c r="L145" s="46"/>
      <c r="M145" s="222" t="s">
        <v>19</v>
      </c>
      <c r="N145" s="223" t="s">
        <v>44</v>
      </c>
      <c r="O145" s="86"/>
      <c r="P145" s="224">
        <f>O145*H145</f>
        <v>0</v>
      </c>
      <c r="Q145" s="224">
        <v>0</v>
      </c>
      <c r="R145" s="224">
        <f>Q145*H145</f>
        <v>0</v>
      </c>
      <c r="S145" s="224">
        <v>0</v>
      </c>
      <c r="T145" s="225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6" t="s">
        <v>135</v>
      </c>
      <c r="AT145" s="226" t="s">
        <v>190</v>
      </c>
      <c r="AU145" s="226" t="s">
        <v>82</v>
      </c>
      <c r="AY145" s="19" t="s">
        <v>188</v>
      </c>
      <c r="BE145" s="227">
        <f>IF(N145="základní",J145,0)</f>
        <v>0</v>
      </c>
      <c r="BF145" s="227">
        <f>IF(N145="snížená",J145,0)</f>
        <v>0</v>
      </c>
      <c r="BG145" s="227">
        <f>IF(N145="zákl. přenesená",J145,0)</f>
        <v>0</v>
      </c>
      <c r="BH145" s="227">
        <f>IF(N145="sníž. přenesená",J145,0)</f>
        <v>0</v>
      </c>
      <c r="BI145" s="227">
        <f>IF(N145="nulová",J145,0)</f>
        <v>0</v>
      </c>
      <c r="BJ145" s="19" t="s">
        <v>80</v>
      </c>
      <c r="BK145" s="227">
        <f>ROUND(I145*H145,2)</f>
        <v>0</v>
      </c>
      <c r="BL145" s="19" t="s">
        <v>135</v>
      </c>
      <c r="BM145" s="226" t="s">
        <v>1370</v>
      </c>
    </row>
    <row r="146" s="2" customFormat="1" ht="24.15" customHeight="1">
      <c r="A146" s="40"/>
      <c r="B146" s="41"/>
      <c r="C146" s="215" t="s">
        <v>967</v>
      </c>
      <c r="D146" s="215" t="s">
        <v>190</v>
      </c>
      <c r="E146" s="216" t="s">
        <v>8120</v>
      </c>
      <c r="F146" s="217" t="s">
        <v>8121</v>
      </c>
      <c r="G146" s="218" t="s">
        <v>1352</v>
      </c>
      <c r="H146" s="219">
        <v>2</v>
      </c>
      <c r="I146" s="220"/>
      <c r="J146" s="221">
        <f>ROUND(I146*H146,2)</f>
        <v>0</v>
      </c>
      <c r="K146" s="217" t="s">
        <v>19</v>
      </c>
      <c r="L146" s="46"/>
      <c r="M146" s="222" t="s">
        <v>19</v>
      </c>
      <c r="N146" s="223" t="s">
        <v>44</v>
      </c>
      <c r="O146" s="86"/>
      <c r="P146" s="224">
        <f>O146*H146</f>
        <v>0</v>
      </c>
      <c r="Q146" s="224">
        <v>0</v>
      </c>
      <c r="R146" s="224">
        <f>Q146*H146</f>
        <v>0</v>
      </c>
      <c r="S146" s="224">
        <v>0</v>
      </c>
      <c r="T146" s="225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6" t="s">
        <v>135</v>
      </c>
      <c r="AT146" s="226" t="s">
        <v>190</v>
      </c>
      <c r="AU146" s="226" t="s">
        <v>82</v>
      </c>
      <c r="AY146" s="19" t="s">
        <v>188</v>
      </c>
      <c r="BE146" s="227">
        <f>IF(N146="základní",J146,0)</f>
        <v>0</v>
      </c>
      <c r="BF146" s="227">
        <f>IF(N146="snížená",J146,0)</f>
        <v>0</v>
      </c>
      <c r="BG146" s="227">
        <f>IF(N146="zákl. přenesená",J146,0)</f>
        <v>0</v>
      </c>
      <c r="BH146" s="227">
        <f>IF(N146="sníž. přenesená",J146,0)</f>
        <v>0</v>
      </c>
      <c r="BI146" s="227">
        <f>IF(N146="nulová",J146,0)</f>
        <v>0</v>
      </c>
      <c r="BJ146" s="19" t="s">
        <v>80</v>
      </c>
      <c r="BK146" s="227">
        <f>ROUND(I146*H146,2)</f>
        <v>0</v>
      </c>
      <c r="BL146" s="19" t="s">
        <v>135</v>
      </c>
      <c r="BM146" s="226" t="s">
        <v>1381</v>
      </c>
    </row>
    <row r="147" s="2" customFormat="1" ht="16.5" customHeight="1">
      <c r="A147" s="40"/>
      <c r="B147" s="41"/>
      <c r="C147" s="215" t="s">
        <v>972</v>
      </c>
      <c r="D147" s="215" t="s">
        <v>190</v>
      </c>
      <c r="E147" s="216" t="s">
        <v>8122</v>
      </c>
      <c r="F147" s="217" t="s">
        <v>8123</v>
      </c>
      <c r="G147" s="218" t="s">
        <v>1352</v>
      </c>
      <c r="H147" s="219">
        <v>2</v>
      </c>
      <c r="I147" s="220"/>
      <c r="J147" s="221">
        <f>ROUND(I147*H147,2)</f>
        <v>0</v>
      </c>
      <c r="K147" s="217" t="s">
        <v>19</v>
      </c>
      <c r="L147" s="46"/>
      <c r="M147" s="222" t="s">
        <v>19</v>
      </c>
      <c r="N147" s="223" t="s">
        <v>44</v>
      </c>
      <c r="O147" s="86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135</v>
      </c>
      <c r="AT147" s="226" t="s">
        <v>190</v>
      </c>
      <c r="AU147" s="226" t="s">
        <v>82</v>
      </c>
      <c r="AY147" s="19" t="s">
        <v>188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135</v>
      </c>
      <c r="BM147" s="226" t="s">
        <v>1394</v>
      </c>
    </row>
    <row r="148" s="2" customFormat="1" ht="111.75" customHeight="1">
      <c r="A148" s="40"/>
      <c r="B148" s="41"/>
      <c r="C148" s="215" t="s">
        <v>979</v>
      </c>
      <c r="D148" s="215" t="s">
        <v>190</v>
      </c>
      <c r="E148" s="216" t="s">
        <v>8124</v>
      </c>
      <c r="F148" s="217" t="s">
        <v>8125</v>
      </c>
      <c r="G148" s="218" t="s">
        <v>1352</v>
      </c>
      <c r="H148" s="219">
        <v>1</v>
      </c>
      <c r="I148" s="220"/>
      <c r="J148" s="221">
        <f>ROUND(I148*H148,2)</f>
        <v>0</v>
      </c>
      <c r="K148" s="217" t="s">
        <v>19</v>
      </c>
      <c r="L148" s="46"/>
      <c r="M148" s="222" t="s">
        <v>19</v>
      </c>
      <c r="N148" s="223" t="s">
        <v>44</v>
      </c>
      <c r="O148" s="86"/>
      <c r="P148" s="224">
        <f>O148*H148</f>
        <v>0</v>
      </c>
      <c r="Q148" s="224">
        <v>0</v>
      </c>
      <c r="R148" s="224">
        <f>Q148*H148</f>
        <v>0</v>
      </c>
      <c r="S148" s="224">
        <v>0</v>
      </c>
      <c r="T148" s="225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6" t="s">
        <v>135</v>
      </c>
      <c r="AT148" s="226" t="s">
        <v>190</v>
      </c>
      <c r="AU148" s="226" t="s">
        <v>82</v>
      </c>
      <c r="AY148" s="19" t="s">
        <v>188</v>
      </c>
      <c r="BE148" s="227">
        <f>IF(N148="základní",J148,0)</f>
        <v>0</v>
      </c>
      <c r="BF148" s="227">
        <f>IF(N148="snížená",J148,0)</f>
        <v>0</v>
      </c>
      <c r="BG148" s="227">
        <f>IF(N148="zákl. přenesená",J148,0)</f>
        <v>0</v>
      </c>
      <c r="BH148" s="227">
        <f>IF(N148="sníž. přenesená",J148,0)</f>
        <v>0</v>
      </c>
      <c r="BI148" s="227">
        <f>IF(N148="nulová",J148,0)</f>
        <v>0</v>
      </c>
      <c r="BJ148" s="19" t="s">
        <v>80</v>
      </c>
      <c r="BK148" s="227">
        <f>ROUND(I148*H148,2)</f>
        <v>0</v>
      </c>
      <c r="BL148" s="19" t="s">
        <v>135</v>
      </c>
      <c r="BM148" s="226" t="s">
        <v>1413</v>
      </c>
    </row>
    <row r="149" s="2" customFormat="1" ht="66.75" customHeight="1">
      <c r="A149" s="40"/>
      <c r="B149" s="41"/>
      <c r="C149" s="215" t="s">
        <v>984</v>
      </c>
      <c r="D149" s="215" t="s">
        <v>190</v>
      </c>
      <c r="E149" s="216" t="s">
        <v>8126</v>
      </c>
      <c r="F149" s="217" t="s">
        <v>8127</v>
      </c>
      <c r="G149" s="218" t="s">
        <v>8128</v>
      </c>
      <c r="H149" s="219">
        <v>1</v>
      </c>
      <c r="I149" s="220"/>
      <c r="J149" s="221">
        <f>ROUND(I149*H149,2)</f>
        <v>0</v>
      </c>
      <c r="K149" s="217" t="s">
        <v>19</v>
      </c>
      <c r="L149" s="46"/>
      <c r="M149" s="222" t="s">
        <v>19</v>
      </c>
      <c r="N149" s="223" t="s">
        <v>44</v>
      </c>
      <c r="O149" s="86"/>
      <c r="P149" s="224">
        <f>O149*H149</f>
        <v>0</v>
      </c>
      <c r="Q149" s="224">
        <v>0</v>
      </c>
      <c r="R149" s="224">
        <f>Q149*H149</f>
        <v>0</v>
      </c>
      <c r="S149" s="224">
        <v>0</v>
      </c>
      <c r="T149" s="225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6" t="s">
        <v>135</v>
      </c>
      <c r="AT149" s="226" t="s">
        <v>190</v>
      </c>
      <c r="AU149" s="226" t="s">
        <v>82</v>
      </c>
      <c r="AY149" s="19" t="s">
        <v>188</v>
      </c>
      <c r="BE149" s="227">
        <f>IF(N149="základní",J149,0)</f>
        <v>0</v>
      </c>
      <c r="BF149" s="227">
        <f>IF(N149="snížená",J149,0)</f>
        <v>0</v>
      </c>
      <c r="BG149" s="227">
        <f>IF(N149="zákl. přenesená",J149,0)</f>
        <v>0</v>
      </c>
      <c r="BH149" s="227">
        <f>IF(N149="sníž. přenesená",J149,0)</f>
        <v>0</v>
      </c>
      <c r="BI149" s="227">
        <f>IF(N149="nulová",J149,0)</f>
        <v>0</v>
      </c>
      <c r="BJ149" s="19" t="s">
        <v>80</v>
      </c>
      <c r="BK149" s="227">
        <f>ROUND(I149*H149,2)</f>
        <v>0</v>
      </c>
      <c r="BL149" s="19" t="s">
        <v>135</v>
      </c>
      <c r="BM149" s="226" t="s">
        <v>1423</v>
      </c>
    </row>
    <row r="150" s="2" customFormat="1" ht="24.15" customHeight="1">
      <c r="A150" s="40"/>
      <c r="B150" s="41"/>
      <c r="C150" s="215" t="s">
        <v>988</v>
      </c>
      <c r="D150" s="215" t="s">
        <v>190</v>
      </c>
      <c r="E150" s="216" t="s">
        <v>8129</v>
      </c>
      <c r="F150" s="217" t="s">
        <v>8130</v>
      </c>
      <c r="G150" s="218" t="s">
        <v>8131</v>
      </c>
      <c r="H150" s="219">
        <v>2</v>
      </c>
      <c r="I150" s="220"/>
      <c r="J150" s="221">
        <f>ROUND(I150*H150,2)</f>
        <v>0</v>
      </c>
      <c r="K150" s="217" t="s">
        <v>19</v>
      </c>
      <c r="L150" s="46"/>
      <c r="M150" s="222" t="s">
        <v>19</v>
      </c>
      <c r="N150" s="223" t="s">
        <v>44</v>
      </c>
      <c r="O150" s="86"/>
      <c r="P150" s="224">
        <f>O150*H150</f>
        <v>0</v>
      </c>
      <c r="Q150" s="224">
        <v>0</v>
      </c>
      <c r="R150" s="224">
        <f>Q150*H150</f>
        <v>0</v>
      </c>
      <c r="S150" s="224">
        <v>0</v>
      </c>
      <c r="T150" s="225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6" t="s">
        <v>135</v>
      </c>
      <c r="AT150" s="226" t="s">
        <v>190</v>
      </c>
      <c r="AU150" s="226" t="s">
        <v>82</v>
      </c>
      <c r="AY150" s="19" t="s">
        <v>188</v>
      </c>
      <c r="BE150" s="227">
        <f>IF(N150="základní",J150,0)</f>
        <v>0</v>
      </c>
      <c r="BF150" s="227">
        <f>IF(N150="snížená",J150,0)</f>
        <v>0</v>
      </c>
      <c r="BG150" s="227">
        <f>IF(N150="zákl. přenesená",J150,0)</f>
        <v>0</v>
      </c>
      <c r="BH150" s="227">
        <f>IF(N150="sníž. přenesená",J150,0)</f>
        <v>0</v>
      </c>
      <c r="BI150" s="227">
        <f>IF(N150="nulová",J150,0)</f>
        <v>0</v>
      </c>
      <c r="BJ150" s="19" t="s">
        <v>80</v>
      </c>
      <c r="BK150" s="227">
        <f>ROUND(I150*H150,2)</f>
        <v>0</v>
      </c>
      <c r="BL150" s="19" t="s">
        <v>135</v>
      </c>
      <c r="BM150" s="226" t="s">
        <v>1435</v>
      </c>
    </row>
    <row r="151" s="2" customFormat="1" ht="24.15" customHeight="1">
      <c r="A151" s="40"/>
      <c r="B151" s="41"/>
      <c r="C151" s="215" t="s">
        <v>991</v>
      </c>
      <c r="D151" s="215" t="s">
        <v>190</v>
      </c>
      <c r="E151" s="216" t="s">
        <v>8132</v>
      </c>
      <c r="F151" s="217" t="s">
        <v>8133</v>
      </c>
      <c r="G151" s="218" t="s">
        <v>1352</v>
      </c>
      <c r="H151" s="219">
        <v>1</v>
      </c>
      <c r="I151" s="220"/>
      <c r="J151" s="221">
        <f>ROUND(I151*H151,2)</f>
        <v>0</v>
      </c>
      <c r="K151" s="217" t="s">
        <v>19</v>
      </c>
      <c r="L151" s="46"/>
      <c r="M151" s="222" t="s">
        <v>19</v>
      </c>
      <c r="N151" s="223" t="s">
        <v>44</v>
      </c>
      <c r="O151" s="86"/>
      <c r="P151" s="224">
        <f>O151*H151</f>
        <v>0</v>
      </c>
      <c r="Q151" s="224">
        <v>0</v>
      </c>
      <c r="R151" s="224">
        <f>Q151*H151</f>
        <v>0</v>
      </c>
      <c r="S151" s="224">
        <v>0</v>
      </c>
      <c r="T151" s="225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6" t="s">
        <v>135</v>
      </c>
      <c r="AT151" s="226" t="s">
        <v>190</v>
      </c>
      <c r="AU151" s="226" t="s">
        <v>82</v>
      </c>
      <c r="AY151" s="19" t="s">
        <v>188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19" t="s">
        <v>80</v>
      </c>
      <c r="BK151" s="227">
        <f>ROUND(I151*H151,2)</f>
        <v>0</v>
      </c>
      <c r="BL151" s="19" t="s">
        <v>135</v>
      </c>
      <c r="BM151" s="226" t="s">
        <v>1449</v>
      </c>
    </row>
    <row r="152" s="2" customFormat="1" ht="16.5" customHeight="1">
      <c r="A152" s="40"/>
      <c r="B152" s="41"/>
      <c r="C152" s="215" t="s">
        <v>993</v>
      </c>
      <c r="D152" s="215" t="s">
        <v>190</v>
      </c>
      <c r="E152" s="216" t="s">
        <v>8134</v>
      </c>
      <c r="F152" s="217" t="s">
        <v>8135</v>
      </c>
      <c r="G152" s="218" t="s">
        <v>1352</v>
      </c>
      <c r="H152" s="219">
        <v>1</v>
      </c>
      <c r="I152" s="220"/>
      <c r="J152" s="221">
        <f>ROUND(I152*H152,2)</f>
        <v>0</v>
      </c>
      <c r="K152" s="217" t="s">
        <v>19</v>
      </c>
      <c r="L152" s="46"/>
      <c r="M152" s="222" t="s">
        <v>19</v>
      </c>
      <c r="N152" s="223" t="s">
        <v>44</v>
      </c>
      <c r="O152" s="86"/>
      <c r="P152" s="224">
        <f>O152*H152</f>
        <v>0</v>
      </c>
      <c r="Q152" s="224">
        <v>0</v>
      </c>
      <c r="R152" s="224">
        <f>Q152*H152</f>
        <v>0</v>
      </c>
      <c r="S152" s="224">
        <v>0</v>
      </c>
      <c r="T152" s="225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6" t="s">
        <v>135</v>
      </c>
      <c r="AT152" s="226" t="s">
        <v>190</v>
      </c>
      <c r="AU152" s="226" t="s">
        <v>82</v>
      </c>
      <c r="AY152" s="19" t="s">
        <v>188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19" t="s">
        <v>80</v>
      </c>
      <c r="BK152" s="227">
        <f>ROUND(I152*H152,2)</f>
        <v>0</v>
      </c>
      <c r="BL152" s="19" t="s">
        <v>135</v>
      </c>
      <c r="BM152" s="226" t="s">
        <v>1458</v>
      </c>
    </row>
    <row r="153" s="2" customFormat="1" ht="24.15" customHeight="1">
      <c r="A153" s="40"/>
      <c r="B153" s="41"/>
      <c r="C153" s="215" t="s">
        <v>1000</v>
      </c>
      <c r="D153" s="215" t="s">
        <v>190</v>
      </c>
      <c r="E153" s="216" t="s">
        <v>8136</v>
      </c>
      <c r="F153" s="217" t="s">
        <v>8137</v>
      </c>
      <c r="G153" s="218" t="s">
        <v>8131</v>
      </c>
      <c r="H153" s="219">
        <v>2</v>
      </c>
      <c r="I153" s="220"/>
      <c r="J153" s="221">
        <f>ROUND(I153*H153,2)</f>
        <v>0</v>
      </c>
      <c r="K153" s="217" t="s">
        <v>19</v>
      </c>
      <c r="L153" s="46"/>
      <c r="M153" s="222" t="s">
        <v>19</v>
      </c>
      <c r="N153" s="223" t="s">
        <v>44</v>
      </c>
      <c r="O153" s="86"/>
      <c r="P153" s="224">
        <f>O153*H153</f>
        <v>0</v>
      </c>
      <c r="Q153" s="224">
        <v>0</v>
      </c>
      <c r="R153" s="224">
        <f>Q153*H153</f>
        <v>0</v>
      </c>
      <c r="S153" s="224">
        <v>0</v>
      </c>
      <c r="T153" s="225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6" t="s">
        <v>135</v>
      </c>
      <c r="AT153" s="226" t="s">
        <v>190</v>
      </c>
      <c r="AU153" s="226" t="s">
        <v>82</v>
      </c>
      <c r="AY153" s="19" t="s">
        <v>188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19" t="s">
        <v>80</v>
      </c>
      <c r="BK153" s="227">
        <f>ROUND(I153*H153,2)</f>
        <v>0</v>
      </c>
      <c r="BL153" s="19" t="s">
        <v>135</v>
      </c>
      <c r="BM153" s="226" t="s">
        <v>1466</v>
      </c>
    </row>
    <row r="154" s="2" customFormat="1" ht="16.5" customHeight="1">
      <c r="A154" s="40"/>
      <c r="B154" s="41"/>
      <c r="C154" s="215" t="s">
        <v>1006</v>
      </c>
      <c r="D154" s="215" t="s">
        <v>190</v>
      </c>
      <c r="E154" s="216" t="s">
        <v>8138</v>
      </c>
      <c r="F154" s="217" t="s">
        <v>8139</v>
      </c>
      <c r="G154" s="218" t="s">
        <v>1352</v>
      </c>
      <c r="H154" s="219">
        <v>1</v>
      </c>
      <c r="I154" s="220"/>
      <c r="J154" s="221">
        <f>ROUND(I154*H154,2)</f>
        <v>0</v>
      </c>
      <c r="K154" s="217" t="s">
        <v>19</v>
      </c>
      <c r="L154" s="46"/>
      <c r="M154" s="222" t="s">
        <v>19</v>
      </c>
      <c r="N154" s="223" t="s">
        <v>44</v>
      </c>
      <c r="O154" s="86"/>
      <c r="P154" s="224">
        <f>O154*H154</f>
        <v>0</v>
      </c>
      <c r="Q154" s="224">
        <v>0</v>
      </c>
      <c r="R154" s="224">
        <f>Q154*H154</f>
        <v>0</v>
      </c>
      <c r="S154" s="224">
        <v>0</v>
      </c>
      <c r="T154" s="225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6" t="s">
        <v>135</v>
      </c>
      <c r="AT154" s="226" t="s">
        <v>190</v>
      </c>
      <c r="AU154" s="226" t="s">
        <v>82</v>
      </c>
      <c r="AY154" s="19" t="s">
        <v>188</v>
      </c>
      <c r="BE154" s="227">
        <f>IF(N154="základní",J154,0)</f>
        <v>0</v>
      </c>
      <c r="BF154" s="227">
        <f>IF(N154="snížená",J154,0)</f>
        <v>0</v>
      </c>
      <c r="BG154" s="227">
        <f>IF(N154="zákl. přenesená",J154,0)</f>
        <v>0</v>
      </c>
      <c r="BH154" s="227">
        <f>IF(N154="sníž. přenesená",J154,0)</f>
        <v>0</v>
      </c>
      <c r="BI154" s="227">
        <f>IF(N154="nulová",J154,0)</f>
        <v>0</v>
      </c>
      <c r="BJ154" s="19" t="s">
        <v>80</v>
      </c>
      <c r="BK154" s="227">
        <f>ROUND(I154*H154,2)</f>
        <v>0</v>
      </c>
      <c r="BL154" s="19" t="s">
        <v>135</v>
      </c>
      <c r="BM154" s="226" t="s">
        <v>1476</v>
      </c>
    </row>
    <row r="155" s="12" customFormat="1" ht="22.8" customHeight="1">
      <c r="A155" s="12"/>
      <c r="B155" s="199"/>
      <c r="C155" s="200"/>
      <c r="D155" s="201" t="s">
        <v>72</v>
      </c>
      <c r="E155" s="213" t="s">
        <v>8140</v>
      </c>
      <c r="F155" s="213" t="s">
        <v>8140</v>
      </c>
      <c r="G155" s="200"/>
      <c r="H155" s="200"/>
      <c r="I155" s="203"/>
      <c r="J155" s="214">
        <f>BK155</f>
        <v>0</v>
      </c>
      <c r="K155" s="200"/>
      <c r="L155" s="205"/>
      <c r="M155" s="206"/>
      <c r="N155" s="207"/>
      <c r="O155" s="207"/>
      <c r="P155" s="208">
        <f>SUM(P156:P159)</f>
        <v>0</v>
      </c>
      <c r="Q155" s="207"/>
      <c r="R155" s="208">
        <f>SUM(R156:R159)</f>
        <v>0</v>
      </c>
      <c r="S155" s="207"/>
      <c r="T155" s="209">
        <f>SUM(T156:T159)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10" t="s">
        <v>80</v>
      </c>
      <c r="AT155" s="211" t="s">
        <v>72</v>
      </c>
      <c r="AU155" s="211" t="s">
        <v>80</v>
      </c>
      <c r="AY155" s="210" t="s">
        <v>188</v>
      </c>
      <c r="BK155" s="212">
        <f>SUM(BK156:BK159)</f>
        <v>0</v>
      </c>
    </row>
    <row r="156" s="2" customFormat="1" ht="44.25" customHeight="1">
      <c r="A156" s="40"/>
      <c r="B156" s="41"/>
      <c r="C156" s="215" t="s">
        <v>1013</v>
      </c>
      <c r="D156" s="215" t="s">
        <v>190</v>
      </c>
      <c r="E156" s="216" t="s">
        <v>8141</v>
      </c>
      <c r="F156" s="217" t="s">
        <v>8142</v>
      </c>
      <c r="G156" s="218" t="s">
        <v>1352</v>
      </c>
      <c r="H156" s="219">
        <v>1</v>
      </c>
      <c r="I156" s="220"/>
      <c r="J156" s="221">
        <f>ROUND(I156*H156,2)</f>
        <v>0</v>
      </c>
      <c r="K156" s="217" t="s">
        <v>19</v>
      </c>
      <c r="L156" s="46"/>
      <c r="M156" s="222" t="s">
        <v>19</v>
      </c>
      <c r="N156" s="223" t="s">
        <v>44</v>
      </c>
      <c r="O156" s="86"/>
      <c r="P156" s="224">
        <f>O156*H156</f>
        <v>0</v>
      </c>
      <c r="Q156" s="224">
        <v>0</v>
      </c>
      <c r="R156" s="224">
        <f>Q156*H156</f>
        <v>0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135</v>
      </c>
      <c r="AT156" s="226" t="s">
        <v>190</v>
      </c>
      <c r="AU156" s="226" t="s">
        <v>82</v>
      </c>
      <c r="AY156" s="19" t="s">
        <v>188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135</v>
      </c>
      <c r="BM156" s="226" t="s">
        <v>1487</v>
      </c>
    </row>
    <row r="157" s="2" customFormat="1" ht="44.25" customHeight="1">
      <c r="A157" s="40"/>
      <c r="B157" s="41"/>
      <c r="C157" s="215" t="s">
        <v>1016</v>
      </c>
      <c r="D157" s="215" t="s">
        <v>190</v>
      </c>
      <c r="E157" s="216" t="s">
        <v>8143</v>
      </c>
      <c r="F157" s="217" t="s">
        <v>8144</v>
      </c>
      <c r="G157" s="218" t="s">
        <v>1352</v>
      </c>
      <c r="H157" s="219">
        <v>4</v>
      </c>
      <c r="I157" s="220"/>
      <c r="J157" s="221">
        <f>ROUND(I157*H157,2)</f>
        <v>0</v>
      </c>
      <c r="K157" s="217" t="s">
        <v>19</v>
      </c>
      <c r="L157" s="46"/>
      <c r="M157" s="222" t="s">
        <v>19</v>
      </c>
      <c r="N157" s="223" t="s">
        <v>44</v>
      </c>
      <c r="O157" s="86"/>
      <c r="P157" s="224">
        <f>O157*H157</f>
        <v>0</v>
      </c>
      <c r="Q157" s="224">
        <v>0</v>
      </c>
      <c r="R157" s="224">
        <f>Q157*H157</f>
        <v>0</v>
      </c>
      <c r="S157" s="224">
        <v>0</v>
      </c>
      <c r="T157" s="225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6" t="s">
        <v>135</v>
      </c>
      <c r="AT157" s="226" t="s">
        <v>190</v>
      </c>
      <c r="AU157" s="226" t="s">
        <v>82</v>
      </c>
      <c r="AY157" s="19" t="s">
        <v>188</v>
      </c>
      <c r="BE157" s="227">
        <f>IF(N157="základní",J157,0)</f>
        <v>0</v>
      </c>
      <c r="BF157" s="227">
        <f>IF(N157="snížená",J157,0)</f>
        <v>0</v>
      </c>
      <c r="BG157" s="227">
        <f>IF(N157="zákl. přenesená",J157,0)</f>
        <v>0</v>
      </c>
      <c r="BH157" s="227">
        <f>IF(N157="sníž. přenesená",J157,0)</f>
        <v>0</v>
      </c>
      <c r="BI157" s="227">
        <f>IF(N157="nulová",J157,0)</f>
        <v>0</v>
      </c>
      <c r="BJ157" s="19" t="s">
        <v>80</v>
      </c>
      <c r="BK157" s="227">
        <f>ROUND(I157*H157,2)</f>
        <v>0</v>
      </c>
      <c r="BL157" s="19" t="s">
        <v>135</v>
      </c>
      <c r="BM157" s="226" t="s">
        <v>1511</v>
      </c>
    </row>
    <row r="158" s="2" customFormat="1" ht="44.25" customHeight="1">
      <c r="A158" s="40"/>
      <c r="B158" s="41"/>
      <c r="C158" s="215" t="s">
        <v>1018</v>
      </c>
      <c r="D158" s="215" t="s">
        <v>190</v>
      </c>
      <c r="E158" s="216" t="s">
        <v>8145</v>
      </c>
      <c r="F158" s="217" t="s">
        <v>8146</v>
      </c>
      <c r="G158" s="218" t="s">
        <v>1352</v>
      </c>
      <c r="H158" s="219">
        <v>2</v>
      </c>
      <c r="I158" s="220"/>
      <c r="J158" s="221">
        <f>ROUND(I158*H158,2)</f>
        <v>0</v>
      </c>
      <c r="K158" s="217" t="s">
        <v>19</v>
      </c>
      <c r="L158" s="46"/>
      <c r="M158" s="222" t="s">
        <v>19</v>
      </c>
      <c r="N158" s="223" t="s">
        <v>44</v>
      </c>
      <c r="O158" s="86"/>
      <c r="P158" s="224">
        <f>O158*H158</f>
        <v>0</v>
      </c>
      <c r="Q158" s="224">
        <v>0</v>
      </c>
      <c r="R158" s="224">
        <f>Q158*H158</f>
        <v>0</v>
      </c>
      <c r="S158" s="224">
        <v>0</v>
      </c>
      <c r="T158" s="225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6" t="s">
        <v>135</v>
      </c>
      <c r="AT158" s="226" t="s">
        <v>190</v>
      </c>
      <c r="AU158" s="226" t="s">
        <v>82</v>
      </c>
      <c r="AY158" s="19" t="s">
        <v>188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19" t="s">
        <v>80</v>
      </c>
      <c r="BK158" s="227">
        <f>ROUND(I158*H158,2)</f>
        <v>0</v>
      </c>
      <c r="BL158" s="19" t="s">
        <v>135</v>
      </c>
      <c r="BM158" s="226" t="s">
        <v>1938</v>
      </c>
    </row>
    <row r="159" s="2" customFormat="1" ht="49.05" customHeight="1">
      <c r="A159" s="40"/>
      <c r="B159" s="41"/>
      <c r="C159" s="215" t="s">
        <v>1024</v>
      </c>
      <c r="D159" s="215" t="s">
        <v>190</v>
      </c>
      <c r="E159" s="216" t="s">
        <v>8147</v>
      </c>
      <c r="F159" s="217" t="s">
        <v>8148</v>
      </c>
      <c r="G159" s="218" t="s">
        <v>1352</v>
      </c>
      <c r="H159" s="219">
        <v>1</v>
      </c>
      <c r="I159" s="220"/>
      <c r="J159" s="221">
        <f>ROUND(I159*H159,2)</f>
        <v>0</v>
      </c>
      <c r="K159" s="217" t="s">
        <v>19</v>
      </c>
      <c r="L159" s="46"/>
      <c r="M159" s="222" t="s">
        <v>19</v>
      </c>
      <c r="N159" s="223" t="s">
        <v>44</v>
      </c>
      <c r="O159" s="86"/>
      <c r="P159" s="224">
        <f>O159*H159</f>
        <v>0</v>
      </c>
      <c r="Q159" s="224">
        <v>0</v>
      </c>
      <c r="R159" s="224">
        <f>Q159*H159</f>
        <v>0</v>
      </c>
      <c r="S159" s="224">
        <v>0</v>
      </c>
      <c r="T159" s="225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6" t="s">
        <v>135</v>
      </c>
      <c r="AT159" s="226" t="s">
        <v>190</v>
      </c>
      <c r="AU159" s="226" t="s">
        <v>82</v>
      </c>
      <c r="AY159" s="19" t="s">
        <v>188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19" t="s">
        <v>80</v>
      </c>
      <c r="BK159" s="227">
        <f>ROUND(I159*H159,2)</f>
        <v>0</v>
      </c>
      <c r="BL159" s="19" t="s">
        <v>135</v>
      </c>
      <c r="BM159" s="226" t="s">
        <v>1955</v>
      </c>
    </row>
    <row r="160" s="12" customFormat="1" ht="22.8" customHeight="1">
      <c r="A160" s="12"/>
      <c r="B160" s="199"/>
      <c r="C160" s="200"/>
      <c r="D160" s="201" t="s">
        <v>72</v>
      </c>
      <c r="E160" s="213" t="s">
        <v>8149</v>
      </c>
      <c r="F160" s="213" t="s">
        <v>8149</v>
      </c>
      <c r="G160" s="200"/>
      <c r="H160" s="200"/>
      <c r="I160" s="203"/>
      <c r="J160" s="214">
        <f>BK160</f>
        <v>0</v>
      </c>
      <c r="K160" s="200"/>
      <c r="L160" s="205"/>
      <c r="M160" s="206"/>
      <c r="N160" s="207"/>
      <c r="O160" s="207"/>
      <c r="P160" s="208">
        <f>SUM(P161:P165)</f>
        <v>0</v>
      </c>
      <c r="Q160" s="207"/>
      <c r="R160" s="208">
        <f>SUM(R161:R165)</f>
        <v>0</v>
      </c>
      <c r="S160" s="207"/>
      <c r="T160" s="209">
        <f>SUM(T161:T165)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10" t="s">
        <v>80</v>
      </c>
      <c r="AT160" s="211" t="s">
        <v>72</v>
      </c>
      <c r="AU160" s="211" t="s">
        <v>80</v>
      </c>
      <c r="AY160" s="210" t="s">
        <v>188</v>
      </c>
      <c r="BK160" s="212">
        <f>SUM(BK161:BK165)</f>
        <v>0</v>
      </c>
    </row>
    <row r="161" s="2" customFormat="1" ht="128.55" customHeight="1">
      <c r="A161" s="40"/>
      <c r="B161" s="41"/>
      <c r="C161" s="215" t="s">
        <v>1034</v>
      </c>
      <c r="D161" s="215" t="s">
        <v>190</v>
      </c>
      <c r="E161" s="216" t="s">
        <v>8149</v>
      </c>
      <c r="F161" s="217" t="s">
        <v>8150</v>
      </c>
      <c r="G161" s="218" t="s">
        <v>1352</v>
      </c>
      <c r="H161" s="219">
        <v>1</v>
      </c>
      <c r="I161" s="220"/>
      <c r="J161" s="221">
        <f>ROUND(I161*H161,2)</f>
        <v>0</v>
      </c>
      <c r="K161" s="217" t="s">
        <v>19</v>
      </c>
      <c r="L161" s="46"/>
      <c r="M161" s="222" t="s">
        <v>19</v>
      </c>
      <c r="N161" s="223" t="s">
        <v>44</v>
      </c>
      <c r="O161" s="86"/>
      <c r="P161" s="224">
        <f>O161*H161</f>
        <v>0</v>
      </c>
      <c r="Q161" s="224">
        <v>0</v>
      </c>
      <c r="R161" s="224">
        <f>Q161*H161</f>
        <v>0</v>
      </c>
      <c r="S161" s="224">
        <v>0</v>
      </c>
      <c r="T161" s="225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6" t="s">
        <v>135</v>
      </c>
      <c r="AT161" s="226" t="s">
        <v>190</v>
      </c>
      <c r="AU161" s="226" t="s">
        <v>82</v>
      </c>
      <c r="AY161" s="19" t="s">
        <v>188</v>
      </c>
      <c r="BE161" s="227">
        <f>IF(N161="základní",J161,0)</f>
        <v>0</v>
      </c>
      <c r="BF161" s="227">
        <f>IF(N161="snížená",J161,0)</f>
        <v>0</v>
      </c>
      <c r="BG161" s="227">
        <f>IF(N161="zákl. přenesená",J161,0)</f>
        <v>0</v>
      </c>
      <c r="BH161" s="227">
        <f>IF(N161="sníž. přenesená",J161,0)</f>
        <v>0</v>
      </c>
      <c r="BI161" s="227">
        <f>IF(N161="nulová",J161,0)</f>
        <v>0</v>
      </c>
      <c r="BJ161" s="19" t="s">
        <v>80</v>
      </c>
      <c r="BK161" s="227">
        <f>ROUND(I161*H161,2)</f>
        <v>0</v>
      </c>
      <c r="BL161" s="19" t="s">
        <v>135</v>
      </c>
      <c r="BM161" s="226" t="s">
        <v>1966</v>
      </c>
    </row>
    <row r="162" s="2" customFormat="1" ht="24.15" customHeight="1">
      <c r="A162" s="40"/>
      <c r="B162" s="41"/>
      <c r="C162" s="215" t="s">
        <v>1036</v>
      </c>
      <c r="D162" s="215" t="s">
        <v>190</v>
      </c>
      <c r="E162" s="216" t="s">
        <v>8151</v>
      </c>
      <c r="F162" s="217" t="s">
        <v>8152</v>
      </c>
      <c r="G162" s="218" t="s">
        <v>1352</v>
      </c>
      <c r="H162" s="219">
        <v>2</v>
      </c>
      <c r="I162" s="220"/>
      <c r="J162" s="221">
        <f>ROUND(I162*H162,2)</f>
        <v>0</v>
      </c>
      <c r="K162" s="217" t="s">
        <v>19</v>
      </c>
      <c r="L162" s="46"/>
      <c r="M162" s="222" t="s">
        <v>19</v>
      </c>
      <c r="N162" s="223" t="s">
        <v>44</v>
      </c>
      <c r="O162" s="86"/>
      <c r="P162" s="224">
        <f>O162*H162</f>
        <v>0</v>
      </c>
      <c r="Q162" s="224">
        <v>0</v>
      </c>
      <c r="R162" s="224">
        <f>Q162*H162</f>
        <v>0</v>
      </c>
      <c r="S162" s="224">
        <v>0</v>
      </c>
      <c r="T162" s="225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6" t="s">
        <v>135</v>
      </c>
      <c r="AT162" s="226" t="s">
        <v>190</v>
      </c>
      <c r="AU162" s="226" t="s">
        <v>82</v>
      </c>
      <c r="AY162" s="19" t="s">
        <v>188</v>
      </c>
      <c r="BE162" s="227">
        <f>IF(N162="základní",J162,0)</f>
        <v>0</v>
      </c>
      <c r="BF162" s="227">
        <f>IF(N162="snížená",J162,0)</f>
        <v>0</v>
      </c>
      <c r="BG162" s="227">
        <f>IF(N162="zákl. přenesená",J162,0)</f>
        <v>0</v>
      </c>
      <c r="BH162" s="227">
        <f>IF(N162="sníž. přenesená",J162,0)</f>
        <v>0</v>
      </c>
      <c r="BI162" s="227">
        <f>IF(N162="nulová",J162,0)</f>
        <v>0</v>
      </c>
      <c r="BJ162" s="19" t="s">
        <v>80</v>
      </c>
      <c r="BK162" s="227">
        <f>ROUND(I162*H162,2)</f>
        <v>0</v>
      </c>
      <c r="BL162" s="19" t="s">
        <v>135</v>
      </c>
      <c r="BM162" s="226" t="s">
        <v>1973</v>
      </c>
    </row>
    <row r="163" s="2" customFormat="1" ht="24.15" customHeight="1">
      <c r="A163" s="40"/>
      <c r="B163" s="41"/>
      <c r="C163" s="215" t="s">
        <v>1280</v>
      </c>
      <c r="D163" s="215" t="s">
        <v>190</v>
      </c>
      <c r="E163" s="216" t="s">
        <v>8153</v>
      </c>
      <c r="F163" s="217" t="s">
        <v>8154</v>
      </c>
      <c r="G163" s="218" t="s">
        <v>1352</v>
      </c>
      <c r="H163" s="219">
        <v>2</v>
      </c>
      <c r="I163" s="220"/>
      <c r="J163" s="221">
        <f>ROUND(I163*H163,2)</f>
        <v>0</v>
      </c>
      <c r="K163" s="217" t="s">
        <v>19</v>
      </c>
      <c r="L163" s="46"/>
      <c r="M163" s="222" t="s">
        <v>19</v>
      </c>
      <c r="N163" s="223" t="s">
        <v>44</v>
      </c>
      <c r="O163" s="86"/>
      <c r="P163" s="224">
        <f>O163*H163</f>
        <v>0</v>
      </c>
      <c r="Q163" s="224">
        <v>0</v>
      </c>
      <c r="R163" s="224">
        <f>Q163*H163</f>
        <v>0</v>
      </c>
      <c r="S163" s="224">
        <v>0</v>
      </c>
      <c r="T163" s="225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6" t="s">
        <v>135</v>
      </c>
      <c r="AT163" s="226" t="s">
        <v>190</v>
      </c>
      <c r="AU163" s="226" t="s">
        <v>82</v>
      </c>
      <c r="AY163" s="19" t="s">
        <v>188</v>
      </c>
      <c r="BE163" s="227">
        <f>IF(N163="základní",J163,0)</f>
        <v>0</v>
      </c>
      <c r="BF163" s="227">
        <f>IF(N163="snížená",J163,0)</f>
        <v>0</v>
      </c>
      <c r="BG163" s="227">
        <f>IF(N163="zákl. přenesená",J163,0)</f>
        <v>0</v>
      </c>
      <c r="BH163" s="227">
        <f>IF(N163="sníž. přenesená",J163,0)</f>
        <v>0</v>
      </c>
      <c r="BI163" s="227">
        <f>IF(N163="nulová",J163,0)</f>
        <v>0</v>
      </c>
      <c r="BJ163" s="19" t="s">
        <v>80</v>
      </c>
      <c r="BK163" s="227">
        <f>ROUND(I163*H163,2)</f>
        <v>0</v>
      </c>
      <c r="BL163" s="19" t="s">
        <v>135</v>
      </c>
      <c r="BM163" s="226" t="s">
        <v>1981</v>
      </c>
    </row>
    <row r="164" s="2" customFormat="1" ht="16.5" customHeight="1">
      <c r="A164" s="40"/>
      <c r="B164" s="41"/>
      <c r="C164" s="215" t="s">
        <v>1286</v>
      </c>
      <c r="D164" s="215" t="s">
        <v>190</v>
      </c>
      <c r="E164" s="216" t="s">
        <v>8155</v>
      </c>
      <c r="F164" s="217" t="s">
        <v>8156</v>
      </c>
      <c r="G164" s="218" t="s">
        <v>1352</v>
      </c>
      <c r="H164" s="219">
        <v>1</v>
      </c>
      <c r="I164" s="220"/>
      <c r="J164" s="221">
        <f>ROUND(I164*H164,2)</f>
        <v>0</v>
      </c>
      <c r="K164" s="217" t="s">
        <v>19</v>
      </c>
      <c r="L164" s="46"/>
      <c r="M164" s="222" t="s">
        <v>19</v>
      </c>
      <c r="N164" s="223" t="s">
        <v>44</v>
      </c>
      <c r="O164" s="86"/>
      <c r="P164" s="224">
        <f>O164*H164</f>
        <v>0</v>
      </c>
      <c r="Q164" s="224">
        <v>0</v>
      </c>
      <c r="R164" s="224">
        <f>Q164*H164</f>
        <v>0</v>
      </c>
      <c r="S164" s="224">
        <v>0</v>
      </c>
      <c r="T164" s="225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6" t="s">
        <v>135</v>
      </c>
      <c r="AT164" s="226" t="s">
        <v>190</v>
      </c>
      <c r="AU164" s="226" t="s">
        <v>82</v>
      </c>
      <c r="AY164" s="19" t="s">
        <v>188</v>
      </c>
      <c r="BE164" s="227">
        <f>IF(N164="základní",J164,0)</f>
        <v>0</v>
      </c>
      <c r="BF164" s="227">
        <f>IF(N164="snížená",J164,0)</f>
        <v>0</v>
      </c>
      <c r="BG164" s="227">
        <f>IF(N164="zákl. přenesená",J164,0)</f>
        <v>0</v>
      </c>
      <c r="BH164" s="227">
        <f>IF(N164="sníž. přenesená",J164,0)</f>
        <v>0</v>
      </c>
      <c r="BI164" s="227">
        <f>IF(N164="nulová",J164,0)</f>
        <v>0</v>
      </c>
      <c r="BJ164" s="19" t="s">
        <v>80</v>
      </c>
      <c r="BK164" s="227">
        <f>ROUND(I164*H164,2)</f>
        <v>0</v>
      </c>
      <c r="BL164" s="19" t="s">
        <v>135</v>
      </c>
      <c r="BM164" s="226" t="s">
        <v>1991</v>
      </c>
    </row>
    <row r="165" s="2" customFormat="1" ht="24.15" customHeight="1">
      <c r="A165" s="40"/>
      <c r="B165" s="41"/>
      <c r="C165" s="215" t="s">
        <v>1291</v>
      </c>
      <c r="D165" s="215" t="s">
        <v>190</v>
      </c>
      <c r="E165" s="216" t="s">
        <v>8157</v>
      </c>
      <c r="F165" s="217" t="s">
        <v>8158</v>
      </c>
      <c r="G165" s="218" t="s">
        <v>1352</v>
      </c>
      <c r="H165" s="219">
        <v>4</v>
      </c>
      <c r="I165" s="220"/>
      <c r="J165" s="221">
        <f>ROUND(I165*H165,2)</f>
        <v>0</v>
      </c>
      <c r="K165" s="217" t="s">
        <v>19</v>
      </c>
      <c r="L165" s="46"/>
      <c r="M165" s="222" t="s">
        <v>19</v>
      </c>
      <c r="N165" s="223" t="s">
        <v>44</v>
      </c>
      <c r="O165" s="86"/>
      <c r="P165" s="224">
        <f>O165*H165</f>
        <v>0</v>
      </c>
      <c r="Q165" s="224">
        <v>0</v>
      </c>
      <c r="R165" s="224">
        <f>Q165*H165</f>
        <v>0</v>
      </c>
      <c r="S165" s="224">
        <v>0</v>
      </c>
      <c r="T165" s="225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6" t="s">
        <v>135</v>
      </c>
      <c r="AT165" s="226" t="s">
        <v>190</v>
      </c>
      <c r="AU165" s="226" t="s">
        <v>82</v>
      </c>
      <c r="AY165" s="19" t="s">
        <v>188</v>
      </c>
      <c r="BE165" s="227">
        <f>IF(N165="základní",J165,0)</f>
        <v>0</v>
      </c>
      <c r="BF165" s="227">
        <f>IF(N165="snížená",J165,0)</f>
        <v>0</v>
      </c>
      <c r="BG165" s="227">
        <f>IF(N165="zákl. přenesená",J165,0)</f>
        <v>0</v>
      </c>
      <c r="BH165" s="227">
        <f>IF(N165="sníž. přenesená",J165,0)</f>
        <v>0</v>
      </c>
      <c r="BI165" s="227">
        <f>IF(N165="nulová",J165,0)</f>
        <v>0</v>
      </c>
      <c r="BJ165" s="19" t="s">
        <v>80</v>
      </c>
      <c r="BK165" s="227">
        <f>ROUND(I165*H165,2)</f>
        <v>0</v>
      </c>
      <c r="BL165" s="19" t="s">
        <v>135</v>
      </c>
      <c r="BM165" s="226" t="s">
        <v>1999</v>
      </c>
    </row>
    <row r="166" s="12" customFormat="1" ht="22.8" customHeight="1">
      <c r="A166" s="12"/>
      <c r="B166" s="199"/>
      <c r="C166" s="200"/>
      <c r="D166" s="201" t="s">
        <v>72</v>
      </c>
      <c r="E166" s="213" t="s">
        <v>8159</v>
      </c>
      <c r="F166" s="213" t="s">
        <v>8159</v>
      </c>
      <c r="G166" s="200"/>
      <c r="H166" s="200"/>
      <c r="I166" s="203"/>
      <c r="J166" s="214">
        <f>BK166</f>
        <v>0</v>
      </c>
      <c r="K166" s="200"/>
      <c r="L166" s="205"/>
      <c r="M166" s="206"/>
      <c r="N166" s="207"/>
      <c r="O166" s="207"/>
      <c r="P166" s="208">
        <f>SUM(P167:P173)</f>
        <v>0</v>
      </c>
      <c r="Q166" s="207"/>
      <c r="R166" s="208">
        <f>SUM(R167:R173)</f>
        <v>0</v>
      </c>
      <c r="S166" s="207"/>
      <c r="T166" s="209">
        <f>SUM(T167:T173)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10" t="s">
        <v>80</v>
      </c>
      <c r="AT166" s="211" t="s">
        <v>72</v>
      </c>
      <c r="AU166" s="211" t="s">
        <v>80</v>
      </c>
      <c r="AY166" s="210" t="s">
        <v>188</v>
      </c>
      <c r="BK166" s="212">
        <f>SUM(BK167:BK173)</f>
        <v>0</v>
      </c>
    </row>
    <row r="167" s="2" customFormat="1" ht="33" customHeight="1">
      <c r="A167" s="40"/>
      <c r="B167" s="41"/>
      <c r="C167" s="215" t="s">
        <v>1311</v>
      </c>
      <c r="D167" s="215" t="s">
        <v>190</v>
      </c>
      <c r="E167" s="216" t="s">
        <v>8160</v>
      </c>
      <c r="F167" s="217" t="s">
        <v>8161</v>
      </c>
      <c r="G167" s="218" t="s">
        <v>1352</v>
      </c>
      <c r="H167" s="219">
        <v>1</v>
      </c>
      <c r="I167" s="220"/>
      <c r="J167" s="221">
        <f>ROUND(I167*H167,2)</f>
        <v>0</v>
      </c>
      <c r="K167" s="217" t="s">
        <v>19</v>
      </c>
      <c r="L167" s="46"/>
      <c r="M167" s="222" t="s">
        <v>19</v>
      </c>
      <c r="N167" s="223" t="s">
        <v>44</v>
      </c>
      <c r="O167" s="86"/>
      <c r="P167" s="224">
        <f>O167*H167</f>
        <v>0</v>
      </c>
      <c r="Q167" s="224">
        <v>0</v>
      </c>
      <c r="R167" s="224">
        <f>Q167*H167</f>
        <v>0</v>
      </c>
      <c r="S167" s="224">
        <v>0</v>
      </c>
      <c r="T167" s="225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6" t="s">
        <v>135</v>
      </c>
      <c r="AT167" s="226" t="s">
        <v>190</v>
      </c>
      <c r="AU167" s="226" t="s">
        <v>82</v>
      </c>
      <c r="AY167" s="19" t="s">
        <v>188</v>
      </c>
      <c r="BE167" s="227">
        <f>IF(N167="základní",J167,0)</f>
        <v>0</v>
      </c>
      <c r="BF167" s="227">
        <f>IF(N167="snížená",J167,0)</f>
        <v>0</v>
      </c>
      <c r="BG167" s="227">
        <f>IF(N167="zákl. přenesená",J167,0)</f>
        <v>0</v>
      </c>
      <c r="BH167" s="227">
        <f>IF(N167="sníž. přenesená",J167,0)</f>
        <v>0</v>
      </c>
      <c r="BI167" s="227">
        <f>IF(N167="nulová",J167,0)</f>
        <v>0</v>
      </c>
      <c r="BJ167" s="19" t="s">
        <v>80</v>
      </c>
      <c r="BK167" s="227">
        <f>ROUND(I167*H167,2)</f>
        <v>0</v>
      </c>
      <c r="BL167" s="19" t="s">
        <v>135</v>
      </c>
      <c r="BM167" s="226" t="s">
        <v>2007</v>
      </c>
    </row>
    <row r="168" s="2" customFormat="1" ht="37.8" customHeight="1">
      <c r="A168" s="40"/>
      <c r="B168" s="41"/>
      <c r="C168" s="215" t="s">
        <v>1317</v>
      </c>
      <c r="D168" s="215" t="s">
        <v>190</v>
      </c>
      <c r="E168" s="216" t="s">
        <v>8162</v>
      </c>
      <c r="F168" s="217" t="s">
        <v>8163</v>
      </c>
      <c r="G168" s="218" t="s">
        <v>1352</v>
      </c>
      <c r="H168" s="219">
        <v>1</v>
      </c>
      <c r="I168" s="220"/>
      <c r="J168" s="221">
        <f>ROUND(I168*H168,2)</f>
        <v>0</v>
      </c>
      <c r="K168" s="217" t="s">
        <v>19</v>
      </c>
      <c r="L168" s="46"/>
      <c r="M168" s="222" t="s">
        <v>19</v>
      </c>
      <c r="N168" s="223" t="s">
        <v>44</v>
      </c>
      <c r="O168" s="86"/>
      <c r="P168" s="224">
        <f>O168*H168</f>
        <v>0</v>
      </c>
      <c r="Q168" s="224">
        <v>0</v>
      </c>
      <c r="R168" s="224">
        <f>Q168*H168</f>
        <v>0</v>
      </c>
      <c r="S168" s="224">
        <v>0</v>
      </c>
      <c r="T168" s="225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6" t="s">
        <v>135</v>
      </c>
      <c r="AT168" s="226" t="s">
        <v>190</v>
      </c>
      <c r="AU168" s="226" t="s">
        <v>82</v>
      </c>
      <c r="AY168" s="19" t="s">
        <v>188</v>
      </c>
      <c r="BE168" s="227">
        <f>IF(N168="základní",J168,0)</f>
        <v>0</v>
      </c>
      <c r="BF168" s="227">
        <f>IF(N168="snížená",J168,0)</f>
        <v>0</v>
      </c>
      <c r="BG168" s="227">
        <f>IF(N168="zákl. přenesená",J168,0)</f>
        <v>0</v>
      </c>
      <c r="BH168" s="227">
        <f>IF(N168="sníž. přenesená",J168,0)</f>
        <v>0</v>
      </c>
      <c r="BI168" s="227">
        <f>IF(N168="nulová",J168,0)</f>
        <v>0</v>
      </c>
      <c r="BJ168" s="19" t="s">
        <v>80</v>
      </c>
      <c r="BK168" s="227">
        <f>ROUND(I168*H168,2)</f>
        <v>0</v>
      </c>
      <c r="BL168" s="19" t="s">
        <v>135</v>
      </c>
      <c r="BM168" s="226" t="s">
        <v>2011</v>
      </c>
    </row>
    <row r="169" s="2" customFormat="1" ht="16.5" customHeight="1">
      <c r="A169" s="40"/>
      <c r="B169" s="41"/>
      <c r="C169" s="215" t="s">
        <v>1327</v>
      </c>
      <c r="D169" s="215" t="s">
        <v>190</v>
      </c>
      <c r="E169" s="216" t="s">
        <v>8164</v>
      </c>
      <c r="F169" s="217" t="s">
        <v>8165</v>
      </c>
      <c r="G169" s="218" t="s">
        <v>1352</v>
      </c>
      <c r="H169" s="219">
        <v>1</v>
      </c>
      <c r="I169" s="220"/>
      <c r="J169" s="221">
        <f>ROUND(I169*H169,2)</f>
        <v>0</v>
      </c>
      <c r="K169" s="217" t="s">
        <v>19</v>
      </c>
      <c r="L169" s="46"/>
      <c r="M169" s="222" t="s">
        <v>19</v>
      </c>
      <c r="N169" s="223" t="s">
        <v>44</v>
      </c>
      <c r="O169" s="86"/>
      <c r="P169" s="224">
        <f>O169*H169</f>
        <v>0</v>
      </c>
      <c r="Q169" s="224">
        <v>0</v>
      </c>
      <c r="R169" s="224">
        <f>Q169*H169</f>
        <v>0</v>
      </c>
      <c r="S169" s="224">
        <v>0</v>
      </c>
      <c r="T169" s="225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6" t="s">
        <v>135</v>
      </c>
      <c r="AT169" s="226" t="s">
        <v>190</v>
      </c>
      <c r="AU169" s="226" t="s">
        <v>82</v>
      </c>
      <c r="AY169" s="19" t="s">
        <v>188</v>
      </c>
      <c r="BE169" s="227">
        <f>IF(N169="základní",J169,0)</f>
        <v>0</v>
      </c>
      <c r="BF169" s="227">
        <f>IF(N169="snížená",J169,0)</f>
        <v>0</v>
      </c>
      <c r="BG169" s="227">
        <f>IF(N169="zákl. přenesená",J169,0)</f>
        <v>0</v>
      </c>
      <c r="BH169" s="227">
        <f>IF(N169="sníž. přenesená",J169,0)</f>
        <v>0</v>
      </c>
      <c r="BI169" s="227">
        <f>IF(N169="nulová",J169,0)</f>
        <v>0</v>
      </c>
      <c r="BJ169" s="19" t="s">
        <v>80</v>
      </c>
      <c r="BK169" s="227">
        <f>ROUND(I169*H169,2)</f>
        <v>0</v>
      </c>
      <c r="BL169" s="19" t="s">
        <v>135</v>
      </c>
      <c r="BM169" s="226" t="s">
        <v>2020</v>
      </c>
    </row>
    <row r="170" s="2" customFormat="1" ht="49.05" customHeight="1">
      <c r="A170" s="40"/>
      <c r="B170" s="41"/>
      <c r="C170" s="215" t="s">
        <v>1332</v>
      </c>
      <c r="D170" s="215" t="s">
        <v>190</v>
      </c>
      <c r="E170" s="216" t="s">
        <v>8166</v>
      </c>
      <c r="F170" s="217" t="s">
        <v>8167</v>
      </c>
      <c r="G170" s="218" t="s">
        <v>1352</v>
      </c>
      <c r="H170" s="219">
        <v>1</v>
      </c>
      <c r="I170" s="220"/>
      <c r="J170" s="221">
        <f>ROUND(I170*H170,2)</f>
        <v>0</v>
      </c>
      <c r="K170" s="217" t="s">
        <v>19</v>
      </c>
      <c r="L170" s="46"/>
      <c r="M170" s="222" t="s">
        <v>19</v>
      </c>
      <c r="N170" s="223" t="s">
        <v>44</v>
      </c>
      <c r="O170" s="86"/>
      <c r="P170" s="224">
        <f>O170*H170</f>
        <v>0</v>
      </c>
      <c r="Q170" s="224">
        <v>0</v>
      </c>
      <c r="R170" s="224">
        <f>Q170*H170</f>
        <v>0</v>
      </c>
      <c r="S170" s="224">
        <v>0</v>
      </c>
      <c r="T170" s="225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6" t="s">
        <v>135</v>
      </c>
      <c r="AT170" s="226" t="s">
        <v>190</v>
      </c>
      <c r="AU170" s="226" t="s">
        <v>82</v>
      </c>
      <c r="AY170" s="19" t="s">
        <v>188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19" t="s">
        <v>80</v>
      </c>
      <c r="BK170" s="227">
        <f>ROUND(I170*H170,2)</f>
        <v>0</v>
      </c>
      <c r="BL170" s="19" t="s">
        <v>135</v>
      </c>
      <c r="BM170" s="226" t="s">
        <v>2030</v>
      </c>
    </row>
    <row r="171" s="2" customFormat="1" ht="66.75" customHeight="1">
      <c r="A171" s="40"/>
      <c r="B171" s="41"/>
      <c r="C171" s="215" t="s">
        <v>1337</v>
      </c>
      <c r="D171" s="215" t="s">
        <v>190</v>
      </c>
      <c r="E171" s="216" t="s">
        <v>8168</v>
      </c>
      <c r="F171" s="217" t="s">
        <v>8169</v>
      </c>
      <c r="G171" s="218" t="s">
        <v>1352</v>
      </c>
      <c r="H171" s="219">
        <v>3</v>
      </c>
      <c r="I171" s="220"/>
      <c r="J171" s="221">
        <f>ROUND(I171*H171,2)</f>
        <v>0</v>
      </c>
      <c r="K171" s="217" t="s">
        <v>19</v>
      </c>
      <c r="L171" s="46"/>
      <c r="M171" s="222" t="s">
        <v>19</v>
      </c>
      <c r="N171" s="223" t="s">
        <v>44</v>
      </c>
      <c r="O171" s="86"/>
      <c r="P171" s="224">
        <f>O171*H171</f>
        <v>0</v>
      </c>
      <c r="Q171" s="224">
        <v>0</v>
      </c>
      <c r="R171" s="224">
        <f>Q171*H171</f>
        <v>0</v>
      </c>
      <c r="S171" s="224">
        <v>0</v>
      </c>
      <c r="T171" s="225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6" t="s">
        <v>135</v>
      </c>
      <c r="AT171" s="226" t="s">
        <v>190</v>
      </c>
      <c r="AU171" s="226" t="s">
        <v>82</v>
      </c>
      <c r="AY171" s="19" t="s">
        <v>188</v>
      </c>
      <c r="BE171" s="227">
        <f>IF(N171="základní",J171,0)</f>
        <v>0</v>
      </c>
      <c r="BF171" s="227">
        <f>IF(N171="snížená",J171,0)</f>
        <v>0</v>
      </c>
      <c r="BG171" s="227">
        <f>IF(N171="zákl. přenesená",J171,0)</f>
        <v>0</v>
      </c>
      <c r="BH171" s="227">
        <f>IF(N171="sníž. přenesená",J171,0)</f>
        <v>0</v>
      </c>
      <c r="BI171" s="227">
        <f>IF(N171="nulová",J171,0)</f>
        <v>0</v>
      </c>
      <c r="BJ171" s="19" t="s">
        <v>80</v>
      </c>
      <c r="BK171" s="227">
        <f>ROUND(I171*H171,2)</f>
        <v>0</v>
      </c>
      <c r="BL171" s="19" t="s">
        <v>135</v>
      </c>
      <c r="BM171" s="226" t="s">
        <v>2037</v>
      </c>
    </row>
    <row r="172" s="2" customFormat="1" ht="24.15" customHeight="1">
      <c r="A172" s="40"/>
      <c r="B172" s="41"/>
      <c r="C172" s="215" t="s">
        <v>1345</v>
      </c>
      <c r="D172" s="215" t="s">
        <v>190</v>
      </c>
      <c r="E172" s="216" t="s">
        <v>8170</v>
      </c>
      <c r="F172" s="217" t="s">
        <v>8171</v>
      </c>
      <c r="G172" s="218" t="s">
        <v>1352</v>
      </c>
      <c r="H172" s="219">
        <v>2</v>
      </c>
      <c r="I172" s="220"/>
      <c r="J172" s="221">
        <f>ROUND(I172*H172,2)</f>
        <v>0</v>
      </c>
      <c r="K172" s="217" t="s">
        <v>19</v>
      </c>
      <c r="L172" s="46"/>
      <c r="M172" s="222" t="s">
        <v>19</v>
      </c>
      <c r="N172" s="223" t="s">
        <v>44</v>
      </c>
      <c r="O172" s="86"/>
      <c r="P172" s="224">
        <f>O172*H172</f>
        <v>0</v>
      </c>
      <c r="Q172" s="224">
        <v>0</v>
      </c>
      <c r="R172" s="224">
        <f>Q172*H172</f>
        <v>0</v>
      </c>
      <c r="S172" s="224">
        <v>0</v>
      </c>
      <c r="T172" s="225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6" t="s">
        <v>135</v>
      </c>
      <c r="AT172" s="226" t="s">
        <v>190</v>
      </c>
      <c r="AU172" s="226" t="s">
        <v>82</v>
      </c>
      <c r="AY172" s="19" t="s">
        <v>188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19" t="s">
        <v>80</v>
      </c>
      <c r="BK172" s="227">
        <f>ROUND(I172*H172,2)</f>
        <v>0</v>
      </c>
      <c r="BL172" s="19" t="s">
        <v>135</v>
      </c>
      <c r="BM172" s="226" t="s">
        <v>2049</v>
      </c>
    </row>
    <row r="173" s="2" customFormat="1" ht="66.75" customHeight="1">
      <c r="A173" s="40"/>
      <c r="B173" s="41"/>
      <c r="C173" s="215" t="s">
        <v>1349</v>
      </c>
      <c r="D173" s="215" t="s">
        <v>190</v>
      </c>
      <c r="E173" s="216" t="s">
        <v>8172</v>
      </c>
      <c r="F173" s="217" t="s">
        <v>8173</v>
      </c>
      <c r="G173" s="218" t="s">
        <v>1352</v>
      </c>
      <c r="H173" s="219">
        <v>1</v>
      </c>
      <c r="I173" s="220"/>
      <c r="J173" s="221">
        <f>ROUND(I173*H173,2)</f>
        <v>0</v>
      </c>
      <c r="K173" s="217" t="s">
        <v>19</v>
      </c>
      <c r="L173" s="46"/>
      <c r="M173" s="222" t="s">
        <v>19</v>
      </c>
      <c r="N173" s="223" t="s">
        <v>44</v>
      </c>
      <c r="O173" s="86"/>
      <c r="P173" s="224">
        <f>O173*H173</f>
        <v>0</v>
      </c>
      <c r="Q173" s="224">
        <v>0</v>
      </c>
      <c r="R173" s="224">
        <f>Q173*H173</f>
        <v>0</v>
      </c>
      <c r="S173" s="224">
        <v>0</v>
      </c>
      <c r="T173" s="225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6" t="s">
        <v>135</v>
      </c>
      <c r="AT173" s="226" t="s">
        <v>190</v>
      </c>
      <c r="AU173" s="226" t="s">
        <v>82</v>
      </c>
      <c r="AY173" s="19" t="s">
        <v>188</v>
      </c>
      <c r="BE173" s="227">
        <f>IF(N173="základní",J173,0)</f>
        <v>0</v>
      </c>
      <c r="BF173" s="227">
        <f>IF(N173="snížená",J173,0)</f>
        <v>0</v>
      </c>
      <c r="BG173" s="227">
        <f>IF(N173="zákl. přenesená",J173,0)</f>
        <v>0</v>
      </c>
      <c r="BH173" s="227">
        <f>IF(N173="sníž. přenesená",J173,0)</f>
        <v>0</v>
      </c>
      <c r="BI173" s="227">
        <f>IF(N173="nulová",J173,0)</f>
        <v>0</v>
      </c>
      <c r="BJ173" s="19" t="s">
        <v>80</v>
      </c>
      <c r="BK173" s="227">
        <f>ROUND(I173*H173,2)</f>
        <v>0</v>
      </c>
      <c r="BL173" s="19" t="s">
        <v>135</v>
      </c>
      <c r="BM173" s="226" t="s">
        <v>2057</v>
      </c>
    </row>
    <row r="174" s="12" customFormat="1" ht="22.8" customHeight="1">
      <c r="A174" s="12"/>
      <c r="B174" s="199"/>
      <c r="C174" s="200"/>
      <c r="D174" s="201" t="s">
        <v>72</v>
      </c>
      <c r="E174" s="213" t="s">
        <v>8174</v>
      </c>
      <c r="F174" s="213" t="s">
        <v>8174</v>
      </c>
      <c r="G174" s="200"/>
      <c r="H174" s="200"/>
      <c r="I174" s="203"/>
      <c r="J174" s="214">
        <f>BK174</f>
        <v>0</v>
      </c>
      <c r="K174" s="200"/>
      <c r="L174" s="205"/>
      <c r="M174" s="206"/>
      <c r="N174" s="207"/>
      <c r="O174" s="207"/>
      <c r="P174" s="208">
        <f>SUM(P175:P188)</f>
        <v>0</v>
      </c>
      <c r="Q174" s="207"/>
      <c r="R174" s="208">
        <f>SUM(R175:R188)</f>
        <v>0</v>
      </c>
      <c r="S174" s="207"/>
      <c r="T174" s="209">
        <f>SUM(T175:T188)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10" t="s">
        <v>80</v>
      </c>
      <c r="AT174" s="211" t="s">
        <v>72</v>
      </c>
      <c r="AU174" s="211" t="s">
        <v>80</v>
      </c>
      <c r="AY174" s="210" t="s">
        <v>188</v>
      </c>
      <c r="BK174" s="212">
        <f>SUM(BK175:BK188)</f>
        <v>0</v>
      </c>
    </row>
    <row r="175" s="2" customFormat="1" ht="37.8" customHeight="1">
      <c r="A175" s="40"/>
      <c r="B175" s="41"/>
      <c r="C175" s="215" t="s">
        <v>1360</v>
      </c>
      <c r="D175" s="215" t="s">
        <v>190</v>
      </c>
      <c r="E175" s="216" t="s">
        <v>8175</v>
      </c>
      <c r="F175" s="217" t="s">
        <v>8176</v>
      </c>
      <c r="G175" s="218" t="s">
        <v>1352</v>
      </c>
      <c r="H175" s="219">
        <v>18</v>
      </c>
      <c r="I175" s="220"/>
      <c r="J175" s="221">
        <f>ROUND(I175*H175,2)</f>
        <v>0</v>
      </c>
      <c r="K175" s="217" t="s">
        <v>19</v>
      </c>
      <c r="L175" s="46"/>
      <c r="M175" s="222" t="s">
        <v>19</v>
      </c>
      <c r="N175" s="223" t="s">
        <v>44</v>
      </c>
      <c r="O175" s="86"/>
      <c r="P175" s="224">
        <f>O175*H175</f>
        <v>0</v>
      </c>
      <c r="Q175" s="224">
        <v>0</v>
      </c>
      <c r="R175" s="224">
        <f>Q175*H175</f>
        <v>0</v>
      </c>
      <c r="S175" s="224">
        <v>0</v>
      </c>
      <c r="T175" s="225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6" t="s">
        <v>135</v>
      </c>
      <c r="AT175" s="226" t="s">
        <v>190</v>
      </c>
      <c r="AU175" s="226" t="s">
        <v>82</v>
      </c>
      <c r="AY175" s="19" t="s">
        <v>188</v>
      </c>
      <c r="BE175" s="227">
        <f>IF(N175="základní",J175,0)</f>
        <v>0</v>
      </c>
      <c r="BF175" s="227">
        <f>IF(N175="snížená",J175,0)</f>
        <v>0</v>
      </c>
      <c r="BG175" s="227">
        <f>IF(N175="zákl. přenesená",J175,0)</f>
        <v>0</v>
      </c>
      <c r="BH175" s="227">
        <f>IF(N175="sníž. přenesená",J175,0)</f>
        <v>0</v>
      </c>
      <c r="BI175" s="227">
        <f>IF(N175="nulová",J175,0)</f>
        <v>0</v>
      </c>
      <c r="BJ175" s="19" t="s">
        <v>80</v>
      </c>
      <c r="BK175" s="227">
        <f>ROUND(I175*H175,2)</f>
        <v>0</v>
      </c>
      <c r="BL175" s="19" t="s">
        <v>135</v>
      </c>
      <c r="BM175" s="226" t="s">
        <v>2069</v>
      </c>
    </row>
    <row r="176" s="2" customFormat="1" ht="37.8" customHeight="1">
      <c r="A176" s="40"/>
      <c r="B176" s="41"/>
      <c r="C176" s="215" t="s">
        <v>1365</v>
      </c>
      <c r="D176" s="215" t="s">
        <v>190</v>
      </c>
      <c r="E176" s="216" t="s">
        <v>8177</v>
      </c>
      <c r="F176" s="217" t="s">
        <v>8178</v>
      </c>
      <c r="G176" s="218" t="s">
        <v>1352</v>
      </c>
      <c r="H176" s="219">
        <v>1</v>
      </c>
      <c r="I176" s="220"/>
      <c r="J176" s="221">
        <f>ROUND(I176*H176,2)</f>
        <v>0</v>
      </c>
      <c r="K176" s="217" t="s">
        <v>19</v>
      </c>
      <c r="L176" s="46"/>
      <c r="M176" s="222" t="s">
        <v>19</v>
      </c>
      <c r="N176" s="223" t="s">
        <v>44</v>
      </c>
      <c r="O176" s="86"/>
      <c r="P176" s="224">
        <f>O176*H176</f>
        <v>0</v>
      </c>
      <c r="Q176" s="224">
        <v>0</v>
      </c>
      <c r="R176" s="224">
        <f>Q176*H176</f>
        <v>0</v>
      </c>
      <c r="S176" s="224">
        <v>0</v>
      </c>
      <c r="T176" s="225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6" t="s">
        <v>135</v>
      </c>
      <c r="AT176" s="226" t="s">
        <v>190</v>
      </c>
      <c r="AU176" s="226" t="s">
        <v>82</v>
      </c>
      <c r="AY176" s="19" t="s">
        <v>188</v>
      </c>
      <c r="BE176" s="227">
        <f>IF(N176="základní",J176,0)</f>
        <v>0</v>
      </c>
      <c r="BF176" s="227">
        <f>IF(N176="snížená",J176,0)</f>
        <v>0</v>
      </c>
      <c r="BG176" s="227">
        <f>IF(N176="zákl. přenesená",J176,0)</f>
        <v>0</v>
      </c>
      <c r="BH176" s="227">
        <f>IF(N176="sníž. přenesená",J176,0)</f>
        <v>0</v>
      </c>
      <c r="BI176" s="227">
        <f>IF(N176="nulová",J176,0)</f>
        <v>0</v>
      </c>
      <c r="BJ176" s="19" t="s">
        <v>80</v>
      </c>
      <c r="BK176" s="227">
        <f>ROUND(I176*H176,2)</f>
        <v>0</v>
      </c>
      <c r="BL176" s="19" t="s">
        <v>135</v>
      </c>
      <c r="BM176" s="226" t="s">
        <v>2079</v>
      </c>
    </row>
    <row r="177" s="2" customFormat="1" ht="37.8" customHeight="1">
      <c r="A177" s="40"/>
      <c r="B177" s="41"/>
      <c r="C177" s="215" t="s">
        <v>1370</v>
      </c>
      <c r="D177" s="215" t="s">
        <v>190</v>
      </c>
      <c r="E177" s="216" t="s">
        <v>8179</v>
      </c>
      <c r="F177" s="217" t="s">
        <v>8180</v>
      </c>
      <c r="G177" s="218" t="s">
        <v>1352</v>
      </c>
      <c r="H177" s="219">
        <v>1</v>
      </c>
      <c r="I177" s="220"/>
      <c r="J177" s="221">
        <f>ROUND(I177*H177,2)</f>
        <v>0</v>
      </c>
      <c r="K177" s="217" t="s">
        <v>19</v>
      </c>
      <c r="L177" s="46"/>
      <c r="M177" s="222" t="s">
        <v>19</v>
      </c>
      <c r="N177" s="223" t="s">
        <v>44</v>
      </c>
      <c r="O177" s="86"/>
      <c r="P177" s="224">
        <f>O177*H177</f>
        <v>0</v>
      </c>
      <c r="Q177" s="224">
        <v>0</v>
      </c>
      <c r="R177" s="224">
        <f>Q177*H177</f>
        <v>0</v>
      </c>
      <c r="S177" s="224">
        <v>0</v>
      </c>
      <c r="T177" s="225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6" t="s">
        <v>135</v>
      </c>
      <c r="AT177" s="226" t="s">
        <v>190</v>
      </c>
      <c r="AU177" s="226" t="s">
        <v>82</v>
      </c>
      <c r="AY177" s="19" t="s">
        <v>188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19" t="s">
        <v>80</v>
      </c>
      <c r="BK177" s="227">
        <f>ROUND(I177*H177,2)</f>
        <v>0</v>
      </c>
      <c r="BL177" s="19" t="s">
        <v>135</v>
      </c>
      <c r="BM177" s="226" t="s">
        <v>2090</v>
      </c>
    </row>
    <row r="178" s="2" customFormat="1" ht="16.5" customHeight="1">
      <c r="A178" s="40"/>
      <c r="B178" s="41"/>
      <c r="C178" s="215" t="s">
        <v>1374</v>
      </c>
      <c r="D178" s="215" t="s">
        <v>190</v>
      </c>
      <c r="E178" s="216" t="s">
        <v>8181</v>
      </c>
      <c r="F178" s="217" t="s">
        <v>8182</v>
      </c>
      <c r="G178" s="218" t="s">
        <v>1352</v>
      </c>
      <c r="H178" s="219">
        <v>3</v>
      </c>
      <c r="I178" s="220"/>
      <c r="J178" s="221">
        <f>ROUND(I178*H178,2)</f>
        <v>0</v>
      </c>
      <c r="K178" s="217" t="s">
        <v>19</v>
      </c>
      <c r="L178" s="46"/>
      <c r="M178" s="222" t="s">
        <v>19</v>
      </c>
      <c r="N178" s="223" t="s">
        <v>44</v>
      </c>
      <c r="O178" s="86"/>
      <c r="P178" s="224">
        <f>O178*H178</f>
        <v>0</v>
      </c>
      <c r="Q178" s="224">
        <v>0</v>
      </c>
      <c r="R178" s="224">
        <f>Q178*H178</f>
        <v>0</v>
      </c>
      <c r="S178" s="224">
        <v>0</v>
      </c>
      <c r="T178" s="225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6" t="s">
        <v>135</v>
      </c>
      <c r="AT178" s="226" t="s">
        <v>190</v>
      </c>
      <c r="AU178" s="226" t="s">
        <v>82</v>
      </c>
      <c r="AY178" s="19" t="s">
        <v>188</v>
      </c>
      <c r="BE178" s="227">
        <f>IF(N178="základní",J178,0)</f>
        <v>0</v>
      </c>
      <c r="BF178" s="227">
        <f>IF(N178="snížená",J178,0)</f>
        <v>0</v>
      </c>
      <c r="BG178" s="227">
        <f>IF(N178="zákl. přenesená",J178,0)</f>
        <v>0</v>
      </c>
      <c r="BH178" s="227">
        <f>IF(N178="sníž. přenesená",J178,0)</f>
        <v>0</v>
      </c>
      <c r="BI178" s="227">
        <f>IF(N178="nulová",J178,0)</f>
        <v>0</v>
      </c>
      <c r="BJ178" s="19" t="s">
        <v>80</v>
      </c>
      <c r="BK178" s="227">
        <f>ROUND(I178*H178,2)</f>
        <v>0</v>
      </c>
      <c r="BL178" s="19" t="s">
        <v>135</v>
      </c>
      <c r="BM178" s="226" t="s">
        <v>2096</v>
      </c>
    </row>
    <row r="179" s="2" customFormat="1" ht="21.75" customHeight="1">
      <c r="A179" s="40"/>
      <c r="B179" s="41"/>
      <c r="C179" s="215" t="s">
        <v>1381</v>
      </c>
      <c r="D179" s="215" t="s">
        <v>190</v>
      </c>
      <c r="E179" s="216" t="s">
        <v>8183</v>
      </c>
      <c r="F179" s="217" t="s">
        <v>8184</v>
      </c>
      <c r="G179" s="218" t="s">
        <v>501</v>
      </c>
      <c r="H179" s="219">
        <v>10</v>
      </c>
      <c r="I179" s="220"/>
      <c r="J179" s="221">
        <f>ROUND(I179*H179,2)</f>
        <v>0</v>
      </c>
      <c r="K179" s="217" t="s">
        <v>19</v>
      </c>
      <c r="L179" s="46"/>
      <c r="M179" s="222" t="s">
        <v>19</v>
      </c>
      <c r="N179" s="223" t="s">
        <v>44</v>
      </c>
      <c r="O179" s="86"/>
      <c r="P179" s="224">
        <f>O179*H179</f>
        <v>0</v>
      </c>
      <c r="Q179" s="224">
        <v>0</v>
      </c>
      <c r="R179" s="224">
        <f>Q179*H179</f>
        <v>0</v>
      </c>
      <c r="S179" s="224">
        <v>0</v>
      </c>
      <c r="T179" s="225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6" t="s">
        <v>135</v>
      </c>
      <c r="AT179" s="226" t="s">
        <v>190</v>
      </c>
      <c r="AU179" s="226" t="s">
        <v>82</v>
      </c>
      <c r="AY179" s="19" t="s">
        <v>188</v>
      </c>
      <c r="BE179" s="227">
        <f>IF(N179="základní",J179,0)</f>
        <v>0</v>
      </c>
      <c r="BF179" s="227">
        <f>IF(N179="snížená",J179,0)</f>
        <v>0</v>
      </c>
      <c r="BG179" s="227">
        <f>IF(N179="zákl. přenesená",J179,0)</f>
        <v>0</v>
      </c>
      <c r="BH179" s="227">
        <f>IF(N179="sníž. přenesená",J179,0)</f>
        <v>0</v>
      </c>
      <c r="BI179" s="227">
        <f>IF(N179="nulová",J179,0)</f>
        <v>0</v>
      </c>
      <c r="BJ179" s="19" t="s">
        <v>80</v>
      </c>
      <c r="BK179" s="227">
        <f>ROUND(I179*H179,2)</f>
        <v>0</v>
      </c>
      <c r="BL179" s="19" t="s">
        <v>135</v>
      </c>
      <c r="BM179" s="226" t="s">
        <v>2103</v>
      </c>
    </row>
    <row r="180" s="2" customFormat="1" ht="16.5" customHeight="1">
      <c r="A180" s="40"/>
      <c r="B180" s="41"/>
      <c r="C180" s="215" t="s">
        <v>1390</v>
      </c>
      <c r="D180" s="215" t="s">
        <v>190</v>
      </c>
      <c r="E180" s="216" t="s">
        <v>8185</v>
      </c>
      <c r="F180" s="217" t="s">
        <v>8186</v>
      </c>
      <c r="G180" s="218" t="s">
        <v>501</v>
      </c>
      <c r="H180" s="219">
        <v>250</v>
      </c>
      <c r="I180" s="220"/>
      <c r="J180" s="221">
        <f>ROUND(I180*H180,2)</f>
        <v>0</v>
      </c>
      <c r="K180" s="217" t="s">
        <v>19</v>
      </c>
      <c r="L180" s="46"/>
      <c r="M180" s="222" t="s">
        <v>19</v>
      </c>
      <c r="N180" s="223" t="s">
        <v>44</v>
      </c>
      <c r="O180" s="86"/>
      <c r="P180" s="224">
        <f>O180*H180</f>
        <v>0</v>
      </c>
      <c r="Q180" s="224">
        <v>0</v>
      </c>
      <c r="R180" s="224">
        <f>Q180*H180</f>
        <v>0</v>
      </c>
      <c r="S180" s="224">
        <v>0</v>
      </c>
      <c r="T180" s="225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6" t="s">
        <v>135</v>
      </c>
      <c r="AT180" s="226" t="s">
        <v>190</v>
      </c>
      <c r="AU180" s="226" t="s">
        <v>82</v>
      </c>
      <c r="AY180" s="19" t="s">
        <v>188</v>
      </c>
      <c r="BE180" s="227">
        <f>IF(N180="základní",J180,0)</f>
        <v>0</v>
      </c>
      <c r="BF180" s="227">
        <f>IF(N180="snížená",J180,0)</f>
        <v>0</v>
      </c>
      <c r="BG180" s="227">
        <f>IF(N180="zákl. přenesená",J180,0)</f>
        <v>0</v>
      </c>
      <c r="BH180" s="227">
        <f>IF(N180="sníž. přenesená",J180,0)</f>
        <v>0</v>
      </c>
      <c r="BI180" s="227">
        <f>IF(N180="nulová",J180,0)</f>
        <v>0</v>
      </c>
      <c r="BJ180" s="19" t="s">
        <v>80</v>
      </c>
      <c r="BK180" s="227">
        <f>ROUND(I180*H180,2)</f>
        <v>0</v>
      </c>
      <c r="BL180" s="19" t="s">
        <v>135</v>
      </c>
      <c r="BM180" s="226" t="s">
        <v>2107</v>
      </c>
    </row>
    <row r="181" s="2" customFormat="1" ht="24.15" customHeight="1">
      <c r="A181" s="40"/>
      <c r="B181" s="41"/>
      <c r="C181" s="215" t="s">
        <v>1394</v>
      </c>
      <c r="D181" s="215" t="s">
        <v>190</v>
      </c>
      <c r="E181" s="216" t="s">
        <v>8187</v>
      </c>
      <c r="F181" s="217" t="s">
        <v>8188</v>
      </c>
      <c r="G181" s="218" t="s">
        <v>501</v>
      </c>
      <c r="H181" s="219">
        <v>80</v>
      </c>
      <c r="I181" s="220"/>
      <c r="J181" s="221">
        <f>ROUND(I181*H181,2)</f>
        <v>0</v>
      </c>
      <c r="K181" s="217" t="s">
        <v>19</v>
      </c>
      <c r="L181" s="46"/>
      <c r="M181" s="222" t="s">
        <v>19</v>
      </c>
      <c r="N181" s="223" t="s">
        <v>44</v>
      </c>
      <c r="O181" s="86"/>
      <c r="P181" s="224">
        <f>O181*H181</f>
        <v>0</v>
      </c>
      <c r="Q181" s="224">
        <v>0</v>
      </c>
      <c r="R181" s="224">
        <f>Q181*H181</f>
        <v>0</v>
      </c>
      <c r="S181" s="224">
        <v>0</v>
      </c>
      <c r="T181" s="225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6" t="s">
        <v>135</v>
      </c>
      <c r="AT181" s="226" t="s">
        <v>190</v>
      </c>
      <c r="AU181" s="226" t="s">
        <v>82</v>
      </c>
      <c r="AY181" s="19" t="s">
        <v>188</v>
      </c>
      <c r="BE181" s="227">
        <f>IF(N181="základní",J181,0)</f>
        <v>0</v>
      </c>
      <c r="BF181" s="227">
        <f>IF(N181="snížená",J181,0)</f>
        <v>0</v>
      </c>
      <c r="BG181" s="227">
        <f>IF(N181="zákl. přenesená",J181,0)</f>
        <v>0</v>
      </c>
      <c r="BH181" s="227">
        <f>IF(N181="sníž. přenesená",J181,0)</f>
        <v>0</v>
      </c>
      <c r="BI181" s="227">
        <f>IF(N181="nulová",J181,0)</f>
        <v>0</v>
      </c>
      <c r="BJ181" s="19" t="s">
        <v>80</v>
      </c>
      <c r="BK181" s="227">
        <f>ROUND(I181*H181,2)</f>
        <v>0</v>
      </c>
      <c r="BL181" s="19" t="s">
        <v>135</v>
      </c>
      <c r="BM181" s="226" t="s">
        <v>2111</v>
      </c>
    </row>
    <row r="182" s="2" customFormat="1" ht="24.15" customHeight="1">
      <c r="A182" s="40"/>
      <c r="B182" s="41"/>
      <c r="C182" s="215" t="s">
        <v>1408</v>
      </c>
      <c r="D182" s="215" t="s">
        <v>190</v>
      </c>
      <c r="E182" s="216" t="s">
        <v>8189</v>
      </c>
      <c r="F182" s="217" t="s">
        <v>8190</v>
      </c>
      <c r="G182" s="218" t="s">
        <v>501</v>
      </c>
      <c r="H182" s="219">
        <v>60</v>
      </c>
      <c r="I182" s="220"/>
      <c r="J182" s="221">
        <f>ROUND(I182*H182,2)</f>
        <v>0</v>
      </c>
      <c r="K182" s="217" t="s">
        <v>19</v>
      </c>
      <c r="L182" s="46"/>
      <c r="M182" s="222" t="s">
        <v>19</v>
      </c>
      <c r="N182" s="223" t="s">
        <v>44</v>
      </c>
      <c r="O182" s="86"/>
      <c r="P182" s="224">
        <f>O182*H182</f>
        <v>0</v>
      </c>
      <c r="Q182" s="224">
        <v>0</v>
      </c>
      <c r="R182" s="224">
        <f>Q182*H182</f>
        <v>0</v>
      </c>
      <c r="S182" s="224">
        <v>0</v>
      </c>
      <c r="T182" s="225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6" t="s">
        <v>135</v>
      </c>
      <c r="AT182" s="226" t="s">
        <v>190</v>
      </c>
      <c r="AU182" s="226" t="s">
        <v>82</v>
      </c>
      <c r="AY182" s="19" t="s">
        <v>188</v>
      </c>
      <c r="BE182" s="227">
        <f>IF(N182="základní",J182,0)</f>
        <v>0</v>
      </c>
      <c r="BF182" s="227">
        <f>IF(N182="snížená",J182,0)</f>
        <v>0</v>
      </c>
      <c r="BG182" s="227">
        <f>IF(N182="zákl. přenesená",J182,0)</f>
        <v>0</v>
      </c>
      <c r="BH182" s="227">
        <f>IF(N182="sníž. přenesená",J182,0)</f>
        <v>0</v>
      </c>
      <c r="BI182" s="227">
        <f>IF(N182="nulová",J182,0)</f>
        <v>0</v>
      </c>
      <c r="BJ182" s="19" t="s">
        <v>80</v>
      </c>
      <c r="BK182" s="227">
        <f>ROUND(I182*H182,2)</f>
        <v>0</v>
      </c>
      <c r="BL182" s="19" t="s">
        <v>135</v>
      </c>
      <c r="BM182" s="226" t="s">
        <v>2119</v>
      </c>
    </row>
    <row r="183" s="2" customFormat="1" ht="24.15" customHeight="1">
      <c r="A183" s="40"/>
      <c r="B183" s="41"/>
      <c r="C183" s="215" t="s">
        <v>1413</v>
      </c>
      <c r="D183" s="215" t="s">
        <v>190</v>
      </c>
      <c r="E183" s="216" t="s">
        <v>8191</v>
      </c>
      <c r="F183" s="217" t="s">
        <v>8192</v>
      </c>
      <c r="G183" s="218" t="s">
        <v>501</v>
      </c>
      <c r="H183" s="219">
        <v>70</v>
      </c>
      <c r="I183" s="220"/>
      <c r="J183" s="221">
        <f>ROUND(I183*H183,2)</f>
        <v>0</v>
      </c>
      <c r="K183" s="217" t="s">
        <v>19</v>
      </c>
      <c r="L183" s="46"/>
      <c r="M183" s="222" t="s">
        <v>19</v>
      </c>
      <c r="N183" s="223" t="s">
        <v>44</v>
      </c>
      <c r="O183" s="86"/>
      <c r="P183" s="224">
        <f>O183*H183</f>
        <v>0</v>
      </c>
      <c r="Q183" s="224">
        <v>0</v>
      </c>
      <c r="R183" s="224">
        <f>Q183*H183</f>
        <v>0</v>
      </c>
      <c r="S183" s="224">
        <v>0</v>
      </c>
      <c r="T183" s="225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6" t="s">
        <v>135</v>
      </c>
      <c r="AT183" s="226" t="s">
        <v>190</v>
      </c>
      <c r="AU183" s="226" t="s">
        <v>82</v>
      </c>
      <c r="AY183" s="19" t="s">
        <v>188</v>
      </c>
      <c r="BE183" s="227">
        <f>IF(N183="základní",J183,0)</f>
        <v>0</v>
      </c>
      <c r="BF183" s="227">
        <f>IF(N183="snížená",J183,0)</f>
        <v>0</v>
      </c>
      <c r="BG183" s="227">
        <f>IF(N183="zákl. přenesená",J183,0)</f>
        <v>0</v>
      </c>
      <c r="BH183" s="227">
        <f>IF(N183="sníž. přenesená",J183,0)</f>
        <v>0</v>
      </c>
      <c r="BI183" s="227">
        <f>IF(N183="nulová",J183,0)</f>
        <v>0</v>
      </c>
      <c r="BJ183" s="19" t="s">
        <v>80</v>
      </c>
      <c r="BK183" s="227">
        <f>ROUND(I183*H183,2)</f>
        <v>0</v>
      </c>
      <c r="BL183" s="19" t="s">
        <v>135</v>
      </c>
      <c r="BM183" s="226" t="s">
        <v>2128</v>
      </c>
    </row>
    <row r="184" s="2" customFormat="1" ht="33" customHeight="1">
      <c r="A184" s="40"/>
      <c r="B184" s="41"/>
      <c r="C184" s="215" t="s">
        <v>1418</v>
      </c>
      <c r="D184" s="215" t="s">
        <v>190</v>
      </c>
      <c r="E184" s="216" t="s">
        <v>8193</v>
      </c>
      <c r="F184" s="217" t="s">
        <v>8194</v>
      </c>
      <c r="G184" s="218" t="s">
        <v>501</v>
      </c>
      <c r="H184" s="219">
        <v>300</v>
      </c>
      <c r="I184" s="220"/>
      <c r="J184" s="221">
        <f>ROUND(I184*H184,2)</f>
        <v>0</v>
      </c>
      <c r="K184" s="217" t="s">
        <v>19</v>
      </c>
      <c r="L184" s="46"/>
      <c r="M184" s="222" t="s">
        <v>19</v>
      </c>
      <c r="N184" s="223" t="s">
        <v>44</v>
      </c>
      <c r="O184" s="86"/>
      <c r="P184" s="224">
        <f>O184*H184</f>
        <v>0</v>
      </c>
      <c r="Q184" s="224">
        <v>0</v>
      </c>
      <c r="R184" s="224">
        <f>Q184*H184</f>
        <v>0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135</v>
      </c>
      <c r="AT184" s="226" t="s">
        <v>190</v>
      </c>
      <c r="AU184" s="226" t="s">
        <v>82</v>
      </c>
      <c r="AY184" s="19" t="s">
        <v>188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135</v>
      </c>
      <c r="BM184" s="226" t="s">
        <v>2138</v>
      </c>
    </row>
    <row r="185" s="2" customFormat="1" ht="16.5" customHeight="1">
      <c r="A185" s="40"/>
      <c r="B185" s="41"/>
      <c r="C185" s="215" t="s">
        <v>1423</v>
      </c>
      <c r="D185" s="215" t="s">
        <v>190</v>
      </c>
      <c r="E185" s="216" t="s">
        <v>8195</v>
      </c>
      <c r="F185" s="217" t="s">
        <v>8196</v>
      </c>
      <c r="G185" s="218" t="s">
        <v>501</v>
      </c>
      <c r="H185" s="219">
        <v>100</v>
      </c>
      <c r="I185" s="220"/>
      <c r="J185" s="221">
        <f>ROUND(I185*H185,2)</f>
        <v>0</v>
      </c>
      <c r="K185" s="217" t="s">
        <v>19</v>
      </c>
      <c r="L185" s="46"/>
      <c r="M185" s="222" t="s">
        <v>19</v>
      </c>
      <c r="N185" s="223" t="s">
        <v>44</v>
      </c>
      <c r="O185" s="86"/>
      <c r="P185" s="224">
        <f>O185*H185</f>
        <v>0</v>
      </c>
      <c r="Q185" s="224">
        <v>0</v>
      </c>
      <c r="R185" s="224">
        <f>Q185*H185</f>
        <v>0</v>
      </c>
      <c r="S185" s="224">
        <v>0</v>
      </c>
      <c r="T185" s="225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6" t="s">
        <v>135</v>
      </c>
      <c r="AT185" s="226" t="s">
        <v>190</v>
      </c>
      <c r="AU185" s="226" t="s">
        <v>82</v>
      </c>
      <c r="AY185" s="19" t="s">
        <v>188</v>
      </c>
      <c r="BE185" s="227">
        <f>IF(N185="základní",J185,0)</f>
        <v>0</v>
      </c>
      <c r="BF185" s="227">
        <f>IF(N185="snížená",J185,0)</f>
        <v>0</v>
      </c>
      <c r="BG185" s="227">
        <f>IF(N185="zákl. přenesená",J185,0)</f>
        <v>0</v>
      </c>
      <c r="BH185" s="227">
        <f>IF(N185="sníž. přenesená",J185,0)</f>
        <v>0</v>
      </c>
      <c r="BI185" s="227">
        <f>IF(N185="nulová",J185,0)</f>
        <v>0</v>
      </c>
      <c r="BJ185" s="19" t="s">
        <v>80</v>
      </c>
      <c r="BK185" s="227">
        <f>ROUND(I185*H185,2)</f>
        <v>0</v>
      </c>
      <c r="BL185" s="19" t="s">
        <v>135</v>
      </c>
      <c r="BM185" s="226" t="s">
        <v>2148</v>
      </c>
    </row>
    <row r="186" s="2" customFormat="1" ht="16.5" customHeight="1">
      <c r="A186" s="40"/>
      <c r="B186" s="41"/>
      <c r="C186" s="215" t="s">
        <v>1430</v>
      </c>
      <c r="D186" s="215" t="s">
        <v>190</v>
      </c>
      <c r="E186" s="216" t="s">
        <v>8197</v>
      </c>
      <c r="F186" s="217" t="s">
        <v>8198</v>
      </c>
      <c r="G186" s="218" t="s">
        <v>1352</v>
      </c>
      <c r="H186" s="219">
        <v>12</v>
      </c>
      <c r="I186" s="220"/>
      <c r="J186" s="221">
        <f>ROUND(I186*H186,2)</f>
        <v>0</v>
      </c>
      <c r="K186" s="217" t="s">
        <v>19</v>
      </c>
      <c r="L186" s="46"/>
      <c r="M186" s="222" t="s">
        <v>19</v>
      </c>
      <c r="N186" s="223" t="s">
        <v>44</v>
      </c>
      <c r="O186" s="86"/>
      <c r="P186" s="224">
        <f>O186*H186</f>
        <v>0</v>
      </c>
      <c r="Q186" s="224">
        <v>0</v>
      </c>
      <c r="R186" s="224">
        <f>Q186*H186</f>
        <v>0</v>
      </c>
      <c r="S186" s="224">
        <v>0</v>
      </c>
      <c r="T186" s="225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6" t="s">
        <v>135</v>
      </c>
      <c r="AT186" s="226" t="s">
        <v>190</v>
      </c>
      <c r="AU186" s="226" t="s">
        <v>82</v>
      </c>
      <c r="AY186" s="19" t="s">
        <v>188</v>
      </c>
      <c r="BE186" s="227">
        <f>IF(N186="základní",J186,0)</f>
        <v>0</v>
      </c>
      <c r="BF186" s="227">
        <f>IF(N186="snížená",J186,0)</f>
        <v>0</v>
      </c>
      <c r="BG186" s="227">
        <f>IF(N186="zákl. přenesená",J186,0)</f>
        <v>0</v>
      </c>
      <c r="BH186" s="227">
        <f>IF(N186="sníž. přenesená",J186,0)</f>
        <v>0</v>
      </c>
      <c r="BI186" s="227">
        <f>IF(N186="nulová",J186,0)</f>
        <v>0</v>
      </c>
      <c r="BJ186" s="19" t="s">
        <v>80</v>
      </c>
      <c r="BK186" s="227">
        <f>ROUND(I186*H186,2)</f>
        <v>0</v>
      </c>
      <c r="BL186" s="19" t="s">
        <v>135</v>
      </c>
      <c r="BM186" s="226" t="s">
        <v>2158</v>
      </c>
    </row>
    <row r="187" s="2" customFormat="1" ht="16.5" customHeight="1">
      <c r="A187" s="40"/>
      <c r="B187" s="41"/>
      <c r="C187" s="215" t="s">
        <v>1435</v>
      </c>
      <c r="D187" s="215" t="s">
        <v>190</v>
      </c>
      <c r="E187" s="216" t="s">
        <v>8199</v>
      </c>
      <c r="F187" s="217" t="s">
        <v>8200</v>
      </c>
      <c r="G187" s="218" t="s">
        <v>7613</v>
      </c>
      <c r="H187" s="219">
        <v>1</v>
      </c>
      <c r="I187" s="220"/>
      <c r="J187" s="221">
        <f>ROUND(I187*H187,2)</f>
        <v>0</v>
      </c>
      <c r="K187" s="217" t="s">
        <v>19</v>
      </c>
      <c r="L187" s="46"/>
      <c r="M187" s="222" t="s">
        <v>19</v>
      </c>
      <c r="N187" s="223" t="s">
        <v>44</v>
      </c>
      <c r="O187" s="86"/>
      <c r="P187" s="224">
        <f>O187*H187</f>
        <v>0</v>
      </c>
      <c r="Q187" s="224">
        <v>0</v>
      </c>
      <c r="R187" s="224">
        <f>Q187*H187</f>
        <v>0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135</v>
      </c>
      <c r="AT187" s="226" t="s">
        <v>190</v>
      </c>
      <c r="AU187" s="226" t="s">
        <v>82</v>
      </c>
      <c r="AY187" s="19" t="s">
        <v>188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135</v>
      </c>
      <c r="BM187" s="226" t="s">
        <v>2168</v>
      </c>
    </row>
    <row r="188" s="2" customFormat="1" ht="16.5" customHeight="1">
      <c r="A188" s="40"/>
      <c r="B188" s="41"/>
      <c r="C188" s="215" t="s">
        <v>1442</v>
      </c>
      <c r="D188" s="215" t="s">
        <v>190</v>
      </c>
      <c r="E188" s="216" t="s">
        <v>8201</v>
      </c>
      <c r="F188" s="217" t="s">
        <v>8202</v>
      </c>
      <c r="G188" s="218" t="s">
        <v>1352</v>
      </c>
      <c r="H188" s="219">
        <v>1</v>
      </c>
      <c r="I188" s="220"/>
      <c r="J188" s="221">
        <f>ROUND(I188*H188,2)</f>
        <v>0</v>
      </c>
      <c r="K188" s="217" t="s">
        <v>19</v>
      </c>
      <c r="L188" s="46"/>
      <c r="M188" s="222" t="s">
        <v>19</v>
      </c>
      <c r="N188" s="223" t="s">
        <v>44</v>
      </c>
      <c r="O188" s="86"/>
      <c r="P188" s="224">
        <f>O188*H188</f>
        <v>0</v>
      </c>
      <c r="Q188" s="224">
        <v>0</v>
      </c>
      <c r="R188" s="224">
        <f>Q188*H188</f>
        <v>0</v>
      </c>
      <c r="S188" s="224">
        <v>0</v>
      </c>
      <c r="T188" s="225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6" t="s">
        <v>135</v>
      </c>
      <c r="AT188" s="226" t="s">
        <v>190</v>
      </c>
      <c r="AU188" s="226" t="s">
        <v>82</v>
      </c>
      <c r="AY188" s="19" t="s">
        <v>188</v>
      </c>
      <c r="BE188" s="227">
        <f>IF(N188="základní",J188,0)</f>
        <v>0</v>
      </c>
      <c r="BF188" s="227">
        <f>IF(N188="snížená",J188,0)</f>
        <v>0</v>
      </c>
      <c r="BG188" s="227">
        <f>IF(N188="zákl. přenesená",J188,0)</f>
        <v>0</v>
      </c>
      <c r="BH188" s="227">
        <f>IF(N188="sníž. přenesená",J188,0)</f>
        <v>0</v>
      </c>
      <c r="BI188" s="227">
        <f>IF(N188="nulová",J188,0)</f>
        <v>0</v>
      </c>
      <c r="BJ188" s="19" t="s">
        <v>80</v>
      </c>
      <c r="BK188" s="227">
        <f>ROUND(I188*H188,2)</f>
        <v>0</v>
      </c>
      <c r="BL188" s="19" t="s">
        <v>135</v>
      </c>
      <c r="BM188" s="226" t="s">
        <v>2187</v>
      </c>
    </row>
    <row r="189" s="12" customFormat="1" ht="22.8" customHeight="1">
      <c r="A189" s="12"/>
      <c r="B189" s="199"/>
      <c r="C189" s="200"/>
      <c r="D189" s="201" t="s">
        <v>72</v>
      </c>
      <c r="E189" s="213" t="s">
        <v>8203</v>
      </c>
      <c r="F189" s="213" t="s">
        <v>8203</v>
      </c>
      <c r="G189" s="200"/>
      <c r="H189" s="200"/>
      <c r="I189" s="203"/>
      <c r="J189" s="214">
        <f>BK189</f>
        <v>0</v>
      </c>
      <c r="K189" s="200"/>
      <c r="L189" s="205"/>
      <c r="M189" s="206"/>
      <c r="N189" s="207"/>
      <c r="O189" s="207"/>
      <c r="P189" s="208">
        <f>SUM(P190:P203)</f>
        <v>0</v>
      </c>
      <c r="Q189" s="207"/>
      <c r="R189" s="208">
        <f>SUM(R190:R203)</f>
        <v>0</v>
      </c>
      <c r="S189" s="207"/>
      <c r="T189" s="209">
        <f>SUM(T190:T203)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10" t="s">
        <v>80</v>
      </c>
      <c r="AT189" s="211" t="s">
        <v>72</v>
      </c>
      <c r="AU189" s="211" t="s">
        <v>80</v>
      </c>
      <c r="AY189" s="210" t="s">
        <v>188</v>
      </c>
      <c r="BK189" s="212">
        <f>SUM(BK190:BK203)</f>
        <v>0</v>
      </c>
    </row>
    <row r="190" s="2" customFormat="1" ht="24.15" customHeight="1">
      <c r="A190" s="40"/>
      <c r="B190" s="41"/>
      <c r="C190" s="215" t="s">
        <v>1454</v>
      </c>
      <c r="D190" s="215" t="s">
        <v>190</v>
      </c>
      <c r="E190" s="216" t="s">
        <v>8204</v>
      </c>
      <c r="F190" s="217" t="s">
        <v>8205</v>
      </c>
      <c r="G190" s="218" t="s">
        <v>7613</v>
      </c>
      <c r="H190" s="219">
        <v>1</v>
      </c>
      <c r="I190" s="220"/>
      <c r="J190" s="221">
        <f>ROUND(I190*H190,2)</f>
        <v>0</v>
      </c>
      <c r="K190" s="217" t="s">
        <v>19</v>
      </c>
      <c r="L190" s="46"/>
      <c r="M190" s="222" t="s">
        <v>19</v>
      </c>
      <c r="N190" s="223" t="s">
        <v>44</v>
      </c>
      <c r="O190" s="86"/>
      <c r="P190" s="224">
        <f>O190*H190</f>
        <v>0</v>
      </c>
      <c r="Q190" s="224">
        <v>0</v>
      </c>
      <c r="R190" s="224">
        <f>Q190*H190</f>
        <v>0</v>
      </c>
      <c r="S190" s="224">
        <v>0</v>
      </c>
      <c r="T190" s="225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135</v>
      </c>
      <c r="AT190" s="226" t="s">
        <v>190</v>
      </c>
      <c r="AU190" s="226" t="s">
        <v>82</v>
      </c>
      <c r="AY190" s="19" t="s">
        <v>188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135</v>
      </c>
      <c r="BM190" s="226" t="s">
        <v>2197</v>
      </c>
    </row>
    <row r="191" s="2" customFormat="1" ht="24.15" customHeight="1">
      <c r="A191" s="40"/>
      <c r="B191" s="41"/>
      <c r="C191" s="215" t="s">
        <v>1458</v>
      </c>
      <c r="D191" s="215" t="s">
        <v>190</v>
      </c>
      <c r="E191" s="216" t="s">
        <v>8206</v>
      </c>
      <c r="F191" s="217" t="s">
        <v>8207</v>
      </c>
      <c r="G191" s="218" t="s">
        <v>7613</v>
      </c>
      <c r="H191" s="219">
        <v>1</v>
      </c>
      <c r="I191" s="220"/>
      <c r="J191" s="221">
        <f>ROUND(I191*H191,2)</f>
        <v>0</v>
      </c>
      <c r="K191" s="217" t="s">
        <v>19</v>
      </c>
      <c r="L191" s="46"/>
      <c r="M191" s="222" t="s">
        <v>19</v>
      </c>
      <c r="N191" s="223" t="s">
        <v>44</v>
      </c>
      <c r="O191" s="86"/>
      <c r="P191" s="224">
        <f>O191*H191</f>
        <v>0</v>
      </c>
      <c r="Q191" s="224">
        <v>0</v>
      </c>
      <c r="R191" s="224">
        <f>Q191*H191</f>
        <v>0</v>
      </c>
      <c r="S191" s="224">
        <v>0</v>
      </c>
      <c r="T191" s="225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6" t="s">
        <v>135</v>
      </c>
      <c r="AT191" s="226" t="s">
        <v>190</v>
      </c>
      <c r="AU191" s="226" t="s">
        <v>82</v>
      </c>
      <c r="AY191" s="19" t="s">
        <v>188</v>
      </c>
      <c r="BE191" s="227">
        <f>IF(N191="základní",J191,0)</f>
        <v>0</v>
      </c>
      <c r="BF191" s="227">
        <f>IF(N191="snížená",J191,0)</f>
        <v>0</v>
      </c>
      <c r="BG191" s="227">
        <f>IF(N191="zákl. přenesená",J191,0)</f>
        <v>0</v>
      </c>
      <c r="BH191" s="227">
        <f>IF(N191="sníž. přenesená",J191,0)</f>
        <v>0</v>
      </c>
      <c r="BI191" s="227">
        <f>IF(N191="nulová",J191,0)</f>
        <v>0</v>
      </c>
      <c r="BJ191" s="19" t="s">
        <v>80</v>
      </c>
      <c r="BK191" s="227">
        <f>ROUND(I191*H191,2)</f>
        <v>0</v>
      </c>
      <c r="BL191" s="19" t="s">
        <v>135</v>
      </c>
      <c r="BM191" s="226" t="s">
        <v>2207</v>
      </c>
    </row>
    <row r="192" s="2" customFormat="1" ht="24.15" customHeight="1">
      <c r="A192" s="40"/>
      <c r="B192" s="41"/>
      <c r="C192" s="215" t="s">
        <v>1462</v>
      </c>
      <c r="D192" s="215" t="s">
        <v>190</v>
      </c>
      <c r="E192" s="216" t="s">
        <v>8208</v>
      </c>
      <c r="F192" s="217" t="s">
        <v>8209</v>
      </c>
      <c r="G192" s="218" t="s">
        <v>7613</v>
      </c>
      <c r="H192" s="219">
        <v>1</v>
      </c>
      <c r="I192" s="220"/>
      <c r="J192" s="221">
        <f>ROUND(I192*H192,2)</f>
        <v>0</v>
      </c>
      <c r="K192" s="217" t="s">
        <v>19</v>
      </c>
      <c r="L192" s="46"/>
      <c r="M192" s="222" t="s">
        <v>19</v>
      </c>
      <c r="N192" s="223" t="s">
        <v>44</v>
      </c>
      <c r="O192" s="86"/>
      <c r="P192" s="224">
        <f>O192*H192</f>
        <v>0</v>
      </c>
      <c r="Q192" s="224">
        <v>0</v>
      </c>
      <c r="R192" s="224">
        <f>Q192*H192</f>
        <v>0</v>
      </c>
      <c r="S192" s="224">
        <v>0</v>
      </c>
      <c r="T192" s="225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6" t="s">
        <v>135</v>
      </c>
      <c r="AT192" s="226" t="s">
        <v>190</v>
      </c>
      <c r="AU192" s="226" t="s">
        <v>82</v>
      </c>
      <c r="AY192" s="19" t="s">
        <v>188</v>
      </c>
      <c r="BE192" s="227">
        <f>IF(N192="základní",J192,0)</f>
        <v>0</v>
      </c>
      <c r="BF192" s="227">
        <f>IF(N192="snížená",J192,0)</f>
        <v>0</v>
      </c>
      <c r="BG192" s="227">
        <f>IF(N192="zákl. přenesená",J192,0)</f>
        <v>0</v>
      </c>
      <c r="BH192" s="227">
        <f>IF(N192="sníž. přenesená",J192,0)</f>
        <v>0</v>
      </c>
      <c r="BI192" s="227">
        <f>IF(N192="nulová",J192,0)</f>
        <v>0</v>
      </c>
      <c r="BJ192" s="19" t="s">
        <v>80</v>
      </c>
      <c r="BK192" s="227">
        <f>ROUND(I192*H192,2)</f>
        <v>0</v>
      </c>
      <c r="BL192" s="19" t="s">
        <v>135</v>
      </c>
      <c r="BM192" s="226" t="s">
        <v>2217</v>
      </c>
    </row>
    <row r="193" s="2" customFormat="1" ht="24.15" customHeight="1">
      <c r="A193" s="40"/>
      <c r="B193" s="41"/>
      <c r="C193" s="215" t="s">
        <v>1466</v>
      </c>
      <c r="D193" s="215" t="s">
        <v>190</v>
      </c>
      <c r="E193" s="216" t="s">
        <v>8210</v>
      </c>
      <c r="F193" s="217" t="s">
        <v>8211</v>
      </c>
      <c r="G193" s="218" t="s">
        <v>7613</v>
      </c>
      <c r="H193" s="219">
        <v>1</v>
      </c>
      <c r="I193" s="220"/>
      <c r="J193" s="221">
        <f>ROUND(I193*H193,2)</f>
        <v>0</v>
      </c>
      <c r="K193" s="217" t="s">
        <v>19</v>
      </c>
      <c r="L193" s="46"/>
      <c r="M193" s="222" t="s">
        <v>19</v>
      </c>
      <c r="N193" s="223" t="s">
        <v>44</v>
      </c>
      <c r="O193" s="86"/>
      <c r="P193" s="224">
        <f>O193*H193</f>
        <v>0</v>
      </c>
      <c r="Q193" s="224">
        <v>0</v>
      </c>
      <c r="R193" s="224">
        <f>Q193*H193</f>
        <v>0</v>
      </c>
      <c r="S193" s="224">
        <v>0</v>
      </c>
      <c r="T193" s="225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6" t="s">
        <v>135</v>
      </c>
      <c r="AT193" s="226" t="s">
        <v>190</v>
      </c>
      <c r="AU193" s="226" t="s">
        <v>82</v>
      </c>
      <c r="AY193" s="19" t="s">
        <v>188</v>
      </c>
      <c r="BE193" s="227">
        <f>IF(N193="základní",J193,0)</f>
        <v>0</v>
      </c>
      <c r="BF193" s="227">
        <f>IF(N193="snížená",J193,0)</f>
        <v>0</v>
      </c>
      <c r="BG193" s="227">
        <f>IF(N193="zákl. přenesená",J193,0)</f>
        <v>0</v>
      </c>
      <c r="BH193" s="227">
        <f>IF(N193="sníž. přenesená",J193,0)</f>
        <v>0</v>
      </c>
      <c r="BI193" s="227">
        <f>IF(N193="nulová",J193,0)</f>
        <v>0</v>
      </c>
      <c r="BJ193" s="19" t="s">
        <v>80</v>
      </c>
      <c r="BK193" s="227">
        <f>ROUND(I193*H193,2)</f>
        <v>0</v>
      </c>
      <c r="BL193" s="19" t="s">
        <v>135</v>
      </c>
      <c r="BM193" s="226" t="s">
        <v>2228</v>
      </c>
    </row>
    <row r="194" s="2" customFormat="1" ht="24.15" customHeight="1">
      <c r="A194" s="40"/>
      <c r="B194" s="41"/>
      <c r="C194" s="215" t="s">
        <v>1471</v>
      </c>
      <c r="D194" s="215" t="s">
        <v>190</v>
      </c>
      <c r="E194" s="216" t="s">
        <v>8212</v>
      </c>
      <c r="F194" s="217" t="s">
        <v>8213</v>
      </c>
      <c r="G194" s="218" t="s">
        <v>7613</v>
      </c>
      <c r="H194" s="219">
        <v>1</v>
      </c>
      <c r="I194" s="220"/>
      <c r="J194" s="221">
        <f>ROUND(I194*H194,2)</f>
        <v>0</v>
      </c>
      <c r="K194" s="217" t="s">
        <v>19</v>
      </c>
      <c r="L194" s="46"/>
      <c r="M194" s="222" t="s">
        <v>19</v>
      </c>
      <c r="N194" s="223" t="s">
        <v>44</v>
      </c>
      <c r="O194" s="86"/>
      <c r="P194" s="224">
        <f>O194*H194</f>
        <v>0</v>
      </c>
      <c r="Q194" s="224">
        <v>0</v>
      </c>
      <c r="R194" s="224">
        <f>Q194*H194</f>
        <v>0</v>
      </c>
      <c r="S194" s="224">
        <v>0</v>
      </c>
      <c r="T194" s="225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6" t="s">
        <v>135</v>
      </c>
      <c r="AT194" s="226" t="s">
        <v>190</v>
      </c>
      <c r="AU194" s="226" t="s">
        <v>82</v>
      </c>
      <c r="AY194" s="19" t="s">
        <v>188</v>
      </c>
      <c r="BE194" s="227">
        <f>IF(N194="základní",J194,0)</f>
        <v>0</v>
      </c>
      <c r="BF194" s="227">
        <f>IF(N194="snížená",J194,0)</f>
        <v>0</v>
      </c>
      <c r="BG194" s="227">
        <f>IF(N194="zákl. přenesená",J194,0)</f>
        <v>0</v>
      </c>
      <c r="BH194" s="227">
        <f>IF(N194="sníž. přenesená",J194,0)</f>
        <v>0</v>
      </c>
      <c r="BI194" s="227">
        <f>IF(N194="nulová",J194,0)</f>
        <v>0</v>
      </c>
      <c r="BJ194" s="19" t="s">
        <v>80</v>
      </c>
      <c r="BK194" s="227">
        <f>ROUND(I194*H194,2)</f>
        <v>0</v>
      </c>
      <c r="BL194" s="19" t="s">
        <v>135</v>
      </c>
      <c r="BM194" s="226" t="s">
        <v>2243</v>
      </c>
    </row>
    <row r="195" s="2" customFormat="1" ht="24.15" customHeight="1">
      <c r="A195" s="40"/>
      <c r="B195" s="41"/>
      <c r="C195" s="215" t="s">
        <v>1476</v>
      </c>
      <c r="D195" s="215" t="s">
        <v>190</v>
      </c>
      <c r="E195" s="216" t="s">
        <v>8214</v>
      </c>
      <c r="F195" s="217" t="s">
        <v>8215</v>
      </c>
      <c r="G195" s="218" t="s">
        <v>7613</v>
      </c>
      <c r="H195" s="219">
        <v>1</v>
      </c>
      <c r="I195" s="220"/>
      <c r="J195" s="221">
        <f>ROUND(I195*H195,2)</f>
        <v>0</v>
      </c>
      <c r="K195" s="217" t="s">
        <v>19</v>
      </c>
      <c r="L195" s="46"/>
      <c r="M195" s="222" t="s">
        <v>19</v>
      </c>
      <c r="N195" s="223" t="s">
        <v>44</v>
      </c>
      <c r="O195" s="86"/>
      <c r="P195" s="224">
        <f>O195*H195</f>
        <v>0</v>
      </c>
      <c r="Q195" s="224">
        <v>0</v>
      </c>
      <c r="R195" s="224">
        <f>Q195*H195</f>
        <v>0</v>
      </c>
      <c r="S195" s="224">
        <v>0</v>
      </c>
      <c r="T195" s="225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6" t="s">
        <v>135</v>
      </c>
      <c r="AT195" s="226" t="s">
        <v>190</v>
      </c>
      <c r="AU195" s="226" t="s">
        <v>82</v>
      </c>
      <c r="AY195" s="19" t="s">
        <v>188</v>
      </c>
      <c r="BE195" s="227">
        <f>IF(N195="základní",J195,0)</f>
        <v>0</v>
      </c>
      <c r="BF195" s="227">
        <f>IF(N195="snížená",J195,0)</f>
        <v>0</v>
      </c>
      <c r="BG195" s="227">
        <f>IF(N195="zákl. přenesená",J195,0)</f>
        <v>0</v>
      </c>
      <c r="BH195" s="227">
        <f>IF(N195="sníž. přenesená",J195,0)</f>
        <v>0</v>
      </c>
      <c r="BI195" s="227">
        <f>IF(N195="nulová",J195,0)</f>
        <v>0</v>
      </c>
      <c r="BJ195" s="19" t="s">
        <v>80</v>
      </c>
      <c r="BK195" s="227">
        <f>ROUND(I195*H195,2)</f>
        <v>0</v>
      </c>
      <c r="BL195" s="19" t="s">
        <v>135</v>
      </c>
      <c r="BM195" s="226" t="s">
        <v>2299</v>
      </c>
    </row>
    <row r="196" s="2" customFormat="1" ht="24.15" customHeight="1">
      <c r="A196" s="40"/>
      <c r="B196" s="41"/>
      <c r="C196" s="215" t="s">
        <v>1481</v>
      </c>
      <c r="D196" s="215" t="s">
        <v>190</v>
      </c>
      <c r="E196" s="216" t="s">
        <v>8216</v>
      </c>
      <c r="F196" s="217" t="s">
        <v>8217</v>
      </c>
      <c r="G196" s="218" t="s">
        <v>7613</v>
      </c>
      <c r="H196" s="219">
        <v>1</v>
      </c>
      <c r="I196" s="220"/>
      <c r="J196" s="221">
        <f>ROUND(I196*H196,2)</f>
        <v>0</v>
      </c>
      <c r="K196" s="217" t="s">
        <v>19</v>
      </c>
      <c r="L196" s="46"/>
      <c r="M196" s="222" t="s">
        <v>19</v>
      </c>
      <c r="N196" s="223" t="s">
        <v>44</v>
      </c>
      <c r="O196" s="86"/>
      <c r="P196" s="224">
        <f>O196*H196</f>
        <v>0</v>
      </c>
      <c r="Q196" s="224">
        <v>0</v>
      </c>
      <c r="R196" s="224">
        <f>Q196*H196</f>
        <v>0</v>
      </c>
      <c r="S196" s="224">
        <v>0</v>
      </c>
      <c r="T196" s="225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6" t="s">
        <v>135</v>
      </c>
      <c r="AT196" s="226" t="s">
        <v>190</v>
      </c>
      <c r="AU196" s="226" t="s">
        <v>82</v>
      </c>
      <c r="AY196" s="19" t="s">
        <v>188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19" t="s">
        <v>80</v>
      </c>
      <c r="BK196" s="227">
        <f>ROUND(I196*H196,2)</f>
        <v>0</v>
      </c>
      <c r="BL196" s="19" t="s">
        <v>135</v>
      </c>
      <c r="BM196" s="226" t="s">
        <v>2312</v>
      </c>
    </row>
    <row r="197" s="2" customFormat="1" ht="24.15" customHeight="1">
      <c r="A197" s="40"/>
      <c r="B197" s="41"/>
      <c r="C197" s="215" t="s">
        <v>1487</v>
      </c>
      <c r="D197" s="215" t="s">
        <v>190</v>
      </c>
      <c r="E197" s="216" t="s">
        <v>8218</v>
      </c>
      <c r="F197" s="217" t="s">
        <v>8219</v>
      </c>
      <c r="G197" s="218" t="s">
        <v>7613</v>
      </c>
      <c r="H197" s="219">
        <v>1</v>
      </c>
      <c r="I197" s="220"/>
      <c r="J197" s="221">
        <f>ROUND(I197*H197,2)</f>
        <v>0</v>
      </c>
      <c r="K197" s="217" t="s">
        <v>19</v>
      </c>
      <c r="L197" s="46"/>
      <c r="M197" s="222" t="s">
        <v>19</v>
      </c>
      <c r="N197" s="223" t="s">
        <v>44</v>
      </c>
      <c r="O197" s="86"/>
      <c r="P197" s="224">
        <f>O197*H197</f>
        <v>0</v>
      </c>
      <c r="Q197" s="224">
        <v>0</v>
      </c>
      <c r="R197" s="224">
        <f>Q197*H197</f>
        <v>0</v>
      </c>
      <c r="S197" s="224">
        <v>0</v>
      </c>
      <c r="T197" s="225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6" t="s">
        <v>135</v>
      </c>
      <c r="AT197" s="226" t="s">
        <v>190</v>
      </c>
      <c r="AU197" s="226" t="s">
        <v>82</v>
      </c>
      <c r="AY197" s="19" t="s">
        <v>188</v>
      </c>
      <c r="BE197" s="227">
        <f>IF(N197="základní",J197,0)</f>
        <v>0</v>
      </c>
      <c r="BF197" s="227">
        <f>IF(N197="snížená",J197,0)</f>
        <v>0</v>
      </c>
      <c r="BG197" s="227">
        <f>IF(N197="zákl. přenesená",J197,0)</f>
        <v>0</v>
      </c>
      <c r="BH197" s="227">
        <f>IF(N197="sníž. přenesená",J197,0)</f>
        <v>0</v>
      </c>
      <c r="BI197" s="227">
        <f>IF(N197="nulová",J197,0)</f>
        <v>0</v>
      </c>
      <c r="BJ197" s="19" t="s">
        <v>80</v>
      </c>
      <c r="BK197" s="227">
        <f>ROUND(I197*H197,2)</f>
        <v>0</v>
      </c>
      <c r="BL197" s="19" t="s">
        <v>135</v>
      </c>
      <c r="BM197" s="226" t="s">
        <v>2322</v>
      </c>
    </row>
    <row r="198" s="2" customFormat="1" ht="24.15" customHeight="1">
      <c r="A198" s="40"/>
      <c r="B198" s="41"/>
      <c r="C198" s="215" t="s">
        <v>1506</v>
      </c>
      <c r="D198" s="215" t="s">
        <v>190</v>
      </c>
      <c r="E198" s="216" t="s">
        <v>8220</v>
      </c>
      <c r="F198" s="217" t="s">
        <v>8221</v>
      </c>
      <c r="G198" s="218" t="s">
        <v>8222</v>
      </c>
      <c r="H198" s="219">
        <v>42</v>
      </c>
      <c r="I198" s="220"/>
      <c r="J198" s="221">
        <f>ROUND(I198*H198,2)</f>
        <v>0</v>
      </c>
      <c r="K198" s="217" t="s">
        <v>19</v>
      </c>
      <c r="L198" s="46"/>
      <c r="M198" s="222" t="s">
        <v>19</v>
      </c>
      <c r="N198" s="223" t="s">
        <v>44</v>
      </c>
      <c r="O198" s="86"/>
      <c r="P198" s="224">
        <f>O198*H198</f>
        <v>0</v>
      </c>
      <c r="Q198" s="224">
        <v>0</v>
      </c>
      <c r="R198" s="224">
        <f>Q198*H198</f>
        <v>0</v>
      </c>
      <c r="S198" s="224">
        <v>0</v>
      </c>
      <c r="T198" s="225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6" t="s">
        <v>135</v>
      </c>
      <c r="AT198" s="226" t="s">
        <v>190</v>
      </c>
      <c r="AU198" s="226" t="s">
        <v>82</v>
      </c>
      <c r="AY198" s="19" t="s">
        <v>188</v>
      </c>
      <c r="BE198" s="227">
        <f>IF(N198="základní",J198,0)</f>
        <v>0</v>
      </c>
      <c r="BF198" s="227">
        <f>IF(N198="snížená",J198,0)</f>
        <v>0</v>
      </c>
      <c r="BG198" s="227">
        <f>IF(N198="zákl. přenesená",J198,0)</f>
        <v>0</v>
      </c>
      <c r="BH198" s="227">
        <f>IF(N198="sníž. přenesená",J198,0)</f>
        <v>0</v>
      </c>
      <c r="BI198" s="227">
        <f>IF(N198="nulová",J198,0)</f>
        <v>0</v>
      </c>
      <c r="BJ198" s="19" t="s">
        <v>80</v>
      </c>
      <c r="BK198" s="227">
        <f>ROUND(I198*H198,2)</f>
        <v>0</v>
      </c>
      <c r="BL198" s="19" t="s">
        <v>135</v>
      </c>
      <c r="BM198" s="226" t="s">
        <v>2333</v>
      </c>
    </row>
    <row r="199" s="2" customFormat="1" ht="24.15" customHeight="1">
      <c r="A199" s="40"/>
      <c r="B199" s="41"/>
      <c r="C199" s="215" t="s">
        <v>1511</v>
      </c>
      <c r="D199" s="215" t="s">
        <v>190</v>
      </c>
      <c r="E199" s="216" t="s">
        <v>8223</v>
      </c>
      <c r="F199" s="217" t="s">
        <v>8224</v>
      </c>
      <c r="G199" s="218" t="s">
        <v>8222</v>
      </c>
      <c r="H199" s="219">
        <v>4</v>
      </c>
      <c r="I199" s="220"/>
      <c r="J199" s="221">
        <f>ROUND(I199*H199,2)</f>
        <v>0</v>
      </c>
      <c r="K199" s="217" t="s">
        <v>19</v>
      </c>
      <c r="L199" s="46"/>
      <c r="M199" s="222" t="s">
        <v>19</v>
      </c>
      <c r="N199" s="223" t="s">
        <v>44</v>
      </c>
      <c r="O199" s="86"/>
      <c r="P199" s="224">
        <f>O199*H199</f>
        <v>0</v>
      </c>
      <c r="Q199" s="224">
        <v>0</v>
      </c>
      <c r="R199" s="224">
        <f>Q199*H199</f>
        <v>0</v>
      </c>
      <c r="S199" s="224">
        <v>0</v>
      </c>
      <c r="T199" s="225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6" t="s">
        <v>135</v>
      </c>
      <c r="AT199" s="226" t="s">
        <v>190</v>
      </c>
      <c r="AU199" s="226" t="s">
        <v>82</v>
      </c>
      <c r="AY199" s="19" t="s">
        <v>188</v>
      </c>
      <c r="BE199" s="227">
        <f>IF(N199="základní",J199,0)</f>
        <v>0</v>
      </c>
      <c r="BF199" s="227">
        <f>IF(N199="snížená",J199,0)</f>
        <v>0</v>
      </c>
      <c r="BG199" s="227">
        <f>IF(N199="zákl. přenesená",J199,0)</f>
        <v>0</v>
      </c>
      <c r="BH199" s="227">
        <f>IF(N199="sníž. přenesená",J199,0)</f>
        <v>0</v>
      </c>
      <c r="BI199" s="227">
        <f>IF(N199="nulová",J199,0)</f>
        <v>0</v>
      </c>
      <c r="BJ199" s="19" t="s">
        <v>80</v>
      </c>
      <c r="BK199" s="227">
        <f>ROUND(I199*H199,2)</f>
        <v>0</v>
      </c>
      <c r="BL199" s="19" t="s">
        <v>135</v>
      </c>
      <c r="BM199" s="226" t="s">
        <v>2887</v>
      </c>
    </row>
    <row r="200" s="2" customFormat="1" ht="24.15" customHeight="1">
      <c r="A200" s="40"/>
      <c r="B200" s="41"/>
      <c r="C200" s="215" t="s">
        <v>1934</v>
      </c>
      <c r="D200" s="215" t="s">
        <v>190</v>
      </c>
      <c r="E200" s="216" t="s">
        <v>8225</v>
      </c>
      <c r="F200" s="217" t="s">
        <v>8226</v>
      </c>
      <c r="G200" s="218" t="s">
        <v>7613</v>
      </c>
      <c r="H200" s="219">
        <v>1</v>
      </c>
      <c r="I200" s="220"/>
      <c r="J200" s="221">
        <f>ROUND(I200*H200,2)</f>
        <v>0</v>
      </c>
      <c r="K200" s="217" t="s">
        <v>19</v>
      </c>
      <c r="L200" s="46"/>
      <c r="M200" s="222" t="s">
        <v>19</v>
      </c>
      <c r="N200" s="223" t="s">
        <v>44</v>
      </c>
      <c r="O200" s="86"/>
      <c r="P200" s="224">
        <f>O200*H200</f>
        <v>0</v>
      </c>
      <c r="Q200" s="224">
        <v>0</v>
      </c>
      <c r="R200" s="224">
        <f>Q200*H200</f>
        <v>0</v>
      </c>
      <c r="S200" s="224">
        <v>0</v>
      </c>
      <c r="T200" s="225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6" t="s">
        <v>135</v>
      </c>
      <c r="AT200" s="226" t="s">
        <v>190</v>
      </c>
      <c r="AU200" s="226" t="s">
        <v>82</v>
      </c>
      <c r="AY200" s="19" t="s">
        <v>188</v>
      </c>
      <c r="BE200" s="227">
        <f>IF(N200="základní",J200,0)</f>
        <v>0</v>
      </c>
      <c r="BF200" s="227">
        <f>IF(N200="snížená",J200,0)</f>
        <v>0</v>
      </c>
      <c r="BG200" s="227">
        <f>IF(N200="zákl. přenesená",J200,0)</f>
        <v>0</v>
      </c>
      <c r="BH200" s="227">
        <f>IF(N200="sníž. přenesená",J200,0)</f>
        <v>0</v>
      </c>
      <c r="BI200" s="227">
        <f>IF(N200="nulová",J200,0)</f>
        <v>0</v>
      </c>
      <c r="BJ200" s="19" t="s">
        <v>80</v>
      </c>
      <c r="BK200" s="227">
        <f>ROUND(I200*H200,2)</f>
        <v>0</v>
      </c>
      <c r="BL200" s="19" t="s">
        <v>135</v>
      </c>
      <c r="BM200" s="226" t="s">
        <v>2896</v>
      </c>
    </row>
    <row r="201" s="2" customFormat="1" ht="24.15" customHeight="1">
      <c r="A201" s="40"/>
      <c r="B201" s="41"/>
      <c r="C201" s="215" t="s">
        <v>1938</v>
      </c>
      <c r="D201" s="215" t="s">
        <v>190</v>
      </c>
      <c r="E201" s="216" t="s">
        <v>8227</v>
      </c>
      <c r="F201" s="217" t="s">
        <v>8228</v>
      </c>
      <c r="G201" s="218" t="s">
        <v>7613</v>
      </c>
      <c r="H201" s="219">
        <v>1</v>
      </c>
      <c r="I201" s="220"/>
      <c r="J201" s="221">
        <f>ROUND(I201*H201,2)</f>
        <v>0</v>
      </c>
      <c r="K201" s="217" t="s">
        <v>19</v>
      </c>
      <c r="L201" s="46"/>
      <c r="M201" s="222" t="s">
        <v>19</v>
      </c>
      <c r="N201" s="223" t="s">
        <v>44</v>
      </c>
      <c r="O201" s="86"/>
      <c r="P201" s="224">
        <f>O201*H201</f>
        <v>0</v>
      </c>
      <c r="Q201" s="224">
        <v>0</v>
      </c>
      <c r="R201" s="224">
        <f>Q201*H201</f>
        <v>0</v>
      </c>
      <c r="S201" s="224">
        <v>0</v>
      </c>
      <c r="T201" s="225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6" t="s">
        <v>135</v>
      </c>
      <c r="AT201" s="226" t="s">
        <v>190</v>
      </c>
      <c r="AU201" s="226" t="s">
        <v>82</v>
      </c>
      <c r="AY201" s="19" t="s">
        <v>188</v>
      </c>
      <c r="BE201" s="227">
        <f>IF(N201="základní",J201,0)</f>
        <v>0</v>
      </c>
      <c r="BF201" s="227">
        <f>IF(N201="snížená",J201,0)</f>
        <v>0</v>
      </c>
      <c r="BG201" s="227">
        <f>IF(N201="zákl. přenesená",J201,0)</f>
        <v>0</v>
      </c>
      <c r="BH201" s="227">
        <f>IF(N201="sníž. přenesená",J201,0)</f>
        <v>0</v>
      </c>
      <c r="BI201" s="227">
        <f>IF(N201="nulová",J201,0)</f>
        <v>0</v>
      </c>
      <c r="BJ201" s="19" t="s">
        <v>80</v>
      </c>
      <c r="BK201" s="227">
        <f>ROUND(I201*H201,2)</f>
        <v>0</v>
      </c>
      <c r="BL201" s="19" t="s">
        <v>135</v>
      </c>
      <c r="BM201" s="226" t="s">
        <v>2906</v>
      </c>
    </row>
    <row r="202" s="2" customFormat="1" ht="44.25" customHeight="1">
      <c r="A202" s="40"/>
      <c r="B202" s="41"/>
      <c r="C202" s="215" t="s">
        <v>1950</v>
      </c>
      <c r="D202" s="215" t="s">
        <v>190</v>
      </c>
      <c r="E202" s="216" t="s">
        <v>8229</v>
      </c>
      <c r="F202" s="217" t="s">
        <v>8230</v>
      </c>
      <c r="G202" s="218" t="s">
        <v>7613</v>
      </c>
      <c r="H202" s="219">
        <v>1</v>
      </c>
      <c r="I202" s="220"/>
      <c r="J202" s="221">
        <f>ROUND(I202*H202,2)</f>
        <v>0</v>
      </c>
      <c r="K202" s="217" t="s">
        <v>19</v>
      </c>
      <c r="L202" s="46"/>
      <c r="M202" s="222" t="s">
        <v>19</v>
      </c>
      <c r="N202" s="223" t="s">
        <v>44</v>
      </c>
      <c r="O202" s="86"/>
      <c r="P202" s="224">
        <f>O202*H202</f>
        <v>0</v>
      </c>
      <c r="Q202" s="224">
        <v>0</v>
      </c>
      <c r="R202" s="224">
        <f>Q202*H202</f>
        <v>0</v>
      </c>
      <c r="S202" s="224">
        <v>0</v>
      </c>
      <c r="T202" s="225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6" t="s">
        <v>135</v>
      </c>
      <c r="AT202" s="226" t="s">
        <v>190</v>
      </c>
      <c r="AU202" s="226" t="s">
        <v>82</v>
      </c>
      <c r="AY202" s="19" t="s">
        <v>188</v>
      </c>
      <c r="BE202" s="227">
        <f>IF(N202="základní",J202,0)</f>
        <v>0</v>
      </c>
      <c r="BF202" s="227">
        <f>IF(N202="snížená",J202,0)</f>
        <v>0</v>
      </c>
      <c r="BG202" s="227">
        <f>IF(N202="zákl. přenesená",J202,0)</f>
        <v>0</v>
      </c>
      <c r="BH202" s="227">
        <f>IF(N202="sníž. přenesená",J202,0)</f>
        <v>0</v>
      </c>
      <c r="BI202" s="227">
        <f>IF(N202="nulová",J202,0)</f>
        <v>0</v>
      </c>
      <c r="BJ202" s="19" t="s">
        <v>80</v>
      </c>
      <c r="BK202" s="227">
        <f>ROUND(I202*H202,2)</f>
        <v>0</v>
      </c>
      <c r="BL202" s="19" t="s">
        <v>135</v>
      </c>
      <c r="BM202" s="226" t="s">
        <v>2919</v>
      </c>
    </row>
    <row r="203" s="2" customFormat="1" ht="16.5" customHeight="1">
      <c r="A203" s="40"/>
      <c r="B203" s="41"/>
      <c r="C203" s="215" t="s">
        <v>1955</v>
      </c>
      <c r="D203" s="215" t="s">
        <v>190</v>
      </c>
      <c r="E203" s="216" t="s">
        <v>8231</v>
      </c>
      <c r="F203" s="217" t="s">
        <v>8232</v>
      </c>
      <c r="G203" s="218" t="s">
        <v>7613</v>
      </c>
      <c r="H203" s="219">
        <v>1</v>
      </c>
      <c r="I203" s="220"/>
      <c r="J203" s="221">
        <f>ROUND(I203*H203,2)</f>
        <v>0</v>
      </c>
      <c r="K203" s="217" t="s">
        <v>19</v>
      </c>
      <c r="L203" s="46"/>
      <c r="M203" s="267" t="s">
        <v>19</v>
      </c>
      <c r="N203" s="268" t="s">
        <v>44</v>
      </c>
      <c r="O203" s="269"/>
      <c r="P203" s="270">
        <f>O203*H203</f>
        <v>0</v>
      </c>
      <c r="Q203" s="270">
        <v>0</v>
      </c>
      <c r="R203" s="270">
        <f>Q203*H203</f>
        <v>0</v>
      </c>
      <c r="S203" s="270">
        <v>0</v>
      </c>
      <c r="T203" s="271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6" t="s">
        <v>135</v>
      </c>
      <c r="AT203" s="226" t="s">
        <v>190</v>
      </c>
      <c r="AU203" s="226" t="s">
        <v>82</v>
      </c>
      <c r="AY203" s="19" t="s">
        <v>188</v>
      </c>
      <c r="BE203" s="227">
        <f>IF(N203="základní",J203,0)</f>
        <v>0</v>
      </c>
      <c r="BF203" s="227">
        <f>IF(N203="snížená",J203,0)</f>
        <v>0</v>
      </c>
      <c r="BG203" s="227">
        <f>IF(N203="zákl. přenesená",J203,0)</f>
        <v>0</v>
      </c>
      <c r="BH203" s="227">
        <f>IF(N203="sníž. přenesená",J203,0)</f>
        <v>0</v>
      </c>
      <c r="BI203" s="227">
        <f>IF(N203="nulová",J203,0)</f>
        <v>0</v>
      </c>
      <c r="BJ203" s="19" t="s">
        <v>80</v>
      </c>
      <c r="BK203" s="227">
        <f>ROUND(I203*H203,2)</f>
        <v>0</v>
      </c>
      <c r="BL203" s="19" t="s">
        <v>135</v>
      </c>
      <c r="BM203" s="226" t="s">
        <v>2927</v>
      </c>
    </row>
    <row r="204" s="2" customFormat="1" ht="6.96" customHeight="1">
      <c r="A204" s="40"/>
      <c r="B204" s="61"/>
      <c r="C204" s="62"/>
      <c r="D204" s="62"/>
      <c r="E204" s="62"/>
      <c r="F204" s="62"/>
      <c r="G204" s="62"/>
      <c r="H204" s="62"/>
      <c r="I204" s="62"/>
      <c r="J204" s="62"/>
      <c r="K204" s="62"/>
      <c r="L204" s="46"/>
      <c r="M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</sheetData>
  <sheetProtection sheet="1" autoFilter="0" formatColumns="0" formatRows="0" objects="1" scenarios="1" spinCount="100000" saltValue="Yoip1dzmDYhLweFGu1P+mQuQVARgQaKT3eqBVz3MVH7vZNQsZQMQmjgKm2pT2KM6WT2Im3FDbzY9KsVaMBAIYw==" hashValue="w0GfAOzpj7p+jRbCW/AdbJGcBMKHxls9SWjGX9XxR5CQGNaEV9TMqc1cnvktdoFlLeC0EDai3G8JDe4Eo+IShA==" algorithmName="SHA-512" password="CC35"/>
  <autoFilter ref="C101:K20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8:H88"/>
    <mergeCell ref="E92:H92"/>
    <mergeCell ref="E90:H90"/>
    <mergeCell ref="E94:H9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148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6932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8233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ROUND(J90,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ROUND((SUM(BE90:BE190)),  2)</f>
        <v>0</v>
      </c>
      <c r="G35" s="40"/>
      <c r="H35" s="40"/>
      <c r="I35" s="160">
        <v>0.20999999999999999</v>
      </c>
      <c r="J35" s="159">
        <f>ROUND(((SUM(BE90:BE190))*I35),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ROUND((SUM(BF90:BF190)),  2)</f>
        <v>0</v>
      </c>
      <c r="G36" s="40"/>
      <c r="H36" s="40"/>
      <c r="I36" s="160">
        <v>0.14999999999999999</v>
      </c>
      <c r="J36" s="159">
        <f>ROUND(((SUM(BF90:BF190))*I36),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ROUND((SUM(BG90:BG190)),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ROUND((SUM(BH90:BH190)),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ROUND((SUM(BI90:BI190)),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6932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022 - Architektonicko - stavební řešení fasáda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J90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161</v>
      </c>
      <c r="E64" s="180"/>
      <c r="F64" s="180"/>
      <c r="G64" s="180"/>
      <c r="H64" s="180"/>
      <c r="I64" s="180"/>
      <c r="J64" s="181">
        <f>J91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164</v>
      </c>
      <c r="E65" s="185"/>
      <c r="F65" s="185"/>
      <c r="G65" s="185"/>
      <c r="H65" s="185"/>
      <c r="I65" s="185"/>
      <c r="J65" s="186">
        <f>J92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9" customFormat="1" ht="24.96" customHeight="1">
      <c r="A66" s="9"/>
      <c r="B66" s="177"/>
      <c r="C66" s="178"/>
      <c r="D66" s="179" t="s">
        <v>167</v>
      </c>
      <c r="E66" s="180"/>
      <c r="F66" s="180"/>
      <c r="G66" s="180"/>
      <c r="H66" s="180"/>
      <c r="I66" s="180"/>
      <c r="J66" s="181">
        <f>J117</f>
        <v>0</v>
      </c>
      <c r="K66" s="178"/>
      <c r="L66" s="18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3"/>
      <c r="C67" s="127"/>
      <c r="D67" s="184" t="s">
        <v>1043</v>
      </c>
      <c r="E67" s="185"/>
      <c r="F67" s="185"/>
      <c r="G67" s="185"/>
      <c r="H67" s="185"/>
      <c r="I67" s="185"/>
      <c r="J67" s="186">
        <f>J118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77"/>
      <c r="C68" s="178"/>
      <c r="D68" s="179" t="s">
        <v>172</v>
      </c>
      <c r="E68" s="180"/>
      <c r="F68" s="180"/>
      <c r="G68" s="180"/>
      <c r="H68" s="180"/>
      <c r="I68" s="180"/>
      <c r="J68" s="181">
        <f>J189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0"/>
      <c r="B69" s="41"/>
      <c r="C69" s="42"/>
      <c r="D69" s="42"/>
      <c r="E69" s="42"/>
      <c r="F69" s="42"/>
      <c r="G69" s="42"/>
      <c r="H69" s="42"/>
      <c r="I69" s="42"/>
      <c r="J69" s="42"/>
      <c r="K69" s="42"/>
      <c r="L69" s="147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6.96" customHeight="1">
      <c r="A70" s="40"/>
      <c r="B70" s="61"/>
      <c r="C70" s="62"/>
      <c r="D70" s="62"/>
      <c r="E70" s="62"/>
      <c r="F70" s="62"/>
      <c r="G70" s="62"/>
      <c r="H70" s="62"/>
      <c r="I70" s="62"/>
      <c r="J70" s="62"/>
      <c r="K70" s="6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4" s="2" customFormat="1" ht="6.96" customHeight="1">
      <c r="A74" s="40"/>
      <c r="B74" s="63"/>
      <c r="C74" s="64"/>
      <c r="D74" s="64"/>
      <c r="E74" s="64"/>
      <c r="F74" s="64"/>
      <c r="G74" s="64"/>
      <c r="H74" s="64"/>
      <c r="I74" s="64"/>
      <c r="J74" s="64"/>
      <c r="K74" s="64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24.96" customHeight="1">
      <c r="A75" s="40"/>
      <c r="B75" s="41"/>
      <c r="C75" s="25" t="s">
        <v>173</v>
      </c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16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6.5" customHeight="1">
      <c r="A78" s="40"/>
      <c r="B78" s="41"/>
      <c r="C78" s="42"/>
      <c r="D78" s="42"/>
      <c r="E78" s="172" t="str">
        <f>E7</f>
        <v>OU - stavební úpravy objektu ZW - děkanát Lékařské fakulty</v>
      </c>
      <c r="F78" s="34"/>
      <c r="G78" s="34"/>
      <c r="H78" s="34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1" customFormat="1" ht="12" customHeight="1">
      <c r="B79" s="23"/>
      <c r="C79" s="34" t="s">
        <v>153</v>
      </c>
      <c r="D79" s="24"/>
      <c r="E79" s="24"/>
      <c r="F79" s="24"/>
      <c r="G79" s="24"/>
      <c r="H79" s="24"/>
      <c r="I79" s="24"/>
      <c r="J79" s="24"/>
      <c r="K79" s="24"/>
      <c r="L79" s="22"/>
    </row>
    <row r="80" s="2" customFormat="1" ht="16.5" customHeight="1">
      <c r="A80" s="40"/>
      <c r="B80" s="41"/>
      <c r="C80" s="42"/>
      <c r="D80" s="42"/>
      <c r="E80" s="172" t="s">
        <v>6932</v>
      </c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155</v>
      </c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71" t="str">
        <f>E11</f>
        <v>022 - Architektonicko - stavební řešení fasáda</v>
      </c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21</v>
      </c>
      <c r="D84" s="42"/>
      <c r="E84" s="42"/>
      <c r="F84" s="29" t="str">
        <f>F14</f>
        <v xml:space="preserve"> </v>
      </c>
      <c r="G84" s="42"/>
      <c r="H84" s="42"/>
      <c r="I84" s="34" t="s">
        <v>23</v>
      </c>
      <c r="J84" s="74" t="str">
        <f>IF(J14="","",J14)</f>
        <v>16. 9. 2021</v>
      </c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40.05" customHeight="1">
      <c r="A86" s="40"/>
      <c r="B86" s="41"/>
      <c r="C86" s="34" t="s">
        <v>25</v>
      </c>
      <c r="D86" s="42"/>
      <c r="E86" s="42"/>
      <c r="F86" s="29" t="str">
        <f>E17</f>
        <v>Ostravská univerzita, Dvořákova 138/7, Ostrava</v>
      </c>
      <c r="G86" s="42"/>
      <c r="H86" s="42"/>
      <c r="I86" s="34" t="s">
        <v>32</v>
      </c>
      <c r="J86" s="38" t="str">
        <f>E23</f>
        <v>Ing.arch.Martin Janda,Lomná 1895, Frenštát p.R.</v>
      </c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5.15" customHeight="1">
      <c r="A87" s="40"/>
      <c r="B87" s="41"/>
      <c r="C87" s="34" t="s">
        <v>30</v>
      </c>
      <c r="D87" s="42"/>
      <c r="E87" s="42"/>
      <c r="F87" s="29" t="str">
        <f>IF(E20="","",E20)</f>
        <v>Vyplň údaj</v>
      </c>
      <c r="G87" s="42"/>
      <c r="H87" s="42"/>
      <c r="I87" s="34" t="s">
        <v>36</v>
      </c>
      <c r="J87" s="38" t="str">
        <f>E26</f>
        <v xml:space="preserve"> </v>
      </c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0.32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1" customFormat="1" ht="29.28" customHeight="1">
      <c r="A89" s="188"/>
      <c r="B89" s="189"/>
      <c r="C89" s="190" t="s">
        <v>174</v>
      </c>
      <c r="D89" s="191" t="s">
        <v>58</v>
      </c>
      <c r="E89" s="191" t="s">
        <v>54</v>
      </c>
      <c r="F89" s="191" t="s">
        <v>55</v>
      </c>
      <c r="G89" s="191" t="s">
        <v>175</v>
      </c>
      <c r="H89" s="191" t="s">
        <v>176</v>
      </c>
      <c r="I89" s="191" t="s">
        <v>177</v>
      </c>
      <c r="J89" s="191" t="s">
        <v>159</v>
      </c>
      <c r="K89" s="192" t="s">
        <v>178</v>
      </c>
      <c r="L89" s="193"/>
      <c r="M89" s="94" t="s">
        <v>19</v>
      </c>
      <c r="N89" s="95" t="s">
        <v>43</v>
      </c>
      <c r="O89" s="95" t="s">
        <v>179</v>
      </c>
      <c r="P89" s="95" t="s">
        <v>180</v>
      </c>
      <c r="Q89" s="95" t="s">
        <v>181</v>
      </c>
      <c r="R89" s="95" t="s">
        <v>182</v>
      </c>
      <c r="S89" s="95" t="s">
        <v>183</v>
      </c>
      <c r="T89" s="96" t="s">
        <v>184</v>
      </c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</row>
    <row r="90" s="2" customFormat="1" ht="22.8" customHeight="1">
      <c r="A90" s="40"/>
      <c r="B90" s="41"/>
      <c r="C90" s="101" t="s">
        <v>185</v>
      </c>
      <c r="D90" s="42"/>
      <c r="E90" s="42"/>
      <c r="F90" s="42"/>
      <c r="G90" s="42"/>
      <c r="H90" s="42"/>
      <c r="I90" s="42"/>
      <c r="J90" s="194">
        <f>BK90</f>
        <v>0</v>
      </c>
      <c r="K90" s="42"/>
      <c r="L90" s="46"/>
      <c r="M90" s="97"/>
      <c r="N90" s="195"/>
      <c r="O90" s="98"/>
      <c r="P90" s="196">
        <f>P91+P117+P189</f>
        <v>0</v>
      </c>
      <c r="Q90" s="98"/>
      <c r="R90" s="196">
        <f>R91+R117+R189</f>
        <v>1.60467392</v>
      </c>
      <c r="S90" s="98"/>
      <c r="T90" s="197">
        <f>T91+T117+T189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72</v>
      </c>
      <c r="AU90" s="19" t="s">
        <v>160</v>
      </c>
      <c r="BK90" s="198">
        <f>BK91+BK117+BK189</f>
        <v>0</v>
      </c>
    </row>
    <row r="91" s="12" customFormat="1" ht="25.92" customHeight="1">
      <c r="A91" s="12"/>
      <c r="B91" s="199"/>
      <c r="C91" s="200"/>
      <c r="D91" s="201" t="s">
        <v>72</v>
      </c>
      <c r="E91" s="202" t="s">
        <v>186</v>
      </c>
      <c r="F91" s="202" t="s">
        <v>187</v>
      </c>
      <c r="G91" s="200"/>
      <c r="H91" s="200"/>
      <c r="I91" s="203"/>
      <c r="J91" s="204">
        <f>BK91</f>
        <v>0</v>
      </c>
      <c r="K91" s="200"/>
      <c r="L91" s="205"/>
      <c r="M91" s="206"/>
      <c r="N91" s="207"/>
      <c r="O91" s="207"/>
      <c r="P91" s="208">
        <f>P92</f>
        <v>0</v>
      </c>
      <c r="Q91" s="207"/>
      <c r="R91" s="208">
        <f>R92</f>
        <v>0</v>
      </c>
      <c r="S91" s="207"/>
      <c r="T91" s="209">
        <f>T92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0" t="s">
        <v>80</v>
      </c>
      <c r="AT91" s="211" t="s">
        <v>72</v>
      </c>
      <c r="AU91" s="211" t="s">
        <v>73</v>
      </c>
      <c r="AY91" s="210" t="s">
        <v>188</v>
      </c>
      <c r="BK91" s="212">
        <f>BK92</f>
        <v>0</v>
      </c>
    </row>
    <row r="92" s="12" customFormat="1" ht="22.8" customHeight="1">
      <c r="A92" s="12"/>
      <c r="B92" s="199"/>
      <c r="C92" s="200"/>
      <c r="D92" s="201" t="s">
        <v>72</v>
      </c>
      <c r="E92" s="213" t="s">
        <v>239</v>
      </c>
      <c r="F92" s="213" t="s">
        <v>240</v>
      </c>
      <c r="G92" s="200"/>
      <c r="H92" s="200"/>
      <c r="I92" s="203"/>
      <c r="J92" s="214">
        <f>BK92</f>
        <v>0</v>
      </c>
      <c r="K92" s="200"/>
      <c r="L92" s="205"/>
      <c r="M92" s="206"/>
      <c r="N92" s="207"/>
      <c r="O92" s="207"/>
      <c r="P92" s="208">
        <f>SUM(P93:P116)</f>
        <v>0</v>
      </c>
      <c r="Q92" s="207"/>
      <c r="R92" s="208">
        <f>SUM(R93:R116)</f>
        <v>0</v>
      </c>
      <c r="S92" s="207"/>
      <c r="T92" s="209">
        <f>SUM(T93:T116)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0" t="s">
        <v>80</v>
      </c>
      <c r="AT92" s="211" t="s">
        <v>72</v>
      </c>
      <c r="AU92" s="211" t="s">
        <v>80</v>
      </c>
      <c r="AY92" s="210" t="s">
        <v>188</v>
      </c>
      <c r="BK92" s="212">
        <f>SUM(BK93:BK116)</f>
        <v>0</v>
      </c>
    </row>
    <row r="93" s="2" customFormat="1" ht="24.15" customHeight="1">
      <c r="A93" s="40"/>
      <c r="B93" s="41"/>
      <c r="C93" s="215" t="s">
        <v>80</v>
      </c>
      <c r="D93" s="215" t="s">
        <v>190</v>
      </c>
      <c r="E93" s="216" t="s">
        <v>241</v>
      </c>
      <c r="F93" s="217" t="s">
        <v>242</v>
      </c>
      <c r="G93" s="218" t="s">
        <v>243</v>
      </c>
      <c r="H93" s="219">
        <v>372.60599999999999</v>
      </c>
      <c r="I93" s="220"/>
      <c r="J93" s="221">
        <f>ROUND(I93*H93,2)</f>
        <v>0</v>
      </c>
      <c r="K93" s="217" t="s">
        <v>194</v>
      </c>
      <c r="L93" s="46"/>
      <c r="M93" s="222" t="s">
        <v>19</v>
      </c>
      <c r="N93" s="223" t="s">
        <v>44</v>
      </c>
      <c r="O93" s="86"/>
      <c r="P93" s="224">
        <f>O93*H93</f>
        <v>0</v>
      </c>
      <c r="Q93" s="224">
        <v>0</v>
      </c>
      <c r="R93" s="224">
        <f>Q93*H93</f>
        <v>0</v>
      </c>
      <c r="S93" s="224">
        <v>0</v>
      </c>
      <c r="T93" s="225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6" t="s">
        <v>135</v>
      </c>
      <c r="AT93" s="226" t="s">
        <v>190</v>
      </c>
      <c r="AU93" s="226" t="s">
        <v>82</v>
      </c>
      <c r="AY93" s="19" t="s">
        <v>188</v>
      </c>
      <c r="BE93" s="227">
        <f>IF(N93="základní",J93,0)</f>
        <v>0</v>
      </c>
      <c r="BF93" s="227">
        <f>IF(N93="snížená",J93,0)</f>
        <v>0</v>
      </c>
      <c r="BG93" s="227">
        <f>IF(N93="zákl. přenesená",J93,0)</f>
        <v>0</v>
      </c>
      <c r="BH93" s="227">
        <f>IF(N93="sníž. přenesená",J93,0)</f>
        <v>0</v>
      </c>
      <c r="BI93" s="227">
        <f>IF(N93="nulová",J93,0)</f>
        <v>0</v>
      </c>
      <c r="BJ93" s="19" t="s">
        <v>80</v>
      </c>
      <c r="BK93" s="227">
        <f>ROUND(I93*H93,2)</f>
        <v>0</v>
      </c>
      <c r="BL93" s="19" t="s">
        <v>135</v>
      </c>
      <c r="BM93" s="226" t="s">
        <v>8234</v>
      </c>
    </row>
    <row r="94" s="2" customFormat="1">
      <c r="A94" s="40"/>
      <c r="B94" s="41"/>
      <c r="C94" s="42"/>
      <c r="D94" s="228" t="s">
        <v>196</v>
      </c>
      <c r="E94" s="42"/>
      <c r="F94" s="229" t="s">
        <v>245</v>
      </c>
      <c r="G94" s="42"/>
      <c r="H94" s="42"/>
      <c r="I94" s="230"/>
      <c r="J94" s="42"/>
      <c r="K94" s="42"/>
      <c r="L94" s="46"/>
      <c r="M94" s="231"/>
      <c r="N94" s="232"/>
      <c r="O94" s="86"/>
      <c r="P94" s="86"/>
      <c r="Q94" s="86"/>
      <c r="R94" s="86"/>
      <c r="S94" s="86"/>
      <c r="T94" s="87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196</v>
      </c>
      <c r="AU94" s="19" t="s">
        <v>82</v>
      </c>
    </row>
    <row r="95" s="14" customFormat="1">
      <c r="A95" s="14"/>
      <c r="B95" s="244"/>
      <c r="C95" s="245"/>
      <c r="D95" s="235" t="s">
        <v>198</v>
      </c>
      <c r="E95" s="246" t="s">
        <v>19</v>
      </c>
      <c r="F95" s="247" t="s">
        <v>8235</v>
      </c>
      <c r="G95" s="245"/>
      <c r="H95" s="248">
        <v>372.60599999999999</v>
      </c>
      <c r="I95" s="249"/>
      <c r="J95" s="245"/>
      <c r="K95" s="245"/>
      <c r="L95" s="250"/>
      <c r="M95" s="251"/>
      <c r="N95" s="252"/>
      <c r="O95" s="252"/>
      <c r="P95" s="252"/>
      <c r="Q95" s="252"/>
      <c r="R95" s="252"/>
      <c r="S95" s="252"/>
      <c r="T95" s="253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T95" s="254" t="s">
        <v>198</v>
      </c>
      <c r="AU95" s="254" t="s">
        <v>82</v>
      </c>
      <c r="AV95" s="14" t="s">
        <v>82</v>
      </c>
      <c r="AW95" s="14" t="s">
        <v>35</v>
      </c>
      <c r="AX95" s="14" t="s">
        <v>73</v>
      </c>
      <c r="AY95" s="254" t="s">
        <v>188</v>
      </c>
    </row>
    <row r="96" s="15" customFormat="1">
      <c r="A96" s="15"/>
      <c r="B96" s="255"/>
      <c r="C96" s="256"/>
      <c r="D96" s="235" t="s">
        <v>198</v>
      </c>
      <c r="E96" s="257" t="s">
        <v>19</v>
      </c>
      <c r="F96" s="258" t="s">
        <v>229</v>
      </c>
      <c r="G96" s="256"/>
      <c r="H96" s="259">
        <v>372.60599999999999</v>
      </c>
      <c r="I96" s="260"/>
      <c r="J96" s="256"/>
      <c r="K96" s="256"/>
      <c r="L96" s="261"/>
      <c r="M96" s="262"/>
      <c r="N96" s="263"/>
      <c r="O96" s="263"/>
      <c r="P96" s="263"/>
      <c r="Q96" s="263"/>
      <c r="R96" s="263"/>
      <c r="S96" s="263"/>
      <c r="T96" s="264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T96" s="265" t="s">
        <v>198</v>
      </c>
      <c r="AU96" s="265" t="s">
        <v>82</v>
      </c>
      <c r="AV96" s="15" t="s">
        <v>135</v>
      </c>
      <c r="AW96" s="15" t="s">
        <v>35</v>
      </c>
      <c r="AX96" s="15" t="s">
        <v>80</v>
      </c>
      <c r="AY96" s="265" t="s">
        <v>188</v>
      </c>
    </row>
    <row r="97" s="2" customFormat="1" ht="24.15" customHeight="1">
      <c r="A97" s="40"/>
      <c r="B97" s="41"/>
      <c r="C97" s="215" t="s">
        <v>82</v>
      </c>
      <c r="D97" s="215" t="s">
        <v>190</v>
      </c>
      <c r="E97" s="216" t="s">
        <v>248</v>
      </c>
      <c r="F97" s="217" t="s">
        <v>249</v>
      </c>
      <c r="G97" s="218" t="s">
        <v>243</v>
      </c>
      <c r="H97" s="219">
        <v>44712.720000000001</v>
      </c>
      <c r="I97" s="220"/>
      <c r="J97" s="221">
        <f>ROUND(I97*H97,2)</f>
        <v>0</v>
      </c>
      <c r="K97" s="217" t="s">
        <v>194</v>
      </c>
      <c r="L97" s="46"/>
      <c r="M97" s="222" t="s">
        <v>19</v>
      </c>
      <c r="N97" s="223" t="s">
        <v>44</v>
      </c>
      <c r="O97" s="86"/>
      <c r="P97" s="224">
        <f>O97*H97</f>
        <v>0</v>
      </c>
      <c r="Q97" s="224">
        <v>0</v>
      </c>
      <c r="R97" s="224">
        <f>Q97*H97</f>
        <v>0</v>
      </c>
      <c r="S97" s="224">
        <v>0</v>
      </c>
      <c r="T97" s="225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6" t="s">
        <v>135</v>
      </c>
      <c r="AT97" s="226" t="s">
        <v>190</v>
      </c>
      <c r="AU97" s="226" t="s">
        <v>82</v>
      </c>
      <c r="AY97" s="19" t="s">
        <v>188</v>
      </c>
      <c r="BE97" s="227">
        <f>IF(N97="základní",J97,0)</f>
        <v>0</v>
      </c>
      <c r="BF97" s="227">
        <f>IF(N97="snížená",J97,0)</f>
        <v>0</v>
      </c>
      <c r="BG97" s="227">
        <f>IF(N97="zákl. přenesená",J97,0)</f>
        <v>0</v>
      </c>
      <c r="BH97" s="227">
        <f>IF(N97="sníž. přenesená",J97,0)</f>
        <v>0</v>
      </c>
      <c r="BI97" s="227">
        <f>IF(N97="nulová",J97,0)</f>
        <v>0</v>
      </c>
      <c r="BJ97" s="19" t="s">
        <v>80</v>
      </c>
      <c r="BK97" s="227">
        <f>ROUND(I97*H97,2)</f>
        <v>0</v>
      </c>
      <c r="BL97" s="19" t="s">
        <v>135</v>
      </c>
      <c r="BM97" s="226" t="s">
        <v>8236</v>
      </c>
    </row>
    <row r="98" s="2" customFormat="1">
      <c r="A98" s="40"/>
      <c r="B98" s="41"/>
      <c r="C98" s="42"/>
      <c r="D98" s="228" t="s">
        <v>196</v>
      </c>
      <c r="E98" s="42"/>
      <c r="F98" s="229" t="s">
        <v>251</v>
      </c>
      <c r="G98" s="42"/>
      <c r="H98" s="42"/>
      <c r="I98" s="230"/>
      <c r="J98" s="42"/>
      <c r="K98" s="42"/>
      <c r="L98" s="46"/>
      <c r="M98" s="231"/>
      <c r="N98" s="232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196</v>
      </c>
      <c r="AU98" s="19" t="s">
        <v>82</v>
      </c>
    </row>
    <row r="99" s="14" customFormat="1">
      <c r="A99" s="14"/>
      <c r="B99" s="244"/>
      <c r="C99" s="245"/>
      <c r="D99" s="235" t="s">
        <v>198</v>
      </c>
      <c r="E99" s="246" t="s">
        <v>19</v>
      </c>
      <c r="F99" s="247" t="s">
        <v>8237</v>
      </c>
      <c r="G99" s="245"/>
      <c r="H99" s="248">
        <v>44712.720000000001</v>
      </c>
      <c r="I99" s="249"/>
      <c r="J99" s="245"/>
      <c r="K99" s="245"/>
      <c r="L99" s="250"/>
      <c r="M99" s="251"/>
      <c r="N99" s="252"/>
      <c r="O99" s="252"/>
      <c r="P99" s="252"/>
      <c r="Q99" s="252"/>
      <c r="R99" s="252"/>
      <c r="S99" s="252"/>
      <c r="T99" s="253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4" t="s">
        <v>198</v>
      </c>
      <c r="AU99" s="254" t="s">
        <v>82</v>
      </c>
      <c r="AV99" s="14" t="s">
        <v>82</v>
      </c>
      <c r="AW99" s="14" t="s">
        <v>35</v>
      </c>
      <c r="AX99" s="14" t="s">
        <v>73</v>
      </c>
      <c r="AY99" s="254" t="s">
        <v>188</v>
      </c>
    </row>
    <row r="100" s="15" customFormat="1">
      <c r="A100" s="15"/>
      <c r="B100" s="255"/>
      <c r="C100" s="256"/>
      <c r="D100" s="235" t="s">
        <v>198</v>
      </c>
      <c r="E100" s="257" t="s">
        <v>19</v>
      </c>
      <c r="F100" s="258" t="s">
        <v>229</v>
      </c>
      <c r="G100" s="256"/>
      <c r="H100" s="259">
        <v>44712.720000000001</v>
      </c>
      <c r="I100" s="260"/>
      <c r="J100" s="256"/>
      <c r="K100" s="256"/>
      <c r="L100" s="261"/>
      <c r="M100" s="262"/>
      <c r="N100" s="263"/>
      <c r="O100" s="263"/>
      <c r="P100" s="263"/>
      <c r="Q100" s="263"/>
      <c r="R100" s="263"/>
      <c r="S100" s="263"/>
      <c r="T100" s="264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T100" s="265" t="s">
        <v>198</v>
      </c>
      <c r="AU100" s="265" t="s">
        <v>82</v>
      </c>
      <c r="AV100" s="15" t="s">
        <v>135</v>
      </c>
      <c r="AW100" s="15" t="s">
        <v>35</v>
      </c>
      <c r="AX100" s="15" t="s">
        <v>80</v>
      </c>
      <c r="AY100" s="265" t="s">
        <v>188</v>
      </c>
    </row>
    <row r="101" s="2" customFormat="1" ht="24.15" customHeight="1">
      <c r="A101" s="40"/>
      <c r="B101" s="41"/>
      <c r="C101" s="215" t="s">
        <v>129</v>
      </c>
      <c r="D101" s="215" t="s">
        <v>190</v>
      </c>
      <c r="E101" s="216" t="s">
        <v>254</v>
      </c>
      <c r="F101" s="217" t="s">
        <v>255</v>
      </c>
      <c r="G101" s="218" t="s">
        <v>243</v>
      </c>
      <c r="H101" s="219">
        <v>372.60599999999999</v>
      </c>
      <c r="I101" s="220"/>
      <c r="J101" s="221">
        <f>ROUND(I101*H101,2)</f>
        <v>0</v>
      </c>
      <c r="K101" s="217" t="s">
        <v>194</v>
      </c>
      <c r="L101" s="46"/>
      <c r="M101" s="222" t="s">
        <v>19</v>
      </c>
      <c r="N101" s="223" t="s">
        <v>44</v>
      </c>
      <c r="O101" s="86"/>
      <c r="P101" s="224">
        <f>O101*H101</f>
        <v>0</v>
      </c>
      <c r="Q101" s="224">
        <v>0</v>
      </c>
      <c r="R101" s="224">
        <f>Q101*H101</f>
        <v>0</v>
      </c>
      <c r="S101" s="224">
        <v>0</v>
      </c>
      <c r="T101" s="225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6" t="s">
        <v>135</v>
      </c>
      <c r="AT101" s="226" t="s">
        <v>190</v>
      </c>
      <c r="AU101" s="226" t="s">
        <v>82</v>
      </c>
      <c r="AY101" s="19" t="s">
        <v>188</v>
      </c>
      <c r="BE101" s="227">
        <f>IF(N101="základní",J101,0)</f>
        <v>0</v>
      </c>
      <c r="BF101" s="227">
        <f>IF(N101="snížená",J101,0)</f>
        <v>0</v>
      </c>
      <c r="BG101" s="227">
        <f>IF(N101="zákl. přenesená",J101,0)</f>
        <v>0</v>
      </c>
      <c r="BH101" s="227">
        <f>IF(N101="sníž. přenesená",J101,0)</f>
        <v>0</v>
      </c>
      <c r="BI101" s="227">
        <f>IF(N101="nulová",J101,0)</f>
        <v>0</v>
      </c>
      <c r="BJ101" s="19" t="s">
        <v>80</v>
      </c>
      <c r="BK101" s="227">
        <f>ROUND(I101*H101,2)</f>
        <v>0</v>
      </c>
      <c r="BL101" s="19" t="s">
        <v>135</v>
      </c>
      <c r="BM101" s="226" t="s">
        <v>8238</v>
      </c>
    </row>
    <row r="102" s="2" customFormat="1">
      <c r="A102" s="40"/>
      <c r="B102" s="41"/>
      <c r="C102" s="42"/>
      <c r="D102" s="228" t="s">
        <v>196</v>
      </c>
      <c r="E102" s="42"/>
      <c r="F102" s="229" t="s">
        <v>257</v>
      </c>
      <c r="G102" s="42"/>
      <c r="H102" s="42"/>
      <c r="I102" s="230"/>
      <c r="J102" s="42"/>
      <c r="K102" s="42"/>
      <c r="L102" s="46"/>
      <c r="M102" s="231"/>
      <c r="N102" s="232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196</v>
      </c>
      <c r="AU102" s="19" t="s">
        <v>82</v>
      </c>
    </row>
    <row r="103" s="14" customFormat="1">
      <c r="A103" s="14"/>
      <c r="B103" s="244"/>
      <c r="C103" s="245"/>
      <c r="D103" s="235" t="s">
        <v>198</v>
      </c>
      <c r="E103" s="246" t="s">
        <v>19</v>
      </c>
      <c r="F103" s="247" t="s">
        <v>8235</v>
      </c>
      <c r="G103" s="245"/>
      <c r="H103" s="248">
        <v>372.60599999999999</v>
      </c>
      <c r="I103" s="249"/>
      <c r="J103" s="245"/>
      <c r="K103" s="245"/>
      <c r="L103" s="250"/>
      <c r="M103" s="251"/>
      <c r="N103" s="252"/>
      <c r="O103" s="252"/>
      <c r="P103" s="252"/>
      <c r="Q103" s="252"/>
      <c r="R103" s="252"/>
      <c r="S103" s="252"/>
      <c r="T103" s="25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4" t="s">
        <v>198</v>
      </c>
      <c r="AU103" s="254" t="s">
        <v>82</v>
      </c>
      <c r="AV103" s="14" t="s">
        <v>82</v>
      </c>
      <c r="AW103" s="14" t="s">
        <v>35</v>
      </c>
      <c r="AX103" s="14" t="s">
        <v>73</v>
      </c>
      <c r="AY103" s="254" t="s">
        <v>188</v>
      </c>
    </row>
    <row r="104" s="15" customFormat="1">
      <c r="A104" s="15"/>
      <c r="B104" s="255"/>
      <c r="C104" s="256"/>
      <c r="D104" s="235" t="s">
        <v>198</v>
      </c>
      <c r="E104" s="257" t="s">
        <v>19</v>
      </c>
      <c r="F104" s="258" t="s">
        <v>229</v>
      </c>
      <c r="G104" s="256"/>
      <c r="H104" s="259">
        <v>372.60599999999999</v>
      </c>
      <c r="I104" s="260"/>
      <c r="J104" s="256"/>
      <c r="K104" s="256"/>
      <c r="L104" s="261"/>
      <c r="M104" s="262"/>
      <c r="N104" s="263"/>
      <c r="O104" s="263"/>
      <c r="P104" s="263"/>
      <c r="Q104" s="263"/>
      <c r="R104" s="263"/>
      <c r="S104" s="263"/>
      <c r="T104" s="264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65" t="s">
        <v>198</v>
      </c>
      <c r="AU104" s="265" t="s">
        <v>82</v>
      </c>
      <c r="AV104" s="15" t="s">
        <v>135</v>
      </c>
      <c r="AW104" s="15" t="s">
        <v>35</v>
      </c>
      <c r="AX104" s="15" t="s">
        <v>80</v>
      </c>
      <c r="AY104" s="265" t="s">
        <v>188</v>
      </c>
    </row>
    <row r="105" s="2" customFormat="1" ht="16.5" customHeight="1">
      <c r="A105" s="40"/>
      <c r="B105" s="41"/>
      <c r="C105" s="215" t="s">
        <v>135</v>
      </c>
      <c r="D105" s="215" t="s">
        <v>190</v>
      </c>
      <c r="E105" s="216" t="s">
        <v>259</v>
      </c>
      <c r="F105" s="217" t="s">
        <v>260</v>
      </c>
      <c r="G105" s="218" t="s">
        <v>243</v>
      </c>
      <c r="H105" s="219">
        <v>372.60599999999999</v>
      </c>
      <c r="I105" s="220"/>
      <c r="J105" s="221">
        <f>ROUND(I105*H105,2)</f>
        <v>0</v>
      </c>
      <c r="K105" s="217" t="s">
        <v>194</v>
      </c>
      <c r="L105" s="46"/>
      <c r="M105" s="222" t="s">
        <v>19</v>
      </c>
      <c r="N105" s="223" t="s">
        <v>44</v>
      </c>
      <c r="O105" s="86"/>
      <c r="P105" s="224">
        <f>O105*H105</f>
        <v>0</v>
      </c>
      <c r="Q105" s="224">
        <v>0</v>
      </c>
      <c r="R105" s="224">
        <f>Q105*H105</f>
        <v>0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135</v>
      </c>
      <c r="AT105" s="226" t="s">
        <v>190</v>
      </c>
      <c r="AU105" s="226" t="s">
        <v>82</v>
      </c>
      <c r="AY105" s="19" t="s">
        <v>188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135</v>
      </c>
      <c r="BM105" s="226" t="s">
        <v>8239</v>
      </c>
    </row>
    <row r="106" s="2" customFormat="1">
      <c r="A106" s="40"/>
      <c r="B106" s="41"/>
      <c r="C106" s="42"/>
      <c r="D106" s="228" t="s">
        <v>196</v>
      </c>
      <c r="E106" s="42"/>
      <c r="F106" s="229" t="s">
        <v>262</v>
      </c>
      <c r="G106" s="42"/>
      <c r="H106" s="42"/>
      <c r="I106" s="230"/>
      <c r="J106" s="42"/>
      <c r="K106" s="42"/>
      <c r="L106" s="46"/>
      <c r="M106" s="231"/>
      <c r="N106" s="232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196</v>
      </c>
      <c r="AU106" s="19" t="s">
        <v>82</v>
      </c>
    </row>
    <row r="107" s="14" customFormat="1">
      <c r="A107" s="14"/>
      <c r="B107" s="244"/>
      <c r="C107" s="245"/>
      <c r="D107" s="235" t="s">
        <v>198</v>
      </c>
      <c r="E107" s="246" t="s">
        <v>19</v>
      </c>
      <c r="F107" s="247" t="s">
        <v>8235</v>
      </c>
      <c r="G107" s="245"/>
      <c r="H107" s="248">
        <v>372.60599999999999</v>
      </c>
      <c r="I107" s="249"/>
      <c r="J107" s="245"/>
      <c r="K107" s="245"/>
      <c r="L107" s="250"/>
      <c r="M107" s="251"/>
      <c r="N107" s="252"/>
      <c r="O107" s="252"/>
      <c r="P107" s="252"/>
      <c r="Q107" s="252"/>
      <c r="R107" s="252"/>
      <c r="S107" s="252"/>
      <c r="T107" s="253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4" t="s">
        <v>198</v>
      </c>
      <c r="AU107" s="254" t="s">
        <v>82</v>
      </c>
      <c r="AV107" s="14" t="s">
        <v>82</v>
      </c>
      <c r="AW107" s="14" t="s">
        <v>35</v>
      </c>
      <c r="AX107" s="14" t="s">
        <v>73</v>
      </c>
      <c r="AY107" s="254" t="s">
        <v>188</v>
      </c>
    </row>
    <row r="108" s="15" customFormat="1">
      <c r="A108" s="15"/>
      <c r="B108" s="255"/>
      <c r="C108" s="256"/>
      <c r="D108" s="235" t="s">
        <v>198</v>
      </c>
      <c r="E108" s="257" t="s">
        <v>19</v>
      </c>
      <c r="F108" s="258" t="s">
        <v>229</v>
      </c>
      <c r="G108" s="256"/>
      <c r="H108" s="259">
        <v>372.60599999999999</v>
      </c>
      <c r="I108" s="260"/>
      <c r="J108" s="256"/>
      <c r="K108" s="256"/>
      <c r="L108" s="261"/>
      <c r="M108" s="262"/>
      <c r="N108" s="263"/>
      <c r="O108" s="263"/>
      <c r="P108" s="263"/>
      <c r="Q108" s="263"/>
      <c r="R108" s="263"/>
      <c r="S108" s="263"/>
      <c r="T108" s="264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5" t="s">
        <v>198</v>
      </c>
      <c r="AU108" s="265" t="s">
        <v>82</v>
      </c>
      <c r="AV108" s="15" t="s">
        <v>135</v>
      </c>
      <c r="AW108" s="15" t="s">
        <v>35</v>
      </c>
      <c r="AX108" s="15" t="s">
        <v>80</v>
      </c>
      <c r="AY108" s="265" t="s">
        <v>188</v>
      </c>
    </row>
    <row r="109" s="2" customFormat="1" ht="16.5" customHeight="1">
      <c r="A109" s="40"/>
      <c r="B109" s="41"/>
      <c r="C109" s="215" t="s">
        <v>253</v>
      </c>
      <c r="D109" s="215" t="s">
        <v>190</v>
      </c>
      <c r="E109" s="216" t="s">
        <v>264</v>
      </c>
      <c r="F109" s="217" t="s">
        <v>265</v>
      </c>
      <c r="G109" s="218" t="s">
        <v>243</v>
      </c>
      <c r="H109" s="219">
        <v>44712.720000000001</v>
      </c>
      <c r="I109" s="220"/>
      <c r="J109" s="221">
        <f>ROUND(I109*H109,2)</f>
        <v>0</v>
      </c>
      <c r="K109" s="217" t="s">
        <v>194</v>
      </c>
      <c r="L109" s="46"/>
      <c r="M109" s="222" t="s">
        <v>19</v>
      </c>
      <c r="N109" s="223" t="s">
        <v>44</v>
      </c>
      <c r="O109" s="86"/>
      <c r="P109" s="224">
        <f>O109*H109</f>
        <v>0</v>
      </c>
      <c r="Q109" s="224">
        <v>0</v>
      </c>
      <c r="R109" s="224">
        <f>Q109*H109</f>
        <v>0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135</v>
      </c>
      <c r="AT109" s="226" t="s">
        <v>190</v>
      </c>
      <c r="AU109" s="226" t="s">
        <v>82</v>
      </c>
      <c r="AY109" s="19" t="s">
        <v>188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135</v>
      </c>
      <c r="BM109" s="226" t="s">
        <v>8240</v>
      </c>
    </row>
    <row r="110" s="2" customFormat="1">
      <c r="A110" s="40"/>
      <c r="B110" s="41"/>
      <c r="C110" s="42"/>
      <c r="D110" s="228" t="s">
        <v>196</v>
      </c>
      <c r="E110" s="42"/>
      <c r="F110" s="229" t="s">
        <v>267</v>
      </c>
      <c r="G110" s="42"/>
      <c r="H110" s="42"/>
      <c r="I110" s="230"/>
      <c r="J110" s="42"/>
      <c r="K110" s="42"/>
      <c r="L110" s="46"/>
      <c r="M110" s="231"/>
      <c r="N110" s="232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196</v>
      </c>
      <c r="AU110" s="19" t="s">
        <v>82</v>
      </c>
    </row>
    <row r="111" s="14" customFormat="1">
      <c r="A111" s="14"/>
      <c r="B111" s="244"/>
      <c r="C111" s="245"/>
      <c r="D111" s="235" t="s">
        <v>198</v>
      </c>
      <c r="E111" s="246" t="s">
        <v>19</v>
      </c>
      <c r="F111" s="247" t="s">
        <v>8237</v>
      </c>
      <c r="G111" s="245"/>
      <c r="H111" s="248">
        <v>44712.720000000001</v>
      </c>
      <c r="I111" s="249"/>
      <c r="J111" s="245"/>
      <c r="K111" s="245"/>
      <c r="L111" s="250"/>
      <c r="M111" s="251"/>
      <c r="N111" s="252"/>
      <c r="O111" s="252"/>
      <c r="P111" s="252"/>
      <c r="Q111" s="252"/>
      <c r="R111" s="252"/>
      <c r="S111" s="252"/>
      <c r="T111" s="253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4" t="s">
        <v>198</v>
      </c>
      <c r="AU111" s="254" t="s">
        <v>82</v>
      </c>
      <c r="AV111" s="14" t="s">
        <v>82</v>
      </c>
      <c r="AW111" s="14" t="s">
        <v>35</v>
      </c>
      <c r="AX111" s="14" t="s">
        <v>73</v>
      </c>
      <c r="AY111" s="254" t="s">
        <v>188</v>
      </c>
    </row>
    <row r="112" s="15" customFormat="1">
      <c r="A112" s="15"/>
      <c r="B112" s="255"/>
      <c r="C112" s="256"/>
      <c r="D112" s="235" t="s">
        <v>198</v>
      </c>
      <c r="E112" s="257" t="s">
        <v>19</v>
      </c>
      <c r="F112" s="258" t="s">
        <v>229</v>
      </c>
      <c r="G112" s="256"/>
      <c r="H112" s="259">
        <v>44712.720000000001</v>
      </c>
      <c r="I112" s="260"/>
      <c r="J112" s="256"/>
      <c r="K112" s="256"/>
      <c r="L112" s="261"/>
      <c r="M112" s="262"/>
      <c r="N112" s="263"/>
      <c r="O112" s="263"/>
      <c r="P112" s="263"/>
      <c r="Q112" s="263"/>
      <c r="R112" s="263"/>
      <c r="S112" s="263"/>
      <c r="T112" s="264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5" t="s">
        <v>198</v>
      </c>
      <c r="AU112" s="265" t="s">
        <v>82</v>
      </c>
      <c r="AV112" s="15" t="s">
        <v>135</v>
      </c>
      <c r="AW112" s="15" t="s">
        <v>35</v>
      </c>
      <c r="AX112" s="15" t="s">
        <v>80</v>
      </c>
      <c r="AY112" s="265" t="s">
        <v>188</v>
      </c>
    </row>
    <row r="113" s="2" customFormat="1" ht="16.5" customHeight="1">
      <c r="A113" s="40"/>
      <c r="B113" s="41"/>
      <c r="C113" s="215" t="s">
        <v>258</v>
      </c>
      <c r="D113" s="215" t="s">
        <v>190</v>
      </c>
      <c r="E113" s="216" t="s">
        <v>269</v>
      </c>
      <c r="F113" s="217" t="s">
        <v>270</v>
      </c>
      <c r="G113" s="218" t="s">
        <v>243</v>
      </c>
      <c r="H113" s="219">
        <v>372.60599999999999</v>
      </c>
      <c r="I113" s="220"/>
      <c r="J113" s="221">
        <f>ROUND(I113*H113,2)</f>
        <v>0</v>
      </c>
      <c r="K113" s="217" t="s">
        <v>194</v>
      </c>
      <c r="L113" s="46"/>
      <c r="M113" s="222" t="s">
        <v>19</v>
      </c>
      <c r="N113" s="223" t="s">
        <v>44</v>
      </c>
      <c r="O113" s="86"/>
      <c r="P113" s="224">
        <f>O113*H113</f>
        <v>0</v>
      </c>
      <c r="Q113" s="224">
        <v>0</v>
      </c>
      <c r="R113" s="224">
        <f>Q113*H113</f>
        <v>0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135</v>
      </c>
      <c r="AT113" s="226" t="s">
        <v>190</v>
      </c>
      <c r="AU113" s="226" t="s">
        <v>82</v>
      </c>
      <c r="AY113" s="19" t="s">
        <v>188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135</v>
      </c>
      <c r="BM113" s="226" t="s">
        <v>8241</v>
      </c>
    </row>
    <row r="114" s="2" customFormat="1">
      <c r="A114" s="40"/>
      <c r="B114" s="41"/>
      <c r="C114" s="42"/>
      <c r="D114" s="228" t="s">
        <v>196</v>
      </c>
      <c r="E114" s="42"/>
      <c r="F114" s="229" t="s">
        <v>272</v>
      </c>
      <c r="G114" s="42"/>
      <c r="H114" s="42"/>
      <c r="I114" s="230"/>
      <c r="J114" s="42"/>
      <c r="K114" s="42"/>
      <c r="L114" s="46"/>
      <c r="M114" s="231"/>
      <c r="N114" s="232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196</v>
      </c>
      <c r="AU114" s="19" t="s">
        <v>82</v>
      </c>
    </row>
    <row r="115" s="14" customFormat="1">
      <c r="A115" s="14"/>
      <c r="B115" s="244"/>
      <c r="C115" s="245"/>
      <c r="D115" s="235" t="s">
        <v>198</v>
      </c>
      <c r="E115" s="246" t="s">
        <v>19</v>
      </c>
      <c r="F115" s="247" t="s">
        <v>8235</v>
      </c>
      <c r="G115" s="245"/>
      <c r="H115" s="248">
        <v>372.60599999999999</v>
      </c>
      <c r="I115" s="249"/>
      <c r="J115" s="245"/>
      <c r="K115" s="245"/>
      <c r="L115" s="250"/>
      <c r="M115" s="251"/>
      <c r="N115" s="252"/>
      <c r="O115" s="252"/>
      <c r="P115" s="252"/>
      <c r="Q115" s="252"/>
      <c r="R115" s="252"/>
      <c r="S115" s="252"/>
      <c r="T115" s="25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4" t="s">
        <v>198</v>
      </c>
      <c r="AU115" s="254" t="s">
        <v>82</v>
      </c>
      <c r="AV115" s="14" t="s">
        <v>82</v>
      </c>
      <c r="AW115" s="14" t="s">
        <v>35</v>
      </c>
      <c r="AX115" s="14" t="s">
        <v>73</v>
      </c>
      <c r="AY115" s="254" t="s">
        <v>188</v>
      </c>
    </row>
    <row r="116" s="15" customFormat="1">
      <c r="A116" s="15"/>
      <c r="B116" s="255"/>
      <c r="C116" s="256"/>
      <c r="D116" s="235" t="s">
        <v>198</v>
      </c>
      <c r="E116" s="257" t="s">
        <v>19</v>
      </c>
      <c r="F116" s="258" t="s">
        <v>229</v>
      </c>
      <c r="G116" s="256"/>
      <c r="H116" s="259">
        <v>372.60599999999999</v>
      </c>
      <c r="I116" s="260"/>
      <c r="J116" s="256"/>
      <c r="K116" s="256"/>
      <c r="L116" s="261"/>
      <c r="M116" s="262"/>
      <c r="N116" s="263"/>
      <c r="O116" s="263"/>
      <c r="P116" s="263"/>
      <c r="Q116" s="263"/>
      <c r="R116" s="263"/>
      <c r="S116" s="263"/>
      <c r="T116" s="264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5" t="s">
        <v>198</v>
      </c>
      <c r="AU116" s="265" t="s">
        <v>82</v>
      </c>
      <c r="AV116" s="15" t="s">
        <v>135</v>
      </c>
      <c r="AW116" s="15" t="s">
        <v>35</v>
      </c>
      <c r="AX116" s="15" t="s">
        <v>80</v>
      </c>
      <c r="AY116" s="265" t="s">
        <v>188</v>
      </c>
    </row>
    <row r="117" s="12" customFormat="1" ht="25.92" customHeight="1">
      <c r="A117" s="12"/>
      <c r="B117" s="199"/>
      <c r="C117" s="200"/>
      <c r="D117" s="201" t="s">
        <v>72</v>
      </c>
      <c r="E117" s="202" t="s">
        <v>408</v>
      </c>
      <c r="F117" s="202" t="s">
        <v>409</v>
      </c>
      <c r="G117" s="200"/>
      <c r="H117" s="200"/>
      <c r="I117" s="203"/>
      <c r="J117" s="204">
        <f>BK117</f>
        <v>0</v>
      </c>
      <c r="K117" s="200"/>
      <c r="L117" s="205"/>
      <c r="M117" s="206"/>
      <c r="N117" s="207"/>
      <c r="O117" s="207"/>
      <c r="P117" s="208">
        <f>P118</f>
        <v>0</v>
      </c>
      <c r="Q117" s="207"/>
      <c r="R117" s="208">
        <f>R118</f>
        <v>1.60467392</v>
      </c>
      <c r="S117" s="207"/>
      <c r="T117" s="209">
        <f>T118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10" t="s">
        <v>82</v>
      </c>
      <c r="AT117" s="211" t="s">
        <v>72</v>
      </c>
      <c r="AU117" s="211" t="s">
        <v>73</v>
      </c>
      <c r="AY117" s="210" t="s">
        <v>188</v>
      </c>
      <c r="BK117" s="212">
        <f>BK118</f>
        <v>0</v>
      </c>
    </row>
    <row r="118" s="12" customFormat="1" ht="22.8" customHeight="1">
      <c r="A118" s="12"/>
      <c r="B118" s="199"/>
      <c r="C118" s="200"/>
      <c r="D118" s="201" t="s">
        <v>72</v>
      </c>
      <c r="E118" s="213" t="s">
        <v>1379</v>
      </c>
      <c r="F118" s="213" t="s">
        <v>1380</v>
      </c>
      <c r="G118" s="200"/>
      <c r="H118" s="200"/>
      <c r="I118" s="203"/>
      <c r="J118" s="214">
        <f>BK118</f>
        <v>0</v>
      </c>
      <c r="K118" s="200"/>
      <c r="L118" s="205"/>
      <c r="M118" s="206"/>
      <c r="N118" s="207"/>
      <c r="O118" s="207"/>
      <c r="P118" s="208">
        <f>SUM(P119:P188)</f>
        <v>0</v>
      </c>
      <c r="Q118" s="207"/>
      <c r="R118" s="208">
        <f>SUM(R119:R188)</f>
        <v>1.60467392</v>
      </c>
      <c r="S118" s="207"/>
      <c r="T118" s="209">
        <f>SUM(T119:T188)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10" t="s">
        <v>82</v>
      </c>
      <c r="AT118" s="211" t="s">
        <v>72</v>
      </c>
      <c r="AU118" s="211" t="s">
        <v>80</v>
      </c>
      <c r="AY118" s="210" t="s">
        <v>188</v>
      </c>
      <c r="BK118" s="212">
        <f>SUM(BK119:BK188)</f>
        <v>0</v>
      </c>
    </row>
    <row r="119" s="2" customFormat="1" ht="24.15" customHeight="1">
      <c r="A119" s="40"/>
      <c r="B119" s="41"/>
      <c r="C119" s="215" t="s">
        <v>263</v>
      </c>
      <c r="D119" s="215" t="s">
        <v>190</v>
      </c>
      <c r="E119" s="216" t="s">
        <v>8242</v>
      </c>
      <c r="F119" s="217" t="s">
        <v>8243</v>
      </c>
      <c r="G119" s="218" t="s">
        <v>243</v>
      </c>
      <c r="H119" s="219">
        <v>366.34300000000002</v>
      </c>
      <c r="I119" s="220"/>
      <c r="J119" s="221">
        <f>ROUND(I119*H119,2)</f>
        <v>0</v>
      </c>
      <c r="K119" s="217" t="s">
        <v>194</v>
      </c>
      <c r="L119" s="46"/>
      <c r="M119" s="222" t="s">
        <v>19</v>
      </c>
      <c r="N119" s="223" t="s">
        <v>44</v>
      </c>
      <c r="O119" s="86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342</v>
      </c>
      <c r="AT119" s="226" t="s">
        <v>190</v>
      </c>
      <c r="AU119" s="226" t="s">
        <v>82</v>
      </c>
      <c r="AY119" s="19" t="s">
        <v>188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342</v>
      </c>
      <c r="BM119" s="226" t="s">
        <v>8244</v>
      </c>
    </row>
    <row r="120" s="2" customFormat="1">
      <c r="A120" s="40"/>
      <c r="B120" s="41"/>
      <c r="C120" s="42"/>
      <c r="D120" s="228" t="s">
        <v>196</v>
      </c>
      <c r="E120" s="42"/>
      <c r="F120" s="229" t="s">
        <v>8245</v>
      </c>
      <c r="G120" s="42"/>
      <c r="H120" s="42"/>
      <c r="I120" s="230"/>
      <c r="J120" s="42"/>
      <c r="K120" s="42"/>
      <c r="L120" s="46"/>
      <c r="M120" s="231"/>
      <c r="N120" s="232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196</v>
      </c>
      <c r="AU120" s="19" t="s">
        <v>82</v>
      </c>
    </row>
    <row r="121" s="13" customFormat="1">
      <c r="A121" s="13"/>
      <c r="B121" s="233"/>
      <c r="C121" s="234"/>
      <c r="D121" s="235" t="s">
        <v>198</v>
      </c>
      <c r="E121" s="236" t="s">
        <v>19</v>
      </c>
      <c r="F121" s="237" t="s">
        <v>3640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198</v>
      </c>
      <c r="AU121" s="243" t="s">
        <v>82</v>
      </c>
      <c r="AV121" s="13" t="s">
        <v>80</v>
      </c>
      <c r="AW121" s="13" t="s">
        <v>35</v>
      </c>
      <c r="AX121" s="13" t="s">
        <v>73</v>
      </c>
      <c r="AY121" s="243" t="s">
        <v>188</v>
      </c>
    </row>
    <row r="122" s="13" customFormat="1">
      <c r="A122" s="13"/>
      <c r="B122" s="233"/>
      <c r="C122" s="234"/>
      <c r="D122" s="235" t="s">
        <v>198</v>
      </c>
      <c r="E122" s="236" t="s">
        <v>19</v>
      </c>
      <c r="F122" s="237" t="s">
        <v>3405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198</v>
      </c>
      <c r="AU122" s="243" t="s">
        <v>82</v>
      </c>
      <c r="AV122" s="13" t="s">
        <v>80</v>
      </c>
      <c r="AW122" s="13" t="s">
        <v>35</v>
      </c>
      <c r="AX122" s="13" t="s">
        <v>73</v>
      </c>
      <c r="AY122" s="243" t="s">
        <v>188</v>
      </c>
    </row>
    <row r="123" s="14" customFormat="1">
      <c r="A123" s="14"/>
      <c r="B123" s="244"/>
      <c r="C123" s="245"/>
      <c r="D123" s="235" t="s">
        <v>198</v>
      </c>
      <c r="E123" s="246" t="s">
        <v>19</v>
      </c>
      <c r="F123" s="247" t="s">
        <v>3659</v>
      </c>
      <c r="G123" s="245"/>
      <c r="H123" s="248">
        <v>77.016999999999996</v>
      </c>
      <c r="I123" s="249"/>
      <c r="J123" s="245"/>
      <c r="K123" s="245"/>
      <c r="L123" s="250"/>
      <c r="M123" s="251"/>
      <c r="N123" s="252"/>
      <c r="O123" s="252"/>
      <c r="P123" s="252"/>
      <c r="Q123" s="252"/>
      <c r="R123" s="252"/>
      <c r="S123" s="252"/>
      <c r="T123" s="25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4" t="s">
        <v>198</v>
      </c>
      <c r="AU123" s="254" t="s">
        <v>82</v>
      </c>
      <c r="AV123" s="14" t="s">
        <v>82</v>
      </c>
      <c r="AW123" s="14" t="s">
        <v>35</v>
      </c>
      <c r="AX123" s="14" t="s">
        <v>73</v>
      </c>
      <c r="AY123" s="254" t="s">
        <v>188</v>
      </c>
    </row>
    <row r="124" s="13" customFormat="1">
      <c r="A124" s="13"/>
      <c r="B124" s="233"/>
      <c r="C124" s="234"/>
      <c r="D124" s="235" t="s">
        <v>198</v>
      </c>
      <c r="E124" s="236" t="s">
        <v>19</v>
      </c>
      <c r="F124" s="237" t="s">
        <v>3388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198</v>
      </c>
      <c r="AU124" s="243" t="s">
        <v>82</v>
      </c>
      <c r="AV124" s="13" t="s">
        <v>80</v>
      </c>
      <c r="AW124" s="13" t="s">
        <v>35</v>
      </c>
      <c r="AX124" s="13" t="s">
        <v>73</v>
      </c>
      <c r="AY124" s="243" t="s">
        <v>188</v>
      </c>
    </row>
    <row r="125" s="14" customFormat="1">
      <c r="A125" s="14"/>
      <c r="B125" s="244"/>
      <c r="C125" s="245"/>
      <c r="D125" s="235" t="s">
        <v>198</v>
      </c>
      <c r="E125" s="246" t="s">
        <v>19</v>
      </c>
      <c r="F125" s="247" t="s">
        <v>3660</v>
      </c>
      <c r="G125" s="245"/>
      <c r="H125" s="248">
        <v>55.137999999999998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198</v>
      </c>
      <c r="AU125" s="254" t="s">
        <v>82</v>
      </c>
      <c r="AV125" s="14" t="s">
        <v>82</v>
      </c>
      <c r="AW125" s="14" t="s">
        <v>35</v>
      </c>
      <c r="AX125" s="14" t="s">
        <v>73</v>
      </c>
      <c r="AY125" s="254" t="s">
        <v>188</v>
      </c>
    </row>
    <row r="126" s="13" customFormat="1">
      <c r="A126" s="13"/>
      <c r="B126" s="233"/>
      <c r="C126" s="234"/>
      <c r="D126" s="235" t="s">
        <v>198</v>
      </c>
      <c r="E126" s="236" t="s">
        <v>19</v>
      </c>
      <c r="F126" s="237" t="s">
        <v>3417</v>
      </c>
      <c r="G126" s="234"/>
      <c r="H126" s="236" t="s">
        <v>19</v>
      </c>
      <c r="I126" s="238"/>
      <c r="J126" s="234"/>
      <c r="K126" s="234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198</v>
      </c>
      <c r="AU126" s="243" t="s">
        <v>82</v>
      </c>
      <c r="AV126" s="13" t="s">
        <v>80</v>
      </c>
      <c r="AW126" s="13" t="s">
        <v>35</v>
      </c>
      <c r="AX126" s="13" t="s">
        <v>73</v>
      </c>
      <c r="AY126" s="243" t="s">
        <v>188</v>
      </c>
    </row>
    <row r="127" s="14" customFormat="1">
      <c r="A127" s="14"/>
      <c r="B127" s="244"/>
      <c r="C127" s="245"/>
      <c r="D127" s="235" t="s">
        <v>198</v>
      </c>
      <c r="E127" s="246" t="s">
        <v>19</v>
      </c>
      <c r="F127" s="247" t="s">
        <v>3661</v>
      </c>
      <c r="G127" s="245"/>
      <c r="H127" s="248">
        <v>85.183999999999998</v>
      </c>
      <c r="I127" s="249"/>
      <c r="J127" s="245"/>
      <c r="K127" s="245"/>
      <c r="L127" s="250"/>
      <c r="M127" s="251"/>
      <c r="N127" s="252"/>
      <c r="O127" s="252"/>
      <c r="P127" s="252"/>
      <c r="Q127" s="252"/>
      <c r="R127" s="252"/>
      <c r="S127" s="252"/>
      <c r="T127" s="253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4" t="s">
        <v>198</v>
      </c>
      <c r="AU127" s="254" t="s">
        <v>82</v>
      </c>
      <c r="AV127" s="14" t="s">
        <v>82</v>
      </c>
      <c r="AW127" s="14" t="s">
        <v>35</v>
      </c>
      <c r="AX127" s="14" t="s">
        <v>73</v>
      </c>
      <c r="AY127" s="254" t="s">
        <v>188</v>
      </c>
    </row>
    <row r="128" s="14" customFormat="1">
      <c r="A128" s="14"/>
      <c r="B128" s="244"/>
      <c r="C128" s="245"/>
      <c r="D128" s="235" t="s">
        <v>198</v>
      </c>
      <c r="E128" s="246" t="s">
        <v>19</v>
      </c>
      <c r="F128" s="247" t="s">
        <v>3662</v>
      </c>
      <c r="G128" s="245"/>
      <c r="H128" s="248">
        <v>21.893000000000001</v>
      </c>
      <c r="I128" s="249"/>
      <c r="J128" s="245"/>
      <c r="K128" s="245"/>
      <c r="L128" s="250"/>
      <c r="M128" s="251"/>
      <c r="N128" s="252"/>
      <c r="O128" s="252"/>
      <c r="P128" s="252"/>
      <c r="Q128" s="252"/>
      <c r="R128" s="252"/>
      <c r="S128" s="252"/>
      <c r="T128" s="25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4" t="s">
        <v>198</v>
      </c>
      <c r="AU128" s="254" t="s">
        <v>82</v>
      </c>
      <c r="AV128" s="14" t="s">
        <v>82</v>
      </c>
      <c r="AW128" s="14" t="s">
        <v>35</v>
      </c>
      <c r="AX128" s="14" t="s">
        <v>73</v>
      </c>
      <c r="AY128" s="254" t="s">
        <v>188</v>
      </c>
    </row>
    <row r="129" s="14" customFormat="1">
      <c r="A129" s="14"/>
      <c r="B129" s="244"/>
      <c r="C129" s="245"/>
      <c r="D129" s="235" t="s">
        <v>198</v>
      </c>
      <c r="E129" s="246" t="s">
        <v>19</v>
      </c>
      <c r="F129" s="247" t="s">
        <v>662</v>
      </c>
      <c r="G129" s="245"/>
      <c r="H129" s="248">
        <v>-3.391</v>
      </c>
      <c r="I129" s="249"/>
      <c r="J129" s="245"/>
      <c r="K129" s="245"/>
      <c r="L129" s="250"/>
      <c r="M129" s="251"/>
      <c r="N129" s="252"/>
      <c r="O129" s="252"/>
      <c r="P129" s="252"/>
      <c r="Q129" s="252"/>
      <c r="R129" s="252"/>
      <c r="S129" s="252"/>
      <c r="T129" s="253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4" t="s">
        <v>198</v>
      </c>
      <c r="AU129" s="254" t="s">
        <v>82</v>
      </c>
      <c r="AV129" s="14" t="s">
        <v>82</v>
      </c>
      <c r="AW129" s="14" t="s">
        <v>35</v>
      </c>
      <c r="AX129" s="14" t="s">
        <v>73</v>
      </c>
      <c r="AY129" s="254" t="s">
        <v>188</v>
      </c>
    </row>
    <row r="130" s="14" customFormat="1">
      <c r="A130" s="14"/>
      <c r="B130" s="244"/>
      <c r="C130" s="245"/>
      <c r="D130" s="235" t="s">
        <v>198</v>
      </c>
      <c r="E130" s="246" t="s">
        <v>19</v>
      </c>
      <c r="F130" s="247" t="s">
        <v>663</v>
      </c>
      <c r="G130" s="245"/>
      <c r="H130" s="248">
        <v>-5.0869999999999997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198</v>
      </c>
      <c r="AU130" s="254" t="s">
        <v>82</v>
      </c>
      <c r="AV130" s="14" t="s">
        <v>82</v>
      </c>
      <c r="AW130" s="14" t="s">
        <v>35</v>
      </c>
      <c r="AX130" s="14" t="s">
        <v>73</v>
      </c>
      <c r="AY130" s="254" t="s">
        <v>188</v>
      </c>
    </row>
    <row r="131" s="14" customFormat="1">
      <c r="A131" s="14"/>
      <c r="B131" s="244"/>
      <c r="C131" s="245"/>
      <c r="D131" s="235" t="s">
        <v>198</v>
      </c>
      <c r="E131" s="246" t="s">
        <v>19</v>
      </c>
      <c r="F131" s="247" t="s">
        <v>664</v>
      </c>
      <c r="G131" s="245"/>
      <c r="H131" s="248">
        <v>-1.5700000000000001</v>
      </c>
      <c r="I131" s="249"/>
      <c r="J131" s="245"/>
      <c r="K131" s="245"/>
      <c r="L131" s="250"/>
      <c r="M131" s="251"/>
      <c r="N131" s="252"/>
      <c r="O131" s="252"/>
      <c r="P131" s="252"/>
      <c r="Q131" s="252"/>
      <c r="R131" s="252"/>
      <c r="S131" s="252"/>
      <c r="T131" s="253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4" t="s">
        <v>198</v>
      </c>
      <c r="AU131" s="254" t="s">
        <v>82</v>
      </c>
      <c r="AV131" s="14" t="s">
        <v>82</v>
      </c>
      <c r="AW131" s="14" t="s">
        <v>35</v>
      </c>
      <c r="AX131" s="14" t="s">
        <v>73</v>
      </c>
      <c r="AY131" s="254" t="s">
        <v>188</v>
      </c>
    </row>
    <row r="132" s="14" customFormat="1">
      <c r="A132" s="14"/>
      <c r="B132" s="244"/>
      <c r="C132" s="245"/>
      <c r="D132" s="235" t="s">
        <v>198</v>
      </c>
      <c r="E132" s="246" t="s">
        <v>19</v>
      </c>
      <c r="F132" s="247" t="s">
        <v>3088</v>
      </c>
      <c r="G132" s="245"/>
      <c r="H132" s="248">
        <v>-2.0499999999999998</v>
      </c>
      <c r="I132" s="249"/>
      <c r="J132" s="245"/>
      <c r="K132" s="245"/>
      <c r="L132" s="250"/>
      <c r="M132" s="251"/>
      <c r="N132" s="252"/>
      <c r="O132" s="252"/>
      <c r="P132" s="252"/>
      <c r="Q132" s="252"/>
      <c r="R132" s="252"/>
      <c r="S132" s="252"/>
      <c r="T132" s="253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4" t="s">
        <v>198</v>
      </c>
      <c r="AU132" s="254" t="s">
        <v>82</v>
      </c>
      <c r="AV132" s="14" t="s">
        <v>82</v>
      </c>
      <c r="AW132" s="14" t="s">
        <v>35</v>
      </c>
      <c r="AX132" s="14" t="s">
        <v>73</v>
      </c>
      <c r="AY132" s="254" t="s">
        <v>188</v>
      </c>
    </row>
    <row r="133" s="13" customFormat="1">
      <c r="A133" s="13"/>
      <c r="B133" s="233"/>
      <c r="C133" s="234"/>
      <c r="D133" s="235" t="s">
        <v>198</v>
      </c>
      <c r="E133" s="236" t="s">
        <v>19</v>
      </c>
      <c r="F133" s="237" t="s">
        <v>3423</v>
      </c>
      <c r="G133" s="234"/>
      <c r="H133" s="236" t="s">
        <v>19</v>
      </c>
      <c r="I133" s="238"/>
      <c r="J133" s="234"/>
      <c r="K133" s="234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198</v>
      </c>
      <c r="AU133" s="243" t="s">
        <v>82</v>
      </c>
      <c r="AV133" s="13" t="s">
        <v>80</v>
      </c>
      <c r="AW133" s="13" t="s">
        <v>35</v>
      </c>
      <c r="AX133" s="13" t="s">
        <v>73</v>
      </c>
      <c r="AY133" s="243" t="s">
        <v>188</v>
      </c>
    </row>
    <row r="134" s="14" customFormat="1">
      <c r="A134" s="14"/>
      <c r="B134" s="244"/>
      <c r="C134" s="245"/>
      <c r="D134" s="235" t="s">
        <v>198</v>
      </c>
      <c r="E134" s="246" t="s">
        <v>19</v>
      </c>
      <c r="F134" s="247" t="s">
        <v>3662</v>
      </c>
      <c r="G134" s="245"/>
      <c r="H134" s="248">
        <v>21.893000000000001</v>
      </c>
      <c r="I134" s="249"/>
      <c r="J134" s="245"/>
      <c r="K134" s="245"/>
      <c r="L134" s="250"/>
      <c r="M134" s="251"/>
      <c r="N134" s="252"/>
      <c r="O134" s="252"/>
      <c r="P134" s="252"/>
      <c r="Q134" s="252"/>
      <c r="R134" s="252"/>
      <c r="S134" s="252"/>
      <c r="T134" s="253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4" t="s">
        <v>198</v>
      </c>
      <c r="AU134" s="254" t="s">
        <v>82</v>
      </c>
      <c r="AV134" s="14" t="s">
        <v>82</v>
      </c>
      <c r="AW134" s="14" t="s">
        <v>35</v>
      </c>
      <c r="AX134" s="14" t="s">
        <v>73</v>
      </c>
      <c r="AY134" s="254" t="s">
        <v>188</v>
      </c>
    </row>
    <row r="135" s="13" customFormat="1">
      <c r="A135" s="13"/>
      <c r="B135" s="233"/>
      <c r="C135" s="234"/>
      <c r="D135" s="235" t="s">
        <v>198</v>
      </c>
      <c r="E135" s="236" t="s">
        <v>19</v>
      </c>
      <c r="F135" s="237" t="s">
        <v>3663</v>
      </c>
      <c r="G135" s="234"/>
      <c r="H135" s="236" t="s">
        <v>19</v>
      </c>
      <c r="I135" s="238"/>
      <c r="J135" s="234"/>
      <c r="K135" s="234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198</v>
      </c>
      <c r="AU135" s="243" t="s">
        <v>82</v>
      </c>
      <c r="AV135" s="13" t="s">
        <v>80</v>
      </c>
      <c r="AW135" s="13" t="s">
        <v>35</v>
      </c>
      <c r="AX135" s="13" t="s">
        <v>73</v>
      </c>
      <c r="AY135" s="243" t="s">
        <v>188</v>
      </c>
    </row>
    <row r="136" s="14" customFormat="1">
      <c r="A136" s="14"/>
      <c r="B136" s="244"/>
      <c r="C136" s="245"/>
      <c r="D136" s="235" t="s">
        <v>198</v>
      </c>
      <c r="E136" s="246" t="s">
        <v>19</v>
      </c>
      <c r="F136" s="247" t="s">
        <v>3664</v>
      </c>
      <c r="G136" s="245"/>
      <c r="H136" s="248">
        <v>58.658000000000001</v>
      </c>
      <c r="I136" s="249"/>
      <c r="J136" s="245"/>
      <c r="K136" s="245"/>
      <c r="L136" s="250"/>
      <c r="M136" s="251"/>
      <c r="N136" s="252"/>
      <c r="O136" s="252"/>
      <c r="P136" s="252"/>
      <c r="Q136" s="252"/>
      <c r="R136" s="252"/>
      <c r="S136" s="252"/>
      <c r="T136" s="25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4" t="s">
        <v>198</v>
      </c>
      <c r="AU136" s="254" t="s">
        <v>82</v>
      </c>
      <c r="AV136" s="14" t="s">
        <v>82</v>
      </c>
      <c r="AW136" s="14" t="s">
        <v>35</v>
      </c>
      <c r="AX136" s="14" t="s">
        <v>73</v>
      </c>
      <c r="AY136" s="254" t="s">
        <v>188</v>
      </c>
    </row>
    <row r="137" s="13" customFormat="1">
      <c r="A137" s="13"/>
      <c r="B137" s="233"/>
      <c r="C137" s="234"/>
      <c r="D137" s="235" t="s">
        <v>198</v>
      </c>
      <c r="E137" s="236" t="s">
        <v>19</v>
      </c>
      <c r="F137" s="237" t="s">
        <v>3665</v>
      </c>
      <c r="G137" s="234"/>
      <c r="H137" s="236" t="s">
        <v>19</v>
      </c>
      <c r="I137" s="238"/>
      <c r="J137" s="234"/>
      <c r="K137" s="234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198</v>
      </c>
      <c r="AU137" s="243" t="s">
        <v>82</v>
      </c>
      <c r="AV137" s="13" t="s">
        <v>80</v>
      </c>
      <c r="AW137" s="13" t="s">
        <v>35</v>
      </c>
      <c r="AX137" s="13" t="s">
        <v>73</v>
      </c>
      <c r="AY137" s="243" t="s">
        <v>188</v>
      </c>
    </row>
    <row r="138" s="14" customFormat="1">
      <c r="A138" s="14"/>
      <c r="B138" s="244"/>
      <c r="C138" s="245"/>
      <c r="D138" s="235" t="s">
        <v>198</v>
      </c>
      <c r="E138" s="246" t="s">
        <v>19</v>
      </c>
      <c r="F138" s="247" t="s">
        <v>3664</v>
      </c>
      <c r="G138" s="245"/>
      <c r="H138" s="248">
        <v>58.658000000000001</v>
      </c>
      <c r="I138" s="249"/>
      <c r="J138" s="245"/>
      <c r="K138" s="245"/>
      <c r="L138" s="250"/>
      <c r="M138" s="251"/>
      <c r="N138" s="252"/>
      <c r="O138" s="252"/>
      <c r="P138" s="252"/>
      <c r="Q138" s="252"/>
      <c r="R138" s="252"/>
      <c r="S138" s="252"/>
      <c r="T138" s="253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4" t="s">
        <v>198</v>
      </c>
      <c r="AU138" s="254" t="s">
        <v>82</v>
      </c>
      <c r="AV138" s="14" t="s">
        <v>82</v>
      </c>
      <c r="AW138" s="14" t="s">
        <v>35</v>
      </c>
      <c r="AX138" s="14" t="s">
        <v>73</v>
      </c>
      <c r="AY138" s="254" t="s">
        <v>188</v>
      </c>
    </row>
    <row r="139" s="15" customFormat="1">
      <c r="A139" s="15"/>
      <c r="B139" s="255"/>
      <c r="C139" s="256"/>
      <c r="D139" s="235" t="s">
        <v>198</v>
      </c>
      <c r="E139" s="257" t="s">
        <v>19</v>
      </c>
      <c r="F139" s="258" t="s">
        <v>229</v>
      </c>
      <c r="G139" s="256"/>
      <c r="H139" s="259">
        <v>366.34300000000002</v>
      </c>
      <c r="I139" s="260"/>
      <c r="J139" s="256"/>
      <c r="K139" s="256"/>
      <c r="L139" s="261"/>
      <c r="M139" s="262"/>
      <c r="N139" s="263"/>
      <c r="O139" s="263"/>
      <c r="P139" s="263"/>
      <c r="Q139" s="263"/>
      <c r="R139" s="263"/>
      <c r="S139" s="263"/>
      <c r="T139" s="264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5" t="s">
        <v>198</v>
      </c>
      <c r="AU139" s="265" t="s">
        <v>82</v>
      </c>
      <c r="AV139" s="15" t="s">
        <v>135</v>
      </c>
      <c r="AW139" s="15" t="s">
        <v>35</v>
      </c>
      <c r="AX139" s="15" t="s">
        <v>80</v>
      </c>
      <c r="AY139" s="265" t="s">
        <v>188</v>
      </c>
    </row>
    <row r="140" s="2" customFormat="1" ht="16.5" customHeight="1">
      <c r="A140" s="40"/>
      <c r="B140" s="41"/>
      <c r="C140" s="272" t="s">
        <v>268</v>
      </c>
      <c r="D140" s="272" t="s">
        <v>522</v>
      </c>
      <c r="E140" s="273" t="s">
        <v>8246</v>
      </c>
      <c r="F140" s="274" t="s">
        <v>8247</v>
      </c>
      <c r="G140" s="275" t="s">
        <v>243</v>
      </c>
      <c r="H140" s="276">
        <v>384.66000000000002</v>
      </c>
      <c r="I140" s="277"/>
      <c r="J140" s="278">
        <f>ROUND(I140*H140,2)</f>
        <v>0</v>
      </c>
      <c r="K140" s="274" t="s">
        <v>452</v>
      </c>
      <c r="L140" s="279"/>
      <c r="M140" s="280" t="s">
        <v>19</v>
      </c>
      <c r="N140" s="281" t="s">
        <v>44</v>
      </c>
      <c r="O140" s="86"/>
      <c r="P140" s="224">
        <f>O140*H140</f>
        <v>0</v>
      </c>
      <c r="Q140" s="224">
        <v>0</v>
      </c>
      <c r="R140" s="224">
        <f>Q140*H140</f>
        <v>0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630</v>
      </c>
      <c r="AT140" s="226" t="s">
        <v>522</v>
      </c>
      <c r="AU140" s="226" t="s">
        <v>82</v>
      </c>
      <c r="AY140" s="19" t="s">
        <v>188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342</v>
      </c>
      <c r="BM140" s="226" t="s">
        <v>8248</v>
      </c>
    </row>
    <row r="141" s="13" customFormat="1">
      <c r="A141" s="13"/>
      <c r="B141" s="233"/>
      <c r="C141" s="234"/>
      <c r="D141" s="235" t="s">
        <v>198</v>
      </c>
      <c r="E141" s="236" t="s">
        <v>19</v>
      </c>
      <c r="F141" s="237" t="s">
        <v>3640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198</v>
      </c>
      <c r="AU141" s="243" t="s">
        <v>82</v>
      </c>
      <c r="AV141" s="13" t="s">
        <v>80</v>
      </c>
      <c r="AW141" s="13" t="s">
        <v>35</v>
      </c>
      <c r="AX141" s="13" t="s">
        <v>73</v>
      </c>
      <c r="AY141" s="243" t="s">
        <v>188</v>
      </c>
    </row>
    <row r="142" s="13" customFormat="1">
      <c r="A142" s="13"/>
      <c r="B142" s="233"/>
      <c r="C142" s="234"/>
      <c r="D142" s="235" t="s">
        <v>198</v>
      </c>
      <c r="E142" s="236" t="s">
        <v>19</v>
      </c>
      <c r="F142" s="237" t="s">
        <v>3405</v>
      </c>
      <c r="G142" s="234"/>
      <c r="H142" s="236" t="s">
        <v>19</v>
      </c>
      <c r="I142" s="238"/>
      <c r="J142" s="234"/>
      <c r="K142" s="234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198</v>
      </c>
      <c r="AU142" s="243" t="s">
        <v>82</v>
      </c>
      <c r="AV142" s="13" t="s">
        <v>80</v>
      </c>
      <c r="AW142" s="13" t="s">
        <v>35</v>
      </c>
      <c r="AX142" s="13" t="s">
        <v>73</v>
      </c>
      <c r="AY142" s="243" t="s">
        <v>188</v>
      </c>
    </row>
    <row r="143" s="14" customFormat="1">
      <c r="A143" s="14"/>
      <c r="B143" s="244"/>
      <c r="C143" s="245"/>
      <c r="D143" s="235" t="s">
        <v>198</v>
      </c>
      <c r="E143" s="246" t="s">
        <v>19</v>
      </c>
      <c r="F143" s="247" t="s">
        <v>3659</v>
      </c>
      <c r="G143" s="245"/>
      <c r="H143" s="248">
        <v>77.016999999999996</v>
      </c>
      <c r="I143" s="249"/>
      <c r="J143" s="245"/>
      <c r="K143" s="245"/>
      <c r="L143" s="250"/>
      <c r="M143" s="251"/>
      <c r="N143" s="252"/>
      <c r="O143" s="252"/>
      <c r="P143" s="252"/>
      <c r="Q143" s="252"/>
      <c r="R143" s="252"/>
      <c r="S143" s="252"/>
      <c r="T143" s="253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4" t="s">
        <v>198</v>
      </c>
      <c r="AU143" s="254" t="s">
        <v>82</v>
      </c>
      <c r="AV143" s="14" t="s">
        <v>82</v>
      </c>
      <c r="AW143" s="14" t="s">
        <v>35</v>
      </c>
      <c r="AX143" s="14" t="s">
        <v>73</v>
      </c>
      <c r="AY143" s="254" t="s">
        <v>188</v>
      </c>
    </row>
    <row r="144" s="13" customFormat="1">
      <c r="A144" s="13"/>
      <c r="B144" s="233"/>
      <c r="C144" s="234"/>
      <c r="D144" s="235" t="s">
        <v>198</v>
      </c>
      <c r="E144" s="236" t="s">
        <v>19</v>
      </c>
      <c r="F144" s="237" t="s">
        <v>3388</v>
      </c>
      <c r="G144" s="234"/>
      <c r="H144" s="236" t="s">
        <v>19</v>
      </c>
      <c r="I144" s="238"/>
      <c r="J144" s="234"/>
      <c r="K144" s="234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198</v>
      </c>
      <c r="AU144" s="243" t="s">
        <v>82</v>
      </c>
      <c r="AV144" s="13" t="s">
        <v>80</v>
      </c>
      <c r="AW144" s="13" t="s">
        <v>35</v>
      </c>
      <c r="AX144" s="13" t="s">
        <v>73</v>
      </c>
      <c r="AY144" s="243" t="s">
        <v>188</v>
      </c>
    </row>
    <row r="145" s="14" customFormat="1">
      <c r="A145" s="14"/>
      <c r="B145" s="244"/>
      <c r="C145" s="245"/>
      <c r="D145" s="235" t="s">
        <v>198</v>
      </c>
      <c r="E145" s="246" t="s">
        <v>19</v>
      </c>
      <c r="F145" s="247" t="s">
        <v>3660</v>
      </c>
      <c r="G145" s="245"/>
      <c r="H145" s="248">
        <v>55.137999999999998</v>
      </c>
      <c r="I145" s="249"/>
      <c r="J145" s="245"/>
      <c r="K145" s="245"/>
      <c r="L145" s="250"/>
      <c r="M145" s="251"/>
      <c r="N145" s="252"/>
      <c r="O145" s="252"/>
      <c r="P145" s="252"/>
      <c r="Q145" s="252"/>
      <c r="R145" s="252"/>
      <c r="S145" s="252"/>
      <c r="T145" s="25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4" t="s">
        <v>198</v>
      </c>
      <c r="AU145" s="254" t="s">
        <v>82</v>
      </c>
      <c r="AV145" s="14" t="s">
        <v>82</v>
      </c>
      <c r="AW145" s="14" t="s">
        <v>35</v>
      </c>
      <c r="AX145" s="14" t="s">
        <v>73</v>
      </c>
      <c r="AY145" s="254" t="s">
        <v>188</v>
      </c>
    </row>
    <row r="146" s="13" customFormat="1">
      <c r="A146" s="13"/>
      <c r="B146" s="233"/>
      <c r="C146" s="234"/>
      <c r="D146" s="235" t="s">
        <v>198</v>
      </c>
      <c r="E146" s="236" t="s">
        <v>19</v>
      </c>
      <c r="F146" s="237" t="s">
        <v>3417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198</v>
      </c>
      <c r="AU146" s="243" t="s">
        <v>82</v>
      </c>
      <c r="AV146" s="13" t="s">
        <v>80</v>
      </c>
      <c r="AW146" s="13" t="s">
        <v>35</v>
      </c>
      <c r="AX146" s="13" t="s">
        <v>73</v>
      </c>
      <c r="AY146" s="243" t="s">
        <v>188</v>
      </c>
    </row>
    <row r="147" s="14" customFormat="1">
      <c r="A147" s="14"/>
      <c r="B147" s="244"/>
      <c r="C147" s="245"/>
      <c r="D147" s="235" t="s">
        <v>198</v>
      </c>
      <c r="E147" s="246" t="s">
        <v>19</v>
      </c>
      <c r="F147" s="247" t="s">
        <v>3661</v>
      </c>
      <c r="G147" s="245"/>
      <c r="H147" s="248">
        <v>85.183999999999998</v>
      </c>
      <c r="I147" s="249"/>
      <c r="J147" s="245"/>
      <c r="K147" s="245"/>
      <c r="L147" s="250"/>
      <c r="M147" s="251"/>
      <c r="N147" s="252"/>
      <c r="O147" s="252"/>
      <c r="P147" s="252"/>
      <c r="Q147" s="252"/>
      <c r="R147" s="252"/>
      <c r="S147" s="252"/>
      <c r="T147" s="25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4" t="s">
        <v>198</v>
      </c>
      <c r="AU147" s="254" t="s">
        <v>82</v>
      </c>
      <c r="AV147" s="14" t="s">
        <v>82</v>
      </c>
      <c r="AW147" s="14" t="s">
        <v>35</v>
      </c>
      <c r="AX147" s="14" t="s">
        <v>73</v>
      </c>
      <c r="AY147" s="254" t="s">
        <v>188</v>
      </c>
    </row>
    <row r="148" s="14" customFormat="1">
      <c r="A148" s="14"/>
      <c r="B148" s="244"/>
      <c r="C148" s="245"/>
      <c r="D148" s="235" t="s">
        <v>198</v>
      </c>
      <c r="E148" s="246" t="s">
        <v>19</v>
      </c>
      <c r="F148" s="247" t="s">
        <v>3662</v>
      </c>
      <c r="G148" s="245"/>
      <c r="H148" s="248">
        <v>21.893000000000001</v>
      </c>
      <c r="I148" s="249"/>
      <c r="J148" s="245"/>
      <c r="K148" s="245"/>
      <c r="L148" s="250"/>
      <c r="M148" s="251"/>
      <c r="N148" s="252"/>
      <c r="O148" s="252"/>
      <c r="P148" s="252"/>
      <c r="Q148" s="252"/>
      <c r="R148" s="252"/>
      <c r="S148" s="252"/>
      <c r="T148" s="253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4" t="s">
        <v>198</v>
      </c>
      <c r="AU148" s="254" t="s">
        <v>82</v>
      </c>
      <c r="AV148" s="14" t="s">
        <v>82</v>
      </c>
      <c r="AW148" s="14" t="s">
        <v>35</v>
      </c>
      <c r="AX148" s="14" t="s">
        <v>73</v>
      </c>
      <c r="AY148" s="254" t="s">
        <v>188</v>
      </c>
    </row>
    <row r="149" s="14" customFormat="1">
      <c r="A149" s="14"/>
      <c r="B149" s="244"/>
      <c r="C149" s="245"/>
      <c r="D149" s="235" t="s">
        <v>198</v>
      </c>
      <c r="E149" s="246" t="s">
        <v>19</v>
      </c>
      <c r="F149" s="247" t="s">
        <v>662</v>
      </c>
      <c r="G149" s="245"/>
      <c r="H149" s="248">
        <v>-3.391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198</v>
      </c>
      <c r="AU149" s="254" t="s">
        <v>82</v>
      </c>
      <c r="AV149" s="14" t="s">
        <v>82</v>
      </c>
      <c r="AW149" s="14" t="s">
        <v>35</v>
      </c>
      <c r="AX149" s="14" t="s">
        <v>73</v>
      </c>
      <c r="AY149" s="254" t="s">
        <v>188</v>
      </c>
    </row>
    <row r="150" s="14" customFormat="1">
      <c r="A150" s="14"/>
      <c r="B150" s="244"/>
      <c r="C150" s="245"/>
      <c r="D150" s="235" t="s">
        <v>198</v>
      </c>
      <c r="E150" s="246" t="s">
        <v>19</v>
      </c>
      <c r="F150" s="247" t="s">
        <v>663</v>
      </c>
      <c r="G150" s="245"/>
      <c r="H150" s="248">
        <v>-5.0869999999999997</v>
      </c>
      <c r="I150" s="249"/>
      <c r="J150" s="245"/>
      <c r="K150" s="245"/>
      <c r="L150" s="250"/>
      <c r="M150" s="251"/>
      <c r="N150" s="252"/>
      <c r="O150" s="252"/>
      <c r="P150" s="252"/>
      <c r="Q150" s="252"/>
      <c r="R150" s="252"/>
      <c r="S150" s="252"/>
      <c r="T150" s="25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4" t="s">
        <v>198</v>
      </c>
      <c r="AU150" s="254" t="s">
        <v>82</v>
      </c>
      <c r="AV150" s="14" t="s">
        <v>82</v>
      </c>
      <c r="AW150" s="14" t="s">
        <v>35</v>
      </c>
      <c r="AX150" s="14" t="s">
        <v>73</v>
      </c>
      <c r="AY150" s="254" t="s">
        <v>188</v>
      </c>
    </row>
    <row r="151" s="14" customFormat="1">
      <c r="A151" s="14"/>
      <c r="B151" s="244"/>
      <c r="C151" s="245"/>
      <c r="D151" s="235" t="s">
        <v>198</v>
      </c>
      <c r="E151" s="246" t="s">
        <v>19</v>
      </c>
      <c r="F151" s="247" t="s">
        <v>664</v>
      </c>
      <c r="G151" s="245"/>
      <c r="H151" s="248">
        <v>-1.5700000000000001</v>
      </c>
      <c r="I151" s="249"/>
      <c r="J151" s="245"/>
      <c r="K151" s="245"/>
      <c r="L151" s="250"/>
      <c r="M151" s="251"/>
      <c r="N151" s="252"/>
      <c r="O151" s="252"/>
      <c r="P151" s="252"/>
      <c r="Q151" s="252"/>
      <c r="R151" s="252"/>
      <c r="S151" s="252"/>
      <c r="T151" s="25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4" t="s">
        <v>198</v>
      </c>
      <c r="AU151" s="254" t="s">
        <v>82</v>
      </c>
      <c r="AV151" s="14" t="s">
        <v>82</v>
      </c>
      <c r="AW151" s="14" t="s">
        <v>35</v>
      </c>
      <c r="AX151" s="14" t="s">
        <v>73</v>
      </c>
      <c r="AY151" s="254" t="s">
        <v>188</v>
      </c>
    </row>
    <row r="152" s="14" customFormat="1">
      <c r="A152" s="14"/>
      <c r="B152" s="244"/>
      <c r="C152" s="245"/>
      <c r="D152" s="235" t="s">
        <v>198</v>
      </c>
      <c r="E152" s="246" t="s">
        <v>19</v>
      </c>
      <c r="F152" s="247" t="s">
        <v>3088</v>
      </c>
      <c r="G152" s="245"/>
      <c r="H152" s="248">
        <v>-2.0499999999999998</v>
      </c>
      <c r="I152" s="249"/>
      <c r="J152" s="245"/>
      <c r="K152" s="245"/>
      <c r="L152" s="250"/>
      <c r="M152" s="251"/>
      <c r="N152" s="252"/>
      <c r="O152" s="252"/>
      <c r="P152" s="252"/>
      <c r="Q152" s="252"/>
      <c r="R152" s="252"/>
      <c r="S152" s="252"/>
      <c r="T152" s="253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4" t="s">
        <v>198</v>
      </c>
      <c r="AU152" s="254" t="s">
        <v>82</v>
      </c>
      <c r="AV152" s="14" t="s">
        <v>82</v>
      </c>
      <c r="AW152" s="14" t="s">
        <v>35</v>
      </c>
      <c r="AX152" s="14" t="s">
        <v>73</v>
      </c>
      <c r="AY152" s="254" t="s">
        <v>188</v>
      </c>
    </row>
    <row r="153" s="13" customFormat="1">
      <c r="A153" s="13"/>
      <c r="B153" s="233"/>
      <c r="C153" s="234"/>
      <c r="D153" s="235" t="s">
        <v>198</v>
      </c>
      <c r="E153" s="236" t="s">
        <v>19</v>
      </c>
      <c r="F153" s="237" t="s">
        <v>3423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198</v>
      </c>
      <c r="AU153" s="243" t="s">
        <v>82</v>
      </c>
      <c r="AV153" s="13" t="s">
        <v>80</v>
      </c>
      <c r="AW153" s="13" t="s">
        <v>35</v>
      </c>
      <c r="AX153" s="13" t="s">
        <v>73</v>
      </c>
      <c r="AY153" s="243" t="s">
        <v>188</v>
      </c>
    </row>
    <row r="154" s="14" customFormat="1">
      <c r="A154" s="14"/>
      <c r="B154" s="244"/>
      <c r="C154" s="245"/>
      <c r="D154" s="235" t="s">
        <v>198</v>
      </c>
      <c r="E154" s="246" t="s">
        <v>19</v>
      </c>
      <c r="F154" s="247" t="s">
        <v>3662</v>
      </c>
      <c r="G154" s="245"/>
      <c r="H154" s="248">
        <v>21.893000000000001</v>
      </c>
      <c r="I154" s="249"/>
      <c r="J154" s="245"/>
      <c r="K154" s="245"/>
      <c r="L154" s="250"/>
      <c r="M154" s="251"/>
      <c r="N154" s="252"/>
      <c r="O154" s="252"/>
      <c r="P154" s="252"/>
      <c r="Q154" s="252"/>
      <c r="R154" s="252"/>
      <c r="S154" s="252"/>
      <c r="T154" s="253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4" t="s">
        <v>198</v>
      </c>
      <c r="AU154" s="254" t="s">
        <v>82</v>
      </c>
      <c r="AV154" s="14" t="s">
        <v>82</v>
      </c>
      <c r="AW154" s="14" t="s">
        <v>35</v>
      </c>
      <c r="AX154" s="14" t="s">
        <v>73</v>
      </c>
      <c r="AY154" s="254" t="s">
        <v>188</v>
      </c>
    </row>
    <row r="155" s="13" customFormat="1">
      <c r="A155" s="13"/>
      <c r="B155" s="233"/>
      <c r="C155" s="234"/>
      <c r="D155" s="235" t="s">
        <v>198</v>
      </c>
      <c r="E155" s="236" t="s">
        <v>19</v>
      </c>
      <c r="F155" s="237" t="s">
        <v>3663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198</v>
      </c>
      <c r="AU155" s="243" t="s">
        <v>82</v>
      </c>
      <c r="AV155" s="13" t="s">
        <v>80</v>
      </c>
      <c r="AW155" s="13" t="s">
        <v>35</v>
      </c>
      <c r="AX155" s="13" t="s">
        <v>73</v>
      </c>
      <c r="AY155" s="243" t="s">
        <v>188</v>
      </c>
    </row>
    <row r="156" s="14" customFormat="1">
      <c r="A156" s="14"/>
      <c r="B156" s="244"/>
      <c r="C156" s="245"/>
      <c r="D156" s="235" t="s">
        <v>198</v>
      </c>
      <c r="E156" s="246" t="s">
        <v>19</v>
      </c>
      <c r="F156" s="247" t="s">
        <v>3664</v>
      </c>
      <c r="G156" s="245"/>
      <c r="H156" s="248">
        <v>58.658000000000001</v>
      </c>
      <c r="I156" s="249"/>
      <c r="J156" s="245"/>
      <c r="K156" s="245"/>
      <c r="L156" s="250"/>
      <c r="M156" s="251"/>
      <c r="N156" s="252"/>
      <c r="O156" s="252"/>
      <c r="P156" s="252"/>
      <c r="Q156" s="252"/>
      <c r="R156" s="252"/>
      <c r="S156" s="252"/>
      <c r="T156" s="25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4" t="s">
        <v>198</v>
      </c>
      <c r="AU156" s="254" t="s">
        <v>82</v>
      </c>
      <c r="AV156" s="14" t="s">
        <v>82</v>
      </c>
      <c r="AW156" s="14" t="s">
        <v>35</v>
      </c>
      <c r="AX156" s="14" t="s">
        <v>73</v>
      </c>
      <c r="AY156" s="254" t="s">
        <v>188</v>
      </c>
    </row>
    <row r="157" s="13" customFormat="1">
      <c r="A157" s="13"/>
      <c r="B157" s="233"/>
      <c r="C157" s="234"/>
      <c r="D157" s="235" t="s">
        <v>198</v>
      </c>
      <c r="E157" s="236" t="s">
        <v>19</v>
      </c>
      <c r="F157" s="237" t="s">
        <v>3665</v>
      </c>
      <c r="G157" s="234"/>
      <c r="H157" s="236" t="s">
        <v>19</v>
      </c>
      <c r="I157" s="238"/>
      <c r="J157" s="234"/>
      <c r="K157" s="234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198</v>
      </c>
      <c r="AU157" s="243" t="s">
        <v>82</v>
      </c>
      <c r="AV157" s="13" t="s">
        <v>80</v>
      </c>
      <c r="AW157" s="13" t="s">
        <v>35</v>
      </c>
      <c r="AX157" s="13" t="s">
        <v>73</v>
      </c>
      <c r="AY157" s="243" t="s">
        <v>188</v>
      </c>
    </row>
    <row r="158" s="14" customFormat="1">
      <c r="A158" s="14"/>
      <c r="B158" s="244"/>
      <c r="C158" s="245"/>
      <c r="D158" s="235" t="s">
        <v>198</v>
      </c>
      <c r="E158" s="246" t="s">
        <v>19</v>
      </c>
      <c r="F158" s="247" t="s">
        <v>3664</v>
      </c>
      <c r="G158" s="245"/>
      <c r="H158" s="248">
        <v>58.658000000000001</v>
      </c>
      <c r="I158" s="249"/>
      <c r="J158" s="245"/>
      <c r="K158" s="245"/>
      <c r="L158" s="250"/>
      <c r="M158" s="251"/>
      <c r="N158" s="252"/>
      <c r="O158" s="252"/>
      <c r="P158" s="252"/>
      <c r="Q158" s="252"/>
      <c r="R158" s="252"/>
      <c r="S158" s="252"/>
      <c r="T158" s="25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4" t="s">
        <v>198</v>
      </c>
      <c r="AU158" s="254" t="s">
        <v>82</v>
      </c>
      <c r="AV158" s="14" t="s">
        <v>82</v>
      </c>
      <c r="AW158" s="14" t="s">
        <v>35</v>
      </c>
      <c r="AX158" s="14" t="s">
        <v>73</v>
      </c>
      <c r="AY158" s="254" t="s">
        <v>188</v>
      </c>
    </row>
    <row r="159" s="15" customFormat="1">
      <c r="A159" s="15"/>
      <c r="B159" s="255"/>
      <c r="C159" s="256"/>
      <c r="D159" s="235" t="s">
        <v>198</v>
      </c>
      <c r="E159" s="257" t="s">
        <v>19</v>
      </c>
      <c r="F159" s="258" t="s">
        <v>229</v>
      </c>
      <c r="G159" s="256"/>
      <c r="H159" s="259">
        <v>366.34300000000002</v>
      </c>
      <c r="I159" s="260"/>
      <c r="J159" s="256"/>
      <c r="K159" s="256"/>
      <c r="L159" s="261"/>
      <c r="M159" s="262"/>
      <c r="N159" s="263"/>
      <c r="O159" s="263"/>
      <c r="P159" s="263"/>
      <c r="Q159" s="263"/>
      <c r="R159" s="263"/>
      <c r="S159" s="263"/>
      <c r="T159" s="264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5" t="s">
        <v>198</v>
      </c>
      <c r="AU159" s="265" t="s">
        <v>82</v>
      </c>
      <c r="AV159" s="15" t="s">
        <v>135</v>
      </c>
      <c r="AW159" s="15" t="s">
        <v>35</v>
      </c>
      <c r="AX159" s="15" t="s">
        <v>80</v>
      </c>
      <c r="AY159" s="265" t="s">
        <v>188</v>
      </c>
    </row>
    <row r="160" s="14" customFormat="1">
      <c r="A160" s="14"/>
      <c r="B160" s="244"/>
      <c r="C160" s="245"/>
      <c r="D160" s="235" t="s">
        <v>198</v>
      </c>
      <c r="E160" s="245"/>
      <c r="F160" s="247" t="s">
        <v>8249</v>
      </c>
      <c r="G160" s="245"/>
      <c r="H160" s="248">
        <v>384.66000000000002</v>
      </c>
      <c r="I160" s="249"/>
      <c r="J160" s="245"/>
      <c r="K160" s="245"/>
      <c r="L160" s="250"/>
      <c r="M160" s="251"/>
      <c r="N160" s="252"/>
      <c r="O160" s="252"/>
      <c r="P160" s="252"/>
      <c r="Q160" s="252"/>
      <c r="R160" s="252"/>
      <c r="S160" s="252"/>
      <c r="T160" s="25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4" t="s">
        <v>198</v>
      </c>
      <c r="AU160" s="254" t="s">
        <v>82</v>
      </c>
      <c r="AV160" s="14" t="s">
        <v>82</v>
      </c>
      <c r="AW160" s="14" t="s">
        <v>4</v>
      </c>
      <c r="AX160" s="14" t="s">
        <v>80</v>
      </c>
      <c r="AY160" s="254" t="s">
        <v>188</v>
      </c>
    </row>
    <row r="161" s="2" customFormat="1" ht="24.15" customHeight="1">
      <c r="A161" s="40"/>
      <c r="B161" s="41"/>
      <c r="C161" s="215" t="s">
        <v>239</v>
      </c>
      <c r="D161" s="215" t="s">
        <v>190</v>
      </c>
      <c r="E161" s="216" t="s">
        <v>8250</v>
      </c>
      <c r="F161" s="217" t="s">
        <v>8251</v>
      </c>
      <c r="G161" s="218" t="s">
        <v>243</v>
      </c>
      <c r="H161" s="219">
        <v>123.57899999999999</v>
      </c>
      <c r="I161" s="220"/>
      <c r="J161" s="221">
        <f>ROUND(I161*H161,2)</f>
        <v>0</v>
      </c>
      <c r="K161" s="217" t="s">
        <v>194</v>
      </c>
      <c r="L161" s="46"/>
      <c r="M161" s="222" t="s">
        <v>19</v>
      </c>
      <c r="N161" s="223" t="s">
        <v>44</v>
      </c>
      <c r="O161" s="86"/>
      <c r="P161" s="224">
        <f>O161*H161</f>
        <v>0</v>
      </c>
      <c r="Q161" s="224">
        <v>0.00027999999999999998</v>
      </c>
      <c r="R161" s="224">
        <f>Q161*H161</f>
        <v>0.034602119999999993</v>
      </c>
      <c r="S161" s="224">
        <v>0</v>
      </c>
      <c r="T161" s="225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6" t="s">
        <v>342</v>
      </c>
      <c r="AT161" s="226" t="s">
        <v>190</v>
      </c>
      <c r="AU161" s="226" t="s">
        <v>82</v>
      </c>
      <c r="AY161" s="19" t="s">
        <v>188</v>
      </c>
      <c r="BE161" s="227">
        <f>IF(N161="základní",J161,0)</f>
        <v>0</v>
      </c>
      <c r="BF161" s="227">
        <f>IF(N161="snížená",J161,0)</f>
        <v>0</v>
      </c>
      <c r="BG161" s="227">
        <f>IF(N161="zákl. přenesená",J161,0)</f>
        <v>0</v>
      </c>
      <c r="BH161" s="227">
        <f>IF(N161="sníž. přenesená",J161,0)</f>
        <v>0</v>
      </c>
      <c r="BI161" s="227">
        <f>IF(N161="nulová",J161,0)</f>
        <v>0</v>
      </c>
      <c r="BJ161" s="19" t="s">
        <v>80</v>
      </c>
      <c r="BK161" s="227">
        <f>ROUND(I161*H161,2)</f>
        <v>0</v>
      </c>
      <c r="BL161" s="19" t="s">
        <v>342</v>
      </c>
      <c r="BM161" s="226" t="s">
        <v>8252</v>
      </c>
    </row>
    <row r="162" s="2" customFormat="1">
      <c r="A162" s="40"/>
      <c r="B162" s="41"/>
      <c r="C162" s="42"/>
      <c r="D162" s="228" t="s">
        <v>196</v>
      </c>
      <c r="E162" s="42"/>
      <c r="F162" s="229" t="s">
        <v>8253</v>
      </c>
      <c r="G162" s="42"/>
      <c r="H162" s="42"/>
      <c r="I162" s="230"/>
      <c r="J162" s="42"/>
      <c r="K162" s="42"/>
      <c r="L162" s="46"/>
      <c r="M162" s="231"/>
      <c r="N162" s="232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196</v>
      </c>
      <c r="AU162" s="19" t="s">
        <v>82</v>
      </c>
    </row>
    <row r="163" s="13" customFormat="1">
      <c r="A163" s="13"/>
      <c r="B163" s="233"/>
      <c r="C163" s="234"/>
      <c r="D163" s="235" t="s">
        <v>198</v>
      </c>
      <c r="E163" s="236" t="s">
        <v>19</v>
      </c>
      <c r="F163" s="237" t="s">
        <v>3642</v>
      </c>
      <c r="G163" s="234"/>
      <c r="H163" s="236" t="s">
        <v>19</v>
      </c>
      <c r="I163" s="238"/>
      <c r="J163" s="234"/>
      <c r="K163" s="234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198</v>
      </c>
      <c r="AU163" s="243" t="s">
        <v>82</v>
      </c>
      <c r="AV163" s="13" t="s">
        <v>80</v>
      </c>
      <c r="AW163" s="13" t="s">
        <v>35</v>
      </c>
      <c r="AX163" s="13" t="s">
        <v>73</v>
      </c>
      <c r="AY163" s="243" t="s">
        <v>188</v>
      </c>
    </row>
    <row r="164" s="13" customFormat="1">
      <c r="A164" s="13"/>
      <c r="B164" s="233"/>
      <c r="C164" s="234"/>
      <c r="D164" s="235" t="s">
        <v>198</v>
      </c>
      <c r="E164" s="236" t="s">
        <v>19</v>
      </c>
      <c r="F164" s="237" t="s">
        <v>3388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198</v>
      </c>
      <c r="AU164" s="243" t="s">
        <v>82</v>
      </c>
      <c r="AV164" s="13" t="s">
        <v>80</v>
      </c>
      <c r="AW164" s="13" t="s">
        <v>35</v>
      </c>
      <c r="AX164" s="13" t="s">
        <v>73</v>
      </c>
      <c r="AY164" s="243" t="s">
        <v>188</v>
      </c>
    </row>
    <row r="165" s="14" customFormat="1">
      <c r="A165" s="14"/>
      <c r="B165" s="244"/>
      <c r="C165" s="245"/>
      <c r="D165" s="235" t="s">
        <v>198</v>
      </c>
      <c r="E165" s="246" t="s">
        <v>19</v>
      </c>
      <c r="F165" s="247" t="s">
        <v>3666</v>
      </c>
      <c r="G165" s="245"/>
      <c r="H165" s="248">
        <v>8.4499999999999993</v>
      </c>
      <c r="I165" s="249"/>
      <c r="J165" s="245"/>
      <c r="K165" s="245"/>
      <c r="L165" s="250"/>
      <c r="M165" s="251"/>
      <c r="N165" s="252"/>
      <c r="O165" s="252"/>
      <c r="P165" s="252"/>
      <c r="Q165" s="252"/>
      <c r="R165" s="252"/>
      <c r="S165" s="252"/>
      <c r="T165" s="253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4" t="s">
        <v>198</v>
      </c>
      <c r="AU165" s="254" t="s">
        <v>82</v>
      </c>
      <c r="AV165" s="14" t="s">
        <v>82</v>
      </c>
      <c r="AW165" s="14" t="s">
        <v>35</v>
      </c>
      <c r="AX165" s="14" t="s">
        <v>73</v>
      </c>
      <c r="AY165" s="254" t="s">
        <v>188</v>
      </c>
    </row>
    <row r="166" s="14" customFormat="1">
      <c r="A166" s="14"/>
      <c r="B166" s="244"/>
      <c r="C166" s="245"/>
      <c r="D166" s="235" t="s">
        <v>198</v>
      </c>
      <c r="E166" s="246" t="s">
        <v>19</v>
      </c>
      <c r="F166" s="247" t="s">
        <v>3667</v>
      </c>
      <c r="G166" s="245"/>
      <c r="H166" s="248">
        <v>36.366</v>
      </c>
      <c r="I166" s="249"/>
      <c r="J166" s="245"/>
      <c r="K166" s="245"/>
      <c r="L166" s="250"/>
      <c r="M166" s="251"/>
      <c r="N166" s="252"/>
      <c r="O166" s="252"/>
      <c r="P166" s="252"/>
      <c r="Q166" s="252"/>
      <c r="R166" s="252"/>
      <c r="S166" s="252"/>
      <c r="T166" s="25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4" t="s">
        <v>198</v>
      </c>
      <c r="AU166" s="254" t="s">
        <v>82</v>
      </c>
      <c r="AV166" s="14" t="s">
        <v>82</v>
      </c>
      <c r="AW166" s="14" t="s">
        <v>35</v>
      </c>
      <c r="AX166" s="14" t="s">
        <v>73</v>
      </c>
      <c r="AY166" s="254" t="s">
        <v>188</v>
      </c>
    </row>
    <row r="167" s="14" customFormat="1">
      <c r="A167" s="14"/>
      <c r="B167" s="244"/>
      <c r="C167" s="245"/>
      <c r="D167" s="235" t="s">
        <v>198</v>
      </c>
      <c r="E167" s="246" t="s">
        <v>19</v>
      </c>
      <c r="F167" s="247" t="s">
        <v>3668</v>
      </c>
      <c r="G167" s="245"/>
      <c r="H167" s="248">
        <v>-1.315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198</v>
      </c>
      <c r="AU167" s="254" t="s">
        <v>82</v>
      </c>
      <c r="AV167" s="14" t="s">
        <v>82</v>
      </c>
      <c r="AW167" s="14" t="s">
        <v>35</v>
      </c>
      <c r="AX167" s="14" t="s">
        <v>73</v>
      </c>
      <c r="AY167" s="254" t="s">
        <v>188</v>
      </c>
    </row>
    <row r="168" s="13" customFormat="1">
      <c r="A168" s="13"/>
      <c r="B168" s="233"/>
      <c r="C168" s="234"/>
      <c r="D168" s="235" t="s">
        <v>198</v>
      </c>
      <c r="E168" s="236" t="s">
        <v>19</v>
      </c>
      <c r="F168" s="237" t="s">
        <v>3405</v>
      </c>
      <c r="G168" s="234"/>
      <c r="H168" s="236" t="s">
        <v>19</v>
      </c>
      <c r="I168" s="238"/>
      <c r="J168" s="234"/>
      <c r="K168" s="234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198</v>
      </c>
      <c r="AU168" s="243" t="s">
        <v>82</v>
      </c>
      <c r="AV168" s="13" t="s">
        <v>80</v>
      </c>
      <c r="AW168" s="13" t="s">
        <v>35</v>
      </c>
      <c r="AX168" s="13" t="s">
        <v>73</v>
      </c>
      <c r="AY168" s="243" t="s">
        <v>188</v>
      </c>
    </row>
    <row r="169" s="14" customFormat="1">
      <c r="A169" s="14"/>
      <c r="B169" s="244"/>
      <c r="C169" s="245"/>
      <c r="D169" s="235" t="s">
        <v>198</v>
      </c>
      <c r="E169" s="246" t="s">
        <v>19</v>
      </c>
      <c r="F169" s="247" t="s">
        <v>3667</v>
      </c>
      <c r="G169" s="245"/>
      <c r="H169" s="248">
        <v>36.366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198</v>
      </c>
      <c r="AU169" s="254" t="s">
        <v>82</v>
      </c>
      <c r="AV169" s="14" t="s">
        <v>82</v>
      </c>
      <c r="AW169" s="14" t="s">
        <v>35</v>
      </c>
      <c r="AX169" s="14" t="s">
        <v>73</v>
      </c>
      <c r="AY169" s="254" t="s">
        <v>188</v>
      </c>
    </row>
    <row r="170" s="14" customFormat="1">
      <c r="A170" s="14"/>
      <c r="B170" s="244"/>
      <c r="C170" s="245"/>
      <c r="D170" s="235" t="s">
        <v>198</v>
      </c>
      <c r="E170" s="246" t="s">
        <v>19</v>
      </c>
      <c r="F170" s="247" t="s">
        <v>3666</v>
      </c>
      <c r="G170" s="245"/>
      <c r="H170" s="248">
        <v>8.4499999999999993</v>
      </c>
      <c r="I170" s="249"/>
      <c r="J170" s="245"/>
      <c r="K170" s="245"/>
      <c r="L170" s="250"/>
      <c r="M170" s="251"/>
      <c r="N170" s="252"/>
      <c r="O170" s="252"/>
      <c r="P170" s="252"/>
      <c r="Q170" s="252"/>
      <c r="R170" s="252"/>
      <c r="S170" s="252"/>
      <c r="T170" s="253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4" t="s">
        <v>198</v>
      </c>
      <c r="AU170" s="254" t="s">
        <v>82</v>
      </c>
      <c r="AV170" s="14" t="s">
        <v>82</v>
      </c>
      <c r="AW170" s="14" t="s">
        <v>35</v>
      </c>
      <c r="AX170" s="14" t="s">
        <v>73</v>
      </c>
      <c r="AY170" s="254" t="s">
        <v>188</v>
      </c>
    </row>
    <row r="171" s="13" customFormat="1">
      <c r="A171" s="13"/>
      <c r="B171" s="233"/>
      <c r="C171" s="234"/>
      <c r="D171" s="235" t="s">
        <v>198</v>
      </c>
      <c r="E171" s="236" t="s">
        <v>19</v>
      </c>
      <c r="F171" s="237" t="s">
        <v>3423</v>
      </c>
      <c r="G171" s="234"/>
      <c r="H171" s="236" t="s">
        <v>19</v>
      </c>
      <c r="I171" s="238"/>
      <c r="J171" s="234"/>
      <c r="K171" s="234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198</v>
      </c>
      <c r="AU171" s="243" t="s">
        <v>82</v>
      </c>
      <c r="AV171" s="13" t="s">
        <v>80</v>
      </c>
      <c r="AW171" s="13" t="s">
        <v>35</v>
      </c>
      <c r="AX171" s="13" t="s">
        <v>73</v>
      </c>
      <c r="AY171" s="243" t="s">
        <v>188</v>
      </c>
    </row>
    <row r="172" s="14" customFormat="1">
      <c r="A172" s="14"/>
      <c r="B172" s="244"/>
      <c r="C172" s="245"/>
      <c r="D172" s="235" t="s">
        <v>198</v>
      </c>
      <c r="E172" s="246" t="s">
        <v>19</v>
      </c>
      <c r="F172" s="247" t="s">
        <v>3669</v>
      </c>
      <c r="G172" s="245"/>
      <c r="H172" s="248">
        <v>35.262</v>
      </c>
      <c r="I172" s="249"/>
      <c r="J172" s="245"/>
      <c r="K172" s="245"/>
      <c r="L172" s="250"/>
      <c r="M172" s="251"/>
      <c r="N172" s="252"/>
      <c r="O172" s="252"/>
      <c r="P172" s="252"/>
      <c r="Q172" s="252"/>
      <c r="R172" s="252"/>
      <c r="S172" s="252"/>
      <c r="T172" s="253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4" t="s">
        <v>198</v>
      </c>
      <c r="AU172" s="254" t="s">
        <v>82</v>
      </c>
      <c r="AV172" s="14" t="s">
        <v>82</v>
      </c>
      <c r="AW172" s="14" t="s">
        <v>35</v>
      </c>
      <c r="AX172" s="14" t="s">
        <v>73</v>
      </c>
      <c r="AY172" s="254" t="s">
        <v>188</v>
      </c>
    </row>
    <row r="173" s="15" customFormat="1">
      <c r="A173" s="15"/>
      <c r="B173" s="255"/>
      <c r="C173" s="256"/>
      <c r="D173" s="235" t="s">
        <v>198</v>
      </c>
      <c r="E173" s="257" t="s">
        <v>19</v>
      </c>
      <c r="F173" s="258" t="s">
        <v>229</v>
      </c>
      <c r="G173" s="256"/>
      <c r="H173" s="259">
        <v>123.57900000000001</v>
      </c>
      <c r="I173" s="260"/>
      <c r="J173" s="256"/>
      <c r="K173" s="256"/>
      <c r="L173" s="261"/>
      <c r="M173" s="262"/>
      <c r="N173" s="263"/>
      <c r="O173" s="263"/>
      <c r="P173" s="263"/>
      <c r="Q173" s="263"/>
      <c r="R173" s="263"/>
      <c r="S173" s="263"/>
      <c r="T173" s="264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5" t="s">
        <v>198</v>
      </c>
      <c r="AU173" s="265" t="s">
        <v>82</v>
      </c>
      <c r="AV173" s="15" t="s">
        <v>135</v>
      </c>
      <c r="AW173" s="15" t="s">
        <v>35</v>
      </c>
      <c r="AX173" s="15" t="s">
        <v>80</v>
      </c>
      <c r="AY173" s="265" t="s">
        <v>188</v>
      </c>
    </row>
    <row r="174" s="2" customFormat="1" ht="16.5" customHeight="1">
      <c r="A174" s="40"/>
      <c r="B174" s="41"/>
      <c r="C174" s="272" t="s">
        <v>286</v>
      </c>
      <c r="D174" s="272" t="s">
        <v>522</v>
      </c>
      <c r="E174" s="273" t="s">
        <v>8254</v>
      </c>
      <c r="F174" s="274" t="s">
        <v>8255</v>
      </c>
      <c r="G174" s="275" t="s">
        <v>243</v>
      </c>
      <c r="H174" s="276">
        <v>129.75800000000001</v>
      </c>
      <c r="I174" s="277"/>
      <c r="J174" s="278">
        <f>ROUND(I174*H174,2)</f>
        <v>0</v>
      </c>
      <c r="K174" s="274" t="s">
        <v>194</v>
      </c>
      <c r="L174" s="279"/>
      <c r="M174" s="280" t="s">
        <v>19</v>
      </c>
      <c r="N174" s="281" t="s">
        <v>44</v>
      </c>
      <c r="O174" s="86"/>
      <c r="P174" s="224">
        <f>O174*H174</f>
        <v>0</v>
      </c>
      <c r="Q174" s="224">
        <v>0.0121</v>
      </c>
      <c r="R174" s="224">
        <f>Q174*H174</f>
        <v>1.5700718</v>
      </c>
      <c r="S174" s="224">
        <v>0</v>
      </c>
      <c r="T174" s="225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6" t="s">
        <v>630</v>
      </c>
      <c r="AT174" s="226" t="s">
        <v>522</v>
      </c>
      <c r="AU174" s="226" t="s">
        <v>82</v>
      </c>
      <c r="AY174" s="19" t="s">
        <v>188</v>
      </c>
      <c r="BE174" s="227">
        <f>IF(N174="základní",J174,0)</f>
        <v>0</v>
      </c>
      <c r="BF174" s="227">
        <f>IF(N174="snížená",J174,0)</f>
        <v>0</v>
      </c>
      <c r="BG174" s="227">
        <f>IF(N174="zákl. přenesená",J174,0)</f>
        <v>0</v>
      </c>
      <c r="BH174" s="227">
        <f>IF(N174="sníž. přenesená",J174,0)</f>
        <v>0</v>
      </c>
      <c r="BI174" s="227">
        <f>IF(N174="nulová",J174,0)</f>
        <v>0</v>
      </c>
      <c r="BJ174" s="19" t="s">
        <v>80</v>
      </c>
      <c r="BK174" s="227">
        <f>ROUND(I174*H174,2)</f>
        <v>0</v>
      </c>
      <c r="BL174" s="19" t="s">
        <v>342</v>
      </c>
      <c r="BM174" s="226" t="s">
        <v>8256</v>
      </c>
    </row>
    <row r="175" s="13" customFormat="1">
      <c r="A175" s="13"/>
      <c r="B175" s="233"/>
      <c r="C175" s="234"/>
      <c r="D175" s="235" t="s">
        <v>198</v>
      </c>
      <c r="E175" s="236" t="s">
        <v>19</v>
      </c>
      <c r="F175" s="237" t="s">
        <v>3642</v>
      </c>
      <c r="G175" s="234"/>
      <c r="H175" s="236" t="s">
        <v>19</v>
      </c>
      <c r="I175" s="238"/>
      <c r="J175" s="234"/>
      <c r="K175" s="234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198</v>
      </c>
      <c r="AU175" s="243" t="s">
        <v>82</v>
      </c>
      <c r="AV175" s="13" t="s">
        <v>80</v>
      </c>
      <c r="AW175" s="13" t="s">
        <v>35</v>
      </c>
      <c r="AX175" s="13" t="s">
        <v>73</v>
      </c>
      <c r="AY175" s="243" t="s">
        <v>188</v>
      </c>
    </row>
    <row r="176" s="13" customFormat="1">
      <c r="A176" s="13"/>
      <c r="B176" s="233"/>
      <c r="C176" s="234"/>
      <c r="D176" s="235" t="s">
        <v>198</v>
      </c>
      <c r="E176" s="236" t="s">
        <v>19</v>
      </c>
      <c r="F176" s="237" t="s">
        <v>3388</v>
      </c>
      <c r="G176" s="234"/>
      <c r="H176" s="236" t="s">
        <v>19</v>
      </c>
      <c r="I176" s="238"/>
      <c r="J176" s="234"/>
      <c r="K176" s="234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198</v>
      </c>
      <c r="AU176" s="243" t="s">
        <v>82</v>
      </c>
      <c r="AV176" s="13" t="s">
        <v>80</v>
      </c>
      <c r="AW176" s="13" t="s">
        <v>35</v>
      </c>
      <c r="AX176" s="13" t="s">
        <v>73</v>
      </c>
      <c r="AY176" s="243" t="s">
        <v>188</v>
      </c>
    </row>
    <row r="177" s="14" customFormat="1">
      <c r="A177" s="14"/>
      <c r="B177" s="244"/>
      <c r="C177" s="245"/>
      <c r="D177" s="235" t="s">
        <v>198</v>
      </c>
      <c r="E177" s="246" t="s">
        <v>19</v>
      </c>
      <c r="F177" s="247" t="s">
        <v>3666</v>
      </c>
      <c r="G177" s="245"/>
      <c r="H177" s="248">
        <v>8.4499999999999993</v>
      </c>
      <c r="I177" s="249"/>
      <c r="J177" s="245"/>
      <c r="K177" s="245"/>
      <c r="L177" s="250"/>
      <c r="M177" s="251"/>
      <c r="N177" s="252"/>
      <c r="O177" s="252"/>
      <c r="P177" s="252"/>
      <c r="Q177" s="252"/>
      <c r="R177" s="252"/>
      <c r="S177" s="252"/>
      <c r="T177" s="25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4" t="s">
        <v>198</v>
      </c>
      <c r="AU177" s="254" t="s">
        <v>82</v>
      </c>
      <c r="AV177" s="14" t="s">
        <v>82</v>
      </c>
      <c r="AW177" s="14" t="s">
        <v>35</v>
      </c>
      <c r="AX177" s="14" t="s">
        <v>73</v>
      </c>
      <c r="AY177" s="254" t="s">
        <v>188</v>
      </c>
    </row>
    <row r="178" s="14" customFormat="1">
      <c r="A178" s="14"/>
      <c r="B178" s="244"/>
      <c r="C178" s="245"/>
      <c r="D178" s="235" t="s">
        <v>198</v>
      </c>
      <c r="E178" s="246" t="s">
        <v>19</v>
      </c>
      <c r="F178" s="247" t="s">
        <v>3667</v>
      </c>
      <c r="G178" s="245"/>
      <c r="H178" s="248">
        <v>36.366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198</v>
      </c>
      <c r="AU178" s="254" t="s">
        <v>82</v>
      </c>
      <c r="AV178" s="14" t="s">
        <v>82</v>
      </c>
      <c r="AW178" s="14" t="s">
        <v>35</v>
      </c>
      <c r="AX178" s="14" t="s">
        <v>73</v>
      </c>
      <c r="AY178" s="254" t="s">
        <v>188</v>
      </c>
    </row>
    <row r="179" s="14" customFormat="1">
      <c r="A179" s="14"/>
      <c r="B179" s="244"/>
      <c r="C179" s="245"/>
      <c r="D179" s="235" t="s">
        <v>198</v>
      </c>
      <c r="E179" s="246" t="s">
        <v>19</v>
      </c>
      <c r="F179" s="247" t="s">
        <v>3668</v>
      </c>
      <c r="G179" s="245"/>
      <c r="H179" s="248">
        <v>-1.315</v>
      </c>
      <c r="I179" s="249"/>
      <c r="J179" s="245"/>
      <c r="K179" s="245"/>
      <c r="L179" s="250"/>
      <c r="M179" s="251"/>
      <c r="N179" s="252"/>
      <c r="O179" s="252"/>
      <c r="P179" s="252"/>
      <c r="Q179" s="252"/>
      <c r="R179" s="252"/>
      <c r="S179" s="252"/>
      <c r="T179" s="253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4" t="s">
        <v>198</v>
      </c>
      <c r="AU179" s="254" t="s">
        <v>82</v>
      </c>
      <c r="AV179" s="14" t="s">
        <v>82</v>
      </c>
      <c r="AW179" s="14" t="s">
        <v>35</v>
      </c>
      <c r="AX179" s="14" t="s">
        <v>73</v>
      </c>
      <c r="AY179" s="254" t="s">
        <v>188</v>
      </c>
    </row>
    <row r="180" s="13" customFormat="1">
      <c r="A180" s="13"/>
      <c r="B180" s="233"/>
      <c r="C180" s="234"/>
      <c r="D180" s="235" t="s">
        <v>198</v>
      </c>
      <c r="E180" s="236" t="s">
        <v>19</v>
      </c>
      <c r="F180" s="237" t="s">
        <v>3405</v>
      </c>
      <c r="G180" s="234"/>
      <c r="H180" s="236" t="s">
        <v>19</v>
      </c>
      <c r="I180" s="238"/>
      <c r="J180" s="234"/>
      <c r="K180" s="234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198</v>
      </c>
      <c r="AU180" s="243" t="s">
        <v>82</v>
      </c>
      <c r="AV180" s="13" t="s">
        <v>80</v>
      </c>
      <c r="AW180" s="13" t="s">
        <v>35</v>
      </c>
      <c r="AX180" s="13" t="s">
        <v>73</v>
      </c>
      <c r="AY180" s="243" t="s">
        <v>188</v>
      </c>
    </row>
    <row r="181" s="14" customFormat="1">
      <c r="A181" s="14"/>
      <c r="B181" s="244"/>
      <c r="C181" s="245"/>
      <c r="D181" s="235" t="s">
        <v>198</v>
      </c>
      <c r="E181" s="246" t="s">
        <v>19</v>
      </c>
      <c r="F181" s="247" t="s">
        <v>3667</v>
      </c>
      <c r="G181" s="245"/>
      <c r="H181" s="248">
        <v>36.366</v>
      </c>
      <c r="I181" s="249"/>
      <c r="J181" s="245"/>
      <c r="K181" s="245"/>
      <c r="L181" s="250"/>
      <c r="M181" s="251"/>
      <c r="N181" s="252"/>
      <c r="O181" s="252"/>
      <c r="P181" s="252"/>
      <c r="Q181" s="252"/>
      <c r="R181" s="252"/>
      <c r="S181" s="252"/>
      <c r="T181" s="253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4" t="s">
        <v>198</v>
      </c>
      <c r="AU181" s="254" t="s">
        <v>82</v>
      </c>
      <c r="AV181" s="14" t="s">
        <v>82</v>
      </c>
      <c r="AW181" s="14" t="s">
        <v>35</v>
      </c>
      <c r="AX181" s="14" t="s">
        <v>73</v>
      </c>
      <c r="AY181" s="254" t="s">
        <v>188</v>
      </c>
    </row>
    <row r="182" s="14" customFormat="1">
      <c r="A182" s="14"/>
      <c r="B182" s="244"/>
      <c r="C182" s="245"/>
      <c r="D182" s="235" t="s">
        <v>198</v>
      </c>
      <c r="E182" s="246" t="s">
        <v>19</v>
      </c>
      <c r="F182" s="247" t="s">
        <v>3666</v>
      </c>
      <c r="G182" s="245"/>
      <c r="H182" s="248">
        <v>8.4499999999999993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198</v>
      </c>
      <c r="AU182" s="254" t="s">
        <v>82</v>
      </c>
      <c r="AV182" s="14" t="s">
        <v>82</v>
      </c>
      <c r="AW182" s="14" t="s">
        <v>35</v>
      </c>
      <c r="AX182" s="14" t="s">
        <v>73</v>
      </c>
      <c r="AY182" s="254" t="s">
        <v>188</v>
      </c>
    </row>
    <row r="183" s="13" customFormat="1">
      <c r="A183" s="13"/>
      <c r="B183" s="233"/>
      <c r="C183" s="234"/>
      <c r="D183" s="235" t="s">
        <v>198</v>
      </c>
      <c r="E183" s="236" t="s">
        <v>19</v>
      </c>
      <c r="F183" s="237" t="s">
        <v>3423</v>
      </c>
      <c r="G183" s="234"/>
      <c r="H183" s="236" t="s">
        <v>19</v>
      </c>
      <c r="I183" s="238"/>
      <c r="J183" s="234"/>
      <c r="K183" s="234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198</v>
      </c>
      <c r="AU183" s="243" t="s">
        <v>82</v>
      </c>
      <c r="AV183" s="13" t="s">
        <v>80</v>
      </c>
      <c r="AW183" s="13" t="s">
        <v>35</v>
      </c>
      <c r="AX183" s="13" t="s">
        <v>73</v>
      </c>
      <c r="AY183" s="243" t="s">
        <v>188</v>
      </c>
    </row>
    <row r="184" s="14" customFormat="1">
      <c r="A184" s="14"/>
      <c r="B184" s="244"/>
      <c r="C184" s="245"/>
      <c r="D184" s="235" t="s">
        <v>198</v>
      </c>
      <c r="E184" s="246" t="s">
        <v>19</v>
      </c>
      <c r="F184" s="247" t="s">
        <v>3669</v>
      </c>
      <c r="G184" s="245"/>
      <c r="H184" s="248">
        <v>35.262</v>
      </c>
      <c r="I184" s="249"/>
      <c r="J184" s="245"/>
      <c r="K184" s="245"/>
      <c r="L184" s="250"/>
      <c r="M184" s="251"/>
      <c r="N184" s="252"/>
      <c r="O184" s="252"/>
      <c r="P184" s="252"/>
      <c r="Q184" s="252"/>
      <c r="R184" s="252"/>
      <c r="S184" s="252"/>
      <c r="T184" s="253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4" t="s">
        <v>198</v>
      </c>
      <c r="AU184" s="254" t="s">
        <v>82</v>
      </c>
      <c r="AV184" s="14" t="s">
        <v>82</v>
      </c>
      <c r="AW184" s="14" t="s">
        <v>35</v>
      </c>
      <c r="AX184" s="14" t="s">
        <v>73</v>
      </c>
      <c r="AY184" s="254" t="s">
        <v>188</v>
      </c>
    </row>
    <row r="185" s="15" customFormat="1">
      <c r="A185" s="15"/>
      <c r="B185" s="255"/>
      <c r="C185" s="256"/>
      <c r="D185" s="235" t="s">
        <v>198</v>
      </c>
      <c r="E185" s="257" t="s">
        <v>19</v>
      </c>
      <c r="F185" s="258" t="s">
        <v>229</v>
      </c>
      <c r="G185" s="256"/>
      <c r="H185" s="259">
        <v>123.57900000000001</v>
      </c>
      <c r="I185" s="260"/>
      <c r="J185" s="256"/>
      <c r="K185" s="256"/>
      <c r="L185" s="261"/>
      <c r="M185" s="262"/>
      <c r="N185" s="263"/>
      <c r="O185" s="263"/>
      <c r="P185" s="263"/>
      <c r="Q185" s="263"/>
      <c r="R185" s="263"/>
      <c r="S185" s="263"/>
      <c r="T185" s="264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65" t="s">
        <v>198</v>
      </c>
      <c r="AU185" s="265" t="s">
        <v>82</v>
      </c>
      <c r="AV185" s="15" t="s">
        <v>135</v>
      </c>
      <c r="AW185" s="15" t="s">
        <v>35</v>
      </c>
      <c r="AX185" s="15" t="s">
        <v>80</v>
      </c>
      <c r="AY185" s="265" t="s">
        <v>188</v>
      </c>
    </row>
    <row r="186" s="14" customFormat="1">
      <c r="A186" s="14"/>
      <c r="B186" s="244"/>
      <c r="C186" s="245"/>
      <c r="D186" s="235" t="s">
        <v>198</v>
      </c>
      <c r="E186" s="245"/>
      <c r="F186" s="247" t="s">
        <v>3647</v>
      </c>
      <c r="G186" s="245"/>
      <c r="H186" s="248">
        <v>129.75800000000001</v>
      </c>
      <c r="I186" s="249"/>
      <c r="J186" s="245"/>
      <c r="K186" s="245"/>
      <c r="L186" s="250"/>
      <c r="M186" s="251"/>
      <c r="N186" s="252"/>
      <c r="O186" s="252"/>
      <c r="P186" s="252"/>
      <c r="Q186" s="252"/>
      <c r="R186" s="252"/>
      <c r="S186" s="252"/>
      <c r="T186" s="253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4" t="s">
        <v>198</v>
      </c>
      <c r="AU186" s="254" t="s">
        <v>82</v>
      </c>
      <c r="AV186" s="14" t="s">
        <v>82</v>
      </c>
      <c r="AW186" s="14" t="s">
        <v>4</v>
      </c>
      <c r="AX186" s="14" t="s">
        <v>80</v>
      </c>
      <c r="AY186" s="254" t="s">
        <v>188</v>
      </c>
    </row>
    <row r="187" s="2" customFormat="1" ht="24.15" customHeight="1">
      <c r="A187" s="40"/>
      <c r="B187" s="41"/>
      <c r="C187" s="215" t="s">
        <v>296</v>
      </c>
      <c r="D187" s="215" t="s">
        <v>190</v>
      </c>
      <c r="E187" s="216" t="s">
        <v>1443</v>
      </c>
      <c r="F187" s="217" t="s">
        <v>1444</v>
      </c>
      <c r="G187" s="218" t="s">
        <v>460</v>
      </c>
      <c r="H187" s="266"/>
      <c r="I187" s="220"/>
      <c r="J187" s="221">
        <f>ROUND(I187*H187,2)</f>
        <v>0</v>
      </c>
      <c r="K187" s="217" t="s">
        <v>194</v>
      </c>
      <c r="L187" s="46"/>
      <c r="M187" s="222" t="s">
        <v>19</v>
      </c>
      <c r="N187" s="223" t="s">
        <v>44</v>
      </c>
      <c r="O187" s="86"/>
      <c r="P187" s="224">
        <f>O187*H187</f>
        <v>0</v>
      </c>
      <c r="Q187" s="224">
        <v>0</v>
      </c>
      <c r="R187" s="224">
        <f>Q187*H187</f>
        <v>0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342</v>
      </c>
      <c r="AT187" s="226" t="s">
        <v>190</v>
      </c>
      <c r="AU187" s="226" t="s">
        <v>82</v>
      </c>
      <c r="AY187" s="19" t="s">
        <v>188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342</v>
      </c>
      <c r="BM187" s="226" t="s">
        <v>8257</v>
      </c>
    </row>
    <row r="188" s="2" customFormat="1">
      <c r="A188" s="40"/>
      <c r="B188" s="41"/>
      <c r="C188" s="42"/>
      <c r="D188" s="228" t="s">
        <v>196</v>
      </c>
      <c r="E188" s="42"/>
      <c r="F188" s="229" t="s">
        <v>1446</v>
      </c>
      <c r="G188" s="42"/>
      <c r="H188" s="42"/>
      <c r="I188" s="230"/>
      <c r="J188" s="42"/>
      <c r="K188" s="42"/>
      <c r="L188" s="46"/>
      <c r="M188" s="231"/>
      <c r="N188" s="232"/>
      <c r="O188" s="86"/>
      <c r="P188" s="86"/>
      <c r="Q188" s="86"/>
      <c r="R188" s="86"/>
      <c r="S188" s="86"/>
      <c r="T188" s="87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196</v>
      </c>
      <c r="AU188" s="19" t="s">
        <v>82</v>
      </c>
    </row>
    <row r="189" s="12" customFormat="1" ht="25.92" customHeight="1">
      <c r="A189" s="12"/>
      <c r="B189" s="199"/>
      <c r="C189" s="200"/>
      <c r="D189" s="201" t="s">
        <v>72</v>
      </c>
      <c r="E189" s="202" t="s">
        <v>455</v>
      </c>
      <c r="F189" s="202" t="s">
        <v>456</v>
      </c>
      <c r="G189" s="200"/>
      <c r="H189" s="200"/>
      <c r="I189" s="203"/>
      <c r="J189" s="204">
        <f>BK189</f>
        <v>0</v>
      </c>
      <c r="K189" s="200"/>
      <c r="L189" s="205"/>
      <c r="M189" s="206"/>
      <c r="N189" s="207"/>
      <c r="O189" s="207"/>
      <c r="P189" s="208">
        <f>P190</f>
        <v>0</v>
      </c>
      <c r="Q189" s="207"/>
      <c r="R189" s="208">
        <f>R190</f>
        <v>0</v>
      </c>
      <c r="S189" s="207"/>
      <c r="T189" s="209">
        <f>T190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10" t="s">
        <v>253</v>
      </c>
      <c r="AT189" s="211" t="s">
        <v>72</v>
      </c>
      <c r="AU189" s="211" t="s">
        <v>73</v>
      </c>
      <c r="AY189" s="210" t="s">
        <v>188</v>
      </c>
      <c r="BK189" s="212">
        <f>BK190</f>
        <v>0</v>
      </c>
    </row>
    <row r="190" s="2" customFormat="1" ht="16.5" customHeight="1">
      <c r="A190" s="40"/>
      <c r="B190" s="41"/>
      <c r="C190" s="215" t="s">
        <v>305</v>
      </c>
      <c r="D190" s="215" t="s">
        <v>190</v>
      </c>
      <c r="E190" s="216" t="s">
        <v>458</v>
      </c>
      <c r="F190" s="217" t="s">
        <v>459</v>
      </c>
      <c r="G190" s="218" t="s">
        <v>460</v>
      </c>
      <c r="H190" s="266"/>
      <c r="I190" s="220"/>
      <c r="J190" s="221">
        <f>ROUND(I190*H190,2)</f>
        <v>0</v>
      </c>
      <c r="K190" s="217" t="s">
        <v>19</v>
      </c>
      <c r="L190" s="46"/>
      <c r="M190" s="267" t="s">
        <v>19</v>
      </c>
      <c r="N190" s="268" t="s">
        <v>44</v>
      </c>
      <c r="O190" s="269"/>
      <c r="P190" s="270">
        <f>O190*H190</f>
        <v>0</v>
      </c>
      <c r="Q190" s="270">
        <v>0</v>
      </c>
      <c r="R190" s="270">
        <f>Q190*H190</f>
        <v>0</v>
      </c>
      <c r="S190" s="270">
        <v>0</v>
      </c>
      <c r="T190" s="271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135</v>
      </c>
      <c r="AT190" s="226" t="s">
        <v>190</v>
      </c>
      <c r="AU190" s="226" t="s">
        <v>80</v>
      </c>
      <c r="AY190" s="19" t="s">
        <v>188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135</v>
      </c>
      <c r="BM190" s="226" t="s">
        <v>3711</v>
      </c>
    </row>
    <row r="191" s="2" customFormat="1" ht="6.96" customHeight="1">
      <c r="A191" s="40"/>
      <c r="B191" s="61"/>
      <c r="C191" s="62"/>
      <c r="D191" s="62"/>
      <c r="E191" s="62"/>
      <c r="F191" s="62"/>
      <c r="G191" s="62"/>
      <c r="H191" s="62"/>
      <c r="I191" s="62"/>
      <c r="J191" s="62"/>
      <c r="K191" s="62"/>
      <c r="L191" s="46"/>
      <c r="M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</sheetData>
  <sheetProtection sheet="1" autoFilter="0" formatColumns="0" formatRows="0" objects="1" scenarios="1" spinCount="100000" saltValue="o7Dw+ti+AW2IEi3DgGNphWFo2ELs0S0p9F0tZJy/Jfu1zCkyKHI/KWek7ubo5z8oLAMq2d4ThodL+i6Zx4dRiQ==" hashValue="EnN5SJn1LrJcunqHVobuSTUNN9LalfXShZ+EkOWY5+dIaGvejbh6b96kuI51f42kvnzYc/yc6QOH3ptihM0ZCQ==" algorithmName="SHA-512" password="CC35"/>
  <autoFilter ref="C89:K19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1_02/941211112"/>
    <hyperlink ref="F98" r:id="rId2" display="https://podminky.urs.cz/item/CS_URS_2021_02/941211211"/>
    <hyperlink ref="F102" r:id="rId3" display="https://podminky.urs.cz/item/CS_URS_2021_02/941211812"/>
    <hyperlink ref="F106" r:id="rId4" display="https://podminky.urs.cz/item/CS_URS_2021_02/944611111"/>
    <hyperlink ref="F110" r:id="rId5" display="https://podminky.urs.cz/item/CS_URS_2021_02/944611211"/>
    <hyperlink ref="F114" r:id="rId6" display="https://podminky.urs.cz/item/CS_URS_2021_02/944611811"/>
    <hyperlink ref="F120" r:id="rId7" display="https://podminky.urs.cz/item/CS_URS_2021_02/767415131"/>
    <hyperlink ref="F162" r:id="rId8" display="https://podminky.urs.cz/item/CS_URS_2021_02/767415132"/>
    <hyperlink ref="F188" r:id="rId9" display="https://podminky.urs.cz/item/CS_URS_2021_02/9987672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151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2" customFormat="1" ht="12" customHeight="1">
      <c r="A8" s="40"/>
      <c r="B8" s="46"/>
      <c r="C8" s="40"/>
      <c r="D8" s="145" t="s">
        <v>153</v>
      </c>
      <c r="E8" s="40"/>
      <c r="F8" s="40"/>
      <c r="G8" s="40"/>
      <c r="H8" s="40"/>
      <c r="I8" s="40"/>
      <c r="J8" s="40"/>
      <c r="K8" s="40"/>
      <c r="L8" s="147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8" t="s">
        <v>8258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5" t="s">
        <v>18</v>
      </c>
      <c r="E11" s="40"/>
      <c r="F11" s="135" t="s">
        <v>19</v>
      </c>
      <c r="G11" s="40"/>
      <c r="H11" s="40"/>
      <c r="I11" s="145" t="s">
        <v>20</v>
      </c>
      <c r="J11" s="135" t="s">
        <v>19</v>
      </c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21</v>
      </c>
      <c r="E12" s="40"/>
      <c r="F12" s="135" t="s">
        <v>22</v>
      </c>
      <c r="G12" s="40"/>
      <c r="H12" s="40"/>
      <c r="I12" s="145" t="s">
        <v>23</v>
      </c>
      <c r="J12" s="149" t="str">
        <f>'Rekapitulace stavby'!AN8</f>
        <v>16. 9. 2021</v>
      </c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25</v>
      </c>
      <c r="E14" s="40"/>
      <c r="F14" s="40"/>
      <c r="G14" s="40"/>
      <c r="H14" s="40"/>
      <c r="I14" s="145" t="s">
        <v>26</v>
      </c>
      <c r="J14" s="135" t="s">
        <v>27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28</v>
      </c>
      <c r="F15" s="40"/>
      <c r="G15" s="40"/>
      <c r="H15" s="40"/>
      <c r="I15" s="145" t="s">
        <v>29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5" t="s">
        <v>30</v>
      </c>
      <c r="E17" s="40"/>
      <c r="F17" s="40"/>
      <c r="G17" s="40"/>
      <c r="H17" s="40"/>
      <c r="I17" s="145" t="s">
        <v>26</v>
      </c>
      <c r="J17" s="35" t="str">
        <f>'Rekapitulace stavby'!AN13</f>
        <v>Vyplň údaj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5" t="s">
        <v>29</v>
      </c>
      <c r="J18" s="35" t="str">
        <f>'Rekapitulace stavby'!AN14</f>
        <v>Vyplň údaj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5" t="s">
        <v>32</v>
      </c>
      <c r="E20" s="40"/>
      <c r="F20" s="40"/>
      <c r="G20" s="40"/>
      <c r="H20" s="40"/>
      <c r="I20" s="145" t="s">
        <v>26</v>
      </c>
      <c r="J20" s="135" t="s">
        <v>33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">
        <v>34</v>
      </c>
      <c r="F21" s="40"/>
      <c r="G21" s="40"/>
      <c r="H21" s="40"/>
      <c r="I21" s="145" t="s">
        <v>29</v>
      </c>
      <c r="J21" s="135" t="s">
        <v>19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5" t="s">
        <v>36</v>
      </c>
      <c r="E23" s="40"/>
      <c r="F23" s="40"/>
      <c r="G23" s="40"/>
      <c r="H23" s="40"/>
      <c r="I23" s="145" t="s">
        <v>26</v>
      </c>
      <c r="J23" s="135" t="str">
        <f>IF('Rekapitulace stavby'!AN19="","",'Rekapitulace stavby'!AN19)</f>
        <v/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tr">
        <f>IF('Rekapitulace stavby'!E20="","",'Rekapitulace stavby'!E20)</f>
        <v xml:space="preserve"> </v>
      </c>
      <c r="F24" s="40"/>
      <c r="G24" s="40"/>
      <c r="H24" s="40"/>
      <c r="I24" s="145" t="s">
        <v>29</v>
      </c>
      <c r="J24" s="135" t="str">
        <f>IF('Rekapitulace stavby'!AN20="","",'Rekapitulace stavby'!AN20)</f>
        <v/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5" t="s">
        <v>37</v>
      </c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16.5" customHeight="1">
      <c r="A27" s="150"/>
      <c r="B27" s="151"/>
      <c r="C27" s="150"/>
      <c r="D27" s="150"/>
      <c r="E27" s="152" t="s">
        <v>19</v>
      </c>
      <c r="F27" s="152"/>
      <c r="G27" s="152"/>
      <c r="H27" s="152"/>
      <c r="I27" s="150"/>
      <c r="J27" s="150"/>
      <c r="K27" s="150"/>
      <c r="L27" s="153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4"/>
      <c r="E29" s="154"/>
      <c r="F29" s="154"/>
      <c r="G29" s="154"/>
      <c r="H29" s="154"/>
      <c r="I29" s="154"/>
      <c r="J29" s="154"/>
      <c r="K29" s="154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5" t="s">
        <v>39</v>
      </c>
      <c r="E30" s="40"/>
      <c r="F30" s="40"/>
      <c r="G30" s="40"/>
      <c r="H30" s="40"/>
      <c r="I30" s="40"/>
      <c r="J30" s="156">
        <f>ROUND(J80, 2)</f>
        <v>0</v>
      </c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7" t="s">
        <v>41</v>
      </c>
      <c r="G32" s="40"/>
      <c r="H32" s="40"/>
      <c r="I32" s="157" t="s">
        <v>40</v>
      </c>
      <c r="J32" s="157" t="s">
        <v>42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58" t="s">
        <v>43</v>
      </c>
      <c r="E33" s="145" t="s">
        <v>44</v>
      </c>
      <c r="F33" s="159">
        <f>ROUND((SUM(BE80:BE96)),  2)</f>
        <v>0</v>
      </c>
      <c r="G33" s="40"/>
      <c r="H33" s="40"/>
      <c r="I33" s="160">
        <v>0.20999999999999999</v>
      </c>
      <c r="J33" s="159">
        <f>ROUND(((SUM(BE80:BE96))*I33),  2)</f>
        <v>0</v>
      </c>
      <c r="K33" s="40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5" t="s">
        <v>45</v>
      </c>
      <c r="F34" s="159">
        <f>ROUND((SUM(BF80:BF96)),  2)</f>
        <v>0</v>
      </c>
      <c r="G34" s="40"/>
      <c r="H34" s="40"/>
      <c r="I34" s="160">
        <v>0.14999999999999999</v>
      </c>
      <c r="J34" s="159">
        <f>ROUND(((SUM(BF80:BF96))*I34), 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5" t="s">
        <v>46</v>
      </c>
      <c r="F35" s="159">
        <f>ROUND((SUM(BG80:BG96)),  2)</f>
        <v>0</v>
      </c>
      <c r="G35" s="40"/>
      <c r="H35" s="40"/>
      <c r="I35" s="160">
        <v>0.20999999999999999</v>
      </c>
      <c r="J35" s="159">
        <f>0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5" t="s">
        <v>47</v>
      </c>
      <c r="F36" s="159">
        <f>ROUND((SUM(BH80:BH96)),  2)</f>
        <v>0</v>
      </c>
      <c r="G36" s="40"/>
      <c r="H36" s="40"/>
      <c r="I36" s="160">
        <v>0.14999999999999999</v>
      </c>
      <c r="J36" s="159">
        <f>0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48</v>
      </c>
      <c r="F37" s="159">
        <f>ROUND((SUM(BI80:BI96)),  2)</f>
        <v>0</v>
      </c>
      <c r="G37" s="40"/>
      <c r="H37" s="40"/>
      <c r="I37" s="160">
        <v>0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1"/>
      <c r="D39" s="162" t="s">
        <v>49</v>
      </c>
      <c r="E39" s="163"/>
      <c r="F39" s="163"/>
      <c r="G39" s="164" t="s">
        <v>50</v>
      </c>
      <c r="H39" s="165" t="s">
        <v>51</v>
      </c>
      <c r="I39" s="163"/>
      <c r="J39" s="166">
        <f>SUM(J30:J37)</f>
        <v>0</v>
      </c>
      <c r="K39" s="167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157</v>
      </c>
      <c r="D45" s="42"/>
      <c r="E45" s="42"/>
      <c r="F45" s="42"/>
      <c r="G45" s="42"/>
      <c r="H45" s="42"/>
      <c r="I45" s="42"/>
      <c r="J45" s="42"/>
      <c r="K45" s="42"/>
      <c r="L45" s="147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2" t="str">
        <f>E7</f>
        <v>OU - stavební úpravy objektu ZW - děkanát Lékařské fakulty</v>
      </c>
      <c r="F48" s="34"/>
      <c r="G48" s="34"/>
      <c r="H48" s="34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153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SO 03 - Ostatní náklady</v>
      </c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 xml:space="preserve"> </v>
      </c>
      <c r="G52" s="42"/>
      <c r="H52" s="42"/>
      <c r="I52" s="34" t="s">
        <v>23</v>
      </c>
      <c r="J52" s="74" t="str">
        <f>IF(J12="","",J12)</f>
        <v>16. 9. 2021</v>
      </c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40.05" customHeight="1">
      <c r="A54" s="40"/>
      <c r="B54" s="41"/>
      <c r="C54" s="34" t="s">
        <v>25</v>
      </c>
      <c r="D54" s="42"/>
      <c r="E54" s="42"/>
      <c r="F54" s="29" t="str">
        <f>E15</f>
        <v>Ostravská univerzita, Dvořákova 138/7, Ostrava</v>
      </c>
      <c r="G54" s="42"/>
      <c r="H54" s="42"/>
      <c r="I54" s="34" t="s">
        <v>32</v>
      </c>
      <c r="J54" s="38" t="str">
        <f>E21</f>
        <v>Ing.arch.Martin Janda,Lomná 1895, Frenštát p.R.</v>
      </c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30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 xml:space="preserve"> </v>
      </c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3" t="s">
        <v>158</v>
      </c>
      <c r="D57" s="174"/>
      <c r="E57" s="174"/>
      <c r="F57" s="174"/>
      <c r="G57" s="174"/>
      <c r="H57" s="174"/>
      <c r="I57" s="174"/>
      <c r="J57" s="175" t="s">
        <v>159</v>
      </c>
      <c r="K57" s="174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6" t="s">
        <v>71</v>
      </c>
      <c r="D59" s="42"/>
      <c r="E59" s="42"/>
      <c r="F59" s="42"/>
      <c r="G59" s="42"/>
      <c r="H59" s="42"/>
      <c r="I59" s="42"/>
      <c r="J59" s="104">
        <f>J80</f>
        <v>0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160</v>
      </c>
    </row>
    <row r="60" s="9" customFormat="1" ht="24.96" customHeight="1">
      <c r="A60" s="9"/>
      <c r="B60" s="177"/>
      <c r="C60" s="178"/>
      <c r="D60" s="179" t="s">
        <v>171</v>
      </c>
      <c r="E60" s="180"/>
      <c r="F60" s="180"/>
      <c r="G60" s="180"/>
      <c r="H60" s="180"/>
      <c r="I60" s="180"/>
      <c r="J60" s="181">
        <f>J81</f>
        <v>0</v>
      </c>
      <c r="K60" s="178"/>
      <c r="L60" s="18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2" customFormat="1" ht="21.84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6.96" customHeight="1">
      <c r="A62" s="40"/>
      <c r="B62" s="61"/>
      <c r="C62" s="62"/>
      <c r="D62" s="62"/>
      <c r="E62" s="62"/>
      <c r="F62" s="62"/>
      <c r="G62" s="62"/>
      <c r="H62" s="62"/>
      <c r="I62" s="62"/>
      <c r="J62" s="62"/>
      <c r="K62" s="6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6" s="2" customFormat="1" ht="6.96" customHeight="1">
      <c r="A66" s="40"/>
      <c r="B66" s="63"/>
      <c r="C66" s="64"/>
      <c r="D66" s="64"/>
      <c r="E66" s="64"/>
      <c r="F66" s="64"/>
      <c r="G66" s="64"/>
      <c r="H66" s="64"/>
      <c r="I66" s="64"/>
      <c r="J66" s="64"/>
      <c r="K66" s="64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4.96" customHeight="1">
      <c r="A67" s="40"/>
      <c r="B67" s="41"/>
      <c r="C67" s="25" t="s">
        <v>173</v>
      </c>
      <c r="D67" s="42"/>
      <c r="E67" s="42"/>
      <c r="F67" s="42"/>
      <c r="G67" s="42"/>
      <c r="H67" s="42"/>
      <c r="I67" s="42"/>
      <c r="J67" s="42"/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="2" customFormat="1" ht="6.96" customHeight="1">
      <c r="A68" s="40"/>
      <c r="B68" s="41"/>
      <c r="C68" s="42"/>
      <c r="D68" s="42"/>
      <c r="E68" s="42"/>
      <c r="F68" s="42"/>
      <c r="G68" s="42"/>
      <c r="H68" s="42"/>
      <c r="I68" s="42"/>
      <c r="J68" s="42"/>
      <c r="K68" s="42"/>
      <c r="L68" s="147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="2" customFormat="1" ht="12" customHeight="1">
      <c r="A69" s="40"/>
      <c r="B69" s="41"/>
      <c r="C69" s="34" t="s">
        <v>16</v>
      </c>
      <c r="D69" s="42"/>
      <c r="E69" s="42"/>
      <c r="F69" s="42"/>
      <c r="G69" s="42"/>
      <c r="H69" s="42"/>
      <c r="I69" s="42"/>
      <c r="J69" s="42"/>
      <c r="K69" s="42"/>
      <c r="L69" s="147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16.5" customHeight="1">
      <c r="A70" s="40"/>
      <c r="B70" s="41"/>
      <c r="C70" s="42"/>
      <c r="D70" s="42"/>
      <c r="E70" s="172" t="str">
        <f>E7</f>
        <v>OU - stavební úpravy objektu ZW - děkanát Lékařské fakulty</v>
      </c>
      <c r="F70" s="34"/>
      <c r="G70" s="34"/>
      <c r="H70" s="34"/>
      <c r="I70" s="42"/>
      <c r="J70" s="42"/>
      <c r="K70" s="4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12" customHeight="1">
      <c r="A71" s="40"/>
      <c r="B71" s="41"/>
      <c r="C71" s="34" t="s">
        <v>153</v>
      </c>
      <c r="D71" s="42"/>
      <c r="E71" s="42"/>
      <c r="F71" s="42"/>
      <c r="G71" s="42"/>
      <c r="H71" s="42"/>
      <c r="I71" s="42"/>
      <c r="J71" s="42"/>
      <c r="K71" s="4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16.5" customHeight="1">
      <c r="A72" s="40"/>
      <c r="B72" s="41"/>
      <c r="C72" s="42"/>
      <c r="D72" s="42"/>
      <c r="E72" s="71" t="str">
        <f>E9</f>
        <v>SO 03 - Ostatní náklady</v>
      </c>
      <c r="F72" s="42"/>
      <c r="G72" s="42"/>
      <c r="H72" s="42"/>
      <c r="I72" s="42"/>
      <c r="J72" s="42"/>
      <c r="K72" s="4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2" customHeight="1">
      <c r="A74" s="40"/>
      <c r="B74" s="41"/>
      <c r="C74" s="34" t="s">
        <v>21</v>
      </c>
      <c r="D74" s="42"/>
      <c r="E74" s="42"/>
      <c r="F74" s="29" t="str">
        <f>F12</f>
        <v xml:space="preserve"> </v>
      </c>
      <c r="G74" s="42"/>
      <c r="H74" s="42"/>
      <c r="I74" s="34" t="s">
        <v>23</v>
      </c>
      <c r="J74" s="74" t="str">
        <f>IF(J12="","",J12)</f>
        <v>16. 9. 2021</v>
      </c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40.05" customHeight="1">
      <c r="A76" s="40"/>
      <c r="B76" s="41"/>
      <c r="C76" s="34" t="s">
        <v>25</v>
      </c>
      <c r="D76" s="42"/>
      <c r="E76" s="42"/>
      <c r="F76" s="29" t="str">
        <f>E15</f>
        <v>Ostravská univerzita, Dvořákova 138/7, Ostrava</v>
      </c>
      <c r="G76" s="42"/>
      <c r="H76" s="42"/>
      <c r="I76" s="34" t="s">
        <v>32</v>
      </c>
      <c r="J76" s="38" t="str">
        <f>E21</f>
        <v>Ing.arch.Martin Janda,Lomná 1895, Frenštát p.R.</v>
      </c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5.15" customHeight="1">
      <c r="A77" s="40"/>
      <c r="B77" s="41"/>
      <c r="C77" s="34" t="s">
        <v>30</v>
      </c>
      <c r="D77" s="42"/>
      <c r="E77" s="42"/>
      <c r="F77" s="29" t="str">
        <f>IF(E18="","",E18)</f>
        <v>Vyplň údaj</v>
      </c>
      <c r="G77" s="42"/>
      <c r="H77" s="42"/>
      <c r="I77" s="34" t="s">
        <v>36</v>
      </c>
      <c r="J77" s="38" t="str">
        <f>E24</f>
        <v xml:space="preserve"> </v>
      </c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0.32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11" customFormat="1" ht="29.28" customHeight="1">
      <c r="A79" s="188"/>
      <c r="B79" s="189"/>
      <c r="C79" s="190" t="s">
        <v>174</v>
      </c>
      <c r="D79" s="191" t="s">
        <v>58</v>
      </c>
      <c r="E79" s="191" t="s">
        <v>54</v>
      </c>
      <c r="F79" s="191" t="s">
        <v>55</v>
      </c>
      <c r="G79" s="191" t="s">
        <v>175</v>
      </c>
      <c r="H79" s="191" t="s">
        <v>176</v>
      </c>
      <c r="I79" s="191" t="s">
        <v>177</v>
      </c>
      <c r="J79" s="191" t="s">
        <v>159</v>
      </c>
      <c r="K79" s="192" t="s">
        <v>178</v>
      </c>
      <c r="L79" s="193"/>
      <c r="M79" s="94" t="s">
        <v>19</v>
      </c>
      <c r="N79" s="95" t="s">
        <v>43</v>
      </c>
      <c r="O79" s="95" t="s">
        <v>179</v>
      </c>
      <c r="P79" s="95" t="s">
        <v>180</v>
      </c>
      <c r="Q79" s="95" t="s">
        <v>181</v>
      </c>
      <c r="R79" s="95" t="s">
        <v>182</v>
      </c>
      <c r="S79" s="95" t="s">
        <v>183</v>
      </c>
      <c r="T79" s="96" t="s">
        <v>184</v>
      </c>
      <c r="U79" s="188"/>
      <c r="V79" s="188"/>
      <c r="W79" s="188"/>
      <c r="X79" s="188"/>
      <c r="Y79" s="188"/>
      <c r="Z79" s="188"/>
      <c r="AA79" s="188"/>
      <c r="AB79" s="188"/>
      <c r="AC79" s="188"/>
      <c r="AD79" s="188"/>
      <c r="AE79" s="188"/>
    </row>
    <row r="80" s="2" customFormat="1" ht="22.8" customHeight="1">
      <c r="A80" s="40"/>
      <c r="B80" s="41"/>
      <c r="C80" s="101" t="s">
        <v>185</v>
      </c>
      <c r="D80" s="42"/>
      <c r="E80" s="42"/>
      <c r="F80" s="42"/>
      <c r="G80" s="42"/>
      <c r="H80" s="42"/>
      <c r="I80" s="42"/>
      <c r="J80" s="194">
        <f>BK80</f>
        <v>0</v>
      </c>
      <c r="K80" s="42"/>
      <c r="L80" s="46"/>
      <c r="M80" s="97"/>
      <c r="N80" s="195"/>
      <c r="O80" s="98"/>
      <c r="P80" s="196">
        <f>P81</f>
        <v>0</v>
      </c>
      <c r="Q80" s="98"/>
      <c r="R80" s="196">
        <f>R81</f>
        <v>0</v>
      </c>
      <c r="S80" s="98"/>
      <c r="T80" s="197">
        <f>T81</f>
        <v>0</v>
      </c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T80" s="19" t="s">
        <v>72</v>
      </c>
      <c r="AU80" s="19" t="s">
        <v>160</v>
      </c>
      <c r="BK80" s="198">
        <f>BK81</f>
        <v>0</v>
      </c>
    </row>
    <row r="81" s="12" customFormat="1" ht="25.92" customHeight="1">
      <c r="A81" s="12"/>
      <c r="B81" s="199"/>
      <c r="C81" s="200"/>
      <c r="D81" s="201" t="s">
        <v>72</v>
      </c>
      <c r="E81" s="202" t="s">
        <v>446</v>
      </c>
      <c r="F81" s="202" t="s">
        <v>447</v>
      </c>
      <c r="G81" s="200"/>
      <c r="H81" s="200"/>
      <c r="I81" s="203"/>
      <c r="J81" s="204">
        <f>BK81</f>
        <v>0</v>
      </c>
      <c r="K81" s="200"/>
      <c r="L81" s="205"/>
      <c r="M81" s="206"/>
      <c r="N81" s="207"/>
      <c r="O81" s="207"/>
      <c r="P81" s="208">
        <f>SUM(P82:P96)</f>
        <v>0</v>
      </c>
      <c r="Q81" s="207"/>
      <c r="R81" s="208">
        <f>SUM(R82:R96)</f>
        <v>0</v>
      </c>
      <c r="S81" s="207"/>
      <c r="T81" s="209">
        <f>SUM(T82:T96)</f>
        <v>0</v>
      </c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R81" s="210" t="s">
        <v>135</v>
      </c>
      <c r="AT81" s="211" t="s">
        <v>72</v>
      </c>
      <c r="AU81" s="211" t="s">
        <v>73</v>
      </c>
      <c r="AY81" s="210" t="s">
        <v>188</v>
      </c>
      <c r="BK81" s="212">
        <f>SUM(BK82:BK96)</f>
        <v>0</v>
      </c>
    </row>
    <row r="82" s="2" customFormat="1" ht="16.5" customHeight="1">
      <c r="A82" s="40"/>
      <c r="B82" s="41"/>
      <c r="C82" s="215" t="s">
        <v>80</v>
      </c>
      <c r="D82" s="215" t="s">
        <v>190</v>
      </c>
      <c r="E82" s="216" t="s">
        <v>3707</v>
      </c>
      <c r="F82" s="217" t="s">
        <v>8259</v>
      </c>
      <c r="G82" s="218" t="s">
        <v>1866</v>
      </c>
      <c r="H82" s="219">
        <v>1</v>
      </c>
      <c r="I82" s="220"/>
      <c r="J82" s="221">
        <f>ROUND(I82*H82,2)</f>
        <v>0</v>
      </c>
      <c r="K82" s="217" t="s">
        <v>19</v>
      </c>
      <c r="L82" s="46"/>
      <c r="M82" s="222" t="s">
        <v>19</v>
      </c>
      <c r="N82" s="223" t="s">
        <v>44</v>
      </c>
      <c r="O82" s="86"/>
      <c r="P82" s="224">
        <f>O82*H82</f>
        <v>0</v>
      </c>
      <c r="Q82" s="224">
        <v>0</v>
      </c>
      <c r="R82" s="224">
        <f>Q82*H82</f>
        <v>0</v>
      </c>
      <c r="S82" s="224">
        <v>0</v>
      </c>
      <c r="T82" s="225">
        <f>S82*H82</f>
        <v>0</v>
      </c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R82" s="226" t="s">
        <v>453</v>
      </c>
      <c r="AT82" s="226" t="s">
        <v>190</v>
      </c>
      <c r="AU82" s="226" t="s">
        <v>80</v>
      </c>
      <c r="AY82" s="19" t="s">
        <v>188</v>
      </c>
      <c r="BE82" s="227">
        <f>IF(N82="základní",J82,0)</f>
        <v>0</v>
      </c>
      <c r="BF82" s="227">
        <f>IF(N82="snížená",J82,0)</f>
        <v>0</v>
      </c>
      <c r="BG82" s="227">
        <f>IF(N82="zákl. přenesená",J82,0)</f>
        <v>0</v>
      </c>
      <c r="BH82" s="227">
        <f>IF(N82="sníž. přenesená",J82,0)</f>
        <v>0</v>
      </c>
      <c r="BI82" s="227">
        <f>IF(N82="nulová",J82,0)</f>
        <v>0</v>
      </c>
      <c r="BJ82" s="19" t="s">
        <v>80</v>
      </c>
      <c r="BK82" s="227">
        <f>ROUND(I82*H82,2)</f>
        <v>0</v>
      </c>
      <c r="BL82" s="19" t="s">
        <v>453</v>
      </c>
      <c r="BM82" s="226" t="s">
        <v>8260</v>
      </c>
    </row>
    <row r="83" s="14" customFormat="1">
      <c r="A83" s="14"/>
      <c r="B83" s="244"/>
      <c r="C83" s="245"/>
      <c r="D83" s="235" t="s">
        <v>198</v>
      </c>
      <c r="E83" s="246" t="s">
        <v>19</v>
      </c>
      <c r="F83" s="247" t="s">
        <v>80</v>
      </c>
      <c r="G83" s="245"/>
      <c r="H83" s="248">
        <v>1</v>
      </c>
      <c r="I83" s="249"/>
      <c r="J83" s="245"/>
      <c r="K83" s="245"/>
      <c r="L83" s="250"/>
      <c r="M83" s="251"/>
      <c r="N83" s="252"/>
      <c r="O83" s="252"/>
      <c r="P83" s="252"/>
      <c r="Q83" s="252"/>
      <c r="R83" s="252"/>
      <c r="S83" s="252"/>
      <c r="T83" s="253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T83" s="254" t="s">
        <v>198</v>
      </c>
      <c r="AU83" s="254" t="s">
        <v>80</v>
      </c>
      <c r="AV83" s="14" t="s">
        <v>82</v>
      </c>
      <c r="AW83" s="14" t="s">
        <v>35</v>
      </c>
      <c r="AX83" s="14" t="s">
        <v>73</v>
      </c>
      <c r="AY83" s="254" t="s">
        <v>188</v>
      </c>
    </row>
    <row r="84" s="15" customFormat="1">
      <c r="A84" s="15"/>
      <c r="B84" s="255"/>
      <c r="C84" s="256"/>
      <c r="D84" s="235" t="s">
        <v>198</v>
      </c>
      <c r="E84" s="257" t="s">
        <v>19</v>
      </c>
      <c r="F84" s="258" t="s">
        <v>229</v>
      </c>
      <c r="G84" s="256"/>
      <c r="H84" s="259">
        <v>1</v>
      </c>
      <c r="I84" s="260"/>
      <c r="J84" s="256"/>
      <c r="K84" s="256"/>
      <c r="L84" s="261"/>
      <c r="M84" s="262"/>
      <c r="N84" s="263"/>
      <c r="O84" s="263"/>
      <c r="P84" s="263"/>
      <c r="Q84" s="263"/>
      <c r="R84" s="263"/>
      <c r="S84" s="263"/>
      <c r="T84" s="264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T84" s="265" t="s">
        <v>198</v>
      </c>
      <c r="AU84" s="265" t="s">
        <v>80</v>
      </c>
      <c r="AV84" s="15" t="s">
        <v>135</v>
      </c>
      <c r="AW84" s="15" t="s">
        <v>35</v>
      </c>
      <c r="AX84" s="15" t="s">
        <v>80</v>
      </c>
      <c r="AY84" s="265" t="s">
        <v>188</v>
      </c>
    </row>
    <row r="85" s="2" customFormat="1" ht="16.5" customHeight="1">
      <c r="A85" s="40"/>
      <c r="B85" s="41"/>
      <c r="C85" s="215" t="s">
        <v>82</v>
      </c>
      <c r="D85" s="215" t="s">
        <v>190</v>
      </c>
      <c r="E85" s="216" t="s">
        <v>5404</v>
      </c>
      <c r="F85" s="217" t="s">
        <v>8261</v>
      </c>
      <c r="G85" s="218" t="s">
        <v>3827</v>
      </c>
      <c r="H85" s="219">
        <v>1</v>
      </c>
      <c r="I85" s="220"/>
      <c r="J85" s="221">
        <f>ROUND(I85*H85,2)</f>
        <v>0</v>
      </c>
      <c r="K85" s="217" t="s">
        <v>19</v>
      </c>
      <c r="L85" s="46"/>
      <c r="M85" s="222" t="s">
        <v>19</v>
      </c>
      <c r="N85" s="223" t="s">
        <v>44</v>
      </c>
      <c r="O85" s="86"/>
      <c r="P85" s="224">
        <f>O85*H85</f>
        <v>0</v>
      </c>
      <c r="Q85" s="224">
        <v>0</v>
      </c>
      <c r="R85" s="224">
        <f>Q85*H85</f>
        <v>0</v>
      </c>
      <c r="S85" s="224">
        <v>0</v>
      </c>
      <c r="T85" s="225">
        <f>S85*H85</f>
        <v>0</v>
      </c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R85" s="226" t="s">
        <v>453</v>
      </c>
      <c r="AT85" s="226" t="s">
        <v>190</v>
      </c>
      <c r="AU85" s="226" t="s">
        <v>80</v>
      </c>
      <c r="AY85" s="19" t="s">
        <v>188</v>
      </c>
      <c r="BE85" s="227">
        <f>IF(N85="základní",J85,0)</f>
        <v>0</v>
      </c>
      <c r="BF85" s="227">
        <f>IF(N85="snížená",J85,0)</f>
        <v>0</v>
      </c>
      <c r="BG85" s="227">
        <f>IF(N85="zákl. přenesená",J85,0)</f>
        <v>0</v>
      </c>
      <c r="BH85" s="227">
        <f>IF(N85="sníž. přenesená",J85,0)</f>
        <v>0</v>
      </c>
      <c r="BI85" s="227">
        <f>IF(N85="nulová",J85,0)</f>
        <v>0</v>
      </c>
      <c r="BJ85" s="19" t="s">
        <v>80</v>
      </c>
      <c r="BK85" s="227">
        <f>ROUND(I85*H85,2)</f>
        <v>0</v>
      </c>
      <c r="BL85" s="19" t="s">
        <v>453</v>
      </c>
      <c r="BM85" s="226" t="s">
        <v>8262</v>
      </c>
    </row>
    <row r="86" s="14" customFormat="1">
      <c r="A86" s="14"/>
      <c r="B86" s="244"/>
      <c r="C86" s="245"/>
      <c r="D86" s="235" t="s">
        <v>198</v>
      </c>
      <c r="E86" s="246" t="s">
        <v>19</v>
      </c>
      <c r="F86" s="247" t="s">
        <v>80</v>
      </c>
      <c r="G86" s="245"/>
      <c r="H86" s="248">
        <v>1</v>
      </c>
      <c r="I86" s="249"/>
      <c r="J86" s="245"/>
      <c r="K86" s="245"/>
      <c r="L86" s="250"/>
      <c r="M86" s="251"/>
      <c r="N86" s="252"/>
      <c r="O86" s="252"/>
      <c r="P86" s="252"/>
      <c r="Q86" s="252"/>
      <c r="R86" s="252"/>
      <c r="S86" s="252"/>
      <c r="T86" s="253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T86" s="254" t="s">
        <v>198</v>
      </c>
      <c r="AU86" s="254" t="s">
        <v>80</v>
      </c>
      <c r="AV86" s="14" t="s">
        <v>82</v>
      </c>
      <c r="AW86" s="14" t="s">
        <v>35</v>
      </c>
      <c r="AX86" s="14" t="s">
        <v>73</v>
      </c>
      <c r="AY86" s="254" t="s">
        <v>188</v>
      </c>
    </row>
    <row r="87" s="15" customFormat="1">
      <c r="A87" s="15"/>
      <c r="B87" s="255"/>
      <c r="C87" s="256"/>
      <c r="D87" s="235" t="s">
        <v>198</v>
      </c>
      <c r="E87" s="257" t="s">
        <v>19</v>
      </c>
      <c r="F87" s="258" t="s">
        <v>229</v>
      </c>
      <c r="G87" s="256"/>
      <c r="H87" s="259">
        <v>1</v>
      </c>
      <c r="I87" s="260"/>
      <c r="J87" s="256"/>
      <c r="K87" s="256"/>
      <c r="L87" s="261"/>
      <c r="M87" s="262"/>
      <c r="N87" s="263"/>
      <c r="O87" s="263"/>
      <c r="P87" s="263"/>
      <c r="Q87" s="263"/>
      <c r="R87" s="263"/>
      <c r="S87" s="263"/>
      <c r="T87" s="264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T87" s="265" t="s">
        <v>198</v>
      </c>
      <c r="AU87" s="265" t="s">
        <v>80</v>
      </c>
      <c r="AV87" s="15" t="s">
        <v>135</v>
      </c>
      <c r="AW87" s="15" t="s">
        <v>35</v>
      </c>
      <c r="AX87" s="15" t="s">
        <v>80</v>
      </c>
      <c r="AY87" s="265" t="s">
        <v>188</v>
      </c>
    </row>
    <row r="88" s="2" customFormat="1" ht="16.5" customHeight="1">
      <c r="A88" s="40"/>
      <c r="B88" s="41"/>
      <c r="C88" s="215" t="s">
        <v>129</v>
      </c>
      <c r="D88" s="215" t="s">
        <v>190</v>
      </c>
      <c r="E88" s="216" t="s">
        <v>8263</v>
      </c>
      <c r="F88" s="217" t="s">
        <v>8264</v>
      </c>
      <c r="G88" s="218" t="s">
        <v>3827</v>
      </c>
      <c r="H88" s="219">
        <v>1</v>
      </c>
      <c r="I88" s="220"/>
      <c r="J88" s="221">
        <f>ROUND(I88*H88,2)</f>
        <v>0</v>
      </c>
      <c r="K88" s="217" t="s">
        <v>19</v>
      </c>
      <c r="L88" s="46"/>
      <c r="M88" s="222" t="s">
        <v>19</v>
      </c>
      <c r="N88" s="223" t="s">
        <v>44</v>
      </c>
      <c r="O88" s="86"/>
      <c r="P88" s="224">
        <f>O88*H88</f>
        <v>0</v>
      </c>
      <c r="Q88" s="224">
        <v>0</v>
      </c>
      <c r="R88" s="224">
        <f>Q88*H88</f>
        <v>0</v>
      </c>
      <c r="S88" s="224">
        <v>0</v>
      </c>
      <c r="T88" s="225">
        <f>S88*H88</f>
        <v>0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R88" s="226" t="s">
        <v>453</v>
      </c>
      <c r="AT88" s="226" t="s">
        <v>190</v>
      </c>
      <c r="AU88" s="226" t="s">
        <v>80</v>
      </c>
      <c r="AY88" s="19" t="s">
        <v>188</v>
      </c>
      <c r="BE88" s="227">
        <f>IF(N88="základní",J88,0)</f>
        <v>0</v>
      </c>
      <c r="BF88" s="227">
        <f>IF(N88="snížená",J88,0)</f>
        <v>0</v>
      </c>
      <c r="BG88" s="227">
        <f>IF(N88="zákl. přenesená",J88,0)</f>
        <v>0</v>
      </c>
      <c r="BH88" s="227">
        <f>IF(N88="sníž. přenesená",J88,0)</f>
        <v>0</v>
      </c>
      <c r="BI88" s="227">
        <f>IF(N88="nulová",J88,0)</f>
        <v>0</v>
      </c>
      <c r="BJ88" s="19" t="s">
        <v>80</v>
      </c>
      <c r="BK88" s="227">
        <f>ROUND(I88*H88,2)</f>
        <v>0</v>
      </c>
      <c r="BL88" s="19" t="s">
        <v>453</v>
      </c>
      <c r="BM88" s="226" t="s">
        <v>8265</v>
      </c>
    </row>
    <row r="89" s="14" customFormat="1">
      <c r="A89" s="14"/>
      <c r="B89" s="244"/>
      <c r="C89" s="245"/>
      <c r="D89" s="235" t="s">
        <v>198</v>
      </c>
      <c r="E89" s="246" t="s">
        <v>19</v>
      </c>
      <c r="F89" s="247" t="s">
        <v>80</v>
      </c>
      <c r="G89" s="245"/>
      <c r="H89" s="248">
        <v>1</v>
      </c>
      <c r="I89" s="249"/>
      <c r="J89" s="245"/>
      <c r="K89" s="245"/>
      <c r="L89" s="250"/>
      <c r="M89" s="251"/>
      <c r="N89" s="252"/>
      <c r="O89" s="252"/>
      <c r="P89" s="252"/>
      <c r="Q89" s="252"/>
      <c r="R89" s="252"/>
      <c r="S89" s="252"/>
      <c r="T89" s="253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T89" s="254" t="s">
        <v>198</v>
      </c>
      <c r="AU89" s="254" t="s">
        <v>80</v>
      </c>
      <c r="AV89" s="14" t="s">
        <v>82</v>
      </c>
      <c r="AW89" s="14" t="s">
        <v>35</v>
      </c>
      <c r="AX89" s="14" t="s">
        <v>73</v>
      </c>
      <c r="AY89" s="254" t="s">
        <v>188</v>
      </c>
    </row>
    <row r="90" s="15" customFormat="1">
      <c r="A90" s="15"/>
      <c r="B90" s="255"/>
      <c r="C90" s="256"/>
      <c r="D90" s="235" t="s">
        <v>198</v>
      </c>
      <c r="E90" s="257" t="s">
        <v>19</v>
      </c>
      <c r="F90" s="258" t="s">
        <v>229</v>
      </c>
      <c r="G90" s="256"/>
      <c r="H90" s="259">
        <v>1</v>
      </c>
      <c r="I90" s="260"/>
      <c r="J90" s="256"/>
      <c r="K90" s="256"/>
      <c r="L90" s="261"/>
      <c r="M90" s="262"/>
      <c r="N90" s="263"/>
      <c r="O90" s="263"/>
      <c r="P90" s="263"/>
      <c r="Q90" s="263"/>
      <c r="R90" s="263"/>
      <c r="S90" s="263"/>
      <c r="T90" s="264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T90" s="265" t="s">
        <v>198</v>
      </c>
      <c r="AU90" s="265" t="s">
        <v>80</v>
      </c>
      <c r="AV90" s="15" t="s">
        <v>135</v>
      </c>
      <c r="AW90" s="15" t="s">
        <v>35</v>
      </c>
      <c r="AX90" s="15" t="s">
        <v>80</v>
      </c>
      <c r="AY90" s="265" t="s">
        <v>188</v>
      </c>
    </row>
    <row r="91" s="2" customFormat="1" ht="16.5" customHeight="1">
      <c r="A91" s="40"/>
      <c r="B91" s="41"/>
      <c r="C91" s="215" t="s">
        <v>135</v>
      </c>
      <c r="D91" s="215" t="s">
        <v>190</v>
      </c>
      <c r="E91" s="216" t="s">
        <v>8266</v>
      </c>
      <c r="F91" s="217" t="s">
        <v>8267</v>
      </c>
      <c r="G91" s="218" t="s">
        <v>3827</v>
      </c>
      <c r="H91" s="219">
        <v>1</v>
      </c>
      <c r="I91" s="220"/>
      <c r="J91" s="221">
        <f>ROUND(I91*H91,2)</f>
        <v>0</v>
      </c>
      <c r="K91" s="217" t="s">
        <v>19</v>
      </c>
      <c r="L91" s="46"/>
      <c r="M91" s="222" t="s">
        <v>19</v>
      </c>
      <c r="N91" s="223" t="s">
        <v>44</v>
      </c>
      <c r="O91" s="86"/>
      <c r="P91" s="224">
        <f>O91*H91</f>
        <v>0</v>
      </c>
      <c r="Q91" s="224">
        <v>0</v>
      </c>
      <c r="R91" s="224">
        <f>Q91*H91</f>
        <v>0</v>
      </c>
      <c r="S91" s="224">
        <v>0</v>
      </c>
      <c r="T91" s="225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6" t="s">
        <v>453</v>
      </c>
      <c r="AT91" s="226" t="s">
        <v>190</v>
      </c>
      <c r="AU91" s="226" t="s">
        <v>80</v>
      </c>
      <c r="AY91" s="19" t="s">
        <v>188</v>
      </c>
      <c r="BE91" s="227">
        <f>IF(N91="základní",J91,0)</f>
        <v>0</v>
      </c>
      <c r="BF91" s="227">
        <f>IF(N91="snížená",J91,0)</f>
        <v>0</v>
      </c>
      <c r="BG91" s="227">
        <f>IF(N91="zákl. přenesená",J91,0)</f>
        <v>0</v>
      </c>
      <c r="BH91" s="227">
        <f>IF(N91="sníž. přenesená",J91,0)</f>
        <v>0</v>
      </c>
      <c r="BI91" s="227">
        <f>IF(N91="nulová",J91,0)</f>
        <v>0</v>
      </c>
      <c r="BJ91" s="19" t="s">
        <v>80</v>
      </c>
      <c r="BK91" s="227">
        <f>ROUND(I91*H91,2)</f>
        <v>0</v>
      </c>
      <c r="BL91" s="19" t="s">
        <v>453</v>
      </c>
      <c r="BM91" s="226" t="s">
        <v>8268</v>
      </c>
    </row>
    <row r="92" s="14" customFormat="1">
      <c r="A92" s="14"/>
      <c r="B92" s="244"/>
      <c r="C92" s="245"/>
      <c r="D92" s="235" t="s">
        <v>198</v>
      </c>
      <c r="E92" s="246" t="s">
        <v>19</v>
      </c>
      <c r="F92" s="247" t="s">
        <v>80</v>
      </c>
      <c r="G92" s="245"/>
      <c r="H92" s="248">
        <v>1</v>
      </c>
      <c r="I92" s="249"/>
      <c r="J92" s="245"/>
      <c r="K92" s="245"/>
      <c r="L92" s="250"/>
      <c r="M92" s="251"/>
      <c r="N92" s="252"/>
      <c r="O92" s="252"/>
      <c r="P92" s="252"/>
      <c r="Q92" s="252"/>
      <c r="R92" s="252"/>
      <c r="S92" s="252"/>
      <c r="T92" s="253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T92" s="254" t="s">
        <v>198</v>
      </c>
      <c r="AU92" s="254" t="s">
        <v>80</v>
      </c>
      <c r="AV92" s="14" t="s">
        <v>82</v>
      </c>
      <c r="AW92" s="14" t="s">
        <v>35</v>
      </c>
      <c r="AX92" s="14" t="s">
        <v>73</v>
      </c>
      <c r="AY92" s="254" t="s">
        <v>188</v>
      </c>
    </row>
    <row r="93" s="15" customFormat="1">
      <c r="A93" s="15"/>
      <c r="B93" s="255"/>
      <c r="C93" s="256"/>
      <c r="D93" s="235" t="s">
        <v>198</v>
      </c>
      <c r="E93" s="257" t="s">
        <v>19</v>
      </c>
      <c r="F93" s="258" t="s">
        <v>229</v>
      </c>
      <c r="G93" s="256"/>
      <c r="H93" s="259">
        <v>1</v>
      </c>
      <c r="I93" s="260"/>
      <c r="J93" s="256"/>
      <c r="K93" s="256"/>
      <c r="L93" s="261"/>
      <c r="M93" s="262"/>
      <c r="N93" s="263"/>
      <c r="O93" s="263"/>
      <c r="P93" s="263"/>
      <c r="Q93" s="263"/>
      <c r="R93" s="263"/>
      <c r="S93" s="263"/>
      <c r="T93" s="264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T93" s="265" t="s">
        <v>198</v>
      </c>
      <c r="AU93" s="265" t="s">
        <v>80</v>
      </c>
      <c r="AV93" s="15" t="s">
        <v>135</v>
      </c>
      <c r="AW93" s="15" t="s">
        <v>35</v>
      </c>
      <c r="AX93" s="15" t="s">
        <v>80</v>
      </c>
      <c r="AY93" s="265" t="s">
        <v>188</v>
      </c>
    </row>
    <row r="94" s="2" customFormat="1" ht="16.5" customHeight="1">
      <c r="A94" s="40"/>
      <c r="B94" s="41"/>
      <c r="C94" s="215" t="s">
        <v>253</v>
      </c>
      <c r="D94" s="215" t="s">
        <v>190</v>
      </c>
      <c r="E94" s="216" t="s">
        <v>8269</v>
      </c>
      <c r="F94" s="217" t="s">
        <v>150</v>
      </c>
      <c r="G94" s="218" t="s">
        <v>3827</v>
      </c>
      <c r="H94" s="219">
        <v>1</v>
      </c>
      <c r="I94" s="220"/>
      <c r="J94" s="221">
        <f>ROUND(I94*H94,2)</f>
        <v>0</v>
      </c>
      <c r="K94" s="217" t="s">
        <v>19</v>
      </c>
      <c r="L94" s="46"/>
      <c r="M94" s="222" t="s">
        <v>19</v>
      </c>
      <c r="N94" s="223" t="s">
        <v>44</v>
      </c>
      <c r="O94" s="86"/>
      <c r="P94" s="224">
        <f>O94*H94</f>
        <v>0</v>
      </c>
      <c r="Q94" s="224">
        <v>0</v>
      </c>
      <c r="R94" s="224">
        <f>Q94*H94</f>
        <v>0</v>
      </c>
      <c r="S94" s="224">
        <v>0</v>
      </c>
      <c r="T94" s="225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6" t="s">
        <v>453</v>
      </c>
      <c r="AT94" s="226" t="s">
        <v>190</v>
      </c>
      <c r="AU94" s="226" t="s">
        <v>80</v>
      </c>
      <c r="AY94" s="19" t="s">
        <v>188</v>
      </c>
      <c r="BE94" s="227">
        <f>IF(N94="základní",J94,0)</f>
        <v>0</v>
      </c>
      <c r="BF94" s="227">
        <f>IF(N94="snížená",J94,0)</f>
        <v>0</v>
      </c>
      <c r="BG94" s="227">
        <f>IF(N94="zákl. přenesená",J94,0)</f>
        <v>0</v>
      </c>
      <c r="BH94" s="227">
        <f>IF(N94="sníž. přenesená",J94,0)</f>
        <v>0</v>
      </c>
      <c r="BI94" s="227">
        <f>IF(N94="nulová",J94,0)</f>
        <v>0</v>
      </c>
      <c r="BJ94" s="19" t="s">
        <v>80</v>
      </c>
      <c r="BK94" s="227">
        <f>ROUND(I94*H94,2)</f>
        <v>0</v>
      </c>
      <c r="BL94" s="19" t="s">
        <v>453</v>
      </c>
      <c r="BM94" s="226" t="s">
        <v>8270</v>
      </c>
    </row>
    <row r="95" s="14" customFormat="1">
      <c r="A95" s="14"/>
      <c r="B95" s="244"/>
      <c r="C95" s="245"/>
      <c r="D95" s="235" t="s">
        <v>198</v>
      </c>
      <c r="E95" s="246" t="s">
        <v>19</v>
      </c>
      <c r="F95" s="247" t="s">
        <v>80</v>
      </c>
      <c r="G95" s="245"/>
      <c r="H95" s="248">
        <v>1</v>
      </c>
      <c r="I95" s="249"/>
      <c r="J95" s="245"/>
      <c r="K95" s="245"/>
      <c r="L95" s="250"/>
      <c r="M95" s="251"/>
      <c r="N95" s="252"/>
      <c r="O95" s="252"/>
      <c r="P95" s="252"/>
      <c r="Q95" s="252"/>
      <c r="R95" s="252"/>
      <c r="S95" s="252"/>
      <c r="T95" s="253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T95" s="254" t="s">
        <v>198</v>
      </c>
      <c r="AU95" s="254" t="s">
        <v>80</v>
      </c>
      <c r="AV95" s="14" t="s">
        <v>82</v>
      </c>
      <c r="AW95" s="14" t="s">
        <v>35</v>
      </c>
      <c r="AX95" s="14" t="s">
        <v>73</v>
      </c>
      <c r="AY95" s="254" t="s">
        <v>188</v>
      </c>
    </row>
    <row r="96" s="15" customFormat="1">
      <c r="A96" s="15"/>
      <c r="B96" s="255"/>
      <c r="C96" s="256"/>
      <c r="D96" s="235" t="s">
        <v>198</v>
      </c>
      <c r="E96" s="257" t="s">
        <v>19</v>
      </c>
      <c r="F96" s="258" t="s">
        <v>229</v>
      </c>
      <c r="G96" s="256"/>
      <c r="H96" s="259">
        <v>1</v>
      </c>
      <c r="I96" s="260"/>
      <c r="J96" s="256"/>
      <c r="K96" s="256"/>
      <c r="L96" s="261"/>
      <c r="M96" s="295"/>
      <c r="N96" s="296"/>
      <c r="O96" s="296"/>
      <c r="P96" s="296"/>
      <c r="Q96" s="296"/>
      <c r="R96" s="296"/>
      <c r="S96" s="296"/>
      <c r="T96" s="297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T96" s="265" t="s">
        <v>198</v>
      </c>
      <c r="AU96" s="265" t="s">
        <v>80</v>
      </c>
      <c r="AV96" s="15" t="s">
        <v>135</v>
      </c>
      <c r="AW96" s="15" t="s">
        <v>35</v>
      </c>
      <c r="AX96" s="15" t="s">
        <v>80</v>
      </c>
      <c r="AY96" s="265" t="s">
        <v>188</v>
      </c>
    </row>
    <row r="97" s="2" customFormat="1" ht="6.96" customHeight="1">
      <c r="A97" s="40"/>
      <c r="B97" s="61"/>
      <c r="C97" s="62"/>
      <c r="D97" s="62"/>
      <c r="E97" s="62"/>
      <c r="F97" s="62"/>
      <c r="G97" s="62"/>
      <c r="H97" s="62"/>
      <c r="I97" s="62"/>
      <c r="J97" s="62"/>
      <c r="K97" s="62"/>
      <c r="L97" s="46"/>
      <c r="M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</sheetData>
  <sheetProtection sheet="1" autoFilter="0" formatColumns="0" formatRows="0" objects="1" scenarios="1" spinCount="100000" saltValue="F75dgy+XmSBayzQmrnqVwP/8pVDYp46cDvO+uCQubdh6sP4YBxmK9D+pIcFKJjXWm8uWsj1+lB1gYwOQzrG3ZQ==" hashValue="+TJfILh9s685GEBsLcJedufcvTXOIBirZvct9J/eyFCKeJLoVeAuXWhUPCtQiJespazilcxbUvemW1mlUduw5g==" algorithmName="SHA-512" password="CC35"/>
  <autoFilter ref="C79:K96"/>
  <mergeCells count="9">
    <mergeCell ref="E7:H7"/>
    <mergeCell ref="E9:H9"/>
    <mergeCell ref="E18:H18"/>
    <mergeCell ref="E27:H27"/>
    <mergeCell ref="E48:H48"/>
    <mergeCell ref="E50:H50"/>
    <mergeCell ref="E70:H70"/>
    <mergeCell ref="E72:H7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/>
  </sheetViews>
  <cols>
    <col min="1" max="1" width="8.332031" style="298" customWidth="1"/>
    <col min="2" max="2" width="1.667969" style="298" customWidth="1"/>
    <col min="3" max="4" width="5" style="298" customWidth="1"/>
    <col min="5" max="5" width="11.66016" style="298" customWidth="1"/>
    <col min="6" max="6" width="9.160156" style="298" customWidth="1"/>
    <col min="7" max="7" width="5" style="298" customWidth="1"/>
    <col min="8" max="8" width="77.83203" style="298" customWidth="1"/>
    <col min="9" max="10" width="20" style="298" customWidth="1"/>
    <col min="11" max="11" width="1.667969" style="298" customWidth="1"/>
  </cols>
  <sheetData>
    <row r="1" s="1" customFormat="1" ht="37.5" customHeight="1"/>
    <row r="2" s="1" customFormat="1" ht="7.5" customHeight="1">
      <c r="B2" s="299"/>
      <c r="C2" s="300"/>
      <c r="D2" s="300"/>
      <c r="E2" s="300"/>
      <c r="F2" s="300"/>
      <c r="G2" s="300"/>
      <c r="H2" s="300"/>
      <c r="I2" s="300"/>
      <c r="J2" s="300"/>
      <c r="K2" s="301"/>
    </row>
    <row r="3" s="17" customFormat="1" ht="45" customHeight="1">
      <c r="B3" s="302"/>
      <c r="C3" s="303" t="s">
        <v>8271</v>
      </c>
      <c r="D3" s="303"/>
      <c r="E3" s="303"/>
      <c r="F3" s="303"/>
      <c r="G3" s="303"/>
      <c r="H3" s="303"/>
      <c r="I3" s="303"/>
      <c r="J3" s="303"/>
      <c r="K3" s="304"/>
    </row>
    <row r="4" s="1" customFormat="1" ht="25.5" customHeight="1">
      <c r="B4" s="305"/>
      <c r="C4" s="306" t="s">
        <v>8272</v>
      </c>
      <c r="D4" s="306"/>
      <c r="E4" s="306"/>
      <c r="F4" s="306"/>
      <c r="G4" s="306"/>
      <c r="H4" s="306"/>
      <c r="I4" s="306"/>
      <c r="J4" s="306"/>
      <c r="K4" s="307"/>
    </row>
    <row r="5" s="1" customFormat="1" ht="5.25" customHeight="1">
      <c r="B5" s="305"/>
      <c r="C5" s="308"/>
      <c r="D5" s="308"/>
      <c r="E5" s="308"/>
      <c r="F5" s="308"/>
      <c r="G5" s="308"/>
      <c r="H5" s="308"/>
      <c r="I5" s="308"/>
      <c r="J5" s="308"/>
      <c r="K5" s="307"/>
    </row>
    <row r="6" s="1" customFormat="1" ht="15" customHeight="1">
      <c r="B6" s="305"/>
      <c r="C6" s="309" t="s">
        <v>8273</v>
      </c>
      <c r="D6" s="309"/>
      <c r="E6" s="309"/>
      <c r="F6" s="309"/>
      <c r="G6" s="309"/>
      <c r="H6" s="309"/>
      <c r="I6" s="309"/>
      <c r="J6" s="309"/>
      <c r="K6" s="307"/>
    </row>
    <row r="7" s="1" customFormat="1" ht="15" customHeight="1">
      <c r="B7" s="310"/>
      <c r="C7" s="309" t="s">
        <v>8274</v>
      </c>
      <c r="D7" s="309"/>
      <c r="E7" s="309"/>
      <c r="F7" s="309"/>
      <c r="G7" s="309"/>
      <c r="H7" s="309"/>
      <c r="I7" s="309"/>
      <c r="J7" s="309"/>
      <c r="K7" s="307"/>
    </row>
    <row r="8" s="1" customFormat="1" ht="12.75" customHeight="1">
      <c r="B8" s="310"/>
      <c r="C8" s="309"/>
      <c r="D8" s="309"/>
      <c r="E8" s="309"/>
      <c r="F8" s="309"/>
      <c r="G8" s="309"/>
      <c r="H8" s="309"/>
      <c r="I8" s="309"/>
      <c r="J8" s="309"/>
      <c r="K8" s="307"/>
    </row>
    <row r="9" s="1" customFormat="1" ht="15" customHeight="1">
      <c r="B9" s="310"/>
      <c r="C9" s="309" t="s">
        <v>8275</v>
      </c>
      <c r="D9" s="309"/>
      <c r="E9" s="309"/>
      <c r="F9" s="309"/>
      <c r="G9" s="309"/>
      <c r="H9" s="309"/>
      <c r="I9" s="309"/>
      <c r="J9" s="309"/>
      <c r="K9" s="307"/>
    </row>
    <row r="10" s="1" customFormat="1" ht="15" customHeight="1">
      <c r="B10" s="310"/>
      <c r="C10" s="309"/>
      <c r="D10" s="309" t="s">
        <v>8276</v>
      </c>
      <c r="E10" s="309"/>
      <c r="F10" s="309"/>
      <c r="G10" s="309"/>
      <c r="H10" s="309"/>
      <c r="I10" s="309"/>
      <c r="J10" s="309"/>
      <c r="K10" s="307"/>
    </row>
    <row r="11" s="1" customFormat="1" ht="15" customHeight="1">
      <c r="B11" s="310"/>
      <c r="C11" s="311"/>
      <c r="D11" s="309" t="s">
        <v>8277</v>
      </c>
      <c r="E11" s="309"/>
      <c r="F11" s="309"/>
      <c r="G11" s="309"/>
      <c r="H11" s="309"/>
      <c r="I11" s="309"/>
      <c r="J11" s="309"/>
      <c r="K11" s="307"/>
    </row>
    <row r="12" s="1" customFormat="1" ht="15" customHeight="1">
      <c r="B12" s="310"/>
      <c r="C12" s="311"/>
      <c r="D12" s="309"/>
      <c r="E12" s="309"/>
      <c r="F12" s="309"/>
      <c r="G12" s="309"/>
      <c r="H12" s="309"/>
      <c r="I12" s="309"/>
      <c r="J12" s="309"/>
      <c r="K12" s="307"/>
    </row>
    <row r="13" s="1" customFormat="1" ht="15" customHeight="1">
      <c r="B13" s="310"/>
      <c r="C13" s="311"/>
      <c r="D13" s="312" t="s">
        <v>8278</v>
      </c>
      <c r="E13" s="309"/>
      <c r="F13" s="309"/>
      <c r="G13" s="309"/>
      <c r="H13" s="309"/>
      <c r="I13" s="309"/>
      <c r="J13" s="309"/>
      <c r="K13" s="307"/>
    </row>
    <row r="14" s="1" customFormat="1" ht="12.75" customHeight="1">
      <c r="B14" s="310"/>
      <c r="C14" s="311"/>
      <c r="D14" s="311"/>
      <c r="E14" s="311"/>
      <c r="F14" s="311"/>
      <c r="G14" s="311"/>
      <c r="H14" s="311"/>
      <c r="I14" s="311"/>
      <c r="J14" s="311"/>
      <c r="K14" s="307"/>
    </row>
    <row r="15" s="1" customFormat="1" ht="15" customHeight="1">
      <c r="B15" s="310"/>
      <c r="C15" s="311"/>
      <c r="D15" s="309" t="s">
        <v>8279</v>
      </c>
      <c r="E15" s="309"/>
      <c r="F15" s="309"/>
      <c r="G15" s="309"/>
      <c r="H15" s="309"/>
      <c r="I15" s="309"/>
      <c r="J15" s="309"/>
      <c r="K15" s="307"/>
    </row>
    <row r="16" s="1" customFormat="1" ht="15" customHeight="1">
      <c r="B16" s="310"/>
      <c r="C16" s="311"/>
      <c r="D16" s="309" t="s">
        <v>8280</v>
      </c>
      <c r="E16" s="309"/>
      <c r="F16" s="309"/>
      <c r="G16" s="309"/>
      <c r="H16" s="309"/>
      <c r="I16" s="309"/>
      <c r="J16" s="309"/>
      <c r="K16" s="307"/>
    </row>
    <row r="17" s="1" customFormat="1" ht="15" customHeight="1">
      <c r="B17" s="310"/>
      <c r="C17" s="311"/>
      <c r="D17" s="309" t="s">
        <v>8281</v>
      </c>
      <c r="E17" s="309"/>
      <c r="F17" s="309"/>
      <c r="G17" s="309"/>
      <c r="H17" s="309"/>
      <c r="I17" s="309"/>
      <c r="J17" s="309"/>
      <c r="K17" s="307"/>
    </row>
    <row r="18" s="1" customFormat="1" ht="15" customHeight="1">
      <c r="B18" s="310"/>
      <c r="C18" s="311"/>
      <c r="D18" s="311"/>
      <c r="E18" s="313" t="s">
        <v>79</v>
      </c>
      <c r="F18" s="309" t="s">
        <v>8282</v>
      </c>
      <c r="G18" s="309"/>
      <c r="H18" s="309"/>
      <c r="I18" s="309"/>
      <c r="J18" s="309"/>
      <c r="K18" s="307"/>
    </row>
    <row r="19" s="1" customFormat="1" ht="15" customHeight="1">
      <c r="B19" s="310"/>
      <c r="C19" s="311"/>
      <c r="D19" s="311"/>
      <c r="E19" s="313" t="s">
        <v>8283</v>
      </c>
      <c r="F19" s="309" t="s">
        <v>8284</v>
      </c>
      <c r="G19" s="309"/>
      <c r="H19" s="309"/>
      <c r="I19" s="309"/>
      <c r="J19" s="309"/>
      <c r="K19" s="307"/>
    </row>
    <row r="20" s="1" customFormat="1" ht="15" customHeight="1">
      <c r="B20" s="310"/>
      <c r="C20" s="311"/>
      <c r="D20" s="311"/>
      <c r="E20" s="313" t="s">
        <v>8285</v>
      </c>
      <c r="F20" s="309" t="s">
        <v>8286</v>
      </c>
      <c r="G20" s="309"/>
      <c r="H20" s="309"/>
      <c r="I20" s="309"/>
      <c r="J20" s="309"/>
      <c r="K20" s="307"/>
    </row>
    <row r="21" s="1" customFormat="1" ht="15" customHeight="1">
      <c r="B21" s="310"/>
      <c r="C21" s="311"/>
      <c r="D21" s="311"/>
      <c r="E21" s="313" t="s">
        <v>8287</v>
      </c>
      <c r="F21" s="309" t="s">
        <v>8288</v>
      </c>
      <c r="G21" s="309"/>
      <c r="H21" s="309"/>
      <c r="I21" s="309"/>
      <c r="J21" s="309"/>
      <c r="K21" s="307"/>
    </row>
    <row r="22" s="1" customFormat="1" ht="15" customHeight="1">
      <c r="B22" s="310"/>
      <c r="C22" s="311"/>
      <c r="D22" s="311"/>
      <c r="E22" s="313" t="s">
        <v>446</v>
      </c>
      <c r="F22" s="309" t="s">
        <v>447</v>
      </c>
      <c r="G22" s="309"/>
      <c r="H22" s="309"/>
      <c r="I22" s="309"/>
      <c r="J22" s="309"/>
      <c r="K22" s="307"/>
    </row>
    <row r="23" s="1" customFormat="1" ht="15" customHeight="1">
      <c r="B23" s="310"/>
      <c r="C23" s="311"/>
      <c r="D23" s="311"/>
      <c r="E23" s="313" t="s">
        <v>86</v>
      </c>
      <c r="F23" s="309" t="s">
        <v>8289</v>
      </c>
      <c r="G23" s="309"/>
      <c r="H23" s="309"/>
      <c r="I23" s="309"/>
      <c r="J23" s="309"/>
      <c r="K23" s="307"/>
    </row>
    <row r="24" s="1" customFormat="1" ht="12.75" customHeight="1">
      <c r="B24" s="310"/>
      <c r="C24" s="311"/>
      <c r="D24" s="311"/>
      <c r="E24" s="311"/>
      <c r="F24" s="311"/>
      <c r="G24" s="311"/>
      <c r="H24" s="311"/>
      <c r="I24" s="311"/>
      <c r="J24" s="311"/>
      <c r="K24" s="307"/>
    </row>
    <row r="25" s="1" customFormat="1" ht="15" customHeight="1">
      <c r="B25" s="310"/>
      <c r="C25" s="309" t="s">
        <v>8290</v>
      </c>
      <c r="D25" s="309"/>
      <c r="E25" s="309"/>
      <c r="F25" s="309"/>
      <c r="G25" s="309"/>
      <c r="H25" s="309"/>
      <c r="I25" s="309"/>
      <c r="J25" s="309"/>
      <c r="K25" s="307"/>
    </row>
    <row r="26" s="1" customFormat="1" ht="15" customHeight="1">
      <c r="B26" s="310"/>
      <c r="C26" s="309" t="s">
        <v>8291</v>
      </c>
      <c r="D26" s="309"/>
      <c r="E26" s="309"/>
      <c r="F26" s="309"/>
      <c r="G26" s="309"/>
      <c r="H26" s="309"/>
      <c r="I26" s="309"/>
      <c r="J26" s="309"/>
      <c r="K26" s="307"/>
    </row>
    <row r="27" s="1" customFormat="1" ht="15" customHeight="1">
      <c r="B27" s="310"/>
      <c r="C27" s="309"/>
      <c r="D27" s="309" t="s">
        <v>8292</v>
      </c>
      <c r="E27" s="309"/>
      <c r="F27" s="309"/>
      <c r="G27" s="309"/>
      <c r="H27" s="309"/>
      <c r="I27" s="309"/>
      <c r="J27" s="309"/>
      <c r="K27" s="307"/>
    </row>
    <row r="28" s="1" customFormat="1" ht="15" customHeight="1">
      <c r="B28" s="310"/>
      <c r="C28" s="311"/>
      <c r="D28" s="309" t="s">
        <v>8293</v>
      </c>
      <c r="E28" s="309"/>
      <c r="F28" s="309"/>
      <c r="G28" s="309"/>
      <c r="H28" s="309"/>
      <c r="I28" s="309"/>
      <c r="J28" s="309"/>
      <c r="K28" s="307"/>
    </row>
    <row r="29" s="1" customFormat="1" ht="12.75" customHeight="1">
      <c r="B29" s="310"/>
      <c r="C29" s="311"/>
      <c r="D29" s="311"/>
      <c r="E29" s="311"/>
      <c r="F29" s="311"/>
      <c r="G29" s="311"/>
      <c r="H29" s="311"/>
      <c r="I29" s="311"/>
      <c r="J29" s="311"/>
      <c r="K29" s="307"/>
    </row>
    <row r="30" s="1" customFormat="1" ht="15" customHeight="1">
      <c r="B30" s="310"/>
      <c r="C30" s="311"/>
      <c r="D30" s="309" t="s">
        <v>8294</v>
      </c>
      <c r="E30" s="309"/>
      <c r="F30" s="309"/>
      <c r="G30" s="309"/>
      <c r="H30" s="309"/>
      <c r="I30" s="309"/>
      <c r="J30" s="309"/>
      <c r="K30" s="307"/>
    </row>
    <row r="31" s="1" customFormat="1" ht="15" customHeight="1">
      <c r="B31" s="310"/>
      <c r="C31" s="311"/>
      <c r="D31" s="309" t="s">
        <v>8295</v>
      </c>
      <c r="E31" s="309"/>
      <c r="F31" s="309"/>
      <c r="G31" s="309"/>
      <c r="H31" s="309"/>
      <c r="I31" s="309"/>
      <c r="J31" s="309"/>
      <c r="K31" s="307"/>
    </row>
    <row r="32" s="1" customFormat="1" ht="12.75" customHeight="1">
      <c r="B32" s="310"/>
      <c r="C32" s="311"/>
      <c r="D32" s="311"/>
      <c r="E32" s="311"/>
      <c r="F32" s="311"/>
      <c r="G32" s="311"/>
      <c r="H32" s="311"/>
      <c r="I32" s="311"/>
      <c r="J32" s="311"/>
      <c r="K32" s="307"/>
    </row>
    <row r="33" s="1" customFormat="1" ht="15" customHeight="1">
      <c r="B33" s="310"/>
      <c r="C33" s="311"/>
      <c r="D33" s="309" t="s">
        <v>8296</v>
      </c>
      <c r="E33" s="309"/>
      <c r="F33" s="309"/>
      <c r="G33" s="309"/>
      <c r="H33" s="309"/>
      <c r="I33" s="309"/>
      <c r="J33" s="309"/>
      <c r="K33" s="307"/>
    </row>
    <row r="34" s="1" customFormat="1" ht="15" customHeight="1">
      <c r="B34" s="310"/>
      <c r="C34" s="311"/>
      <c r="D34" s="309" t="s">
        <v>8297</v>
      </c>
      <c r="E34" s="309"/>
      <c r="F34" s="309"/>
      <c r="G34" s="309"/>
      <c r="H34" s="309"/>
      <c r="I34" s="309"/>
      <c r="J34" s="309"/>
      <c r="K34" s="307"/>
    </row>
    <row r="35" s="1" customFormat="1" ht="15" customHeight="1">
      <c r="B35" s="310"/>
      <c r="C35" s="311"/>
      <c r="D35" s="309" t="s">
        <v>8298</v>
      </c>
      <c r="E35" s="309"/>
      <c r="F35" s="309"/>
      <c r="G35" s="309"/>
      <c r="H35" s="309"/>
      <c r="I35" s="309"/>
      <c r="J35" s="309"/>
      <c r="K35" s="307"/>
    </row>
    <row r="36" s="1" customFormat="1" ht="15" customHeight="1">
      <c r="B36" s="310"/>
      <c r="C36" s="311"/>
      <c r="D36" s="309"/>
      <c r="E36" s="312" t="s">
        <v>174</v>
      </c>
      <c r="F36" s="309"/>
      <c r="G36" s="309" t="s">
        <v>8299</v>
      </c>
      <c r="H36" s="309"/>
      <c r="I36" s="309"/>
      <c r="J36" s="309"/>
      <c r="K36" s="307"/>
    </row>
    <row r="37" s="1" customFormat="1" ht="30.75" customHeight="1">
      <c r="B37" s="310"/>
      <c r="C37" s="311"/>
      <c r="D37" s="309"/>
      <c r="E37" s="312" t="s">
        <v>8300</v>
      </c>
      <c r="F37" s="309"/>
      <c r="G37" s="309" t="s">
        <v>8301</v>
      </c>
      <c r="H37" s="309"/>
      <c r="I37" s="309"/>
      <c r="J37" s="309"/>
      <c r="K37" s="307"/>
    </row>
    <row r="38" s="1" customFormat="1" ht="15" customHeight="1">
      <c r="B38" s="310"/>
      <c r="C38" s="311"/>
      <c r="D38" s="309"/>
      <c r="E38" s="312" t="s">
        <v>54</v>
      </c>
      <c r="F38" s="309"/>
      <c r="G38" s="309" t="s">
        <v>8302</v>
      </c>
      <c r="H38" s="309"/>
      <c r="I38" s="309"/>
      <c r="J38" s="309"/>
      <c r="K38" s="307"/>
    </row>
    <row r="39" s="1" customFormat="1" ht="15" customHeight="1">
      <c r="B39" s="310"/>
      <c r="C39" s="311"/>
      <c r="D39" s="309"/>
      <c r="E39" s="312" t="s">
        <v>55</v>
      </c>
      <c r="F39" s="309"/>
      <c r="G39" s="309" t="s">
        <v>8303</v>
      </c>
      <c r="H39" s="309"/>
      <c r="I39" s="309"/>
      <c r="J39" s="309"/>
      <c r="K39" s="307"/>
    </row>
    <row r="40" s="1" customFormat="1" ht="15" customHeight="1">
      <c r="B40" s="310"/>
      <c r="C40" s="311"/>
      <c r="D40" s="309"/>
      <c r="E40" s="312" t="s">
        <v>175</v>
      </c>
      <c r="F40" s="309"/>
      <c r="G40" s="309" t="s">
        <v>8304</v>
      </c>
      <c r="H40" s="309"/>
      <c r="I40" s="309"/>
      <c r="J40" s="309"/>
      <c r="K40" s="307"/>
    </row>
    <row r="41" s="1" customFormat="1" ht="15" customHeight="1">
      <c r="B41" s="310"/>
      <c r="C41" s="311"/>
      <c r="D41" s="309"/>
      <c r="E41" s="312" t="s">
        <v>176</v>
      </c>
      <c r="F41" s="309"/>
      <c r="G41" s="309" t="s">
        <v>8305</v>
      </c>
      <c r="H41" s="309"/>
      <c r="I41" s="309"/>
      <c r="J41" s="309"/>
      <c r="K41" s="307"/>
    </row>
    <row r="42" s="1" customFormat="1" ht="15" customHeight="1">
      <c r="B42" s="310"/>
      <c r="C42" s="311"/>
      <c r="D42" s="309"/>
      <c r="E42" s="312" t="s">
        <v>8306</v>
      </c>
      <c r="F42" s="309"/>
      <c r="G42" s="309" t="s">
        <v>8307</v>
      </c>
      <c r="H42" s="309"/>
      <c r="I42" s="309"/>
      <c r="J42" s="309"/>
      <c r="K42" s="307"/>
    </row>
    <row r="43" s="1" customFormat="1" ht="15" customHeight="1">
      <c r="B43" s="310"/>
      <c r="C43" s="311"/>
      <c r="D43" s="309"/>
      <c r="E43" s="312"/>
      <c r="F43" s="309"/>
      <c r="G43" s="309" t="s">
        <v>8308</v>
      </c>
      <c r="H43" s="309"/>
      <c r="I43" s="309"/>
      <c r="J43" s="309"/>
      <c r="K43" s="307"/>
    </row>
    <row r="44" s="1" customFormat="1" ht="15" customHeight="1">
      <c r="B44" s="310"/>
      <c r="C44" s="311"/>
      <c r="D44" s="309"/>
      <c r="E44" s="312" t="s">
        <v>8309</v>
      </c>
      <c r="F44" s="309"/>
      <c r="G44" s="309" t="s">
        <v>8310</v>
      </c>
      <c r="H44" s="309"/>
      <c r="I44" s="309"/>
      <c r="J44" s="309"/>
      <c r="K44" s="307"/>
    </row>
    <row r="45" s="1" customFormat="1" ht="15" customHeight="1">
      <c r="B45" s="310"/>
      <c r="C45" s="311"/>
      <c r="D45" s="309"/>
      <c r="E45" s="312" t="s">
        <v>178</v>
      </c>
      <c r="F45" s="309"/>
      <c r="G45" s="309" t="s">
        <v>8311</v>
      </c>
      <c r="H45" s="309"/>
      <c r="I45" s="309"/>
      <c r="J45" s="309"/>
      <c r="K45" s="307"/>
    </row>
    <row r="46" s="1" customFormat="1" ht="12.75" customHeight="1">
      <c r="B46" s="310"/>
      <c r="C46" s="311"/>
      <c r="D46" s="309"/>
      <c r="E46" s="309"/>
      <c r="F46" s="309"/>
      <c r="G46" s="309"/>
      <c r="H46" s="309"/>
      <c r="I46" s="309"/>
      <c r="J46" s="309"/>
      <c r="K46" s="307"/>
    </row>
    <row r="47" s="1" customFormat="1" ht="15" customHeight="1">
      <c r="B47" s="310"/>
      <c r="C47" s="311"/>
      <c r="D47" s="309" t="s">
        <v>8312</v>
      </c>
      <c r="E47" s="309"/>
      <c r="F47" s="309"/>
      <c r="G47" s="309"/>
      <c r="H47" s="309"/>
      <c r="I47" s="309"/>
      <c r="J47" s="309"/>
      <c r="K47" s="307"/>
    </row>
    <row r="48" s="1" customFormat="1" ht="15" customHeight="1">
      <c r="B48" s="310"/>
      <c r="C48" s="311"/>
      <c r="D48" s="311"/>
      <c r="E48" s="309" t="s">
        <v>8313</v>
      </c>
      <c r="F48" s="309"/>
      <c r="G48" s="309"/>
      <c r="H48" s="309"/>
      <c r="I48" s="309"/>
      <c r="J48" s="309"/>
      <c r="K48" s="307"/>
    </row>
    <row r="49" s="1" customFormat="1" ht="15" customHeight="1">
      <c r="B49" s="310"/>
      <c r="C49" s="311"/>
      <c r="D49" s="311"/>
      <c r="E49" s="309" t="s">
        <v>8314</v>
      </c>
      <c r="F49" s="309"/>
      <c r="G49" s="309"/>
      <c r="H49" s="309"/>
      <c r="I49" s="309"/>
      <c r="J49" s="309"/>
      <c r="K49" s="307"/>
    </row>
    <row r="50" s="1" customFormat="1" ht="15" customHeight="1">
      <c r="B50" s="310"/>
      <c r="C50" s="311"/>
      <c r="D50" s="311"/>
      <c r="E50" s="309" t="s">
        <v>8315</v>
      </c>
      <c r="F50" s="309"/>
      <c r="G50" s="309"/>
      <c r="H50" s="309"/>
      <c r="I50" s="309"/>
      <c r="J50" s="309"/>
      <c r="K50" s="307"/>
    </row>
    <row r="51" s="1" customFormat="1" ht="15" customHeight="1">
      <c r="B51" s="310"/>
      <c r="C51" s="311"/>
      <c r="D51" s="309" t="s">
        <v>8316</v>
      </c>
      <c r="E51" s="309"/>
      <c r="F51" s="309"/>
      <c r="G51" s="309"/>
      <c r="H51" s="309"/>
      <c r="I51" s="309"/>
      <c r="J51" s="309"/>
      <c r="K51" s="307"/>
    </row>
    <row r="52" s="1" customFormat="1" ht="25.5" customHeight="1">
      <c r="B52" s="305"/>
      <c r="C52" s="306" t="s">
        <v>8317</v>
      </c>
      <c r="D52" s="306"/>
      <c r="E52" s="306"/>
      <c r="F52" s="306"/>
      <c r="G52" s="306"/>
      <c r="H52" s="306"/>
      <c r="I52" s="306"/>
      <c r="J52" s="306"/>
      <c r="K52" s="307"/>
    </row>
    <row r="53" s="1" customFormat="1" ht="5.25" customHeight="1">
      <c r="B53" s="305"/>
      <c r="C53" s="308"/>
      <c r="D53" s="308"/>
      <c r="E53" s="308"/>
      <c r="F53" s="308"/>
      <c r="G53" s="308"/>
      <c r="H53" s="308"/>
      <c r="I53" s="308"/>
      <c r="J53" s="308"/>
      <c r="K53" s="307"/>
    </row>
    <row r="54" s="1" customFormat="1" ht="15" customHeight="1">
      <c r="B54" s="305"/>
      <c r="C54" s="309" t="s">
        <v>8318</v>
      </c>
      <c r="D54" s="309"/>
      <c r="E54" s="309"/>
      <c r="F54" s="309"/>
      <c r="G54" s="309"/>
      <c r="H54" s="309"/>
      <c r="I54" s="309"/>
      <c r="J54" s="309"/>
      <c r="K54" s="307"/>
    </row>
    <row r="55" s="1" customFormat="1" ht="15" customHeight="1">
      <c r="B55" s="305"/>
      <c r="C55" s="309" t="s">
        <v>8319</v>
      </c>
      <c r="D55" s="309"/>
      <c r="E55" s="309"/>
      <c r="F55" s="309"/>
      <c r="G55" s="309"/>
      <c r="H55" s="309"/>
      <c r="I55" s="309"/>
      <c r="J55" s="309"/>
      <c r="K55" s="307"/>
    </row>
    <row r="56" s="1" customFormat="1" ht="12.75" customHeight="1">
      <c r="B56" s="305"/>
      <c r="C56" s="309"/>
      <c r="D56" s="309"/>
      <c r="E56" s="309"/>
      <c r="F56" s="309"/>
      <c r="G56" s="309"/>
      <c r="H56" s="309"/>
      <c r="I56" s="309"/>
      <c r="J56" s="309"/>
      <c r="K56" s="307"/>
    </row>
    <row r="57" s="1" customFormat="1" ht="15" customHeight="1">
      <c r="B57" s="305"/>
      <c r="C57" s="309" t="s">
        <v>8320</v>
      </c>
      <c r="D57" s="309"/>
      <c r="E57" s="309"/>
      <c r="F57" s="309"/>
      <c r="G57" s="309"/>
      <c r="H57" s="309"/>
      <c r="I57" s="309"/>
      <c r="J57" s="309"/>
      <c r="K57" s="307"/>
    </row>
    <row r="58" s="1" customFormat="1" ht="15" customHeight="1">
      <c r="B58" s="305"/>
      <c r="C58" s="311"/>
      <c r="D58" s="309" t="s">
        <v>8321</v>
      </c>
      <c r="E58" s="309"/>
      <c r="F58" s="309"/>
      <c r="G58" s="309"/>
      <c r="H58" s="309"/>
      <c r="I58" s="309"/>
      <c r="J58" s="309"/>
      <c r="K58" s="307"/>
    </row>
    <row r="59" s="1" customFormat="1" ht="15" customHeight="1">
      <c r="B59" s="305"/>
      <c r="C59" s="311"/>
      <c r="D59" s="309" t="s">
        <v>8322</v>
      </c>
      <c r="E59" s="309"/>
      <c r="F59" s="309"/>
      <c r="G59" s="309"/>
      <c r="H59" s="309"/>
      <c r="I59" s="309"/>
      <c r="J59" s="309"/>
      <c r="K59" s="307"/>
    </row>
    <row r="60" s="1" customFormat="1" ht="15" customHeight="1">
      <c r="B60" s="305"/>
      <c r="C60" s="311"/>
      <c r="D60" s="309" t="s">
        <v>8323</v>
      </c>
      <c r="E60" s="309"/>
      <c r="F60" s="309"/>
      <c r="G60" s="309"/>
      <c r="H60" s="309"/>
      <c r="I60" s="309"/>
      <c r="J60" s="309"/>
      <c r="K60" s="307"/>
    </row>
    <row r="61" s="1" customFormat="1" ht="15" customHeight="1">
      <c r="B61" s="305"/>
      <c r="C61" s="311"/>
      <c r="D61" s="309" t="s">
        <v>8324</v>
      </c>
      <c r="E61" s="309"/>
      <c r="F61" s="309"/>
      <c r="G61" s="309"/>
      <c r="H61" s="309"/>
      <c r="I61" s="309"/>
      <c r="J61" s="309"/>
      <c r="K61" s="307"/>
    </row>
    <row r="62" s="1" customFormat="1" ht="15" customHeight="1">
      <c r="B62" s="305"/>
      <c r="C62" s="311"/>
      <c r="D62" s="314" t="s">
        <v>8325</v>
      </c>
      <c r="E62" s="314"/>
      <c r="F62" s="314"/>
      <c r="G62" s="314"/>
      <c r="H62" s="314"/>
      <c r="I62" s="314"/>
      <c r="J62" s="314"/>
      <c r="K62" s="307"/>
    </row>
    <row r="63" s="1" customFormat="1" ht="15" customHeight="1">
      <c r="B63" s="305"/>
      <c r="C63" s="311"/>
      <c r="D63" s="309" t="s">
        <v>8326</v>
      </c>
      <c r="E63" s="309"/>
      <c r="F63" s="309"/>
      <c r="G63" s="309"/>
      <c r="H63" s="309"/>
      <c r="I63" s="309"/>
      <c r="J63" s="309"/>
      <c r="K63" s="307"/>
    </row>
    <row r="64" s="1" customFormat="1" ht="12.75" customHeight="1">
      <c r="B64" s="305"/>
      <c r="C64" s="311"/>
      <c r="D64" s="311"/>
      <c r="E64" s="315"/>
      <c r="F64" s="311"/>
      <c r="G64" s="311"/>
      <c r="H64" s="311"/>
      <c r="I64" s="311"/>
      <c r="J64" s="311"/>
      <c r="K64" s="307"/>
    </row>
    <row r="65" s="1" customFormat="1" ht="15" customHeight="1">
      <c r="B65" s="305"/>
      <c r="C65" s="311"/>
      <c r="D65" s="309" t="s">
        <v>8327</v>
      </c>
      <c r="E65" s="309"/>
      <c r="F65" s="309"/>
      <c r="G65" s="309"/>
      <c r="H65" s="309"/>
      <c r="I65" s="309"/>
      <c r="J65" s="309"/>
      <c r="K65" s="307"/>
    </row>
    <row r="66" s="1" customFormat="1" ht="15" customHeight="1">
      <c r="B66" s="305"/>
      <c r="C66" s="311"/>
      <c r="D66" s="314" t="s">
        <v>8328</v>
      </c>
      <c r="E66" s="314"/>
      <c r="F66" s="314"/>
      <c r="G66" s="314"/>
      <c r="H66" s="314"/>
      <c r="I66" s="314"/>
      <c r="J66" s="314"/>
      <c r="K66" s="307"/>
    </row>
    <row r="67" s="1" customFormat="1" ht="15" customHeight="1">
      <c r="B67" s="305"/>
      <c r="C67" s="311"/>
      <c r="D67" s="309" t="s">
        <v>8329</v>
      </c>
      <c r="E67" s="309"/>
      <c r="F67" s="309"/>
      <c r="G67" s="309"/>
      <c r="H67" s="309"/>
      <c r="I67" s="309"/>
      <c r="J67" s="309"/>
      <c r="K67" s="307"/>
    </row>
    <row r="68" s="1" customFormat="1" ht="15" customHeight="1">
      <c r="B68" s="305"/>
      <c r="C68" s="311"/>
      <c r="D68" s="309" t="s">
        <v>8330</v>
      </c>
      <c r="E68" s="309"/>
      <c r="F68" s="309"/>
      <c r="G68" s="309"/>
      <c r="H68" s="309"/>
      <c r="I68" s="309"/>
      <c r="J68" s="309"/>
      <c r="K68" s="307"/>
    </row>
    <row r="69" s="1" customFormat="1" ht="15" customHeight="1">
      <c r="B69" s="305"/>
      <c r="C69" s="311"/>
      <c r="D69" s="309" t="s">
        <v>8331</v>
      </c>
      <c r="E69" s="309"/>
      <c r="F69" s="309"/>
      <c r="G69" s="309"/>
      <c r="H69" s="309"/>
      <c r="I69" s="309"/>
      <c r="J69" s="309"/>
      <c r="K69" s="307"/>
    </row>
    <row r="70" s="1" customFormat="1" ht="15" customHeight="1">
      <c r="B70" s="305"/>
      <c r="C70" s="311"/>
      <c r="D70" s="309" t="s">
        <v>8332</v>
      </c>
      <c r="E70" s="309"/>
      <c r="F70" s="309"/>
      <c r="G70" s="309"/>
      <c r="H70" s="309"/>
      <c r="I70" s="309"/>
      <c r="J70" s="309"/>
      <c r="K70" s="307"/>
    </row>
    <row r="71" s="1" customFormat="1" ht="12.75" customHeight="1">
      <c r="B71" s="316"/>
      <c r="C71" s="317"/>
      <c r="D71" s="317"/>
      <c r="E71" s="317"/>
      <c r="F71" s="317"/>
      <c r="G71" s="317"/>
      <c r="H71" s="317"/>
      <c r="I71" s="317"/>
      <c r="J71" s="317"/>
      <c r="K71" s="318"/>
    </row>
    <row r="72" s="1" customFormat="1" ht="18.75" customHeight="1">
      <c r="B72" s="319"/>
      <c r="C72" s="319"/>
      <c r="D72" s="319"/>
      <c r="E72" s="319"/>
      <c r="F72" s="319"/>
      <c r="G72" s="319"/>
      <c r="H72" s="319"/>
      <c r="I72" s="319"/>
      <c r="J72" s="319"/>
      <c r="K72" s="320"/>
    </row>
    <row r="73" s="1" customFormat="1" ht="18.75" customHeight="1">
      <c r="B73" s="320"/>
      <c r="C73" s="320"/>
      <c r="D73" s="320"/>
      <c r="E73" s="320"/>
      <c r="F73" s="320"/>
      <c r="G73" s="320"/>
      <c r="H73" s="320"/>
      <c r="I73" s="320"/>
      <c r="J73" s="320"/>
      <c r="K73" s="320"/>
    </row>
    <row r="74" s="1" customFormat="1" ht="7.5" customHeight="1">
      <c r="B74" s="321"/>
      <c r="C74" s="322"/>
      <c r="D74" s="322"/>
      <c r="E74" s="322"/>
      <c r="F74" s="322"/>
      <c r="G74" s="322"/>
      <c r="H74" s="322"/>
      <c r="I74" s="322"/>
      <c r="J74" s="322"/>
      <c r="K74" s="323"/>
    </row>
    <row r="75" s="1" customFormat="1" ht="45" customHeight="1">
      <c r="B75" s="324"/>
      <c r="C75" s="325" t="s">
        <v>8333</v>
      </c>
      <c r="D75" s="325"/>
      <c r="E75" s="325"/>
      <c r="F75" s="325"/>
      <c r="G75" s="325"/>
      <c r="H75" s="325"/>
      <c r="I75" s="325"/>
      <c r="J75" s="325"/>
      <c r="K75" s="326"/>
    </row>
    <row r="76" s="1" customFormat="1" ht="17.25" customHeight="1">
      <c r="B76" s="324"/>
      <c r="C76" s="327" t="s">
        <v>8334</v>
      </c>
      <c r="D76" s="327"/>
      <c r="E76" s="327"/>
      <c r="F76" s="327" t="s">
        <v>8335</v>
      </c>
      <c r="G76" s="328"/>
      <c r="H76" s="327" t="s">
        <v>55</v>
      </c>
      <c r="I76" s="327" t="s">
        <v>58</v>
      </c>
      <c r="J76" s="327" t="s">
        <v>8336</v>
      </c>
      <c r="K76" s="326"/>
    </row>
    <row r="77" s="1" customFormat="1" ht="17.25" customHeight="1">
      <c r="B77" s="324"/>
      <c r="C77" s="329" t="s">
        <v>8337</v>
      </c>
      <c r="D77" s="329"/>
      <c r="E77" s="329"/>
      <c r="F77" s="330" t="s">
        <v>8338</v>
      </c>
      <c r="G77" s="331"/>
      <c r="H77" s="329"/>
      <c r="I77" s="329"/>
      <c r="J77" s="329" t="s">
        <v>8339</v>
      </c>
      <c r="K77" s="326"/>
    </row>
    <row r="78" s="1" customFormat="1" ht="5.25" customHeight="1">
      <c r="B78" s="324"/>
      <c r="C78" s="332"/>
      <c r="D78" s="332"/>
      <c r="E78" s="332"/>
      <c r="F78" s="332"/>
      <c r="G78" s="333"/>
      <c r="H78" s="332"/>
      <c r="I78" s="332"/>
      <c r="J78" s="332"/>
      <c r="K78" s="326"/>
    </row>
    <row r="79" s="1" customFormat="1" ht="15" customHeight="1">
      <c r="B79" s="324"/>
      <c r="C79" s="312" t="s">
        <v>54</v>
      </c>
      <c r="D79" s="334"/>
      <c r="E79" s="334"/>
      <c r="F79" s="335" t="s">
        <v>8340</v>
      </c>
      <c r="G79" s="336"/>
      <c r="H79" s="312" t="s">
        <v>8341</v>
      </c>
      <c r="I79" s="312" t="s">
        <v>8342</v>
      </c>
      <c r="J79" s="312">
        <v>20</v>
      </c>
      <c r="K79" s="326"/>
    </row>
    <row r="80" s="1" customFormat="1" ht="15" customHeight="1">
      <c r="B80" s="324"/>
      <c r="C80" s="312" t="s">
        <v>8343</v>
      </c>
      <c r="D80" s="312"/>
      <c r="E80" s="312"/>
      <c r="F80" s="335" t="s">
        <v>8340</v>
      </c>
      <c r="G80" s="336"/>
      <c r="H80" s="312" t="s">
        <v>8344</v>
      </c>
      <c r="I80" s="312" t="s">
        <v>8342</v>
      </c>
      <c r="J80" s="312">
        <v>120</v>
      </c>
      <c r="K80" s="326"/>
    </row>
    <row r="81" s="1" customFormat="1" ht="15" customHeight="1">
      <c r="B81" s="337"/>
      <c r="C81" s="312" t="s">
        <v>8345</v>
      </c>
      <c r="D81" s="312"/>
      <c r="E81" s="312"/>
      <c r="F81" s="335" t="s">
        <v>8346</v>
      </c>
      <c r="G81" s="336"/>
      <c r="H81" s="312" t="s">
        <v>8347</v>
      </c>
      <c r="I81" s="312" t="s">
        <v>8342</v>
      </c>
      <c r="J81" s="312">
        <v>50</v>
      </c>
      <c r="K81" s="326"/>
    </row>
    <row r="82" s="1" customFormat="1" ht="15" customHeight="1">
      <c r="B82" s="337"/>
      <c r="C82" s="312" t="s">
        <v>8348</v>
      </c>
      <c r="D82" s="312"/>
      <c r="E82" s="312"/>
      <c r="F82" s="335" t="s">
        <v>8340</v>
      </c>
      <c r="G82" s="336"/>
      <c r="H82" s="312" t="s">
        <v>8349</v>
      </c>
      <c r="I82" s="312" t="s">
        <v>8350</v>
      </c>
      <c r="J82" s="312"/>
      <c r="K82" s="326"/>
    </row>
    <row r="83" s="1" customFormat="1" ht="15" customHeight="1">
      <c r="B83" s="337"/>
      <c r="C83" s="338" t="s">
        <v>8351</v>
      </c>
      <c r="D83" s="338"/>
      <c r="E83" s="338"/>
      <c r="F83" s="339" t="s">
        <v>8346</v>
      </c>
      <c r="G83" s="338"/>
      <c r="H83" s="338" t="s">
        <v>8352</v>
      </c>
      <c r="I83" s="338" t="s">
        <v>8342</v>
      </c>
      <c r="J83" s="338">
        <v>15</v>
      </c>
      <c r="K83" s="326"/>
    </row>
    <row r="84" s="1" customFormat="1" ht="15" customHeight="1">
      <c r="B84" s="337"/>
      <c r="C84" s="338" t="s">
        <v>8353</v>
      </c>
      <c r="D84" s="338"/>
      <c r="E84" s="338"/>
      <c r="F84" s="339" t="s">
        <v>8346</v>
      </c>
      <c r="G84" s="338"/>
      <c r="H84" s="338" t="s">
        <v>8354</v>
      </c>
      <c r="I84" s="338" t="s">
        <v>8342</v>
      </c>
      <c r="J84" s="338">
        <v>15</v>
      </c>
      <c r="K84" s="326"/>
    </row>
    <row r="85" s="1" customFormat="1" ht="15" customHeight="1">
      <c r="B85" s="337"/>
      <c r="C85" s="338" t="s">
        <v>8355</v>
      </c>
      <c r="D85" s="338"/>
      <c r="E85" s="338"/>
      <c r="F85" s="339" t="s">
        <v>8346</v>
      </c>
      <c r="G85" s="338"/>
      <c r="H85" s="338" t="s">
        <v>8356</v>
      </c>
      <c r="I85" s="338" t="s">
        <v>8342</v>
      </c>
      <c r="J85" s="338">
        <v>20</v>
      </c>
      <c r="K85" s="326"/>
    </row>
    <row r="86" s="1" customFormat="1" ht="15" customHeight="1">
      <c r="B86" s="337"/>
      <c r="C86" s="338" t="s">
        <v>8357</v>
      </c>
      <c r="D86" s="338"/>
      <c r="E86" s="338"/>
      <c r="F86" s="339" t="s">
        <v>8346</v>
      </c>
      <c r="G86" s="338"/>
      <c r="H86" s="338" t="s">
        <v>8358</v>
      </c>
      <c r="I86" s="338" t="s">
        <v>8342</v>
      </c>
      <c r="J86" s="338">
        <v>20</v>
      </c>
      <c r="K86" s="326"/>
    </row>
    <row r="87" s="1" customFormat="1" ht="15" customHeight="1">
      <c r="B87" s="337"/>
      <c r="C87" s="312" t="s">
        <v>8359</v>
      </c>
      <c r="D87" s="312"/>
      <c r="E87" s="312"/>
      <c r="F87" s="335" t="s">
        <v>8346</v>
      </c>
      <c r="G87" s="336"/>
      <c r="H87" s="312" t="s">
        <v>8360</v>
      </c>
      <c r="I87" s="312" t="s">
        <v>8342</v>
      </c>
      <c r="J87" s="312">
        <v>50</v>
      </c>
      <c r="K87" s="326"/>
    </row>
    <row r="88" s="1" customFormat="1" ht="15" customHeight="1">
      <c r="B88" s="337"/>
      <c r="C88" s="312" t="s">
        <v>8361</v>
      </c>
      <c r="D88" s="312"/>
      <c r="E88" s="312"/>
      <c r="F88" s="335" t="s">
        <v>8346</v>
      </c>
      <c r="G88" s="336"/>
      <c r="H88" s="312" t="s">
        <v>8362</v>
      </c>
      <c r="I88" s="312" t="s">
        <v>8342</v>
      </c>
      <c r="J88" s="312">
        <v>20</v>
      </c>
      <c r="K88" s="326"/>
    </row>
    <row r="89" s="1" customFormat="1" ht="15" customHeight="1">
      <c r="B89" s="337"/>
      <c r="C89" s="312" t="s">
        <v>8363</v>
      </c>
      <c r="D89" s="312"/>
      <c r="E89" s="312"/>
      <c r="F89" s="335" t="s">
        <v>8346</v>
      </c>
      <c r="G89" s="336"/>
      <c r="H89" s="312" t="s">
        <v>8364</v>
      </c>
      <c r="I89" s="312" t="s">
        <v>8342</v>
      </c>
      <c r="J89" s="312">
        <v>20</v>
      </c>
      <c r="K89" s="326"/>
    </row>
    <row r="90" s="1" customFormat="1" ht="15" customHeight="1">
      <c r="B90" s="337"/>
      <c r="C90" s="312" t="s">
        <v>8365</v>
      </c>
      <c r="D90" s="312"/>
      <c r="E90" s="312"/>
      <c r="F90" s="335" t="s">
        <v>8346</v>
      </c>
      <c r="G90" s="336"/>
      <c r="H90" s="312" t="s">
        <v>8366</v>
      </c>
      <c r="I90" s="312" t="s">
        <v>8342</v>
      </c>
      <c r="J90" s="312">
        <v>50</v>
      </c>
      <c r="K90" s="326"/>
    </row>
    <row r="91" s="1" customFormat="1" ht="15" customHeight="1">
      <c r="B91" s="337"/>
      <c r="C91" s="312" t="s">
        <v>8367</v>
      </c>
      <c r="D91" s="312"/>
      <c r="E91" s="312"/>
      <c r="F91" s="335" t="s">
        <v>8346</v>
      </c>
      <c r="G91" s="336"/>
      <c r="H91" s="312" t="s">
        <v>8367</v>
      </c>
      <c r="I91" s="312" t="s">
        <v>8342</v>
      </c>
      <c r="J91" s="312">
        <v>50</v>
      </c>
      <c r="K91" s="326"/>
    </row>
    <row r="92" s="1" customFormat="1" ht="15" customHeight="1">
      <c r="B92" s="337"/>
      <c r="C92" s="312" t="s">
        <v>8368</v>
      </c>
      <c r="D92" s="312"/>
      <c r="E92" s="312"/>
      <c r="F92" s="335" t="s">
        <v>8346</v>
      </c>
      <c r="G92" s="336"/>
      <c r="H92" s="312" t="s">
        <v>8369</v>
      </c>
      <c r="I92" s="312" t="s">
        <v>8342</v>
      </c>
      <c r="J92" s="312">
        <v>255</v>
      </c>
      <c r="K92" s="326"/>
    </row>
    <row r="93" s="1" customFormat="1" ht="15" customHeight="1">
      <c r="B93" s="337"/>
      <c r="C93" s="312" t="s">
        <v>8370</v>
      </c>
      <c r="D93" s="312"/>
      <c r="E93" s="312"/>
      <c r="F93" s="335" t="s">
        <v>8340</v>
      </c>
      <c r="G93" s="336"/>
      <c r="H93" s="312" t="s">
        <v>8371</v>
      </c>
      <c r="I93" s="312" t="s">
        <v>8372</v>
      </c>
      <c r="J93" s="312"/>
      <c r="K93" s="326"/>
    </row>
    <row r="94" s="1" customFormat="1" ht="15" customHeight="1">
      <c r="B94" s="337"/>
      <c r="C94" s="312" t="s">
        <v>8373</v>
      </c>
      <c r="D94" s="312"/>
      <c r="E94" s="312"/>
      <c r="F94" s="335" t="s">
        <v>8340</v>
      </c>
      <c r="G94" s="336"/>
      <c r="H94" s="312" t="s">
        <v>8374</v>
      </c>
      <c r="I94" s="312" t="s">
        <v>8375</v>
      </c>
      <c r="J94" s="312"/>
      <c r="K94" s="326"/>
    </row>
    <row r="95" s="1" customFormat="1" ht="15" customHeight="1">
      <c r="B95" s="337"/>
      <c r="C95" s="312" t="s">
        <v>8376</v>
      </c>
      <c r="D95" s="312"/>
      <c r="E95" s="312"/>
      <c r="F95" s="335" t="s">
        <v>8340</v>
      </c>
      <c r="G95" s="336"/>
      <c r="H95" s="312" t="s">
        <v>8376</v>
      </c>
      <c r="I95" s="312" t="s">
        <v>8375</v>
      </c>
      <c r="J95" s="312"/>
      <c r="K95" s="326"/>
    </row>
    <row r="96" s="1" customFormat="1" ht="15" customHeight="1">
      <c r="B96" s="337"/>
      <c r="C96" s="312" t="s">
        <v>39</v>
      </c>
      <c r="D96" s="312"/>
      <c r="E96" s="312"/>
      <c r="F96" s="335" t="s">
        <v>8340</v>
      </c>
      <c r="G96" s="336"/>
      <c r="H96" s="312" t="s">
        <v>8377</v>
      </c>
      <c r="I96" s="312" t="s">
        <v>8375</v>
      </c>
      <c r="J96" s="312"/>
      <c r="K96" s="326"/>
    </row>
    <row r="97" s="1" customFormat="1" ht="15" customHeight="1">
      <c r="B97" s="337"/>
      <c r="C97" s="312" t="s">
        <v>49</v>
      </c>
      <c r="D97" s="312"/>
      <c r="E97" s="312"/>
      <c r="F97" s="335" t="s">
        <v>8340</v>
      </c>
      <c r="G97" s="336"/>
      <c r="H97" s="312" t="s">
        <v>8378</v>
      </c>
      <c r="I97" s="312" t="s">
        <v>8375</v>
      </c>
      <c r="J97" s="312"/>
      <c r="K97" s="326"/>
    </row>
    <row r="98" s="1" customFormat="1" ht="15" customHeight="1">
      <c r="B98" s="340"/>
      <c r="C98" s="341"/>
      <c r="D98" s="341"/>
      <c r="E98" s="341"/>
      <c r="F98" s="341"/>
      <c r="G98" s="341"/>
      <c r="H98" s="341"/>
      <c r="I98" s="341"/>
      <c r="J98" s="341"/>
      <c r="K98" s="342"/>
    </row>
    <row r="99" s="1" customFormat="1" ht="18.75" customHeight="1">
      <c r="B99" s="343"/>
      <c r="C99" s="344"/>
      <c r="D99" s="344"/>
      <c r="E99" s="344"/>
      <c r="F99" s="344"/>
      <c r="G99" s="344"/>
      <c r="H99" s="344"/>
      <c r="I99" s="344"/>
      <c r="J99" s="344"/>
      <c r="K99" s="343"/>
    </row>
    <row r="100" s="1" customFormat="1" ht="18.75" customHeight="1">
      <c r="B100" s="320"/>
      <c r="C100" s="320"/>
      <c r="D100" s="320"/>
      <c r="E100" s="320"/>
      <c r="F100" s="320"/>
      <c r="G100" s="320"/>
      <c r="H100" s="320"/>
      <c r="I100" s="320"/>
      <c r="J100" s="320"/>
      <c r="K100" s="320"/>
    </row>
    <row r="101" s="1" customFormat="1" ht="7.5" customHeight="1">
      <c r="B101" s="321"/>
      <c r="C101" s="322"/>
      <c r="D101" s="322"/>
      <c r="E101" s="322"/>
      <c r="F101" s="322"/>
      <c r="G101" s="322"/>
      <c r="H101" s="322"/>
      <c r="I101" s="322"/>
      <c r="J101" s="322"/>
      <c r="K101" s="323"/>
    </row>
    <row r="102" s="1" customFormat="1" ht="45" customHeight="1">
      <c r="B102" s="324"/>
      <c r="C102" s="325" t="s">
        <v>8379</v>
      </c>
      <c r="D102" s="325"/>
      <c r="E102" s="325"/>
      <c r="F102" s="325"/>
      <c r="G102" s="325"/>
      <c r="H102" s="325"/>
      <c r="I102" s="325"/>
      <c r="J102" s="325"/>
      <c r="K102" s="326"/>
    </row>
    <row r="103" s="1" customFormat="1" ht="17.25" customHeight="1">
      <c r="B103" s="324"/>
      <c r="C103" s="327" t="s">
        <v>8334</v>
      </c>
      <c r="D103" s="327"/>
      <c r="E103" s="327"/>
      <c r="F103" s="327" t="s">
        <v>8335</v>
      </c>
      <c r="G103" s="328"/>
      <c r="H103" s="327" t="s">
        <v>55</v>
      </c>
      <c r="I103" s="327" t="s">
        <v>58</v>
      </c>
      <c r="J103" s="327" t="s">
        <v>8336</v>
      </c>
      <c r="K103" s="326"/>
    </row>
    <row r="104" s="1" customFormat="1" ht="17.25" customHeight="1">
      <c r="B104" s="324"/>
      <c r="C104" s="329" t="s">
        <v>8337</v>
      </c>
      <c r="D104" s="329"/>
      <c r="E104" s="329"/>
      <c r="F104" s="330" t="s">
        <v>8338</v>
      </c>
      <c r="G104" s="331"/>
      <c r="H104" s="329"/>
      <c r="I104" s="329"/>
      <c r="J104" s="329" t="s">
        <v>8339</v>
      </c>
      <c r="K104" s="326"/>
    </row>
    <row r="105" s="1" customFormat="1" ht="5.25" customHeight="1">
      <c r="B105" s="324"/>
      <c r="C105" s="327"/>
      <c r="D105" s="327"/>
      <c r="E105" s="327"/>
      <c r="F105" s="327"/>
      <c r="G105" s="345"/>
      <c r="H105" s="327"/>
      <c r="I105" s="327"/>
      <c r="J105" s="327"/>
      <c r="K105" s="326"/>
    </row>
    <row r="106" s="1" customFormat="1" ht="15" customHeight="1">
      <c r="B106" s="324"/>
      <c r="C106" s="312" t="s">
        <v>54</v>
      </c>
      <c r="D106" s="334"/>
      <c r="E106" s="334"/>
      <c r="F106" s="335" t="s">
        <v>8340</v>
      </c>
      <c r="G106" s="312"/>
      <c r="H106" s="312" t="s">
        <v>8380</v>
      </c>
      <c r="I106" s="312" t="s">
        <v>8342</v>
      </c>
      <c r="J106" s="312">
        <v>20</v>
      </c>
      <c r="K106" s="326"/>
    </row>
    <row r="107" s="1" customFormat="1" ht="15" customHeight="1">
      <c r="B107" s="324"/>
      <c r="C107" s="312" t="s">
        <v>8343</v>
      </c>
      <c r="D107" s="312"/>
      <c r="E107" s="312"/>
      <c r="F107" s="335" t="s">
        <v>8340</v>
      </c>
      <c r="G107" s="312"/>
      <c r="H107" s="312" t="s">
        <v>8380</v>
      </c>
      <c r="I107" s="312" t="s">
        <v>8342</v>
      </c>
      <c r="J107" s="312">
        <v>120</v>
      </c>
      <c r="K107" s="326"/>
    </row>
    <row r="108" s="1" customFormat="1" ht="15" customHeight="1">
      <c r="B108" s="337"/>
      <c r="C108" s="312" t="s">
        <v>8345</v>
      </c>
      <c r="D108" s="312"/>
      <c r="E108" s="312"/>
      <c r="F108" s="335" t="s">
        <v>8346</v>
      </c>
      <c r="G108" s="312"/>
      <c r="H108" s="312" t="s">
        <v>8380</v>
      </c>
      <c r="I108" s="312" t="s">
        <v>8342</v>
      </c>
      <c r="J108" s="312">
        <v>50</v>
      </c>
      <c r="K108" s="326"/>
    </row>
    <row r="109" s="1" customFormat="1" ht="15" customHeight="1">
      <c r="B109" s="337"/>
      <c r="C109" s="312" t="s">
        <v>8348</v>
      </c>
      <c r="D109" s="312"/>
      <c r="E109" s="312"/>
      <c r="F109" s="335" t="s">
        <v>8340</v>
      </c>
      <c r="G109" s="312"/>
      <c r="H109" s="312" t="s">
        <v>8380</v>
      </c>
      <c r="I109" s="312" t="s">
        <v>8350</v>
      </c>
      <c r="J109" s="312"/>
      <c r="K109" s="326"/>
    </row>
    <row r="110" s="1" customFormat="1" ht="15" customHeight="1">
      <c r="B110" s="337"/>
      <c r="C110" s="312" t="s">
        <v>8359</v>
      </c>
      <c r="D110" s="312"/>
      <c r="E110" s="312"/>
      <c r="F110" s="335" t="s">
        <v>8346</v>
      </c>
      <c r="G110" s="312"/>
      <c r="H110" s="312" t="s">
        <v>8380</v>
      </c>
      <c r="I110" s="312" t="s">
        <v>8342</v>
      </c>
      <c r="J110" s="312">
        <v>50</v>
      </c>
      <c r="K110" s="326"/>
    </row>
    <row r="111" s="1" customFormat="1" ht="15" customHeight="1">
      <c r="B111" s="337"/>
      <c r="C111" s="312" t="s">
        <v>8367</v>
      </c>
      <c r="D111" s="312"/>
      <c r="E111" s="312"/>
      <c r="F111" s="335" t="s">
        <v>8346</v>
      </c>
      <c r="G111" s="312"/>
      <c r="H111" s="312" t="s">
        <v>8380</v>
      </c>
      <c r="I111" s="312" t="s">
        <v>8342</v>
      </c>
      <c r="J111" s="312">
        <v>50</v>
      </c>
      <c r="K111" s="326"/>
    </row>
    <row r="112" s="1" customFormat="1" ht="15" customHeight="1">
      <c r="B112" s="337"/>
      <c r="C112" s="312" t="s">
        <v>8365</v>
      </c>
      <c r="D112" s="312"/>
      <c r="E112" s="312"/>
      <c r="F112" s="335" t="s">
        <v>8346</v>
      </c>
      <c r="G112" s="312"/>
      <c r="H112" s="312" t="s">
        <v>8380</v>
      </c>
      <c r="I112" s="312" t="s">
        <v>8342</v>
      </c>
      <c r="J112" s="312">
        <v>50</v>
      </c>
      <c r="K112" s="326"/>
    </row>
    <row r="113" s="1" customFormat="1" ht="15" customHeight="1">
      <c r="B113" s="337"/>
      <c r="C113" s="312" t="s">
        <v>54</v>
      </c>
      <c r="D113" s="312"/>
      <c r="E113" s="312"/>
      <c r="F113" s="335" t="s">
        <v>8340</v>
      </c>
      <c r="G113" s="312"/>
      <c r="H113" s="312" t="s">
        <v>8381</v>
      </c>
      <c r="I113" s="312" t="s">
        <v>8342</v>
      </c>
      <c r="J113" s="312">
        <v>20</v>
      </c>
      <c r="K113" s="326"/>
    </row>
    <row r="114" s="1" customFormat="1" ht="15" customHeight="1">
      <c r="B114" s="337"/>
      <c r="C114" s="312" t="s">
        <v>8382</v>
      </c>
      <c r="D114" s="312"/>
      <c r="E114" s="312"/>
      <c r="F114" s="335" t="s">
        <v>8340</v>
      </c>
      <c r="G114" s="312"/>
      <c r="H114" s="312" t="s">
        <v>8383</v>
      </c>
      <c r="I114" s="312" t="s">
        <v>8342</v>
      </c>
      <c r="J114" s="312">
        <v>120</v>
      </c>
      <c r="K114" s="326"/>
    </row>
    <row r="115" s="1" customFormat="1" ht="15" customHeight="1">
      <c r="B115" s="337"/>
      <c r="C115" s="312" t="s">
        <v>39</v>
      </c>
      <c r="D115" s="312"/>
      <c r="E115" s="312"/>
      <c r="F115" s="335" t="s">
        <v>8340</v>
      </c>
      <c r="G115" s="312"/>
      <c r="H115" s="312" t="s">
        <v>8384</v>
      </c>
      <c r="I115" s="312" t="s">
        <v>8375</v>
      </c>
      <c r="J115" s="312"/>
      <c r="K115" s="326"/>
    </row>
    <row r="116" s="1" customFormat="1" ht="15" customHeight="1">
      <c r="B116" s="337"/>
      <c r="C116" s="312" t="s">
        <v>49</v>
      </c>
      <c r="D116" s="312"/>
      <c r="E116" s="312"/>
      <c r="F116" s="335" t="s">
        <v>8340</v>
      </c>
      <c r="G116" s="312"/>
      <c r="H116" s="312" t="s">
        <v>8385</v>
      </c>
      <c r="I116" s="312" t="s">
        <v>8375</v>
      </c>
      <c r="J116" s="312"/>
      <c r="K116" s="326"/>
    </row>
    <row r="117" s="1" customFormat="1" ht="15" customHeight="1">
      <c r="B117" s="337"/>
      <c r="C117" s="312" t="s">
        <v>58</v>
      </c>
      <c r="D117" s="312"/>
      <c r="E117" s="312"/>
      <c r="F117" s="335" t="s">
        <v>8340</v>
      </c>
      <c r="G117" s="312"/>
      <c r="H117" s="312" t="s">
        <v>8386</v>
      </c>
      <c r="I117" s="312" t="s">
        <v>8387</v>
      </c>
      <c r="J117" s="312"/>
      <c r="K117" s="326"/>
    </row>
    <row r="118" s="1" customFormat="1" ht="15" customHeight="1">
      <c r="B118" s="340"/>
      <c r="C118" s="346"/>
      <c r="D118" s="346"/>
      <c r="E118" s="346"/>
      <c r="F118" s="346"/>
      <c r="G118" s="346"/>
      <c r="H118" s="346"/>
      <c r="I118" s="346"/>
      <c r="J118" s="346"/>
      <c r="K118" s="342"/>
    </row>
    <row r="119" s="1" customFormat="1" ht="18.75" customHeight="1">
      <c r="B119" s="347"/>
      <c r="C119" s="348"/>
      <c r="D119" s="348"/>
      <c r="E119" s="348"/>
      <c r="F119" s="349"/>
      <c r="G119" s="348"/>
      <c r="H119" s="348"/>
      <c r="I119" s="348"/>
      <c r="J119" s="348"/>
      <c r="K119" s="347"/>
    </row>
    <row r="120" s="1" customFormat="1" ht="18.75" customHeight="1">
      <c r="B120" s="320"/>
      <c r="C120" s="320"/>
      <c r="D120" s="320"/>
      <c r="E120" s="320"/>
      <c r="F120" s="320"/>
      <c r="G120" s="320"/>
      <c r="H120" s="320"/>
      <c r="I120" s="320"/>
      <c r="J120" s="320"/>
      <c r="K120" s="320"/>
    </row>
    <row r="121" s="1" customFormat="1" ht="7.5" customHeight="1">
      <c r="B121" s="350"/>
      <c r="C121" s="351"/>
      <c r="D121" s="351"/>
      <c r="E121" s="351"/>
      <c r="F121" s="351"/>
      <c r="G121" s="351"/>
      <c r="H121" s="351"/>
      <c r="I121" s="351"/>
      <c r="J121" s="351"/>
      <c r="K121" s="352"/>
    </row>
    <row r="122" s="1" customFormat="1" ht="45" customHeight="1">
      <c r="B122" s="353"/>
      <c r="C122" s="303" t="s">
        <v>8388</v>
      </c>
      <c r="D122" s="303"/>
      <c r="E122" s="303"/>
      <c r="F122" s="303"/>
      <c r="G122" s="303"/>
      <c r="H122" s="303"/>
      <c r="I122" s="303"/>
      <c r="J122" s="303"/>
      <c r="K122" s="354"/>
    </row>
    <row r="123" s="1" customFormat="1" ht="17.25" customHeight="1">
      <c r="B123" s="355"/>
      <c r="C123" s="327" t="s">
        <v>8334</v>
      </c>
      <c r="D123" s="327"/>
      <c r="E123" s="327"/>
      <c r="F123" s="327" t="s">
        <v>8335</v>
      </c>
      <c r="G123" s="328"/>
      <c r="H123" s="327" t="s">
        <v>55</v>
      </c>
      <c r="I123" s="327" t="s">
        <v>58</v>
      </c>
      <c r="J123" s="327" t="s">
        <v>8336</v>
      </c>
      <c r="K123" s="356"/>
    </row>
    <row r="124" s="1" customFormat="1" ht="17.25" customHeight="1">
      <c r="B124" s="355"/>
      <c r="C124" s="329" t="s">
        <v>8337</v>
      </c>
      <c r="D124" s="329"/>
      <c r="E124" s="329"/>
      <c r="F124" s="330" t="s">
        <v>8338</v>
      </c>
      <c r="G124" s="331"/>
      <c r="H124" s="329"/>
      <c r="I124" s="329"/>
      <c r="J124" s="329" t="s">
        <v>8339</v>
      </c>
      <c r="K124" s="356"/>
    </row>
    <row r="125" s="1" customFormat="1" ht="5.25" customHeight="1">
      <c r="B125" s="357"/>
      <c r="C125" s="332"/>
      <c r="D125" s="332"/>
      <c r="E125" s="332"/>
      <c r="F125" s="332"/>
      <c r="G125" s="358"/>
      <c r="H125" s="332"/>
      <c r="I125" s="332"/>
      <c r="J125" s="332"/>
      <c r="K125" s="359"/>
    </row>
    <row r="126" s="1" customFormat="1" ht="15" customHeight="1">
      <c r="B126" s="357"/>
      <c r="C126" s="312" t="s">
        <v>8343</v>
      </c>
      <c r="D126" s="334"/>
      <c r="E126" s="334"/>
      <c r="F126" s="335" t="s">
        <v>8340</v>
      </c>
      <c r="G126" s="312"/>
      <c r="H126" s="312" t="s">
        <v>8380</v>
      </c>
      <c r="I126" s="312" t="s">
        <v>8342</v>
      </c>
      <c r="J126" s="312">
        <v>120</v>
      </c>
      <c r="K126" s="360"/>
    </row>
    <row r="127" s="1" customFormat="1" ht="15" customHeight="1">
      <c r="B127" s="357"/>
      <c r="C127" s="312" t="s">
        <v>8389</v>
      </c>
      <c r="D127" s="312"/>
      <c r="E127" s="312"/>
      <c r="F127" s="335" t="s">
        <v>8340</v>
      </c>
      <c r="G127" s="312"/>
      <c r="H127" s="312" t="s">
        <v>8390</v>
      </c>
      <c r="I127" s="312" t="s">
        <v>8342</v>
      </c>
      <c r="J127" s="312" t="s">
        <v>8391</v>
      </c>
      <c r="K127" s="360"/>
    </row>
    <row r="128" s="1" customFormat="1" ht="15" customHeight="1">
      <c r="B128" s="357"/>
      <c r="C128" s="312" t="s">
        <v>86</v>
      </c>
      <c r="D128" s="312"/>
      <c r="E128" s="312"/>
      <c r="F128" s="335" t="s">
        <v>8340</v>
      </c>
      <c r="G128" s="312"/>
      <c r="H128" s="312" t="s">
        <v>8392</v>
      </c>
      <c r="I128" s="312" t="s">
        <v>8342</v>
      </c>
      <c r="J128" s="312" t="s">
        <v>8391</v>
      </c>
      <c r="K128" s="360"/>
    </row>
    <row r="129" s="1" customFormat="1" ht="15" customHeight="1">
      <c r="B129" s="357"/>
      <c r="C129" s="312" t="s">
        <v>8351</v>
      </c>
      <c r="D129" s="312"/>
      <c r="E129" s="312"/>
      <c r="F129" s="335" t="s">
        <v>8346</v>
      </c>
      <c r="G129" s="312"/>
      <c r="H129" s="312" t="s">
        <v>8352</v>
      </c>
      <c r="I129" s="312" t="s">
        <v>8342</v>
      </c>
      <c r="J129" s="312">
        <v>15</v>
      </c>
      <c r="K129" s="360"/>
    </row>
    <row r="130" s="1" customFormat="1" ht="15" customHeight="1">
      <c r="B130" s="357"/>
      <c r="C130" s="338" t="s">
        <v>8353</v>
      </c>
      <c r="D130" s="338"/>
      <c r="E130" s="338"/>
      <c r="F130" s="339" t="s">
        <v>8346</v>
      </c>
      <c r="G130" s="338"/>
      <c r="H130" s="338" t="s">
        <v>8354</v>
      </c>
      <c r="I130" s="338" t="s">
        <v>8342</v>
      </c>
      <c r="J130" s="338">
        <v>15</v>
      </c>
      <c r="K130" s="360"/>
    </row>
    <row r="131" s="1" customFormat="1" ht="15" customHeight="1">
      <c r="B131" s="357"/>
      <c r="C131" s="338" t="s">
        <v>8355</v>
      </c>
      <c r="D131" s="338"/>
      <c r="E131" s="338"/>
      <c r="F131" s="339" t="s">
        <v>8346</v>
      </c>
      <c r="G131" s="338"/>
      <c r="H131" s="338" t="s">
        <v>8356</v>
      </c>
      <c r="I131" s="338" t="s">
        <v>8342</v>
      </c>
      <c r="J131" s="338">
        <v>20</v>
      </c>
      <c r="K131" s="360"/>
    </row>
    <row r="132" s="1" customFormat="1" ht="15" customHeight="1">
      <c r="B132" s="357"/>
      <c r="C132" s="338" t="s">
        <v>8357</v>
      </c>
      <c r="D132" s="338"/>
      <c r="E132" s="338"/>
      <c r="F132" s="339" t="s">
        <v>8346</v>
      </c>
      <c r="G132" s="338"/>
      <c r="H132" s="338" t="s">
        <v>8358</v>
      </c>
      <c r="I132" s="338" t="s">
        <v>8342</v>
      </c>
      <c r="J132" s="338">
        <v>20</v>
      </c>
      <c r="K132" s="360"/>
    </row>
    <row r="133" s="1" customFormat="1" ht="15" customHeight="1">
      <c r="B133" s="357"/>
      <c r="C133" s="312" t="s">
        <v>8345</v>
      </c>
      <c r="D133" s="312"/>
      <c r="E133" s="312"/>
      <c r="F133" s="335" t="s">
        <v>8346</v>
      </c>
      <c r="G133" s="312"/>
      <c r="H133" s="312" t="s">
        <v>8380</v>
      </c>
      <c r="I133" s="312" t="s">
        <v>8342</v>
      </c>
      <c r="J133" s="312">
        <v>50</v>
      </c>
      <c r="K133" s="360"/>
    </row>
    <row r="134" s="1" customFormat="1" ht="15" customHeight="1">
      <c r="B134" s="357"/>
      <c r="C134" s="312" t="s">
        <v>8359</v>
      </c>
      <c r="D134" s="312"/>
      <c r="E134" s="312"/>
      <c r="F134" s="335" t="s">
        <v>8346</v>
      </c>
      <c r="G134" s="312"/>
      <c r="H134" s="312" t="s">
        <v>8380</v>
      </c>
      <c r="I134" s="312" t="s">
        <v>8342</v>
      </c>
      <c r="J134" s="312">
        <v>50</v>
      </c>
      <c r="K134" s="360"/>
    </row>
    <row r="135" s="1" customFormat="1" ht="15" customHeight="1">
      <c r="B135" s="357"/>
      <c r="C135" s="312" t="s">
        <v>8365</v>
      </c>
      <c r="D135" s="312"/>
      <c r="E135" s="312"/>
      <c r="F135" s="335" t="s">
        <v>8346</v>
      </c>
      <c r="G135" s="312"/>
      <c r="H135" s="312" t="s">
        <v>8380</v>
      </c>
      <c r="I135" s="312" t="s">
        <v>8342</v>
      </c>
      <c r="J135" s="312">
        <v>50</v>
      </c>
      <c r="K135" s="360"/>
    </row>
    <row r="136" s="1" customFormat="1" ht="15" customHeight="1">
      <c r="B136" s="357"/>
      <c r="C136" s="312" t="s">
        <v>8367</v>
      </c>
      <c r="D136" s="312"/>
      <c r="E136" s="312"/>
      <c r="F136" s="335" t="s">
        <v>8346</v>
      </c>
      <c r="G136" s="312"/>
      <c r="H136" s="312" t="s">
        <v>8380</v>
      </c>
      <c r="I136" s="312" t="s">
        <v>8342</v>
      </c>
      <c r="J136" s="312">
        <v>50</v>
      </c>
      <c r="K136" s="360"/>
    </row>
    <row r="137" s="1" customFormat="1" ht="15" customHeight="1">
      <c r="B137" s="357"/>
      <c r="C137" s="312" t="s">
        <v>8368</v>
      </c>
      <c r="D137" s="312"/>
      <c r="E137" s="312"/>
      <c r="F137" s="335" t="s">
        <v>8346</v>
      </c>
      <c r="G137" s="312"/>
      <c r="H137" s="312" t="s">
        <v>8393</v>
      </c>
      <c r="I137" s="312" t="s">
        <v>8342</v>
      </c>
      <c r="J137" s="312">
        <v>255</v>
      </c>
      <c r="K137" s="360"/>
    </row>
    <row r="138" s="1" customFormat="1" ht="15" customHeight="1">
      <c r="B138" s="357"/>
      <c r="C138" s="312" t="s">
        <v>8370</v>
      </c>
      <c r="D138" s="312"/>
      <c r="E138" s="312"/>
      <c r="F138" s="335" t="s">
        <v>8340</v>
      </c>
      <c r="G138" s="312"/>
      <c r="H138" s="312" t="s">
        <v>8394</v>
      </c>
      <c r="I138" s="312" t="s">
        <v>8372</v>
      </c>
      <c r="J138" s="312"/>
      <c r="K138" s="360"/>
    </row>
    <row r="139" s="1" customFormat="1" ht="15" customHeight="1">
      <c r="B139" s="357"/>
      <c r="C139" s="312" t="s">
        <v>8373</v>
      </c>
      <c r="D139" s="312"/>
      <c r="E139" s="312"/>
      <c r="F139" s="335" t="s">
        <v>8340</v>
      </c>
      <c r="G139" s="312"/>
      <c r="H139" s="312" t="s">
        <v>8395</v>
      </c>
      <c r="I139" s="312" t="s">
        <v>8375</v>
      </c>
      <c r="J139" s="312"/>
      <c r="K139" s="360"/>
    </row>
    <row r="140" s="1" customFormat="1" ht="15" customHeight="1">
      <c r="B140" s="357"/>
      <c r="C140" s="312" t="s">
        <v>8376</v>
      </c>
      <c r="D140" s="312"/>
      <c r="E140" s="312"/>
      <c r="F140" s="335" t="s">
        <v>8340</v>
      </c>
      <c r="G140" s="312"/>
      <c r="H140" s="312" t="s">
        <v>8376</v>
      </c>
      <c r="I140" s="312" t="s">
        <v>8375</v>
      </c>
      <c r="J140" s="312"/>
      <c r="K140" s="360"/>
    </row>
    <row r="141" s="1" customFormat="1" ht="15" customHeight="1">
      <c r="B141" s="357"/>
      <c r="C141" s="312" t="s">
        <v>39</v>
      </c>
      <c r="D141" s="312"/>
      <c r="E141" s="312"/>
      <c r="F141" s="335" t="s">
        <v>8340</v>
      </c>
      <c r="G141" s="312"/>
      <c r="H141" s="312" t="s">
        <v>8396</v>
      </c>
      <c r="I141" s="312" t="s">
        <v>8375</v>
      </c>
      <c r="J141" s="312"/>
      <c r="K141" s="360"/>
    </row>
    <row r="142" s="1" customFormat="1" ht="15" customHeight="1">
      <c r="B142" s="357"/>
      <c r="C142" s="312" t="s">
        <v>8397</v>
      </c>
      <c r="D142" s="312"/>
      <c r="E142" s="312"/>
      <c r="F142" s="335" t="s">
        <v>8340</v>
      </c>
      <c r="G142" s="312"/>
      <c r="H142" s="312" t="s">
        <v>8398</v>
      </c>
      <c r="I142" s="312" t="s">
        <v>8375</v>
      </c>
      <c r="J142" s="312"/>
      <c r="K142" s="360"/>
    </row>
    <row r="143" s="1" customFormat="1" ht="15" customHeight="1">
      <c r="B143" s="361"/>
      <c r="C143" s="362"/>
      <c r="D143" s="362"/>
      <c r="E143" s="362"/>
      <c r="F143" s="362"/>
      <c r="G143" s="362"/>
      <c r="H143" s="362"/>
      <c r="I143" s="362"/>
      <c r="J143" s="362"/>
      <c r="K143" s="363"/>
    </row>
    <row r="144" s="1" customFormat="1" ht="18.75" customHeight="1">
      <c r="B144" s="348"/>
      <c r="C144" s="348"/>
      <c r="D144" s="348"/>
      <c r="E144" s="348"/>
      <c r="F144" s="349"/>
      <c r="G144" s="348"/>
      <c r="H144" s="348"/>
      <c r="I144" s="348"/>
      <c r="J144" s="348"/>
      <c r="K144" s="348"/>
    </row>
    <row r="145" s="1" customFormat="1" ht="18.75" customHeight="1">
      <c r="B145" s="320"/>
      <c r="C145" s="320"/>
      <c r="D145" s="320"/>
      <c r="E145" s="320"/>
      <c r="F145" s="320"/>
      <c r="G145" s="320"/>
      <c r="H145" s="320"/>
      <c r="I145" s="320"/>
      <c r="J145" s="320"/>
      <c r="K145" s="320"/>
    </row>
    <row r="146" s="1" customFormat="1" ht="7.5" customHeight="1">
      <c r="B146" s="321"/>
      <c r="C146" s="322"/>
      <c r="D146" s="322"/>
      <c r="E146" s="322"/>
      <c r="F146" s="322"/>
      <c r="G146" s="322"/>
      <c r="H146" s="322"/>
      <c r="I146" s="322"/>
      <c r="J146" s="322"/>
      <c r="K146" s="323"/>
    </row>
    <row r="147" s="1" customFormat="1" ht="45" customHeight="1">
      <c r="B147" s="324"/>
      <c r="C147" s="325" t="s">
        <v>8399</v>
      </c>
      <c r="D147" s="325"/>
      <c r="E147" s="325"/>
      <c r="F147" s="325"/>
      <c r="G147" s="325"/>
      <c r="H147" s="325"/>
      <c r="I147" s="325"/>
      <c r="J147" s="325"/>
      <c r="K147" s="326"/>
    </row>
    <row r="148" s="1" customFormat="1" ht="17.25" customHeight="1">
      <c r="B148" s="324"/>
      <c r="C148" s="327" t="s">
        <v>8334</v>
      </c>
      <c r="D148" s="327"/>
      <c r="E148" s="327"/>
      <c r="F148" s="327" t="s">
        <v>8335</v>
      </c>
      <c r="G148" s="328"/>
      <c r="H148" s="327" t="s">
        <v>55</v>
      </c>
      <c r="I148" s="327" t="s">
        <v>58</v>
      </c>
      <c r="J148" s="327" t="s">
        <v>8336</v>
      </c>
      <c r="K148" s="326"/>
    </row>
    <row r="149" s="1" customFormat="1" ht="17.25" customHeight="1">
      <c r="B149" s="324"/>
      <c r="C149" s="329" t="s">
        <v>8337</v>
      </c>
      <c r="D149" s="329"/>
      <c r="E149" s="329"/>
      <c r="F149" s="330" t="s">
        <v>8338</v>
      </c>
      <c r="G149" s="331"/>
      <c r="H149" s="329"/>
      <c r="I149" s="329"/>
      <c r="J149" s="329" t="s">
        <v>8339</v>
      </c>
      <c r="K149" s="326"/>
    </row>
    <row r="150" s="1" customFormat="1" ht="5.25" customHeight="1">
      <c r="B150" s="337"/>
      <c r="C150" s="332"/>
      <c r="D150" s="332"/>
      <c r="E150" s="332"/>
      <c r="F150" s="332"/>
      <c r="G150" s="333"/>
      <c r="H150" s="332"/>
      <c r="I150" s="332"/>
      <c r="J150" s="332"/>
      <c r="K150" s="360"/>
    </row>
    <row r="151" s="1" customFormat="1" ht="15" customHeight="1">
      <c r="B151" s="337"/>
      <c r="C151" s="364" t="s">
        <v>8343</v>
      </c>
      <c r="D151" s="312"/>
      <c r="E151" s="312"/>
      <c r="F151" s="365" t="s">
        <v>8340</v>
      </c>
      <c r="G151" s="312"/>
      <c r="H151" s="364" t="s">
        <v>8380</v>
      </c>
      <c r="I151" s="364" t="s">
        <v>8342</v>
      </c>
      <c r="J151" s="364">
        <v>120</v>
      </c>
      <c r="K151" s="360"/>
    </row>
    <row r="152" s="1" customFormat="1" ht="15" customHeight="1">
      <c r="B152" s="337"/>
      <c r="C152" s="364" t="s">
        <v>8389</v>
      </c>
      <c r="D152" s="312"/>
      <c r="E152" s="312"/>
      <c r="F152" s="365" t="s">
        <v>8340</v>
      </c>
      <c r="G152" s="312"/>
      <c r="H152" s="364" t="s">
        <v>8400</v>
      </c>
      <c r="I152" s="364" t="s">
        <v>8342</v>
      </c>
      <c r="J152" s="364" t="s">
        <v>8391</v>
      </c>
      <c r="K152" s="360"/>
    </row>
    <row r="153" s="1" customFormat="1" ht="15" customHeight="1">
      <c r="B153" s="337"/>
      <c r="C153" s="364" t="s">
        <v>86</v>
      </c>
      <c r="D153" s="312"/>
      <c r="E153" s="312"/>
      <c r="F153" s="365" t="s">
        <v>8340</v>
      </c>
      <c r="G153" s="312"/>
      <c r="H153" s="364" t="s">
        <v>8401</v>
      </c>
      <c r="I153" s="364" t="s">
        <v>8342</v>
      </c>
      <c r="J153" s="364" t="s">
        <v>8391</v>
      </c>
      <c r="K153" s="360"/>
    </row>
    <row r="154" s="1" customFormat="1" ht="15" customHeight="1">
      <c r="B154" s="337"/>
      <c r="C154" s="364" t="s">
        <v>8345</v>
      </c>
      <c r="D154" s="312"/>
      <c r="E154" s="312"/>
      <c r="F154" s="365" t="s">
        <v>8346</v>
      </c>
      <c r="G154" s="312"/>
      <c r="H154" s="364" t="s">
        <v>8380</v>
      </c>
      <c r="I154" s="364" t="s">
        <v>8342</v>
      </c>
      <c r="J154" s="364">
        <v>50</v>
      </c>
      <c r="K154" s="360"/>
    </row>
    <row r="155" s="1" customFormat="1" ht="15" customHeight="1">
      <c r="B155" s="337"/>
      <c r="C155" s="364" t="s">
        <v>8348</v>
      </c>
      <c r="D155" s="312"/>
      <c r="E155" s="312"/>
      <c r="F155" s="365" t="s">
        <v>8340</v>
      </c>
      <c r="G155" s="312"/>
      <c r="H155" s="364" t="s">
        <v>8380</v>
      </c>
      <c r="I155" s="364" t="s">
        <v>8350</v>
      </c>
      <c r="J155" s="364"/>
      <c r="K155" s="360"/>
    </row>
    <row r="156" s="1" customFormat="1" ht="15" customHeight="1">
      <c r="B156" s="337"/>
      <c r="C156" s="364" t="s">
        <v>8359</v>
      </c>
      <c r="D156" s="312"/>
      <c r="E156" s="312"/>
      <c r="F156" s="365" t="s">
        <v>8346</v>
      </c>
      <c r="G156" s="312"/>
      <c r="H156" s="364" t="s">
        <v>8380</v>
      </c>
      <c r="I156" s="364" t="s">
        <v>8342</v>
      </c>
      <c r="J156" s="364">
        <v>50</v>
      </c>
      <c r="K156" s="360"/>
    </row>
    <row r="157" s="1" customFormat="1" ht="15" customHeight="1">
      <c r="B157" s="337"/>
      <c r="C157" s="364" t="s">
        <v>8367</v>
      </c>
      <c r="D157" s="312"/>
      <c r="E157" s="312"/>
      <c r="F157" s="365" t="s">
        <v>8346</v>
      </c>
      <c r="G157" s="312"/>
      <c r="H157" s="364" t="s">
        <v>8380</v>
      </c>
      <c r="I157" s="364" t="s">
        <v>8342</v>
      </c>
      <c r="J157" s="364">
        <v>50</v>
      </c>
      <c r="K157" s="360"/>
    </row>
    <row r="158" s="1" customFormat="1" ht="15" customHeight="1">
      <c r="B158" s="337"/>
      <c r="C158" s="364" t="s">
        <v>8365</v>
      </c>
      <c r="D158" s="312"/>
      <c r="E158" s="312"/>
      <c r="F158" s="365" t="s">
        <v>8346</v>
      </c>
      <c r="G158" s="312"/>
      <c r="H158" s="364" t="s">
        <v>8380</v>
      </c>
      <c r="I158" s="364" t="s">
        <v>8342</v>
      </c>
      <c r="J158" s="364">
        <v>50</v>
      </c>
      <c r="K158" s="360"/>
    </row>
    <row r="159" s="1" customFormat="1" ht="15" customHeight="1">
      <c r="B159" s="337"/>
      <c r="C159" s="364" t="s">
        <v>158</v>
      </c>
      <c r="D159" s="312"/>
      <c r="E159" s="312"/>
      <c r="F159" s="365" t="s">
        <v>8340</v>
      </c>
      <c r="G159" s="312"/>
      <c r="H159" s="364" t="s">
        <v>8402</v>
      </c>
      <c r="I159" s="364" t="s">
        <v>8342</v>
      </c>
      <c r="J159" s="364" t="s">
        <v>8403</v>
      </c>
      <c r="K159" s="360"/>
    </row>
    <row r="160" s="1" customFormat="1" ht="15" customHeight="1">
      <c r="B160" s="337"/>
      <c r="C160" s="364" t="s">
        <v>8404</v>
      </c>
      <c r="D160" s="312"/>
      <c r="E160" s="312"/>
      <c r="F160" s="365" t="s">
        <v>8340</v>
      </c>
      <c r="G160" s="312"/>
      <c r="H160" s="364" t="s">
        <v>8405</v>
      </c>
      <c r="I160" s="364" t="s">
        <v>8375</v>
      </c>
      <c r="J160" s="364"/>
      <c r="K160" s="360"/>
    </row>
    <row r="161" s="1" customFormat="1" ht="15" customHeight="1">
      <c r="B161" s="366"/>
      <c r="C161" s="346"/>
      <c r="D161" s="346"/>
      <c r="E161" s="346"/>
      <c r="F161" s="346"/>
      <c r="G161" s="346"/>
      <c r="H161" s="346"/>
      <c r="I161" s="346"/>
      <c r="J161" s="346"/>
      <c r="K161" s="367"/>
    </row>
    <row r="162" s="1" customFormat="1" ht="18.75" customHeight="1">
      <c r="B162" s="348"/>
      <c r="C162" s="358"/>
      <c r="D162" s="358"/>
      <c r="E162" s="358"/>
      <c r="F162" s="368"/>
      <c r="G162" s="358"/>
      <c r="H162" s="358"/>
      <c r="I162" s="358"/>
      <c r="J162" s="358"/>
      <c r="K162" s="348"/>
    </row>
    <row r="163" s="1" customFormat="1" ht="18.75" customHeight="1">
      <c r="B163" s="320"/>
      <c r="C163" s="320"/>
      <c r="D163" s="320"/>
      <c r="E163" s="320"/>
      <c r="F163" s="320"/>
      <c r="G163" s="320"/>
      <c r="H163" s="320"/>
      <c r="I163" s="320"/>
      <c r="J163" s="320"/>
      <c r="K163" s="320"/>
    </row>
    <row r="164" s="1" customFormat="1" ht="7.5" customHeight="1">
      <c r="B164" s="299"/>
      <c r="C164" s="300"/>
      <c r="D164" s="300"/>
      <c r="E164" s="300"/>
      <c r="F164" s="300"/>
      <c r="G164" s="300"/>
      <c r="H164" s="300"/>
      <c r="I164" s="300"/>
      <c r="J164" s="300"/>
      <c r="K164" s="301"/>
    </row>
    <row r="165" s="1" customFormat="1" ht="45" customHeight="1">
      <c r="B165" s="302"/>
      <c r="C165" s="303" t="s">
        <v>8406</v>
      </c>
      <c r="D165" s="303"/>
      <c r="E165" s="303"/>
      <c r="F165" s="303"/>
      <c r="G165" s="303"/>
      <c r="H165" s="303"/>
      <c r="I165" s="303"/>
      <c r="J165" s="303"/>
      <c r="K165" s="304"/>
    </row>
    <row r="166" s="1" customFormat="1" ht="17.25" customHeight="1">
      <c r="B166" s="302"/>
      <c r="C166" s="327" t="s">
        <v>8334</v>
      </c>
      <c r="D166" s="327"/>
      <c r="E166" s="327"/>
      <c r="F166" s="327" t="s">
        <v>8335</v>
      </c>
      <c r="G166" s="369"/>
      <c r="H166" s="370" t="s">
        <v>55</v>
      </c>
      <c r="I166" s="370" t="s">
        <v>58</v>
      </c>
      <c r="J166" s="327" t="s">
        <v>8336</v>
      </c>
      <c r="K166" s="304"/>
    </row>
    <row r="167" s="1" customFormat="1" ht="17.25" customHeight="1">
      <c r="B167" s="305"/>
      <c r="C167" s="329" t="s">
        <v>8337</v>
      </c>
      <c r="D167" s="329"/>
      <c r="E167" s="329"/>
      <c r="F167" s="330" t="s">
        <v>8338</v>
      </c>
      <c r="G167" s="371"/>
      <c r="H167" s="372"/>
      <c r="I167" s="372"/>
      <c r="J167" s="329" t="s">
        <v>8339</v>
      </c>
      <c r="K167" s="307"/>
    </row>
    <row r="168" s="1" customFormat="1" ht="5.25" customHeight="1">
      <c r="B168" s="337"/>
      <c r="C168" s="332"/>
      <c r="D168" s="332"/>
      <c r="E168" s="332"/>
      <c r="F168" s="332"/>
      <c r="G168" s="333"/>
      <c r="H168" s="332"/>
      <c r="I168" s="332"/>
      <c r="J168" s="332"/>
      <c r="K168" s="360"/>
    </row>
    <row r="169" s="1" customFormat="1" ht="15" customHeight="1">
      <c r="B169" s="337"/>
      <c r="C169" s="312" t="s">
        <v>8343</v>
      </c>
      <c r="D169" s="312"/>
      <c r="E169" s="312"/>
      <c r="F169" s="335" t="s">
        <v>8340</v>
      </c>
      <c r="G169" s="312"/>
      <c r="H169" s="312" t="s">
        <v>8380</v>
      </c>
      <c r="I169" s="312" t="s">
        <v>8342</v>
      </c>
      <c r="J169" s="312">
        <v>120</v>
      </c>
      <c r="K169" s="360"/>
    </row>
    <row r="170" s="1" customFormat="1" ht="15" customHeight="1">
      <c r="B170" s="337"/>
      <c r="C170" s="312" t="s">
        <v>8389</v>
      </c>
      <c r="D170" s="312"/>
      <c r="E170" s="312"/>
      <c r="F170" s="335" t="s">
        <v>8340</v>
      </c>
      <c r="G170" s="312"/>
      <c r="H170" s="312" t="s">
        <v>8390</v>
      </c>
      <c r="I170" s="312" t="s">
        <v>8342</v>
      </c>
      <c r="J170" s="312" t="s">
        <v>8391</v>
      </c>
      <c r="K170" s="360"/>
    </row>
    <row r="171" s="1" customFormat="1" ht="15" customHeight="1">
      <c r="B171" s="337"/>
      <c r="C171" s="312" t="s">
        <v>86</v>
      </c>
      <c r="D171" s="312"/>
      <c r="E171" s="312"/>
      <c r="F171" s="335" t="s">
        <v>8340</v>
      </c>
      <c r="G171" s="312"/>
      <c r="H171" s="312" t="s">
        <v>8407</v>
      </c>
      <c r="I171" s="312" t="s">
        <v>8342</v>
      </c>
      <c r="J171" s="312" t="s">
        <v>8391</v>
      </c>
      <c r="K171" s="360"/>
    </row>
    <row r="172" s="1" customFormat="1" ht="15" customHeight="1">
      <c r="B172" s="337"/>
      <c r="C172" s="312" t="s">
        <v>8345</v>
      </c>
      <c r="D172" s="312"/>
      <c r="E172" s="312"/>
      <c r="F172" s="335" t="s">
        <v>8346</v>
      </c>
      <c r="G172" s="312"/>
      <c r="H172" s="312" t="s">
        <v>8407</v>
      </c>
      <c r="I172" s="312" t="s">
        <v>8342</v>
      </c>
      <c r="J172" s="312">
        <v>50</v>
      </c>
      <c r="K172" s="360"/>
    </row>
    <row r="173" s="1" customFormat="1" ht="15" customHeight="1">
      <c r="B173" s="337"/>
      <c r="C173" s="312" t="s">
        <v>8348</v>
      </c>
      <c r="D173" s="312"/>
      <c r="E173" s="312"/>
      <c r="F173" s="335" t="s">
        <v>8340</v>
      </c>
      <c r="G173" s="312"/>
      <c r="H173" s="312" t="s">
        <v>8407</v>
      </c>
      <c r="I173" s="312" t="s">
        <v>8350</v>
      </c>
      <c r="J173" s="312"/>
      <c r="K173" s="360"/>
    </row>
    <row r="174" s="1" customFormat="1" ht="15" customHeight="1">
      <c r="B174" s="337"/>
      <c r="C174" s="312" t="s">
        <v>8359</v>
      </c>
      <c r="D174" s="312"/>
      <c r="E174" s="312"/>
      <c r="F174" s="335" t="s">
        <v>8346</v>
      </c>
      <c r="G174" s="312"/>
      <c r="H174" s="312" t="s">
        <v>8407</v>
      </c>
      <c r="I174" s="312" t="s">
        <v>8342</v>
      </c>
      <c r="J174" s="312">
        <v>50</v>
      </c>
      <c r="K174" s="360"/>
    </row>
    <row r="175" s="1" customFormat="1" ht="15" customHeight="1">
      <c r="B175" s="337"/>
      <c r="C175" s="312" t="s">
        <v>8367</v>
      </c>
      <c r="D175" s="312"/>
      <c r="E175" s="312"/>
      <c r="F175" s="335" t="s">
        <v>8346</v>
      </c>
      <c r="G175" s="312"/>
      <c r="H175" s="312" t="s">
        <v>8407</v>
      </c>
      <c r="I175" s="312" t="s">
        <v>8342</v>
      </c>
      <c r="J175" s="312">
        <v>50</v>
      </c>
      <c r="K175" s="360"/>
    </row>
    <row r="176" s="1" customFormat="1" ht="15" customHeight="1">
      <c r="B176" s="337"/>
      <c r="C176" s="312" t="s">
        <v>8365</v>
      </c>
      <c r="D176" s="312"/>
      <c r="E176" s="312"/>
      <c r="F176" s="335" t="s">
        <v>8346</v>
      </c>
      <c r="G176" s="312"/>
      <c r="H176" s="312" t="s">
        <v>8407</v>
      </c>
      <c r="I176" s="312" t="s">
        <v>8342</v>
      </c>
      <c r="J176" s="312">
        <v>50</v>
      </c>
      <c r="K176" s="360"/>
    </row>
    <row r="177" s="1" customFormat="1" ht="15" customHeight="1">
      <c r="B177" s="337"/>
      <c r="C177" s="312" t="s">
        <v>174</v>
      </c>
      <c r="D177" s="312"/>
      <c r="E177" s="312"/>
      <c r="F177" s="335" t="s">
        <v>8340</v>
      </c>
      <c r="G177" s="312"/>
      <c r="H177" s="312" t="s">
        <v>8408</v>
      </c>
      <c r="I177" s="312" t="s">
        <v>8409</v>
      </c>
      <c r="J177" s="312"/>
      <c r="K177" s="360"/>
    </row>
    <row r="178" s="1" customFormat="1" ht="15" customHeight="1">
      <c r="B178" s="337"/>
      <c r="C178" s="312" t="s">
        <v>58</v>
      </c>
      <c r="D178" s="312"/>
      <c r="E178" s="312"/>
      <c r="F178" s="335" t="s">
        <v>8340</v>
      </c>
      <c r="G178" s="312"/>
      <c r="H178" s="312" t="s">
        <v>8410</v>
      </c>
      <c r="I178" s="312" t="s">
        <v>8411</v>
      </c>
      <c r="J178" s="312">
        <v>1</v>
      </c>
      <c r="K178" s="360"/>
    </row>
    <row r="179" s="1" customFormat="1" ht="15" customHeight="1">
      <c r="B179" s="337"/>
      <c r="C179" s="312" t="s">
        <v>54</v>
      </c>
      <c r="D179" s="312"/>
      <c r="E179" s="312"/>
      <c r="F179" s="335" t="s">
        <v>8340</v>
      </c>
      <c r="G179" s="312"/>
      <c r="H179" s="312" t="s">
        <v>8412</v>
      </c>
      <c r="I179" s="312" t="s">
        <v>8342</v>
      </c>
      <c r="J179" s="312">
        <v>20</v>
      </c>
      <c r="K179" s="360"/>
    </row>
    <row r="180" s="1" customFormat="1" ht="15" customHeight="1">
      <c r="B180" s="337"/>
      <c r="C180" s="312" t="s">
        <v>55</v>
      </c>
      <c r="D180" s="312"/>
      <c r="E180" s="312"/>
      <c r="F180" s="335" t="s">
        <v>8340</v>
      </c>
      <c r="G180" s="312"/>
      <c r="H180" s="312" t="s">
        <v>8413</v>
      </c>
      <c r="I180" s="312" t="s">
        <v>8342</v>
      </c>
      <c r="J180" s="312">
        <v>255</v>
      </c>
      <c r="K180" s="360"/>
    </row>
    <row r="181" s="1" customFormat="1" ht="15" customHeight="1">
      <c r="B181" s="337"/>
      <c r="C181" s="312" t="s">
        <v>175</v>
      </c>
      <c r="D181" s="312"/>
      <c r="E181" s="312"/>
      <c r="F181" s="335" t="s">
        <v>8340</v>
      </c>
      <c r="G181" s="312"/>
      <c r="H181" s="312" t="s">
        <v>8304</v>
      </c>
      <c r="I181" s="312" t="s">
        <v>8342</v>
      </c>
      <c r="J181" s="312">
        <v>10</v>
      </c>
      <c r="K181" s="360"/>
    </row>
    <row r="182" s="1" customFormat="1" ht="15" customHeight="1">
      <c r="B182" s="337"/>
      <c r="C182" s="312" t="s">
        <v>176</v>
      </c>
      <c r="D182" s="312"/>
      <c r="E182" s="312"/>
      <c r="F182" s="335" t="s">
        <v>8340</v>
      </c>
      <c r="G182" s="312"/>
      <c r="H182" s="312" t="s">
        <v>8414</v>
      </c>
      <c r="I182" s="312" t="s">
        <v>8375</v>
      </c>
      <c r="J182" s="312"/>
      <c r="K182" s="360"/>
    </row>
    <row r="183" s="1" customFormat="1" ht="15" customHeight="1">
      <c r="B183" s="337"/>
      <c r="C183" s="312" t="s">
        <v>8415</v>
      </c>
      <c r="D183" s="312"/>
      <c r="E183" s="312"/>
      <c r="F183" s="335" t="s">
        <v>8340</v>
      </c>
      <c r="G183" s="312"/>
      <c r="H183" s="312" t="s">
        <v>8416</v>
      </c>
      <c r="I183" s="312" t="s">
        <v>8375</v>
      </c>
      <c r="J183" s="312"/>
      <c r="K183" s="360"/>
    </row>
    <row r="184" s="1" customFormat="1" ht="15" customHeight="1">
      <c r="B184" s="337"/>
      <c r="C184" s="312" t="s">
        <v>8404</v>
      </c>
      <c r="D184" s="312"/>
      <c r="E184" s="312"/>
      <c r="F184" s="335" t="s">
        <v>8340</v>
      </c>
      <c r="G184" s="312"/>
      <c r="H184" s="312" t="s">
        <v>8417</v>
      </c>
      <c r="I184" s="312" t="s">
        <v>8375</v>
      </c>
      <c r="J184" s="312"/>
      <c r="K184" s="360"/>
    </row>
    <row r="185" s="1" customFormat="1" ht="15" customHeight="1">
      <c r="B185" s="337"/>
      <c r="C185" s="312" t="s">
        <v>178</v>
      </c>
      <c r="D185" s="312"/>
      <c r="E185" s="312"/>
      <c r="F185" s="335" t="s">
        <v>8346</v>
      </c>
      <c r="G185" s="312"/>
      <c r="H185" s="312" t="s">
        <v>8418</v>
      </c>
      <c r="I185" s="312" t="s">
        <v>8342</v>
      </c>
      <c r="J185" s="312">
        <v>50</v>
      </c>
      <c r="K185" s="360"/>
    </row>
    <row r="186" s="1" customFormat="1" ht="15" customHeight="1">
      <c r="B186" s="337"/>
      <c r="C186" s="312" t="s">
        <v>8419</v>
      </c>
      <c r="D186" s="312"/>
      <c r="E186" s="312"/>
      <c r="F186" s="335" t="s">
        <v>8346</v>
      </c>
      <c r="G186" s="312"/>
      <c r="H186" s="312" t="s">
        <v>8420</v>
      </c>
      <c r="I186" s="312" t="s">
        <v>8421</v>
      </c>
      <c r="J186" s="312"/>
      <c r="K186" s="360"/>
    </row>
    <row r="187" s="1" customFormat="1" ht="15" customHeight="1">
      <c r="B187" s="337"/>
      <c r="C187" s="312" t="s">
        <v>8422</v>
      </c>
      <c r="D187" s="312"/>
      <c r="E187" s="312"/>
      <c r="F187" s="335" t="s">
        <v>8346</v>
      </c>
      <c r="G187" s="312"/>
      <c r="H187" s="312" t="s">
        <v>8423</v>
      </c>
      <c r="I187" s="312" t="s">
        <v>8421</v>
      </c>
      <c r="J187" s="312"/>
      <c r="K187" s="360"/>
    </row>
    <row r="188" s="1" customFormat="1" ht="15" customHeight="1">
      <c r="B188" s="337"/>
      <c r="C188" s="312" t="s">
        <v>8424</v>
      </c>
      <c r="D188" s="312"/>
      <c r="E188" s="312"/>
      <c r="F188" s="335" t="s">
        <v>8346</v>
      </c>
      <c r="G188" s="312"/>
      <c r="H188" s="312" t="s">
        <v>8425</v>
      </c>
      <c r="I188" s="312" t="s">
        <v>8421</v>
      </c>
      <c r="J188" s="312"/>
      <c r="K188" s="360"/>
    </row>
    <row r="189" s="1" customFormat="1" ht="15" customHeight="1">
      <c r="B189" s="337"/>
      <c r="C189" s="373" t="s">
        <v>8426</v>
      </c>
      <c r="D189" s="312"/>
      <c r="E189" s="312"/>
      <c r="F189" s="335" t="s">
        <v>8346</v>
      </c>
      <c r="G189" s="312"/>
      <c r="H189" s="312" t="s">
        <v>8427</v>
      </c>
      <c r="I189" s="312" t="s">
        <v>8428</v>
      </c>
      <c r="J189" s="374" t="s">
        <v>8429</v>
      </c>
      <c r="K189" s="360"/>
    </row>
    <row r="190" s="1" customFormat="1" ht="15" customHeight="1">
      <c r="B190" s="337"/>
      <c r="C190" s="373" t="s">
        <v>43</v>
      </c>
      <c r="D190" s="312"/>
      <c r="E190" s="312"/>
      <c r="F190" s="335" t="s">
        <v>8340</v>
      </c>
      <c r="G190" s="312"/>
      <c r="H190" s="309" t="s">
        <v>8430</v>
      </c>
      <c r="I190" s="312" t="s">
        <v>8431</v>
      </c>
      <c r="J190" s="312"/>
      <c r="K190" s="360"/>
    </row>
    <row r="191" s="1" customFormat="1" ht="15" customHeight="1">
      <c r="B191" s="337"/>
      <c r="C191" s="373" t="s">
        <v>8432</v>
      </c>
      <c r="D191" s="312"/>
      <c r="E191" s="312"/>
      <c r="F191" s="335" t="s">
        <v>8340</v>
      </c>
      <c r="G191" s="312"/>
      <c r="H191" s="312" t="s">
        <v>8433</v>
      </c>
      <c r="I191" s="312" t="s">
        <v>8375</v>
      </c>
      <c r="J191" s="312"/>
      <c r="K191" s="360"/>
    </row>
    <row r="192" s="1" customFormat="1" ht="15" customHeight="1">
      <c r="B192" s="337"/>
      <c r="C192" s="373" t="s">
        <v>8434</v>
      </c>
      <c r="D192" s="312"/>
      <c r="E192" s="312"/>
      <c r="F192" s="335" t="s">
        <v>8340</v>
      </c>
      <c r="G192" s="312"/>
      <c r="H192" s="312" t="s">
        <v>8435</v>
      </c>
      <c r="I192" s="312" t="s">
        <v>8375</v>
      </c>
      <c r="J192" s="312"/>
      <c r="K192" s="360"/>
    </row>
    <row r="193" s="1" customFormat="1" ht="15" customHeight="1">
      <c r="B193" s="337"/>
      <c r="C193" s="373" t="s">
        <v>8436</v>
      </c>
      <c r="D193" s="312"/>
      <c r="E193" s="312"/>
      <c r="F193" s="335" t="s">
        <v>8346</v>
      </c>
      <c r="G193" s="312"/>
      <c r="H193" s="312" t="s">
        <v>8437</v>
      </c>
      <c r="I193" s="312" t="s">
        <v>8375</v>
      </c>
      <c r="J193" s="312"/>
      <c r="K193" s="360"/>
    </row>
    <row r="194" s="1" customFormat="1" ht="15" customHeight="1">
      <c r="B194" s="366"/>
      <c r="C194" s="375"/>
      <c r="D194" s="346"/>
      <c r="E194" s="346"/>
      <c r="F194" s="346"/>
      <c r="G194" s="346"/>
      <c r="H194" s="346"/>
      <c r="I194" s="346"/>
      <c r="J194" s="346"/>
      <c r="K194" s="367"/>
    </row>
    <row r="195" s="1" customFormat="1" ht="18.75" customHeight="1">
      <c r="B195" s="348"/>
      <c r="C195" s="358"/>
      <c r="D195" s="358"/>
      <c r="E195" s="358"/>
      <c r="F195" s="368"/>
      <c r="G195" s="358"/>
      <c r="H195" s="358"/>
      <c r="I195" s="358"/>
      <c r="J195" s="358"/>
      <c r="K195" s="348"/>
    </row>
    <row r="196" s="1" customFormat="1" ht="18.75" customHeight="1">
      <c r="B196" s="348"/>
      <c r="C196" s="358"/>
      <c r="D196" s="358"/>
      <c r="E196" s="358"/>
      <c r="F196" s="368"/>
      <c r="G196" s="358"/>
      <c r="H196" s="358"/>
      <c r="I196" s="358"/>
      <c r="J196" s="358"/>
      <c r="K196" s="348"/>
    </row>
    <row r="197" s="1" customFormat="1" ht="18.75" customHeight="1">
      <c r="B197" s="320"/>
      <c r="C197" s="320"/>
      <c r="D197" s="320"/>
      <c r="E197" s="320"/>
      <c r="F197" s="320"/>
      <c r="G197" s="320"/>
      <c r="H197" s="320"/>
      <c r="I197" s="320"/>
      <c r="J197" s="320"/>
      <c r="K197" s="320"/>
    </row>
    <row r="198" s="1" customFormat="1" ht="13.5">
      <c r="B198" s="299"/>
      <c r="C198" s="300"/>
      <c r="D198" s="300"/>
      <c r="E198" s="300"/>
      <c r="F198" s="300"/>
      <c r="G198" s="300"/>
      <c r="H198" s="300"/>
      <c r="I198" s="300"/>
      <c r="J198" s="300"/>
      <c r="K198" s="301"/>
    </row>
    <row r="199" s="1" customFormat="1" ht="21">
      <c r="B199" s="302"/>
      <c r="C199" s="303" t="s">
        <v>8438</v>
      </c>
      <c r="D199" s="303"/>
      <c r="E199" s="303"/>
      <c r="F199" s="303"/>
      <c r="G199" s="303"/>
      <c r="H199" s="303"/>
      <c r="I199" s="303"/>
      <c r="J199" s="303"/>
      <c r="K199" s="304"/>
    </row>
    <row r="200" s="1" customFormat="1" ht="25.5" customHeight="1">
      <c r="B200" s="302"/>
      <c r="C200" s="376" t="s">
        <v>8439</v>
      </c>
      <c r="D200" s="376"/>
      <c r="E200" s="376"/>
      <c r="F200" s="376" t="s">
        <v>8440</v>
      </c>
      <c r="G200" s="377"/>
      <c r="H200" s="376" t="s">
        <v>8441</v>
      </c>
      <c r="I200" s="376"/>
      <c r="J200" s="376"/>
      <c r="K200" s="304"/>
    </row>
    <row r="201" s="1" customFormat="1" ht="5.25" customHeight="1">
      <c r="B201" s="337"/>
      <c r="C201" s="332"/>
      <c r="D201" s="332"/>
      <c r="E201" s="332"/>
      <c r="F201" s="332"/>
      <c r="G201" s="358"/>
      <c r="H201" s="332"/>
      <c r="I201" s="332"/>
      <c r="J201" s="332"/>
      <c r="K201" s="360"/>
    </row>
    <row r="202" s="1" customFormat="1" ht="15" customHeight="1">
      <c r="B202" s="337"/>
      <c r="C202" s="312" t="s">
        <v>8431</v>
      </c>
      <c r="D202" s="312"/>
      <c r="E202" s="312"/>
      <c r="F202" s="335" t="s">
        <v>44</v>
      </c>
      <c r="G202" s="312"/>
      <c r="H202" s="312" t="s">
        <v>8442</v>
      </c>
      <c r="I202" s="312"/>
      <c r="J202" s="312"/>
      <c r="K202" s="360"/>
    </row>
    <row r="203" s="1" customFormat="1" ht="15" customHeight="1">
      <c r="B203" s="337"/>
      <c r="C203" s="312"/>
      <c r="D203" s="312"/>
      <c r="E203" s="312"/>
      <c r="F203" s="335" t="s">
        <v>45</v>
      </c>
      <c r="G203" s="312"/>
      <c r="H203" s="312" t="s">
        <v>8443</v>
      </c>
      <c r="I203" s="312"/>
      <c r="J203" s="312"/>
      <c r="K203" s="360"/>
    </row>
    <row r="204" s="1" customFormat="1" ht="15" customHeight="1">
      <c r="B204" s="337"/>
      <c r="C204" s="312"/>
      <c r="D204" s="312"/>
      <c r="E204" s="312"/>
      <c r="F204" s="335" t="s">
        <v>48</v>
      </c>
      <c r="G204" s="312"/>
      <c r="H204" s="312" t="s">
        <v>8444</v>
      </c>
      <c r="I204" s="312"/>
      <c r="J204" s="312"/>
      <c r="K204" s="360"/>
    </row>
    <row r="205" s="1" customFormat="1" ht="15" customHeight="1">
      <c r="B205" s="337"/>
      <c r="C205" s="312"/>
      <c r="D205" s="312"/>
      <c r="E205" s="312"/>
      <c r="F205" s="335" t="s">
        <v>46</v>
      </c>
      <c r="G205" s="312"/>
      <c r="H205" s="312" t="s">
        <v>8445</v>
      </c>
      <c r="I205" s="312"/>
      <c r="J205" s="312"/>
      <c r="K205" s="360"/>
    </row>
    <row r="206" s="1" customFormat="1" ht="15" customHeight="1">
      <c r="B206" s="337"/>
      <c r="C206" s="312"/>
      <c r="D206" s="312"/>
      <c r="E206" s="312"/>
      <c r="F206" s="335" t="s">
        <v>47</v>
      </c>
      <c r="G206" s="312"/>
      <c r="H206" s="312" t="s">
        <v>8446</v>
      </c>
      <c r="I206" s="312"/>
      <c r="J206" s="312"/>
      <c r="K206" s="360"/>
    </row>
    <row r="207" s="1" customFormat="1" ht="15" customHeight="1">
      <c r="B207" s="337"/>
      <c r="C207" s="312"/>
      <c r="D207" s="312"/>
      <c r="E207" s="312"/>
      <c r="F207" s="335"/>
      <c r="G207" s="312"/>
      <c r="H207" s="312"/>
      <c r="I207" s="312"/>
      <c r="J207" s="312"/>
      <c r="K207" s="360"/>
    </row>
    <row r="208" s="1" customFormat="1" ht="15" customHeight="1">
      <c r="B208" s="337"/>
      <c r="C208" s="312" t="s">
        <v>8387</v>
      </c>
      <c r="D208" s="312"/>
      <c r="E208" s="312"/>
      <c r="F208" s="335" t="s">
        <v>79</v>
      </c>
      <c r="G208" s="312"/>
      <c r="H208" s="312" t="s">
        <v>8447</v>
      </c>
      <c r="I208" s="312"/>
      <c r="J208" s="312"/>
      <c r="K208" s="360"/>
    </row>
    <row r="209" s="1" customFormat="1" ht="15" customHeight="1">
      <c r="B209" s="337"/>
      <c r="C209" s="312"/>
      <c r="D209" s="312"/>
      <c r="E209" s="312"/>
      <c r="F209" s="335" t="s">
        <v>8285</v>
      </c>
      <c r="G209" s="312"/>
      <c r="H209" s="312" t="s">
        <v>8286</v>
      </c>
      <c r="I209" s="312"/>
      <c r="J209" s="312"/>
      <c r="K209" s="360"/>
    </row>
    <row r="210" s="1" customFormat="1" ht="15" customHeight="1">
      <c r="B210" s="337"/>
      <c r="C210" s="312"/>
      <c r="D210" s="312"/>
      <c r="E210" s="312"/>
      <c r="F210" s="335" t="s">
        <v>8283</v>
      </c>
      <c r="G210" s="312"/>
      <c r="H210" s="312" t="s">
        <v>8448</v>
      </c>
      <c r="I210" s="312"/>
      <c r="J210" s="312"/>
      <c r="K210" s="360"/>
    </row>
    <row r="211" s="1" customFormat="1" ht="15" customHeight="1">
      <c r="B211" s="378"/>
      <c r="C211" s="312"/>
      <c r="D211" s="312"/>
      <c r="E211" s="312"/>
      <c r="F211" s="335" t="s">
        <v>8287</v>
      </c>
      <c r="G211" s="373"/>
      <c r="H211" s="364" t="s">
        <v>8288</v>
      </c>
      <c r="I211" s="364"/>
      <c r="J211" s="364"/>
      <c r="K211" s="379"/>
    </row>
    <row r="212" s="1" customFormat="1" ht="15" customHeight="1">
      <c r="B212" s="378"/>
      <c r="C212" s="312"/>
      <c r="D212" s="312"/>
      <c r="E212" s="312"/>
      <c r="F212" s="335" t="s">
        <v>446</v>
      </c>
      <c r="G212" s="373"/>
      <c r="H212" s="364" t="s">
        <v>150</v>
      </c>
      <c r="I212" s="364"/>
      <c r="J212" s="364"/>
      <c r="K212" s="379"/>
    </row>
    <row r="213" s="1" customFormat="1" ht="15" customHeight="1">
      <c r="B213" s="378"/>
      <c r="C213" s="312"/>
      <c r="D213" s="312"/>
      <c r="E213" s="312"/>
      <c r="F213" s="335"/>
      <c r="G213" s="373"/>
      <c r="H213" s="364"/>
      <c r="I213" s="364"/>
      <c r="J213" s="364"/>
      <c r="K213" s="379"/>
    </row>
    <row r="214" s="1" customFormat="1" ht="15" customHeight="1">
      <c r="B214" s="378"/>
      <c r="C214" s="312" t="s">
        <v>8411</v>
      </c>
      <c r="D214" s="312"/>
      <c r="E214" s="312"/>
      <c r="F214" s="335">
        <v>1</v>
      </c>
      <c r="G214" s="373"/>
      <c r="H214" s="364" t="s">
        <v>8449</v>
      </c>
      <c r="I214" s="364"/>
      <c r="J214" s="364"/>
      <c r="K214" s="379"/>
    </row>
    <row r="215" s="1" customFormat="1" ht="15" customHeight="1">
      <c r="B215" s="378"/>
      <c r="C215" s="312"/>
      <c r="D215" s="312"/>
      <c r="E215" s="312"/>
      <c r="F215" s="335">
        <v>2</v>
      </c>
      <c r="G215" s="373"/>
      <c r="H215" s="364" t="s">
        <v>8450</v>
      </c>
      <c r="I215" s="364"/>
      <c r="J215" s="364"/>
      <c r="K215" s="379"/>
    </row>
    <row r="216" s="1" customFormat="1" ht="15" customHeight="1">
      <c r="B216" s="378"/>
      <c r="C216" s="312"/>
      <c r="D216" s="312"/>
      <c r="E216" s="312"/>
      <c r="F216" s="335">
        <v>3</v>
      </c>
      <c r="G216" s="373"/>
      <c r="H216" s="364" t="s">
        <v>8451</v>
      </c>
      <c r="I216" s="364"/>
      <c r="J216" s="364"/>
      <c r="K216" s="379"/>
    </row>
    <row r="217" s="1" customFormat="1" ht="15" customHeight="1">
      <c r="B217" s="378"/>
      <c r="C217" s="312"/>
      <c r="D217" s="312"/>
      <c r="E217" s="312"/>
      <c r="F217" s="335">
        <v>4</v>
      </c>
      <c r="G217" s="373"/>
      <c r="H217" s="364" t="s">
        <v>8452</v>
      </c>
      <c r="I217" s="364"/>
      <c r="J217" s="364"/>
      <c r="K217" s="379"/>
    </row>
    <row r="218" s="1" customFormat="1" ht="12.75" customHeight="1">
      <c r="B218" s="380"/>
      <c r="C218" s="381"/>
      <c r="D218" s="381"/>
      <c r="E218" s="381"/>
      <c r="F218" s="381"/>
      <c r="G218" s="381"/>
      <c r="H218" s="381"/>
      <c r="I218" s="381"/>
      <c r="J218" s="381"/>
      <c r="K218" s="382"/>
    </row>
  </sheetData>
  <sheetProtection autoFilter="0" deleteColumns="0" deleteRows="0" formatCells="0" formatColumns="0" formatRows="0" insertColumns="0" insertHyperlinks="0" insertRows="0" pivotTables="0" sort="0"/>
  <mergeCells count="77">
    <mergeCell ref="C102:J102"/>
    <mergeCell ref="C122:J122"/>
    <mergeCell ref="C147:J147"/>
    <mergeCell ref="C165:J165"/>
    <mergeCell ref="C199:J199"/>
    <mergeCell ref="H200:J200"/>
    <mergeCell ref="H202:J202"/>
    <mergeCell ref="H203:J203"/>
    <mergeCell ref="H204:J204"/>
    <mergeCell ref="H205:J205"/>
    <mergeCell ref="H206:J206"/>
    <mergeCell ref="H208:J208"/>
    <mergeCell ref="H209:J209"/>
    <mergeCell ref="H210:J210"/>
    <mergeCell ref="H211:J211"/>
    <mergeCell ref="H212:J212"/>
    <mergeCell ref="H214:J214"/>
    <mergeCell ref="H215:J215"/>
    <mergeCell ref="H216:J216"/>
    <mergeCell ref="H217:J217"/>
    <mergeCell ref="D47:J47"/>
    <mergeCell ref="E48:J48"/>
    <mergeCell ref="E49:J49"/>
    <mergeCell ref="E50:J50"/>
    <mergeCell ref="D51:J51"/>
    <mergeCell ref="C52:J52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C3:J3"/>
    <mergeCell ref="C4:J4"/>
    <mergeCell ref="C6:J6"/>
    <mergeCell ref="C7:J7"/>
  </mergeCells>
  <pageMargins left="0.5902778" right="0.5902778" top="0.5902778" bottom="0.5902778" header="0" footer="0"/>
  <pageSetup r:id="rId1" paperSize="9" orientation="portrait" scale="77" fitToHeight="0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462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ROUND(J93,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ROUND((SUM(BE93:BE326)),  2)</f>
        <v>0</v>
      </c>
      <c r="G35" s="40"/>
      <c r="H35" s="40"/>
      <c r="I35" s="160">
        <v>0.20999999999999999</v>
      </c>
      <c r="J35" s="159">
        <f>ROUND(((SUM(BE93:BE326))*I35),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ROUND((SUM(BF93:BF326)),  2)</f>
        <v>0</v>
      </c>
      <c r="G36" s="40"/>
      <c r="H36" s="40"/>
      <c r="I36" s="160">
        <v>0.14999999999999999</v>
      </c>
      <c r="J36" s="159">
        <f>ROUND(((SUM(BF93:BF326))*I36),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ROUND((SUM(BG93:BG326)),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ROUND((SUM(BH93:BH326)),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ROUND((SUM(BI93:BI326)),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02 - Založení spodní stavby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J93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161</v>
      </c>
      <c r="E64" s="180"/>
      <c r="F64" s="180"/>
      <c r="G64" s="180"/>
      <c r="H64" s="180"/>
      <c r="I64" s="180"/>
      <c r="J64" s="181">
        <f>J94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162</v>
      </c>
      <c r="E65" s="185"/>
      <c r="F65" s="185"/>
      <c r="G65" s="185"/>
      <c r="H65" s="185"/>
      <c r="I65" s="185"/>
      <c r="J65" s="186">
        <f>J95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463</v>
      </c>
      <c r="E66" s="185"/>
      <c r="F66" s="185"/>
      <c r="G66" s="185"/>
      <c r="H66" s="185"/>
      <c r="I66" s="185"/>
      <c r="J66" s="186">
        <f>J146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163</v>
      </c>
      <c r="E67" s="185"/>
      <c r="F67" s="185"/>
      <c r="G67" s="185"/>
      <c r="H67" s="185"/>
      <c r="I67" s="185"/>
      <c r="J67" s="186">
        <f>J247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166</v>
      </c>
      <c r="E68" s="185"/>
      <c r="F68" s="185"/>
      <c r="G68" s="185"/>
      <c r="H68" s="185"/>
      <c r="I68" s="185"/>
      <c r="J68" s="186">
        <f>J275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77"/>
      <c r="C69" s="178"/>
      <c r="D69" s="179" t="s">
        <v>167</v>
      </c>
      <c r="E69" s="180"/>
      <c r="F69" s="180"/>
      <c r="G69" s="180"/>
      <c r="H69" s="180"/>
      <c r="I69" s="180"/>
      <c r="J69" s="181">
        <f>J285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83"/>
      <c r="C70" s="127"/>
      <c r="D70" s="184" t="s">
        <v>464</v>
      </c>
      <c r="E70" s="185"/>
      <c r="F70" s="185"/>
      <c r="G70" s="185"/>
      <c r="H70" s="185"/>
      <c r="I70" s="185"/>
      <c r="J70" s="186">
        <f>J286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7"/>
      <c r="C71" s="178"/>
      <c r="D71" s="179" t="s">
        <v>172</v>
      </c>
      <c r="E71" s="180"/>
      <c r="F71" s="180"/>
      <c r="G71" s="180"/>
      <c r="H71" s="180"/>
      <c r="I71" s="180"/>
      <c r="J71" s="181">
        <f>J325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2" customFormat="1" ht="21.84" customHeight="1">
      <c r="A72" s="40"/>
      <c r="B72" s="41"/>
      <c r="C72" s="42"/>
      <c r="D72" s="42"/>
      <c r="E72" s="42"/>
      <c r="F72" s="42"/>
      <c r="G72" s="42"/>
      <c r="H72" s="42"/>
      <c r="I72" s="42"/>
      <c r="J72" s="42"/>
      <c r="K72" s="4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61"/>
      <c r="C73" s="62"/>
      <c r="D73" s="62"/>
      <c r="E73" s="62"/>
      <c r="F73" s="62"/>
      <c r="G73" s="62"/>
      <c r="H73" s="62"/>
      <c r="I73" s="62"/>
      <c r="J73" s="62"/>
      <c r="K73" s="6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7" s="2" customFormat="1" ht="6.96" customHeight="1">
      <c r="A77" s="40"/>
      <c r="B77" s="63"/>
      <c r="C77" s="64"/>
      <c r="D77" s="64"/>
      <c r="E77" s="64"/>
      <c r="F77" s="64"/>
      <c r="G77" s="64"/>
      <c r="H77" s="64"/>
      <c r="I77" s="64"/>
      <c r="J77" s="64"/>
      <c r="K77" s="64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24.96" customHeight="1">
      <c r="A78" s="40"/>
      <c r="B78" s="41"/>
      <c r="C78" s="25" t="s">
        <v>173</v>
      </c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16</v>
      </c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6.5" customHeight="1">
      <c r="A81" s="40"/>
      <c r="B81" s="41"/>
      <c r="C81" s="42"/>
      <c r="D81" s="42"/>
      <c r="E81" s="172" t="str">
        <f>E7</f>
        <v>OU - stavební úpravy objektu ZW - děkanát Lékařské fakulty</v>
      </c>
      <c r="F81" s="34"/>
      <c r="G81" s="34"/>
      <c r="H81" s="34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1" customFormat="1" ht="12" customHeight="1">
      <c r="B82" s="23"/>
      <c r="C82" s="34" t="s">
        <v>153</v>
      </c>
      <c r="D82" s="24"/>
      <c r="E82" s="24"/>
      <c r="F82" s="24"/>
      <c r="G82" s="24"/>
      <c r="H82" s="24"/>
      <c r="I82" s="24"/>
      <c r="J82" s="24"/>
      <c r="K82" s="24"/>
      <c r="L82" s="22"/>
    </row>
    <row r="83" s="2" customFormat="1" ht="16.5" customHeight="1">
      <c r="A83" s="40"/>
      <c r="B83" s="41"/>
      <c r="C83" s="42"/>
      <c r="D83" s="42"/>
      <c r="E83" s="172" t="s">
        <v>154</v>
      </c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155</v>
      </c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71" t="str">
        <f>E11</f>
        <v>02 - Založení spodní stavby</v>
      </c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21</v>
      </c>
      <c r="D87" s="42"/>
      <c r="E87" s="42"/>
      <c r="F87" s="29" t="str">
        <f>F14</f>
        <v xml:space="preserve"> </v>
      </c>
      <c r="G87" s="42"/>
      <c r="H87" s="42"/>
      <c r="I87" s="34" t="s">
        <v>23</v>
      </c>
      <c r="J87" s="74" t="str">
        <f>IF(J14="","",J14)</f>
        <v>16. 9. 2021</v>
      </c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40.05" customHeight="1">
      <c r="A89" s="40"/>
      <c r="B89" s="41"/>
      <c r="C89" s="34" t="s">
        <v>25</v>
      </c>
      <c r="D89" s="42"/>
      <c r="E89" s="42"/>
      <c r="F89" s="29" t="str">
        <f>E17</f>
        <v>Ostravská univerzita, Dvořákova 138/7, Ostrava</v>
      </c>
      <c r="G89" s="42"/>
      <c r="H89" s="42"/>
      <c r="I89" s="34" t="s">
        <v>32</v>
      </c>
      <c r="J89" s="38" t="str">
        <f>E23</f>
        <v>Ing.arch.Martin Janda,Lomná 1895, Frenštát p.R.</v>
      </c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5.15" customHeight="1">
      <c r="A90" s="40"/>
      <c r="B90" s="41"/>
      <c r="C90" s="34" t="s">
        <v>30</v>
      </c>
      <c r="D90" s="42"/>
      <c r="E90" s="42"/>
      <c r="F90" s="29" t="str">
        <f>IF(E20="","",E20)</f>
        <v>Vyplň údaj</v>
      </c>
      <c r="G90" s="42"/>
      <c r="H90" s="42"/>
      <c r="I90" s="34" t="s">
        <v>36</v>
      </c>
      <c r="J90" s="38" t="str">
        <f>E26</f>
        <v xml:space="preserve"> 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0.32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1" customFormat="1" ht="29.28" customHeight="1">
      <c r="A92" s="188"/>
      <c r="B92" s="189"/>
      <c r="C92" s="190" t="s">
        <v>174</v>
      </c>
      <c r="D92" s="191" t="s">
        <v>58</v>
      </c>
      <c r="E92" s="191" t="s">
        <v>54</v>
      </c>
      <c r="F92" s="191" t="s">
        <v>55</v>
      </c>
      <c r="G92" s="191" t="s">
        <v>175</v>
      </c>
      <c r="H92" s="191" t="s">
        <v>176</v>
      </c>
      <c r="I92" s="191" t="s">
        <v>177</v>
      </c>
      <c r="J92" s="191" t="s">
        <v>159</v>
      </c>
      <c r="K92" s="192" t="s">
        <v>178</v>
      </c>
      <c r="L92" s="193"/>
      <c r="M92" s="94" t="s">
        <v>19</v>
      </c>
      <c r="N92" s="95" t="s">
        <v>43</v>
      </c>
      <c r="O92" s="95" t="s">
        <v>179</v>
      </c>
      <c r="P92" s="95" t="s">
        <v>180</v>
      </c>
      <c r="Q92" s="95" t="s">
        <v>181</v>
      </c>
      <c r="R92" s="95" t="s">
        <v>182</v>
      </c>
      <c r="S92" s="95" t="s">
        <v>183</v>
      </c>
      <c r="T92" s="96" t="s">
        <v>184</v>
      </c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</row>
    <row r="93" s="2" customFormat="1" ht="22.8" customHeight="1">
      <c r="A93" s="40"/>
      <c r="B93" s="41"/>
      <c r="C93" s="101" t="s">
        <v>185</v>
      </c>
      <c r="D93" s="42"/>
      <c r="E93" s="42"/>
      <c r="F93" s="42"/>
      <c r="G93" s="42"/>
      <c r="H93" s="42"/>
      <c r="I93" s="42"/>
      <c r="J93" s="194">
        <f>BK93</f>
        <v>0</v>
      </c>
      <c r="K93" s="42"/>
      <c r="L93" s="46"/>
      <c r="M93" s="97"/>
      <c r="N93" s="195"/>
      <c r="O93" s="98"/>
      <c r="P93" s="196">
        <f>P94+P285+P325</f>
        <v>0</v>
      </c>
      <c r="Q93" s="98"/>
      <c r="R93" s="196">
        <f>R94+R285+R325</f>
        <v>1300.7491785299999</v>
      </c>
      <c r="S93" s="98"/>
      <c r="T93" s="197">
        <f>T94+T285+T325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72</v>
      </c>
      <c r="AU93" s="19" t="s">
        <v>160</v>
      </c>
      <c r="BK93" s="198">
        <f>BK94+BK285+BK325</f>
        <v>0</v>
      </c>
    </row>
    <row r="94" s="12" customFormat="1" ht="25.92" customHeight="1">
      <c r="A94" s="12"/>
      <c r="B94" s="199"/>
      <c r="C94" s="200"/>
      <c r="D94" s="201" t="s">
        <v>72</v>
      </c>
      <c r="E94" s="202" t="s">
        <v>186</v>
      </c>
      <c r="F94" s="202" t="s">
        <v>187</v>
      </c>
      <c r="G94" s="200"/>
      <c r="H94" s="200"/>
      <c r="I94" s="203"/>
      <c r="J94" s="204">
        <f>BK94</f>
        <v>0</v>
      </c>
      <c r="K94" s="200"/>
      <c r="L94" s="205"/>
      <c r="M94" s="206"/>
      <c r="N94" s="207"/>
      <c r="O94" s="207"/>
      <c r="P94" s="208">
        <f>P95+P146+P247+P275</f>
        <v>0</v>
      </c>
      <c r="Q94" s="207"/>
      <c r="R94" s="208">
        <f>R95+R146+R247+R275</f>
        <v>1297.6196417299998</v>
      </c>
      <c r="S94" s="207"/>
      <c r="T94" s="209">
        <f>T95+T146+T247+T275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0" t="s">
        <v>80</v>
      </c>
      <c r="AT94" s="211" t="s">
        <v>72</v>
      </c>
      <c r="AU94" s="211" t="s">
        <v>73</v>
      </c>
      <c r="AY94" s="210" t="s">
        <v>188</v>
      </c>
      <c r="BK94" s="212">
        <f>BK95+BK146+BK247+BK275</f>
        <v>0</v>
      </c>
    </row>
    <row r="95" s="12" customFormat="1" ht="22.8" customHeight="1">
      <c r="A95" s="12"/>
      <c r="B95" s="199"/>
      <c r="C95" s="200"/>
      <c r="D95" s="201" t="s">
        <v>72</v>
      </c>
      <c r="E95" s="213" t="s">
        <v>80</v>
      </c>
      <c r="F95" s="213" t="s">
        <v>189</v>
      </c>
      <c r="G95" s="200"/>
      <c r="H95" s="200"/>
      <c r="I95" s="203"/>
      <c r="J95" s="214">
        <f>BK95</f>
        <v>0</v>
      </c>
      <c r="K95" s="200"/>
      <c r="L95" s="205"/>
      <c r="M95" s="206"/>
      <c r="N95" s="207"/>
      <c r="O95" s="207"/>
      <c r="P95" s="208">
        <f>SUM(P96:P145)</f>
        <v>0</v>
      </c>
      <c r="Q95" s="207"/>
      <c r="R95" s="208">
        <f>SUM(R96:R145)</f>
        <v>0</v>
      </c>
      <c r="S95" s="207"/>
      <c r="T95" s="209">
        <f>SUM(T96:T145)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0" t="s">
        <v>80</v>
      </c>
      <c r="AT95" s="211" t="s">
        <v>72</v>
      </c>
      <c r="AU95" s="211" t="s">
        <v>80</v>
      </c>
      <c r="AY95" s="210" t="s">
        <v>188</v>
      </c>
      <c r="BK95" s="212">
        <f>SUM(BK96:BK145)</f>
        <v>0</v>
      </c>
    </row>
    <row r="96" s="2" customFormat="1" ht="16.5" customHeight="1">
      <c r="A96" s="40"/>
      <c r="B96" s="41"/>
      <c r="C96" s="215" t="s">
        <v>80</v>
      </c>
      <c r="D96" s="215" t="s">
        <v>190</v>
      </c>
      <c r="E96" s="216" t="s">
        <v>465</v>
      </c>
      <c r="F96" s="217" t="s">
        <v>466</v>
      </c>
      <c r="G96" s="218" t="s">
        <v>193</v>
      </c>
      <c r="H96" s="219">
        <v>23.742999999999999</v>
      </c>
      <c r="I96" s="220"/>
      <c r="J96" s="221">
        <f>ROUND(I96*H96,2)</f>
        <v>0</v>
      </c>
      <c r="K96" s="217" t="s">
        <v>194</v>
      </c>
      <c r="L96" s="46"/>
      <c r="M96" s="222" t="s">
        <v>19</v>
      </c>
      <c r="N96" s="223" t="s">
        <v>44</v>
      </c>
      <c r="O96" s="86"/>
      <c r="P96" s="224">
        <f>O96*H96</f>
        <v>0</v>
      </c>
      <c r="Q96" s="224">
        <v>0</v>
      </c>
      <c r="R96" s="224">
        <f>Q96*H96</f>
        <v>0</v>
      </c>
      <c r="S96" s="224">
        <v>0</v>
      </c>
      <c r="T96" s="225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6" t="s">
        <v>135</v>
      </c>
      <c r="AT96" s="226" t="s">
        <v>190</v>
      </c>
      <c r="AU96" s="226" t="s">
        <v>82</v>
      </c>
      <c r="AY96" s="19" t="s">
        <v>188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19" t="s">
        <v>80</v>
      </c>
      <c r="BK96" s="227">
        <f>ROUND(I96*H96,2)</f>
        <v>0</v>
      </c>
      <c r="BL96" s="19" t="s">
        <v>135</v>
      </c>
      <c r="BM96" s="226" t="s">
        <v>467</v>
      </c>
    </row>
    <row r="97" s="2" customFormat="1">
      <c r="A97" s="40"/>
      <c r="B97" s="41"/>
      <c r="C97" s="42"/>
      <c r="D97" s="228" t="s">
        <v>196</v>
      </c>
      <c r="E97" s="42"/>
      <c r="F97" s="229" t="s">
        <v>468</v>
      </c>
      <c r="G97" s="42"/>
      <c r="H97" s="42"/>
      <c r="I97" s="230"/>
      <c r="J97" s="42"/>
      <c r="K97" s="42"/>
      <c r="L97" s="46"/>
      <c r="M97" s="231"/>
      <c r="N97" s="232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196</v>
      </c>
      <c r="AU97" s="19" t="s">
        <v>82</v>
      </c>
    </row>
    <row r="98" s="13" customFormat="1">
      <c r="A98" s="13"/>
      <c r="B98" s="233"/>
      <c r="C98" s="234"/>
      <c r="D98" s="235" t="s">
        <v>198</v>
      </c>
      <c r="E98" s="236" t="s">
        <v>19</v>
      </c>
      <c r="F98" s="237" t="s">
        <v>469</v>
      </c>
      <c r="G98" s="234"/>
      <c r="H98" s="236" t="s">
        <v>19</v>
      </c>
      <c r="I98" s="238"/>
      <c r="J98" s="234"/>
      <c r="K98" s="234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198</v>
      </c>
      <c r="AU98" s="243" t="s">
        <v>82</v>
      </c>
      <c r="AV98" s="13" t="s">
        <v>80</v>
      </c>
      <c r="AW98" s="13" t="s">
        <v>35</v>
      </c>
      <c r="AX98" s="13" t="s">
        <v>73</v>
      </c>
      <c r="AY98" s="243" t="s">
        <v>188</v>
      </c>
    </row>
    <row r="99" s="13" customFormat="1">
      <c r="A99" s="13"/>
      <c r="B99" s="233"/>
      <c r="C99" s="234"/>
      <c r="D99" s="235" t="s">
        <v>198</v>
      </c>
      <c r="E99" s="236" t="s">
        <v>19</v>
      </c>
      <c r="F99" s="237" t="s">
        <v>470</v>
      </c>
      <c r="G99" s="234"/>
      <c r="H99" s="236" t="s">
        <v>19</v>
      </c>
      <c r="I99" s="238"/>
      <c r="J99" s="234"/>
      <c r="K99" s="234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198</v>
      </c>
      <c r="AU99" s="243" t="s">
        <v>82</v>
      </c>
      <c r="AV99" s="13" t="s">
        <v>80</v>
      </c>
      <c r="AW99" s="13" t="s">
        <v>35</v>
      </c>
      <c r="AX99" s="13" t="s">
        <v>73</v>
      </c>
      <c r="AY99" s="243" t="s">
        <v>188</v>
      </c>
    </row>
    <row r="100" s="14" customFormat="1">
      <c r="A100" s="14"/>
      <c r="B100" s="244"/>
      <c r="C100" s="245"/>
      <c r="D100" s="235" t="s">
        <v>198</v>
      </c>
      <c r="E100" s="246" t="s">
        <v>19</v>
      </c>
      <c r="F100" s="247" t="s">
        <v>471</v>
      </c>
      <c r="G100" s="245"/>
      <c r="H100" s="248">
        <v>23.742999999999999</v>
      </c>
      <c r="I100" s="249"/>
      <c r="J100" s="245"/>
      <c r="K100" s="245"/>
      <c r="L100" s="250"/>
      <c r="M100" s="251"/>
      <c r="N100" s="252"/>
      <c r="O100" s="252"/>
      <c r="P100" s="252"/>
      <c r="Q100" s="252"/>
      <c r="R100" s="252"/>
      <c r="S100" s="252"/>
      <c r="T100" s="253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4" t="s">
        <v>198</v>
      </c>
      <c r="AU100" s="254" t="s">
        <v>82</v>
      </c>
      <c r="AV100" s="14" t="s">
        <v>82</v>
      </c>
      <c r="AW100" s="14" t="s">
        <v>35</v>
      </c>
      <c r="AX100" s="14" t="s">
        <v>73</v>
      </c>
      <c r="AY100" s="254" t="s">
        <v>188</v>
      </c>
    </row>
    <row r="101" s="15" customFormat="1">
      <c r="A101" s="15"/>
      <c r="B101" s="255"/>
      <c r="C101" s="256"/>
      <c r="D101" s="235" t="s">
        <v>198</v>
      </c>
      <c r="E101" s="257" t="s">
        <v>19</v>
      </c>
      <c r="F101" s="258" t="s">
        <v>229</v>
      </c>
      <c r="G101" s="256"/>
      <c r="H101" s="259">
        <v>23.742999999999999</v>
      </c>
      <c r="I101" s="260"/>
      <c r="J101" s="256"/>
      <c r="K101" s="256"/>
      <c r="L101" s="261"/>
      <c r="M101" s="262"/>
      <c r="N101" s="263"/>
      <c r="O101" s="263"/>
      <c r="P101" s="263"/>
      <c r="Q101" s="263"/>
      <c r="R101" s="263"/>
      <c r="S101" s="263"/>
      <c r="T101" s="264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65" t="s">
        <v>198</v>
      </c>
      <c r="AU101" s="265" t="s">
        <v>82</v>
      </c>
      <c r="AV101" s="15" t="s">
        <v>135</v>
      </c>
      <c r="AW101" s="15" t="s">
        <v>35</v>
      </c>
      <c r="AX101" s="15" t="s">
        <v>80</v>
      </c>
      <c r="AY101" s="265" t="s">
        <v>188</v>
      </c>
    </row>
    <row r="102" s="2" customFormat="1" ht="37.8" customHeight="1">
      <c r="A102" s="40"/>
      <c r="B102" s="41"/>
      <c r="C102" s="215" t="s">
        <v>82</v>
      </c>
      <c r="D102" s="215" t="s">
        <v>190</v>
      </c>
      <c r="E102" s="216" t="s">
        <v>472</v>
      </c>
      <c r="F102" s="217" t="s">
        <v>473</v>
      </c>
      <c r="G102" s="218" t="s">
        <v>193</v>
      </c>
      <c r="H102" s="219">
        <v>14.73</v>
      </c>
      <c r="I102" s="220"/>
      <c r="J102" s="221">
        <f>ROUND(I102*H102,2)</f>
        <v>0</v>
      </c>
      <c r="K102" s="217" t="s">
        <v>194</v>
      </c>
      <c r="L102" s="46"/>
      <c r="M102" s="222" t="s">
        <v>19</v>
      </c>
      <c r="N102" s="223" t="s">
        <v>44</v>
      </c>
      <c r="O102" s="86"/>
      <c r="P102" s="224">
        <f>O102*H102</f>
        <v>0</v>
      </c>
      <c r="Q102" s="224">
        <v>0</v>
      </c>
      <c r="R102" s="224">
        <f>Q102*H102</f>
        <v>0</v>
      </c>
      <c r="S102" s="224">
        <v>0</v>
      </c>
      <c r="T102" s="225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6" t="s">
        <v>135</v>
      </c>
      <c r="AT102" s="226" t="s">
        <v>190</v>
      </c>
      <c r="AU102" s="226" t="s">
        <v>82</v>
      </c>
      <c r="AY102" s="19" t="s">
        <v>188</v>
      </c>
      <c r="BE102" s="227">
        <f>IF(N102="základní",J102,0)</f>
        <v>0</v>
      </c>
      <c r="BF102" s="227">
        <f>IF(N102="snížená",J102,0)</f>
        <v>0</v>
      </c>
      <c r="BG102" s="227">
        <f>IF(N102="zákl. přenesená",J102,0)</f>
        <v>0</v>
      </c>
      <c r="BH102" s="227">
        <f>IF(N102="sníž. přenesená",J102,0)</f>
        <v>0</v>
      </c>
      <c r="BI102" s="227">
        <f>IF(N102="nulová",J102,0)</f>
        <v>0</v>
      </c>
      <c r="BJ102" s="19" t="s">
        <v>80</v>
      </c>
      <c r="BK102" s="227">
        <f>ROUND(I102*H102,2)</f>
        <v>0</v>
      </c>
      <c r="BL102" s="19" t="s">
        <v>135</v>
      </c>
      <c r="BM102" s="226" t="s">
        <v>474</v>
      </c>
    </row>
    <row r="103" s="2" customFormat="1">
      <c r="A103" s="40"/>
      <c r="B103" s="41"/>
      <c r="C103" s="42"/>
      <c r="D103" s="228" t="s">
        <v>196</v>
      </c>
      <c r="E103" s="42"/>
      <c r="F103" s="229" t="s">
        <v>475</v>
      </c>
      <c r="G103" s="42"/>
      <c r="H103" s="42"/>
      <c r="I103" s="230"/>
      <c r="J103" s="42"/>
      <c r="K103" s="42"/>
      <c r="L103" s="46"/>
      <c r="M103" s="231"/>
      <c r="N103" s="232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196</v>
      </c>
      <c r="AU103" s="19" t="s">
        <v>82</v>
      </c>
    </row>
    <row r="104" s="13" customFormat="1">
      <c r="A104" s="13"/>
      <c r="B104" s="233"/>
      <c r="C104" s="234"/>
      <c r="D104" s="235" t="s">
        <v>198</v>
      </c>
      <c r="E104" s="236" t="s">
        <v>19</v>
      </c>
      <c r="F104" s="237" t="s">
        <v>469</v>
      </c>
      <c r="G104" s="234"/>
      <c r="H104" s="236" t="s">
        <v>19</v>
      </c>
      <c r="I104" s="238"/>
      <c r="J104" s="234"/>
      <c r="K104" s="234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198</v>
      </c>
      <c r="AU104" s="243" t="s">
        <v>82</v>
      </c>
      <c r="AV104" s="13" t="s">
        <v>80</v>
      </c>
      <c r="AW104" s="13" t="s">
        <v>35</v>
      </c>
      <c r="AX104" s="13" t="s">
        <v>73</v>
      </c>
      <c r="AY104" s="243" t="s">
        <v>188</v>
      </c>
    </row>
    <row r="105" s="13" customFormat="1">
      <c r="A105" s="13"/>
      <c r="B105" s="233"/>
      <c r="C105" s="234"/>
      <c r="D105" s="235" t="s">
        <v>198</v>
      </c>
      <c r="E105" s="236" t="s">
        <v>19</v>
      </c>
      <c r="F105" s="237" t="s">
        <v>470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198</v>
      </c>
      <c r="AU105" s="243" t="s">
        <v>82</v>
      </c>
      <c r="AV105" s="13" t="s">
        <v>80</v>
      </c>
      <c r="AW105" s="13" t="s">
        <v>35</v>
      </c>
      <c r="AX105" s="13" t="s">
        <v>73</v>
      </c>
      <c r="AY105" s="243" t="s">
        <v>188</v>
      </c>
    </row>
    <row r="106" s="14" customFormat="1">
      <c r="A106" s="14"/>
      <c r="B106" s="244"/>
      <c r="C106" s="245"/>
      <c r="D106" s="235" t="s">
        <v>198</v>
      </c>
      <c r="E106" s="246" t="s">
        <v>19</v>
      </c>
      <c r="F106" s="247" t="s">
        <v>471</v>
      </c>
      <c r="G106" s="245"/>
      <c r="H106" s="248">
        <v>23.742999999999999</v>
      </c>
      <c r="I106" s="249"/>
      <c r="J106" s="245"/>
      <c r="K106" s="245"/>
      <c r="L106" s="250"/>
      <c r="M106" s="251"/>
      <c r="N106" s="252"/>
      <c r="O106" s="252"/>
      <c r="P106" s="252"/>
      <c r="Q106" s="252"/>
      <c r="R106" s="252"/>
      <c r="S106" s="252"/>
      <c r="T106" s="253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4" t="s">
        <v>198</v>
      </c>
      <c r="AU106" s="254" t="s">
        <v>82</v>
      </c>
      <c r="AV106" s="14" t="s">
        <v>82</v>
      </c>
      <c r="AW106" s="14" t="s">
        <v>35</v>
      </c>
      <c r="AX106" s="14" t="s">
        <v>73</v>
      </c>
      <c r="AY106" s="254" t="s">
        <v>188</v>
      </c>
    </row>
    <row r="107" s="13" customFormat="1">
      <c r="A107" s="13"/>
      <c r="B107" s="233"/>
      <c r="C107" s="234"/>
      <c r="D107" s="235" t="s">
        <v>198</v>
      </c>
      <c r="E107" s="236" t="s">
        <v>19</v>
      </c>
      <c r="F107" s="237" t="s">
        <v>476</v>
      </c>
      <c r="G107" s="234"/>
      <c r="H107" s="236" t="s">
        <v>19</v>
      </c>
      <c r="I107" s="238"/>
      <c r="J107" s="234"/>
      <c r="K107" s="234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198</v>
      </c>
      <c r="AU107" s="243" t="s">
        <v>82</v>
      </c>
      <c r="AV107" s="13" t="s">
        <v>80</v>
      </c>
      <c r="AW107" s="13" t="s">
        <v>35</v>
      </c>
      <c r="AX107" s="13" t="s">
        <v>73</v>
      </c>
      <c r="AY107" s="243" t="s">
        <v>188</v>
      </c>
    </row>
    <row r="108" s="14" customFormat="1">
      <c r="A108" s="14"/>
      <c r="B108" s="244"/>
      <c r="C108" s="245"/>
      <c r="D108" s="235" t="s">
        <v>198</v>
      </c>
      <c r="E108" s="246" t="s">
        <v>19</v>
      </c>
      <c r="F108" s="247" t="s">
        <v>477</v>
      </c>
      <c r="G108" s="245"/>
      <c r="H108" s="248">
        <v>-6.5949999999999998</v>
      </c>
      <c r="I108" s="249"/>
      <c r="J108" s="245"/>
      <c r="K108" s="245"/>
      <c r="L108" s="250"/>
      <c r="M108" s="251"/>
      <c r="N108" s="252"/>
      <c r="O108" s="252"/>
      <c r="P108" s="252"/>
      <c r="Q108" s="252"/>
      <c r="R108" s="252"/>
      <c r="S108" s="252"/>
      <c r="T108" s="253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4" t="s">
        <v>198</v>
      </c>
      <c r="AU108" s="254" t="s">
        <v>82</v>
      </c>
      <c r="AV108" s="14" t="s">
        <v>82</v>
      </c>
      <c r="AW108" s="14" t="s">
        <v>35</v>
      </c>
      <c r="AX108" s="14" t="s">
        <v>73</v>
      </c>
      <c r="AY108" s="254" t="s">
        <v>188</v>
      </c>
    </row>
    <row r="109" s="14" customFormat="1">
      <c r="A109" s="14"/>
      <c r="B109" s="244"/>
      <c r="C109" s="245"/>
      <c r="D109" s="235" t="s">
        <v>198</v>
      </c>
      <c r="E109" s="246" t="s">
        <v>19</v>
      </c>
      <c r="F109" s="247" t="s">
        <v>478</v>
      </c>
      <c r="G109" s="245"/>
      <c r="H109" s="248">
        <v>-2.4180000000000001</v>
      </c>
      <c r="I109" s="249"/>
      <c r="J109" s="245"/>
      <c r="K109" s="245"/>
      <c r="L109" s="250"/>
      <c r="M109" s="251"/>
      <c r="N109" s="252"/>
      <c r="O109" s="252"/>
      <c r="P109" s="252"/>
      <c r="Q109" s="252"/>
      <c r="R109" s="252"/>
      <c r="S109" s="252"/>
      <c r="T109" s="25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4" t="s">
        <v>198</v>
      </c>
      <c r="AU109" s="254" t="s">
        <v>82</v>
      </c>
      <c r="AV109" s="14" t="s">
        <v>82</v>
      </c>
      <c r="AW109" s="14" t="s">
        <v>35</v>
      </c>
      <c r="AX109" s="14" t="s">
        <v>73</v>
      </c>
      <c r="AY109" s="254" t="s">
        <v>188</v>
      </c>
    </row>
    <row r="110" s="15" customFormat="1">
      <c r="A110" s="15"/>
      <c r="B110" s="255"/>
      <c r="C110" s="256"/>
      <c r="D110" s="235" t="s">
        <v>198</v>
      </c>
      <c r="E110" s="257" t="s">
        <v>19</v>
      </c>
      <c r="F110" s="258" t="s">
        <v>229</v>
      </c>
      <c r="G110" s="256"/>
      <c r="H110" s="259">
        <v>14.73</v>
      </c>
      <c r="I110" s="260"/>
      <c r="J110" s="256"/>
      <c r="K110" s="256"/>
      <c r="L110" s="261"/>
      <c r="M110" s="262"/>
      <c r="N110" s="263"/>
      <c r="O110" s="263"/>
      <c r="P110" s="263"/>
      <c r="Q110" s="263"/>
      <c r="R110" s="263"/>
      <c r="S110" s="263"/>
      <c r="T110" s="26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5" t="s">
        <v>198</v>
      </c>
      <c r="AU110" s="265" t="s">
        <v>82</v>
      </c>
      <c r="AV110" s="15" t="s">
        <v>135</v>
      </c>
      <c r="AW110" s="15" t="s">
        <v>35</v>
      </c>
      <c r="AX110" s="15" t="s">
        <v>80</v>
      </c>
      <c r="AY110" s="265" t="s">
        <v>188</v>
      </c>
    </row>
    <row r="111" s="2" customFormat="1" ht="37.8" customHeight="1">
      <c r="A111" s="40"/>
      <c r="B111" s="41"/>
      <c r="C111" s="215" t="s">
        <v>129</v>
      </c>
      <c r="D111" s="215" t="s">
        <v>190</v>
      </c>
      <c r="E111" s="216" t="s">
        <v>479</v>
      </c>
      <c r="F111" s="217" t="s">
        <v>480</v>
      </c>
      <c r="G111" s="218" t="s">
        <v>193</v>
      </c>
      <c r="H111" s="219">
        <v>14.73</v>
      </c>
      <c r="I111" s="220"/>
      <c r="J111" s="221">
        <f>ROUND(I111*H111,2)</f>
        <v>0</v>
      </c>
      <c r="K111" s="217" t="s">
        <v>194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135</v>
      </c>
      <c r="AT111" s="226" t="s">
        <v>190</v>
      </c>
      <c r="AU111" s="226" t="s">
        <v>82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135</v>
      </c>
      <c r="BM111" s="226" t="s">
        <v>481</v>
      </c>
    </row>
    <row r="112" s="2" customFormat="1">
      <c r="A112" s="40"/>
      <c r="B112" s="41"/>
      <c r="C112" s="42"/>
      <c r="D112" s="228" t="s">
        <v>196</v>
      </c>
      <c r="E112" s="42"/>
      <c r="F112" s="229" t="s">
        <v>482</v>
      </c>
      <c r="G112" s="42"/>
      <c r="H112" s="42"/>
      <c r="I112" s="230"/>
      <c r="J112" s="42"/>
      <c r="K112" s="42"/>
      <c r="L112" s="46"/>
      <c r="M112" s="231"/>
      <c r="N112" s="232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196</v>
      </c>
      <c r="AU112" s="19" t="s">
        <v>82</v>
      </c>
    </row>
    <row r="113" s="13" customFormat="1">
      <c r="A113" s="13"/>
      <c r="B113" s="233"/>
      <c r="C113" s="234"/>
      <c r="D113" s="235" t="s">
        <v>198</v>
      </c>
      <c r="E113" s="236" t="s">
        <v>19</v>
      </c>
      <c r="F113" s="237" t="s">
        <v>469</v>
      </c>
      <c r="G113" s="234"/>
      <c r="H113" s="236" t="s">
        <v>19</v>
      </c>
      <c r="I113" s="238"/>
      <c r="J113" s="234"/>
      <c r="K113" s="234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198</v>
      </c>
      <c r="AU113" s="243" t="s">
        <v>82</v>
      </c>
      <c r="AV113" s="13" t="s">
        <v>80</v>
      </c>
      <c r="AW113" s="13" t="s">
        <v>35</v>
      </c>
      <c r="AX113" s="13" t="s">
        <v>73</v>
      </c>
      <c r="AY113" s="243" t="s">
        <v>188</v>
      </c>
    </row>
    <row r="114" s="13" customFormat="1">
      <c r="A114" s="13"/>
      <c r="B114" s="233"/>
      <c r="C114" s="234"/>
      <c r="D114" s="235" t="s">
        <v>198</v>
      </c>
      <c r="E114" s="236" t="s">
        <v>19</v>
      </c>
      <c r="F114" s="237" t="s">
        <v>470</v>
      </c>
      <c r="G114" s="234"/>
      <c r="H114" s="236" t="s">
        <v>19</v>
      </c>
      <c r="I114" s="238"/>
      <c r="J114" s="234"/>
      <c r="K114" s="234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198</v>
      </c>
      <c r="AU114" s="243" t="s">
        <v>82</v>
      </c>
      <c r="AV114" s="13" t="s">
        <v>80</v>
      </c>
      <c r="AW114" s="13" t="s">
        <v>35</v>
      </c>
      <c r="AX114" s="13" t="s">
        <v>73</v>
      </c>
      <c r="AY114" s="243" t="s">
        <v>188</v>
      </c>
    </row>
    <row r="115" s="14" customFormat="1">
      <c r="A115" s="14"/>
      <c r="B115" s="244"/>
      <c r="C115" s="245"/>
      <c r="D115" s="235" t="s">
        <v>198</v>
      </c>
      <c r="E115" s="246" t="s">
        <v>19</v>
      </c>
      <c r="F115" s="247" t="s">
        <v>471</v>
      </c>
      <c r="G115" s="245"/>
      <c r="H115" s="248">
        <v>23.742999999999999</v>
      </c>
      <c r="I115" s="249"/>
      <c r="J115" s="245"/>
      <c r="K115" s="245"/>
      <c r="L115" s="250"/>
      <c r="M115" s="251"/>
      <c r="N115" s="252"/>
      <c r="O115" s="252"/>
      <c r="P115" s="252"/>
      <c r="Q115" s="252"/>
      <c r="R115" s="252"/>
      <c r="S115" s="252"/>
      <c r="T115" s="25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4" t="s">
        <v>198</v>
      </c>
      <c r="AU115" s="254" t="s">
        <v>82</v>
      </c>
      <c r="AV115" s="14" t="s">
        <v>82</v>
      </c>
      <c r="AW115" s="14" t="s">
        <v>35</v>
      </c>
      <c r="AX115" s="14" t="s">
        <v>73</v>
      </c>
      <c r="AY115" s="254" t="s">
        <v>188</v>
      </c>
    </row>
    <row r="116" s="13" customFormat="1">
      <c r="A116" s="13"/>
      <c r="B116" s="233"/>
      <c r="C116" s="234"/>
      <c r="D116" s="235" t="s">
        <v>198</v>
      </c>
      <c r="E116" s="236" t="s">
        <v>19</v>
      </c>
      <c r="F116" s="237" t="s">
        <v>476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198</v>
      </c>
      <c r="AU116" s="243" t="s">
        <v>82</v>
      </c>
      <c r="AV116" s="13" t="s">
        <v>80</v>
      </c>
      <c r="AW116" s="13" t="s">
        <v>35</v>
      </c>
      <c r="AX116" s="13" t="s">
        <v>73</v>
      </c>
      <c r="AY116" s="243" t="s">
        <v>188</v>
      </c>
    </row>
    <row r="117" s="14" customFormat="1">
      <c r="A117" s="14"/>
      <c r="B117" s="244"/>
      <c r="C117" s="245"/>
      <c r="D117" s="235" t="s">
        <v>198</v>
      </c>
      <c r="E117" s="246" t="s">
        <v>19</v>
      </c>
      <c r="F117" s="247" t="s">
        <v>477</v>
      </c>
      <c r="G117" s="245"/>
      <c r="H117" s="248">
        <v>-6.5949999999999998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198</v>
      </c>
      <c r="AU117" s="254" t="s">
        <v>82</v>
      </c>
      <c r="AV117" s="14" t="s">
        <v>82</v>
      </c>
      <c r="AW117" s="14" t="s">
        <v>35</v>
      </c>
      <c r="AX117" s="14" t="s">
        <v>73</v>
      </c>
      <c r="AY117" s="254" t="s">
        <v>188</v>
      </c>
    </row>
    <row r="118" s="14" customFormat="1">
      <c r="A118" s="14"/>
      <c r="B118" s="244"/>
      <c r="C118" s="245"/>
      <c r="D118" s="235" t="s">
        <v>198</v>
      </c>
      <c r="E118" s="246" t="s">
        <v>19</v>
      </c>
      <c r="F118" s="247" t="s">
        <v>478</v>
      </c>
      <c r="G118" s="245"/>
      <c r="H118" s="248">
        <v>-2.4180000000000001</v>
      </c>
      <c r="I118" s="249"/>
      <c r="J118" s="245"/>
      <c r="K118" s="245"/>
      <c r="L118" s="250"/>
      <c r="M118" s="251"/>
      <c r="N118" s="252"/>
      <c r="O118" s="252"/>
      <c r="P118" s="252"/>
      <c r="Q118" s="252"/>
      <c r="R118" s="252"/>
      <c r="S118" s="252"/>
      <c r="T118" s="253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4" t="s">
        <v>198</v>
      </c>
      <c r="AU118" s="254" t="s">
        <v>82</v>
      </c>
      <c r="AV118" s="14" t="s">
        <v>82</v>
      </c>
      <c r="AW118" s="14" t="s">
        <v>35</v>
      </c>
      <c r="AX118" s="14" t="s">
        <v>73</v>
      </c>
      <c r="AY118" s="254" t="s">
        <v>188</v>
      </c>
    </row>
    <row r="119" s="15" customFormat="1">
      <c r="A119" s="15"/>
      <c r="B119" s="255"/>
      <c r="C119" s="256"/>
      <c r="D119" s="235" t="s">
        <v>198</v>
      </c>
      <c r="E119" s="257" t="s">
        <v>19</v>
      </c>
      <c r="F119" s="258" t="s">
        <v>229</v>
      </c>
      <c r="G119" s="256"/>
      <c r="H119" s="259">
        <v>14.73</v>
      </c>
      <c r="I119" s="260"/>
      <c r="J119" s="256"/>
      <c r="K119" s="256"/>
      <c r="L119" s="261"/>
      <c r="M119" s="262"/>
      <c r="N119" s="263"/>
      <c r="O119" s="263"/>
      <c r="P119" s="263"/>
      <c r="Q119" s="263"/>
      <c r="R119" s="263"/>
      <c r="S119" s="263"/>
      <c r="T119" s="264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65" t="s">
        <v>198</v>
      </c>
      <c r="AU119" s="265" t="s">
        <v>82</v>
      </c>
      <c r="AV119" s="15" t="s">
        <v>135</v>
      </c>
      <c r="AW119" s="15" t="s">
        <v>35</v>
      </c>
      <c r="AX119" s="15" t="s">
        <v>80</v>
      </c>
      <c r="AY119" s="265" t="s">
        <v>188</v>
      </c>
    </row>
    <row r="120" s="2" customFormat="1" ht="24.15" customHeight="1">
      <c r="A120" s="40"/>
      <c r="B120" s="41"/>
      <c r="C120" s="215" t="s">
        <v>135</v>
      </c>
      <c r="D120" s="215" t="s">
        <v>190</v>
      </c>
      <c r="E120" s="216" t="s">
        <v>483</v>
      </c>
      <c r="F120" s="217" t="s">
        <v>484</v>
      </c>
      <c r="G120" s="218" t="s">
        <v>345</v>
      </c>
      <c r="H120" s="219">
        <v>29.460000000000001</v>
      </c>
      <c r="I120" s="220"/>
      <c r="J120" s="221">
        <f>ROUND(I120*H120,2)</f>
        <v>0</v>
      </c>
      <c r="K120" s="217" t="s">
        <v>194</v>
      </c>
      <c r="L120" s="46"/>
      <c r="M120" s="222" t="s">
        <v>19</v>
      </c>
      <c r="N120" s="223" t="s">
        <v>44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135</v>
      </c>
      <c r="AT120" s="226" t="s">
        <v>190</v>
      </c>
      <c r="AU120" s="226" t="s">
        <v>82</v>
      </c>
      <c r="AY120" s="19" t="s">
        <v>188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135</v>
      </c>
      <c r="BM120" s="226" t="s">
        <v>485</v>
      </c>
    </row>
    <row r="121" s="2" customFormat="1">
      <c r="A121" s="40"/>
      <c r="B121" s="41"/>
      <c r="C121" s="42"/>
      <c r="D121" s="228" t="s">
        <v>196</v>
      </c>
      <c r="E121" s="42"/>
      <c r="F121" s="229" t="s">
        <v>486</v>
      </c>
      <c r="G121" s="42"/>
      <c r="H121" s="42"/>
      <c r="I121" s="230"/>
      <c r="J121" s="42"/>
      <c r="K121" s="42"/>
      <c r="L121" s="46"/>
      <c r="M121" s="231"/>
      <c r="N121" s="232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196</v>
      </c>
      <c r="AU121" s="19" t="s">
        <v>82</v>
      </c>
    </row>
    <row r="122" s="13" customFormat="1">
      <c r="A122" s="13"/>
      <c r="B122" s="233"/>
      <c r="C122" s="234"/>
      <c r="D122" s="235" t="s">
        <v>198</v>
      </c>
      <c r="E122" s="236" t="s">
        <v>19</v>
      </c>
      <c r="F122" s="237" t="s">
        <v>469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198</v>
      </c>
      <c r="AU122" s="243" t="s">
        <v>82</v>
      </c>
      <c r="AV122" s="13" t="s">
        <v>80</v>
      </c>
      <c r="AW122" s="13" t="s">
        <v>35</v>
      </c>
      <c r="AX122" s="13" t="s">
        <v>73</v>
      </c>
      <c r="AY122" s="243" t="s">
        <v>188</v>
      </c>
    </row>
    <row r="123" s="13" customFormat="1">
      <c r="A123" s="13"/>
      <c r="B123" s="233"/>
      <c r="C123" s="234"/>
      <c r="D123" s="235" t="s">
        <v>198</v>
      </c>
      <c r="E123" s="236" t="s">
        <v>19</v>
      </c>
      <c r="F123" s="237" t="s">
        <v>470</v>
      </c>
      <c r="G123" s="234"/>
      <c r="H123" s="236" t="s">
        <v>19</v>
      </c>
      <c r="I123" s="238"/>
      <c r="J123" s="234"/>
      <c r="K123" s="234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198</v>
      </c>
      <c r="AU123" s="243" t="s">
        <v>82</v>
      </c>
      <c r="AV123" s="13" t="s">
        <v>80</v>
      </c>
      <c r="AW123" s="13" t="s">
        <v>35</v>
      </c>
      <c r="AX123" s="13" t="s">
        <v>73</v>
      </c>
      <c r="AY123" s="243" t="s">
        <v>188</v>
      </c>
    </row>
    <row r="124" s="14" customFormat="1">
      <c r="A124" s="14"/>
      <c r="B124" s="244"/>
      <c r="C124" s="245"/>
      <c r="D124" s="235" t="s">
        <v>198</v>
      </c>
      <c r="E124" s="246" t="s">
        <v>19</v>
      </c>
      <c r="F124" s="247" t="s">
        <v>471</v>
      </c>
      <c r="G124" s="245"/>
      <c r="H124" s="248">
        <v>23.742999999999999</v>
      </c>
      <c r="I124" s="249"/>
      <c r="J124" s="245"/>
      <c r="K124" s="245"/>
      <c r="L124" s="250"/>
      <c r="M124" s="251"/>
      <c r="N124" s="252"/>
      <c r="O124" s="252"/>
      <c r="P124" s="252"/>
      <c r="Q124" s="252"/>
      <c r="R124" s="252"/>
      <c r="S124" s="252"/>
      <c r="T124" s="253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4" t="s">
        <v>198</v>
      </c>
      <c r="AU124" s="254" t="s">
        <v>82</v>
      </c>
      <c r="AV124" s="14" t="s">
        <v>82</v>
      </c>
      <c r="AW124" s="14" t="s">
        <v>35</v>
      </c>
      <c r="AX124" s="14" t="s">
        <v>73</v>
      </c>
      <c r="AY124" s="254" t="s">
        <v>188</v>
      </c>
    </row>
    <row r="125" s="13" customFormat="1">
      <c r="A125" s="13"/>
      <c r="B125" s="233"/>
      <c r="C125" s="234"/>
      <c r="D125" s="235" t="s">
        <v>198</v>
      </c>
      <c r="E125" s="236" t="s">
        <v>19</v>
      </c>
      <c r="F125" s="237" t="s">
        <v>476</v>
      </c>
      <c r="G125" s="234"/>
      <c r="H125" s="236" t="s">
        <v>19</v>
      </c>
      <c r="I125" s="238"/>
      <c r="J125" s="234"/>
      <c r="K125" s="234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198</v>
      </c>
      <c r="AU125" s="243" t="s">
        <v>82</v>
      </c>
      <c r="AV125" s="13" t="s">
        <v>80</v>
      </c>
      <c r="AW125" s="13" t="s">
        <v>35</v>
      </c>
      <c r="AX125" s="13" t="s">
        <v>73</v>
      </c>
      <c r="AY125" s="243" t="s">
        <v>188</v>
      </c>
    </row>
    <row r="126" s="14" customFormat="1">
      <c r="A126" s="14"/>
      <c r="B126" s="244"/>
      <c r="C126" s="245"/>
      <c r="D126" s="235" t="s">
        <v>198</v>
      </c>
      <c r="E126" s="246" t="s">
        <v>19</v>
      </c>
      <c r="F126" s="247" t="s">
        <v>477</v>
      </c>
      <c r="G126" s="245"/>
      <c r="H126" s="248">
        <v>-6.5949999999999998</v>
      </c>
      <c r="I126" s="249"/>
      <c r="J126" s="245"/>
      <c r="K126" s="245"/>
      <c r="L126" s="250"/>
      <c r="M126" s="251"/>
      <c r="N126" s="252"/>
      <c r="O126" s="252"/>
      <c r="P126" s="252"/>
      <c r="Q126" s="252"/>
      <c r="R126" s="252"/>
      <c r="S126" s="252"/>
      <c r="T126" s="253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4" t="s">
        <v>198</v>
      </c>
      <c r="AU126" s="254" t="s">
        <v>82</v>
      </c>
      <c r="AV126" s="14" t="s">
        <v>82</v>
      </c>
      <c r="AW126" s="14" t="s">
        <v>35</v>
      </c>
      <c r="AX126" s="14" t="s">
        <v>73</v>
      </c>
      <c r="AY126" s="254" t="s">
        <v>188</v>
      </c>
    </row>
    <row r="127" s="14" customFormat="1">
      <c r="A127" s="14"/>
      <c r="B127" s="244"/>
      <c r="C127" s="245"/>
      <c r="D127" s="235" t="s">
        <v>198</v>
      </c>
      <c r="E127" s="246" t="s">
        <v>19</v>
      </c>
      <c r="F127" s="247" t="s">
        <v>478</v>
      </c>
      <c r="G127" s="245"/>
      <c r="H127" s="248">
        <v>-2.4180000000000001</v>
      </c>
      <c r="I127" s="249"/>
      <c r="J127" s="245"/>
      <c r="K127" s="245"/>
      <c r="L127" s="250"/>
      <c r="M127" s="251"/>
      <c r="N127" s="252"/>
      <c r="O127" s="252"/>
      <c r="P127" s="252"/>
      <c r="Q127" s="252"/>
      <c r="R127" s="252"/>
      <c r="S127" s="252"/>
      <c r="T127" s="253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4" t="s">
        <v>198</v>
      </c>
      <c r="AU127" s="254" t="s">
        <v>82</v>
      </c>
      <c r="AV127" s="14" t="s">
        <v>82</v>
      </c>
      <c r="AW127" s="14" t="s">
        <v>35</v>
      </c>
      <c r="AX127" s="14" t="s">
        <v>73</v>
      </c>
      <c r="AY127" s="254" t="s">
        <v>188</v>
      </c>
    </row>
    <row r="128" s="15" customFormat="1">
      <c r="A128" s="15"/>
      <c r="B128" s="255"/>
      <c r="C128" s="256"/>
      <c r="D128" s="235" t="s">
        <v>198</v>
      </c>
      <c r="E128" s="257" t="s">
        <v>19</v>
      </c>
      <c r="F128" s="258" t="s">
        <v>229</v>
      </c>
      <c r="G128" s="256"/>
      <c r="H128" s="259">
        <v>14.73</v>
      </c>
      <c r="I128" s="260"/>
      <c r="J128" s="256"/>
      <c r="K128" s="256"/>
      <c r="L128" s="261"/>
      <c r="M128" s="262"/>
      <c r="N128" s="263"/>
      <c r="O128" s="263"/>
      <c r="P128" s="263"/>
      <c r="Q128" s="263"/>
      <c r="R128" s="263"/>
      <c r="S128" s="263"/>
      <c r="T128" s="264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5" t="s">
        <v>198</v>
      </c>
      <c r="AU128" s="265" t="s">
        <v>82</v>
      </c>
      <c r="AV128" s="15" t="s">
        <v>135</v>
      </c>
      <c r="AW128" s="15" t="s">
        <v>35</v>
      </c>
      <c r="AX128" s="15" t="s">
        <v>80</v>
      </c>
      <c r="AY128" s="265" t="s">
        <v>188</v>
      </c>
    </row>
    <row r="129" s="14" customFormat="1">
      <c r="A129" s="14"/>
      <c r="B129" s="244"/>
      <c r="C129" s="245"/>
      <c r="D129" s="235" t="s">
        <v>198</v>
      </c>
      <c r="E129" s="245"/>
      <c r="F129" s="247" t="s">
        <v>487</v>
      </c>
      <c r="G129" s="245"/>
      <c r="H129" s="248">
        <v>29.460000000000001</v>
      </c>
      <c r="I129" s="249"/>
      <c r="J129" s="245"/>
      <c r="K129" s="245"/>
      <c r="L129" s="250"/>
      <c r="M129" s="251"/>
      <c r="N129" s="252"/>
      <c r="O129" s="252"/>
      <c r="P129" s="252"/>
      <c r="Q129" s="252"/>
      <c r="R129" s="252"/>
      <c r="S129" s="252"/>
      <c r="T129" s="253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4" t="s">
        <v>198</v>
      </c>
      <c r="AU129" s="254" t="s">
        <v>82</v>
      </c>
      <c r="AV129" s="14" t="s">
        <v>82</v>
      </c>
      <c r="AW129" s="14" t="s">
        <v>4</v>
      </c>
      <c r="AX129" s="14" t="s">
        <v>80</v>
      </c>
      <c r="AY129" s="254" t="s">
        <v>188</v>
      </c>
    </row>
    <row r="130" s="2" customFormat="1" ht="24.15" customHeight="1">
      <c r="A130" s="40"/>
      <c r="B130" s="41"/>
      <c r="C130" s="215" t="s">
        <v>253</v>
      </c>
      <c r="D130" s="215" t="s">
        <v>190</v>
      </c>
      <c r="E130" s="216" t="s">
        <v>488</v>
      </c>
      <c r="F130" s="217" t="s">
        <v>489</v>
      </c>
      <c r="G130" s="218" t="s">
        <v>193</v>
      </c>
      <c r="H130" s="219">
        <v>14.73</v>
      </c>
      <c r="I130" s="220"/>
      <c r="J130" s="221">
        <f>ROUND(I130*H130,2)</f>
        <v>0</v>
      </c>
      <c r="K130" s="217" t="s">
        <v>194</v>
      </c>
      <c r="L130" s="46"/>
      <c r="M130" s="222" t="s">
        <v>19</v>
      </c>
      <c r="N130" s="223" t="s">
        <v>44</v>
      </c>
      <c r="O130" s="86"/>
      <c r="P130" s="224">
        <f>O130*H130</f>
        <v>0</v>
      </c>
      <c r="Q130" s="224">
        <v>0</v>
      </c>
      <c r="R130" s="224">
        <f>Q130*H130</f>
        <v>0</v>
      </c>
      <c r="S130" s="224">
        <v>0</v>
      </c>
      <c r="T130" s="225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6" t="s">
        <v>135</v>
      </c>
      <c r="AT130" s="226" t="s">
        <v>190</v>
      </c>
      <c r="AU130" s="226" t="s">
        <v>82</v>
      </c>
      <c r="AY130" s="19" t="s">
        <v>188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19" t="s">
        <v>80</v>
      </c>
      <c r="BK130" s="227">
        <f>ROUND(I130*H130,2)</f>
        <v>0</v>
      </c>
      <c r="BL130" s="19" t="s">
        <v>135</v>
      </c>
      <c r="BM130" s="226" t="s">
        <v>490</v>
      </c>
    </row>
    <row r="131" s="2" customFormat="1">
      <c r="A131" s="40"/>
      <c r="B131" s="41"/>
      <c r="C131" s="42"/>
      <c r="D131" s="228" t="s">
        <v>196</v>
      </c>
      <c r="E131" s="42"/>
      <c r="F131" s="229" t="s">
        <v>491</v>
      </c>
      <c r="G131" s="42"/>
      <c r="H131" s="42"/>
      <c r="I131" s="230"/>
      <c r="J131" s="42"/>
      <c r="K131" s="42"/>
      <c r="L131" s="46"/>
      <c r="M131" s="231"/>
      <c r="N131" s="232"/>
      <c r="O131" s="86"/>
      <c r="P131" s="86"/>
      <c r="Q131" s="86"/>
      <c r="R131" s="86"/>
      <c r="S131" s="86"/>
      <c r="T131" s="87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196</v>
      </c>
      <c r="AU131" s="19" t="s">
        <v>82</v>
      </c>
    </row>
    <row r="132" s="13" customFormat="1">
      <c r="A132" s="13"/>
      <c r="B132" s="233"/>
      <c r="C132" s="234"/>
      <c r="D132" s="235" t="s">
        <v>198</v>
      </c>
      <c r="E132" s="236" t="s">
        <v>19</v>
      </c>
      <c r="F132" s="237" t="s">
        <v>469</v>
      </c>
      <c r="G132" s="234"/>
      <c r="H132" s="236" t="s">
        <v>19</v>
      </c>
      <c r="I132" s="238"/>
      <c r="J132" s="234"/>
      <c r="K132" s="234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198</v>
      </c>
      <c r="AU132" s="243" t="s">
        <v>82</v>
      </c>
      <c r="AV132" s="13" t="s">
        <v>80</v>
      </c>
      <c r="AW132" s="13" t="s">
        <v>35</v>
      </c>
      <c r="AX132" s="13" t="s">
        <v>73</v>
      </c>
      <c r="AY132" s="243" t="s">
        <v>188</v>
      </c>
    </row>
    <row r="133" s="13" customFormat="1">
      <c r="A133" s="13"/>
      <c r="B133" s="233"/>
      <c r="C133" s="234"/>
      <c r="D133" s="235" t="s">
        <v>198</v>
      </c>
      <c r="E133" s="236" t="s">
        <v>19</v>
      </c>
      <c r="F133" s="237" t="s">
        <v>470</v>
      </c>
      <c r="G133" s="234"/>
      <c r="H133" s="236" t="s">
        <v>19</v>
      </c>
      <c r="I133" s="238"/>
      <c r="J133" s="234"/>
      <c r="K133" s="234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198</v>
      </c>
      <c r="AU133" s="243" t="s">
        <v>82</v>
      </c>
      <c r="AV133" s="13" t="s">
        <v>80</v>
      </c>
      <c r="AW133" s="13" t="s">
        <v>35</v>
      </c>
      <c r="AX133" s="13" t="s">
        <v>73</v>
      </c>
      <c r="AY133" s="243" t="s">
        <v>188</v>
      </c>
    </row>
    <row r="134" s="14" customFormat="1">
      <c r="A134" s="14"/>
      <c r="B134" s="244"/>
      <c r="C134" s="245"/>
      <c r="D134" s="235" t="s">
        <v>198</v>
      </c>
      <c r="E134" s="246" t="s">
        <v>19</v>
      </c>
      <c r="F134" s="247" t="s">
        <v>471</v>
      </c>
      <c r="G134" s="245"/>
      <c r="H134" s="248">
        <v>23.742999999999999</v>
      </c>
      <c r="I134" s="249"/>
      <c r="J134" s="245"/>
      <c r="K134" s="245"/>
      <c r="L134" s="250"/>
      <c r="M134" s="251"/>
      <c r="N134" s="252"/>
      <c r="O134" s="252"/>
      <c r="P134" s="252"/>
      <c r="Q134" s="252"/>
      <c r="R134" s="252"/>
      <c r="S134" s="252"/>
      <c r="T134" s="253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4" t="s">
        <v>198</v>
      </c>
      <c r="AU134" s="254" t="s">
        <v>82</v>
      </c>
      <c r="AV134" s="14" t="s">
        <v>82</v>
      </c>
      <c r="AW134" s="14" t="s">
        <v>35</v>
      </c>
      <c r="AX134" s="14" t="s">
        <v>73</v>
      </c>
      <c r="AY134" s="254" t="s">
        <v>188</v>
      </c>
    </row>
    <row r="135" s="13" customFormat="1">
      <c r="A135" s="13"/>
      <c r="B135" s="233"/>
      <c r="C135" s="234"/>
      <c r="D135" s="235" t="s">
        <v>198</v>
      </c>
      <c r="E135" s="236" t="s">
        <v>19</v>
      </c>
      <c r="F135" s="237" t="s">
        <v>476</v>
      </c>
      <c r="G135" s="234"/>
      <c r="H135" s="236" t="s">
        <v>19</v>
      </c>
      <c r="I135" s="238"/>
      <c r="J135" s="234"/>
      <c r="K135" s="234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198</v>
      </c>
      <c r="AU135" s="243" t="s">
        <v>82</v>
      </c>
      <c r="AV135" s="13" t="s">
        <v>80</v>
      </c>
      <c r="AW135" s="13" t="s">
        <v>35</v>
      </c>
      <c r="AX135" s="13" t="s">
        <v>73</v>
      </c>
      <c r="AY135" s="243" t="s">
        <v>188</v>
      </c>
    </row>
    <row r="136" s="14" customFormat="1">
      <c r="A136" s="14"/>
      <c r="B136" s="244"/>
      <c r="C136" s="245"/>
      <c r="D136" s="235" t="s">
        <v>198</v>
      </c>
      <c r="E136" s="246" t="s">
        <v>19</v>
      </c>
      <c r="F136" s="247" t="s">
        <v>477</v>
      </c>
      <c r="G136" s="245"/>
      <c r="H136" s="248">
        <v>-6.5949999999999998</v>
      </c>
      <c r="I136" s="249"/>
      <c r="J136" s="245"/>
      <c r="K136" s="245"/>
      <c r="L136" s="250"/>
      <c r="M136" s="251"/>
      <c r="N136" s="252"/>
      <c r="O136" s="252"/>
      <c r="P136" s="252"/>
      <c r="Q136" s="252"/>
      <c r="R136" s="252"/>
      <c r="S136" s="252"/>
      <c r="T136" s="25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4" t="s">
        <v>198</v>
      </c>
      <c r="AU136" s="254" t="s">
        <v>82</v>
      </c>
      <c r="AV136" s="14" t="s">
        <v>82</v>
      </c>
      <c r="AW136" s="14" t="s">
        <v>35</v>
      </c>
      <c r="AX136" s="14" t="s">
        <v>73</v>
      </c>
      <c r="AY136" s="254" t="s">
        <v>188</v>
      </c>
    </row>
    <row r="137" s="14" customFormat="1">
      <c r="A137" s="14"/>
      <c r="B137" s="244"/>
      <c r="C137" s="245"/>
      <c r="D137" s="235" t="s">
        <v>198</v>
      </c>
      <c r="E137" s="246" t="s">
        <v>19</v>
      </c>
      <c r="F137" s="247" t="s">
        <v>478</v>
      </c>
      <c r="G137" s="245"/>
      <c r="H137" s="248">
        <v>-2.4180000000000001</v>
      </c>
      <c r="I137" s="249"/>
      <c r="J137" s="245"/>
      <c r="K137" s="245"/>
      <c r="L137" s="250"/>
      <c r="M137" s="251"/>
      <c r="N137" s="252"/>
      <c r="O137" s="252"/>
      <c r="P137" s="252"/>
      <c r="Q137" s="252"/>
      <c r="R137" s="252"/>
      <c r="S137" s="252"/>
      <c r="T137" s="25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4" t="s">
        <v>198</v>
      </c>
      <c r="AU137" s="254" t="s">
        <v>82</v>
      </c>
      <c r="AV137" s="14" t="s">
        <v>82</v>
      </c>
      <c r="AW137" s="14" t="s">
        <v>35</v>
      </c>
      <c r="AX137" s="14" t="s">
        <v>73</v>
      </c>
      <c r="AY137" s="254" t="s">
        <v>188</v>
      </c>
    </row>
    <row r="138" s="15" customFormat="1">
      <c r="A138" s="15"/>
      <c r="B138" s="255"/>
      <c r="C138" s="256"/>
      <c r="D138" s="235" t="s">
        <v>198</v>
      </c>
      <c r="E138" s="257" t="s">
        <v>19</v>
      </c>
      <c r="F138" s="258" t="s">
        <v>229</v>
      </c>
      <c r="G138" s="256"/>
      <c r="H138" s="259">
        <v>14.73</v>
      </c>
      <c r="I138" s="260"/>
      <c r="J138" s="256"/>
      <c r="K138" s="256"/>
      <c r="L138" s="261"/>
      <c r="M138" s="262"/>
      <c r="N138" s="263"/>
      <c r="O138" s="263"/>
      <c r="P138" s="263"/>
      <c r="Q138" s="263"/>
      <c r="R138" s="263"/>
      <c r="S138" s="263"/>
      <c r="T138" s="264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5" t="s">
        <v>198</v>
      </c>
      <c r="AU138" s="265" t="s">
        <v>82</v>
      </c>
      <c r="AV138" s="15" t="s">
        <v>135</v>
      </c>
      <c r="AW138" s="15" t="s">
        <v>35</v>
      </c>
      <c r="AX138" s="15" t="s">
        <v>80</v>
      </c>
      <c r="AY138" s="265" t="s">
        <v>188</v>
      </c>
    </row>
    <row r="139" s="2" customFormat="1" ht="24.15" customHeight="1">
      <c r="A139" s="40"/>
      <c r="B139" s="41"/>
      <c r="C139" s="215" t="s">
        <v>258</v>
      </c>
      <c r="D139" s="215" t="s">
        <v>190</v>
      </c>
      <c r="E139" s="216" t="s">
        <v>492</v>
      </c>
      <c r="F139" s="217" t="s">
        <v>493</v>
      </c>
      <c r="G139" s="218" t="s">
        <v>193</v>
      </c>
      <c r="H139" s="219">
        <v>9.0129999999999999</v>
      </c>
      <c r="I139" s="220"/>
      <c r="J139" s="221">
        <f>ROUND(I139*H139,2)</f>
        <v>0</v>
      </c>
      <c r="K139" s="217" t="s">
        <v>194</v>
      </c>
      <c r="L139" s="46"/>
      <c r="M139" s="222" t="s">
        <v>19</v>
      </c>
      <c r="N139" s="223" t="s">
        <v>44</v>
      </c>
      <c r="O139" s="86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6" t="s">
        <v>135</v>
      </c>
      <c r="AT139" s="226" t="s">
        <v>190</v>
      </c>
      <c r="AU139" s="226" t="s">
        <v>82</v>
      </c>
      <c r="AY139" s="19" t="s">
        <v>188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19" t="s">
        <v>80</v>
      </c>
      <c r="BK139" s="227">
        <f>ROUND(I139*H139,2)</f>
        <v>0</v>
      </c>
      <c r="BL139" s="19" t="s">
        <v>135</v>
      </c>
      <c r="BM139" s="226" t="s">
        <v>494</v>
      </c>
    </row>
    <row r="140" s="2" customFormat="1">
      <c r="A140" s="40"/>
      <c r="B140" s="41"/>
      <c r="C140" s="42"/>
      <c r="D140" s="228" t="s">
        <v>196</v>
      </c>
      <c r="E140" s="42"/>
      <c r="F140" s="229" t="s">
        <v>495</v>
      </c>
      <c r="G140" s="42"/>
      <c r="H140" s="42"/>
      <c r="I140" s="230"/>
      <c r="J140" s="42"/>
      <c r="K140" s="42"/>
      <c r="L140" s="46"/>
      <c r="M140" s="231"/>
      <c r="N140" s="232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196</v>
      </c>
      <c r="AU140" s="19" t="s">
        <v>82</v>
      </c>
    </row>
    <row r="141" s="13" customFormat="1">
      <c r="A141" s="13"/>
      <c r="B141" s="233"/>
      <c r="C141" s="234"/>
      <c r="D141" s="235" t="s">
        <v>198</v>
      </c>
      <c r="E141" s="236" t="s">
        <v>19</v>
      </c>
      <c r="F141" s="237" t="s">
        <v>469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198</v>
      </c>
      <c r="AU141" s="243" t="s">
        <v>82</v>
      </c>
      <c r="AV141" s="13" t="s">
        <v>80</v>
      </c>
      <c r="AW141" s="13" t="s">
        <v>35</v>
      </c>
      <c r="AX141" s="13" t="s">
        <v>73</v>
      </c>
      <c r="AY141" s="243" t="s">
        <v>188</v>
      </c>
    </row>
    <row r="142" s="13" customFormat="1">
      <c r="A142" s="13"/>
      <c r="B142" s="233"/>
      <c r="C142" s="234"/>
      <c r="D142" s="235" t="s">
        <v>198</v>
      </c>
      <c r="E142" s="236" t="s">
        <v>19</v>
      </c>
      <c r="F142" s="237" t="s">
        <v>470</v>
      </c>
      <c r="G142" s="234"/>
      <c r="H142" s="236" t="s">
        <v>19</v>
      </c>
      <c r="I142" s="238"/>
      <c r="J142" s="234"/>
      <c r="K142" s="234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198</v>
      </c>
      <c r="AU142" s="243" t="s">
        <v>82</v>
      </c>
      <c r="AV142" s="13" t="s">
        <v>80</v>
      </c>
      <c r="AW142" s="13" t="s">
        <v>35</v>
      </c>
      <c r="AX142" s="13" t="s">
        <v>73</v>
      </c>
      <c r="AY142" s="243" t="s">
        <v>188</v>
      </c>
    </row>
    <row r="143" s="14" customFormat="1">
      <c r="A143" s="14"/>
      <c r="B143" s="244"/>
      <c r="C143" s="245"/>
      <c r="D143" s="235" t="s">
        <v>198</v>
      </c>
      <c r="E143" s="246" t="s">
        <v>19</v>
      </c>
      <c r="F143" s="247" t="s">
        <v>496</v>
      </c>
      <c r="G143" s="245"/>
      <c r="H143" s="248">
        <v>6.5949999999999998</v>
      </c>
      <c r="I143" s="249"/>
      <c r="J143" s="245"/>
      <c r="K143" s="245"/>
      <c r="L143" s="250"/>
      <c r="M143" s="251"/>
      <c r="N143" s="252"/>
      <c r="O143" s="252"/>
      <c r="P143" s="252"/>
      <c r="Q143" s="252"/>
      <c r="R143" s="252"/>
      <c r="S143" s="252"/>
      <c r="T143" s="253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4" t="s">
        <v>198</v>
      </c>
      <c r="AU143" s="254" t="s">
        <v>82</v>
      </c>
      <c r="AV143" s="14" t="s">
        <v>82</v>
      </c>
      <c r="AW143" s="14" t="s">
        <v>35</v>
      </c>
      <c r="AX143" s="14" t="s">
        <v>73</v>
      </c>
      <c r="AY143" s="254" t="s">
        <v>188</v>
      </c>
    </row>
    <row r="144" s="14" customFormat="1">
      <c r="A144" s="14"/>
      <c r="B144" s="244"/>
      <c r="C144" s="245"/>
      <c r="D144" s="235" t="s">
        <v>198</v>
      </c>
      <c r="E144" s="246" t="s">
        <v>19</v>
      </c>
      <c r="F144" s="247" t="s">
        <v>497</v>
      </c>
      <c r="G144" s="245"/>
      <c r="H144" s="248">
        <v>2.4180000000000001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198</v>
      </c>
      <c r="AU144" s="254" t="s">
        <v>82</v>
      </c>
      <c r="AV144" s="14" t="s">
        <v>82</v>
      </c>
      <c r="AW144" s="14" t="s">
        <v>35</v>
      </c>
      <c r="AX144" s="14" t="s">
        <v>73</v>
      </c>
      <c r="AY144" s="254" t="s">
        <v>188</v>
      </c>
    </row>
    <row r="145" s="15" customFormat="1">
      <c r="A145" s="15"/>
      <c r="B145" s="255"/>
      <c r="C145" s="256"/>
      <c r="D145" s="235" t="s">
        <v>198</v>
      </c>
      <c r="E145" s="257" t="s">
        <v>19</v>
      </c>
      <c r="F145" s="258" t="s">
        <v>229</v>
      </c>
      <c r="G145" s="256"/>
      <c r="H145" s="259">
        <v>9.0129999999999999</v>
      </c>
      <c r="I145" s="260"/>
      <c r="J145" s="256"/>
      <c r="K145" s="256"/>
      <c r="L145" s="261"/>
      <c r="M145" s="262"/>
      <c r="N145" s="263"/>
      <c r="O145" s="263"/>
      <c r="P145" s="263"/>
      <c r="Q145" s="263"/>
      <c r="R145" s="263"/>
      <c r="S145" s="263"/>
      <c r="T145" s="264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5" t="s">
        <v>198</v>
      </c>
      <c r="AU145" s="265" t="s">
        <v>82</v>
      </c>
      <c r="AV145" s="15" t="s">
        <v>135</v>
      </c>
      <c r="AW145" s="15" t="s">
        <v>35</v>
      </c>
      <c r="AX145" s="15" t="s">
        <v>80</v>
      </c>
      <c r="AY145" s="265" t="s">
        <v>188</v>
      </c>
    </row>
    <row r="146" s="12" customFormat="1" ht="22.8" customHeight="1">
      <c r="A146" s="12"/>
      <c r="B146" s="199"/>
      <c r="C146" s="200"/>
      <c r="D146" s="201" t="s">
        <v>72</v>
      </c>
      <c r="E146" s="213" t="s">
        <v>82</v>
      </c>
      <c r="F146" s="213" t="s">
        <v>498</v>
      </c>
      <c r="G146" s="200"/>
      <c r="H146" s="200"/>
      <c r="I146" s="203"/>
      <c r="J146" s="214">
        <f>BK146</f>
        <v>0</v>
      </c>
      <c r="K146" s="200"/>
      <c r="L146" s="205"/>
      <c r="M146" s="206"/>
      <c r="N146" s="207"/>
      <c r="O146" s="207"/>
      <c r="P146" s="208">
        <f>SUM(P147:P246)</f>
        <v>0</v>
      </c>
      <c r="Q146" s="207"/>
      <c r="R146" s="208">
        <f>SUM(R147:R246)</f>
        <v>1288.5748482899999</v>
      </c>
      <c r="S146" s="207"/>
      <c r="T146" s="209">
        <f>SUM(T147:T246)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10" t="s">
        <v>80</v>
      </c>
      <c r="AT146" s="211" t="s">
        <v>72</v>
      </c>
      <c r="AU146" s="211" t="s">
        <v>80</v>
      </c>
      <c r="AY146" s="210" t="s">
        <v>188</v>
      </c>
      <c r="BK146" s="212">
        <f>SUM(BK147:BK246)</f>
        <v>0</v>
      </c>
    </row>
    <row r="147" s="2" customFormat="1" ht="24.15" customHeight="1">
      <c r="A147" s="40"/>
      <c r="B147" s="41"/>
      <c r="C147" s="215" t="s">
        <v>263</v>
      </c>
      <c r="D147" s="215" t="s">
        <v>190</v>
      </c>
      <c r="E147" s="216" t="s">
        <v>499</v>
      </c>
      <c r="F147" s="217" t="s">
        <v>500</v>
      </c>
      <c r="G147" s="218" t="s">
        <v>501</v>
      </c>
      <c r="H147" s="219">
        <v>204</v>
      </c>
      <c r="I147" s="220"/>
      <c r="J147" s="221">
        <f>ROUND(I147*H147,2)</f>
        <v>0</v>
      </c>
      <c r="K147" s="217" t="s">
        <v>194</v>
      </c>
      <c r="L147" s="46"/>
      <c r="M147" s="222" t="s">
        <v>19</v>
      </c>
      <c r="N147" s="223" t="s">
        <v>44</v>
      </c>
      <c r="O147" s="86"/>
      <c r="P147" s="224">
        <f>O147*H147</f>
        <v>0</v>
      </c>
      <c r="Q147" s="224">
        <v>0.00012</v>
      </c>
      <c r="R147" s="224">
        <f>Q147*H147</f>
        <v>0.024480000000000002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135</v>
      </c>
      <c r="AT147" s="226" t="s">
        <v>190</v>
      </c>
      <c r="AU147" s="226" t="s">
        <v>82</v>
      </c>
      <c r="AY147" s="19" t="s">
        <v>188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135</v>
      </c>
      <c r="BM147" s="226" t="s">
        <v>502</v>
      </c>
    </row>
    <row r="148" s="2" customFormat="1">
      <c r="A148" s="40"/>
      <c r="B148" s="41"/>
      <c r="C148" s="42"/>
      <c r="D148" s="228" t="s">
        <v>196</v>
      </c>
      <c r="E148" s="42"/>
      <c r="F148" s="229" t="s">
        <v>503</v>
      </c>
      <c r="G148" s="42"/>
      <c r="H148" s="42"/>
      <c r="I148" s="230"/>
      <c r="J148" s="42"/>
      <c r="K148" s="42"/>
      <c r="L148" s="46"/>
      <c r="M148" s="231"/>
      <c r="N148" s="232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196</v>
      </c>
      <c r="AU148" s="19" t="s">
        <v>82</v>
      </c>
    </row>
    <row r="149" s="13" customFormat="1">
      <c r="A149" s="13"/>
      <c r="B149" s="233"/>
      <c r="C149" s="234"/>
      <c r="D149" s="235" t="s">
        <v>198</v>
      </c>
      <c r="E149" s="236" t="s">
        <v>19</v>
      </c>
      <c r="F149" s="237" t="s">
        <v>469</v>
      </c>
      <c r="G149" s="234"/>
      <c r="H149" s="236" t="s">
        <v>19</v>
      </c>
      <c r="I149" s="238"/>
      <c r="J149" s="234"/>
      <c r="K149" s="234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198</v>
      </c>
      <c r="AU149" s="243" t="s">
        <v>82</v>
      </c>
      <c r="AV149" s="13" t="s">
        <v>80</v>
      </c>
      <c r="AW149" s="13" t="s">
        <v>35</v>
      </c>
      <c r="AX149" s="13" t="s">
        <v>73</v>
      </c>
      <c r="AY149" s="243" t="s">
        <v>188</v>
      </c>
    </row>
    <row r="150" s="13" customFormat="1">
      <c r="A150" s="13"/>
      <c r="B150" s="233"/>
      <c r="C150" s="234"/>
      <c r="D150" s="235" t="s">
        <v>198</v>
      </c>
      <c r="E150" s="236" t="s">
        <v>19</v>
      </c>
      <c r="F150" s="237" t="s">
        <v>504</v>
      </c>
      <c r="G150" s="234"/>
      <c r="H150" s="236" t="s">
        <v>19</v>
      </c>
      <c r="I150" s="238"/>
      <c r="J150" s="234"/>
      <c r="K150" s="234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198</v>
      </c>
      <c r="AU150" s="243" t="s">
        <v>82</v>
      </c>
      <c r="AV150" s="13" t="s">
        <v>80</v>
      </c>
      <c r="AW150" s="13" t="s">
        <v>35</v>
      </c>
      <c r="AX150" s="13" t="s">
        <v>73</v>
      </c>
      <c r="AY150" s="243" t="s">
        <v>188</v>
      </c>
    </row>
    <row r="151" s="14" customFormat="1">
      <c r="A151" s="14"/>
      <c r="B151" s="244"/>
      <c r="C151" s="245"/>
      <c r="D151" s="235" t="s">
        <v>198</v>
      </c>
      <c r="E151" s="246" t="s">
        <v>19</v>
      </c>
      <c r="F151" s="247" t="s">
        <v>505</v>
      </c>
      <c r="G151" s="245"/>
      <c r="H151" s="248">
        <v>204</v>
      </c>
      <c r="I151" s="249"/>
      <c r="J151" s="245"/>
      <c r="K151" s="245"/>
      <c r="L151" s="250"/>
      <c r="M151" s="251"/>
      <c r="N151" s="252"/>
      <c r="O151" s="252"/>
      <c r="P151" s="252"/>
      <c r="Q151" s="252"/>
      <c r="R151" s="252"/>
      <c r="S151" s="252"/>
      <c r="T151" s="25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4" t="s">
        <v>198</v>
      </c>
      <c r="AU151" s="254" t="s">
        <v>82</v>
      </c>
      <c r="AV151" s="14" t="s">
        <v>82</v>
      </c>
      <c r="AW151" s="14" t="s">
        <v>35</v>
      </c>
      <c r="AX151" s="14" t="s">
        <v>73</v>
      </c>
      <c r="AY151" s="254" t="s">
        <v>188</v>
      </c>
    </row>
    <row r="152" s="15" customFormat="1">
      <c r="A152" s="15"/>
      <c r="B152" s="255"/>
      <c r="C152" s="256"/>
      <c r="D152" s="235" t="s">
        <v>198</v>
      </c>
      <c r="E152" s="257" t="s">
        <v>19</v>
      </c>
      <c r="F152" s="258" t="s">
        <v>229</v>
      </c>
      <c r="G152" s="256"/>
      <c r="H152" s="259">
        <v>204</v>
      </c>
      <c r="I152" s="260"/>
      <c r="J152" s="256"/>
      <c r="K152" s="256"/>
      <c r="L152" s="261"/>
      <c r="M152" s="262"/>
      <c r="N152" s="263"/>
      <c r="O152" s="263"/>
      <c r="P152" s="263"/>
      <c r="Q152" s="263"/>
      <c r="R152" s="263"/>
      <c r="S152" s="263"/>
      <c r="T152" s="264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5" t="s">
        <v>198</v>
      </c>
      <c r="AU152" s="265" t="s">
        <v>82</v>
      </c>
      <c r="AV152" s="15" t="s">
        <v>135</v>
      </c>
      <c r="AW152" s="15" t="s">
        <v>35</v>
      </c>
      <c r="AX152" s="15" t="s">
        <v>80</v>
      </c>
      <c r="AY152" s="265" t="s">
        <v>188</v>
      </c>
    </row>
    <row r="153" s="2" customFormat="1" ht="24.15" customHeight="1">
      <c r="A153" s="40"/>
      <c r="B153" s="41"/>
      <c r="C153" s="215" t="s">
        <v>268</v>
      </c>
      <c r="D153" s="215" t="s">
        <v>190</v>
      </c>
      <c r="E153" s="216" t="s">
        <v>506</v>
      </c>
      <c r="F153" s="217" t="s">
        <v>507</v>
      </c>
      <c r="G153" s="218" t="s">
        <v>501</v>
      </c>
      <c r="H153" s="219">
        <v>216</v>
      </c>
      <c r="I153" s="220"/>
      <c r="J153" s="221">
        <f>ROUND(I153*H153,2)</f>
        <v>0</v>
      </c>
      <c r="K153" s="217" t="s">
        <v>194</v>
      </c>
      <c r="L153" s="46"/>
      <c r="M153" s="222" t="s">
        <v>19</v>
      </c>
      <c r="N153" s="223" t="s">
        <v>44</v>
      </c>
      <c r="O153" s="86"/>
      <c r="P153" s="224">
        <f>O153*H153</f>
        <v>0</v>
      </c>
      <c r="Q153" s="224">
        <v>0.00016000000000000001</v>
      </c>
      <c r="R153" s="224">
        <f>Q153*H153</f>
        <v>0.03456</v>
      </c>
      <c r="S153" s="224">
        <v>0</v>
      </c>
      <c r="T153" s="225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6" t="s">
        <v>135</v>
      </c>
      <c r="AT153" s="226" t="s">
        <v>190</v>
      </c>
      <c r="AU153" s="226" t="s">
        <v>82</v>
      </c>
      <c r="AY153" s="19" t="s">
        <v>188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19" t="s">
        <v>80</v>
      </c>
      <c r="BK153" s="227">
        <f>ROUND(I153*H153,2)</f>
        <v>0</v>
      </c>
      <c r="BL153" s="19" t="s">
        <v>135</v>
      </c>
      <c r="BM153" s="226" t="s">
        <v>508</v>
      </c>
    </row>
    <row r="154" s="2" customFormat="1">
      <c r="A154" s="40"/>
      <c r="B154" s="41"/>
      <c r="C154" s="42"/>
      <c r="D154" s="228" t="s">
        <v>196</v>
      </c>
      <c r="E154" s="42"/>
      <c r="F154" s="229" t="s">
        <v>509</v>
      </c>
      <c r="G154" s="42"/>
      <c r="H154" s="42"/>
      <c r="I154" s="230"/>
      <c r="J154" s="42"/>
      <c r="K154" s="42"/>
      <c r="L154" s="46"/>
      <c r="M154" s="231"/>
      <c r="N154" s="232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196</v>
      </c>
      <c r="AU154" s="19" t="s">
        <v>82</v>
      </c>
    </row>
    <row r="155" s="13" customFormat="1">
      <c r="A155" s="13"/>
      <c r="B155" s="233"/>
      <c r="C155" s="234"/>
      <c r="D155" s="235" t="s">
        <v>198</v>
      </c>
      <c r="E155" s="236" t="s">
        <v>19</v>
      </c>
      <c r="F155" s="237" t="s">
        <v>469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198</v>
      </c>
      <c r="AU155" s="243" t="s">
        <v>82</v>
      </c>
      <c r="AV155" s="13" t="s">
        <v>80</v>
      </c>
      <c r="AW155" s="13" t="s">
        <v>35</v>
      </c>
      <c r="AX155" s="13" t="s">
        <v>73</v>
      </c>
      <c r="AY155" s="243" t="s">
        <v>188</v>
      </c>
    </row>
    <row r="156" s="13" customFormat="1">
      <c r="A156" s="13"/>
      <c r="B156" s="233"/>
      <c r="C156" s="234"/>
      <c r="D156" s="235" t="s">
        <v>198</v>
      </c>
      <c r="E156" s="236" t="s">
        <v>19</v>
      </c>
      <c r="F156" s="237" t="s">
        <v>510</v>
      </c>
      <c r="G156" s="234"/>
      <c r="H156" s="236" t="s">
        <v>19</v>
      </c>
      <c r="I156" s="238"/>
      <c r="J156" s="234"/>
      <c r="K156" s="234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198</v>
      </c>
      <c r="AU156" s="243" t="s">
        <v>82</v>
      </c>
      <c r="AV156" s="13" t="s">
        <v>80</v>
      </c>
      <c r="AW156" s="13" t="s">
        <v>35</v>
      </c>
      <c r="AX156" s="13" t="s">
        <v>73</v>
      </c>
      <c r="AY156" s="243" t="s">
        <v>188</v>
      </c>
    </row>
    <row r="157" s="14" customFormat="1">
      <c r="A157" s="14"/>
      <c r="B157" s="244"/>
      <c r="C157" s="245"/>
      <c r="D157" s="235" t="s">
        <v>198</v>
      </c>
      <c r="E157" s="246" t="s">
        <v>19</v>
      </c>
      <c r="F157" s="247" t="s">
        <v>511</v>
      </c>
      <c r="G157" s="245"/>
      <c r="H157" s="248">
        <v>216</v>
      </c>
      <c r="I157" s="249"/>
      <c r="J157" s="245"/>
      <c r="K157" s="245"/>
      <c r="L157" s="250"/>
      <c r="M157" s="251"/>
      <c r="N157" s="252"/>
      <c r="O157" s="252"/>
      <c r="P157" s="252"/>
      <c r="Q157" s="252"/>
      <c r="R157" s="252"/>
      <c r="S157" s="252"/>
      <c r="T157" s="25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4" t="s">
        <v>198</v>
      </c>
      <c r="AU157" s="254" t="s">
        <v>82</v>
      </c>
      <c r="AV157" s="14" t="s">
        <v>82</v>
      </c>
      <c r="AW157" s="14" t="s">
        <v>35</v>
      </c>
      <c r="AX157" s="14" t="s">
        <v>73</v>
      </c>
      <c r="AY157" s="254" t="s">
        <v>188</v>
      </c>
    </row>
    <row r="158" s="15" customFormat="1">
      <c r="A158" s="15"/>
      <c r="B158" s="255"/>
      <c r="C158" s="256"/>
      <c r="D158" s="235" t="s">
        <v>198</v>
      </c>
      <c r="E158" s="257" t="s">
        <v>19</v>
      </c>
      <c r="F158" s="258" t="s">
        <v>229</v>
      </c>
      <c r="G158" s="256"/>
      <c r="H158" s="259">
        <v>216</v>
      </c>
      <c r="I158" s="260"/>
      <c r="J158" s="256"/>
      <c r="K158" s="256"/>
      <c r="L158" s="261"/>
      <c r="M158" s="262"/>
      <c r="N158" s="263"/>
      <c r="O158" s="263"/>
      <c r="P158" s="263"/>
      <c r="Q158" s="263"/>
      <c r="R158" s="263"/>
      <c r="S158" s="263"/>
      <c r="T158" s="264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5" t="s">
        <v>198</v>
      </c>
      <c r="AU158" s="265" t="s">
        <v>82</v>
      </c>
      <c r="AV158" s="15" t="s">
        <v>135</v>
      </c>
      <c r="AW158" s="15" t="s">
        <v>35</v>
      </c>
      <c r="AX158" s="15" t="s">
        <v>80</v>
      </c>
      <c r="AY158" s="265" t="s">
        <v>188</v>
      </c>
    </row>
    <row r="159" s="2" customFormat="1" ht="24.15" customHeight="1">
      <c r="A159" s="40"/>
      <c r="B159" s="41"/>
      <c r="C159" s="215" t="s">
        <v>239</v>
      </c>
      <c r="D159" s="215" t="s">
        <v>190</v>
      </c>
      <c r="E159" s="216" t="s">
        <v>512</v>
      </c>
      <c r="F159" s="217" t="s">
        <v>513</v>
      </c>
      <c r="G159" s="218" t="s">
        <v>501</v>
      </c>
      <c r="H159" s="219">
        <v>88</v>
      </c>
      <c r="I159" s="220"/>
      <c r="J159" s="221">
        <f>ROUND(I159*H159,2)</f>
        <v>0</v>
      </c>
      <c r="K159" s="217" t="s">
        <v>194</v>
      </c>
      <c r="L159" s="46"/>
      <c r="M159" s="222" t="s">
        <v>19</v>
      </c>
      <c r="N159" s="223" t="s">
        <v>44</v>
      </c>
      <c r="O159" s="86"/>
      <c r="P159" s="224">
        <f>O159*H159</f>
        <v>0</v>
      </c>
      <c r="Q159" s="224">
        <v>0.00023000000000000001</v>
      </c>
      <c r="R159" s="224">
        <f>Q159*H159</f>
        <v>0.020240000000000001</v>
      </c>
      <c r="S159" s="224">
        <v>0</v>
      </c>
      <c r="T159" s="225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6" t="s">
        <v>135</v>
      </c>
      <c r="AT159" s="226" t="s">
        <v>190</v>
      </c>
      <c r="AU159" s="226" t="s">
        <v>82</v>
      </c>
      <c r="AY159" s="19" t="s">
        <v>188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19" t="s">
        <v>80</v>
      </c>
      <c r="BK159" s="227">
        <f>ROUND(I159*H159,2)</f>
        <v>0</v>
      </c>
      <c r="BL159" s="19" t="s">
        <v>135</v>
      </c>
      <c r="BM159" s="226" t="s">
        <v>514</v>
      </c>
    </row>
    <row r="160" s="2" customFormat="1">
      <c r="A160" s="40"/>
      <c r="B160" s="41"/>
      <c r="C160" s="42"/>
      <c r="D160" s="228" t="s">
        <v>196</v>
      </c>
      <c r="E160" s="42"/>
      <c r="F160" s="229" t="s">
        <v>515</v>
      </c>
      <c r="G160" s="42"/>
      <c r="H160" s="42"/>
      <c r="I160" s="230"/>
      <c r="J160" s="42"/>
      <c r="K160" s="42"/>
      <c r="L160" s="46"/>
      <c r="M160" s="231"/>
      <c r="N160" s="232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196</v>
      </c>
      <c r="AU160" s="19" t="s">
        <v>82</v>
      </c>
    </row>
    <row r="161" s="13" customFormat="1">
      <c r="A161" s="13"/>
      <c r="B161" s="233"/>
      <c r="C161" s="234"/>
      <c r="D161" s="235" t="s">
        <v>198</v>
      </c>
      <c r="E161" s="236" t="s">
        <v>19</v>
      </c>
      <c r="F161" s="237" t="s">
        <v>469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198</v>
      </c>
      <c r="AU161" s="243" t="s">
        <v>82</v>
      </c>
      <c r="AV161" s="13" t="s">
        <v>80</v>
      </c>
      <c r="AW161" s="13" t="s">
        <v>35</v>
      </c>
      <c r="AX161" s="13" t="s">
        <v>73</v>
      </c>
      <c r="AY161" s="243" t="s">
        <v>188</v>
      </c>
    </row>
    <row r="162" s="13" customFormat="1">
      <c r="A162" s="13"/>
      <c r="B162" s="233"/>
      <c r="C162" s="234"/>
      <c r="D162" s="235" t="s">
        <v>198</v>
      </c>
      <c r="E162" s="236" t="s">
        <v>19</v>
      </c>
      <c r="F162" s="237" t="s">
        <v>516</v>
      </c>
      <c r="G162" s="234"/>
      <c r="H162" s="236" t="s">
        <v>19</v>
      </c>
      <c r="I162" s="238"/>
      <c r="J162" s="234"/>
      <c r="K162" s="234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198</v>
      </c>
      <c r="AU162" s="243" t="s">
        <v>82</v>
      </c>
      <c r="AV162" s="13" t="s">
        <v>80</v>
      </c>
      <c r="AW162" s="13" t="s">
        <v>35</v>
      </c>
      <c r="AX162" s="13" t="s">
        <v>73</v>
      </c>
      <c r="AY162" s="243" t="s">
        <v>188</v>
      </c>
    </row>
    <row r="163" s="14" customFormat="1">
      <c r="A163" s="14"/>
      <c r="B163" s="244"/>
      <c r="C163" s="245"/>
      <c r="D163" s="235" t="s">
        <v>198</v>
      </c>
      <c r="E163" s="246" t="s">
        <v>19</v>
      </c>
      <c r="F163" s="247" t="s">
        <v>517</v>
      </c>
      <c r="G163" s="245"/>
      <c r="H163" s="248">
        <v>88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198</v>
      </c>
      <c r="AU163" s="254" t="s">
        <v>82</v>
      </c>
      <c r="AV163" s="14" t="s">
        <v>82</v>
      </c>
      <c r="AW163" s="14" t="s">
        <v>35</v>
      </c>
      <c r="AX163" s="14" t="s">
        <v>73</v>
      </c>
      <c r="AY163" s="254" t="s">
        <v>188</v>
      </c>
    </row>
    <row r="164" s="15" customFormat="1">
      <c r="A164" s="15"/>
      <c r="B164" s="255"/>
      <c r="C164" s="256"/>
      <c r="D164" s="235" t="s">
        <v>198</v>
      </c>
      <c r="E164" s="257" t="s">
        <v>19</v>
      </c>
      <c r="F164" s="258" t="s">
        <v>229</v>
      </c>
      <c r="G164" s="256"/>
      <c r="H164" s="259">
        <v>88</v>
      </c>
      <c r="I164" s="260"/>
      <c r="J164" s="256"/>
      <c r="K164" s="256"/>
      <c r="L164" s="261"/>
      <c r="M164" s="262"/>
      <c r="N164" s="263"/>
      <c r="O164" s="263"/>
      <c r="P164" s="263"/>
      <c r="Q164" s="263"/>
      <c r="R164" s="263"/>
      <c r="S164" s="263"/>
      <c r="T164" s="264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5" t="s">
        <v>198</v>
      </c>
      <c r="AU164" s="265" t="s">
        <v>82</v>
      </c>
      <c r="AV164" s="15" t="s">
        <v>135</v>
      </c>
      <c r="AW164" s="15" t="s">
        <v>35</v>
      </c>
      <c r="AX164" s="15" t="s">
        <v>80</v>
      </c>
      <c r="AY164" s="265" t="s">
        <v>188</v>
      </c>
    </row>
    <row r="165" s="2" customFormat="1" ht="24.15" customHeight="1">
      <c r="A165" s="40"/>
      <c r="B165" s="41"/>
      <c r="C165" s="215" t="s">
        <v>286</v>
      </c>
      <c r="D165" s="215" t="s">
        <v>190</v>
      </c>
      <c r="E165" s="216" t="s">
        <v>518</v>
      </c>
      <c r="F165" s="217" t="s">
        <v>519</v>
      </c>
      <c r="G165" s="218" t="s">
        <v>501</v>
      </c>
      <c r="H165" s="219">
        <v>204</v>
      </c>
      <c r="I165" s="220"/>
      <c r="J165" s="221">
        <f>ROUND(I165*H165,2)</f>
        <v>0</v>
      </c>
      <c r="K165" s="217" t="s">
        <v>194</v>
      </c>
      <c r="L165" s="46"/>
      <c r="M165" s="222" t="s">
        <v>19</v>
      </c>
      <c r="N165" s="223" t="s">
        <v>44</v>
      </c>
      <c r="O165" s="86"/>
      <c r="P165" s="224">
        <f>O165*H165</f>
        <v>0</v>
      </c>
      <c r="Q165" s="224">
        <v>0</v>
      </c>
      <c r="R165" s="224">
        <f>Q165*H165</f>
        <v>0</v>
      </c>
      <c r="S165" s="224">
        <v>0</v>
      </c>
      <c r="T165" s="225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6" t="s">
        <v>135</v>
      </c>
      <c r="AT165" s="226" t="s">
        <v>190</v>
      </c>
      <c r="AU165" s="226" t="s">
        <v>82</v>
      </c>
      <c r="AY165" s="19" t="s">
        <v>188</v>
      </c>
      <c r="BE165" s="227">
        <f>IF(N165="základní",J165,0)</f>
        <v>0</v>
      </c>
      <c r="BF165" s="227">
        <f>IF(N165="snížená",J165,0)</f>
        <v>0</v>
      </c>
      <c r="BG165" s="227">
        <f>IF(N165="zákl. přenesená",J165,0)</f>
        <v>0</v>
      </c>
      <c r="BH165" s="227">
        <f>IF(N165="sníž. přenesená",J165,0)</f>
        <v>0</v>
      </c>
      <c r="BI165" s="227">
        <f>IF(N165="nulová",J165,0)</f>
        <v>0</v>
      </c>
      <c r="BJ165" s="19" t="s">
        <v>80</v>
      </c>
      <c r="BK165" s="227">
        <f>ROUND(I165*H165,2)</f>
        <v>0</v>
      </c>
      <c r="BL165" s="19" t="s">
        <v>135</v>
      </c>
      <c r="BM165" s="226" t="s">
        <v>520</v>
      </c>
    </row>
    <row r="166" s="2" customFormat="1">
      <c r="A166" s="40"/>
      <c r="B166" s="41"/>
      <c r="C166" s="42"/>
      <c r="D166" s="228" t="s">
        <v>196</v>
      </c>
      <c r="E166" s="42"/>
      <c r="F166" s="229" t="s">
        <v>521</v>
      </c>
      <c r="G166" s="42"/>
      <c r="H166" s="42"/>
      <c r="I166" s="230"/>
      <c r="J166" s="42"/>
      <c r="K166" s="42"/>
      <c r="L166" s="46"/>
      <c r="M166" s="231"/>
      <c r="N166" s="232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196</v>
      </c>
      <c r="AU166" s="19" t="s">
        <v>82</v>
      </c>
    </row>
    <row r="167" s="13" customFormat="1">
      <c r="A167" s="13"/>
      <c r="B167" s="233"/>
      <c r="C167" s="234"/>
      <c r="D167" s="235" t="s">
        <v>198</v>
      </c>
      <c r="E167" s="236" t="s">
        <v>19</v>
      </c>
      <c r="F167" s="237" t="s">
        <v>469</v>
      </c>
      <c r="G167" s="234"/>
      <c r="H167" s="236" t="s">
        <v>19</v>
      </c>
      <c r="I167" s="238"/>
      <c r="J167" s="234"/>
      <c r="K167" s="234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198</v>
      </c>
      <c r="AU167" s="243" t="s">
        <v>82</v>
      </c>
      <c r="AV167" s="13" t="s">
        <v>80</v>
      </c>
      <c r="AW167" s="13" t="s">
        <v>35</v>
      </c>
      <c r="AX167" s="13" t="s">
        <v>73</v>
      </c>
      <c r="AY167" s="243" t="s">
        <v>188</v>
      </c>
    </row>
    <row r="168" s="13" customFormat="1">
      <c r="A168" s="13"/>
      <c r="B168" s="233"/>
      <c r="C168" s="234"/>
      <c r="D168" s="235" t="s">
        <v>198</v>
      </c>
      <c r="E168" s="236" t="s">
        <v>19</v>
      </c>
      <c r="F168" s="237" t="s">
        <v>504</v>
      </c>
      <c r="G168" s="234"/>
      <c r="H168" s="236" t="s">
        <v>19</v>
      </c>
      <c r="I168" s="238"/>
      <c r="J168" s="234"/>
      <c r="K168" s="234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198</v>
      </c>
      <c r="AU168" s="243" t="s">
        <v>82</v>
      </c>
      <c r="AV168" s="13" t="s">
        <v>80</v>
      </c>
      <c r="AW168" s="13" t="s">
        <v>35</v>
      </c>
      <c r="AX168" s="13" t="s">
        <v>73</v>
      </c>
      <c r="AY168" s="243" t="s">
        <v>188</v>
      </c>
    </row>
    <row r="169" s="14" customFormat="1">
      <c r="A169" s="14"/>
      <c r="B169" s="244"/>
      <c r="C169" s="245"/>
      <c r="D169" s="235" t="s">
        <v>198</v>
      </c>
      <c r="E169" s="246" t="s">
        <v>19</v>
      </c>
      <c r="F169" s="247" t="s">
        <v>505</v>
      </c>
      <c r="G169" s="245"/>
      <c r="H169" s="248">
        <v>204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198</v>
      </c>
      <c r="AU169" s="254" t="s">
        <v>82</v>
      </c>
      <c r="AV169" s="14" t="s">
        <v>82</v>
      </c>
      <c r="AW169" s="14" t="s">
        <v>35</v>
      </c>
      <c r="AX169" s="14" t="s">
        <v>73</v>
      </c>
      <c r="AY169" s="254" t="s">
        <v>188</v>
      </c>
    </row>
    <row r="170" s="15" customFormat="1">
      <c r="A170" s="15"/>
      <c r="B170" s="255"/>
      <c r="C170" s="256"/>
      <c r="D170" s="235" t="s">
        <v>198</v>
      </c>
      <c r="E170" s="257" t="s">
        <v>19</v>
      </c>
      <c r="F170" s="258" t="s">
        <v>229</v>
      </c>
      <c r="G170" s="256"/>
      <c r="H170" s="259">
        <v>204</v>
      </c>
      <c r="I170" s="260"/>
      <c r="J170" s="256"/>
      <c r="K170" s="256"/>
      <c r="L170" s="261"/>
      <c r="M170" s="262"/>
      <c r="N170" s="263"/>
      <c r="O170" s="263"/>
      <c r="P170" s="263"/>
      <c r="Q170" s="263"/>
      <c r="R170" s="263"/>
      <c r="S170" s="263"/>
      <c r="T170" s="264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5" t="s">
        <v>198</v>
      </c>
      <c r="AU170" s="265" t="s">
        <v>82</v>
      </c>
      <c r="AV170" s="15" t="s">
        <v>135</v>
      </c>
      <c r="AW170" s="15" t="s">
        <v>35</v>
      </c>
      <c r="AX170" s="15" t="s">
        <v>80</v>
      </c>
      <c r="AY170" s="265" t="s">
        <v>188</v>
      </c>
    </row>
    <row r="171" s="2" customFormat="1" ht="16.5" customHeight="1">
      <c r="A171" s="40"/>
      <c r="B171" s="41"/>
      <c r="C171" s="272" t="s">
        <v>296</v>
      </c>
      <c r="D171" s="272" t="s">
        <v>522</v>
      </c>
      <c r="E171" s="273" t="s">
        <v>523</v>
      </c>
      <c r="F171" s="274" t="s">
        <v>524</v>
      </c>
      <c r="G171" s="275" t="s">
        <v>193</v>
      </c>
      <c r="H171" s="276">
        <v>59.698</v>
      </c>
      <c r="I171" s="277"/>
      <c r="J171" s="278">
        <f>ROUND(I171*H171,2)</f>
        <v>0</v>
      </c>
      <c r="K171" s="274" t="s">
        <v>194</v>
      </c>
      <c r="L171" s="279"/>
      <c r="M171" s="280" t="s">
        <v>19</v>
      </c>
      <c r="N171" s="281" t="s">
        <v>44</v>
      </c>
      <c r="O171" s="86"/>
      <c r="P171" s="224">
        <f>O171*H171</f>
        <v>0</v>
      </c>
      <c r="Q171" s="224">
        <v>2.4289999999999998</v>
      </c>
      <c r="R171" s="224">
        <f>Q171*H171</f>
        <v>145.00644199999999</v>
      </c>
      <c r="S171" s="224">
        <v>0</v>
      </c>
      <c r="T171" s="225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6" t="s">
        <v>268</v>
      </c>
      <c r="AT171" s="226" t="s">
        <v>522</v>
      </c>
      <c r="AU171" s="226" t="s">
        <v>82</v>
      </c>
      <c r="AY171" s="19" t="s">
        <v>188</v>
      </c>
      <c r="BE171" s="227">
        <f>IF(N171="základní",J171,0)</f>
        <v>0</v>
      </c>
      <c r="BF171" s="227">
        <f>IF(N171="snížená",J171,0)</f>
        <v>0</v>
      </c>
      <c r="BG171" s="227">
        <f>IF(N171="zákl. přenesená",J171,0)</f>
        <v>0</v>
      </c>
      <c r="BH171" s="227">
        <f>IF(N171="sníž. přenesená",J171,0)</f>
        <v>0</v>
      </c>
      <c r="BI171" s="227">
        <f>IF(N171="nulová",J171,0)</f>
        <v>0</v>
      </c>
      <c r="BJ171" s="19" t="s">
        <v>80</v>
      </c>
      <c r="BK171" s="227">
        <f>ROUND(I171*H171,2)</f>
        <v>0</v>
      </c>
      <c r="BL171" s="19" t="s">
        <v>135</v>
      </c>
      <c r="BM171" s="226" t="s">
        <v>525</v>
      </c>
    </row>
    <row r="172" s="13" customFormat="1">
      <c r="A172" s="13"/>
      <c r="B172" s="233"/>
      <c r="C172" s="234"/>
      <c r="D172" s="235" t="s">
        <v>198</v>
      </c>
      <c r="E172" s="236" t="s">
        <v>19</v>
      </c>
      <c r="F172" s="237" t="s">
        <v>469</v>
      </c>
      <c r="G172" s="234"/>
      <c r="H172" s="236" t="s">
        <v>19</v>
      </c>
      <c r="I172" s="238"/>
      <c r="J172" s="234"/>
      <c r="K172" s="234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198</v>
      </c>
      <c r="AU172" s="243" t="s">
        <v>82</v>
      </c>
      <c r="AV172" s="13" t="s">
        <v>80</v>
      </c>
      <c r="AW172" s="13" t="s">
        <v>35</v>
      </c>
      <c r="AX172" s="13" t="s">
        <v>73</v>
      </c>
      <c r="AY172" s="243" t="s">
        <v>188</v>
      </c>
    </row>
    <row r="173" s="13" customFormat="1">
      <c r="A173" s="13"/>
      <c r="B173" s="233"/>
      <c r="C173" s="234"/>
      <c r="D173" s="235" t="s">
        <v>198</v>
      </c>
      <c r="E173" s="236" t="s">
        <v>19</v>
      </c>
      <c r="F173" s="237" t="s">
        <v>504</v>
      </c>
      <c r="G173" s="234"/>
      <c r="H173" s="236" t="s">
        <v>19</v>
      </c>
      <c r="I173" s="238"/>
      <c r="J173" s="234"/>
      <c r="K173" s="234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198</v>
      </c>
      <c r="AU173" s="243" t="s">
        <v>82</v>
      </c>
      <c r="AV173" s="13" t="s">
        <v>80</v>
      </c>
      <c r="AW173" s="13" t="s">
        <v>35</v>
      </c>
      <c r="AX173" s="13" t="s">
        <v>73</v>
      </c>
      <c r="AY173" s="243" t="s">
        <v>188</v>
      </c>
    </row>
    <row r="174" s="14" customFormat="1">
      <c r="A174" s="14"/>
      <c r="B174" s="244"/>
      <c r="C174" s="245"/>
      <c r="D174" s="235" t="s">
        <v>198</v>
      </c>
      <c r="E174" s="246" t="s">
        <v>19</v>
      </c>
      <c r="F174" s="247" t="s">
        <v>526</v>
      </c>
      <c r="G174" s="245"/>
      <c r="H174" s="248">
        <v>59.698</v>
      </c>
      <c r="I174" s="249"/>
      <c r="J174" s="245"/>
      <c r="K174" s="245"/>
      <c r="L174" s="250"/>
      <c r="M174" s="251"/>
      <c r="N174" s="252"/>
      <c r="O174" s="252"/>
      <c r="P174" s="252"/>
      <c r="Q174" s="252"/>
      <c r="R174" s="252"/>
      <c r="S174" s="252"/>
      <c r="T174" s="25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4" t="s">
        <v>198</v>
      </c>
      <c r="AU174" s="254" t="s">
        <v>82</v>
      </c>
      <c r="AV174" s="14" t="s">
        <v>82</v>
      </c>
      <c r="AW174" s="14" t="s">
        <v>35</v>
      </c>
      <c r="AX174" s="14" t="s">
        <v>73</v>
      </c>
      <c r="AY174" s="254" t="s">
        <v>188</v>
      </c>
    </row>
    <row r="175" s="15" customFormat="1">
      <c r="A175" s="15"/>
      <c r="B175" s="255"/>
      <c r="C175" s="256"/>
      <c r="D175" s="235" t="s">
        <v>198</v>
      </c>
      <c r="E175" s="257" t="s">
        <v>19</v>
      </c>
      <c r="F175" s="258" t="s">
        <v>229</v>
      </c>
      <c r="G175" s="256"/>
      <c r="H175" s="259">
        <v>59.698</v>
      </c>
      <c r="I175" s="260"/>
      <c r="J175" s="256"/>
      <c r="K175" s="256"/>
      <c r="L175" s="261"/>
      <c r="M175" s="262"/>
      <c r="N175" s="263"/>
      <c r="O175" s="263"/>
      <c r="P175" s="263"/>
      <c r="Q175" s="263"/>
      <c r="R175" s="263"/>
      <c r="S175" s="263"/>
      <c r="T175" s="264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5" t="s">
        <v>198</v>
      </c>
      <c r="AU175" s="265" t="s">
        <v>82</v>
      </c>
      <c r="AV175" s="15" t="s">
        <v>135</v>
      </c>
      <c r="AW175" s="15" t="s">
        <v>35</v>
      </c>
      <c r="AX175" s="15" t="s">
        <v>80</v>
      </c>
      <c r="AY175" s="265" t="s">
        <v>188</v>
      </c>
    </row>
    <row r="176" s="2" customFormat="1" ht="24.15" customHeight="1">
      <c r="A176" s="40"/>
      <c r="B176" s="41"/>
      <c r="C176" s="215" t="s">
        <v>305</v>
      </c>
      <c r="D176" s="215" t="s">
        <v>190</v>
      </c>
      <c r="E176" s="216" t="s">
        <v>527</v>
      </c>
      <c r="F176" s="217" t="s">
        <v>528</v>
      </c>
      <c r="G176" s="218" t="s">
        <v>501</v>
      </c>
      <c r="H176" s="219">
        <v>216</v>
      </c>
      <c r="I176" s="220"/>
      <c r="J176" s="221">
        <f>ROUND(I176*H176,2)</f>
        <v>0</v>
      </c>
      <c r="K176" s="217" t="s">
        <v>194</v>
      </c>
      <c r="L176" s="46"/>
      <c r="M176" s="222" t="s">
        <v>19</v>
      </c>
      <c r="N176" s="223" t="s">
        <v>44</v>
      </c>
      <c r="O176" s="86"/>
      <c r="P176" s="224">
        <f>O176*H176</f>
        <v>0</v>
      </c>
      <c r="Q176" s="224">
        <v>0</v>
      </c>
      <c r="R176" s="224">
        <f>Q176*H176</f>
        <v>0</v>
      </c>
      <c r="S176" s="224">
        <v>0</v>
      </c>
      <c r="T176" s="225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6" t="s">
        <v>135</v>
      </c>
      <c r="AT176" s="226" t="s">
        <v>190</v>
      </c>
      <c r="AU176" s="226" t="s">
        <v>82</v>
      </c>
      <c r="AY176" s="19" t="s">
        <v>188</v>
      </c>
      <c r="BE176" s="227">
        <f>IF(N176="základní",J176,0)</f>
        <v>0</v>
      </c>
      <c r="BF176" s="227">
        <f>IF(N176="snížená",J176,0)</f>
        <v>0</v>
      </c>
      <c r="BG176" s="227">
        <f>IF(N176="zákl. přenesená",J176,0)</f>
        <v>0</v>
      </c>
      <c r="BH176" s="227">
        <f>IF(N176="sníž. přenesená",J176,0)</f>
        <v>0</v>
      </c>
      <c r="BI176" s="227">
        <f>IF(N176="nulová",J176,0)</f>
        <v>0</v>
      </c>
      <c r="BJ176" s="19" t="s">
        <v>80</v>
      </c>
      <c r="BK176" s="227">
        <f>ROUND(I176*H176,2)</f>
        <v>0</v>
      </c>
      <c r="BL176" s="19" t="s">
        <v>135</v>
      </c>
      <c r="BM176" s="226" t="s">
        <v>529</v>
      </c>
    </row>
    <row r="177" s="2" customFormat="1">
      <c r="A177" s="40"/>
      <c r="B177" s="41"/>
      <c r="C177" s="42"/>
      <c r="D177" s="228" t="s">
        <v>196</v>
      </c>
      <c r="E177" s="42"/>
      <c r="F177" s="229" t="s">
        <v>530</v>
      </c>
      <c r="G177" s="42"/>
      <c r="H177" s="42"/>
      <c r="I177" s="230"/>
      <c r="J177" s="42"/>
      <c r="K177" s="42"/>
      <c r="L177" s="46"/>
      <c r="M177" s="231"/>
      <c r="N177" s="232"/>
      <c r="O177" s="86"/>
      <c r="P177" s="86"/>
      <c r="Q177" s="86"/>
      <c r="R177" s="86"/>
      <c r="S177" s="86"/>
      <c r="T177" s="87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196</v>
      </c>
      <c r="AU177" s="19" t="s">
        <v>82</v>
      </c>
    </row>
    <row r="178" s="13" customFormat="1">
      <c r="A178" s="13"/>
      <c r="B178" s="233"/>
      <c r="C178" s="234"/>
      <c r="D178" s="235" t="s">
        <v>198</v>
      </c>
      <c r="E178" s="236" t="s">
        <v>19</v>
      </c>
      <c r="F178" s="237" t="s">
        <v>469</v>
      </c>
      <c r="G178" s="234"/>
      <c r="H178" s="236" t="s">
        <v>19</v>
      </c>
      <c r="I178" s="238"/>
      <c r="J178" s="234"/>
      <c r="K178" s="234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198</v>
      </c>
      <c r="AU178" s="243" t="s">
        <v>82</v>
      </c>
      <c r="AV178" s="13" t="s">
        <v>80</v>
      </c>
      <c r="AW178" s="13" t="s">
        <v>35</v>
      </c>
      <c r="AX178" s="13" t="s">
        <v>73</v>
      </c>
      <c r="AY178" s="243" t="s">
        <v>188</v>
      </c>
    </row>
    <row r="179" s="13" customFormat="1">
      <c r="A179" s="13"/>
      <c r="B179" s="233"/>
      <c r="C179" s="234"/>
      <c r="D179" s="235" t="s">
        <v>198</v>
      </c>
      <c r="E179" s="236" t="s">
        <v>19</v>
      </c>
      <c r="F179" s="237" t="s">
        <v>510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198</v>
      </c>
      <c r="AU179" s="243" t="s">
        <v>82</v>
      </c>
      <c r="AV179" s="13" t="s">
        <v>80</v>
      </c>
      <c r="AW179" s="13" t="s">
        <v>35</v>
      </c>
      <c r="AX179" s="13" t="s">
        <v>73</v>
      </c>
      <c r="AY179" s="243" t="s">
        <v>188</v>
      </c>
    </row>
    <row r="180" s="14" customFormat="1">
      <c r="A180" s="14"/>
      <c r="B180" s="244"/>
      <c r="C180" s="245"/>
      <c r="D180" s="235" t="s">
        <v>198</v>
      </c>
      <c r="E180" s="246" t="s">
        <v>19</v>
      </c>
      <c r="F180" s="247" t="s">
        <v>511</v>
      </c>
      <c r="G180" s="245"/>
      <c r="H180" s="248">
        <v>216</v>
      </c>
      <c r="I180" s="249"/>
      <c r="J180" s="245"/>
      <c r="K180" s="245"/>
      <c r="L180" s="250"/>
      <c r="M180" s="251"/>
      <c r="N180" s="252"/>
      <c r="O180" s="252"/>
      <c r="P180" s="252"/>
      <c r="Q180" s="252"/>
      <c r="R180" s="252"/>
      <c r="S180" s="252"/>
      <c r="T180" s="253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4" t="s">
        <v>198</v>
      </c>
      <c r="AU180" s="254" t="s">
        <v>82</v>
      </c>
      <c r="AV180" s="14" t="s">
        <v>82</v>
      </c>
      <c r="AW180" s="14" t="s">
        <v>35</v>
      </c>
      <c r="AX180" s="14" t="s">
        <v>73</v>
      </c>
      <c r="AY180" s="254" t="s">
        <v>188</v>
      </c>
    </row>
    <row r="181" s="15" customFormat="1">
      <c r="A181" s="15"/>
      <c r="B181" s="255"/>
      <c r="C181" s="256"/>
      <c r="D181" s="235" t="s">
        <v>198</v>
      </c>
      <c r="E181" s="257" t="s">
        <v>19</v>
      </c>
      <c r="F181" s="258" t="s">
        <v>229</v>
      </c>
      <c r="G181" s="256"/>
      <c r="H181" s="259">
        <v>216</v>
      </c>
      <c r="I181" s="260"/>
      <c r="J181" s="256"/>
      <c r="K181" s="256"/>
      <c r="L181" s="261"/>
      <c r="M181" s="262"/>
      <c r="N181" s="263"/>
      <c r="O181" s="263"/>
      <c r="P181" s="263"/>
      <c r="Q181" s="263"/>
      <c r="R181" s="263"/>
      <c r="S181" s="263"/>
      <c r="T181" s="264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5" t="s">
        <v>198</v>
      </c>
      <c r="AU181" s="265" t="s">
        <v>82</v>
      </c>
      <c r="AV181" s="15" t="s">
        <v>135</v>
      </c>
      <c r="AW181" s="15" t="s">
        <v>35</v>
      </c>
      <c r="AX181" s="15" t="s">
        <v>80</v>
      </c>
      <c r="AY181" s="265" t="s">
        <v>188</v>
      </c>
    </row>
    <row r="182" s="2" customFormat="1" ht="16.5" customHeight="1">
      <c r="A182" s="40"/>
      <c r="B182" s="41"/>
      <c r="C182" s="272" t="s">
        <v>312</v>
      </c>
      <c r="D182" s="272" t="s">
        <v>522</v>
      </c>
      <c r="E182" s="273" t="s">
        <v>531</v>
      </c>
      <c r="F182" s="274" t="s">
        <v>524</v>
      </c>
      <c r="G182" s="275" t="s">
        <v>193</v>
      </c>
      <c r="H182" s="276">
        <v>142.22300000000001</v>
      </c>
      <c r="I182" s="277"/>
      <c r="J182" s="278">
        <f>ROUND(I182*H182,2)</f>
        <v>0</v>
      </c>
      <c r="K182" s="274" t="s">
        <v>194</v>
      </c>
      <c r="L182" s="279"/>
      <c r="M182" s="280" t="s">
        <v>19</v>
      </c>
      <c r="N182" s="281" t="s">
        <v>44</v>
      </c>
      <c r="O182" s="86"/>
      <c r="P182" s="224">
        <f>O182*H182</f>
        <v>0</v>
      </c>
      <c r="Q182" s="224">
        <v>2.4289999999999998</v>
      </c>
      <c r="R182" s="224">
        <f>Q182*H182</f>
        <v>345.45966700000002</v>
      </c>
      <c r="S182" s="224">
        <v>0</v>
      </c>
      <c r="T182" s="225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6" t="s">
        <v>268</v>
      </c>
      <c r="AT182" s="226" t="s">
        <v>522</v>
      </c>
      <c r="AU182" s="226" t="s">
        <v>82</v>
      </c>
      <c r="AY182" s="19" t="s">
        <v>188</v>
      </c>
      <c r="BE182" s="227">
        <f>IF(N182="základní",J182,0)</f>
        <v>0</v>
      </c>
      <c r="BF182" s="227">
        <f>IF(N182="snížená",J182,0)</f>
        <v>0</v>
      </c>
      <c r="BG182" s="227">
        <f>IF(N182="zákl. přenesená",J182,0)</f>
        <v>0</v>
      </c>
      <c r="BH182" s="227">
        <f>IF(N182="sníž. přenesená",J182,0)</f>
        <v>0</v>
      </c>
      <c r="BI182" s="227">
        <f>IF(N182="nulová",J182,0)</f>
        <v>0</v>
      </c>
      <c r="BJ182" s="19" t="s">
        <v>80</v>
      </c>
      <c r="BK182" s="227">
        <f>ROUND(I182*H182,2)</f>
        <v>0</v>
      </c>
      <c r="BL182" s="19" t="s">
        <v>135</v>
      </c>
      <c r="BM182" s="226" t="s">
        <v>532</v>
      </c>
    </row>
    <row r="183" s="13" customFormat="1">
      <c r="A183" s="13"/>
      <c r="B183" s="233"/>
      <c r="C183" s="234"/>
      <c r="D183" s="235" t="s">
        <v>198</v>
      </c>
      <c r="E183" s="236" t="s">
        <v>19</v>
      </c>
      <c r="F183" s="237" t="s">
        <v>469</v>
      </c>
      <c r="G183" s="234"/>
      <c r="H183" s="236" t="s">
        <v>19</v>
      </c>
      <c r="I183" s="238"/>
      <c r="J183" s="234"/>
      <c r="K183" s="234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198</v>
      </c>
      <c r="AU183" s="243" t="s">
        <v>82</v>
      </c>
      <c r="AV183" s="13" t="s">
        <v>80</v>
      </c>
      <c r="AW183" s="13" t="s">
        <v>35</v>
      </c>
      <c r="AX183" s="13" t="s">
        <v>73</v>
      </c>
      <c r="AY183" s="243" t="s">
        <v>188</v>
      </c>
    </row>
    <row r="184" s="13" customFormat="1">
      <c r="A184" s="13"/>
      <c r="B184" s="233"/>
      <c r="C184" s="234"/>
      <c r="D184" s="235" t="s">
        <v>198</v>
      </c>
      <c r="E184" s="236" t="s">
        <v>19</v>
      </c>
      <c r="F184" s="237" t="s">
        <v>510</v>
      </c>
      <c r="G184" s="234"/>
      <c r="H184" s="236" t="s">
        <v>19</v>
      </c>
      <c r="I184" s="238"/>
      <c r="J184" s="234"/>
      <c r="K184" s="234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198</v>
      </c>
      <c r="AU184" s="243" t="s">
        <v>82</v>
      </c>
      <c r="AV184" s="13" t="s">
        <v>80</v>
      </c>
      <c r="AW184" s="13" t="s">
        <v>35</v>
      </c>
      <c r="AX184" s="13" t="s">
        <v>73</v>
      </c>
      <c r="AY184" s="243" t="s">
        <v>188</v>
      </c>
    </row>
    <row r="185" s="14" customFormat="1">
      <c r="A185" s="14"/>
      <c r="B185" s="244"/>
      <c r="C185" s="245"/>
      <c r="D185" s="235" t="s">
        <v>198</v>
      </c>
      <c r="E185" s="246" t="s">
        <v>19</v>
      </c>
      <c r="F185" s="247" t="s">
        <v>533</v>
      </c>
      <c r="G185" s="245"/>
      <c r="H185" s="248">
        <v>142.22300000000001</v>
      </c>
      <c r="I185" s="249"/>
      <c r="J185" s="245"/>
      <c r="K185" s="245"/>
      <c r="L185" s="250"/>
      <c r="M185" s="251"/>
      <c r="N185" s="252"/>
      <c r="O185" s="252"/>
      <c r="P185" s="252"/>
      <c r="Q185" s="252"/>
      <c r="R185" s="252"/>
      <c r="S185" s="252"/>
      <c r="T185" s="253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4" t="s">
        <v>198</v>
      </c>
      <c r="AU185" s="254" t="s">
        <v>82</v>
      </c>
      <c r="AV185" s="14" t="s">
        <v>82</v>
      </c>
      <c r="AW185" s="14" t="s">
        <v>35</v>
      </c>
      <c r="AX185" s="14" t="s">
        <v>73</v>
      </c>
      <c r="AY185" s="254" t="s">
        <v>188</v>
      </c>
    </row>
    <row r="186" s="15" customFormat="1">
      <c r="A186" s="15"/>
      <c r="B186" s="255"/>
      <c r="C186" s="256"/>
      <c r="D186" s="235" t="s">
        <v>198</v>
      </c>
      <c r="E186" s="257" t="s">
        <v>19</v>
      </c>
      <c r="F186" s="258" t="s">
        <v>229</v>
      </c>
      <c r="G186" s="256"/>
      <c r="H186" s="259">
        <v>142.22300000000001</v>
      </c>
      <c r="I186" s="260"/>
      <c r="J186" s="256"/>
      <c r="K186" s="256"/>
      <c r="L186" s="261"/>
      <c r="M186" s="262"/>
      <c r="N186" s="263"/>
      <c r="O186" s="263"/>
      <c r="P186" s="263"/>
      <c r="Q186" s="263"/>
      <c r="R186" s="263"/>
      <c r="S186" s="263"/>
      <c r="T186" s="264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5" t="s">
        <v>198</v>
      </c>
      <c r="AU186" s="265" t="s">
        <v>82</v>
      </c>
      <c r="AV186" s="15" t="s">
        <v>135</v>
      </c>
      <c r="AW186" s="15" t="s">
        <v>35</v>
      </c>
      <c r="AX186" s="15" t="s">
        <v>80</v>
      </c>
      <c r="AY186" s="265" t="s">
        <v>188</v>
      </c>
    </row>
    <row r="187" s="2" customFormat="1" ht="24.15" customHeight="1">
      <c r="A187" s="40"/>
      <c r="B187" s="41"/>
      <c r="C187" s="215" t="s">
        <v>321</v>
      </c>
      <c r="D187" s="215" t="s">
        <v>190</v>
      </c>
      <c r="E187" s="216" t="s">
        <v>534</v>
      </c>
      <c r="F187" s="217" t="s">
        <v>535</v>
      </c>
      <c r="G187" s="218" t="s">
        <v>501</v>
      </c>
      <c r="H187" s="219">
        <v>88</v>
      </c>
      <c r="I187" s="220"/>
      <c r="J187" s="221">
        <f>ROUND(I187*H187,2)</f>
        <v>0</v>
      </c>
      <c r="K187" s="217" t="s">
        <v>194</v>
      </c>
      <c r="L187" s="46"/>
      <c r="M187" s="222" t="s">
        <v>19</v>
      </c>
      <c r="N187" s="223" t="s">
        <v>44</v>
      </c>
      <c r="O187" s="86"/>
      <c r="P187" s="224">
        <f>O187*H187</f>
        <v>0</v>
      </c>
      <c r="Q187" s="224">
        <v>0</v>
      </c>
      <c r="R187" s="224">
        <f>Q187*H187</f>
        <v>0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135</v>
      </c>
      <c r="AT187" s="226" t="s">
        <v>190</v>
      </c>
      <c r="AU187" s="226" t="s">
        <v>82</v>
      </c>
      <c r="AY187" s="19" t="s">
        <v>188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135</v>
      </c>
      <c r="BM187" s="226" t="s">
        <v>536</v>
      </c>
    </row>
    <row r="188" s="2" customFormat="1">
      <c r="A188" s="40"/>
      <c r="B188" s="41"/>
      <c r="C188" s="42"/>
      <c r="D188" s="228" t="s">
        <v>196</v>
      </c>
      <c r="E188" s="42"/>
      <c r="F188" s="229" t="s">
        <v>537</v>
      </c>
      <c r="G188" s="42"/>
      <c r="H188" s="42"/>
      <c r="I188" s="230"/>
      <c r="J188" s="42"/>
      <c r="K188" s="42"/>
      <c r="L188" s="46"/>
      <c r="M188" s="231"/>
      <c r="N188" s="232"/>
      <c r="O188" s="86"/>
      <c r="P188" s="86"/>
      <c r="Q188" s="86"/>
      <c r="R188" s="86"/>
      <c r="S188" s="86"/>
      <c r="T188" s="87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196</v>
      </c>
      <c r="AU188" s="19" t="s">
        <v>82</v>
      </c>
    </row>
    <row r="189" s="13" customFormat="1">
      <c r="A189" s="13"/>
      <c r="B189" s="233"/>
      <c r="C189" s="234"/>
      <c r="D189" s="235" t="s">
        <v>198</v>
      </c>
      <c r="E189" s="236" t="s">
        <v>19</v>
      </c>
      <c r="F189" s="237" t="s">
        <v>469</v>
      </c>
      <c r="G189" s="234"/>
      <c r="H189" s="236" t="s">
        <v>19</v>
      </c>
      <c r="I189" s="238"/>
      <c r="J189" s="234"/>
      <c r="K189" s="234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198</v>
      </c>
      <c r="AU189" s="243" t="s">
        <v>82</v>
      </c>
      <c r="AV189" s="13" t="s">
        <v>80</v>
      </c>
      <c r="AW189" s="13" t="s">
        <v>35</v>
      </c>
      <c r="AX189" s="13" t="s">
        <v>73</v>
      </c>
      <c r="AY189" s="243" t="s">
        <v>188</v>
      </c>
    </row>
    <row r="190" s="13" customFormat="1">
      <c r="A190" s="13"/>
      <c r="B190" s="233"/>
      <c r="C190" s="234"/>
      <c r="D190" s="235" t="s">
        <v>198</v>
      </c>
      <c r="E190" s="236" t="s">
        <v>19</v>
      </c>
      <c r="F190" s="237" t="s">
        <v>516</v>
      </c>
      <c r="G190" s="234"/>
      <c r="H190" s="236" t="s">
        <v>19</v>
      </c>
      <c r="I190" s="238"/>
      <c r="J190" s="234"/>
      <c r="K190" s="234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198</v>
      </c>
      <c r="AU190" s="243" t="s">
        <v>82</v>
      </c>
      <c r="AV190" s="13" t="s">
        <v>80</v>
      </c>
      <c r="AW190" s="13" t="s">
        <v>35</v>
      </c>
      <c r="AX190" s="13" t="s">
        <v>73</v>
      </c>
      <c r="AY190" s="243" t="s">
        <v>188</v>
      </c>
    </row>
    <row r="191" s="14" customFormat="1">
      <c r="A191" s="14"/>
      <c r="B191" s="244"/>
      <c r="C191" s="245"/>
      <c r="D191" s="235" t="s">
        <v>198</v>
      </c>
      <c r="E191" s="246" t="s">
        <v>19</v>
      </c>
      <c r="F191" s="247" t="s">
        <v>517</v>
      </c>
      <c r="G191" s="245"/>
      <c r="H191" s="248">
        <v>88</v>
      </c>
      <c r="I191" s="249"/>
      <c r="J191" s="245"/>
      <c r="K191" s="245"/>
      <c r="L191" s="250"/>
      <c r="M191" s="251"/>
      <c r="N191" s="252"/>
      <c r="O191" s="252"/>
      <c r="P191" s="252"/>
      <c r="Q191" s="252"/>
      <c r="R191" s="252"/>
      <c r="S191" s="252"/>
      <c r="T191" s="253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4" t="s">
        <v>198</v>
      </c>
      <c r="AU191" s="254" t="s">
        <v>82</v>
      </c>
      <c r="AV191" s="14" t="s">
        <v>82</v>
      </c>
      <c r="AW191" s="14" t="s">
        <v>35</v>
      </c>
      <c r="AX191" s="14" t="s">
        <v>73</v>
      </c>
      <c r="AY191" s="254" t="s">
        <v>188</v>
      </c>
    </row>
    <row r="192" s="15" customFormat="1">
      <c r="A192" s="15"/>
      <c r="B192" s="255"/>
      <c r="C192" s="256"/>
      <c r="D192" s="235" t="s">
        <v>198</v>
      </c>
      <c r="E192" s="257" t="s">
        <v>19</v>
      </c>
      <c r="F192" s="258" t="s">
        <v>229</v>
      </c>
      <c r="G192" s="256"/>
      <c r="H192" s="259">
        <v>88</v>
      </c>
      <c r="I192" s="260"/>
      <c r="J192" s="256"/>
      <c r="K192" s="256"/>
      <c r="L192" s="261"/>
      <c r="M192" s="262"/>
      <c r="N192" s="263"/>
      <c r="O192" s="263"/>
      <c r="P192" s="263"/>
      <c r="Q192" s="263"/>
      <c r="R192" s="263"/>
      <c r="S192" s="263"/>
      <c r="T192" s="264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65" t="s">
        <v>198</v>
      </c>
      <c r="AU192" s="265" t="s">
        <v>82</v>
      </c>
      <c r="AV192" s="15" t="s">
        <v>135</v>
      </c>
      <c r="AW192" s="15" t="s">
        <v>35</v>
      </c>
      <c r="AX192" s="15" t="s">
        <v>80</v>
      </c>
      <c r="AY192" s="265" t="s">
        <v>188</v>
      </c>
    </row>
    <row r="193" s="2" customFormat="1" ht="16.5" customHeight="1">
      <c r="A193" s="40"/>
      <c r="B193" s="41"/>
      <c r="C193" s="272" t="s">
        <v>8</v>
      </c>
      <c r="D193" s="272" t="s">
        <v>522</v>
      </c>
      <c r="E193" s="273" t="s">
        <v>538</v>
      </c>
      <c r="F193" s="274" t="s">
        <v>524</v>
      </c>
      <c r="G193" s="275" t="s">
        <v>193</v>
      </c>
      <c r="H193" s="276">
        <v>103.009</v>
      </c>
      <c r="I193" s="277"/>
      <c r="J193" s="278">
        <f>ROUND(I193*H193,2)</f>
        <v>0</v>
      </c>
      <c r="K193" s="274" t="s">
        <v>194</v>
      </c>
      <c r="L193" s="279"/>
      <c r="M193" s="280" t="s">
        <v>19</v>
      </c>
      <c r="N193" s="281" t="s">
        <v>44</v>
      </c>
      <c r="O193" s="86"/>
      <c r="P193" s="224">
        <f>O193*H193</f>
        <v>0</v>
      </c>
      <c r="Q193" s="224">
        <v>2.4289999999999998</v>
      </c>
      <c r="R193" s="224">
        <f>Q193*H193</f>
        <v>250.20886099999999</v>
      </c>
      <c r="S193" s="224">
        <v>0</v>
      </c>
      <c r="T193" s="225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6" t="s">
        <v>268</v>
      </c>
      <c r="AT193" s="226" t="s">
        <v>522</v>
      </c>
      <c r="AU193" s="226" t="s">
        <v>82</v>
      </c>
      <c r="AY193" s="19" t="s">
        <v>188</v>
      </c>
      <c r="BE193" s="227">
        <f>IF(N193="základní",J193,0)</f>
        <v>0</v>
      </c>
      <c r="BF193" s="227">
        <f>IF(N193="snížená",J193,0)</f>
        <v>0</v>
      </c>
      <c r="BG193" s="227">
        <f>IF(N193="zákl. přenesená",J193,0)</f>
        <v>0</v>
      </c>
      <c r="BH193" s="227">
        <f>IF(N193="sníž. přenesená",J193,0)</f>
        <v>0</v>
      </c>
      <c r="BI193" s="227">
        <f>IF(N193="nulová",J193,0)</f>
        <v>0</v>
      </c>
      <c r="BJ193" s="19" t="s">
        <v>80</v>
      </c>
      <c r="BK193" s="227">
        <f>ROUND(I193*H193,2)</f>
        <v>0</v>
      </c>
      <c r="BL193" s="19" t="s">
        <v>135</v>
      </c>
      <c r="BM193" s="226" t="s">
        <v>539</v>
      </c>
    </row>
    <row r="194" s="13" customFormat="1">
      <c r="A194" s="13"/>
      <c r="B194" s="233"/>
      <c r="C194" s="234"/>
      <c r="D194" s="235" t="s">
        <v>198</v>
      </c>
      <c r="E194" s="236" t="s">
        <v>19</v>
      </c>
      <c r="F194" s="237" t="s">
        <v>469</v>
      </c>
      <c r="G194" s="234"/>
      <c r="H194" s="236" t="s">
        <v>19</v>
      </c>
      <c r="I194" s="238"/>
      <c r="J194" s="234"/>
      <c r="K194" s="234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198</v>
      </c>
      <c r="AU194" s="243" t="s">
        <v>82</v>
      </c>
      <c r="AV194" s="13" t="s">
        <v>80</v>
      </c>
      <c r="AW194" s="13" t="s">
        <v>35</v>
      </c>
      <c r="AX194" s="13" t="s">
        <v>73</v>
      </c>
      <c r="AY194" s="243" t="s">
        <v>188</v>
      </c>
    </row>
    <row r="195" s="13" customFormat="1">
      <c r="A195" s="13"/>
      <c r="B195" s="233"/>
      <c r="C195" s="234"/>
      <c r="D195" s="235" t="s">
        <v>198</v>
      </c>
      <c r="E195" s="236" t="s">
        <v>19</v>
      </c>
      <c r="F195" s="237" t="s">
        <v>516</v>
      </c>
      <c r="G195" s="234"/>
      <c r="H195" s="236" t="s">
        <v>19</v>
      </c>
      <c r="I195" s="238"/>
      <c r="J195" s="234"/>
      <c r="K195" s="234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198</v>
      </c>
      <c r="AU195" s="243" t="s">
        <v>82</v>
      </c>
      <c r="AV195" s="13" t="s">
        <v>80</v>
      </c>
      <c r="AW195" s="13" t="s">
        <v>35</v>
      </c>
      <c r="AX195" s="13" t="s">
        <v>73</v>
      </c>
      <c r="AY195" s="243" t="s">
        <v>188</v>
      </c>
    </row>
    <row r="196" s="14" customFormat="1">
      <c r="A196" s="14"/>
      <c r="B196" s="244"/>
      <c r="C196" s="245"/>
      <c r="D196" s="235" t="s">
        <v>198</v>
      </c>
      <c r="E196" s="246" t="s">
        <v>19</v>
      </c>
      <c r="F196" s="247" t="s">
        <v>540</v>
      </c>
      <c r="G196" s="245"/>
      <c r="H196" s="248">
        <v>103.009</v>
      </c>
      <c r="I196" s="249"/>
      <c r="J196" s="245"/>
      <c r="K196" s="245"/>
      <c r="L196" s="250"/>
      <c r="M196" s="251"/>
      <c r="N196" s="252"/>
      <c r="O196" s="252"/>
      <c r="P196" s="252"/>
      <c r="Q196" s="252"/>
      <c r="R196" s="252"/>
      <c r="S196" s="252"/>
      <c r="T196" s="253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4" t="s">
        <v>198</v>
      </c>
      <c r="AU196" s="254" t="s">
        <v>82</v>
      </c>
      <c r="AV196" s="14" t="s">
        <v>82</v>
      </c>
      <c r="AW196" s="14" t="s">
        <v>35</v>
      </c>
      <c r="AX196" s="14" t="s">
        <v>73</v>
      </c>
      <c r="AY196" s="254" t="s">
        <v>188</v>
      </c>
    </row>
    <row r="197" s="15" customFormat="1">
      <c r="A197" s="15"/>
      <c r="B197" s="255"/>
      <c r="C197" s="256"/>
      <c r="D197" s="235" t="s">
        <v>198</v>
      </c>
      <c r="E197" s="257" t="s">
        <v>19</v>
      </c>
      <c r="F197" s="258" t="s">
        <v>229</v>
      </c>
      <c r="G197" s="256"/>
      <c r="H197" s="259">
        <v>103.009</v>
      </c>
      <c r="I197" s="260"/>
      <c r="J197" s="256"/>
      <c r="K197" s="256"/>
      <c r="L197" s="261"/>
      <c r="M197" s="262"/>
      <c r="N197" s="263"/>
      <c r="O197" s="263"/>
      <c r="P197" s="263"/>
      <c r="Q197" s="263"/>
      <c r="R197" s="263"/>
      <c r="S197" s="263"/>
      <c r="T197" s="264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5" t="s">
        <v>198</v>
      </c>
      <c r="AU197" s="265" t="s">
        <v>82</v>
      </c>
      <c r="AV197" s="15" t="s">
        <v>135</v>
      </c>
      <c r="AW197" s="15" t="s">
        <v>35</v>
      </c>
      <c r="AX197" s="15" t="s">
        <v>80</v>
      </c>
      <c r="AY197" s="265" t="s">
        <v>188</v>
      </c>
    </row>
    <row r="198" s="2" customFormat="1" ht="16.5" customHeight="1">
      <c r="A198" s="40"/>
      <c r="B198" s="41"/>
      <c r="C198" s="215" t="s">
        <v>342</v>
      </c>
      <c r="D198" s="215" t="s">
        <v>190</v>
      </c>
      <c r="E198" s="216" t="s">
        <v>541</v>
      </c>
      <c r="F198" s="217" t="s">
        <v>542</v>
      </c>
      <c r="G198" s="218" t="s">
        <v>345</v>
      </c>
      <c r="H198" s="219">
        <v>24.393999999999998</v>
      </c>
      <c r="I198" s="220"/>
      <c r="J198" s="221">
        <f>ROUND(I198*H198,2)</f>
        <v>0</v>
      </c>
      <c r="K198" s="217" t="s">
        <v>194</v>
      </c>
      <c r="L198" s="46"/>
      <c r="M198" s="222" t="s">
        <v>19</v>
      </c>
      <c r="N198" s="223" t="s">
        <v>44</v>
      </c>
      <c r="O198" s="86"/>
      <c r="P198" s="224">
        <f>O198*H198</f>
        <v>0</v>
      </c>
      <c r="Q198" s="224">
        <v>1.11381</v>
      </c>
      <c r="R198" s="224">
        <f>Q198*H198</f>
        <v>27.170281139999997</v>
      </c>
      <c r="S198" s="224">
        <v>0</v>
      </c>
      <c r="T198" s="225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6" t="s">
        <v>135</v>
      </c>
      <c r="AT198" s="226" t="s">
        <v>190</v>
      </c>
      <c r="AU198" s="226" t="s">
        <v>82</v>
      </c>
      <c r="AY198" s="19" t="s">
        <v>188</v>
      </c>
      <c r="BE198" s="227">
        <f>IF(N198="základní",J198,0)</f>
        <v>0</v>
      </c>
      <c r="BF198" s="227">
        <f>IF(N198="snížená",J198,0)</f>
        <v>0</v>
      </c>
      <c r="BG198" s="227">
        <f>IF(N198="zákl. přenesená",J198,0)</f>
        <v>0</v>
      </c>
      <c r="BH198" s="227">
        <f>IF(N198="sníž. přenesená",J198,0)</f>
        <v>0</v>
      </c>
      <c r="BI198" s="227">
        <f>IF(N198="nulová",J198,0)</f>
        <v>0</v>
      </c>
      <c r="BJ198" s="19" t="s">
        <v>80</v>
      </c>
      <c r="BK198" s="227">
        <f>ROUND(I198*H198,2)</f>
        <v>0</v>
      </c>
      <c r="BL198" s="19" t="s">
        <v>135</v>
      </c>
      <c r="BM198" s="226" t="s">
        <v>543</v>
      </c>
    </row>
    <row r="199" s="2" customFormat="1">
      <c r="A199" s="40"/>
      <c r="B199" s="41"/>
      <c r="C199" s="42"/>
      <c r="D199" s="228" t="s">
        <v>196</v>
      </c>
      <c r="E199" s="42"/>
      <c r="F199" s="229" t="s">
        <v>544</v>
      </c>
      <c r="G199" s="42"/>
      <c r="H199" s="42"/>
      <c r="I199" s="230"/>
      <c r="J199" s="42"/>
      <c r="K199" s="42"/>
      <c r="L199" s="46"/>
      <c r="M199" s="231"/>
      <c r="N199" s="232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196</v>
      </c>
      <c r="AU199" s="19" t="s">
        <v>82</v>
      </c>
    </row>
    <row r="200" s="14" customFormat="1">
      <c r="A200" s="14"/>
      <c r="B200" s="244"/>
      <c r="C200" s="245"/>
      <c r="D200" s="235" t="s">
        <v>198</v>
      </c>
      <c r="E200" s="246" t="s">
        <v>19</v>
      </c>
      <c r="F200" s="247" t="s">
        <v>545</v>
      </c>
      <c r="G200" s="245"/>
      <c r="H200" s="248">
        <v>24.393999999999998</v>
      </c>
      <c r="I200" s="249"/>
      <c r="J200" s="245"/>
      <c r="K200" s="245"/>
      <c r="L200" s="250"/>
      <c r="M200" s="251"/>
      <c r="N200" s="252"/>
      <c r="O200" s="252"/>
      <c r="P200" s="252"/>
      <c r="Q200" s="252"/>
      <c r="R200" s="252"/>
      <c r="S200" s="252"/>
      <c r="T200" s="25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4" t="s">
        <v>198</v>
      </c>
      <c r="AU200" s="254" t="s">
        <v>82</v>
      </c>
      <c r="AV200" s="14" t="s">
        <v>82</v>
      </c>
      <c r="AW200" s="14" t="s">
        <v>35</v>
      </c>
      <c r="AX200" s="14" t="s">
        <v>73</v>
      </c>
      <c r="AY200" s="254" t="s">
        <v>188</v>
      </c>
    </row>
    <row r="201" s="15" customFormat="1">
      <c r="A201" s="15"/>
      <c r="B201" s="255"/>
      <c r="C201" s="256"/>
      <c r="D201" s="235" t="s">
        <v>198</v>
      </c>
      <c r="E201" s="257" t="s">
        <v>19</v>
      </c>
      <c r="F201" s="258" t="s">
        <v>229</v>
      </c>
      <c r="G201" s="256"/>
      <c r="H201" s="259">
        <v>24.393999999999998</v>
      </c>
      <c r="I201" s="260"/>
      <c r="J201" s="256"/>
      <c r="K201" s="256"/>
      <c r="L201" s="261"/>
      <c r="M201" s="262"/>
      <c r="N201" s="263"/>
      <c r="O201" s="263"/>
      <c r="P201" s="263"/>
      <c r="Q201" s="263"/>
      <c r="R201" s="263"/>
      <c r="S201" s="263"/>
      <c r="T201" s="26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5" t="s">
        <v>198</v>
      </c>
      <c r="AU201" s="265" t="s">
        <v>82</v>
      </c>
      <c r="AV201" s="15" t="s">
        <v>135</v>
      </c>
      <c r="AW201" s="15" t="s">
        <v>35</v>
      </c>
      <c r="AX201" s="15" t="s">
        <v>80</v>
      </c>
      <c r="AY201" s="265" t="s">
        <v>188</v>
      </c>
    </row>
    <row r="202" s="2" customFormat="1" ht="16.5" customHeight="1">
      <c r="A202" s="40"/>
      <c r="B202" s="41"/>
      <c r="C202" s="215" t="s">
        <v>348</v>
      </c>
      <c r="D202" s="215" t="s">
        <v>190</v>
      </c>
      <c r="E202" s="216" t="s">
        <v>546</v>
      </c>
      <c r="F202" s="217" t="s">
        <v>547</v>
      </c>
      <c r="G202" s="218" t="s">
        <v>193</v>
      </c>
      <c r="H202" s="219">
        <v>43.591999999999999</v>
      </c>
      <c r="I202" s="220"/>
      <c r="J202" s="221">
        <f>ROUND(I202*H202,2)</f>
        <v>0</v>
      </c>
      <c r="K202" s="217" t="s">
        <v>415</v>
      </c>
      <c r="L202" s="46"/>
      <c r="M202" s="222" t="s">
        <v>19</v>
      </c>
      <c r="N202" s="223" t="s">
        <v>44</v>
      </c>
      <c r="O202" s="86"/>
      <c r="P202" s="224">
        <f>O202*H202</f>
        <v>0</v>
      </c>
      <c r="Q202" s="224">
        <v>2.45329</v>
      </c>
      <c r="R202" s="224">
        <f>Q202*H202</f>
        <v>106.94381768</v>
      </c>
      <c r="S202" s="224">
        <v>0</v>
      </c>
      <c r="T202" s="225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6" t="s">
        <v>135</v>
      </c>
      <c r="AT202" s="226" t="s">
        <v>190</v>
      </c>
      <c r="AU202" s="226" t="s">
        <v>82</v>
      </c>
      <c r="AY202" s="19" t="s">
        <v>188</v>
      </c>
      <c r="BE202" s="227">
        <f>IF(N202="základní",J202,0)</f>
        <v>0</v>
      </c>
      <c r="BF202" s="227">
        <f>IF(N202="snížená",J202,0)</f>
        <v>0</v>
      </c>
      <c r="BG202" s="227">
        <f>IF(N202="zákl. přenesená",J202,0)</f>
        <v>0</v>
      </c>
      <c r="BH202" s="227">
        <f>IF(N202="sníž. přenesená",J202,0)</f>
        <v>0</v>
      </c>
      <c r="BI202" s="227">
        <f>IF(N202="nulová",J202,0)</f>
        <v>0</v>
      </c>
      <c r="BJ202" s="19" t="s">
        <v>80</v>
      </c>
      <c r="BK202" s="227">
        <f>ROUND(I202*H202,2)</f>
        <v>0</v>
      </c>
      <c r="BL202" s="19" t="s">
        <v>135</v>
      </c>
      <c r="BM202" s="226" t="s">
        <v>548</v>
      </c>
    </row>
    <row r="203" s="13" customFormat="1">
      <c r="A203" s="13"/>
      <c r="B203" s="233"/>
      <c r="C203" s="234"/>
      <c r="D203" s="235" t="s">
        <v>198</v>
      </c>
      <c r="E203" s="236" t="s">
        <v>19</v>
      </c>
      <c r="F203" s="237" t="s">
        <v>549</v>
      </c>
      <c r="G203" s="234"/>
      <c r="H203" s="236" t="s">
        <v>19</v>
      </c>
      <c r="I203" s="238"/>
      <c r="J203" s="234"/>
      <c r="K203" s="234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198</v>
      </c>
      <c r="AU203" s="243" t="s">
        <v>82</v>
      </c>
      <c r="AV203" s="13" t="s">
        <v>80</v>
      </c>
      <c r="AW203" s="13" t="s">
        <v>35</v>
      </c>
      <c r="AX203" s="13" t="s">
        <v>73</v>
      </c>
      <c r="AY203" s="243" t="s">
        <v>188</v>
      </c>
    </row>
    <row r="204" s="13" customFormat="1">
      <c r="A204" s="13"/>
      <c r="B204" s="233"/>
      <c r="C204" s="234"/>
      <c r="D204" s="235" t="s">
        <v>198</v>
      </c>
      <c r="E204" s="236" t="s">
        <v>19</v>
      </c>
      <c r="F204" s="237" t="s">
        <v>470</v>
      </c>
      <c r="G204" s="234"/>
      <c r="H204" s="236" t="s">
        <v>19</v>
      </c>
      <c r="I204" s="238"/>
      <c r="J204" s="234"/>
      <c r="K204" s="234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198</v>
      </c>
      <c r="AU204" s="243" t="s">
        <v>82</v>
      </c>
      <c r="AV204" s="13" t="s">
        <v>80</v>
      </c>
      <c r="AW204" s="13" t="s">
        <v>35</v>
      </c>
      <c r="AX204" s="13" t="s">
        <v>73</v>
      </c>
      <c r="AY204" s="243" t="s">
        <v>188</v>
      </c>
    </row>
    <row r="205" s="14" customFormat="1">
      <c r="A205" s="14"/>
      <c r="B205" s="244"/>
      <c r="C205" s="245"/>
      <c r="D205" s="235" t="s">
        <v>198</v>
      </c>
      <c r="E205" s="246" t="s">
        <v>19</v>
      </c>
      <c r="F205" s="247" t="s">
        <v>550</v>
      </c>
      <c r="G205" s="245"/>
      <c r="H205" s="248">
        <v>0.84599999999999997</v>
      </c>
      <c r="I205" s="249"/>
      <c r="J205" s="245"/>
      <c r="K205" s="245"/>
      <c r="L205" s="250"/>
      <c r="M205" s="251"/>
      <c r="N205" s="252"/>
      <c r="O205" s="252"/>
      <c r="P205" s="252"/>
      <c r="Q205" s="252"/>
      <c r="R205" s="252"/>
      <c r="S205" s="252"/>
      <c r="T205" s="253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4" t="s">
        <v>198</v>
      </c>
      <c r="AU205" s="254" t="s">
        <v>82</v>
      </c>
      <c r="AV205" s="14" t="s">
        <v>82</v>
      </c>
      <c r="AW205" s="14" t="s">
        <v>35</v>
      </c>
      <c r="AX205" s="14" t="s">
        <v>73</v>
      </c>
      <c r="AY205" s="254" t="s">
        <v>188</v>
      </c>
    </row>
    <row r="206" s="14" customFormat="1">
      <c r="A206" s="14"/>
      <c r="B206" s="244"/>
      <c r="C206" s="245"/>
      <c r="D206" s="235" t="s">
        <v>198</v>
      </c>
      <c r="E206" s="246" t="s">
        <v>19</v>
      </c>
      <c r="F206" s="247" t="s">
        <v>551</v>
      </c>
      <c r="G206" s="245"/>
      <c r="H206" s="248">
        <v>-0.057000000000000002</v>
      </c>
      <c r="I206" s="249"/>
      <c r="J206" s="245"/>
      <c r="K206" s="245"/>
      <c r="L206" s="250"/>
      <c r="M206" s="251"/>
      <c r="N206" s="252"/>
      <c r="O206" s="252"/>
      <c r="P206" s="252"/>
      <c r="Q206" s="252"/>
      <c r="R206" s="252"/>
      <c r="S206" s="252"/>
      <c r="T206" s="25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4" t="s">
        <v>198</v>
      </c>
      <c r="AU206" s="254" t="s">
        <v>82</v>
      </c>
      <c r="AV206" s="14" t="s">
        <v>82</v>
      </c>
      <c r="AW206" s="14" t="s">
        <v>35</v>
      </c>
      <c r="AX206" s="14" t="s">
        <v>73</v>
      </c>
      <c r="AY206" s="254" t="s">
        <v>188</v>
      </c>
    </row>
    <row r="207" s="14" customFormat="1">
      <c r="A207" s="14"/>
      <c r="B207" s="244"/>
      <c r="C207" s="245"/>
      <c r="D207" s="235" t="s">
        <v>198</v>
      </c>
      <c r="E207" s="246" t="s">
        <v>19</v>
      </c>
      <c r="F207" s="247" t="s">
        <v>552</v>
      </c>
      <c r="G207" s="245"/>
      <c r="H207" s="248">
        <v>-0.064000000000000001</v>
      </c>
      <c r="I207" s="249"/>
      <c r="J207" s="245"/>
      <c r="K207" s="245"/>
      <c r="L207" s="250"/>
      <c r="M207" s="251"/>
      <c r="N207" s="252"/>
      <c r="O207" s="252"/>
      <c r="P207" s="252"/>
      <c r="Q207" s="252"/>
      <c r="R207" s="252"/>
      <c r="S207" s="252"/>
      <c r="T207" s="253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4" t="s">
        <v>198</v>
      </c>
      <c r="AU207" s="254" t="s">
        <v>82</v>
      </c>
      <c r="AV207" s="14" t="s">
        <v>82</v>
      </c>
      <c r="AW207" s="14" t="s">
        <v>35</v>
      </c>
      <c r="AX207" s="14" t="s">
        <v>73</v>
      </c>
      <c r="AY207" s="254" t="s">
        <v>188</v>
      </c>
    </row>
    <row r="208" s="14" customFormat="1">
      <c r="A208" s="14"/>
      <c r="B208" s="244"/>
      <c r="C208" s="245"/>
      <c r="D208" s="235" t="s">
        <v>198</v>
      </c>
      <c r="E208" s="246" t="s">
        <v>19</v>
      </c>
      <c r="F208" s="247" t="s">
        <v>553</v>
      </c>
      <c r="G208" s="245"/>
      <c r="H208" s="248">
        <v>-0.113</v>
      </c>
      <c r="I208" s="249"/>
      <c r="J208" s="245"/>
      <c r="K208" s="245"/>
      <c r="L208" s="250"/>
      <c r="M208" s="251"/>
      <c r="N208" s="252"/>
      <c r="O208" s="252"/>
      <c r="P208" s="252"/>
      <c r="Q208" s="252"/>
      <c r="R208" s="252"/>
      <c r="S208" s="252"/>
      <c r="T208" s="25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4" t="s">
        <v>198</v>
      </c>
      <c r="AU208" s="254" t="s">
        <v>82</v>
      </c>
      <c r="AV208" s="14" t="s">
        <v>82</v>
      </c>
      <c r="AW208" s="14" t="s">
        <v>35</v>
      </c>
      <c r="AX208" s="14" t="s">
        <v>73</v>
      </c>
      <c r="AY208" s="254" t="s">
        <v>188</v>
      </c>
    </row>
    <row r="209" s="13" customFormat="1">
      <c r="A209" s="13"/>
      <c r="B209" s="233"/>
      <c r="C209" s="234"/>
      <c r="D209" s="235" t="s">
        <v>198</v>
      </c>
      <c r="E209" s="236" t="s">
        <v>19</v>
      </c>
      <c r="F209" s="237" t="s">
        <v>554</v>
      </c>
      <c r="G209" s="234"/>
      <c r="H209" s="236" t="s">
        <v>19</v>
      </c>
      <c r="I209" s="238"/>
      <c r="J209" s="234"/>
      <c r="K209" s="234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198</v>
      </c>
      <c r="AU209" s="243" t="s">
        <v>82</v>
      </c>
      <c r="AV209" s="13" t="s">
        <v>80</v>
      </c>
      <c r="AW209" s="13" t="s">
        <v>35</v>
      </c>
      <c r="AX209" s="13" t="s">
        <v>73</v>
      </c>
      <c r="AY209" s="243" t="s">
        <v>188</v>
      </c>
    </row>
    <row r="210" s="14" customFormat="1">
      <c r="A210" s="14"/>
      <c r="B210" s="244"/>
      <c r="C210" s="245"/>
      <c r="D210" s="235" t="s">
        <v>198</v>
      </c>
      <c r="E210" s="246" t="s">
        <v>19</v>
      </c>
      <c r="F210" s="247" t="s">
        <v>555</v>
      </c>
      <c r="G210" s="245"/>
      <c r="H210" s="248">
        <v>45.287999999999997</v>
      </c>
      <c r="I210" s="249"/>
      <c r="J210" s="245"/>
      <c r="K210" s="245"/>
      <c r="L210" s="250"/>
      <c r="M210" s="251"/>
      <c r="N210" s="252"/>
      <c r="O210" s="252"/>
      <c r="P210" s="252"/>
      <c r="Q210" s="252"/>
      <c r="R210" s="252"/>
      <c r="S210" s="252"/>
      <c r="T210" s="253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4" t="s">
        <v>198</v>
      </c>
      <c r="AU210" s="254" t="s">
        <v>82</v>
      </c>
      <c r="AV210" s="14" t="s">
        <v>82</v>
      </c>
      <c r="AW210" s="14" t="s">
        <v>35</v>
      </c>
      <c r="AX210" s="14" t="s">
        <v>73</v>
      </c>
      <c r="AY210" s="254" t="s">
        <v>188</v>
      </c>
    </row>
    <row r="211" s="14" customFormat="1">
      <c r="A211" s="14"/>
      <c r="B211" s="244"/>
      <c r="C211" s="245"/>
      <c r="D211" s="235" t="s">
        <v>198</v>
      </c>
      <c r="E211" s="246" t="s">
        <v>19</v>
      </c>
      <c r="F211" s="247" t="s">
        <v>556</v>
      </c>
      <c r="G211" s="245"/>
      <c r="H211" s="248">
        <v>-0.42399999999999999</v>
      </c>
      <c r="I211" s="249"/>
      <c r="J211" s="245"/>
      <c r="K211" s="245"/>
      <c r="L211" s="250"/>
      <c r="M211" s="251"/>
      <c r="N211" s="252"/>
      <c r="O211" s="252"/>
      <c r="P211" s="252"/>
      <c r="Q211" s="252"/>
      <c r="R211" s="252"/>
      <c r="S211" s="252"/>
      <c r="T211" s="253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4" t="s">
        <v>198</v>
      </c>
      <c r="AU211" s="254" t="s">
        <v>82</v>
      </c>
      <c r="AV211" s="14" t="s">
        <v>82</v>
      </c>
      <c r="AW211" s="14" t="s">
        <v>35</v>
      </c>
      <c r="AX211" s="14" t="s">
        <v>73</v>
      </c>
      <c r="AY211" s="254" t="s">
        <v>188</v>
      </c>
    </row>
    <row r="212" s="14" customFormat="1">
      <c r="A212" s="14"/>
      <c r="B212" s="244"/>
      <c r="C212" s="245"/>
      <c r="D212" s="235" t="s">
        <v>198</v>
      </c>
      <c r="E212" s="246" t="s">
        <v>19</v>
      </c>
      <c r="F212" s="247" t="s">
        <v>557</v>
      </c>
      <c r="G212" s="245"/>
      <c r="H212" s="248">
        <v>-0.69899999999999995</v>
      </c>
      <c r="I212" s="249"/>
      <c r="J212" s="245"/>
      <c r="K212" s="245"/>
      <c r="L212" s="250"/>
      <c r="M212" s="251"/>
      <c r="N212" s="252"/>
      <c r="O212" s="252"/>
      <c r="P212" s="252"/>
      <c r="Q212" s="252"/>
      <c r="R212" s="252"/>
      <c r="S212" s="252"/>
      <c r="T212" s="253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4" t="s">
        <v>198</v>
      </c>
      <c r="AU212" s="254" t="s">
        <v>82</v>
      </c>
      <c r="AV212" s="14" t="s">
        <v>82</v>
      </c>
      <c r="AW212" s="14" t="s">
        <v>35</v>
      </c>
      <c r="AX212" s="14" t="s">
        <v>73</v>
      </c>
      <c r="AY212" s="254" t="s">
        <v>188</v>
      </c>
    </row>
    <row r="213" s="14" customFormat="1">
      <c r="A213" s="14"/>
      <c r="B213" s="244"/>
      <c r="C213" s="245"/>
      <c r="D213" s="235" t="s">
        <v>198</v>
      </c>
      <c r="E213" s="246" t="s">
        <v>19</v>
      </c>
      <c r="F213" s="247" t="s">
        <v>558</v>
      </c>
      <c r="G213" s="245"/>
      <c r="H213" s="248">
        <v>-0.33900000000000002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198</v>
      </c>
      <c r="AU213" s="254" t="s">
        <v>82</v>
      </c>
      <c r="AV213" s="14" t="s">
        <v>82</v>
      </c>
      <c r="AW213" s="14" t="s">
        <v>35</v>
      </c>
      <c r="AX213" s="14" t="s">
        <v>73</v>
      </c>
      <c r="AY213" s="254" t="s">
        <v>188</v>
      </c>
    </row>
    <row r="214" s="14" customFormat="1">
      <c r="A214" s="14"/>
      <c r="B214" s="244"/>
      <c r="C214" s="245"/>
      <c r="D214" s="235" t="s">
        <v>198</v>
      </c>
      <c r="E214" s="246" t="s">
        <v>19</v>
      </c>
      <c r="F214" s="247" t="s">
        <v>559</v>
      </c>
      <c r="G214" s="245"/>
      <c r="H214" s="248">
        <v>-0.84599999999999997</v>
      </c>
      <c r="I214" s="249"/>
      <c r="J214" s="245"/>
      <c r="K214" s="245"/>
      <c r="L214" s="250"/>
      <c r="M214" s="251"/>
      <c r="N214" s="252"/>
      <c r="O214" s="252"/>
      <c r="P214" s="252"/>
      <c r="Q214" s="252"/>
      <c r="R214" s="252"/>
      <c r="S214" s="252"/>
      <c r="T214" s="253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4" t="s">
        <v>198</v>
      </c>
      <c r="AU214" s="254" t="s">
        <v>82</v>
      </c>
      <c r="AV214" s="14" t="s">
        <v>82</v>
      </c>
      <c r="AW214" s="14" t="s">
        <v>35</v>
      </c>
      <c r="AX214" s="14" t="s">
        <v>73</v>
      </c>
      <c r="AY214" s="254" t="s">
        <v>188</v>
      </c>
    </row>
    <row r="215" s="15" customFormat="1">
      <c r="A215" s="15"/>
      <c r="B215" s="255"/>
      <c r="C215" s="256"/>
      <c r="D215" s="235" t="s">
        <v>198</v>
      </c>
      <c r="E215" s="257" t="s">
        <v>19</v>
      </c>
      <c r="F215" s="258" t="s">
        <v>229</v>
      </c>
      <c r="G215" s="256"/>
      <c r="H215" s="259">
        <v>43.592000000000006</v>
      </c>
      <c r="I215" s="260"/>
      <c r="J215" s="256"/>
      <c r="K215" s="256"/>
      <c r="L215" s="261"/>
      <c r="M215" s="262"/>
      <c r="N215" s="263"/>
      <c r="O215" s="263"/>
      <c r="P215" s="263"/>
      <c r="Q215" s="263"/>
      <c r="R215" s="263"/>
      <c r="S215" s="263"/>
      <c r="T215" s="264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5" t="s">
        <v>198</v>
      </c>
      <c r="AU215" s="265" t="s">
        <v>82</v>
      </c>
      <c r="AV215" s="15" t="s">
        <v>135</v>
      </c>
      <c r="AW215" s="15" t="s">
        <v>35</v>
      </c>
      <c r="AX215" s="15" t="s">
        <v>80</v>
      </c>
      <c r="AY215" s="265" t="s">
        <v>188</v>
      </c>
    </row>
    <row r="216" s="2" customFormat="1" ht="21.75" customHeight="1">
      <c r="A216" s="40"/>
      <c r="B216" s="41"/>
      <c r="C216" s="215" t="s">
        <v>355</v>
      </c>
      <c r="D216" s="215" t="s">
        <v>190</v>
      </c>
      <c r="E216" s="216" t="s">
        <v>560</v>
      </c>
      <c r="F216" s="217" t="s">
        <v>561</v>
      </c>
      <c r="G216" s="218" t="s">
        <v>193</v>
      </c>
      <c r="H216" s="219">
        <v>159.61099999999999</v>
      </c>
      <c r="I216" s="220"/>
      <c r="J216" s="221">
        <f>ROUND(I216*H216,2)</f>
        <v>0</v>
      </c>
      <c r="K216" s="217" t="s">
        <v>194</v>
      </c>
      <c r="L216" s="46"/>
      <c r="M216" s="222" t="s">
        <v>19</v>
      </c>
      <c r="N216" s="223" t="s">
        <v>44</v>
      </c>
      <c r="O216" s="86"/>
      <c r="P216" s="224">
        <f>O216*H216</f>
        <v>0</v>
      </c>
      <c r="Q216" s="224">
        <v>2.45329</v>
      </c>
      <c r="R216" s="224">
        <f>Q216*H216</f>
        <v>391.57207018999998</v>
      </c>
      <c r="S216" s="224">
        <v>0</v>
      </c>
      <c r="T216" s="225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6" t="s">
        <v>135</v>
      </c>
      <c r="AT216" s="226" t="s">
        <v>190</v>
      </c>
      <c r="AU216" s="226" t="s">
        <v>82</v>
      </c>
      <c r="AY216" s="19" t="s">
        <v>188</v>
      </c>
      <c r="BE216" s="227">
        <f>IF(N216="základní",J216,0)</f>
        <v>0</v>
      </c>
      <c r="BF216" s="227">
        <f>IF(N216="snížená",J216,0)</f>
        <v>0</v>
      </c>
      <c r="BG216" s="227">
        <f>IF(N216="zákl. přenesená",J216,0)</f>
        <v>0</v>
      </c>
      <c r="BH216" s="227">
        <f>IF(N216="sníž. přenesená",J216,0)</f>
        <v>0</v>
      </c>
      <c r="BI216" s="227">
        <f>IF(N216="nulová",J216,0)</f>
        <v>0</v>
      </c>
      <c r="BJ216" s="19" t="s">
        <v>80</v>
      </c>
      <c r="BK216" s="227">
        <f>ROUND(I216*H216,2)</f>
        <v>0</v>
      </c>
      <c r="BL216" s="19" t="s">
        <v>135</v>
      </c>
      <c r="BM216" s="226" t="s">
        <v>562</v>
      </c>
    </row>
    <row r="217" s="2" customFormat="1">
      <c r="A217" s="40"/>
      <c r="B217" s="41"/>
      <c r="C217" s="42"/>
      <c r="D217" s="228" t="s">
        <v>196</v>
      </c>
      <c r="E217" s="42"/>
      <c r="F217" s="229" t="s">
        <v>563</v>
      </c>
      <c r="G217" s="42"/>
      <c r="H217" s="42"/>
      <c r="I217" s="230"/>
      <c r="J217" s="42"/>
      <c r="K217" s="42"/>
      <c r="L217" s="46"/>
      <c r="M217" s="231"/>
      <c r="N217" s="232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196</v>
      </c>
      <c r="AU217" s="19" t="s">
        <v>82</v>
      </c>
    </row>
    <row r="218" s="13" customFormat="1">
      <c r="A218" s="13"/>
      <c r="B218" s="233"/>
      <c r="C218" s="234"/>
      <c r="D218" s="235" t="s">
        <v>198</v>
      </c>
      <c r="E218" s="236" t="s">
        <v>19</v>
      </c>
      <c r="F218" s="237" t="s">
        <v>549</v>
      </c>
      <c r="G218" s="234"/>
      <c r="H218" s="236" t="s">
        <v>19</v>
      </c>
      <c r="I218" s="238"/>
      <c r="J218" s="234"/>
      <c r="K218" s="234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198</v>
      </c>
      <c r="AU218" s="243" t="s">
        <v>82</v>
      </c>
      <c r="AV218" s="13" t="s">
        <v>80</v>
      </c>
      <c r="AW218" s="13" t="s">
        <v>35</v>
      </c>
      <c r="AX218" s="13" t="s">
        <v>73</v>
      </c>
      <c r="AY218" s="243" t="s">
        <v>188</v>
      </c>
    </row>
    <row r="219" s="13" customFormat="1">
      <c r="A219" s="13"/>
      <c r="B219" s="233"/>
      <c r="C219" s="234"/>
      <c r="D219" s="235" t="s">
        <v>198</v>
      </c>
      <c r="E219" s="236" t="s">
        <v>19</v>
      </c>
      <c r="F219" s="237" t="s">
        <v>470</v>
      </c>
      <c r="G219" s="234"/>
      <c r="H219" s="236" t="s">
        <v>19</v>
      </c>
      <c r="I219" s="238"/>
      <c r="J219" s="234"/>
      <c r="K219" s="234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198</v>
      </c>
      <c r="AU219" s="243" t="s">
        <v>82</v>
      </c>
      <c r="AV219" s="13" t="s">
        <v>80</v>
      </c>
      <c r="AW219" s="13" t="s">
        <v>35</v>
      </c>
      <c r="AX219" s="13" t="s">
        <v>73</v>
      </c>
      <c r="AY219" s="243" t="s">
        <v>188</v>
      </c>
    </row>
    <row r="220" s="14" customFormat="1">
      <c r="A220" s="14"/>
      <c r="B220" s="244"/>
      <c r="C220" s="245"/>
      <c r="D220" s="235" t="s">
        <v>198</v>
      </c>
      <c r="E220" s="246" t="s">
        <v>19</v>
      </c>
      <c r="F220" s="247" t="s">
        <v>564</v>
      </c>
      <c r="G220" s="245"/>
      <c r="H220" s="248">
        <v>2.9620000000000002</v>
      </c>
      <c r="I220" s="249"/>
      <c r="J220" s="245"/>
      <c r="K220" s="245"/>
      <c r="L220" s="250"/>
      <c r="M220" s="251"/>
      <c r="N220" s="252"/>
      <c r="O220" s="252"/>
      <c r="P220" s="252"/>
      <c r="Q220" s="252"/>
      <c r="R220" s="252"/>
      <c r="S220" s="252"/>
      <c r="T220" s="25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4" t="s">
        <v>198</v>
      </c>
      <c r="AU220" s="254" t="s">
        <v>82</v>
      </c>
      <c r="AV220" s="14" t="s">
        <v>82</v>
      </c>
      <c r="AW220" s="14" t="s">
        <v>35</v>
      </c>
      <c r="AX220" s="14" t="s">
        <v>73</v>
      </c>
      <c r="AY220" s="254" t="s">
        <v>188</v>
      </c>
    </row>
    <row r="221" s="13" customFormat="1">
      <c r="A221" s="13"/>
      <c r="B221" s="233"/>
      <c r="C221" s="234"/>
      <c r="D221" s="235" t="s">
        <v>198</v>
      </c>
      <c r="E221" s="236" t="s">
        <v>19</v>
      </c>
      <c r="F221" s="237" t="s">
        <v>554</v>
      </c>
      <c r="G221" s="234"/>
      <c r="H221" s="236" t="s">
        <v>19</v>
      </c>
      <c r="I221" s="238"/>
      <c r="J221" s="234"/>
      <c r="K221" s="234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198</v>
      </c>
      <c r="AU221" s="243" t="s">
        <v>82</v>
      </c>
      <c r="AV221" s="13" t="s">
        <v>80</v>
      </c>
      <c r="AW221" s="13" t="s">
        <v>35</v>
      </c>
      <c r="AX221" s="13" t="s">
        <v>73</v>
      </c>
      <c r="AY221" s="243" t="s">
        <v>188</v>
      </c>
    </row>
    <row r="222" s="14" customFormat="1">
      <c r="A222" s="14"/>
      <c r="B222" s="244"/>
      <c r="C222" s="245"/>
      <c r="D222" s="235" t="s">
        <v>198</v>
      </c>
      <c r="E222" s="246" t="s">
        <v>19</v>
      </c>
      <c r="F222" s="247" t="s">
        <v>565</v>
      </c>
      <c r="G222" s="245"/>
      <c r="H222" s="248">
        <v>158.50800000000001</v>
      </c>
      <c r="I222" s="249"/>
      <c r="J222" s="245"/>
      <c r="K222" s="245"/>
      <c r="L222" s="250"/>
      <c r="M222" s="251"/>
      <c r="N222" s="252"/>
      <c r="O222" s="252"/>
      <c r="P222" s="252"/>
      <c r="Q222" s="252"/>
      <c r="R222" s="252"/>
      <c r="S222" s="252"/>
      <c r="T222" s="253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4" t="s">
        <v>198</v>
      </c>
      <c r="AU222" s="254" t="s">
        <v>82</v>
      </c>
      <c r="AV222" s="14" t="s">
        <v>82</v>
      </c>
      <c r="AW222" s="14" t="s">
        <v>35</v>
      </c>
      <c r="AX222" s="14" t="s">
        <v>73</v>
      </c>
      <c r="AY222" s="254" t="s">
        <v>188</v>
      </c>
    </row>
    <row r="223" s="14" customFormat="1">
      <c r="A223" s="14"/>
      <c r="B223" s="244"/>
      <c r="C223" s="245"/>
      <c r="D223" s="235" t="s">
        <v>198</v>
      </c>
      <c r="E223" s="246" t="s">
        <v>19</v>
      </c>
      <c r="F223" s="247" t="s">
        <v>566</v>
      </c>
      <c r="G223" s="245"/>
      <c r="H223" s="248">
        <v>-1.859</v>
      </c>
      <c r="I223" s="249"/>
      <c r="J223" s="245"/>
      <c r="K223" s="245"/>
      <c r="L223" s="250"/>
      <c r="M223" s="251"/>
      <c r="N223" s="252"/>
      <c r="O223" s="252"/>
      <c r="P223" s="252"/>
      <c r="Q223" s="252"/>
      <c r="R223" s="252"/>
      <c r="S223" s="252"/>
      <c r="T223" s="25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4" t="s">
        <v>198</v>
      </c>
      <c r="AU223" s="254" t="s">
        <v>82</v>
      </c>
      <c r="AV223" s="14" t="s">
        <v>82</v>
      </c>
      <c r="AW223" s="14" t="s">
        <v>35</v>
      </c>
      <c r="AX223" s="14" t="s">
        <v>73</v>
      </c>
      <c r="AY223" s="254" t="s">
        <v>188</v>
      </c>
    </row>
    <row r="224" s="15" customFormat="1">
      <c r="A224" s="15"/>
      <c r="B224" s="255"/>
      <c r="C224" s="256"/>
      <c r="D224" s="235" t="s">
        <v>198</v>
      </c>
      <c r="E224" s="257" t="s">
        <v>19</v>
      </c>
      <c r="F224" s="258" t="s">
        <v>229</v>
      </c>
      <c r="G224" s="256"/>
      <c r="H224" s="259">
        <v>159.61099999999999</v>
      </c>
      <c r="I224" s="260"/>
      <c r="J224" s="256"/>
      <c r="K224" s="256"/>
      <c r="L224" s="261"/>
      <c r="M224" s="262"/>
      <c r="N224" s="263"/>
      <c r="O224" s="263"/>
      <c r="P224" s="263"/>
      <c r="Q224" s="263"/>
      <c r="R224" s="263"/>
      <c r="S224" s="263"/>
      <c r="T224" s="264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65" t="s">
        <v>198</v>
      </c>
      <c r="AU224" s="265" t="s">
        <v>82</v>
      </c>
      <c r="AV224" s="15" t="s">
        <v>135</v>
      </c>
      <c r="AW224" s="15" t="s">
        <v>35</v>
      </c>
      <c r="AX224" s="15" t="s">
        <v>80</v>
      </c>
      <c r="AY224" s="265" t="s">
        <v>188</v>
      </c>
    </row>
    <row r="225" s="2" customFormat="1" ht="16.5" customHeight="1">
      <c r="A225" s="40"/>
      <c r="B225" s="41"/>
      <c r="C225" s="215" t="s">
        <v>361</v>
      </c>
      <c r="D225" s="215" t="s">
        <v>190</v>
      </c>
      <c r="E225" s="216" t="s">
        <v>567</v>
      </c>
      <c r="F225" s="217" t="s">
        <v>568</v>
      </c>
      <c r="G225" s="218" t="s">
        <v>243</v>
      </c>
      <c r="H225" s="219">
        <v>51.670000000000002</v>
      </c>
      <c r="I225" s="220"/>
      <c r="J225" s="221">
        <f>ROUND(I225*H225,2)</f>
        <v>0</v>
      </c>
      <c r="K225" s="217" t="s">
        <v>194</v>
      </c>
      <c r="L225" s="46"/>
      <c r="M225" s="222" t="s">
        <v>19</v>
      </c>
      <c r="N225" s="223" t="s">
        <v>44</v>
      </c>
      <c r="O225" s="86"/>
      <c r="P225" s="224">
        <f>O225*H225</f>
        <v>0</v>
      </c>
      <c r="Q225" s="224">
        <v>0.00247</v>
      </c>
      <c r="R225" s="224">
        <f>Q225*H225</f>
        <v>0.12762490000000001</v>
      </c>
      <c r="S225" s="224">
        <v>0</v>
      </c>
      <c r="T225" s="225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6" t="s">
        <v>135</v>
      </c>
      <c r="AT225" s="226" t="s">
        <v>190</v>
      </c>
      <c r="AU225" s="226" t="s">
        <v>82</v>
      </c>
      <c r="AY225" s="19" t="s">
        <v>188</v>
      </c>
      <c r="BE225" s="227">
        <f>IF(N225="základní",J225,0)</f>
        <v>0</v>
      </c>
      <c r="BF225" s="227">
        <f>IF(N225="snížená",J225,0)</f>
        <v>0</v>
      </c>
      <c r="BG225" s="227">
        <f>IF(N225="zákl. přenesená",J225,0)</f>
        <v>0</v>
      </c>
      <c r="BH225" s="227">
        <f>IF(N225="sníž. přenesená",J225,0)</f>
        <v>0</v>
      </c>
      <c r="BI225" s="227">
        <f>IF(N225="nulová",J225,0)</f>
        <v>0</v>
      </c>
      <c r="BJ225" s="19" t="s">
        <v>80</v>
      </c>
      <c r="BK225" s="227">
        <f>ROUND(I225*H225,2)</f>
        <v>0</v>
      </c>
      <c r="BL225" s="19" t="s">
        <v>135</v>
      </c>
      <c r="BM225" s="226" t="s">
        <v>569</v>
      </c>
    </row>
    <row r="226" s="2" customFormat="1">
      <c r="A226" s="40"/>
      <c r="B226" s="41"/>
      <c r="C226" s="42"/>
      <c r="D226" s="228" t="s">
        <v>196</v>
      </c>
      <c r="E226" s="42"/>
      <c r="F226" s="229" t="s">
        <v>570</v>
      </c>
      <c r="G226" s="42"/>
      <c r="H226" s="42"/>
      <c r="I226" s="230"/>
      <c r="J226" s="42"/>
      <c r="K226" s="42"/>
      <c r="L226" s="46"/>
      <c r="M226" s="231"/>
      <c r="N226" s="232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196</v>
      </c>
      <c r="AU226" s="19" t="s">
        <v>82</v>
      </c>
    </row>
    <row r="227" s="13" customFormat="1">
      <c r="A227" s="13"/>
      <c r="B227" s="233"/>
      <c r="C227" s="234"/>
      <c r="D227" s="235" t="s">
        <v>198</v>
      </c>
      <c r="E227" s="236" t="s">
        <v>19</v>
      </c>
      <c r="F227" s="237" t="s">
        <v>469</v>
      </c>
      <c r="G227" s="234"/>
      <c r="H227" s="236" t="s">
        <v>19</v>
      </c>
      <c r="I227" s="238"/>
      <c r="J227" s="234"/>
      <c r="K227" s="234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198</v>
      </c>
      <c r="AU227" s="243" t="s">
        <v>82</v>
      </c>
      <c r="AV227" s="13" t="s">
        <v>80</v>
      </c>
      <c r="AW227" s="13" t="s">
        <v>35</v>
      </c>
      <c r="AX227" s="13" t="s">
        <v>73</v>
      </c>
      <c r="AY227" s="243" t="s">
        <v>188</v>
      </c>
    </row>
    <row r="228" s="13" customFormat="1">
      <c r="A228" s="13"/>
      <c r="B228" s="233"/>
      <c r="C228" s="234"/>
      <c r="D228" s="235" t="s">
        <v>198</v>
      </c>
      <c r="E228" s="236" t="s">
        <v>19</v>
      </c>
      <c r="F228" s="237" t="s">
        <v>571</v>
      </c>
      <c r="G228" s="234"/>
      <c r="H228" s="236" t="s">
        <v>19</v>
      </c>
      <c r="I228" s="238"/>
      <c r="J228" s="234"/>
      <c r="K228" s="234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198</v>
      </c>
      <c r="AU228" s="243" t="s">
        <v>82</v>
      </c>
      <c r="AV228" s="13" t="s">
        <v>80</v>
      </c>
      <c r="AW228" s="13" t="s">
        <v>35</v>
      </c>
      <c r="AX228" s="13" t="s">
        <v>73</v>
      </c>
      <c r="AY228" s="243" t="s">
        <v>188</v>
      </c>
    </row>
    <row r="229" s="14" customFormat="1">
      <c r="A229" s="14"/>
      <c r="B229" s="244"/>
      <c r="C229" s="245"/>
      <c r="D229" s="235" t="s">
        <v>198</v>
      </c>
      <c r="E229" s="246" t="s">
        <v>19</v>
      </c>
      <c r="F229" s="247" t="s">
        <v>572</v>
      </c>
      <c r="G229" s="245"/>
      <c r="H229" s="248">
        <v>5.2699999999999996</v>
      </c>
      <c r="I229" s="249"/>
      <c r="J229" s="245"/>
      <c r="K229" s="245"/>
      <c r="L229" s="250"/>
      <c r="M229" s="251"/>
      <c r="N229" s="252"/>
      <c r="O229" s="252"/>
      <c r="P229" s="252"/>
      <c r="Q229" s="252"/>
      <c r="R229" s="252"/>
      <c r="S229" s="252"/>
      <c r="T229" s="253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4" t="s">
        <v>198</v>
      </c>
      <c r="AU229" s="254" t="s">
        <v>82</v>
      </c>
      <c r="AV229" s="14" t="s">
        <v>82</v>
      </c>
      <c r="AW229" s="14" t="s">
        <v>35</v>
      </c>
      <c r="AX229" s="14" t="s">
        <v>73</v>
      </c>
      <c r="AY229" s="254" t="s">
        <v>188</v>
      </c>
    </row>
    <row r="230" s="13" customFormat="1">
      <c r="A230" s="13"/>
      <c r="B230" s="233"/>
      <c r="C230" s="234"/>
      <c r="D230" s="235" t="s">
        <v>198</v>
      </c>
      <c r="E230" s="236" t="s">
        <v>19</v>
      </c>
      <c r="F230" s="237" t="s">
        <v>554</v>
      </c>
      <c r="G230" s="234"/>
      <c r="H230" s="236" t="s">
        <v>19</v>
      </c>
      <c r="I230" s="238"/>
      <c r="J230" s="234"/>
      <c r="K230" s="234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198</v>
      </c>
      <c r="AU230" s="243" t="s">
        <v>82</v>
      </c>
      <c r="AV230" s="13" t="s">
        <v>80</v>
      </c>
      <c r="AW230" s="13" t="s">
        <v>35</v>
      </c>
      <c r="AX230" s="13" t="s">
        <v>73</v>
      </c>
      <c r="AY230" s="243" t="s">
        <v>188</v>
      </c>
    </row>
    <row r="231" s="14" customFormat="1">
      <c r="A231" s="14"/>
      <c r="B231" s="244"/>
      <c r="C231" s="245"/>
      <c r="D231" s="235" t="s">
        <v>198</v>
      </c>
      <c r="E231" s="246" t="s">
        <v>19</v>
      </c>
      <c r="F231" s="247" t="s">
        <v>573</v>
      </c>
      <c r="G231" s="245"/>
      <c r="H231" s="248">
        <v>42.210000000000001</v>
      </c>
      <c r="I231" s="249"/>
      <c r="J231" s="245"/>
      <c r="K231" s="245"/>
      <c r="L231" s="250"/>
      <c r="M231" s="251"/>
      <c r="N231" s="252"/>
      <c r="O231" s="252"/>
      <c r="P231" s="252"/>
      <c r="Q231" s="252"/>
      <c r="R231" s="252"/>
      <c r="S231" s="252"/>
      <c r="T231" s="253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4" t="s">
        <v>198</v>
      </c>
      <c r="AU231" s="254" t="s">
        <v>82</v>
      </c>
      <c r="AV231" s="14" t="s">
        <v>82</v>
      </c>
      <c r="AW231" s="14" t="s">
        <v>35</v>
      </c>
      <c r="AX231" s="14" t="s">
        <v>73</v>
      </c>
      <c r="AY231" s="254" t="s">
        <v>188</v>
      </c>
    </row>
    <row r="232" s="14" customFormat="1">
      <c r="A232" s="14"/>
      <c r="B232" s="244"/>
      <c r="C232" s="245"/>
      <c r="D232" s="235" t="s">
        <v>198</v>
      </c>
      <c r="E232" s="246" t="s">
        <v>19</v>
      </c>
      <c r="F232" s="247" t="s">
        <v>574</v>
      </c>
      <c r="G232" s="245"/>
      <c r="H232" s="248">
        <v>4.1900000000000004</v>
      </c>
      <c r="I232" s="249"/>
      <c r="J232" s="245"/>
      <c r="K232" s="245"/>
      <c r="L232" s="250"/>
      <c r="M232" s="251"/>
      <c r="N232" s="252"/>
      <c r="O232" s="252"/>
      <c r="P232" s="252"/>
      <c r="Q232" s="252"/>
      <c r="R232" s="252"/>
      <c r="S232" s="252"/>
      <c r="T232" s="253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4" t="s">
        <v>198</v>
      </c>
      <c r="AU232" s="254" t="s">
        <v>82</v>
      </c>
      <c r="AV232" s="14" t="s">
        <v>82</v>
      </c>
      <c r="AW232" s="14" t="s">
        <v>35</v>
      </c>
      <c r="AX232" s="14" t="s">
        <v>73</v>
      </c>
      <c r="AY232" s="254" t="s">
        <v>188</v>
      </c>
    </row>
    <row r="233" s="15" customFormat="1">
      <c r="A233" s="15"/>
      <c r="B233" s="255"/>
      <c r="C233" s="256"/>
      <c r="D233" s="235" t="s">
        <v>198</v>
      </c>
      <c r="E233" s="257" t="s">
        <v>19</v>
      </c>
      <c r="F233" s="258" t="s">
        <v>229</v>
      </c>
      <c r="G233" s="256"/>
      <c r="H233" s="259">
        <v>51.670000000000002</v>
      </c>
      <c r="I233" s="260"/>
      <c r="J233" s="256"/>
      <c r="K233" s="256"/>
      <c r="L233" s="261"/>
      <c r="M233" s="262"/>
      <c r="N233" s="263"/>
      <c r="O233" s="263"/>
      <c r="P233" s="263"/>
      <c r="Q233" s="263"/>
      <c r="R233" s="263"/>
      <c r="S233" s="263"/>
      <c r="T233" s="264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5" t="s">
        <v>198</v>
      </c>
      <c r="AU233" s="265" t="s">
        <v>82</v>
      </c>
      <c r="AV233" s="15" t="s">
        <v>135</v>
      </c>
      <c r="AW233" s="15" t="s">
        <v>35</v>
      </c>
      <c r="AX233" s="15" t="s">
        <v>80</v>
      </c>
      <c r="AY233" s="265" t="s">
        <v>188</v>
      </c>
    </row>
    <row r="234" s="2" customFormat="1" ht="16.5" customHeight="1">
      <c r="A234" s="40"/>
      <c r="B234" s="41"/>
      <c r="C234" s="215" t="s">
        <v>375</v>
      </c>
      <c r="D234" s="215" t="s">
        <v>190</v>
      </c>
      <c r="E234" s="216" t="s">
        <v>575</v>
      </c>
      <c r="F234" s="217" t="s">
        <v>576</v>
      </c>
      <c r="G234" s="218" t="s">
        <v>243</v>
      </c>
      <c r="H234" s="219">
        <v>51.670000000000002</v>
      </c>
      <c r="I234" s="220"/>
      <c r="J234" s="221">
        <f>ROUND(I234*H234,2)</f>
        <v>0</v>
      </c>
      <c r="K234" s="217" t="s">
        <v>194</v>
      </c>
      <c r="L234" s="46"/>
      <c r="M234" s="222" t="s">
        <v>19</v>
      </c>
      <c r="N234" s="223" t="s">
        <v>44</v>
      </c>
      <c r="O234" s="86"/>
      <c r="P234" s="224">
        <f>O234*H234</f>
        <v>0</v>
      </c>
      <c r="Q234" s="224">
        <v>0</v>
      </c>
      <c r="R234" s="224">
        <f>Q234*H234</f>
        <v>0</v>
      </c>
      <c r="S234" s="224">
        <v>0</v>
      </c>
      <c r="T234" s="225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6" t="s">
        <v>135</v>
      </c>
      <c r="AT234" s="226" t="s">
        <v>190</v>
      </c>
      <c r="AU234" s="226" t="s">
        <v>82</v>
      </c>
      <c r="AY234" s="19" t="s">
        <v>188</v>
      </c>
      <c r="BE234" s="227">
        <f>IF(N234="základní",J234,0)</f>
        <v>0</v>
      </c>
      <c r="BF234" s="227">
        <f>IF(N234="snížená",J234,0)</f>
        <v>0</v>
      </c>
      <c r="BG234" s="227">
        <f>IF(N234="zákl. přenesená",J234,0)</f>
        <v>0</v>
      </c>
      <c r="BH234" s="227">
        <f>IF(N234="sníž. přenesená",J234,0)</f>
        <v>0</v>
      </c>
      <c r="BI234" s="227">
        <f>IF(N234="nulová",J234,0)</f>
        <v>0</v>
      </c>
      <c r="BJ234" s="19" t="s">
        <v>80</v>
      </c>
      <c r="BK234" s="227">
        <f>ROUND(I234*H234,2)</f>
        <v>0</v>
      </c>
      <c r="BL234" s="19" t="s">
        <v>135</v>
      </c>
      <c r="BM234" s="226" t="s">
        <v>577</v>
      </c>
    </row>
    <row r="235" s="2" customFormat="1">
      <c r="A235" s="40"/>
      <c r="B235" s="41"/>
      <c r="C235" s="42"/>
      <c r="D235" s="228" t="s">
        <v>196</v>
      </c>
      <c r="E235" s="42"/>
      <c r="F235" s="229" t="s">
        <v>578</v>
      </c>
      <c r="G235" s="42"/>
      <c r="H235" s="42"/>
      <c r="I235" s="230"/>
      <c r="J235" s="42"/>
      <c r="K235" s="42"/>
      <c r="L235" s="46"/>
      <c r="M235" s="231"/>
      <c r="N235" s="232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196</v>
      </c>
      <c r="AU235" s="19" t="s">
        <v>82</v>
      </c>
    </row>
    <row r="236" s="13" customFormat="1">
      <c r="A236" s="13"/>
      <c r="B236" s="233"/>
      <c r="C236" s="234"/>
      <c r="D236" s="235" t="s">
        <v>198</v>
      </c>
      <c r="E236" s="236" t="s">
        <v>19</v>
      </c>
      <c r="F236" s="237" t="s">
        <v>579</v>
      </c>
      <c r="G236" s="234"/>
      <c r="H236" s="236" t="s">
        <v>19</v>
      </c>
      <c r="I236" s="238"/>
      <c r="J236" s="234"/>
      <c r="K236" s="234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198</v>
      </c>
      <c r="AU236" s="243" t="s">
        <v>82</v>
      </c>
      <c r="AV236" s="13" t="s">
        <v>80</v>
      </c>
      <c r="AW236" s="13" t="s">
        <v>35</v>
      </c>
      <c r="AX236" s="13" t="s">
        <v>73</v>
      </c>
      <c r="AY236" s="243" t="s">
        <v>188</v>
      </c>
    </row>
    <row r="237" s="13" customFormat="1">
      <c r="A237" s="13"/>
      <c r="B237" s="233"/>
      <c r="C237" s="234"/>
      <c r="D237" s="235" t="s">
        <v>198</v>
      </c>
      <c r="E237" s="236" t="s">
        <v>19</v>
      </c>
      <c r="F237" s="237" t="s">
        <v>580</v>
      </c>
      <c r="G237" s="234"/>
      <c r="H237" s="236" t="s">
        <v>19</v>
      </c>
      <c r="I237" s="238"/>
      <c r="J237" s="234"/>
      <c r="K237" s="234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198</v>
      </c>
      <c r="AU237" s="243" t="s">
        <v>82</v>
      </c>
      <c r="AV237" s="13" t="s">
        <v>80</v>
      </c>
      <c r="AW237" s="13" t="s">
        <v>35</v>
      </c>
      <c r="AX237" s="13" t="s">
        <v>73</v>
      </c>
      <c r="AY237" s="243" t="s">
        <v>188</v>
      </c>
    </row>
    <row r="238" s="14" customFormat="1">
      <c r="A238" s="14"/>
      <c r="B238" s="244"/>
      <c r="C238" s="245"/>
      <c r="D238" s="235" t="s">
        <v>198</v>
      </c>
      <c r="E238" s="246" t="s">
        <v>19</v>
      </c>
      <c r="F238" s="247" t="s">
        <v>572</v>
      </c>
      <c r="G238" s="245"/>
      <c r="H238" s="248">
        <v>5.2699999999999996</v>
      </c>
      <c r="I238" s="249"/>
      <c r="J238" s="245"/>
      <c r="K238" s="245"/>
      <c r="L238" s="250"/>
      <c r="M238" s="251"/>
      <c r="N238" s="252"/>
      <c r="O238" s="252"/>
      <c r="P238" s="252"/>
      <c r="Q238" s="252"/>
      <c r="R238" s="252"/>
      <c r="S238" s="252"/>
      <c r="T238" s="25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4" t="s">
        <v>198</v>
      </c>
      <c r="AU238" s="254" t="s">
        <v>82</v>
      </c>
      <c r="AV238" s="14" t="s">
        <v>82</v>
      </c>
      <c r="AW238" s="14" t="s">
        <v>35</v>
      </c>
      <c r="AX238" s="14" t="s">
        <v>73</v>
      </c>
      <c r="AY238" s="254" t="s">
        <v>188</v>
      </c>
    </row>
    <row r="239" s="13" customFormat="1">
      <c r="A239" s="13"/>
      <c r="B239" s="233"/>
      <c r="C239" s="234"/>
      <c r="D239" s="235" t="s">
        <v>198</v>
      </c>
      <c r="E239" s="236" t="s">
        <v>19</v>
      </c>
      <c r="F239" s="237" t="s">
        <v>554</v>
      </c>
      <c r="G239" s="234"/>
      <c r="H239" s="236" t="s">
        <v>19</v>
      </c>
      <c r="I239" s="238"/>
      <c r="J239" s="234"/>
      <c r="K239" s="234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198</v>
      </c>
      <c r="AU239" s="243" t="s">
        <v>82</v>
      </c>
      <c r="AV239" s="13" t="s">
        <v>80</v>
      </c>
      <c r="AW239" s="13" t="s">
        <v>35</v>
      </c>
      <c r="AX239" s="13" t="s">
        <v>73</v>
      </c>
      <c r="AY239" s="243" t="s">
        <v>188</v>
      </c>
    </row>
    <row r="240" s="14" customFormat="1">
      <c r="A240" s="14"/>
      <c r="B240" s="244"/>
      <c r="C240" s="245"/>
      <c r="D240" s="235" t="s">
        <v>198</v>
      </c>
      <c r="E240" s="246" t="s">
        <v>19</v>
      </c>
      <c r="F240" s="247" t="s">
        <v>573</v>
      </c>
      <c r="G240" s="245"/>
      <c r="H240" s="248">
        <v>42.210000000000001</v>
      </c>
      <c r="I240" s="249"/>
      <c r="J240" s="245"/>
      <c r="K240" s="245"/>
      <c r="L240" s="250"/>
      <c r="M240" s="251"/>
      <c r="N240" s="252"/>
      <c r="O240" s="252"/>
      <c r="P240" s="252"/>
      <c r="Q240" s="252"/>
      <c r="R240" s="252"/>
      <c r="S240" s="252"/>
      <c r="T240" s="253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4" t="s">
        <v>198</v>
      </c>
      <c r="AU240" s="254" t="s">
        <v>82</v>
      </c>
      <c r="AV240" s="14" t="s">
        <v>82</v>
      </c>
      <c r="AW240" s="14" t="s">
        <v>35</v>
      </c>
      <c r="AX240" s="14" t="s">
        <v>73</v>
      </c>
      <c r="AY240" s="254" t="s">
        <v>188</v>
      </c>
    </row>
    <row r="241" s="14" customFormat="1">
      <c r="A241" s="14"/>
      <c r="B241" s="244"/>
      <c r="C241" s="245"/>
      <c r="D241" s="235" t="s">
        <v>198</v>
      </c>
      <c r="E241" s="246" t="s">
        <v>19</v>
      </c>
      <c r="F241" s="247" t="s">
        <v>574</v>
      </c>
      <c r="G241" s="245"/>
      <c r="H241" s="248">
        <v>4.1900000000000004</v>
      </c>
      <c r="I241" s="249"/>
      <c r="J241" s="245"/>
      <c r="K241" s="245"/>
      <c r="L241" s="250"/>
      <c r="M241" s="251"/>
      <c r="N241" s="252"/>
      <c r="O241" s="252"/>
      <c r="P241" s="252"/>
      <c r="Q241" s="252"/>
      <c r="R241" s="252"/>
      <c r="S241" s="252"/>
      <c r="T241" s="253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4" t="s">
        <v>198</v>
      </c>
      <c r="AU241" s="254" t="s">
        <v>82</v>
      </c>
      <c r="AV241" s="14" t="s">
        <v>82</v>
      </c>
      <c r="AW241" s="14" t="s">
        <v>35</v>
      </c>
      <c r="AX241" s="14" t="s">
        <v>73</v>
      </c>
      <c r="AY241" s="254" t="s">
        <v>188</v>
      </c>
    </row>
    <row r="242" s="15" customFormat="1">
      <c r="A242" s="15"/>
      <c r="B242" s="255"/>
      <c r="C242" s="256"/>
      <c r="D242" s="235" t="s">
        <v>198</v>
      </c>
      <c r="E242" s="257" t="s">
        <v>19</v>
      </c>
      <c r="F242" s="258" t="s">
        <v>229</v>
      </c>
      <c r="G242" s="256"/>
      <c r="H242" s="259">
        <v>51.670000000000002</v>
      </c>
      <c r="I242" s="260"/>
      <c r="J242" s="256"/>
      <c r="K242" s="256"/>
      <c r="L242" s="261"/>
      <c r="M242" s="262"/>
      <c r="N242" s="263"/>
      <c r="O242" s="263"/>
      <c r="P242" s="263"/>
      <c r="Q242" s="263"/>
      <c r="R242" s="263"/>
      <c r="S242" s="263"/>
      <c r="T242" s="264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65" t="s">
        <v>198</v>
      </c>
      <c r="AU242" s="265" t="s">
        <v>82</v>
      </c>
      <c r="AV242" s="15" t="s">
        <v>135</v>
      </c>
      <c r="AW242" s="15" t="s">
        <v>35</v>
      </c>
      <c r="AX242" s="15" t="s">
        <v>80</v>
      </c>
      <c r="AY242" s="265" t="s">
        <v>188</v>
      </c>
    </row>
    <row r="243" s="2" customFormat="1" ht="16.5" customHeight="1">
      <c r="A243" s="40"/>
      <c r="B243" s="41"/>
      <c r="C243" s="215" t="s">
        <v>7</v>
      </c>
      <c r="D243" s="215" t="s">
        <v>190</v>
      </c>
      <c r="E243" s="216" t="s">
        <v>581</v>
      </c>
      <c r="F243" s="217" t="s">
        <v>582</v>
      </c>
      <c r="G243" s="218" t="s">
        <v>345</v>
      </c>
      <c r="H243" s="219">
        <v>20.748999999999999</v>
      </c>
      <c r="I243" s="220"/>
      <c r="J243" s="221">
        <f>ROUND(I243*H243,2)</f>
        <v>0</v>
      </c>
      <c r="K243" s="217" t="s">
        <v>194</v>
      </c>
      <c r="L243" s="46"/>
      <c r="M243" s="222" t="s">
        <v>19</v>
      </c>
      <c r="N243" s="223" t="s">
        <v>44</v>
      </c>
      <c r="O243" s="86"/>
      <c r="P243" s="224">
        <f>O243*H243</f>
        <v>0</v>
      </c>
      <c r="Q243" s="224">
        <v>1.0606199999999999</v>
      </c>
      <c r="R243" s="224">
        <f>Q243*H243</f>
        <v>22.006804379999995</v>
      </c>
      <c r="S243" s="224">
        <v>0</v>
      </c>
      <c r="T243" s="225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6" t="s">
        <v>135</v>
      </c>
      <c r="AT243" s="226" t="s">
        <v>190</v>
      </c>
      <c r="AU243" s="226" t="s">
        <v>82</v>
      </c>
      <c r="AY243" s="19" t="s">
        <v>188</v>
      </c>
      <c r="BE243" s="227">
        <f>IF(N243="základní",J243,0)</f>
        <v>0</v>
      </c>
      <c r="BF243" s="227">
        <f>IF(N243="snížená",J243,0)</f>
        <v>0</v>
      </c>
      <c r="BG243" s="227">
        <f>IF(N243="zákl. přenesená",J243,0)</f>
        <v>0</v>
      </c>
      <c r="BH243" s="227">
        <f>IF(N243="sníž. přenesená",J243,0)</f>
        <v>0</v>
      </c>
      <c r="BI243" s="227">
        <f>IF(N243="nulová",J243,0)</f>
        <v>0</v>
      </c>
      <c r="BJ243" s="19" t="s">
        <v>80</v>
      </c>
      <c r="BK243" s="227">
        <f>ROUND(I243*H243,2)</f>
        <v>0</v>
      </c>
      <c r="BL243" s="19" t="s">
        <v>135</v>
      </c>
      <c r="BM243" s="226" t="s">
        <v>583</v>
      </c>
    </row>
    <row r="244" s="2" customFormat="1">
      <c r="A244" s="40"/>
      <c r="B244" s="41"/>
      <c r="C244" s="42"/>
      <c r="D244" s="228" t="s">
        <v>196</v>
      </c>
      <c r="E244" s="42"/>
      <c r="F244" s="229" t="s">
        <v>584</v>
      </c>
      <c r="G244" s="42"/>
      <c r="H244" s="42"/>
      <c r="I244" s="230"/>
      <c r="J244" s="42"/>
      <c r="K244" s="42"/>
      <c r="L244" s="46"/>
      <c r="M244" s="231"/>
      <c r="N244" s="232"/>
      <c r="O244" s="86"/>
      <c r="P244" s="86"/>
      <c r="Q244" s="86"/>
      <c r="R244" s="86"/>
      <c r="S244" s="86"/>
      <c r="T244" s="87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196</v>
      </c>
      <c r="AU244" s="19" t="s">
        <v>82</v>
      </c>
    </row>
    <row r="245" s="14" customFormat="1">
      <c r="A245" s="14"/>
      <c r="B245" s="244"/>
      <c r="C245" s="245"/>
      <c r="D245" s="235" t="s">
        <v>198</v>
      </c>
      <c r="E245" s="246" t="s">
        <v>19</v>
      </c>
      <c r="F245" s="247" t="s">
        <v>585</v>
      </c>
      <c r="G245" s="245"/>
      <c r="H245" s="248">
        <v>20.748999999999999</v>
      </c>
      <c r="I245" s="249"/>
      <c r="J245" s="245"/>
      <c r="K245" s="245"/>
      <c r="L245" s="250"/>
      <c r="M245" s="251"/>
      <c r="N245" s="252"/>
      <c r="O245" s="252"/>
      <c r="P245" s="252"/>
      <c r="Q245" s="252"/>
      <c r="R245" s="252"/>
      <c r="S245" s="252"/>
      <c r="T245" s="253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4" t="s">
        <v>198</v>
      </c>
      <c r="AU245" s="254" t="s">
        <v>82</v>
      </c>
      <c r="AV245" s="14" t="s">
        <v>82</v>
      </c>
      <c r="AW245" s="14" t="s">
        <v>35</v>
      </c>
      <c r="AX245" s="14" t="s">
        <v>73</v>
      </c>
      <c r="AY245" s="254" t="s">
        <v>188</v>
      </c>
    </row>
    <row r="246" s="15" customFormat="1">
      <c r="A246" s="15"/>
      <c r="B246" s="255"/>
      <c r="C246" s="256"/>
      <c r="D246" s="235" t="s">
        <v>198</v>
      </c>
      <c r="E246" s="257" t="s">
        <v>19</v>
      </c>
      <c r="F246" s="258" t="s">
        <v>229</v>
      </c>
      <c r="G246" s="256"/>
      <c r="H246" s="259">
        <v>20.748999999999999</v>
      </c>
      <c r="I246" s="260"/>
      <c r="J246" s="256"/>
      <c r="K246" s="256"/>
      <c r="L246" s="261"/>
      <c r="M246" s="262"/>
      <c r="N246" s="263"/>
      <c r="O246" s="263"/>
      <c r="P246" s="263"/>
      <c r="Q246" s="263"/>
      <c r="R246" s="263"/>
      <c r="S246" s="263"/>
      <c r="T246" s="264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65" t="s">
        <v>198</v>
      </c>
      <c r="AU246" s="265" t="s">
        <v>82</v>
      </c>
      <c r="AV246" s="15" t="s">
        <v>135</v>
      </c>
      <c r="AW246" s="15" t="s">
        <v>35</v>
      </c>
      <c r="AX246" s="15" t="s">
        <v>80</v>
      </c>
      <c r="AY246" s="265" t="s">
        <v>188</v>
      </c>
    </row>
    <row r="247" s="12" customFormat="1" ht="22.8" customHeight="1">
      <c r="A247" s="12"/>
      <c r="B247" s="199"/>
      <c r="C247" s="200"/>
      <c r="D247" s="201" t="s">
        <v>72</v>
      </c>
      <c r="E247" s="213" t="s">
        <v>129</v>
      </c>
      <c r="F247" s="213" t="s">
        <v>230</v>
      </c>
      <c r="G247" s="200"/>
      <c r="H247" s="200"/>
      <c r="I247" s="203"/>
      <c r="J247" s="214">
        <f>BK247</f>
        <v>0</v>
      </c>
      <c r="K247" s="200"/>
      <c r="L247" s="205"/>
      <c r="M247" s="206"/>
      <c r="N247" s="207"/>
      <c r="O247" s="207"/>
      <c r="P247" s="208">
        <f>SUM(P248:P274)</f>
        <v>0</v>
      </c>
      <c r="Q247" s="207"/>
      <c r="R247" s="208">
        <f>SUM(R248:R274)</f>
        <v>9.0447934400000012</v>
      </c>
      <c r="S247" s="207"/>
      <c r="T247" s="209">
        <f>SUM(T248:T274)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10" t="s">
        <v>80</v>
      </c>
      <c r="AT247" s="211" t="s">
        <v>72</v>
      </c>
      <c r="AU247" s="211" t="s">
        <v>80</v>
      </c>
      <c r="AY247" s="210" t="s">
        <v>188</v>
      </c>
      <c r="BK247" s="212">
        <f>SUM(BK248:BK274)</f>
        <v>0</v>
      </c>
    </row>
    <row r="248" s="2" customFormat="1" ht="21.75" customHeight="1">
      <c r="A248" s="40"/>
      <c r="B248" s="41"/>
      <c r="C248" s="215" t="s">
        <v>389</v>
      </c>
      <c r="D248" s="215" t="s">
        <v>190</v>
      </c>
      <c r="E248" s="216" t="s">
        <v>586</v>
      </c>
      <c r="F248" s="217" t="s">
        <v>587</v>
      </c>
      <c r="G248" s="218" t="s">
        <v>193</v>
      </c>
      <c r="H248" s="219">
        <v>3.468</v>
      </c>
      <c r="I248" s="220"/>
      <c r="J248" s="221">
        <f>ROUND(I248*H248,2)</f>
        <v>0</v>
      </c>
      <c r="K248" s="217" t="s">
        <v>194</v>
      </c>
      <c r="L248" s="46"/>
      <c r="M248" s="222" t="s">
        <v>19</v>
      </c>
      <c r="N248" s="223" t="s">
        <v>44</v>
      </c>
      <c r="O248" s="86"/>
      <c r="P248" s="224">
        <f>O248*H248</f>
        <v>0</v>
      </c>
      <c r="Q248" s="224">
        <v>2.45329</v>
      </c>
      <c r="R248" s="224">
        <f>Q248*H248</f>
        <v>8.5080097200000004</v>
      </c>
      <c r="S248" s="224">
        <v>0</v>
      </c>
      <c r="T248" s="225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6" t="s">
        <v>135</v>
      </c>
      <c r="AT248" s="226" t="s">
        <v>190</v>
      </c>
      <c r="AU248" s="226" t="s">
        <v>82</v>
      </c>
      <c r="AY248" s="19" t="s">
        <v>188</v>
      </c>
      <c r="BE248" s="227">
        <f>IF(N248="základní",J248,0)</f>
        <v>0</v>
      </c>
      <c r="BF248" s="227">
        <f>IF(N248="snížená",J248,0)</f>
        <v>0</v>
      </c>
      <c r="BG248" s="227">
        <f>IF(N248="zákl. přenesená",J248,0)</f>
        <v>0</v>
      </c>
      <c r="BH248" s="227">
        <f>IF(N248="sníž. přenesená",J248,0)</f>
        <v>0</v>
      </c>
      <c r="BI248" s="227">
        <f>IF(N248="nulová",J248,0)</f>
        <v>0</v>
      </c>
      <c r="BJ248" s="19" t="s">
        <v>80</v>
      </c>
      <c r="BK248" s="227">
        <f>ROUND(I248*H248,2)</f>
        <v>0</v>
      </c>
      <c r="BL248" s="19" t="s">
        <v>135</v>
      </c>
      <c r="BM248" s="226" t="s">
        <v>588</v>
      </c>
    </row>
    <row r="249" s="2" customFormat="1">
      <c r="A249" s="40"/>
      <c r="B249" s="41"/>
      <c r="C249" s="42"/>
      <c r="D249" s="228" t="s">
        <v>196</v>
      </c>
      <c r="E249" s="42"/>
      <c r="F249" s="229" t="s">
        <v>589</v>
      </c>
      <c r="G249" s="42"/>
      <c r="H249" s="42"/>
      <c r="I249" s="230"/>
      <c r="J249" s="42"/>
      <c r="K249" s="42"/>
      <c r="L249" s="46"/>
      <c r="M249" s="231"/>
      <c r="N249" s="232"/>
      <c r="O249" s="86"/>
      <c r="P249" s="86"/>
      <c r="Q249" s="86"/>
      <c r="R249" s="86"/>
      <c r="S249" s="86"/>
      <c r="T249" s="87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196</v>
      </c>
      <c r="AU249" s="19" t="s">
        <v>82</v>
      </c>
    </row>
    <row r="250" s="13" customFormat="1">
      <c r="A250" s="13"/>
      <c r="B250" s="233"/>
      <c r="C250" s="234"/>
      <c r="D250" s="235" t="s">
        <v>198</v>
      </c>
      <c r="E250" s="236" t="s">
        <v>19</v>
      </c>
      <c r="F250" s="237" t="s">
        <v>469</v>
      </c>
      <c r="G250" s="234"/>
      <c r="H250" s="236" t="s">
        <v>19</v>
      </c>
      <c r="I250" s="238"/>
      <c r="J250" s="234"/>
      <c r="K250" s="234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198</v>
      </c>
      <c r="AU250" s="243" t="s">
        <v>82</v>
      </c>
      <c r="AV250" s="13" t="s">
        <v>80</v>
      </c>
      <c r="AW250" s="13" t="s">
        <v>35</v>
      </c>
      <c r="AX250" s="13" t="s">
        <v>73</v>
      </c>
      <c r="AY250" s="243" t="s">
        <v>188</v>
      </c>
    </row>
    <row r="251" s="13" customFormat="1">
      <c r="A251" s="13"/>
      <c r="B251" s="233"/>
      <c r="C251" s="234"/>
      <c r="D251" s="235" t="s">
        <v>198</v>
      </c>
      <c r="E251" s="236" t="s">
        <v>19</v>
      </c>
      <c r="F251" s="237" t="s">
        <v>470</v>
      </c>
      <c r="G251" s="234"/>
      <c r="H251" s="236" t="s">
        <v>19</v>
      </c>
      <c r="I251" s="238"/>
      <c r="J251" s="234"/>
      <c r="K251" s="234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198</v>
      </c>
      <c r="AU251" s="243" t="s">
        <v>82</v>
      </c>
      <c r="AV251" s="13" t="s">
        <v>80</v>
      </c>
      <c r="AW251" s="13" t="s">
        <v>35</v>
      </c>
      <c r="AX251" s="13" t="s">
        <v>73</v>
      </c>
      <c r="AY251" s="243" t="s">
        <v>188</v>
      </c>
    </row>
    <row r="252" s="14" customFormat="1">
      <c r="A252" s="14"/>
      <c r="B252" s="244"/>
      <c r="C252" s="245"/>
      <c r="D252" s="235" t="s">
        <v>198</v>
      </c>
      <c r="E252" s="246" t="s">
        <v>19</v>
      </c>
      <c r="F252" s="247" t="s">
        <v>590</v>
      </c>
      <c r="G252" s="245"/>
      <c r="H252" s="248">
        <v>2.1480000000000001</v>
      </c>
      <c r="I252" s="249"/>
      <c r="J252" s="245"/>
      <c r="K252" s="245"/>
      <c r="L252" s="250"/>
      <c r="M252" s="251"/>
      <c r="N252" s="252"/>
      <c r="O252" s="252"/>
      <c r="P252" s="252"/>
      <c r="Q252" s="252"/>
      <c r="R252" s="252"/>
      <c r="S252" s="252"/>
      <c r="T252" s="253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4" t="s">
        <v>198</v>
      </c>
      <c r="AU252" s="254" t="s">
        <v>82</v>
      </c>
      <c r="AV252" s="14" t="s">
        <v>82</v>
      </c>
      <c r="AW252" s="14" t="s">
        <v>35</v>
      </c>
      <c r="AX252" s="14" t="s">
        <v>73</v>
      </c>
      <c r="AY252" s="254" t="s">
        <v>188</v>
      </c>
    </row>
    <row r="253" s="14" customFormat="1">
      <c r="A253" s="14"/>
      <c r="B253" s="244"/>
      <c r="C253" s="245"/>
      <c r="D253" s="235" t="s">
        <v>198</v>
      </c>
      <c r="E253" s="246" t="s">
        <v>19</v>
      </c>
      <c r="F253" s="247" t="s">
        <v>591</v>
      </c>
      <c r="G253" s="245"/>
      <c r="H253" s="248">
        <v>1.3200000000000001</v>
      </c>
      <c r="I253" s="249"/>
      <c r="J253" s="245"/>
      <c r="K253" s="245"/>
      <c r="L253" s="250"/>
      <c r="M253" s="251"/>
      <c r="N253" s="252"/>
      <c r="O253" s="252"/>
      <c r="P253" s="252"/>
      <c r="Q253" s="252"/>
      <c r="R253" s="252"/>
      <c r="S253" s="252"/>
      <c r="T253" s="253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4" t="s">
        <v>198</v>
      </c>
      <c r="AU253" s="254" t="s">
        <v>82</v>
      </c>
      <c r="AV253" s="14" t="s">
        <v>82</v>
      </c>
      <c r="AW253" s="14" t="s">
        <v>35</v>
      </c>
      <c r="AX253" s="14" t="s">
        <v>73</v>
      </c>
      <c r="AY253" s="254" t="s">
        <v>188</v>
      </c>
    </row>
    <row r="254" s="15" customFormat="1">
      <c r="A254" s="15"/>
      <c r="B254" s="255"/>
      <c r="C254" s="256"/>
      <c r="D254" s="235" t="s">
        <v>198</v>
      </c>
      <c r="E254" s="257" t="s">
        <v>19</v>
      </c>
      <c r="F254" s="258" t="s">
        <v>229</v>
      </c>
      <c r="G254" s="256"/>
      <c r="H254" s="259">
        <v>3.468</v>
      </c>
      <c r="I254" s="260"/>
      <c r="J254" s="256"/>
      <c r="K254" s="256"/>
      <c r="L254" s="261"/>
      <c r="M254" s="262"/>
      <c r="N254" s="263"/>
      <c r="O254" s="263"/>
      <c r="P254" s="263"/>
      <c r="Q254" s="263"/>
      <c r="R254" s="263"/>
      <c r="S254" s="263"/>
      <c r="T254" s="264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65" t="s">
        <v>198</v>
      </c>
      <c r="AU254" s="265" t="s">
        <v>82</v>
      </c>
      <c r="AV254" s="15" t="s">
        <v>135</v>
      </c>
      <c r="AW254" s="15" t="s">
        <v>35</v>
      </c>
      <c r="AX254" s="15" t="s">
        <v>80</v>
      </c>
      <c r="AY254" s="265" t="s">
        <v>188</v>
      </c>
    </row>
    <row r="255" s="2" customFormat="1" ht="16.5" customHeight="1">
      <c r="A255" s="40"/>
      <c r="B255" s="41"/>
      <c r="C255" s="215" t="s">
        <v>396</v>
      </c>
      <c r="D255" s="215" t="s">
        <v>190</v>
      </c>
      <c r="E255" s="216" t="s">
        <v>592</v>
      </c>
      <c r="F255" s="217" t="s">
        <v>593</v>
      </c>
      <c r="G255" s="218" t="s">
        <v>243</v>
      </c>
      <c r="H255" s="219">
        <v>23.122</v>
      </c>
      <c r="I255" s="220"/>
      <c r="J255" s="221">
        <f>ROUND(I255*H255,2)</f>
        <v>0</v>
      </c>
      <c r="K255" s="217" t="s">
        <v>194</v>
      </c>
      <c r="L255" s="46"/>
      <c r="M255" s="222" t="s">
        <v>19</v>
      </c>
      <c r="N255" s="223" t="s">
        <v>44</v>
      </c>
      <c r="O255" s="86"/>
      <c r="P255" s="224">
        <f>O255*H255</f>
        <v>0</v>
      </c>
      <c r="Q255" s="224">
        <v>0.0027499999999999998</v>
      </c>
      <c r="R255" s="224">
        <f>Q255*H255</f>
        <v>0.063585499999999989</v>
      </c>
      <c r="S255" s="224">
        <v>0</v>
      </c>
      <c r="T255" s="225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6" t="s">
        <v>135</v>
      </c>
      <c r="AT255" s="226" t="s">
        <v>190</v>
      </c>
      <c r="AU255" s="226" t="s">
        <v>82</v>
      </c>
      <c r="AY255" s="19" t="s">
        <v>188</v>
      </c>
      <c r="BE255" s="227">
        <f>IF(N255="základní",J255,0)</f>
        <v>0</v>
      </c>
      <c r="BF255" s="227">
        <f>IF(N255="snížená",J255,0)</f>
        <v>0</v>
      </c>
      <c r="BG255" s="227">
        <f>IF(N255="zákl. přenesená",J255,0)</f>
        <v>0</v>
      </c>
      <c r="BH255" s="227">
        <f>IF(N255="sníž. přenesená",J255,0)</f>
        <v>0</v>
      </c>
      <c r="BI255" s="227">
        <f>IF(N255="nulová",J255,0)</f>
        <v>0</v>
      </c>
      <c r="BJ255" s="19" t="s">
        <v>80</v>
      </c>
      <c r="BK255" s="227">
        <f>ROUND(I255*H255,2)</f>
        <v>0</v>
      </c>
      <c r="BL255" s="19" t="s">
        <v>135</v>
      </c>
      <c r="BM255" s="226" t="s">
        <v>594</v>
      </c>
    </row>
    <row r="256" s="2" customFormat="1">
      <c r="A256" s="40"/>
      <c r="B256" s="41"/>
      <c r="C256" s="42"/>
      <c r="D256" s="228" t="s">
        <v>196</v>
      </c>
      <c r="E256" s="42"/>
      <c r="F256" s="229" t="s">
        <v>595</v>
      </c>
      <c r="G256" s="42"/>
      <c r="H256" s="42"/>
      <c r="I256" s="230"/>
      <c r="J256" s="42"/>
      <c r="K256" s="42"/>
      <c r="L256" s="46"/>
      <c r="M256" s="231"/>
      <c r="N256" s="232"/>
      <c r="O256" s="86"/>
      <c r="P256" s="86"/>
      <c r="Q256" s="86"/>
      <c r="R256" s="86"/>
      <c r="S256" s="86"/>
      <c r="T256" s="87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196</v>
      </c>
      <c r="AU256" s="19" t="s">
        <v>82</v>
      </c>
    </row>
    <row r="257" s="13" customFormat="1">
      <c r="A257" s="13"/>
      <c r="B257" s="233"/>
      <c r="C257" s="234"/>
      <c r="D257" s="235" t="s">
        <v>198</v>
      </c>
      <c r="E257" s="236" t="s">
        <v>19</v>
      </c>
      <c r="F257" s="237" t="s">
        <v>469</v>
      </c>
      <c r="G257" s="234"/>
      <c r="H257" s="236" t="s">
        <v>19</v>
      </c>
      <c r="I257" s="238"/>
      <c r="J257" s="234"/>
      <c r="K257" s="234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198</v>
      </c>
      <c r="AU257" s="243" t="s">
        <v>82</v>
      </c>
      <c r="AV257" s="13" t="s">
        <v>80</v>
      </c>
      <c r="AW257" s="13" t="s">
        <v>35</v>
      </c>
      <c r="AX257" s="13" t="s">
        <v>73</v>
      </c>
      <c r="AY257" s="243" t="s">
        <v>188</v>
      </c>
    </row>
    <row r="258" s="13" customFormat="1">
      <c r="A258" s="13"/>
      <c r="B258" s="233"/>
      <c r="C258" s="234"/>
      <c r="D258" s="235" t="s">
        <v>198</v>
      </c>
      <c r="E258" s="236" t="s">
        <v>19</v>
      </c>
      <c r="F258" s="237" t="s">
        <v>470</v>
      </c>
      <c r="G258" s="234"/>
      <c r="H258" s="236" t="s">
        <v>19</v>
      </c>
      <c r="I258" s="238"/>
      <c r="J258" s="234"/>
      <c r="K258" s="234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198</v>
      </c>
      <c r="AU258" s="243" t="s">
        <v>82</v>
      </c>
      <c r="AV258" s="13" t="s">
        <v>80</v>
      </c>
      <c r="AW258" s="13" t="s">
        <v>35</v>
      </c>
      <c r="AX258" s="13" t="s">
        <v>73</v>
      </c>
      <c r="AY258" s="243" t="s">
        <v>188</v>
      </c>
    </row>
    <row r="259" s="14" customFormat="1">
      <c r="A259" s="14"/>
      <c r="B259" s="244"/>
      <c r="C259" s="245"/>
      <c r="D259" s="235" t="s">
        <v>198</v>
      </c>
      <c r="E259" s="246" t="s">
        <v>19</v>
      </c>
      <c r="F259" s="247" t="s">
        <v>596</v>
      </c>
      <c r="G259" s="245"/>
      <c r="H259" s="248">
        <v>12.881</v>
      </c>
      <c r="I259" s="249"/>
      <c r="J259" s="245"/>
      <c r="K259" s="245"/>
      <c r="L259" s="250"/>
      <c r="M259" s="251"/>
      <c r="N259" s="252"/>
      <c r="O259" s="252"/>
      <c r="P259" s="252"/>
      <c r="Q259" s="252"/>
      <c r="R259" s="252"/>
      <c r="S259" s="252"/>
      <c r="T259" s="253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4" t="s">
        <v>198</v>
      </c>
      <c r="AU259" s="254" t="s">
        <v>82</v>
      </c>
      <c r="AV259" s="14" t="s">
        <v>82</v>
      </c>
      <c r="AW259" s="14" t="s">
        <v>35</v>
      </c>
      <c r="AX259" s="14" t="s">
        <v>73</v>
      </c>
      <c r="AY259" s="254" t="s">
        <v>188</v>
      </c>
    </row>
    <row r="260" s="14" customFormat="1">
      <c r="A260" s="14"/>
      <c r="B260" s="244"/>
      <c r="C260" s="245"/>
      <c r="D260" s="235" t="s">
        <v>198</v>
      </c>
      <c r="E260" s="246" t="s">
        <v>19</v>
      </c>
      <c r="F260" s="247" t="s">
        <v>597</v>
      </c>
      <c r="G260" s="245"/>
      <c r="H260" s="248">
        <v>10.241</v>
      </c>
      <c r="I260" s="249"/>
      <c r="J260" s="245"/>
      <c r="K260" s="245"/>
      <c r="L260" s="250"/>
      <c r="M260" s="251"/>
      <c r="N260" s="252"/>
      <c r="O260" s="252"/>
      <c r="P260" s="252"/>
      <c r="Q260" s="252"/>
      <c r="R260" s="252"/>
      <c r="S260" s="252"/>
      <c r="T260" s="253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4" t="s">
        <v>198</v>
      </c>
      <c r="AU260" s="254" t="s">
        <v>82</v>
      </c>
      <c r="AV260" s="14" t="s">
        <v>82</v>
      </c>
      <c r="AW260" s="14" t="s">
        <v>35</v>
      </c>
      <c r="AX260" s="14" t="s">
        <v>73</v>
      </c>
      <c r="AY260" s="254" t="s">
        <v>188</v>
      </c>
    </row>
    <row r="261" s="15" customFormat="1">
      <c r="A261" s="15"/>
      <c r="B261" s="255"/>
      <c r="C261" s="256"/>
      <c r="D261" s="235" t="s">
        <v>198</v>
      </c>
      <c r="E261" s="257" t="s">
        <v>19</v>
      </c>
      <c r="F261" s="258" t="s">
        <v>229</v>
      </c>
      <c r="G261" s="256"/>
      <c r="H261" s="259">
        <v>23.122</v>
      </c>
      <c r="I261" s="260"/>
      <c r="J261" s="256"/>
      <c r="K261" s="256"/>
      <c r="L261" s="261"/>
      <c r="M261" s="262"/>
      <c r="N261" s="263"/>
      <c r="O261" s="263"/>
      <c r="P261" s="263"/>
      <c r="Q261" s="263"/>
      <c r="R261" s="263"/>
      <c r="S261" s="263"/>
      <c r="T261" s="264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5" t="s">
        <v>198</v>
      </c>
      <c r="AU261" s="265" t="s">
        <v>82</v>
      </c>
      <c r="AV261" s="15" t="s">
        <v>135</v>
      </c>
      <c r="AW261" s="15" t="s">
        <v>35</v>
      </c>
      <c r="AX261" s="15" t="s">
        <v>80</v>
      </c>
      <c r="AY261" s="265" t="s">
        <v>188</v>
      </c>
    </row>
    <row r="262" s="2" customFormat="1" ht="16.5" customHeight="1">
      <c r="A262" s="40"/>
      <c r="B262" s="41"/>
      <c r="C262" s="215" t="s">
        <v>403</v>
      </c>
      <c r="D262" s="215" t="s">
        <v>190</v>
      </c>
      <c r="E262" s="216" t="s">
        <v>598</v>
      </c>
      <c r="F262" s="217" t="s">
        <v>599</v>
      </c>
      <c r="G262" s="218" t="s">
        <v>243</v>
      </c>
      <c r="H262" s="219">
        <v>23.122</v>
      </c>
      <c r="I262" s="220"/>
      <c r="J262" s="221">
        <f>ROUND(I262*H262,2)</f>
        <v>0</v>
      </c>
      <c r="K262" s="217" t="s">
        <v>194</v>
      </c>
      <c r="L262" s="46"/>
      <c r="M262" s="222" t="s">
        <v>19</v>
      </c>
      <c r="N262" s="223" t="s">
        <v>44</v>
      </c>
      <c r="O262" s="86"/>
      <c r="P262" s="224">
        <f>O262*H262</f>
        <v>0</v>
      </c>
      <c r="Q262" s="224">
        <v>0</v>
      </c>
      <c r="R262" s="224">
        <f>Q262*H262</f>
        <v>0</v>
      </c>
      <c r="S262" s="224">
        <v>0</v>
      </c>
      <c r="T262" s="225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6" t="s">
        <v>135</v>
      </c>
      <c r="AT262" s="226" t="s">
        <v>190</v>
      </c>
      <c r="AU262" s="226" t="s">
        <v>82</v>
      </c>
      <c r="AY262" s="19" t="s">
        <v>188</v>
      </c>
      <c r="BE262" s="227">
        <f>IF(N262="základní",J262,0)</f>
        <v>0</v>
      </c>
      <c r="BF262" s="227">
        <f>IF(N262="snížená",J262,0)</f>
        <v>0</v>
      </c>
      <c r="BG262" s="227">
        <f>IF(N262="zákl. přenesená",J262,0)</f>
        <v>0</v>
      </c>
      <c r="BH262" s="227">
        <f>IF(N262="sníž. přenesená",J262,0)</f>
        <v>0</v>
      </c>
      <c r="BI262" s="227">
        <f>IF(N262="nulová",J262,0)</f>
        <v>0</v>
      </c>
      <c r="BJ262" s="19" t="s">
        <v>80</v>
      </c>
      <c r="BK262" s="227">
        <f>ROUND(I262*H262,2)</f>
        <v>0</v>
      </c>
      <c r="BL262" s="19" t="s">
        <v>135</v>
      </c>
      <c r="BM262" s="226" t="s">
        <v>600</v>
      </c>
    </row>
    <row r="263" s="2" customFormat="1">
      <c r="A263" s="40"/>
      <c r="B263" s="41"/>
      <c r="C263" s="42"/>
      <c r="D263" s="228" t="s">
        <v>196</v>
      </c>
      <c r="E263" s="42"/>
      <c r="F263" s="229" t="s">
        <v>601</v>
      </c>
      <c r="G263" s="42"/>
      <c r="H263" s="42"/>
      <c r="I263" s="230"/>
      <c r="J263" s="42"/>
      <c r="K263" s="42"/>
      <c r="L263" s="46"/>
      <c r="M263" s="231"/>
      <c r="N263" s="232"/>
      <c r="O263" s="86"/>
      <c r="P263" s="86"/>
      <c r="Q263" s="86"/>
      <c r="R263" s="86"/>
      <c r="S263" s="86"/>
      <c r="T263" s="87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196</v>
      </c>
      <c r="AU263" s="19" t="s">
        <v>82</v>
      </c>
    </row>
    <row r="264" s="13" customFormat="1">
      <c r="A264" s="13"/>
      <c r="B264" s="233"/>
      <c r="C264" s="234"/>
      <c r="D264" s="235" t="s">
        <v>198</v>
      </c>
      <c r="E264" s="236" t="s">
        <v>19</v>
      </c>
      <c r="F264" s="237" t="s">
        <v>469</v>
      </c>
      <c r="G264" s="234"/>
      <c r="H264" s="236" t="s">
        <v>19</v>
      </c>
      <c r="I264" s="238"/>
      <c r="J264" s="234"/>
      <c r="K264" s="234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198</v>
      </c>
      <c r="AU264" s="243" t="s">
        <v>82</v>
      </c>
      <c r="AV264" s="13" t="s">
        <v>80</v>
      </c>
      <c r="AW264" s="13" t="s">
        <v>35</v>
      </c>
      <c r="AX264" s="13" t="s">
        <v>73</v>
      </c>
      <c r="AY264" s="243" t="s">
        <v>188</v>
      </c>
    </row>
    <row r="265" s="13" customFormat="1">
      <c r="A265" s="13"/>
      <c r="B265" s="233"/>
      <c r="C265" s="234"/>
      <c r="D265" s="235" t="s">
        <v>198</v>
      </c>
      <c r="E265" s="236" t="s">
        <v>19</v>
      </c>
      <c r="F265" s="237" t="s">
        <v>470</v>
      </c>
      <c r="G265" s="234"/>
      <c r="H265" s="236" t="s">
        <v>19</v>
      </c>
      <c r="I265" s="238"/>
      <c r="J265" s="234"/>
      <c r="K265" s="234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198</v>
      </c>
      <c r="AU265" s="243" t="s">
        <v>82</v>
      </c>
      <c r="AV265" s="13" t="s">
        <v>80</v>
      </c>
      <c r="AW265" s="13" t="s">
        <v>35</v>
      </c>
      <c r="AX265" s="13" t="s">
        <v>73</v>
      </c>
      <c r="AY265" s="243" t="s">
        <v>188</v>
      </c>
    </row>
    <row r="266" s="14" customFormat="1">
      <c r="A266" s="14"/>
      <c r="B266" s="244"/>
      <c r="C266" s="245"/>
      <c r="D266" s="235" t="s">
        <v>198</v>
      </c>
      <c r="E266" s="246" t="s">
        <v>19</v>
      </c>
      <c r="F266" s="247" t="s">
        <v>596</v>
      </c>
      <c r="G266" s="245"/>
      <c r="H266" s="248">
        <v>12.881</v>
      </c>
      <c r="I266" s="249"/>
      <c r="J266" s="245"/>
      <c r="K266" s="245"/>
      <c r="L266" s="250"/>
      <c r="M266" s="251"/>
      <c r="N266" s="252"/>
      <c r="O266" s="252"/>
      <c r="P266" s="252"/>
      <c r="Q266" s="252"/>
      <c r="R266" s="252"/>
      <c r="S266" s="252"/>
      <c r="T266" s="253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4" t="s">
        <v>198</v>
      </c>
      <c r="AU266" s="254" t="s">
        <v>82</v>
      </c>
      <c r="AV266" s="14" t="s">
        <v>82</v>
      </c>
      <c r="AW266" s="14" t="s">
        <v>35</v>
      </c>
      <c r="AX266" s="14" t="s">
        <v>73</v>
      </c>
      <c r="AY266" s="254" t="s">
        <v>188</v>
      </c>
    </row>
    <row r="267" s="14" customFormat="1">
      <c r="A267" s="14"/>
      <c r="B267" s="244"/>
      <c r="C267" s="245"/>
      <c r="D267" s="235" t="s">
        <v>198</v>
      </c>
      <c r="E267" s="246" t="s">
        <v>19</v>
      </c>
      <c r="F267" s="247" t="s">
        <v>597</v>
      </c>
      <c r="G267" s="245"/>
      <c r="H267" s="248">
        <v>10.241</v>
      </c>
      <c r="I267" s="249"/>
      <c r="J267" s="245"/>
      <c r="K267" s="245"/>
      <c r="L267" s="250"/>
      <c r="M267" s="251"/>
      <c r="N267" s="252"/>
      <c r="O267" s="252"/>
      <c r="P267" s="252"/>
      <c r="Q267" s="252"/>
      <c r="R267" s="252"/>
      <c r="S267" s="252"/>
      <c r="T267" s="25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4" t="s">
        <v>198</v>
      </c>
      <c r="AU267" s="254" t="s">
        <v>82</v>
      </c>
      <c r="AV267" s="14" t="s">
        <v>82</v>
      </c>
      <c r="AW267" s="14" t="s">
        <v>35</v>
      </c>
      <c r="AX267" s="14" t="s">
        <v>73</v>
      </c>
      <c r="AY267" s="254" t="s">
        <v>188</v>
      </c>
    </row>
    <row r="268" s="15" customFormat="1">
      <c r="A268" s="15"/>
      <c r="B268" s="255"/>
      <c r="C268" s="256"/>
      <c r="D268" s="235" t="s">
        <v>198</v>
      </c>
      <c r="E268" s="257" t="s">
        <v>19</v>
      </c>
      <c r="F268" s="258" t="s">
        <v>229</v>
      </c>
      <c r="G268" s="256"/>
      <c r="H268" s="259">
        <v>23.122</v>
      </c>
      <c r="I268" s="260"/>
      <c r="J268" s="256"/>
      <c r="K268" s="256"/>
      <c r="L268" s="261"/>
      <c r="M268" s="262"/>
      <c r="N268" s="263"/>
      <c r="O268" s="263"/>
      <c r="P268" s="263"/>
      <c r="Q268" s="263"/>
      <c r="R268" s="263"/>
      <c r="S268" s="263"/>
      <c r="T268" s="264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65" t="s">
        <v>198</v>
      </c>
      <c r="AU268" s="265" t="s">
        <v>82</v>
      </c>
      <c r="AV268" s="15" t="s">
        <v>135</v>
      </c>
      <c r="AW268" s="15" t="s">
        <v>35</v>
      </c>
      <c r="AX268" s="15" t="s">
        <v>80</v>
      </c>
      <c r="AY268" s="265" t="s">
        <v>188</v>
      </c>
    </row>
    <row r="269" s="2" customFormat="1" ht="24.15" customHeight="1">
      <c r="A269" s="40"/>
      <c r="B269" s="41"/>
      <c r="C269" s="215" t="s">
        <v>412</v>
      </c>
      <c r="D269" s="215" t="s">
        <v>190</v>
      </c>
      <c r="E269" s="216" t="s">
        <v>602</v>
      </c>
      <c r="F269" s="217" t="s">
        <v>603</v>
      </c>
      <c r="G269" s="218" t="s">
        <v>345</v>
      </c>
      <c r="H269" s="219">
        <v>0.45100000000000001</v>
      </c>
      <c r="I269" s="220"/>
      <c r="J269" s="221">
        <f>ROUND(I269*H269,2)</f>
        <v>0</v>
      </c>
      <c r="K269" s="217" t="s">
        <v>194</v>
      </c>
      <c r="L269" s="46"/>
      <c r="M269" s="222" t="s">
        <v>19</v>
      </c>
      <c r="N269" s="223" t="s">
        <v>44</v>
      </c>
      <c r="O269" s="86"/>
      <c r="P269" s="224">
        <f>O269*H269</f>
        <v>0</v>
      </c>
      <c r="Q269" s="224">
        <v>1.04922</v>
      </c>
      <c r="R269" s="224">
        <f>Q269*H269</f>
        <v>0.47319822000000006</v>
      </c>
      <c r="S269" s="224">
        <v>0</v>
      </c>
      <c r="T269" s="225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6" t="s">
        <v>135</v>
      </c>
      <c r="AT269" s="226" t="s">
        <v>190</v>
      </c>
      <c r="AU269" s="226" t="s">
        <v>82</v>
      </c>
      <c r="AY269" s="19" t="s">
        <v>188</v>
      </c>
      <c r="BE269" s="227">
        <f>IF(N269="základní",J269,0)</f>
        <v>0</v>
      </c>
      <c r="BF269" s="227">
        <f>IF(N269="snížená",J269,0)</f>
        <v>0</v>
      </c>
      <c r="BG269" s="227">
        <f>IF(N269="zákl. přenesená",J269,0)</f>
        <v>0</v>
      </c>
      <c r="BH269" s="227">
        <f>IF(N269="sníž. přenesená",J269,0)</f>
        <v>0</v>
      </c>
      <c r="BI269" s="227">
        <f>IF(N269="nulová",J269,0)</f>
        <v>0</v>
      </c>
      <c r="BJ269" s="19" t="s">
        <v>80</v>
      </c>
      <c r="BK269" s="227">
        <f>ROUND(I269*H269,2)</f>
        <v>0</v>
      </c>
      <c r="BL269" s="19" t="s">
        <v>135</v>
      </c>
      <c r="BM269" s="226" t="s">
        <v>604</v>
      </c>
    </row>
    <row r="270" s="2" customFormat="1">
      <c r="A270" s="40"/>
      <c r="B270" s="41"/>
      <c r="C270" s="42"/>
      <c r="D270" s="228" t="s">
        <v>196</v>
      </c>
      <c r="E270" s="42"/>
      <c r="F270" s="229" t="s">
        <v>605</v>
      </c>
      <c r="G270" s="42"/>
      <c r="H270" s="42"/>
      <c r="I270" s="230"/>
      <c r="J270" s="42"/>
      <c r="K270" s="42"/>
      <c r="L270" s="46"/>
      <c r="M270" s="231"/>
      <c r="N270" s="232"/>
      <c r="O270" s="86"/>
      <c r="P270" s="86"/>
      <c r="Q270" s="86"/>
      <c r="R270" s="86"/>
      <c r="S270" s="86"/>
      <c r="T270" s="87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196</v>
      </c>
      <c r="AU270" s="19" t="s">
        <v>82</v>
      </c>
    </row>
    <row r="271" s="13" customFormat="1">
      <c r="A271" s="13"/>
      <c r="B271" s="233"/>
      <c r="C271" s="234"/>
      <c r="D271" s="235" t="s">
        <v>198</v>
      </c>
      <c r="E271" s="236" t="s">
        <v>19</v>
      </c>
      <c r="F271" s="237" t="s">
        <v>469</v>
      </c>
      <c r="G271" s="234"/>
      <c r="H271" s="236" t="s">
        <v>19</v>
      </c>
      <c r="I271" s="238"/>
      <c r="J271" s="234"/>
      <c r="K271" s="234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198</v>
      </c>
      <c r="AU271" s="243" t="s">
        <v>82</v>
      </c>
      <c r="AV271" s="13" t="s">
        <v>80</v>
      </c>
      <c r="AW271" s="13" t="s">
        <v>35</v>
      </c>
      <c r="AX271" s="13" t="s">
        <v>73</v>
      </c>
      <c r="AY271" s="243" t="s">
        <v>188</v>
      </c>
    </row>
    <row r="272" s="13" customFormat="1">
      <c r="A272" s="13"/>
      <c r="B272" s="233"/>
      <c r="C272" s="234"/>
      <c r="D272" s="235" t="s">
        <v>198</v>
      </c>
      <c r="E272" s="236" t="s">
        <v>19</v>
      </c>
      <c r="F272" s="237" t="s">
        <v>470</v>
      </c>
      <c r="G272" s="234"/>
      <c r="H272" s="236" t="s">
        <v>19</v>
      </c>
      <c r="I272" s="238"/>
      <c r="J272" s="234"/>
      <c r="K272" s="234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198</v>
      </c>
      <c r="AU272" s="243" t="s">
        <v>82</v>
      </c>
      <c r="AV272" s="13" t="s">
        <v>80</v>
      </c>
      <c r="AW272" s="13" t="s">
        <v>35</v>
      </c>
      <c r="AX272" s="13" t="s">
        <v>73</v>
      </c>
      <c r="AY272" s="243" t="s">
        <v>188</v>
      </c>
    </row>
    <row r="273" s="14" customFormat="1">
      <c r="A273" s="14"/>
      <c r="B273" s="244"/>
      <c r="C273" s="245"/>
      <c r="D273" s="235" t="s">
        <v>198</v>
      </c>
      <c r="E273" s="246" t="s">
        <v>19</v>
      </c>
      <c r="F273" s="247" t="s">
        <v>606</v>
      </c>
      <c r="G273" s="245"/>
      <c r="H273" s="248">
        <v>0.45100000000000001</v>
      </c>
      <c r="I273" s="249"/>
      <c r="J273" s="245"/>
      <c r="K273" s="245"/>
      <c r="L273" s="250"/>
      <c r="M273" s="251"/>
      <c r="N273" s="252"/>
      <c r="O273" s="252"/>
      <c r="P273" s="252"/>
      <c r="Q273" s="252"/>
      <c r="R273" s="252"/>
      <c r="S273" s="252"/>
      <c r="T273" s="25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4" t="s">
        <v>198</v>
      </c>
      <c r="AU273" s="254" t="s">
        <v>82</v>
      </c>
      <c r="AV273" s="14" t="s">
        <v>82</v>
      </c>
      <c r="AW273" s="14" t="s">
        <v>35</v>
      </c>
      <c r="AX273" s="14" t="s">
        <v>73</v>
      </c>
      <c r="AY273" s="254" t="s">
        <v>188</v>
      </c>
    </row>
    <row r="274" s="15" customFormat="1">
      <c r="A274" s="15"/>
      <c r="B274" s="255"/>
      <c r="C274" s="256"/>
      <c r="D274" s="235" t="s">
        <v>198</v>
      </c>
      <c r="E274" s="257" t="s">
        <v>19</v>
      </c>
      <c r="F274" s="258" t="s">
        <v>229</v>
      </c>
      <c r="G274" s="256"/>
      <c r="H274" s="259">
        <v>0.45100000000000001</v>
      </c>
      <c r="I274" s="260"/>
      <c r="J274" s="256"/>
      <c r="K274" s="256"/>
      <c r="L274" s="261"/>
      <c r="M274" s="262"/>
      <c r="N274" s="263"/>
      <c r="O274" s="263"/>
      <c r="P274" s="263"/>
      <c r="Q274" s="263"/>
      <c r="R274" s="263"/>
      <c r="S274" s="263"/>
      <c r="T274" s="264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65" t="s">
        <v>198</v>
      </c>
      <c r="AU274" s="265" t="s">
        <v>82</v>
      </c>
      <c r="AV274" s="15" t="s">
        <v>135</v>
      </c>
      <c r="AW274" s="15" t="s">
        <v>35</v>
      </c>
      <c r="AX274" s="15" t="s">
        <v>80</v>
      </c>
      <c r="AY274" s="265" t="s">
        <v>188</v>
      </c>
    </row>
    <row r="275" s="12" customFormat="1" ht="22.8" customHeight="1">
      <c r="A275" s="12"/>
      <c r="B275" s="199"/>
      <c r="C275" s="200"/>
      <c r="D275" s="201" t="s">
        <v>72</v>
      </c>
      <c r="E275" s="213" t="s">
        <v>401</v>
      </c>
      <c r="F275" s="213" t="s">
        <v>402</v>
      </c>
      <c r="G275" s="200"/>
      <c r="H275" s="200"/>
      <c r="I275" s="203"/>
      <c r="J275" s="214">
        <f>BK275</f>
        <v>0</v>
      </c>
      <c r="K275" s="200"/>
      <c r="L275" s="205"/>
      <c r="M275" s="206"/>
      <c r="N275" s="207"/>
      <c r="O275" s="207"/>
      <c r="P275" s="208">
        <f>SUM(P276:P284)</f>
        <v>0</v>
      </c>
      <c r="Q275" s="207"/>
      <c r="R275" s="208">
        <f>SUM(R276:R284)</f>
        <v>0</v>
      </c>
      <c r="S275" s="207"/>
      <c r="T275" s="209">
        <f>SUM(T276:T284)</f>
        <v>0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10" t="s">
        <v>80</v>
      </c>
      <c r="AT275" s="211" t="s">
        <v>72</v>
      </c>
      <c r="AU275" s="211" t="s">
        <v>80</v>
      </c>
      <c r="AY275" s="210" t="s">
        <v>188</v>
      </c>
      <c r="BK275" s="212">
        <f>SUM(BK276:BK284)</f>
        <v>0</v>
      </c>
    </row>
    <row r="276" s="2" customFormat="1" ht="16.5" customHeight="1">
      <c r="A276" s="40"/>
      <c r="B276" s="41"/>
      <c r="C276" s="215" t="s">
        <v>420</v>
      </c>
      <c r="D276" s="215" t="s">
        <v>190</v>
      </c>
      <c r="E276" s="216" t="s">
        <v>607</v>
      </c>
      <c r="F276" s="217" t="s">
        <v>608</v>
      </c>
      <c r="G276" s="218" t="s">
        <v>345</v>
      </c>
      <c r="H276" s="219">
        <v>740.75400000000002</v>
      </c>
      <c r="I276" s="220"/>
      <c r="J276" s="221">
        <f>ROUND(I276*H276,2)</f>
        <v>0</v>
      </c>
      <c r="K276" s="217" t="s">
        <v>194</v>
      </c>
      <c r="L276" s="46"/>
      <c r="M276" s="222" t="s">
        <v>19</v>
      </c>
      <c r="N276" s="223" t="s">
        <v>44</v>
      </c>
      <c r="O276" s="86"/>
      <c r="P276" s="224">
        <f>O276*H276</f>
        <v>0</v>
      </c>
      <c r="Q276" s="224">
        <v>0</v>
      </c>
      <c r="R276" s="224">
        <f>Q276*H276</f>
        <v>0</v>
      </c>
      <c r="S276" s="224">
        <v>0</v>
      </c>
      <c r="T276" s="225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26" t="s">
        <v>135</v>
      </c>
      <c r="AT276" s="226" t="s">
        <v>190</v>
      </c>
      <c r="AU276" s="226" t="s">
        <v>82</v>
      </c>
      <c r="AY276" s="19" t="s">
        <v>188</v>
      </c>
      <c r="BE276" s="227">
        <f>IF(N276="základní",J276,0)</f>
        <v>0</v>
      </c>
      <c r="BF276" s="227">
        <f>IF(N276="snížená",J276,0)</f>
        <v>0</v>
      </c>
      <c r="BG276" s="227">
        <f>IF(N276="zákl. přenesená",J276,0)</f>
        <v>0</v>
      </c>
      <c r="BH276" s="227">
        <f>IF(N276="sníž. přenesená",J276,0)</f>
        <v>0</v>
      </c>
      <c r="BI276" s="227">
        <f>IF(N276="nulová",J276,0)</f>
        <v>0</v>
      </c>
      <c r="BJ276" s="19" t="s">
        <v>80</v>
      </c>
      <c r="BK276" s="227">
        <f>ROUND(I276*H276,2)</f>
        <v>0</v>
      </c>
      <c r="BL276" s="19" t="s">
        <v>135</v>
      </c>
      <c r="BM276" s="226" t="s">
        <v>609</v>
      </c>
    </row>
    <row r="277" s="2" customFormat="1">
      <c r="A277" s="40"/>
      <c r="B277" s="41"/>
      <c r="C277" s="42"/>
      <c r="D277" s="228" t="s">
        <v>196</v>
      </c>
      <c r="E277" s="42"/>
      <c r="F277" s="229" t="s">
        <v>610</v>
      </c>
      <c r="G277" s="42"/>
      <c r="H277" s="42"/>
      <c r="I277" s="230"/>
      <c r="J277" s="42"/>
      <c r="K277" s="42"/>
      <c r="L277" s="46"/>
      <c r="M277" s="231"/>
      <c r="N277" s="232"/>
      <c r="O277" s="86"/>
      <c r="P277" s="86"/>
      <c r="Q277" s="86"/>
      <c r="R277" s="86"/>
      <c r="S277" s="86"/>
      <c r="T277" s="87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T277" s="19" t="s">
        <v>196</v>
      </c>
      <c r="AU277" s="19" t="s">
        <v>82</v>
      </c>
    </row>
    <row r="278" s="14" customFormat="1">
      <c r="A278" s="14"/>
      <c r="B278" s="244"/>
      <c r="C278" s="245"/>
      <c r="D278" s="235" t="s">
        <v>198</v>
      </c>
      <c r="E278" s="246" t="s">
        <v>19</v>
      </c>
      <c r="F278" s="247" t="s">
        <v>611</v>
      </c>
      <c r="G278" s="245"/>
      <c r="H278" s="248">
        <v>0.079000000000000001</v>
      </c>
      <c r="I278" s="249"/>
      <c r="J278" s="245"/>
      <c r="K278" s="245"/>
      <c r="L278" s="250"/>
      <c r="M278" s="251"/>
      <c r="N278" s="252"/>
      <c r="O278" s="252"/>
      <c r="P278" s="252"/>
      <c r="Q278" s="252"/>
      <c r="R278" s="252"/>
      <c r="S278" s="252"/>
      <c r="T278" s="25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4" t="s">
        <v>198</v>
      </c>
      <c r="AU278" s="254" t="s">
        <v>82</v>
      </c>
      <c r="AV278" s="14" t="s">
        <v>82</v>
      </c>
      <c r="AW278" s="14" t="s">
        <v>35</v>
      </c>
      <c r="AX278" s="14" t="s">
        <v>73</v>
      </c>
      <c r="AY278" s="254" t="s">
        <v>188</v>
      </c>
    </row>
    <row r="279" s="14" customFormat="1">
      <c r="A279" s="14"/>
      <c r="B279" s="244"/>
      <c r="C279" s="245"/>
      <c r="D279" s="235" t="s">
        <v>198</v>
      </c>
      <c r="E279" s="246" t="s">
        <v>19</v>
      </c>
      <c r="F279" s="247" t="s">
        <v>612</v>
      </c>
      <c r="G279" s="245"/>
      <c r="H279" s="248">
        <v>145.006</v>
      </c>
      <c r="I279" s="249"/>
      <c r="J279" s="245"/>
      <c r="K279" s="245"/>
      <c r="L279" s="250"/>
      <c r="M279" s="251"/>
      <c r="N279" s="252"/>
      <c r="O279" s="252"/>
      <c r="P279" s="252"/>
      <c r="Q279" s="252"/>
      <c r="R279" s="252"/>
      <c r="S279" s="252"/>
      <c r="T279" s="25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4" t="s">
        <v>198</v>
      </c>
      <c r="AU279" s="254" t="s">
        <v>82</v>
      </c>
      <c r="AV279" s="14" t="s">
        <v>82</v>
      </c>
      <c r="AW279" s="14" t="s">
        <v>35</v>
      </c>
      <c r="AX279" s="14" t="s">
        <v>73</v>
      </c>
      <c r="AY279" s="254" t="s">
        <v>188</v>
      </c>
    </row>
    <row r="280" s="14" customFormat="1">
      <c r="A280" s="14"/>
      <c r="B280" s="244"/>
      <c r="C280" s="245"/>
      <c r="D280" s="235" t="s">
        <v>198</v>
      </c>
      <c r="E280" s="246" t="s">
        <v>19</v>
      </c>
      <c r="F280" s="247" t="s">
        <v>613</v>
      </c>
      <c r="G280" s="245"/>
      <c r="H280" s="248">
        <v>345.45999999999998</v>
      </c>
      <c r="I280" s="249"/>
      <c r="J280" s="245"/>
      <c r="K280" s="245"/>
      <c r="L280" s="250"/>
      <c r="M280" s="251"/>
      <c r="N280" s="252"/>
      <c r="O280" s="252"/>
      <c r="P280" s="252"/>
      <c r="Q280" s="252"/>
      <c r="R280" s="252"/>
      <c r="S280" s="252"/>
      <c r="T280" s="253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4" t="s">
        <v>198</v>
      </c>
      <c r="AU280" s="254" t="s">
        <v>82</v>
      </c>
      <c r="AV280" s="14" t="s">
        <v>82</v>
      </c>
      <c r="AW280" s="14" t="s">
        <v>35</v>
      </c>
      <c r="AX280" s="14" t="s">
        <v>73</v>
      </c>
      <c r="AY280" s="254" t="s">
        <v>188</v>
      </c>
    </row>
    <row r="281" s="14" customFormat="1">
      <c r="A281" s="14"/>
      <c r="B281" s="244"/>
      <c r="C281" s="245"/>
      <c r="D281" s="235" t="s">
        <v>198</v>
      </c>
      <c r="E281" s="246" t="s">
        <v>19</v>
      </c>
      <c r="F281" s="247" t="s">
        <v>614</v>
      </c>
      <c r="G281" s="245"/>
      <c r="H281" s="248">
        <v>250.209</v>
      </c>
      <c r="I281" s="249"/>
      <c r="J281" s="245"/>
      <c r="K281" s="245"/>
      <c r="L281" s="250"/>
      <c r="M281" s="251"/>
      <c r="N281" s="252"/>
      <c r="O281" s="252"/>
      <c r="P281" s="252"/>
      <c r="Q281" s="252"/>
      <c r="R281" s="252"/>
      <c r="S281" s="252"/>
      <c r="T281" s="253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4" t="s">
        <v>198</v>
      </c>
      <c r="AU281" s="254" t="s">
        <v>82</v>
      </c>
      <c r="AV281" s="14" t="s">
        <v>82</v>
      </c>
      <c r="AW281" s="14" t="s">
        <v>35</v>
      </c>
      <c r="AX281" s="14" t="s">
        <v>73</v>
      </c>
      <c r="AY281" s="254" t="s">
        <v>188</v>
      </c>
    </row>
    <row r="282" s="15" customFormat="1">
      <c r="A282" s="15"/>
      <c r="B282" s="255"/>
      <c r="C282" s="256"/>
      <c r="D282" s="235" t="s">
        <v>198</v>
      </c>
      <c r="E282" s="257" t="s">
        <v>19</v>
      </c>
      <c r="F282" s="258" t="s">
        <v>229</v>
      </c>
      <c r="G282" s="256"/>
      <c r="H282" s="259">
        <v>740.75399999999991</v>
      </c>
      <c r="I282" s="260"/>
      <c r="J282" s="256"/>
      <c r="K282" s="256"/>
      <c r="L282" s="261"/>
      <c r="M282" s="262"/>
      <c r="N282" s="263"/>
      <c r="O282" s="263"/>
      <c r="P282" s="263"/>
      <c r="Q282" s="263"/>
      <c r="R282" s="263"/>
      <c r="S282" s="263"/>
      <c r="T282" s="264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65" t="s">
        <v>198</v>
      </c>
      <c r="AU282" s="265" t="s">
        <v>82</v>
      </c>
      <c r="AV282" s="15" t="s">
        <v>135</v>
      </c>
      <c r="AW282" s="15" t="s">
        <v>35</v>
      </c>
      <c r="AX282" s="15" t="s">
        <v>80</v>
      </c>
      <c r="AY282" s="265" t="s">
        <v>188</v>
      </c>
    </row>
    <row r="283" s="2" customFormat="1" ht="37.8" customHeight="1">
      <c r="A283" s="40"/>
      <c r="B283" s="41"/>
      <c r="C283" s="215" t="s">
        <v>439</v>
      </c>
      <c r="D283" s="215" t="s">
        <v>190</v>
      </c>
      <c r="E283" s="216" t="s">
        <v>615</v>
      </c>
      <c r="F283" s="217" t="s">
        <v>616</v>
      </c>
      <c r="G283" s="218" t="s">
        <v>345</v>
      </c>
      <c r="H283" s="219">
        <v>1297.6199999999999</v>
      </c>
      <c r="I283" s="220"/>
      <c r="J283" s="221">
        <f>ROUND(I283*H283,2)</f>
        <v>0</v>
      </c>
      <c r="K283" s="217" t="s">
        <v>194</v>
      </c>
      <c r="L283" s="46"/>
      <c r="M283" s="222" t="s">
        <v>19</v>
      </c>
      <c r="N283" s="223" t="s">
        <v>44</v>
      </c>
      <c r="O283" s="86"/>
      <c r="P283" s="224">
        <f>O283*H283</f>
        <v>0</v>
      </c>
      <c r="Q283" s="224">
        <v>0</v>
      </c>
      <c r="R283" s="224">
        <f>Q283*H283</f>
        <v>0</v>
      </c>
      <c r="S283" s="224">
        <v>0</v>
      </c>
      <c r="T283" s="225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26" t="s">
        <v>135</v>
      </c>
      <c r="AT283" s="226" t="s">
        <v>190</v>
      </c>
      <c r="AU283" s="226" t="s">
        <v>82</v>
      </c>
      <c r="AY283" s="19" t="s">
        <v>188</v>
      </c>
      <c r="BE283" s="227">
        <f>IF(N283="základní",J283,0)</f>
        <v>0</v>
      </c>
      <c r="BF283" s="227">
        <f>IF(N283="snížená",J283,0)</f>
        <v>0</v>
      </c>
      <c r="BG283" s="227">
        <f>IF(N283="zákl. přenesená",J283,0)</f>
        <v>0</v>
      </c>
      <c r="BH283" s="227">
        <f>IF(N283="sníž. přenesená",J283,0)</f>
        <v>0</v>
      </c>
      <c r="BI283" s="227">
        <f>IF(N283="nulová",J283,0)</f>
        <v>0</v>
      </c>
      <c r="BJ283" s="19" t="s">
        <v>80</v>
      </c>
      <c r="BK283" s="227">
        <f>ROUND(I283*H283,2)</f>
        <v>0</v>
      </c>
      <c r="BL283" s="19" t="s">
        <v>135</v>
      </c>
      <c r="BM283" s="226" t="s">
        <v>617</v>
      </c>
    </row>
    <row r="284" s="2" customFormat="1">
      <c r="A284" s="40"/>
      <c r="B284" s="41"/>
      <c r="C284" s="42"/>
      <c r="D284" s="228" t="s">
        <v>196</v>
      </c>
      <c r="E284" s="42"/>
      <c r="F284" s="229" t="s">
        <v>618</v>
      </c>
      <c r="G284" s="42"/>
      <c r="H284" s="42"/>
      <c r="I284" s="230"/>
      <c r="J284" s="42"/>
      <c r="K284" s="42"/>
      <c r="L284" s="46"/>
      <c r="M284" s="231"/>
      <c r="N284" s="232"/>
      <c r="O284" s="86"/>
      <c r="P284" s="86"/>
      <c r="Q284" s="86"/>
      <c r="R284" s="86"/>
      <c r="S284" s="86"/>
      <c r="T284" s="87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196</v>
      </c>
      <c r="AU284" s="19" t="s">
        <v>82</v>
      </c>
    </row>
    <row r="285" s="12" customFormat="1" ht="25.92" customHeight="1">
      <c r="A285" s="12"/>
      <c r="B285" s="199"/>
      <c r="C285" s="200"/>
      <c r="D285" s="201" t="s">
        <v>72</v>
      </c>
      <c r="E285" s="202" t="s">
        <v>408</v>
      </c>
      <c r="F285" s="202" t="s">
        <v>409</v>
      </c>
      <c r="G285" s="200"/>
      <c r="H285" s="200"/>
      <c r="I285" s="203"/>
      <c r="J285" s="204">
        <f>BK285</f>
        <v>0</v>
      </c>
      <c r="K285" s="200"/>
      <c r="L285" s="205"/>
      <c r="M285" s="206"/>
      <c r="N285" s="207"/>
      <c r="O285" s="207"/>
      <c r="P285" s="208">
        <f>P286</f>
        <v>0</v>
      </c>
      <c r="Q285" s="207"/>
      <c r="R285" s="208">
        <f>R286</f>
        <v>3.1295368000000003</v>
      </c>
      <c r="S285" s="207"/>
      <c r="T285" s="209">
        <f>T286</f>
        <v>0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R285" s="210" t="s">
        <v>82</v>
      </c>
      <c r="AT285" s="211" t="s">
        <v>72</v>
      </c>
      <c r="AU285" s="211" t="s">
        <v>73</v>
      </c>
      <c r="AY285" s="210" t="s">
        <v>188</v>
      </c>
      <c r="BK285" s="212">
        <f>BK286</f>
        <v>0</v>
      </c>
    </row>
    <row r="286" s="12" customFormat="1" ht="22.8" customHeight="1">
      <c r="A286" s="12"/>
      <c r="B286" s="199"/>
      <c r="C286" s="200"/>
      <c r="D286" s="201" t="s">
        <v>72</v>
      </c>
      <c r="E286" s="213" t="s">
        <v>619</v>
      </c>
      <c r="F286" s="213" t="s">
        <v>620</v>
      </c>
      <c r="G286" s="200"/>
      <c r="H286" s="200"/>
      <c r="I286" s="203"/>
      <c r="J286" s="214">
        <f>BK286</f>
        <v>0</v>
      </c>
      <c r="K286" s="200"/>
      <c r="L286" s="205"/>
      <c r="M286" s="206"/>
      <c r="N286" s="207"/>
      <c r="O286" s="207"/>
      <c r="P286" s="208">
        <f>SUM(P287:P324)</f>
        <v>0</v>
      </c>
      <c r="Q286" s="207"/>
      <c r="R286" s="208">
        <f>SUM(R287:R324)</f>
        <v>3.1295368000000003</v>
      </c>
      <c r="S286" s="207"/>
      <c r="T286" s="209">
        <f>SUM(T287:T324)</f>
        <v>0</v>
      </c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R286" s="210" t="s">
        <v>82</v>
      </c>
      <c r="AT286" s="211" t="s">
        <v>72</v>
      </c>
      <c r="AU286" s="211" t="s">
        <v>80</v>
      </c>
      <c r="AY286" s="210" t="s">
        <v>188</v>
      </c>
      <c r="BK286" s="212">
        <f>SUM(BK287:BK324)</f>
        <v>0</v>
      </c>
    </row>
    <row r="287" s="2" customFormat="1" ht="21.75" customHeight="1">
      <c r="A287" s="40"/>
      <c r="B287" s="41"/>
      <c r="C287" s="215" t="s">
        <v>448</v>
      </c>
      <c r="D287" s="215" t="s">
        <v>190</v>
      </c>
      <c r="E287" s="216" t="s">
        <v>621</v>
      </c>
      <c r="F287" s="217" t="s">
        <v>622</v>
      </c>
      <c r="G287" s="218" t="s">
        <v>243</v>
      </c>
      <c r="H287" s="219">
        <v>452.88</v>
      </c>
      <c r="I287" s="220"/>
      <c r="J287" s="221">
        <f>ROUND(I287*H287,2)</f>
        <v>0</v>
      </c>
      <c r="K287" s="217" t="s">
        <v>194</v>
      </c>
      <c r="L287" s="46"/>
      <c r="M287" s="222" t="s">
        <v>19</v>
      </c>
      <c r="N287" s="223" t="s">
        <v>44</v>
      </c>
      <c r="O287" s="86"/>
      <c r="P287" s="224">
        <f>O287*H287</f>
        <v>0</v>
      </c>
      <c r="Q287" s="224">
        <v>0</v>
      </c>
      <c r="R287" s="224">
        <f>Q287*H287</f>
        <v>0</v>
      </c>
      <c r="S287" s="224">
        <v>0</v>
      </c>
      <c r="T287" s="225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26" t="s">
        <v>342</v>
      </c>
      <c r="AT287" s="226" t="s">
        <v>190</v>
      </c>
      <c r="AU287" s="226" t="s">
        <v>82</v>
      </c>
      <c r="AY287" s="19" t="s">
        <v>188</v>
      </c>
      <c r="BE287" s="227">
        <f>IF(N287="základní",J287,0)</f>
        <v>0</v>
      </c>
      <c r="BF287" s="227">
        <f>IF(N287="snížená",J287,0)</f>
        <v>0</v>
      </c>
      <c r="BG287" s="227">
        <f>IF(N287="zákl. přenesená",J287,0)</f>
        <v>0</v>
      </c>
      <c r="BH287" s="227">
        <f>IF(N287="sníž. přenesená",J287,0)</f>
        <v>0</v>
      </c>
      <c r="BI287" s="227">
        <f>IF(N287="nulová",J287,0)</f>
        <v>0</v>
      </c>
      <c r="BJ287" s="19" t="s">
        <v>80</v>
      </c>
      <c r="BK287" s="227">
        <f>ROUND(I287*H287,2)</f>
        <v>0</v>
      </c>
      <c r="BL287" s="19" t="s">
        <v>342</v>
      </c>
      <c r="BM287" s="226" t="s">
        <v>623</v>
      </c>
    </row>
    <row r="288" s="2" customFormat="1">
      <c r="A288" s="40"/>
      <c r="B288" s="41"/>
      <c r="C288" s="42"/>
      <c r="D288" s="228" t="s">
        <v>196</v>
      </c>
      <c r="E288" s="42"/>
      <c r="F288" s="229" t="s">
        <v>624</v>
      </c>
      <c r="G288" s="42"/>
      <c r="H288" s="42"/>
      <c r="I288" s="230"/>
      <c r="J288" s="42"/>
      <c r="K288" s="42"/>
      <c r="L288" s="46"/>
      <c r="M288" s="231"/>
      <c r="N288" s="232"/>
      <c r="O288" s="86"/>
      <c r="P288" s="86"/>
      <c r="Q288" s="86"/>
      <c r="R288" s="86"/>
      <c r="S288" s="86"/>
      <c r="T288" s="87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T288" s="19" t="s">
        <v>196</v>
      </c>
      <c r="AU288" s="19" t="s">
        <v>82</v>
      </c>
    </row>
    <row r="289" s="13" customFormat="1">
      <c r="A289" s="13"/>
      <c r="B289" s="233"/>
      <c r="C289" s="234"/>
      <c r="D289" s="235" t="s">
        <v>198</v>
      </c>
      <c r="E289" s="236" t="s">
        <v>19</v>
      </c>
      <c r="F289" s="237" t="s">
        <v>469</v>
      </c>
      <c r="G289" s="234"/>
      <c r="H289" s="236" t="s">
        <v>19</v>
      </c>
      <c r="I289" s="238"/>
      <c r="J289" s="234"/>
      <c r="K289" s="234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198</v>
      </c>
      <c r="AU289" s="243" t="s">
        <v>82</v>
      </c>
      <c r="AV289" s="13" t="s">
        <v>80</v>
      </c>
      <c r="AW289" s="13" t="s">
        <v>35</v>
      </c>
      <c r="AX289" s="13" t="s">
        <v>73</v>
      </c>
      <c r="AY289" s="243" t="s">
        <v>188</v>
      </c>
    </row>
    <row r="290" s="13" customFormat="1">
      <c r="A290" s="13"/>
      <c r="B290" s="233"/>
      <c r="C290" s="234"/>
      <c r="D290" s="235" t="s">
        <v>198</v>
      </c>
      <c r="E290" s="236" t="s">
        <v>19</v>
      </c>
      <c r="F290" s="237" t="s">
        <v>470</v>
      </c>
      <c r="G290" s="234"/>
      <c r="H290" s="236" t="s">
        <v>19</v>
      </c>
      <c r="I290" s="238"/>
      <c r="J290" s="234"/>
      <c r="K290" s="234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198</v>
      </c>
      <c r="AU290" s="243" t="s">
        <v>82</v>
      </c>
      <c r="AV290" s="13" t="s">
        <v>80</v>
      </c>
      <c r="AW290" s="13" t="s">
        <v>35</v>
      </c>
      <c r="AX290" s="13" t="s">
        <v>73</v>
      </c>
      <c r="AY290" s="243" t="s">
        <v>188</v>
      </c>
    </row>
    <row r="291" s="14" customFormat="1">
      <c r="A291" s="14"/>
      <c r="B291" s="244"/>
      <c r="C291" s="245"/>
      <c r="D291" s="235" t="s">
        <v>198</v>
      </c>
      <c r="E291" s="246" t="s">
        <v>19</v>
      </c>
      <c r="F291" s="247" t="s">
        <v>625</v>
      </c>
      <c r="G291" s="245"/>
      <c r="H291" s="248">
        <v>8.4629999999999992</v>
      </c>
      <c r="I291" s="249"/>
      <c r="J291" s="245"/>
      <c r="K291" s="245"/>
      <c r="L291" s="250"/>
      <c r="M291" s="251"/>
      <c r="N291" s="252"/>
      <c r="O291" s="252"/>
      <c r="P291" s="252"/>
      <c r="Q291" s="252"/>
      <c r="R291" s="252"/>
      <c r="S291" s="252"/>
      <c r="T291" s="253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4" t="s">
        <v>198</v>
      </c>
      <c r="AU291" s="254" t="s">
        <v>82</v>
      </c>
      <c r="AV291" s="14" t="s">
        <v>82</v>
      </c>
      <c r="AW291" s="14" t="s">
        <v>35</v>
      </c>
      <c r="AX291" s="14" t="s">
        <v>73</v>
      </c>
      <c r="AY291" s="254" t="s">
        <v>188</v>
      </c>
    </row>
    <row r="292" s="13" customFormat="1">
      <c r="A292" s="13"/>
      <c r="B292" s="233"/>
      <c r="C292" s="234"/>
      <c r="D292" s="235" t="s">
        <v>198</v>
      </c>
      <c r="E292" s="236" t="s">
        <v>19</v>
      </c>
      <c r="F292" s="237" t="s">
        <v>554</v>
      </c>
      <c r="G292" s="234"/>
      <c r="H292" s="236" t="s">
        <v>19</v>
      </c>
      <c r="I292" s="238"/>
      <c r="J292" s="234"/>
      <c r="K292" s="234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198</v>
      </c>
      <c r="AU292" s="243" t="s">
        <v>82</v>
      </c>
      <c r="AV292" s="13" t="s">
        <v>80</v>
      </c>
      <c r="AW292" s="13" t="s">
        <v>35</v>
      </c>
      <c r="AX292" s="13" t="s">
        <v>73</v>
      </c>
      <c r="AY292" s="243" t="s">
        <v>188</v>
      </c>
    </row>
    <row r="293" s="14" customFormat="1">
      <c r="A293" s="14"/>
      <c r="B293" s="244"/>
      <c r="C293" s="245"/>
      <c r="D293" s="235" t="s">
        <v>198</v>
      </c>
      <c r="E293" s="246" t="s">
        <v>19</v>
      </c>
      <c r="F293" s="247" t="s">
        <v>626</v>
      </c>
      <c r="G293" s="245"/>
      <c r="H293" s="248">
        <v>452.88</v>
      </c>
      <c r="I293" s="249"/>
      <c r="J293" s="245"/>
      <c r="K293" s="245"/>
      <c r="L293" s="250"/>
      <c r="M293" s="251"/>
      <c r="N293" s="252"/>
      <c r="O293" s="252"/>
      <c r="P293" s="252"/>
      <c r="Q293" s="252"/>
      <c r="R293" s="252"/>
      <c r="S293" s="252"/>
      <c r="T293" s="25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4" t="s">
        <v>198</v>
      </c>
      <c r="AU293" s="254" t="s">
        <v>82</v>
      </c>
      <c r="AV293" s="14" t="s">
        <v>82</v>
      </c>
      <c r="AW293" s="14" t="s">
        <v>35</v>
      </c>
      <c r="AX293" s="14" t="s">
        <v>73</v>
      </c>
      <c r="AY293" s="254" t="s">
        <v>188</v>
      </c>
    </row>
    <row r="294" s="14" customFormat="1">
      <c r="A294" s="14"/>
      <c r="B294" s="244"/>
      <c r="C294" s="245"/>
      <c r="D294" s="235" t="s">
        <v>198</v>
      </c>
      <c r="E294" s="246" t="s">
        <v>19</v>
      </c>
      <c r="F294" s="247" t="s">
        <v>627</v>
      </c>
      <c r="G294" s="245"/>
      <c r="H294" s="248">
        <v>-8.4629999999999992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198</v>
      </c>
      <c r="AU294" s="254" t="s">
        <v>82</v>
      </c>
      <c r="AV294" s="14" t="s">
        <v>82</v>
      </c>
      <c r="AW294" s="14" t="s">
        <v>35</v>
      </c>
      <c r="AX294" s="14" t="s">
        <v>73</v>
      </c>
      <c r="AY294" s="254" t="s">
        <v>188</v>
      </c>
    </row>
    <row r="295" s="15" customFormat="1">
      <c r="A295" s="15"/>
      <c r="B295" s="255"/>
      <c r="C295" s="256"/>
      <c r="D295" s="235" t="s">
        <v>198</v>
      </c>
      <c r="E295" s="257" t="s">
        <v>19</v>
      </c>
      <c r="F295" s="258" t="s">
        <v>229</v>
      </c>
      <c r="G295" s="256"/>
      <c r="H295" s="259">
        <v>452.88</v>
      </c>
      <c r="I295" s="260"/>
      <c r="J295" s="256"/>
      <c r="K295" s="256"/>
      <c r="L295" s="261"/>
      <c r="M295" s="262"/>
      <c r="N295" s="263"/>
      <c r="O295" s="263"/>
      <c r="P295" s="263"/>
      <c r="Q295" s="263"/>
      <c r="R295" s="263"/>
      <c r="S295" s="263"/>
      <c r="T295" s="264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65" t="s">
        <v>198</v>
      </c>
      <c r="AU295" s="265" t="s">
        <v>82</v>
      </c>
      <c r="AV295" s="15" t="s">
        <v>135</v>
      </c>
      <c r="AW295" s="15" t="s">
        <v>35</v>
      </c>
      <c r="AX295" s="15" t="s">
        <v>80</v>
      </c>
      <c r="AY295" s="265" t="s">
        <v>188</v>
      </c>
    </row>
    <row r="296" s="2" customFormat="1" ht="16.5" customHeight="1">
      <c r="A296" s="40"/>
      <c r="B296" s="41"/>
      <c r="C296" s="272" t="s">
        <v>457</v>
      </c>
      <c r="D296" s="272" t="s">
        <v>522</v>
      </c>
      <c r="E296" s="273" t="s">
        <v>628</v>
      </c>
      <c r="F296" s="274" t="s">
        <v>629</v>
      </c>
      <c r="G296" s="275" t="s">
        <v>345</v>
      </c>
      <c r="H296" s="276">
        <v>0.13600000000000001</v>
      </c>
      <c r="I296" s="277"/>
      <c r="J296" s="278">
        <f>ROUND(I296*H296,2)</f>
        <v>0</v>
      </c>
      <c r="K296" s="274" t="s">
        <v>194</v>
      </c>
      <c r="L296" s="279"/>
      <c r="M296" s="280" t="s">
        <v>19</v>
      </c>
      <c r="N296" s="281" t="s">
        <v>44</v>
      </c>
      <c r="O296" s="86"/>
      <c r="P296" s="224">
        <f>O296*H296</f>
        <v>0</v>
      </c>
      <c r="Q296" s="224">
        <v>1</v>
      </c>
      <c r="R296" s="224">
        <f>Q296*H296</f>
        <v>0.13600000000000001</v>
      </c>
      <c r="S296" s="224">
        <v>0</v>
      </c>
      <c r="T296" s="225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6" t="s">
        <v>630</v>
      </c>
      <c r="AT296" s="226" t="s">
        <v>522</v>
      </c>
      <c r="AU296" s="226" t="s">
        <v>82</v>
      </c>
      <c r="AY296" s="19" t="s">
        <v>188</v>
      </c>
      <c r="BE296" s="227">
        <f>IF(N296="základní",J296,0)</f>
        <v>0</v>
      </c>
      <c r="BF296" s="227">
        <f>IF(N296="snížená",J296,0)</f>
        <v>0</v>
      </c>
      <c r="BG296" s="227">
        <f>IF(N296="zákl. přenesená",J296,0)</f>
        <v>0</v>
      </c>
      <c r="BH296" s="227">
        <f>IF(N296="sníž. přenesená",J296,0)</f>
        <v>0</v>
      </c>
      <c r="BI296" s="227">
        <f>IF(N296="nulová",J296,0)</f>
        <v>0</v>
      </c>
      <c r="BJ296" s="19" t="s">
        <v>80</v>
      </c>
      <c r="BK296" s="227">
        <f>ROUND(I296*H296,2)</f>
        <v>0</v>
      </c>
      <c r="BL296" s="19" t="s">
        <v>342</v>
      </c>
      <c r="BM296" s="226" t="s">
        <v>631</v>
      </c>
    </row>
    <row r="297" s="13" customFormat="1">
      <c r="A297" s="13"/>
      <c r="B297" s="233"/>
      <c r="C297" s="234"/>
      <c r="D297" s="235" t="s">
        <v>198</v>
      </c>
      <c r="E297" s="236" t="s">
        <v>19</v>
      </c>
      <c r="F297" s="237" t="s">
        <v>469</v>
      </c>
      <c r="G297" s="234"/>
      <c r="H297" s="236" t="s">
        <v>19</v>
      </c>
      <c r="I297" s="238"/>
      <c r="J297" s="234"/>
      <c r="K297" s="234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198</v>
      </c>
      <c r="AU297" s="243" t="s">
        <v>82</v>
      </c>
      <c r="AV297" s="13" t="s">
        <v>80</v>
      </c>
      <c r="AW297" s="13" t="s">
        <v>35</v>
      </c>
      <c r="AX297" s="13" t="s">
        <v>73</v>
      </c>
      <c r="AY297" s="243" t="s">
        <v>188</v>
      </c>
    </row>
    <row r="298" s="13" customFormat="1">
      <c r="A298" s="13"/>
      <c r="B298" s="233"/>
      <c r="C298" s="234"/>
      <c r="D298" s="235" t="s">
        <v>198</v>
      </c>
      <c r="E298" s="236" t="s">
        <v>19</v>
      </c>
      <c r="F298" s="237" t="s">
        <v>470</v>
      </c>
      <c r="G298" s="234"/>
      <c r="H298" s="236" t="s">
        <v>19</v>
      </c>
      <c r="I298" s="238"/>
      <c r="J298" s="234"/>
      <c r="K298" s="234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198</v>
      </c>
      <c r="AU298" s="243" t="s">
        <v>82</v>
      </c>
      <c r="AV298" s="13" t="s">
        <v>80</v>
      </c>
      <c r="AW298" s="13" t="s">
        <v>35</v>
      </c>
      <c r="AX298" s="13" t="s">
        <v>73</v>
      </c>
      <c r="AY298" s="243" t="s">
        <v>188</v>
      </c>
    </row>
    <row r="299" s="14" customFormat="1">
      <c r="A299" s="14"/>
      <c r="B299" s="244"/>
      <c r="C299" s="245"/>
      <c r="D299" s="235" t="s">
        <v>198</v>
      </c>
      <c r="E299" s="246" t="s">
        <v>19</v>
      </c>
      <c r="F299" s="247" t="s">
        <v>625</v>
      </c>
      <c r="G299" s="245"/>
      <c r="H299" s="248">
        <v>8.4629999999999992</v>
      </c>
      <c r="I299" s="249"/>
      <c r="J299" s="245"/>
      <c r="K299" s="245"/>
      <c r="L299" s="250"/>
      <c r="M299" s="251"/>
      <c r="N299" s="252"/>
      <c r="O299" s="252"/>
      <c r="P299" s="252"/>
      <c r="Q299" s="252"/>
      <c r="R299" s="252"/>
      <c r="S299" s="252"/>
      <c r="T299" s="253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4" t="s">
        <v>198</v>
      </c>
      <c r="AU299" s="254" t="s">
        <v>82</v>
      </c>
      <c r="AV299" s="14" t="s">
        <v>82</v>
      </c>
      <c r="AW299" s="14" t="s">
        <v>35</v>
      </c>
      <c r="AX299" s="14" t="s">
        <v>73</v>
      </c>
      <c r="AY299" s="254" t="s">
        <v>188</v>
      </c>
    </row>
    <row r="300" s="13" customFormat="1">
      <c r="A300" s="13"/>
      <c r="B300" s="233"/>
      <c r="C300" s="234"/>
      <c r="D300" s="235" t="s">
        <v>198</v>
      </c>
      <c r="E300" s="236" t="s">
        <v>19</v>
      </c>
      <c r="F300" s="237" t="s">
        <v>554</v>
      </c>
      <c r="G300" s="234"/>
      <c r="H300" s="236" t="s">
        <v>19</v>
      </c>
      <c r="I300" s="238"/>
      <c r="J300" s="234"/>
      <c r="K300" s="234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198</v>
      </c>
      <c r="AU300" s="243" t="s">
        <v>82</v>
      </c>
      <c r="AV300" s="13" t="s">
        <v>80</v>
      </c>
      <c r="AW300" s="13" t="s">
        <v>35</v>
      </c>
      <c r="AX300" s="13" t="s">
        <v>73</v>
      </c>
      <c r="AY300" s="243" t="s">
        <v>188</v>
      </c>
    </row>
    <row r="301" s="14" customFormat="1">
      <c r="A301" s="14"/>
      <c r="B301" s="244"/>
      <c r="C301" s="245"/>
      <c r="D301" s="235" t="s">
        <v>198</v>
      </c>
      <c r="E301" s="246" t="s">
        <v>19</v>
      </c>
      <c r="F301" s="247" t="s">
        <v>626</v>
      </c>
      <c r="G301" s="245"/>
      <c r="H301" s="248">
        <v>452.88</v>
      </c>
      <c r="I301" s="249"/>
      <c r="J301" s="245"/>
      <c r="K301" s="245"/>
      <c r="L301" s="250"/>
      <c r="M301" s="251"/>
      <c r="N301" s="252"/>
      <c r="O301" s="252"/>
      <c r="P301" s="252"/>
      <c r="Q301" s="252"/>
      <c r="R301" s="252"/>
      <c r="S301" s="252"/>
      <c r="T301" s="253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4" t="s">
        <v>198</v>
      </c>
      <c r="AU301" s="254" t="s">
        <v>82</v>
      </c>
      <c r="AV301" s="14" t="s">
        <v>82</v>
      </c>
      <c r="AW301" s="14" t="s">
        <v>35</v>
      </c>
      <c r="AX301" s="14" t="s">
        <v>73</v>
      </c>
      <c r="AY301" s="254" t="s">
        <v>188</v>
      </c>
    </row>
    <row r="302" s="14" customFormat="1">
      <c r="A302" s="14"/>
      <c r="B302" s="244"/>
      <c r="C302" s="245"/>
      <c r="D302" s="235" t="s">
        <v>198</v>
      </c>
      <c r="E302" s="246" t="s">
        <v>19</v>
      </c>
      <c r="F302" s="247" t="s">
        <v>627</v>
      </c>
      <c r="G302" s="245"/>
      <c r="H302" s="248">
        <v>-8.4629999999999992</v>
      </c>
      <c r="I302" s="249"/>
      <c r="J302" s="245"/>
      <c r="K302" s="245"/>
      <c r="L302" s="250"/>
      <c r="M302" s="251"/>
      <c r="N302" s="252"/>
      <c r="O302" s="252"/>
      <c r="P302" s="252"/>
      <c r="Q302" s="252"/>
      <c r="R302" s="252"/>
      <c r="S302" s="252"/>
      <c r="T302" s="253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4" t="s">
        <v>198</v>
      </c>
      <c r="AU302" s="254" t="s">
        <v>82</v>
      </c>
      <c r="AV302" s="14" t="s">
        <v>82</v>
      </c>
      <c r="AW302" s="14" t="s">
        <v>35</v>
      </c>
      <c r="AX302" s="14" t="s">
        <v>73</v>
      </c>
      <c r="AY302" s="254" t="s">
        <v>188</v>
      </c>
    </row>
    <row r="303" s="15" customFormat="1">
      <c r="A303" s="15"/>
      <c r="B303" s="255"/>
      <c r="C303" s="256"/>
      <c r="D303" s="235" t="s">
        <v>198</v>
      </c>
      <c r="E303" s="257" t="s">
        <v>19</v>
      </c>
      <c r="F303" s="258" t="s">
        <v>229</v>
      </c>
      <c r="G303" s="256"/>
      <c r="H303" s="259">
        <v>452.88</v>
      </c>
      <c r="I303" s="260"/>
      <c r="J303" s="256"/>
      <c r="K303" s="256"/>
      <c r="L303" s="261"/>
      <c r="M303" s="262"/>
      <c r="N303" s="263"/>
      <c r="O303" s="263"/>
      <c r="P303" s="263"/>
      <c r="Q303" s="263"/>
      <c r="R303" s="263"/>
      <c r="S303" s="263"/>
      <c r="T303" s="264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65" t="s">
        <v>198</v>
      </c>
      <c r="AU303" s="265" t="s">
        <v>82</v>
      </c>
      <c r="AV303" s="15" t="s">
        <v>135</v>
      </c>
      <c r="AW303" s="15" t="s">
        <v>35</v>
      </c>
      <c r="AX303" s="15" t="s">
        <v>80</v>
      </c>
      <c r="AY303" s="265" t="s">
        <v>188</v>
      </c>
    </row>
    <row r="304" s="14" customFormat="1">
      <c r="A304" s="14"/>
      <c r="B304" s="244"/>
      <c r="C304" s="245"/>
      <c r="D304" s="235" t="s">
        <v>198</v>
      </c>
      <c r="E304" s="245"/>
      <c r="F304" s="247" t="s">
        <v>632</v>
      </c>
      <c r="G304" s="245"/>
      <c r="H304" s="248">
        <v>0.13600000000000001</v>
      </c>
      <c r="I304" s="249"/>
      <c r="J304" s="245"/>
      <c r="K304" s="245"/>
      <c r="L304" s="250"/>
      <c r="M304" s="251"/>
      <c r="N304" s="252"/>
      <c r="O304" s="252"/>
      <c r="P304" s="252"/>
      <c r="Q304" s="252"/>
      <c r="R304" s="252"/>
      <c r="S304" s="252"/>
      <c r="T304" s="25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4" t="s">
        <v>198</v>
      </c>
      <c r="AU304" s="254" t="s">
        <v>82</v>
      </c>
      <c r="AV304" s="14" t="s">
        <v>82</v>
      </c>
      <c r="AW304" s="14" t="s">
        <v>4</v>
      </c>
      <c r="AX304" s="14" t="s">
        <v>80</v>
      </c>
      <c r="AY304" s="254" t="s">
        <v>188</v>
      </c>
    </row>
    <row r="305" s="2" customFormat="1" ht="16.5" customHeight="1">
      <c r="A305" s="40"/>
      <c r="B305" s="41"/>
      <c r="C305" s="215" t="s">
        <v>633</v>
      </c>
      <c r="D305" s="215" t="s">
        <v>190</v>
      </c>
      <c r="E305" s="216" t="s">
        <v>634</v>
      </c>
      <c r="F305" s="217" t="s">
        <v>635</v>
      </c>
      <c r="G305" s="218" t="s">
        <v>243</v>
      </c>
      <c r="H305" s="219">
        <v>452.88</v>
      </c>
      <c r="I305" s="220"/>
      <c r="J305" s="221">
        <f>ROUND(I305*H305,2)</f>
        <v>0</v>
      </c>
      <c r="K305" s="217" t="s">
        <v>194</v>
      </c>
      <c r="L305" s="46"/>
      <c r="M305" s="222" t="s">
        <v>19</v>
      </c>
      <c r="N305" s="223" t="s">
        <v>44</v>
      </c>
      <c r="O305" s="86"/>
      <c r="P305" s="224">
        <f>O305*H305</f>
        <v>0</v>
      </c>
      <c r="Q305" s="224">
        <v>0.00040000000000000002</v>
      </c>
      <c r="R305" s="224">
        <f>Q305*H305</f>
        <v>0.18115200000000001</v>
      </c>
      <c r="S305" s="224">
        <v>0</v>
      </c>
      <c r="T305" s="225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26" t="s">
        <v>342</v>
      </c>
      <c r="AT305" s="226" t="s">
        <v>190</v>
      </c>
      <c r="AU305" s="226" t="s">
        <v>82</v>
      </c>
      <c r="AY305" s="19" t="s">
        <v>188</v>
      </c>
      <c r="BE305" s="227">
        <f>IF(N305="základní",J305,0)</f>
        <v>0</v>
      </c>
      <c r="BF305" s="227">
        <f>IF(N305="snížená",J305,0)</f>
        <v>0</v>
      </c>
      <c r="BG305" s="227">
        <f>IF(N305="zákl. přenesená",J305,0)</f>
        <v>0</v>
      </c>
      <c r="BH305" s="227">
        <f>IF(N305="sníž. přenesená",J305,0)</f>
        <v>0</v>
      </c>
      <c r="BI305" s="227">
        <f>IF(N305="nulová",J305,0)</f>
        <v>0</v>
      </c>
      <c r="BJ305" s="19" t="s">
        <v>80</v>
      </c>
      <c r="BK305" s="227">
        <f>ROUND(I305*H305,2)</f>
        <v>0</v>
      </c>
      <c r="BL305" s="19" t="s">
        <v>342</v>
      </c>
      <c r="BM305" s="226" t="s">
        <v>636</v>
      </c>
    </row>
    <row r="306" s="2" customFormat="1">
      <c r="A306" s="40"/>
      <c r="B306" s="41"/>
      <c r="C306" s="42"/>
      <c r="D306" s="228" t="s">
        <v>196</v>
      </c>
      <c r="E306" s="42"/>
      <c r="F306" s="229" t="s">
        <v>637</v>
      </c>
      <c r="G306" s="42"/>
      <c r="H306" s="42"/>
      <c r="I306" s="230"/>
      <c r="J306" s="42"/>
      <c r="K306" s="42"/>
      <c r="L306" s="46"/>
      <c r="M306" s="231"/>
      <c r="N306" s="232"/>
      <c r="O306" s="86"/>
      <c r="P306" s="86"/>
      <c r="Q306" s="86"/>
      <c r="R306" s="86"/>
      <c r="S306" s="86"/>
      <c r="T306" s="87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T306" s="19" t="s">
        <v>196</v>
      </c>
      <c r="AU306" s="19" t="s">
        <v>82</v>
      </c>
    </row>
    <row r="307" s="13" customFormat="1">
      <c r="A307" s="13"/>
      <c r="B307" s="233"/>
      <c r="C307" s="234"/>
      <c r="D307" s="235" t="s">
        <v>198</v>
      </c>
      <c r="E307" s="236" t="s">
        <v>19</v>
      </c>
      <c r="F307" s="237" t="s">
        <v>469</v>
      </c>
      <c r="G307" s="234"/>
      <c r="H307" s="236" t="s">
        <v>19</v>
      </c>
      <c r="I307" s="238"/>
      <c r="J307" s="234"/>
      <c r="K307" s="234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198</v>
      </c>
      <c r="AU307" s="243" t="s">
        <v>82</v>
      </c>
      <c r="AV307" s="13" t="s">
        <v>80</v>
      </c>
      <c r="AW307" s="13" t="s">
        <v>35</v>
      </c>
      <c r="AX307" s="13" t="s">
        <v>73</v>
      </c>
      <c r="AY307" s="243" t="s">
        <v>188</v>
      </c>
    </row>
    <row r="308" s="13" customFormat="1">
      <c r="A308" s="13"/>
      <c r="B308" s="233"/>
      <c r="C308" s="234"/>
      <c r="D308" s="235" t="s">
        <v>198</v>
      </c>
      <c r="E308" s="236" t="s">
        <v>19</v>
      </c>
      <c r="F308" s="237" t="s">
        <v>470</v>
      </c>
      <c r="G308" s="234"/>
      <c r="H308" s="236" t="s">
        <v>19</v>
      </c>
      <c r="I308" s="238"/>
      <c r="J308" s="234"/>
      <c r="K308" s="234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198</v>
      </c>
      <c r="AU308" s="243" t="s">
        <v>82</v>
      </c>
      <c r="AV308" s="13" t="s">
        <v>80</v>
      </c>
      <c r="AW308" s="13" t="s">
        <v>35</v>
      </c>
      <c r="AX308" s="13" t="s">
        <v>73</v>
      </c>
      <c r="AY308" s="243" t="s">
        <v>188</v>
      </c>
    </row>
    <row r="309" s="14" customFormat="1">
      <c r="A309" s="14"/>
      <c r="B309" s="244"/>
      <c r="C309" s="245"/>
      <c r="D309" s="235" t="s">
        <v>198</v>
      </c>
      <c r="E309" s="246" t="s">
        <v>19</v>
      </c>
      <c r="F309" s="247" t="s">
        <v>625</v>
      </c>
      <c r="G309" s="245"/>
      <c r="H309" s="248">
        <v>8.4629999999999992</v>
      </c>
      <c r="I309" s="249"/>
      <c r="J309" s="245"/>
      <c r="K309" s="245"/>
      <c r="L309" s="250"/>
      <c r="M309" s="251"/>
      <c r="N309" s="252"/>
      <c r="O309" s="252"/>
      <c r="P309" s="252"/>
      <c r="Q309" s="252"/>
      <c r="R309" s="252"/>
      <c r="S309" s="252"/>
      <c r="T309" s="253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4" t="s">
        <v>198</v>
      </c>
      <c r="AU309" s="254" t="s">
        <v>82</v>
      </c>
      <c r="AV309" s="14" t="s">
        <v>82</v>
      </c>
      <c r="AW309" s="14" t="s">
        <v>35</v>
      </c>
      <c r="AX309" s="14" t="s">
        <v>73</v>
      </c>
      <c r="AY309" s="254" t="s">
        <v>188</v>
      </c>
    </row>
    <row r="310" s="13" customFormat="1">
      <c r="A310" s="13"/>
      <c r="B310" s="233"/>
      <c r="C310" s="234"/>
      <c r="D310" s="235" t="s">
        <v>198</v>
      </c>
      <c r="E310" s="236" t="s">
        <v>19</v>
      </c>
      <c r="F310" s="237" t="s">
        <v>554</v>
      </c>
      <c r="G310" s="234"/>
      <c r="H310" s="236" t="s">
        <v>19</v>
      </c>
      <c r="I310" s="238"/>
      <c r="J310" s="234"/>
      <c r="K310" s="234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198</v>
      </c>
      <c r="AU310" s="243" t="s">
        <v>82</v>
      </c>
      <c r="AV310" s="13" t="s">
        <v>80</v>
      </c>
      <c r="AW310" s="13" t="s">
        <v>35</v>
      </c>
      <c r="AX310" s="13" t="s">
        <v>73</v>
      </c>
      <c r="AY310" s="243" t="s">
        <v>188</v>
      </c>
    </row>
    <row r="311" s="14" customFormat="1">
      <c r="A311" s="14"/>
      <c r="B311" s="244"/>
      <c r="C311" s="245"/>
      <c r="D311" s="235" t="s">
        <v>198</v>
      </c>
      <c r="E311" s="246" t="s">
        <v>19</v>
      </c>
      <c r="F311" s="247" t="s">
        <v>626</v>
      </c>
      <c r="G311" s="245"/>
      <c r="H311" s="248">
        <v>452.88</v>
      </c>
      <c r="I311" s="249"/>
      <c r="J311" s="245"/>
      <c r="K311" s="245"/>
      <c r="L311" s="250"/>
      <c r="M311" s="251"/>
      <c r="N311" s="252"/>
      <c r="O311" s="252"/>
      <c r="P311" s="252"/>
      <c r="Q311" s="252"/>
      <c r="R311" s="252"/>
      <c r="S311" s="252"/>
      <c r="T311" s="253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4" t="s">
        <v>198</v>
      </c>
      <c r="AU311" s="254" t="s">
        <v>82</v>
      </c>
      <c r="AV311" s="14" t="s">
        <v>82</v>
      </c>
      <c r="AW311" s="14" t="s">
        <v>35</v>
      </c>
      <c r="AX311" s="14" t="s">
        <v>73</v>
      </c>
      <c r="AY311" s="254" t="s">
        <v>188</v>
      </c>
    </row>
    <row r="312" s="14" customFormat="1">
      <c r="A312" s="14"/>
      <c r="B312" s="244"/>
      <c r="C312" s="245"/>
      <c r="D312" s="235" t="s">
        <v>198</v>
      </c>
      <c r="E312" s="246" t="s">
        <v>19</v>
      </c>
      <c r="F312" s="247" t="s">
        <v>627</v>
      </c>
      <c r="G312" s="245"/>
      <c r="H312" s="248">
        <v>-8.4629999999999992</v>
      </c>
      <c r="I312" s="249"/>
      <c r="J312" s="245"/>
      <c r="K312" s="245"/>
      <c r="L312" s="250"/>
      <c r="M312" s="251"/>
      <c r="N312" s="252"/>
      <c r="O312" s="252"/>
      <c r="P312" s="252"/>
      <c r="Q312" s="252"/>
      <c r="R312" s="252"/>
      <c r="S312" s="252"/>
      <c r="T312" s="253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4" t="s">
        <v>198</v>
      </c>
      <c r="AU312" s="254" t="s">
        <v>82</v>
      </c>
      <c r="AV312" s="14" t="s">
        <v>82</v>
      </c>
      <c r="AW312" s="14" t="s">
        <v>35</v>
      </c>
      <c r="AX312" s="14" t="s">
        <v>73</v>
      </c>
      <c r="AY312" s="254" t="s">
        <v>188</v>
      </c>
    </row>
    <row r="313" s="15" customFormat="1">
      <c r="A313" s="15"/>
      <c r="B313" s="255"/>
      <c r="C313" s="256"/>
      <c r="D313" s="235" t="s">
        <v>198</v>
      </c>
      <c r="E313" s="257" t="s">
        <v>19</v>
      </c>
      <c r="F313" s="258" t="s">
        <v>229</v>
      </c>
      <c r="G313" s="256"/>
      <c r="H313" s="259">
        <v>452.88</v>
      </c>
      <c r="I313" s="260"/>
      <c r="J313" s="256"/>
      <c r="K313" s="256"/>
      <c r="L313" s="261"/>
      <c r="M313" s="262"/>
      <c r="N313" s="263"/>
      <c r="O313" s="263"/>
      <c r="P313" s="263"/>
      <c r="Q313" s="263"/>
      <c r="R313" s="263"/>
      <c r="S313" s="263"/>
      <c r="T313" s="264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65" t="s">
        <v>198</v>
      </c>
      <c r="AU313" s="265" t="s">
        <v>82</v>
      </c>
      <c r="AV313" s="15" t="s">
        <v>135</v>
      </c>
      <c r="AW313" s="15" t="s">
        <v>35</v>
      </c>
      <c r="AX313" s="15" t="s">
        <v>80</v>
      </c>
      <c r="AY313" s="265" t="s">
        <v>188</v>
      </c>
    </row>
    <row r="314" s="2" customFormat="1" ht="24.15" customHeight="1">
      <c r="A314" s="40"/>
      <c r="B314" s="41"/>
      <c r="C314" s="272" t="s">
        <v>638</v>
      </c>
      <c r="D314" s="272" t="s">
        <v>522</v>
      </c>
      <c r="E314" s="273" t="s">
        <v>639</v>
      </c>
      <c r="F314" s="274" t="s">
        <v>640</v>
      </c>
      <c r="G314" s="275" t="s">
        <v>243</v>
      </c>
      <c r="H314" s="276">
        <v>520.81200000000001</v>
      </c>
      <c r="I314" s="277"/>
      <c r="J314" s="278">
        <f>ROUND(I314*H314,2)</f>
        <v>0</v>
      </c>
      <c r="K314" s="274" t="s">
        <v>194</v>
      </c>
      <c r="L314" s="279"/>
      <c r="M314" s="280" t="s">
        <v>19</v>
      </c>
      <c r="N314" s="281" t="s">
        <v>44</v>
      </c>
      <c r="O314" s="86"/>
      <c r="P314" s="224">
        <f>O314*H314</f>
        <v>0</v>
      </c>
      <c r="Q314" s="224">
        <v>0.0054000000000000003</v>
      </c>
      <c r="R314" s="224">
        <f>Q314*H314</f>
        <v>2.8123848000000002</v>
      </c>
      <c r="S314" s="224">
        <v>0</v>
      </c>
      <c r="T314" s="225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26" t="s">
        <v>630</v>
      </c>
      <c r="AT314" s="226" t="s">
        <v>522</v>
      </c>
      <c r="AU314" s="226" t="s">
        <v>82</v>
      </c>
      <c r="AY314" s="19" t="s">
        <v>188</v>
      </c>
      <c r="BE314" s="227">
        <f>IF(N314="základní",J314,0)</f>
        <v>0</v>
      </c>
      <c r="BF314" s="227">
        <f>IF(N314="snížená",J314,0)</f>
        <v>0</v>
      </c>
      <c r="BG314" s="227">
        <f>IF(N314="zákl. přenesená",J314,0)</f>
        <v>0</v>
      </c>
      <c r="BH314" s="227">
        <f>IF(N314="sníž. přenesená",J314,0)</f>
        <v>0</v>
      </c>
      <c r="BI314" s="227">
        <f>IF(N314="nulová",J314,0)</f>
        <v>0</v>
      </c>
      <c r="BJ314" s="19" t="s">
        <v>80</v>
      </c>
      <c r="BK314" s="227">
        <f>ROUND(I314*H314,2)</f>
        <v>0</v>
      </c>
      <c r="BL314" s="19" t="s">
        <v>342</v>
      </c>
      <c r="BM314" s="226" t="s">
        <v>641</v>
      </c>
    </row>
    <row r="315" s="13" customFormat="1">
      <c r="A315" s="13"/>
      <c r="B315" s="233"/>
      <c r="C315" s="234"/>
      <c r="D315" s="235" t="s">
        <v>198</v>
      </c>
      <c r="E315" s="236" t="s">
        <v>19</v>
      </c>
      <c r="F315" s="237" t="s">
        <v>469</v>
      </c>
      <c r="G315" s="234"/>
      <c r="H315" s="236" t="s">
        <v>19</v>
      </c>
      <c r="I315" s="238"/>
      <c r="J315" s="234"/>
      <c r="K315" s="234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198</v>
      </c>
      <c r="AU315" s="243" t="s">
        <v>82</v>
      </c>
      <c r="AV315" s="13" t="s">
        <v>80</v>
      </c>
      <c r="AW315" s="13" t="s">
        <v>35</v>
      </c>
      <c r="AX315" s="13" t="s">
        <v>73</v>
      </c>
      <c r="AY315" s="243" t="s">
        <v>188</v>
      </c>
    </row>
    <row r="316" s="13" customFormat="1">
      <c r="A316" s="13"/>
      <c r="B316" s="233"/>
      <c r="C316" s="234"/>
      <c r="D316" s="235" t="s">
        <v>198</v>
      </c>
      <c r="E316" s="236" t="s">
        <v>19</v>
      </c>
      <c r="F316" s="237" t="s">
        <v>470</v>
      </c>
      <c r="G316" s="234"/>
      <c r="H316" s="236" t="s">
        <v>19</v>
      </c>
      <c r="I316" s="238"/>
      <c r="J316" s="234"/>
      <c r="K316" s="234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198</v>
      </c>
      <c r="AU316" s="243" t="s">
        <v>82</v>
      </c>
      <c r="AV316" s="13" t="s">
        <v>80</v>
      </c>
      <c r="AW316" s="13" t="s">
        <v>35</v>
      </c>
      <c r="AX316" s="13" t="s">
        <v>73</v>
      </c>
      <c r="AY316" s="243" t="s">
        <v>188</v>
      </c>
    </row>
    <row r="317" s="14" customFormat="1">
      <c r="A317" s="14"/>
      <c r="B317" s="244"/>
      <c r="C317" s="245"/>
      <c r="D317" s="235" t="s">
        <v>198</v>
      </c>
      <c r="E317" s="246" t="s">
        <v>19</v>
      </c>
      <c r="F317" s="247" t="s">
        <v>625</v>
      </c>
      <c r="G317" s="245"/>
      <c r="H317" s="248">
        <v>8.4629999999999992</v>
      </c>
      <c r="I317" s="249"/>
      <c r="J317" s="245"/>
      <c r="K317" s="245"/>
      <c r="L317" s="250"/>
      <c r="M317" s="251"/>
      <c r="N317" s="252"/>
      <c r="O317" s="252"/>
      <c r="P317" s="252"/>
      <c r="Q317" s="252"/>
      <c r="R317" s="252"/>
      <c r="S317" s="252"/>
      <c r="T317" s="253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4" t="s">
        <v>198</v>
      </c>
      <c r="AU317" s="254" t="s">
        <v>82</v>
      </c>
      <c r="AV317" s="14" t="s">
        <v>82</v>
      </c>
      <c r="AW317" s="14" t="s">
        <v>35</v>
      </c>
      <c r="AX317" s="14" t="s">
        <v>73</v>
      </c>
      <c r="AY317" s="254" t="s">
        <v>188</v>
      </c>
    </row>
    <row r="318" s="13" customFormat="1">
      <c r="A318" s="13"/>
      <c r="B318" s="233"/>
      <c r="C318" s="234"/>
      <c r="D318" s="235" t="s">
        <v>198</v>
      </c>
      <c r="E318" s="236" t="s">
        <v>19</v>
      </c>
      <c r="F318" s="237" t="s">
        <v>554</v>
      </c>
      <c r="G318" s="234"/>
      <c r="H318" s="236" t="s">
        <v>19</v>
      </c>
      <c r="I318" s="238"/>
      <c r="J318" s="234"/>
      <c r="K318" s="234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198</v>
      </c>
      <c r="AU318" s="243" t="s">
        <v>82</v>
      </c>
      <c r="AV318" s="13" t="s">
        <v>80</v>
      </c>
      <c r="AW318" s="13" t="s">
        <v>35</v>
      </c>
      <c r="AX318" s="13" t="s">
        <v>73</v>
      </c>
      <c r="AY318" s="243" t="s">
        <v>188</v>
      </c>
    </row>
    <row r="319" s="14" customFormat="1">
      <c r="A319" s="14"/>
      <c r="B319" s="244"/>
      <c r="C319" s="245"/>
      <c r="D319" s="235" t="s">
        <v>198</v>
      </c>
      <c r="E319" s="246" t="s">
        <v>19</v>
      </c>
      <c r="F319" s="247" t="s">
        <v>626</v>
      </c>
      <c r="G319" s="245"/>
      <c r="H319" s="248">
        <v>452.88</v>
      </c>
      <c r="I319" s="249"/>
      <c r="J319" s="245"/>
      <c r="K319" s="245"/>
      <c r="L319" s="250"/>
      <c r="M319" s="251"/>
      <c r="N319" s="252"/>
      <c r="O319" s="252"/>
      <c r="P319" s="252"/>
      <c r="Q319" s="252"/>
      <c r="R319" s="252"/>
      <c r="S319" s="252"/>
      <c r="T319" s="253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4" t="s">
        <v>198</v>
      </c>
      <c r="AU319" s="254" t="s">
        <v>82</v>
      </c>
      <c r="AV319" s="14" t="s">
        <v>82</v>
      </c>
      <c r="AW319" s="14" t="s">
        <v>35</v>
      </c>
      <c r="AX319" s="14" t="s">
        <v>73</v>
      </c>
      <c r="AY319" s="254" t="s">
        <v>188</v>
      </c>
    </row>
    <row r="320" s="14" customFormat="1">
      <c r="A320" s="14"/>
      <c r="B320" s="244"/>
      <c r="C320" s="245"/>
      <c r="D320" s="235" t="s">
        <v>198</v>
      </c>
      <c r="E320" s="246" t="s">
        <v>19</v>
      </c>
      <c r="F320" s="247" t="s">
        <v>627</v>
      </c>
      <c r="G320" s="245"/>
      <c r="H320" s="248">
        <v>-8.4629999999999992</v>
      </c>
      <c r="I320" s="249"/>
      <c r="J320" s="245"/>
      <c r="K320" s="245"/>
      <c r="L320" s="250"/>
      <c r="M320" s="251"/>
      <c r="N320" s="252"/>
      <c r="O320" s="252"/>
      <c r="P320" s="252"/>
      <c r="Q320" s="252"/>
      <c r="R320" s="252"/>
      <c r="S320" s="252"/>
      <c r="T320" s="253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4" t="s">
        <v>198</v>
      </c>
      <c r="AU320" s="254" t="s">
        <v>82</v>
      </c>
      <c r="AV320" s="14" t="s">
        <v>82</v>
      </c>
      <c r="AW320" s="14" t="s">
        <v>35</v>
      </c>
      <c r="AX320" s="14" t="s">
        <v>73</v>
      </c>
      <c r="AY320" s="254" t="s">
        <v>188</v>
      </c>
    </row>
    <row r="321" s="15" customFormat="1">
      <c r="A321" s="15"/>
      <c r="B321" s="255"/>
      <c r="C321" s="256"/>
      <c r="D321" s="235" t="s">
        <v>198</v>
      </c>
      <c r="E321" s="257" t="s">
        <v>19</v>
      </c>
      <c r="F321" s="258" t="s">
        <v>229</v>
      </c>
      <c r="G321" s="256"/>
      <c r="H321" s="259">
        <v>452.88</v>
      </c>
      <c r="I321" s="260"/>
      <c r="J321" s="256"/>
      <c r="K321" s="256"/>
      <c r="L321" s="261"/>
      <c r="M321" s="262"/>
      <c r="N321" s="263"/>
      <c r="O321" s="263"/>
      <c r="P321" s="263"/>
      <c r="Q321" s="263"/>
      <c r="R321" s="263"/>
      <c r="S321" s="263"/>
      <c r="T321" s="264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65" t="s">
        <v>198</v>
      </c>
      <c r="AU321" s="265" t="s">
        <v>82</v>
      </c>
      <c r="AV321" s="15" t="s">
        <v>135</v>
      </c>
      <c r="AW321" s="15" t="s">
        <v>35</v>
      </c>
      <c r="AX321" s="15" t="s">
        <v>80</v>
      </c>
      <c r="AY321" s="265" t="s">
        <v>188</v>
      </c>
    </row>
    <row r="322" s="14" customFormat="1">
      <c r="A322" s="14"/>
      <c r="B322" s="244"/>
      <c r="C322" s="245"/>
      <c r="D322" s="235" t="s">
        <v>198</v>
      </c>
      <c r="E322" s="245"/>
      <c r="F322" s="247" t="s">
        <v>642</v>
      </c>
      <c r="G322" s="245"/>
      <c r="H322" s="248">
        <v>520.81200000000001</v>
      </c>
      <c r="I322" s="249"/>
      <c r="J322" s="245"/>
      <c r="K322" s="245"/>
      <c r="L322" s="250"/>
      <c r="M322" s="251"/>
      <c r="N322" s="252"/>
      <c r="O322" s="252"/>
      <c r="P322" s="252"/>
      <c r="Q322" s="252"/>
      <c r="R322" s="252"/>
      <c r="S322" s="252"/>
      <c r="T322" s="253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4" t="s">
        <v>198</v>
      </c>
      <c r="AU322" s="254" t="s">
        <v>82</v>
      </c>
      <c r="AV322" s="14" t="s">
        <v>82</v>
      </c>
      <c r="AW322" s="14" t="s">
        <v>4</v>
      </c>
      <c r="AX322" s="14" t="s">
        <v>80</v>
      </c>
      <c r="AY322" s="254" t="s">
        <v>188</v>
      </c>
    </row>
    <row r="323" s="2" customFormat="1" ht="24.15" customHeight="1">
      <c r="A323" s="40"/>
      <c r="B323" s="41"/>
      <c r="C323" s="215" t="s">
        <v>630</v>
      </c>
      <c r="D323" s="215" t="s">
        <v>190</v>
      </c>
      <c r="E323" s="216" t="s">
        <v>643</v>
      </c>
      <c r="F323" s="217" t="s">
        <v>644</v>
      </c>
      <c r="G323" s="218" t="s">
        <v>460</v>
      </c>
      <c r="H323" s="266"/>
      <c r="I323" s="220"/>
      <c r="J323" s="221">
        <f>ROUND(I323*H323,2)</f>
        <v>0</v>
      </c>
      <c r="K323" s="217" t="s">
        <v>194</v>
      </c>
      <c r="L323" s="46"/>
      <c r="M323" s="222" t="s">
        <v>19</v>
      </c>
      <c r="N323" s="223" t="s">
        <v>44</v>
      </c>
      <c r="O323" s="86"/>
      <c r="P323" s="224">
        <f>O323*H323</f>
        <v>0</v>
      </c>
      <c r="Q323" s="224">
        <v>0</v>
      </c>
      <c r="R323" s="224">
        <f>Q323*H323</f>
        <v>0</v>
      </c>
      <c r="S323" s="224">
        <v>0</v>
      </c>
      <c r="T323" s="225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26" t="s">
        <v>342</v>
      </c>
      <c r="AT323" s="226" t="s">
        <v>190</v>
      </c>
      <c r="AU323" s="226" t="s">
        <v>82</v>
      </c>
      <c r="AY323" s="19" t="s">
        <v>188</v>
      </c>
      <c r="BE323" s="227">
        <f>IF(N323="základní",J323,0)</f>
        <v>0</v>
      </c>
      <c r="BF323" s="227">
        <f>IF(N323="snížená",J323,0)</f>
        <v>0</v>
      </c>
      <c r="BG323" s="227">
        <f>IF(N323="zákl. přenesená",J323,0)</f>
        <v>0</v>
      </c>
      <c r="BH323" s="227">
        <f>IF(N323="sníž. přenesená",J323,0)</f>
        <v>0</v>
      </c>
      <c r="BI323" s="227">
        <f>IF(N323="nulová",J323,0)</f>
        <v>0</v>
      </c>
      <c r="BJ323" s="19" t="s">
        <v>80</v>
      </c>
      <c r="BK323" s="227">
        <f>ROUND(I323*H323,2)</f>
        <v>0</v>
      </c>
      <c r="BL323" s="19" t="s">
        <v>342</v>
      </c>
      <c r="BM323" s="226" t="s">
        <v>645</v>
      </c>
    </row>
    <row r="324" s="2" customFormat="1">
      <c r="A324" s="40"/>
      <c r="B324" s="41"/>
      <c r="C324" s="42"/>
      <c r="D324" s="228" t="s">
        <v>196</v>
      </c>
      <c r="E324" s="42"/>
      <c r="F324" s="229" t="s">
        <v>646</v>
      </c>
      <c r="G324" s="42"/>
      <c r="H324" s="42"/>
      <c r="I324" s="230"/>
      <c r="J324" s="42"/>
      <c r="K324" s="42"/>
      <c r="L324" s="46"/>
      <c r="M324" s="231"/>
      <c r="N324" s="232"/>
      <c r="O324" s="86"/>
      <c r="P324" s="86"/>
      <c r="Q324" s="86"/>
      <c r="R324" s="86"/>
      <c r="S324" s="86"/>
      <c r="T324" s="87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196</v>
      </c>
      <c r="AU324" s="19" t="s">
        <v>82</v>
      </c>
    </row>
    <row r="325" s="12" customFormat="1" ht="25.92" customHeight="1">
      <c r="A325" s="12"/>
      <c r="B325" s="199"/>
      <c r="C325" s="200"/>
      <c r="D325" s="201" t="s">
        <v>72</v>
      </c>
      <c r="E325" s="202" t="s">
        <v>455</v>
      </c>
      <c r="F325" s="202" t="s">
        <v>456</v>
      </c>
      <c r="G325" s="200"/>
      <c r="H325" s="200"/>
      <c r="I325" s="203"/>
      <c r="J325" s="204">
        <f>BK325</f>
        <v>0</v>
      </c>
      <c r="K325" s="200"/>
      <c r="L325" s="205"/>
      <c r="M325" s="206"/>
      <c r="N325" s="207"/>
      <c r="O325" s="207"/>
      <c r="P325" s="208">
        <f>P326</f>
        <v>0</v>
      </c>
      <c r="Q325" s="207"/>
      <c r="R325" s="208">
        <f>R326</f>
        <v>0</v>
      </c>
      <c r="S325" s="207"/>
      <c r="T325" s="209">
        <f>T326</f>
        <v>0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10" t="s">
        <v>253</v>
      </c>
      <c r="AT325" s="211" t="s">
        <v>72</v>
      </c>
      <c r="AU325" s="211" t="s">
        <v>73</v>
      </c>
      <c r="AY325" s="210" t="s">
        <v>188</v>
      </c>
      <c r="BK325" s="212">
        <f>BK326</f>
        <v>0</v>
      </c>
    </row>
    <row r="326" s="2" customFormat="1" ht="16.5" customHeight="1">
      <c r="A326" s="40"/>
      <c r="B326" s="41"/>
      <c r="C326" s="215" t="s">
        <v>647</v>
      </c>
      <c r="D326" s="215" t="s">
        <v>190</v>
      </c>
      <c r="E326" s="216" t="s">
        <v>458</v>
      </c>
      <c r="F326" s="217" t="s">
        <v>459</v>
      </c>
      <c r="G326" s="218" t="s">
        <v>460</v>
      </c>
      <c r="H326" s="266"/>
      <c r="I326" s="220"/>
      <c r="J326" s="221">
        <f>ROUND(I326*H326,2)</f>
        <v>0</v>
      </c>
      <c r="K326" s="217" t="s">
        <v>19</v>
      </c>
      <c r="L326" s="46"/>
      <c r="M326" s="267" t="s">
        <v>19</v>
      </c>
      <c r="N326" s="268" t="s">
        <v>44</v>
      </c>
      <c r="O326" s="269"/>
      <c r="P326" s="270">
        <f>O326*H326</f>
        <v>0</v>
      </c>
      <c r="Q326" s="270">
        <v>0</v>
      </c>
      <c r="R326" s="270">
        <f>Q326*H326</f>
        <v>0</v>
      </c>
      <c r="S326" s="270">
        <v>0</v>
      </c>
      <c r="T326" s="271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26" t="s">
        <v>135</v>
      </c>
      <c r="AT326" s="226" t="s">
        <v>190</v>
      </c>
      <c r="AU326" s="226" t="s">
        <v>80</v>
      </c>
      <c r="AY326" s="19" t="s">
        <v>188</v>
      </c>
      <c r="BE326" s="227">
        <f>IF(N326="základní",J326,0)</f>
        <v>0</v>
      </c>
      <c r="BF326" s="227">
        <f>IF(N326="snížená",J326,0)</f>
        <v>0</v>
      </c>
      <c r="BG326" s="227">
        <f>IF(N326="zákl. přenesená",J326,0)</f>
        <v>0</v>
      </c>
      <c r="BH326" s="227">
        <f>IF(N326="sníž. přenesená",J326,0)</f>
        <v>0</v>
      </c>
      <c r="BI326" s="227">
        <f>IF(N326="nulová",J326,0)</f>
        <v>0</v>
      </c>
      <c r="BJ326" s="19" t="s">
        <v>80</v>
      </c>
      <c r="BK326" s="227">
        <f>ROUND(I326*H326,2)</f>
        <v>0</v>
      </c>
      <c r="BL326" s="19" t="s">
        <v>135</v>
      </c>
      <c r="BM326" s="226" t="s">
        <v>648</v>
      </c>
    </row>
    <row r="327" s="2" customFormat="1" ht="6.96" customHeight="1">
      <c r="A327" s="40"/>
      <c r="B327" s="61"/>
      <c r="C327" s="62"/>
      <c r="D327" s="62"/>
      <c r="E327" s="62"/>
      <c r="F327" s="62"/>
      <c r="G327" s="62"/>
      <c r="H327" s="62"/>
      <c r="I327" s="62"/>
      <c r="J327" s="62"/>
      <c r="K327" s="62"/>
      <c r="L327" s="46"/>
      <c r="M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</sheetData>
  <sheetProtection sheet="1" autoFilter="0" formatColumns="0" formatRows="0" objects="1" scenarios="1" spinCount="100000" saltValue="efN+RxcJ/NIiph34C4tCyEQx6QzcrKuNTm4XFrFgjz6uMVkYr+x8M3pbqoa2nVnQH452+achS3QI+DpspYZokw==" hashValue="/zwufbk9M58rYOPz9VsCNkXDQgdo6YA5X08UFu1fgbBzoS9xaQ1YSVeH89y/ZFlgcWNvGR3q1m7LOMq9/ml4SA==" algorithmName="SHA-512" password="CC35"/>
  <autoFilter ref="C92:K32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1_02/133251101"/>
    <hyperlink ref="F103" r:id="rId2" display="https://podminky.urs.cz/item/CS_URS_2021_02/162751117"/>
    <hyperlink ref="F112" r:id="rId3" display="https://podminky.urs.cz/item/CS_URS_2021_02/162751119"/>
    <hyperlink ref="F121" r:id="rId4" display="https://podminky.urs.cz/item/CS_URS_2021_02/171201221"/>
    <hyperlink ref="F131" r:id="rId5" display="https://podminky.urs.cz/item/CS_URS_2021_02/171251201"/>
    <hyperlink ref="F140" r:id="rId6" display="https://podminky.urs.cz/item/CS_URS_2021_02/174151101"/>
    <hyperlink ref="F148" r:id="rId7" display="https://podminky.urs.cz/item/CS_URS_2021_02/226212311"/>
    <hyperlink ref="F154" r:id="rId8" display="https://podminky.urs.cz/item/CS_URS_2021_02/226213311"/>
    <hyperlink ref="F160" r:id="rId9" display="https://podminky.urs.cz/item/CS_URS_2021_02/226213811"/>
    <hyperlink ref="F166" r:id="rId10" display="https://podminky.urs.cz/item/CS_URS_2021_02/231212212"/>
    <hyperlink ref="F177" r:id="rId11" display="https://podminky.urs.cz/item/CS_URS_2021_02/231212213"/>
    <hyperlink ref="F188" r:id="rId12" display="https://podminky.urs.cz/item/CS_URS_2021_02/231212313"/>
    <hyperlink ref="F199" r:id="rId13" display="https://podminky.urs.cz/item/CS_URS_2021_02/231611114"/>
    <hyperlink ref="F217" r:id="rId14" display="https://podminky.urs.cz/item/CS_URS_2021_02/273322511"/>
    <hyperlink ref="F226" r:id="rId15" display="https://podminky.urs.cz/item/CS_URS_2021_02/273351121"/>
    <hyperlink ref="F235" r:id="rId16" display="https://podminky.urs.cz/item/CS_URS_2021_02/273351122"/>
    <hyperlink ref="F244" r:id="rId17" display="https://podminky.urs.cz/item/CS_URS_2021_02/273361821"/>
    <hyperlink ref="F249" r:id="rId18" display="https://podminky.urs.cz/item/CS_URS_2021_02/311321411"/>
    <hyperlink ref="F256" r:id="rId19" display="https://podminky.urs.cz/item/CS_URS_2021_02/311351121"/>
    <hyperlink ref="F263" r:id="rId20" display="https://podminky.urs.cz/item/CS_URS_2021_02/311351122"/>
    <hyperlink ref="F270" r:id="rId21" display="https://podminky.urs.cz/item/CS_URS_2021_02/311361821"/>
    <hyperlink ref="F277" r:id="rId22" display="https://podminky.urs.cz/item/CS_URS_2021_02/998001011"/>
    <hyperlink ref="F284" r:id="rId23" display="https://podminky.urs.cz/item/CS_URS_2021_02/998012103"/>
    <hyperlink ref="F288" r:id="rId24" display="https://podminky.urs.cz/item/CS_URS_2021_02/711111001"/>
    <hyperlink ref="F306" r:id="rId25" display="https://podminky.urs.cz/item/CS_URS_2021_02/711141559"/>
    <hyperlink ref="F324" r:id="rId26" display="https://podminky.urs.cz/item/CS_URS_2021_02/9987112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7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93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649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ROUND(J91,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ROUND((SUM(BE91:BE591)),  2)</f>
        <v>0</v>
      </c>
      <c r="G35" s="40"/>
      <c r="H35" s="40"/>
      <c r="I35" s="160">
        <v>0.20999999999999999</v>
      </c>
      <c r="J35" s="159">
        <f>ROUND(((SUM(BE91:BE591))*I35),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ROUND((SUM(BF91:BF591)),  2)</f>
        <v>0</v>
      </c>
      <c r="G36" s="40"/>
      <c r="H36" s="40"/>
      <c r="I36" s="160">
        <v>0.14999999999999999</v>
      </c>
      <c r="J36" s="159">
        <f>ROUND(((SUM(BF91:BF591))*I36),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ROUND((SUM(BG91:BG591)),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ROUND((SUM(BH91:BH591)),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ROUND((SUM(BI91:BI591)),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03 - Architektonicko - stavební řešení 1. NP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J91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161</v>
      </c>
      <c r="E64" s="180"/>
      <c r="F64" s="180"/>
      <c r="G64" s="180"/>
      <c r="H64" s="180"/>
      <c r="I64" s="180"/>
      <c r="J64" s="181">
        <f>J92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163</v>
      </c>
      <c r="E65" s="185"/>
      <c r="F65" s="185"/>
      <c r="G65" s="185"/>
      <c r="H65" s="185"/>
      <c r="I65" s="185"/>
      <c r="J65" s="186">
        <f>J93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650</v>
      </c>
      <c r="E66" s="185"/>
      <c r="F66" s="185"/>
      <c r="G66" s="185"/>
      <c r="H66" s="185"/>
      <c r="I66" s="185"/>
      <c r="J66" s="186">
        <f>J257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164</v>
      </c>
      <c r="E67" s="185"/>
      <c r="F67" s="185"/>
      <c r="G67" s="185"/>
      <c r="H67" s="185"/>
      <c r="I67" s="185"/>
      <c r="J67" s="186">
        <f>J527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166</v>
      </c>
      <c r="E68" s="185"/>
      <c r="F68" s="185"/>
      <c r="G68" s="185"/>
      <c r="H68" s="185"/>
      <c r="I68" s="185"/>
      <c r="J68" s="186">
        <f>J587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77"/>
      <c r="C69" s="178"/>
      <c r="D69" s="179" t="s">
        <v>172</v>
      </c>
      <c r="E69" s="180"/>
      <c r="F69" s="180"/>
      <c r="G69" s="180"/>
      <c r="H69" s="180"/>
      <c r="I69" s="180"/>
      <c r="J69" s="181">
        <f>J590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2" customFormat="1" ht="21.84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5" s="2" customFormat="1" ht="6.96" customHeight="1">
      <c r="A75" s="40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24.96" customHeight="1">
      <c r="A76" s="40"/>
      <c r="B76" s="41"/>
      <c r="C76" s="25" t="s">
        <v>173</v>
      </c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16</v>
      </c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6.5" customHeight="1">
      <c r="A79" s="40"/>
      <c r="B79" s="41"/>
      <c r="C79" s="42"/>
      <c r="D79" s="42"/>
      <c r="E79" s="172" t="str">
        <f>E7</f>
        <v>OU - stavební úpravy objektu ZW - děkanát Lékařské fakulty</v>
      </c>
      <c r="F79" s="34"/>
      <c r="G79" s="34"/>
      <c r="H79" s="34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1" customFormat="1" ht="12" customHeight="1">
      <c r="B80" s="23"/>
      <c r="C80" s="34" t="s">
        <v>153</v>
      </c>
      <c r="D80" s="24"/>
      <c r="E80" s="24"/>
      <c r="F80" s="24"/>
      <c r="G80" s="24"/>
      <c r="H80" s="24"/>
      <c r="I80" s="24"/>
      <c r="J80" s="24"/>
      <c r="K80" s="24"/>
      <c r="L80" s="22"/>
    </row>
    <row r="81" s="2" customFormat="1" ht="16.5" customHeight="1">
      <c r="A81" s="40"/>
      <c r="B81" s="41"/>
      <c r="C81" s="42"/>
      <c r="D81" s="42"/>
      <c r="E81" s="172" t="s">
        <v>154</v>
      </c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155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6.5" customHeight="1">
      <c r="A83" s="40"/>
      <c r="B83" s="41"/>
      <c r="C83" s="42"/>
      <c r="D83" s="42"/>
      <c r="E83" s="71" t="str">
        <f>E11</f>
        <v>03 - Architektonicko - stavební řešení 1. NP</v>
      </c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21</v>
      </c>
      <c r="D85" s="42"/>
      <c r="E85" s="42"/>
      <c r="F85" s="29" t="str">
        <f>F14</f>
        <v xml:space="preserve"> </v>
      </c>
      <c r="G85" s="42"/>
      <c r="H85" s="42"/>
      <c r="I85" s="34" t="s">
        <v>23</v>
      </c>
      <c r="J85" s="74" t="str">
        <f>IF(J14="","",J14)</f>
        <v>16. 9. 2021</v>
      </c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40.05" customHeight="1">
      <c r="A87" s="40"/>
      <c r="B87" s="41"/>
      <c r="C87" s="34" t="s">
        <v>25</v>
      </c>
      <c r="D87" s="42"/>
      <c r="E87" s="42"/>
      <c r="F87" s="29" t="str">
        <f>E17</f>
        <v>Ostravská univerzita, Dvořákova 138/7, Ostrava</v>
      </c>
      <c r="G87" s="42"/>
      <c r="H87" s="42"/>
      <c r="I87" s="34" t="s">
        <v>32</v>
      </c>
      <c r="J87" s="38" t="str">
        <f>E23</f>
        <v>Ing.arch.Martin Janda,Lomná 1895, Frenštát p.R.</v>
      </c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5.15" customHeight="1">
      <c r="A88" s="40"/>
      <c r="B88" s="41"/>
      <c r="C88" s="34" t="s">
        <v>30</v>
      </c>
      <c r="D88" s="42"/>
      <c r="E88" s="42"/>
      <c r="F88" s="29" t="str">
        <f>IF(E20="","",E20)</f>
        <v>Vyplň údaj</v>
      </c>
      <c r="G88" s="42"/>
      <c r="H88" s="42"/>
      <c r="I88" s="34" t="s">
        <v>36</v>
      </c>
      <c r="J88" s="38" t="str">
        <f>E26</f>
        <v xml:space="preserve"> 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0.32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11" customFormat="1" ht="29.28" customHeight="1">
      <c r="A90" s="188"/>
      <c r="B90" s="189"/>
      <c r="C90" s="190" t="s">
        <v>174</v>
      </c>
      <c r="D90" s="191" t="s">
        <v>58</v>
      </c>
      <c r="E90" s="191" t="s">
        <v>54</v>
      </c>
      <c r="F90" s="191" t="s">
        <v>55</v>
      </c>
      <c r="G90" s="191" t="s">
        <v>175</v>
      </c>
      <c r="H90" s="191" t="s">
        <v>176</v>
      </c>
      <c r="I90" s="191" t="s">
        <v>177</v>
      </c>
      <c r="J90" s="191" t="s">
        <v>159</v>
      </c>
      <c r="K90" s="192" t="s">
        <v>178</v>
      </c>
      <c r="L90" s="193"/>
      <c r="M90" s="94" t="s">
        <v>19</v>
      </c>
      <c r="N90" s="95" t="s">
        <v>43</v>
      </c>
      <c r="O90" s="95" t="s">
        <v>179</v>
      </c>
      <c r="P90" s="95" t="s">
        <v>180</v>
      </c>
      <c r="Q90" s="95" t="s">
        <v>181</v>
      </c>
      <c r="R90" s="95" t="s">
        <v>182</v>
      </c>
      <c r="S90" s="95" t="s">
        <v>183</v>
      </c>
      <c r="T90" s="96" t="s">
        <v>184</v>
      </c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</row>
    <row r="91" s="2" customFormat="1" ht="22.8" customHeight="1">
      <c r="A91" s="40"/>
      <c r="B91" s="41"/>
      <c r="C91" s="101" t="s">
        <v>185</v>
      </c>
      <c r="D91" s="42"/>
      <c r="E91" s="42"/>
      <c r="F91" s="42"/>
      <c r="G91" s="42"/>
      <c r="H91" s="42"/>
      <c r="I91" s="42"/>
      <c r="J91" s="194">
        <f>BK91</f>
        <v>0</v>
      </c>
      <c r="K91" s="42"/>
      <c r="L91" s="46"/>
      <c r="M91" s="97"/>
      <c r="N91" s="195"/>
      <c r="O91" s="98"/>
      <c r="P91" s="196">
        <f>P92+P590</f>
        <v>0</v>
      </c>
      <c r="Q91" s="98"/>
      <c r="R91" s="196">
        <f>R92+R590</f>
        <v>711.53351351000003</v>
      </c>
      <c r="S91" s="98"/>
      <c r="T91" s="197">
        <f>T92+T590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T91" s="19" t="s">
        <v>72</v>
      </c>
      <c r="AU91" s="19" t="s">
        <v>160</v>
      </c>
      <c r="BK91" s="198">
        <f>BK92+BK590</f>
        <v>0</v>
      </c>
    </row>
    <row r="92" s="12" customFormat="1" ht="25.92" customHeight="1">
      <c r="A92" s="12"/>
      <c r="B92" s="199"/>
      <c r="C92" s="200"/>
      <c r="D92" s="201" t="s">
        <v>72</v>
      </c>
      <c r="E92" s="202" t="s">
        <v>186</v>
      </c>
      <c r="F92" s="202" t="s">
        <v>187</v>
      </c>
      <c r="G92" s="200"/>
      <c r="H92" s="200"/>
      <c r="I92" s="203"/>
      <c r="J92" s="204">
        <f>BK92</f>
        <v>0</v>
      </c>
      <c r="K92" s="200"/>
      <c r="L92" s="205"/>
      <c r="M92" s="206"/>
      <c r="N92" s="207"/>
      <c r="O92" s="207"/>
      <c r="P92" s="208">
        <f>P93+P257+P527+P587</f>
        <v>0</v>
      </c>
      <c r="Q92" s="207"/>
      <c r="R92" s="208">
        <f>R93+R257+R527+R587</f>
        <v>711.53351351000003</v>
      </c>
      <c r="S92" s="207"/>
      <c r="T92" s="209">
        <f>T93+T257+T527+T587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0" t="s">
        <v>80</v>
      </c>
      <c r="AT92" s="211" t="s">
        <v>72</v>
      </c>
      <c r="AU92" s="211" t="s">
        <v>73</v>
      </c>
      <c r="AY92" s="210" t="s">
        <v>188</v>
      </c>
      <c r="BK92" s="212">
        <f>BK93+BK257+BK527+BK587</f>
        <v>0</v>
      </c>
    </row>
    <row r="93" s="12" customFormat="1" ht="22.8" customHeight="1">
      <c r="A93" s="12"/>
      <c r="B93" s="199"/>
      <c r="C93" s="200"/>
      <c r="D93" s="201" t="s">
        <v>72</v>
      </c>
      <c r="E93" s="213" t="s">
        <v>129</v>
      </c>
      <c r="F93" s="213" t="s">
        <v>230</v>
      </c>
      <c r="G93" s="200"/>
      <c r="H93" s="200"/>
      <c r="I93" s="203"/>
      <c r="J93" s="214">
        <f>BK93</f>
        <v>0</v>
      </c>
      <c r="K93" s="200"/>
      <c r="L93" s="205"/>
      <c r="M93" s="206"/>
      <c r="N93" s="207"/>
      <c r="O93" s="207"/>
      <c r="P93" s="208">
        <f>SUM(P94:P256)</f>
        <v>0</v>
      </c>
      <c r="Q93" s="207"/>
      <c r="R93" s="208">
        <f>SUM(R94:R256)</f>
        <v>214.06810488000002</v>
      </c>
      <c r="S93" s="207"/>
      <c r="T93" s="209">
        <f>SUM(T94:T256)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0" t="s">
        <v>80</v>
      </c>
      <c r="AT93" s="211" t="s">
        <v>72</v>
      </c>
      <c r="AU93" s="211" t="s">
        <v>80</v>
      </c>
      <c r="AY93" s="210" t="s">
        <v>188</v>
      </c>
      <c r="BK93" s="212">
        <f>SUM(BK94:BK256)</f>
        <v>0</v>
      </c>
    </row>
    <row r="94" s="2" customFormat="1" ht="24.15" customHeight="1">
      <c r="A94" s="40"/>
      <c r="B94" s="41"/>
      <c r="C94" s="215" t="s">
        <v>80</v>
      </c>
      <c r="D94" s="215" t="s">
        <v>190</v>
      </c>
      <c r="E94" s="216" t="s">
        <v>651</v>
      </c>
      <c r="F94" s="217" t="s">
        <v>652</v>
      </c>
      <c r="G94" s="218" t="s">
        <v>243</v>
      </c>
      <c r="H94" s="219">
        <v>295.33600000000001</v>
      </c>
      <c r="I94" s="220"/>
      <c r="J94" s="221">
        <f>ROUND(I94*H94,2)</f>
        <v>0</v>
      </c>
      <c r="K94" s="217" t="s">
        <v>194</v>
      </c>
      <c r="L94" s="46"/>
      <c r="M94" s="222" t="s">
        <v>19</v>
      </c>
      <c r="N94" s="223" t="s">
        <v>44</v>
      </c>
      <c r="O94" s="86"/>
      <c r="P94" s="224">
        <f>O94*H94</f>
        <v>0</v>
      </c>
      <c r="Q94" s="224">
        <v>0.20712</v>
      </c>
      <c r="R94" s="224">
        <f>Q94*H94</f>
        <v>61.169992320000006</v>
      </c>
      <c r="S94" s="224">
        <v>0</v>
      </c>
      <c r="T94" s="225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6" t="s">
        <v>135</v>
      </c>
      <c r="AT94" s="226" t="s">
        <v>190</v>
      </c>
      <c r="AU94" s="226" t="s">
        <v>82</v>
      </c>
      <c r="AY94" s="19" t="s">
        <v>188</v>
      </c>
      <c r="BE94" s="227">
        <f>IF(N94="základní",J94,0)</f>
        <v>0</v>
      </c>
      <c r="BF94" s="227">
        <f>IF(N94="snížená",J94,0)</f>
        <v>0</v>
      </c>
      <c r="BG94" s="227">
        <f>IF(N94="zákl. přenesená",J94,0)</f>
        <v>0</v>
      </c>
      <c r="BH94" s="227">
        <f>IF(N94="sníž. přenesená",J94,0)</f>
        <v>0</v>
      </c>
      <c r="BI94" s="227">
        <f>IF(N94="nulová",J94,0)</f>
        <v>0</v>
      </c>
      <c r="BJ94" s="19" t="s">
        <v>80</v>
      </c>
      <c r="BK94" s="227">
        <f>ROUND(I94*H94,2)</f>
        <v>0</v>
      </c>
      <c r="BL94" s="19" t="s">
        <v>135</v>
      </c>
      <c r="BM94" s="226" t="s">
        <v>653</v>
      </c>
    </row>
    <row r="95" s="2" customFormat="1">
      <c r="A95" s="40"/>
      <c r="B95" s="41"/>
      <c r="C95" s="42"/>
      <c r="D95" s="228" t="s">
        <v>196</v>
      </c>
      <c r="E95" s="42"/>
      <c r="F95" s="229" t="s">
        <v>654</v>
      </c>
      <c r="G95" s="42"/>
      <c r="H95" s="42"/>
      <c r="I95" s="230"/>
      <c r="J95" s="42"/>
      <c r="K95" s="42"/>
      <c r="L95" s="46"/>
      <c r="M95" s="231"/>
      <c r="N95" s="232"/>
      <c r="O95" s="86"/>
      <c r="P95" s="86"/>
      <c r="Q95" s="86"/>
      <c r="R95" s="86"/>
      <c r="S95" s="86"/>
      <c r="T95" s="87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196</v>
      </c>
      <c r="AU95" s="19" t="s">
        <v>82</v>
      </c>
    </row>
    <row r="96" s="13" customFormat="1">
      <c r="A96" s="13"/>
      <c r="B96" s="233"/>
      <c r="C96" s="234"/>
      <c r="D96" s="235" t="s">
        <v>198</v>
      </c>
      <c r="E96" s="236" t="s">
        <v>19</v>
      </c>
      <c r="F96" s="237" t="s">
        <v>655</v>
      </c>
      <c r="G96" s="234"/>
      <c r="H96" s="236" t="s">
        <v>19</v>
      </c>
      <c r="I96" s="238"/>
      <c r="J96" s="234"/>
      <c r="K96" s="234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198</v>
      </c>
      <c r="AU96" s="243" t="s">
        <v>82</v>
      </c>
      <c r="AV96" s="13" t="s">
        <v>80</v>
      </c>
      <c r="AW96" s="13" t="s">
        <v>35</v>
      </c>
      <c r="AX96" s="13" t="s">
        <v>73</v>
      </c>
      <c r="AY96" s="243" t="s">
        <v>188</v>
      </c>
    </row>
    <row r="97" s="14" customFormat="1">
      <c r="A97" s="14"/>
      <c r="B97" s="244"/>
      <c r="C97" s="245"/>
      <c r="D97" s="235" t="s">
        <v>198</v>
      </c>
      <c r="E97" s="246" t="s">
        <v>19</v>
      </c>
      <c r="F97" s="247" t="s">
        <v>656</v>
      </c>
      <c r="G97" s="245"/>
      <c r="H97" s="248">
        <v>117.289</v>
      </c>
      <c r="I97" s="249"/>
      <c r="J97" s="245"/>
      <c r="K97" s="245"/>
      <c r="L97" s="250"/>
      <c r="M97" s="251"/>
      <c r="N97" s="252"/>
      <c r="O97" s="252"/>
      <c r="P97" s="252"/>
      <c r="Q97" s="252"/>
      <c r="R97" s="252"/>
      <c r="S97" s="252"/>
      <c r="T97" s="253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54" t="s">
        <v>198</v>
      </c>
      <c r="AU97" s="254" t="s">
        <v>82</v>
      </c>
      <c r="AV97" s="14" t="s">
        <v>82</v>
      </c>
      <c r="AW97" s="14" t="s">
        <v>35</v>
      </c>
      <c r="AX97" s="14" t="s">
        <v>73</v>
      </c>
      <c r="AY97" s="254" t="s">
        <v>188</v>
      </c>
    </row>
    <row r="98" s="14" customFormat="1">
      <c r="A98" s="14"/>
      <c r="B98" s="244"/>
      <c r="C98" s="245"/>
      <c r="D98" s="235" t="s">
        <v>198</v>
      </c>
      <c r="E98" s="246" t="s">
        <v>19</v>
      </c>
      <c r="F98" s="247" t="s">
        <v>657</v>
      </c>
      <c r="G98" s="245"/>
      <c r="H98" s="248">
        <v>-18.920000000000002</v>
      </c>
      <c r="I98" s="249"/>
      <c r="J98" s="245"/>
      <c r="K98" s="245"/>
      <c r="L98" s="250"/>
      <c r="M98" s="251"/>
      <c r="N98" s="252"/>
      <c r="O98" s="252"/>
      <c r="P98" s="252"/>
      <c r="Q98" s="252"/>
      <c r="R98" s="252"/>
      <c r="S98" s="252"/>
      <c r="T98" s="253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4" t="s">
        <v>198</v>
      </c>
      <c r="AU98" s="254" t="s">
        <v>82</v>
      </c>
      <c r="AV98" s="14" t="s">
        <v>82</v>
      </c>
      <c r="AW98" s="14" t="s">
        <v>35</v>
      </c>
      <c r="AX98" s="14" t="s">
        <v>73</v>
      </c>
      <c r="AY98" s="254" t="s">
        <v>188</v>
      </c>
    </row>
    <row r="99" s="14" customFormat="1">
      <c r="A99" s="14"/>
      <c r="B99" s="244"/>
      <c r="C99" s="245"/>
      <c r="D99" s="235" t="s">
        <v>198</v>
      </c>
      <c r="E99" s="246" t="s">
        <v>19</v>
      </c>
      <c r="F99" s="247" t="s">
        <v>658</v>
      </c>
      <c r="G99" s="245"/>
      <c r="H99" s="248">
        <v>74.75</v>
      </c>
      <c r="I99" s="249"/>
      <c r="J99" s="245"/>
      <c r="K99" s="245"/>
      <c r="L99" s="250"/>
      <c r="M99" s="251"/>
      <c r="N99" s="252"/>
      <c r="O99" s="252"/>
      <c r="P99" s="252"/>
      <c r="Q99" s="252"/>
      <c r="R99" s="252"/>
      <c r="S99" s="252"/>
      <c r="T99" s="253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4" t="s">
        <v>198</v>
      </c>
      <c r="AU99" s="254" t="s">
        <v>82</v>
      </c>
      <c r="AV99" s="14" t="s">
        <v>82</v>
      </c>
      <c r="AW99" s="14" t="s">
        <v>35</v>
      </c>
      <c r="AX99" s="14" t="s">
        <v>73</v>
      </c>
      <c r="AY99" s="254" t="s">
        <v>188</v>
      </c>
    </row>
    <row r="100" s="14" customFormat="1">
      <c r="A100" s="14"/>
      <c r="B100" s="244"/>
      <c r="C100" s="245"/>
      <c r="D100" s="235" t="s">
        <v>198</v>
      </c>
      <c r="E100" s="246" t="s">
        <v>19</v>
      </c>
      <c r="F100" s="247" t="s">
        <v>659</v>
      </c>
      <c r="G100" s="245"/>
      <c r="H100" s="248">
        <v>-56.478000000000002</v>
      </c>
      <c r="I100" s="249"/>
      <c r="J100" s="245"/>
      <c r="K100" s="245"/>
      <c r="L100" s="250"/>
      <c r="M100" s="251"/>
      <c r="N100" s="252"/>
      <c r="O100" s="252"/>
      <c r="P100" s="252"/>
      <c r="Q100" s="252"/>
      <c r="R100" s="252"/>
      <c r="S100" s="252"/>
      <c r="T100" s="253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4" t="s">
        <v>198</v>
      </c>
      <c r="AU100" s="254" t="s">
        <v>82</v>
      </c>
      <c r="AV100" s="14" t="s">
        <v>82</v>
      </c>
      <c r="AW100" s="14" t="s">
        <v>35</v>
      </c>
      <c r="AX100" s="14" t="s">
        <v>73</v>
      </c>
      <c r="AY100" s="254" t="s">
        <v>188</v>
      </c>
    </row>
    <row r="101" s="14" customFormat="1">
      <c r="A101" s="14"/>
      <c r="B101" s="244"/>
      <c r="C101" s="245"/>
      <c r="D101" s="235" t="s">
        <v>198</v>
      </c>
      <c r="E101" s="246" t="s">
        <v>19</v>
      </c>
      <c r="F101" s="247" t="s">
        <v>660</v>
      </c>
      <c r="G101" s="245"/>
      <c r="H101" s="248">
        <v>196.07499999999999</v>
      </c>
      <c r="I101" s="249"/>
      <c r="J101" s="245"/>
      <c r="K101" s="245"/>
      <c r="L101" s="250"/>
      <c r="M101" s="251"/>
      <c r="N101" s="252"/>
      <c r="O101" s="252"/>
      <c r="P101" s="252"/>
      <c r="Q101" s="252"/>
      <c r="R101" s="252"/>
      <c r="S101" s="252"/>
      <c r="T101" s="253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4" t="s">
        <v>198</v>
      </c>
      <c r="AU101" s="254" t="s">
        <v>82</v>
      </c>
      <c r="AV101" s="14" t="s">
        <v>82</v>
      </c>
      <c r="AW101" s="14" t="s">
        <v>35</v>
      </c>
      <c r="AX101" s="14" t="s">
        <v>73</v>
      </c>
      <c r="AY101" s="254" t="s">
        <v>188</v>
      </c>
    </row>
    <row r="102" s="14" customFormat="1">
      <c r="A102" s="14"/>
      <c r="B102" s="244"/>
      <c r="C102" s="245"/>
      <c r="D102" s="235" t="s">
        <v>198</v>
      </c>
      <c r="E102" s="246" t="s">
        <v>19</v>
      </c>
      <c r="F102" s="247" t="s">
        <v>661</v>
      </c>
      <c r="G102" s="245"/>
      <c r="H102" s="248">
        <v>-7.3319999999999999</v>
      </c>
      <c r="I102" s="249"/>
      <c r="J102" s="245"/>
      <c r="K102" s="245"/>
      <c r="L102" s="250"/>
      <c r="M102" s="251"/>
      <c r="N102" s="252"/>
      <c r="O102" s="252"/>
      <c r="P102" s="252"/>
      <c r="Q102" s="252"/>
      <c r="R102" s="252"/>
      <c r="S102" s="252"/>
      <c r="T102" s="253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4" t="s">
        <v>198</v>
      </c>
      <c r="AU102" s="254" t="s">
        <v>82</v>
      </c>
      <c r="AV102" s="14" t="s">
        <v>82</v>
      </c>
      <c r="AW102" s="14" t="s">
        <v>35</v>
      </c>
      <c r="AX102" s="14" t="s">
        <v>73</v>
      </c>
      <c r="AY102" s="254" t="s">
        <v>188</v>
      </c>
    </row>
    <row r="103" s="14" customFormat="1">
      <c r="A103" s="14"/>
      <c r="B103" s="244"/>
      <c r="C103" s="245"/>
      <c r="D103" s="235" t="s">
        <v>198</v>
      </c>
      <c r="E103" s="246" t="s">
        <v>19</v>
      </c>
      <c r="F103" s="247" t="s">
        <v>662</v>
      </c>
      <c r="G103" s="245"/>
      <c r="H103" s="248">
        <v>-3.391</v>
      </c>
      <c r="I103" s="249"/>
      <c r="J103" s="245"/>
      <c r="K103" s="245"/>
      <c r="L103" s="250"/>
      <c r="M103" s="251"/>
      <c r="N103" s="252"/>
      <c r="O103" s="252"/>
      <c r="P103" s="252"/>
      <c r="Q103" s="252"/>
      <c r="R103" s="252"/>
      <c r="S103" s="252"/>
      <c r="T103" s="25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4" t="s">
        <v>198</v>
      </c>
      <c r="AU103" s="254" t="s">
        <v>82</v>
      </c>
      <c r="AV103" s="14" t="s">
        <v>82</v>
      </c>
      <c r="AW103" s="14" t="s">
        <v>35</v>
      </c>
      <c r="AX103" s="14" t="s">
        <v>73</v>
      </c>
      <c r="AY103" s="254" t="s">
        <v>188</v>
      </c>
    </row>
    <row r="104" s="14" customFormat="1">
      <c r="A104" s="14"/>
      <c r="B104" s="244"/>
      <c r="C104" s="245"/>
      <c r="D104" s="235" t="s">
        <v>198</v>
      </c>
      <c r="E104" s="246" t="s">
        <v>19</v>
      </c>
      <c r="F104" s="247" t="s">
        <v>663</v>
      </c>
      <c r="G104" s="245"/>
      <c r="H104" s="248">
        <v>-5.0869999999999997</v>
      </c>
      <c r="I104" s="249"/>
      <c r="J104" s="245"/>
      <c r="K104" s="245"/>
      <c r="L104" s="250"/>
      <c r="M104" s="251"/>
      <c r="N104" s="252"/>
      <c r="O104" s="252"/>
      <c r="P104" s="252"/>
      <c r="Q104" s="252"/>
      <c r="R104" s="252"/>
      <c r="S104" s="252"/>
      <c r="T104" s="25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4" t="s">
        <v>198</v>
      </c>
      <c r="AU104" s="254" t="s">
        <v>82</v>
      </c>
      <c r="AV104" s="14" t="s">
        <v>82</v>
      </c>
      <c r="AW104" s="14" t="s">
        <v>35</v>
      </c>
      <c r="AX104" s="14" t="s">
        <v>73</v>
      </c>
      <c r="AY104" s="254" t="s">
        <v>188</v>
      </c>
    </row>
    <row r="105" s="14" customFormat="1">
      <c r="A105" s="14"/>
      <c r="B105" s="244"/>
      <c r="C105" s="245"/>
      <c r="D105" s="235" t="s">
        <v>198</v>
      </c>
      <c r="E105" s="246" t="s">
        <v>19</v>
      </c>
      <c r="F105" s="247" t="s">
        <v>664</v>
      </c>
      <c r="G105" s="245"/>
      <c r="H105" s="248">
        <v>-1.5700000000000001</v>
      </c>
      <c r="I105" s="249"/>
      <c r="J105" s="245"/>
      <c r="K105" s="245"/>
      <c r="L105" s="250"/>
      <c r="M105" s="251"/>
      <c r="N105" s="252"/>
      <c r="O105" s="252"/>
      <c r="P105" s="252"/>
      <c r="Q105" s="252"/>
      <c r="R105" s="252"/>
      <c r="S105" s="252"/>
      <c r="T105" s="253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4" t="s">
        <v>198</v>
      </c>
      <c r="AU105" s="254" t="s">
        <v>82</v>
      </c>
      <c r="AV105" s="14" t="s">
        <v>82</v>
      </c>
      <c r="AW105" s="14" t="s">
        <v>35</v>
      </c>
      <c r="AX105" s="14" t="s">
        <v>73</v>
      </c>
      <c r="AY105" s="254" t="s">
        <v>188</v>
      </c>
    </row>
    <row r="106" s="15" customFormat="1">
      <c r="A106" s="15"/>
      <c r="B106" s="255"/>
      <c r="C106" s="256"/>
      <c r="D106" s="235" t="s">
        <v>198</v>
      </c>
      <c r="E106" s="257" t="s">
        <v>19</v>
      </c>
      <c r="F106" s="258" t="s">
        <v>229</v>
      </c>
      <c r="G106" s="256"/>
      <c r="H106" s="259">
        <v>295.33600000000001</v>
      </c>
      <c r="I106" s="260"/>
      <c r="J106" s="256"/>
      <c r="K106" s="256"/>
      <c r="L106" s="261"/>
      <c r="M106" s="262"/>
      <c r="N106" s="263"/>
      <c r="O106" s="263"/>
      <c r="P106" s="263"/>
      <c r="Q106" s="263"/>
      <c r="R106" s="263"/>
      <c r="S106" s="263"/>
      <c r="T106" s="264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65" t="s">
        <v>198</v>
      </c>
      <c r="AU106" s="265" t="s">
        <v>82</v>
      </c>
      <c r="AV106" s="15" t="s">
        <v>135</v>
      </c>
      <c r="AW106" s="15" t="s">
        <v>35</v>
      </c>
      <c r="AX106" s="15" t="s">
        <v>80</v>
      </c>
      <c r="AY106" s="265" t="s">
        <v>188</v>
      </c>
    </row>
    <row r="107" s="2" customFormat="1" ht="24.15" customHeight="1">
      <c r="A107" s="40"/>
      <c r="B107" s="41"/>
      <c r="C107" s="215" t="s">
        <v>82</v>
      </c>
      <c r="D107" s="215" t="s">
        <v>190</v>
      </c>
      <c r="E107" s="216" t="s">
        <v>665</v>
      </c>
      <c r="F107" s="217" t="s">
        <v>666</v>
      </c>
      <c r="G107" s="218" t="s">
        <v>442</v>
      </c>
      <c r="H107" s="219">
        <v>5</v>
      </c>
      <c r="I107" s="220"/>
      <c r="J107" s="221">
        <f>ROUND(I107*H107,2)</f>
        <v>0</v>
      </c>
      <c r="K107" s="217" t="s">
        <v>194</v>
      </c>
      <c r="L107" s="46"/>
      <c r="M107" s="222" t="s">
        <v>19</v>
      </c>
      <c r="N107" s="223" t="s">
        <v>44</v>
      </c>
      <c r="O107" s="86"/>
      <c r="P107" s="224">
        <f>O107*H107</f>
        <v>0</v>
      </c>
      <c r="Q107" s="224">
        <v>0.094310000000000005</v>
      </c>
      <c r="R107" s="224">
        <f>Q107*H107</f>
        <v>0.47155000000000002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135</v>
      </c>
      <c r="AT107" s="226" t="s">
        <v>190</v>
      </c>
      <c r="AU107" s="226" t="s">
        <v>82</v>
      </c>
      <c r="AY107" s="19" t="s">
        <v>188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135</v>
      </c>
      <c r="BM107" s="226" t="s">
        <v>667</v>
      </c>
    </row>
    <row r="108" s="2" customFormat="1">
      <c r="A108" s="40"/>
      <c r="B108" s="41"/>
      <c r="C108" s="42"/>
      <c r="D108" s="228" t="s">
        <v>196</v>
      </c>
      <c r="E108" s="42"/>
      <c r="F108" s="229" t="s">
        <v>668</v>
      </c>
      <c r="G108" s="42"/>
      <c r="H108" s="42"/>
      <c r="I108" s="230"/>
      <c r="J108" s="42"/>
      <c r="K108" s="42"/>
      <c r="L108" s="46"/>
      <c r="M108" s="231"/>
      <c r="N108" s="232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196</v>
      </c>
      <c r="AU108" s="19" t="s">
        <v>82</v>
      </c>
    </row>
    <row r="109" s="14" customFormat="1">
      <c r="A109" s="14"/>
      <c r="B109" s="244"/>
      <c r="C109" s="245"/>
      <c r="D109" s="235" t="s">
        <v>198</v>
      </c>
      <c r="E109" s="246" t="s">
        <v>19</v>
      </c>
      <c r="F109" s="247" t="s">
        <v>253</v>
      </c>
      <c r="G109" s="245"/>
      <c r="H109" s="248">
        <v>5</v>
      </c>
      <c r="I109" s="249"/>
      <c r="J109" s="245"/>
      <c r="K109" s="245"/>
      <c r="L109" s="250"/>
      <c r="M109" s="251"/>
      <c r="N109" s="252"/>
      <c r="O109" s="252"/>
      <c r="P109" s="252"/>
      <c r="Q109" s="252"/>
      <c r="R109" s="252"/>
      <c r="S109" s="252"/>
      <c r="T109" s="25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4" t="s">
        <v>198</v>
      </c>
      <c r="AU109" s="254" t="s">
        <v>82</v>
      </c>
      <c r="AV109" s="14" t="s">
        <v>82</v>
      </c>
      <c r="AW109" s="14" t="s">
        <v>35</v>
      </c>
      <c r="AX109" s="14" t="s">
        <v>73</v>
      </c>
      <c r="AY109" s="254" t="s">
        <v>188</v>
      </c>
    </row>
    <row r="110" s="15" customFormat="1">
      <c r="A110" s="15"/>
      <c r="B110" s="255"/>
      <c r="C110" s="256"/>
      <c r="D110" s="235" t="s">
        <v>198</v>
      </c>
      <c r="E110" s="257" t="s">
        <v>19</v>
      </c>
      <c r="F110" s="258" t="s">
        <v>229</v>
      </c>
      <c r="G110" s="256"/>
      <c r="H110" s="259">
        <v>5</v>
      </c>
      <c r="I110" s="260"/>
      <c r="J110" s="256"/>
      <c r="K110" s="256"/>
      <c r="L110" s="261"/>
      <c r="M110" s="262"/>
      <c r="N110" s="263"/>
      <c r="O110" s="263"/>
      <c r="P110" s="263"/>
      <c r="Q110" s="263"/>
      <c r="R110" s="263"/>
      <c r="S110" s="263"/>
      <c r="T110" s="26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5" t="s">
        <v>198</v>
      </c>
      <c r="AU110" s="265" t="s">
        <v>82</v>
      </c>
      <c r="AV110" s="15" t="s">
        <v>135</v>
      </c>
      <c r="AW110" s="15" t="s">
        <v>35</v>
      </c>
      <c r="AX110" s="15" t="s">
        <v>80</v>
      </c>
      <c r="AY110" s="265" t="s">
        <v>188</v>
      </c>
    </row>
    <row r="111" s="2" customFormat="1" ht="24.15" customHeight="1">
      <c r="A111" s="40"/>
      <c r="B111" s="41"/>
      <c r="C111" s="215" t="s">
        <v>129</v>
      </c>
      <c r="D111" s="215" t="s">
        <v>190</v>
      </c>
      <c r="E111" s="216" t="s">
        <v>669</v>
      </c>
      <c r="F111" s="217" t="s">
        <v>670</v>
      </c>
      <c r="G111" s="218" t="s">
        <v>442</v>
      </c>
      <c r="H111" s="219">
        <v>4</v>
      </c>
      <c r="I111" s="220"/>
      <c r="J111" s="221">
        <f>ROUND(I111*H111,2)</f>
        <v>0</v>
      </c>
      <c r="K111" s="217" t="s">
        <v>194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0.10931</v>
      </c>
      <c r="R111" s="224">
        <f>Q111*H111</f>
        <v>0.43724000000000002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135</v>
      </c>
      <c r="AT111" s="226" t="s">
        <v>190</v>
      </c>
      <c r="AU111" s="226" t="s">
        <v>82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135</v>
      </c>
      <c r="BM111" s="226" t="s">
        <v>671</v>
      </c>
    </row>
    <row r="112" s="2" customFormat="1">
      <c r="A112" s="40"/>
      <c r="B112" s="41"/>
      <c r="C112" s="42"/>
      <c r="D112" s="228" t="s">
        <v>196</v>
      </c>
      <c r="E112" s="42"/>
      <c r="F112" s="229" t="s">
        <v>672</v>
      </c>
      <c r="G112" s="42"/>
      <c r="H112" s="42"/>
      <c r="I112" s="230"/>
      <c r="J112" s="42"/>
      <c r="K112" s="42"/>
      <c r="L112" s="46"/>
      <c r="M112" s="231"/>
      <c r="N112" s="232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196</v>
      </c>
      <c r="AU112" s="19" t="s">
        <v>82</v>
      </c>
    </row>
    <row r="113" s="14" customFormat="1">
      <c r="A113" s="14"/>
      <c r="B113" s="244"/>
      <c r="C113" s="245"/>
      <c r="D113" s="235" t="s">
        <v>198</v>
      </c>
      <c r="E113" s="246" t="s">
        <v>19</v>
      </c>
      <c r="F113" s="247" t="s">
        <v>135</v>
      </c>
      <c r="G113" s="245"/>
      <c r="H113" s="248">
        <v>4</v>
      </c>
      <c r="I113" s="249"/>
      <c r="J113" s="245"/>
      <c r="K113" s="245"/>
      <c r="L113" s="250"/>
      <c r="M113" s="251"/>
      <c r="N113" s="252"/>
      <c r="O113" s="252"/>
      <c r="P113" s="252"/>
      <c r="Q113" s="252"/>
      <c r="R113" s="252"/>
      <c r="S113" s="252"/>
      <c r="T113" s="25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4" t="s">
        <v>198</v>
      </c>
      <c r="AU113" s="254" t="s">
        <v>82</v>
      </c>
      <c r="AV113" s="14" t="s">
        <v>82</v>
      </c>
      <c r="AW113" s="14" t="s">
        <v>35</v>
      </c>
      <c r="AX113" s="14" t="s">
        <v>73</v>
      </c>
      <c r="AY113" s="254" t="s">
        <v>188</v>
      </c>
    </row>
    <row r="114" s="15" customFormat="1">
      <c r="A114" s="15"/>
      <c r="B114" s="255"/>
      <c r="C114" s="256"/>
      <c r="D114" s="235" t="s">
        <v>198</v>
      </c>
      <c r="E114" s="257" t="s">
        <v>19</v>
      </c>
      <c r="F114" s="258" t="s">
        <v>229</v>
      </c>
      <c r="G114" s="256"/>
      <c r="H114" s="259">
        <v>4</v>
      </c>
      <c r="I114" s="260"/>
      <c r="J114" s="256"/>
      <c r="K114" s="256"/>
      <c r="L114" s="261"/>
      <c r="M114" s="262"/>
      <c r="N114" s="263"/>
      <c r="O114" s="263"/>
      <c r="P114" s="263"/>
      <c r="Q114" s="263"/>
      <c r="R114" s="263"/>
      <c r="S114" s="263"/>
      <c r="T114" s="264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5" t="s">
        <v>198</v>
      </c>
      <c r="AU114" s="265" t="s">
        <v>82</v>
      </c>
      <c r="AV114" s="15" t="s">
        <v>135</v>
      </c>
      <c r="AW114" s="15" t="s">
        <v>35</v>
      </c>
      <c r="AX114" s="15" t="s">
        <v>80</v>
      </c>
      <c r="AY114" s="265" t="s">
        <v>188</v>
      </c>
    </row>
    <row r="115" s="2" customFormat="1" ht="24.15" customHeight="1">
      <c r="A115" s="40"/>
      <c r="B115" s="41"/>
      <c r="C115" s="215" t="s">
        <v>135</v>
      </c>
      <c r="D115" s="215" t="s">
        <v>190</v>
      </c>
      <c r="E115" s="216" t="s">
        <v>673</v>
      </c>
      <c r="F115" s="217" t="s">
        <v>674</v>
      </c>
      <c r="G115" s="218" t="s">
        <v>442</v>
      </c>
      <c r="H115" s="219">
        <v>1</v>
      </c>
      <c r="I115" s="220"/>
      <c r="J115" s="221">
        <f>ROUND(I115*H115,2)</f>
        <v>0</v>
      </c>
      <c r="K115" s="217" t="s">
        <v>194</v>
      </c>
      <c r="L115" s="46"/>
      <c r="M115" s="222" t="s">
        <v>19</v>
      </c>
      <c r="N115" s="223" t="s">
        <v>44</v>
      </c>
      <c r="O115" s="86"/>
      <c r="P115" s="224">
        <f>O115*H115</f>
        <v>0</v>
      </c>
      <c r="Q115" s="224">
        <v>0.12539</v>
      </c>
      <c r="R115" s="224">
        <f>Q115*H115</f>
        <v>0.12539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135</v>
      </c>
      <c r="AT115" s="226" t="s">
        <v>190</v>
      </c>
      <c r="AU115" s="226" t="s">
        <v>82</v>
      </c>
      <c r="AY115" s="19" t="s">
        <v>188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135</v>
      </c>
      <c r="BM115" s="226" t="s">
        <v>675</v>
      </c>
    </row>
    <row r="116" s="2" customFormat="1">
      <c r="A116" s="40"/>
      <c r="B116" s="41"/>
      <c r="C116" s="42"/>
      <c r="D116" s="228" t="s">
        <v>196</v>
      </c>
      <c r="E116" s="42"/>
      <c r="F116" s="229" t="s">
        <v>676</v>
      </c>
      <c r="G116" s="42"/>
      <c r="H116" s="42"/>
      <c r="I116" s="230"/>
      <c r="J116" s="42"/>
      <c r="K116" s="42"/>
      <c r="L116" s="46"/>
      <c r="M116" s="231"/>
      <c r="N116" s="232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196</v>
      </c>
      <c r="AU116" s="19" t="s">
        <v>82</v>
      </c>
    </row>
    <row r="117" s="14" customFormat="1">
      <c r="A117" s="14"/>
      <c r="B117" s="244"/>
      <c r="C117" s="245"/>
      <c r="D117" s="235" t="s">
        <v>198</v>
      </c>
      <c r="E117" s="246" t="s">
        <v>19</v>
      </c>
      <c r="F117" s="247" t="s">
        <v>80</v>
      </c>
      <c r="G117" s="245"/>
      <c r="H117" s="248">
        <v>1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198</v>
      </c>
      <c r="AU117" s="254" t="s">
        <v>82</v>
      </c>
      <c r="AV117" s="14" t="s">
        <v>82</v>
      </c>
      <c r="AW117" s="14" t="s">
        <v>35</v>
      </c>
      <c r="AX117" s="14" t="s">
        <v>73</v>
      </c>
      <c r="AY117" s="254" t="s">
        <v>188</v>
      </c>
    </row>
    <row r="118" s="15" customFormat="1">
      <c r="A118" s="15"/>
      <c r="B118" s="255"/>
      <c r="C118" s="256"/>
      <c r="D118" s="235" t="s">
        <v>198</v>
      </c>
      <c r="E118" s="257" t="s">
        <v>19</v>
      </c>
      <c r="F118" s="258" t="s">
        <v>229</v>
      </c>
      <c r="G118" s="256"/>
      <c r="H118" s="259">
        <v>1</v>
      </c>
      <c r="I118" s="260"/>
      <c r="J118" s="256"/>
      <c r="K118" s="256"/>
      <c r="L118" s="261"/>
      <c r="M118" s="262"/>
      <c r="N118" s="263"/>
      <c r="O118" s="263"/>
      <c r="P118" s="263"/>
      <c r="Q118" s="263"/>
      <c r="R118" s="263"/>
      <c r="S118" s="263"/>
      <c r="T118" s="264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5" t="s">
        <v>198</v>
      </c>
      <c r="AU118" s="265" t="s">
        <v>82</v>
      </c>
      <c r="AV118" s="15" t="s">
        <v>135</v>
      </c>
      <c r="AW118" s="15" t="s">
        <v>35</v>
      </c>
      <c r="AX118" s="15" t="s">
        <v>80</v>
      </c>
      <c r="AY118" s="265" t="s">
        <v>188</v>
      </c>
    </row>
    <row r="119" s="2" customFormat="1" ht="24.15" customHeight="1">
      <c r="A119" s="40"/>
      <c r="B119" s="41"/>
      <c r="C119" s="215" t="s">
        <v>253</v>
      </c>
      <c r="D119" s="215" t="s">
        <v>190</v>
      </c>
      <c r="E119" s="216" t="s">
        <v>677</v>
      </c>
      <c r="F119" s="217" t="s">
        <v>678</v>
      </c>
      <c r="G119" s="218" t="s">
        <v>442</v>
      </c>
      <c r="H119" s="219">
        <v>2</v>
      </c>
      <c r="I119" s="220"/>
      <c r="J119" s="221">
        <f>ROUND(I119*H119,2)</f>
        <v>0</v>
      </c>
      <c r="K119" s="217" t="s">
        <v>194</v>
      </c>
      <c r="L119" s="46"/>
      <c r="M119" s="222" t="s">
        <v>19</v>
      </c>
      <c r="N119" s="223" t="s">
        <v>44</v>
      </c>
      <c r="O119" s="86"/>
      <c r="P119" s="224">
        <f>O119*H119</f>
        <v>0</v>
      </c>
      <c r="Q119" s="224">
        <v>0.14138999999999999</v>
      </c>
      <c r="R119" s="224">
        <f>Q119*H119</f>
        <v>0.28277999999999998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135</v>
      </c>
      <c r="AT119" s="226" t="s">
        <v>190</v>
      </c>
      <c r="AU119" s="226" t="s">
        <v>82</v>
      </c>
      <c r="AY119" s="19" t="s">
        <v>188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135</v>
      </c>
      <c r="BM119" s="226" t="s">
        <v>679</v>
      </c>
    </row>
    <row r="120" s="2" customFormat="1">
      <c r="A120" s="40"/>
      <c r="B120" s="41"/>
      <c r="C120" s="42"/>
      <c r="D120" s="228" t="s">
        <v>196</v>
      </c>
      <c r="E120" s="42"/>
      <c r="F120" s="229" t="s">
        <v>680</v>
      </c>
      <c r="G120" s="42"/>
      <c r="H120" s="42"/>
      <c r="I120" s="230"/>
      <c r="J120" s="42"/>
      <c r="K120" s="42"/>
      <c r="L120" s="46"/>
      <c r="M120" s="231"/>
      <c r="N120" s="232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196</v>
      </c>
      <c r="AU120" s="19" t="s">
        <v>82</v>
      </c>
    </row>
    <row r="121" s="14" customFormat="1">
      <c r="A121" s="14"/>
      <c r="B121" s="244"/>
      <c r="C121" s="245"/>
      <c r="D121" s="235" t="s">
        <v>198</v>
      </c>
      <c r="E121" s="246" t="s">
        <v>19</v>
      </c>
      <c r="F121" s="247" t="s">
        <v>82</v>
      </c>
      <c r="G121" s="245"/>
      <c r="H121" s="248">
        <v>2</v>
      </c>
      <c r="I121" s="249"/>
      <c r="J121" s="245"/>
      <c r="K121" s="245"/>
      <c r="L121" s="250"/>
      <c r="M121" s="251"/>
      <c r="N121" s="252"/>
      <c r="O121" s="252"/>
      <c r="P121" s="252"/>
      <c r="Q121" s="252"/>
      <c r="R121" s="252"/>
      <c r="S121" s="252"/>
      <c r="T121" s="253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4" t="s">
        <v>198</v>
      </c>
      <c r="AU121" s="254" t="s">
        <v>82</v>
      </c>
      <c r="AV121" s="14" t="s">
        <v>82</v>
      </c>
      <c r="AW121" s="14" t="s">
        <v>35</v>
      </c>
      <c r="AX121" s="14" t="s">
        <v>73</v>
      </c>
      <c r="AY121" s="254" t="s">
        <v>188</v>
      </c>
    </row>
    <row r="122" s="15" customFormat="1">
      <c r="A122" s="15"/>
      <c r="B122" s="255"/>
      <c r="C122" s="256"/>
      <c r="D122" s="235" t="s">
        <v>198</v>
      </c>
      <c r="E122" s="257" t="s">
        <v>19</v>
      </c>
      <c r="F122" s="258" t="s">
        <v>229</v>
      </c>
      <c r="G122" s="256"/>
      <c r="H122" s="259">
        <v>2</v>
      </c>
      <c r="I122" s="260"/>
      <c r="J122" s="256"/>
      <c r="K122" s="256"/>
      <c r="L122" s="261"/>
      <c r="M122" s="262"/>
      <c r="N122" s="263"/>
      <c r="O122" s="263"/>
      <c r="P122" s="263"/>
      <c r="Q122" s="263"/>
      <c r="R122" s="263"/>
      <c r="S122" s="263"/>
      <c r="T122" s="264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5" t="s">
        <v>198</v>
      </c>
      <c r="AU122" s="265" t="s">
        <v>82</v>
      </c>
      <c r="AV122" s="15" t="s">
        <v>135</v>
      </c>
      <c r="AW122" s="15" t="s">
        <v>35</v>
      </c>
      <c r="AX122" s="15" t="s">
        <v>80</v>
      </c>
      <c r="AY122" s="265" t="s">
        <v>188</v>
      </c>
    </row>
    <row r="123" s="2" customFormat="1" ht="24.15" customHeight="1">
      <c r="A123" s="40"/>
      <c r="B123" s="41"/>
      <c r="C123" s="215" t="s">
        <v>258</v>
      </c>
      <c r="D123" s="215" t="s">
        <v>190</v>
      </c>
      <c r="E123" s="216" t="s">
        <v>681</v>
      </c>
      <c r="F123" s="217" t="s">
        <v>682</v>
      </c>
      <c r="G123" s="218" t="s">
        <v>193</v>
      </c>
      <c r="H123" s="219">
        <v>17.440000000000001</v>
      </c>
      <c r="I123" s="220"/>
      <c r="J123" s="221">
        <f>ROUND(I123*H123,2)</f>
        <v>0</v>
      </c>
      <c r="K123" s="217" t="s">
        <v>194</v>
      </c>
      <c r="L123" s="46"/>
      <c r="M123" s="222" t="s">
        <v>19</v>
      </c>
      <c r="N123" s="223" t="s">
        <v>44</v>
      </c>
      <c r="O123" s="86"/>
      <c r="P123" s="224">
        <f>O123*H123</f>
        <v>0</v>
      </c>
      <c r="Q123" s="224">
        <v>2.45329</v>
      </c>
      <c r="R123" s="224">
        <f>Q123*H123</f>
        <v>42.785377600000004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135</v>
      </c>
      <c r="AT123" s="226" t="s">
        <v>190</v>
      </c>
      <c r="AU123" s="226" t="s">
        <v>82</v>
      </c>
      <c r="AY123" s="19" t="s">
        <v>188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135</v>
      </c>
      <c r="BM123" s="226" t="s">
        <v>683</v>
      </c>
    </row>
    <row r="124" s="2" customFormat="1">
      <c r="A124" s="40"/>
      <c r="B124" s="41"/>
      <c r="C124" s="42"/>
      <c r="D124" s="228" t="s">
        <v>196</v>
      </c>
      <c r="E124" s="42"/>
      <c r="F124" s="229" t="s">
        <v>684</v>
      </c>
      <c r="G124" s="42"/>
      <c r="H124" s="42"/>
      <c r="I124" s="230"/>
      <c r="J124" s="42"/>
      <c r="K124" s="42"/>
      <c r="L124" s="46"/>
      <c r="M124" s="231"/>
      <c r="N124" s="232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196</v>
      </c>
      <c r="AU124" s="19" t="s">
        <v>82</v>
      </c>
    </row>
    <row r="125" s="13" customFormat="1">
      <c r="A125" s="13"/>
      <c r="B125" s="233"/>
      <c r="C125" s="234"/>
      <c r="D125" s="235" t="s">
        <v>198</v>
      </c>
      <c r="E125" s="236" t="s">
        <v>19</v>
      </c>
      <c r="F125" s="237" t="s">
        <v>655</v>
      </c>
      <c r="G125" s="234"/>
      <c r="H125" s="236" t="s">
        <v>19</v>
      </c>
      <c r="I125" s="238"/>
      <c r="J125" s="234"/>
      <c r="K125" s="234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198</v>
      </c>
      <c r="AU125" s="243" t="s">
        <v>82</v>
      </c>
      <c r="AV125" s="13" t="s">
        <v>80</v>
      </c>
      <c r="AW125" s="13" t="s">
        <v>35</v>
      </c>
      <c r="AX125" s="13" t="s">
        <v>73</v>
      </c>
      <c r="AY125" s="243" t="s">
        <v>188</v>
      </c>
    </row>
    <row r="126" s="14" customFormat="1">
      <c r="A126" s="14"/>
      <c r="B126" s="244"/>
      <c r="C126" s="245"/>
      <c r="D126" s="235" t="s">
        <v>198</v>
      </c>
      <c r="E126" s="246" t="s">
        <v>19</v>
      </c>
      <c r="F126" s="247" t="s">
        <v>685</v>
      </c>
      <c r="G126" s="245"/>
      <c r="H126" s="248">
        <v>4.9119999999999999</v>
      </c>
      <c r="I126" s="249"/>
      <c r="J126" s="245"/>
      <c r="K126" s="245"/>
      <c r="L126" s="250"/>
      <c r="M126" s="251"/>
      <c r="N126" s="252"/>
      <c r="O126" s="252"/>
      <c r="P126" s="252"/>
      <c r="Q126" s="252"/>
      <c r="R126" s="252"/>
      <c r="S126" s="252"/>
      <c r="T126" s="253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4" t="s">
        <v>198</v>
      </c>
      <c r="AU126" s="254" t="s">
        <v>82</v>
      </c>
      <c r="AV126" s="14" t="s">
        <v>82</v>
      </c>
      <c r="AW126" s="14" t="s">
        <v>35</v>
      </c>
      <c r="AX126" s="14" t="s">
        <v>73</v>
      </c>
      <c r="AY126" s="254" t="s">
        <v>188</v>
      </c>
    </row>
    <row r="127" s="14" customFormat="1">
      <c r="A127" s="14"/>
      <c r="B127" s="244"/>
      <c r="C127" s="245"/>
      <c r="D127" s="235" t="s">
        <v>198</v>
      </c>
      <c r="E127" s="246" t="s">
        <v>19</v>
      </c>
      <c r="F127" s="247" t="s">
        <v>686</v>
      </c>
      <c r="G127" s="245"/>
      <c r="H127" s="248">
        <v>0.92800000000000005</v>
      </c>
      <c r="I127" s="249"/>
      <c r="J127" s="245"/>
      <c r="K127" s="245"/>
      <c r="L127" s="250"/>
      <c r="M127" s="251"/>
      <c r="N127" s="252"/>
      <c r="O127" s="252"/>
      <c r="P127" s="252"/>
      <c r="Q127" s="252"/>
      <c r="R127" s="252"/>
      <c r="S127" s="252"/>
      <c r="T127" s="253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4" t="s">
        <v>198</v>
      </c>
      <c r="AU127" s="254" t="s">
        <v>82</v>
      </c>
      <c r="AV127" s="14" t="s">
        <v>82</v>
      </c>
      <c r="AW127" s="14" t="s">
        <v>35</v>
      </c>
      <c r="AX127" s="14" t="s">
        <v>73</v>
      </c>
      <c r="AY127" s="254" t="s">
        <v>188</v>
      </c>
    </row>
    <row r="128" s="14" customFormat="1">
      <c r="A128" s="14"/>
      <c r="B128" s="244"/>
      <c r="C128" s="245"/>
      <c r="D128" s="235" t="s">
        <v>198</v>
      </c>
      <c r="E128" s="246" t="s">
        <v>19</v>
      </c>
      <c r="F128" s="247" t="s">
        <v>687</v>
      </c>
      <c r="G128" s="245"/>
      <c r="H128" s="248">
        <v>11.6</v>
      </c>
      <c r="I128" s="249"/>
      <c r="J128" s="245"/>
      <c r="K128" s="245"/>
      <c r="L128" s="250"/>
      <c r="M128" s="251"/>
      <c r="N128" s="252"/>
      <c r="O128" s="252"/>
      <c r="P128" s="252"/>
      <c r="Q128" s="252"/>
      <c r="R128" s="252"/>
      <c r="S128" s="252"/>
      <c r="T128" s="25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4" t="s">
        <v>198</v>
      </c>
      <c r="AU128" s="254" t="s">
        <v>82</v>
      </c>
      <c r="AV128" s="14" t="s">
        <v>82</v>
      </c>
      <c r="AW128" s="14" t="s">
        <v>35</v>
      </c>
      <c r="AX128" s="14" t="s">
        <v>73</v>
      </c>
      <c r="AY128" s="254" t="s">
        <v>188</v>
      </c>
    </row>
    <row r="129" s="15" customFormat="1">
      <c r="A129" s="15"/>
      <c r="B129" s="255"/>
      <c r="C129" s="256"/>
      <c r="D129" s="235" t="s">
        <v>198</v>
      </c>
      <c r="E129" s="257" t="s">
        <v>19</v>
      </c>
      <c r="F129" s="258" t="s">
        <v>229</v>
      </c>
      <c r="G129" s="256"/>
      <c r="H129" s="259">
        <v>17.439999999999998</v>
      </c>
      <c r="I129" s="260"/>
      <c r="J129" s="256"/>
      <c r="K129" s="256"/>
      <c r="L129" s="261"/>
      <c r="M129" s="262"/>
      <c r="N129" s="263"/>
      <c r="O129" s="263"/>
      <c r="P129" s="263"/>
      <c r="Q129" s="263"/>
      <c r="R129" s="263"/>
      <c r="S129" s="263"/>
      <c r="T129" s="264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5" t="s">
        <v>198</v>
      </c>
      <c r="AU129" s="265" t="s">
        <v>82</v>
      </c>
      <c r="AV129" s="15" t="s">
        <v>135</v>
      </c>
      <c r="AW129" s="15" t="s">
        <v>35</v>
      </c>
      <c r="AX129" s="15" t="s">
        <v>80</v>
      </c>
      <c r="AY129" s="265" t="s">
        <v>188</v>
      </c>
    </row>
    <row r="130" s="2" customFormat="1" ht="24.15" customHeight="1">
      <c r="A130" s="40"/>
      <c r="B130" s="41"/>
      <c r="C130" s="215" t="s">
        <v>263</v>
      </c>
      <c r="D130" s="215" t="s">
        <v>190</v>
      </c>
      <c r="E130" s="216" t="s">
        <v>688</v>
      </c>
      <c r="F130" s="217" t="s">
        <v>689</v>
      </c>
      <c r="G130" s="218" t="s">
        <v>243</v>
      </c>
      <c r="H130" s="219">
        <v>49.119999999999997</v>
      </c>
      <c r="I130" s="220"/>
      <c r="J130" s="221">
        <f>ROUND(I130*H130,2)</f>
        <v>0</v>
      </c>
      <c r="K130" s="217" t="s">
        <v>194</v>
      </c>
      <c r="L130" s="46"/>
      <c r="M130" s="222" t="s">
        <v>19</v>
      </c>
      <c r="N130" s="223" t="s">
        <v>44</v>
      </c>
      <c r="O130" s="86"/>
      <c r="P130" s="224">
        <f>O130*H130</f>
        <v>0</v>
      </c>
      <c r="Q130" s="224">
        <v>0.0024399999999999999</v>
      </c>
      <c r="R130" s="224">
        <f>Q130*H130</f>
        <v>0.1198528</v>
      </c>
      <c r="S130" s="224">
        <v>0</v>
      </c>
      <c r="T130" s="225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6" t="s">
        <v>135</v>
      </c>
      <c r="AT130" s="226" t="s">
        <v>190</v>
      </c>
      <c r="AU130" s="226" t="s">
        <v>82</v>
      </c>
      <c r="AY130" s="19" t="s">
        <v>188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19" t="s">
        <v>80</v>
      </c>
      <c r="BK130" s="227">
        <f>ROUND(I130*H130,2)</f>
        <v>0</v>
      </c>
      <c r="BL130" s="19" t="s">
        <v>135</v>
      </c>
      <c r="BM130" s="226" t="s">
        <v>690</v>
      </c>
    </row>
    <row r="131" s="2" customFormat="1">
      <c r="A131" s="40"/>
      <c r="B131" s="41"/>
      <c r="C131" s="42"/>
      <c r="D131" s="228" t="s">
        <v>196</v>
      </c>
      <c r="E131" s="42"/>
      <c r="F131" s="229" t="s">
        <v>691</v>
      </c>
      <c r="G131" s="42"/>
      <c r="H131" s="42"/>
      <c r="I131" s="230"/>
      <c r="J131" s="42"/>
      <c r="K131" s="42"/>
      <c r="L131" s="46"/>
      <c r="M131" s="231"/>
      <c r="N131" s="232"/>
      <c r="O131" s="86"/>
      <c r="P131" s="86"/>
      <c r="Q131" s="86"/>
      <c r="R131" s="86"/>
      <c r="S131" s="86"/>
      <c r="T131" s="87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196</v>
      </c>
      <c r="AU131" s="19" t="s">
        <v>82</v>
      </c>
    </row>
    <row r="132" s="13" customFormat="1">
      <c r="A132" s="13"/>
      <c r="B132" s="233"/>
      <c r="C132" s="234"/>
      <c r="D132" s="235" t="s">
        <v>198</v>
      </c>
      <c r="E132" s="236" t="s">
        <v>19</v>
      </c>
      <c r="F132" s="237" t="s">
        <v>655</v>
      </c>
      <c r="G132" s="234"/>
      <c r="H132" s="236" t="s">
        <v>19</v>
      </c>
      <c r="I132" s="238"/>
      <c r="J132" s="234"/>
      <c r="K132" s="234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198</v>
      </c>
      <c r="AU132" s="243" t="s">
        <v>82</v>
      </c>
      <c r="AV132" s="13" t="s">
        <v>80</v>
      </c>
      <c r="AW132" s="13" t="s">
        <v>35</v>
      </c>
      <c r="AX132" s="13" t="s">
        <v>73</v>
      </c>
      <c r="AY132" s="243" t="s">
        <v>188</v>
      </c>
    </row>
    <row r="133" s="14" customFormat="1">
      <c r="A133" s="14"/>
      <c r="B133" s="244"/>
      <c r="C133" s="245"/>
      <c r="D133" s="235" t="s">
        <v>198</v>
      </c>
      <c r="E133" s="246" t="s">
        <v>19</v>
      </c>
      <c r="F133" s="247" t="s">
        <v>692</v>
      </c>
      <c r="G133" s="245"/>
      <c r="H133" s="248">
        <v>49.119999999999997</v>
      </c>
      <c r="I133" s="249"/>
      <c r="J133" s="245"/>
      <c r="K133" s="245"/>
      <c r="L133" s="250"/>
      <c r="M133" s="251"/>
      <c r="N133" s="252"/>
      <c r="O133" s="252"/>
      <c r="P133" s="252"/>
      <c r="Q133" s="252"/>
      <c r="R133" s="252"/>
      <c r="S133" s="252"/>
      <c r="T133" s="253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4" t="s">
        <v>198</v>
      </c>
      <c r="AU133" s="254" t="s">
        <v>82</v>
      </c>
      <c r="AV133" s="14" t="s">
        <v>82</v>
      </c>
      <c r="AW133" s="14" t="s">
        <v>35</v>
      </c>
      <c r="AX133" s="14" t="s">
        <v>73</v>
      </c>
      <c r="AY133" s="254" t="s">
        <v>188</v>
      </c>
    </row>
    <row r="134" s="15" customFormat="1">
      <c r="A134" s="15"/>
      <c r="B134" s="255"/>
      <c r="C134" s="256"/>
      <c r="D134" s="235" t="s">
        <v>198</v>
      </c>
      <c r="E134" s="257" t="s">
        <v>19</v>
      </c>
      <c r="F134" s="258" t="s">
        <v>229</v>
      </c>
      <c r="G134" s="256"/>
      <c r="H134" s="259">
        <v>49.119999999999997</v>
      </c>
      <c r="I134" s="260"/>
      <c r="J134" s="256"/>
      <c r="K134" s="256"/>
      <c r="L134" s="261"/>
      <c r="M134" s="262"/>
      <c r="N134" s="263"/>
      <c r="O134" s="263"/>
      <c r="P134" s="263"/>
      <c r="Q134" s="263"/>
      <c r="R134" s="263"/>
      <c r="S134" s="263"/>
      <c r="T134" s="264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5" t="s">
        <v>198</v>
      </c>
      <c r="AU134" s="265" t="s">
        <v>82</v>
      </c>
      <c r="AV134" s="15" t="s">
        <v>135</v>
      </c>
      <c r="AW134" s="15" t="s">
        <v>35</v>
      </c>
      <c r="AX134" s="15" t="s">
        <v>80</v>
      </c>
      <c r="AY134" s="265" t="s">
        <v>188</v>
      </c>
    </row>
    <row r="135" s="2" customFormat="1" ht="24.15" customHeight="1">
      <c r="A135" s="40"/>
      <c r="B135" s="41"/>
      <c r="C135" s="215" t="s">
        <v>268</v>
      </c>
      <c r="D135" s="215" t="s">
        <v>190</v>
      </c>
      <c r="E135" s="216" t="s">
        <v>693</v>
      </c>
      <c r="F135" s="217" t="s">
        <v>694</v>
      </c>
      <c r="G135" s="218" t="s">
        <v>243</v>
      </c>
      <c r="H135" s="219">
        <v>49.119999999999997</v>
      </c>
      <c r="I135" s="220"/>
      <c r="J135" s="221">
        <f>ROUND(I135*H135,2)</f>
        <v>0</v>
      </c>
      <c r="K135" s="217" t="s">
        <v>194</v>
      </c>
      <c r="L135" s="46"/>
      <c r="M135" s="222" t="s">
        <v>19</v>
      </c>
      <c r="N135" s="223" t="s">
        <v>44</v>
      </c>
      <c r="O135" s="86"/>
      <c r="P135" s="224">
        <f>O135*H135</f>
        <v>0</v>
      </c>
      <c r="Q135" s="224">
        <v>0</v>
      </c>
      <c r="R135" s="224">
        <f>Q135*H135</f>
        <v>0</v>
      </c>
      <c r="S135" s="224">
        <v>0</v>
      </c>
      <c r="T135" s="225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6" t="s">
        <v>135</v>
      </c>
      <c r="AT135" s="226" t="s">
        <v>190</v>
      </c>
      <c r="AU135" s="226" t="s">
        <v>82</v>
      </c>
      <c r="AY135" s="19" t="s">
        <v>188</v>
      </c>
      <c r="BE135" s="227">
        <f>IF(N135="základní",J135,0)</f>
        <v>0</v>
      </c>
      <c r="BF135" s="227">
        <f>IF(N135="snížená",J135,0)</f>
        <v>0</v>
      </c>
      <c r="BG135" s="227">
        <f>IF(N135="zákl. přenesená",J135,0)</f>
        <v>0</v>
      </c>
      <c r="BH135" s="227">
        <f>IF(N135="sníž. přenesená",J135,0)</f>
        <v>0</v>
      </c>
      <c r="BI135" s="227">
        <f>IF(N135="nulová",J135,0)</f>
        <v>0</v>
      </c>
      <c r="BJ135" s="19" t="s">
        <v>80</v>
      </c>
      <c r="BK135" s="227">
        <f>ROUND(I135*H135,2)</f>
        <v>0</v>
      </c>
      <c r="BL135" s="19" t="s">
        <v>135</v>
      </c>
      <c r="BM135" s="226" t="s">
        <v>695</v>
      </c>
    </row>
    <row r="136" s="2" customFormat="1">
      <c r="A136" s="40"/>
      <c r="B136" s="41"/>
      <c r="C136" s="42"/>
      <c r="D136" s="228" t="s">
        <v>196</v>
      </c>
      <c r="E136" s="42"/>
      <c r="F136" s="229" t="s">
        <v>696</v>
      </c>
      <c r="G136" s="42"/>
      <c r="H136" s="42"/>
      <c r="I136" s="230"/>
      <c r="J136" s="42"/>
      <c r="K136" s="42"/>
      <c r="L136" s="46"/>
      <c r="M136" s="231"/>
      <c r="N136" s="232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196</v>
      </c>
      <c r="AU136" s="19" t="s">
        <v>82</v>
      </c>
    </row>
    <row r="137" s="13" customFormat="1">
      <c r="A137" s="13"/>
      <c r="B137" s="233"/>
      <c r="C137" s="234"/>
      <c r="D137" s="235" t="s">
        <v>198</v>
      </c>
      <c r="E137" s="236" t="s">
        <v>19</v>
      </c>
      <c r="F137" s="237" t="s">
        <v>655</v>
      </c>
      <c r="G137" s="234"/>
      <c r="H137" s="236" t="s">
        <v>19</v>
      </c>
      <c r="I137" s="238"/>
      <c r="J137" s="234"/>
      <c r="K137" s="234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198</v>
      </c>
      <c r="AU137" s="243" t="s">
        <v>82</v>
      </c>
      <c r="AV137" s="13" t="s">
        <v>80</v>
      </c>
      <c r="AW137" s="13" t="s">
        <v>35</v>
      </c>
      <c r="AX137" s="13" t="s">
        <v>73</v>
      </c>
      <c r="AY137" s="243" t="s">
        <v>188</v>
      </c>
    </row>
    <row r="138" s="14" customFormat="1">
      <c r="A138" s="14"/>
      <c r="B138" s="244"/>
      <c r="C138" s="245"/>
      <c r="D138" s="235" t="s">
        <v>198</v>
      </c>
      <c r="E138" s="246" t="s">
        <v>19</v>
      </c>
      <c r="F138" s="247" t="s">
        <v>692</v>
      </c>
      <c r="G138" s="245"/>
      <c r="H138" s="248">
        <v>49.119999999999997</v>
      </c>
      <c r="I138" s="249"/>
      <c r="J138" s="245"/>
      <c r="K138" s="245"/>
      <c r="L138" s="250"/>
      <c r="M138" s="251"/>
      <c r="N138" s="252"/>
      <c r="O138" s="252"/>
      <c r="P138" s="252"/>
      <c r="Q138" s="252"/>
      <c r="R138" s="252"/>
      <c r="S138" s="252"/>
      <c r="T138" s="253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4" t="s">
        <v>198</v>
      </c>
      <c r="AU138" s="254" t="s">
        <v>82</v>
      </c>
      <c r="AV138" s="14" t="s">
        <v>82</v>
      </c>
      <c r="AW138" s="14" t="s">
        <v>35</v>
      </c>
      <c r="AX138" s="14" t="s">
        <v>73</v>
      </c>
      <c r="AY138" s="254" t="s">
        <v>188</v>
      </c>
    </row>
    <row r="139" s="15" customFormat="1">
      <c r="A139" s="15"/>
      <c r="B139" s="255"/>
      <c r="C139" s="256"/>
      <c r="D139" s="235" t="s">
        <v>198</v>
      </c>
      <c r="E139" s="257" t="s">
        <v>19</v>
      </c>
      <c r="F139" s="258" t="s">
        <v>229</v>
      </c>
      <c r="G139" s="256"/>
      <c r="H139" s="259">
        <v>49.119999999999997</v>
      </c>
      <c r="I139" s="260"/>
      <c r="J139" s="256"/>
      <c r="K139" s="256"/>
      <c r="L139" s="261"/>
      <c r="M139" s="262"/>
      <c r="N139" s="263"/>
      <c r="O139" s="263"/>
      <c r="P139" s="263"/>
      <c r="Q139" s="263"/>
      <c r="R139" s="263"/>
      <c r="S139" s="263"/>
      <c r="T139" s="264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5" t="s">
        <v>198</v>
      </c>
      <c r="AU139" s="265" t="s">
        <v>82</v>
      </c>
      <c r="AV139" s="15" t="s">
        <v>135</v>
      </c>
      <c r="AW139" s="15" t="s">
        <v>35</v>
      </c>
      <c r="AX139" s="15" t="s">
        <v>80</v>
      </c>
      <c r="AY139" s="265" t="s">
        <v>188</v>
      </c>
    </row>
    <row r="140" s="2" customFormat="1" ht="24.15" customHeight="1">
      <c r="A140" s="40"/>
      <c r="B140" s="41"/>
      <c r="C140" s="215" t="s">
        <v>239</v>
      </c>
      <c r="D140" s="215" t="s">
        <v>190</v>
      </c>
      <c r="E140" s="216" t="s">
        <v>697</v>
      </c>
      <c r="F140" s="217" t="s">
        <v>698</v>
      </c>
      <c r="G140" s="218" t="s">
        <v>243</v>
      </c>
      <c r="H140" s="219">
        <v>9.2799999999999994</v>
      </c>
      <c r="I140" s="220"/>
      <c r="J140" s="221">
        <f>ROUND(I140*H140,2)</f>
        <v>0</v>
      </c>
      <c r="K140" s="217" t="s">
        <v>194</v>
      </c>
      <c r="L140" s="46"/>
      <c r="M140" s="222" t="s">
        <v>19</v>
      </c>
      <c r="N140" s="223" t="s">
        <v>44</v>
      </c>
      <c r="O140" s="86"/>
      <c r="P140" s="224">
        <f>O140*H140</f>
        <v>0</v>
      </c>
      <c r="Q140" s="224">
        <v>0.0022799999999999999</v>
      </c>
      <c r="R140" s="224">
        <f>Q140*H140</f>
        <v>0.021158399999999997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135</v>
      </c>
      <c r="AT140" s="226" t="s">
        <v>190</v>
      </c>
      <c r="AU140" s="226" t="s">
        <v>82</v>
      </c>
      <c r="AY140" s="19" t="s">
        <v>188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135</v>
      </c>
      <c r="BM140" s="226" t="s">
        <v>699</v>
      </c>
    </row>
    <row r="141" s="2" customFormat="1">
      <c r="A141" s="40"/>
      <c r="B141" s="41"/>
      <c r="C141" s="42"/>
      <c r="D141" s="228" t="s">
        <v>196</v>
      </c>
      <c r="E141" s="42"/>
      <c r="F141" s="229" t="s">
        <v>700</v>
      </c>
      <c r="G141" s="42"/>
      <c r="H141" s="42"/>
      <c r="I141" s="230"/>
      <c r="J141" s="42"/>
      <c r="K141" s="42"/>
      <c r="L141" s="46"/>
      <c r="M141" s="231"/>
      <c r="N141" s="232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196</v>
      </c>
      <c r="AU141" s="19" t="s">
        <v>82</v>
      </c>
    </row>
    <row r="142" s="13" customFormat="1">
      <c r="A142" s="13"/>
      <c r="B142" s="233"/>
      <c r="C142" s="234"/>
      <c r="D142" s="235" t="s">
        <v>198</v>
      </c>
      <c r="E142" s="236" t="s">
        <v>19</v>
      </c>
      <c r="F142" s="237" t="s">
        <v>655</v>
      </c>
      <c r="G142" s="234"/>
      <c r="H142" s="236" t="s">
        <v>19</v>
      </c>
      <c r="I142" s="238"/>
      <c r="J142" s="234"/>
      <c r="K142" s="234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198</v>
      </c>
      <c r="AU142" s="243" t="s">
        <v>82</v>
      </c>
      <c r="AV142" s="13" t="s">
        <v>80</v>
      </c>
      <c r="AW142" s="13" t="s">
        <v>35</v>
      </c>
      <c r="AX142" s="13" t="s">
        <v>73</v>
      </c>
      <c r="AY142" s="243" t="s">
        <v>188</v>
      </c>
    </row>
    <row r="143" s="14" customFormat="1">
      <c r="A143" s="14"/>
      <c r="B143" s="244"/>
      <c r="C143" s="245"/>
      <c r="D143" s="235" t="s">
        <v>198</v>
      </c>
      <c r="E143" s="246" t="s">
        <v>19</v>
      </c>
      <c r="F143" s="247" t="s">
        <v>701</v>
      </c>
      <c r="G143" s="245"/>
      <c r="H143" s="248">
        <v>9.2799999999999994</v>
      </c>
      <c r="I143" s="249"/>
      <c r="J143" s="245"/>
      <c r="K143" s="245"/>
      <c r="L143" s="250"/>
      <c r="M143" s="251"/>
      <c r="N143" s="252"/>
      <c r="O143" s="252"/>
      <c r="P143" s="252"/>
      <c r="Q143" s="252"/>
      <c r="R143" s="252"/>
      <c r="S143" s="252"/>
      <c r="T143" s="253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4" t="s">
        <v>198</v>
      </c>
      <c r="AU143" s="254" t="s">
        <v>82</v>
      </c>
      <c r="AV143" s="14" t="s">
        <v>82</v>
      </c>
      <c r="AW143" s="14" t="s">
        <v>35</v>
      </c>
      <c r="AX143" s="14" t="s">
        <v>73</v>
      </c>
      <c r="AY143" s="254" t="s">
        <v>188</v>
      </c>
    </row>
    <row r="144" s="15" customFormat="1">
      <c r="A144" s="15"/>
      <c r="B144" s="255"/>
      <c r="C144" s="256"/>
      <c r="D144" s="235" t="s">
        <v>198</v>
      </c>
      <c r="E144" s="257" t="s">
        <v>19</v>
      </c>
      <c r="F144" s="258" t="s">
        <v>229</v>
      </c>
      <c r="G144" s="256"/>
      <c r="H144" s="259">
        <v>9.2799999999999994</v>
      </c>
      <c r="I144" s="260"/>
      <c r="J144" s="256"/>
      <c r="K144" s="256"/>
      <c r="L144" s="261"/>
      <c r="M144" s="262"/>
      <c r="N144" s="263"/>
      <c r="O144" s="263"/>
      <c r="P144" s="263"/>
      <c r="Q144" s="263"/>
      <c r="R144" s="263"/>
      <c r="S144" s="263"/>
      <c r="T144" s="264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5" t="s">
        <v>198</v>
      </c>
      <c r="AU144" s="265" t="s">
        <v>82</v>
      </c>
      <c r="AV144" s="15" t="s">
        <v>135</v>
      </c>
      <c r="AW144" s="15" t="s">
        <v>35</v>
      </c>
      <c r="AX144" s="15" t="s">
        <v>80</v>
      </c>
      <c r="AY144" s="265" t="s">
        <v>188</v>
      </c>
    </row>
    <row r="145" s="2" customFormat="1" ht="24.15" customHeight="1">
      <c r="A145" s="40"/>
      <c r="B145" s="41"/>
      <c r="C145" s="215" t="s">
        <v>286</v>
      </c>
      <c r="D145" s="215" t="s">
        <v>190</v>
      </c>
      <c r="E145" s="216" t="s">
        <v>702</v>
      </c>
      <c r="F145" s="217" t="s">
        <v>703</v>
      </c>
      <c r="G145" s="218" t="s">
        <v>243</v>
      </c>
      <c r="H145" s="219">
        <v>9.2799999999999994</v>
      </c>
      <c r="I145" s="220"/>
      <c r="J145" s="221">
        <f>ROUND(I145*H145,2)</f>
        <v>0</v>
      </c>
      <c r="K145" s="217" t="s">
        <v>194</v>
      </c>
      <c r="L145" s="46"/>
      <c r="M145" s="222" t="s">
        <v>19</v>
      </c>
      <c r="N145" s="223" t="s">
        <v>44</v>
      </c>
      <c r="O145" s="86"/>
      <c r="P145" s="224">
        <f>O145*H145</f>
        <v>0</v>
      </c>
      <c r="Q145" s="224">
        <v>0</v>
      </c>
      <c r="R145" s="224">
        <f>Q145*H145</f>
        <v>0</v>
      </c>
      <c r="S145" s="224">
        <v>0</v>
      </c>
      <c r="T145" s="225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6" t="s">
        <v>135</v>
      </c>
      <c r="AT145" s="226" t="s">
        <v>190</v>
      </c>
      <c r="AU145" s="226" t="s">
        <v>82</v>
      </c>
      <c r="AY145" s="19" t="s">
        <v>188</v>
      </c>
      <c r="BE145" s="227">
        <f>IF(N145="základní",J145,0)</f>
        <v>0</v>
      </c>
      <c r="BF145" s="227">
        <f>IF(N145="snížená",J145,0)</f>
        <v>0</v>
      </c>
      <c r="BG145" s="227">
        <f>IF(N145="zákl. přenesená",J145,0)</f>
        <v>0</v>
      </c>
      <c r="BH145" s="227">
        <f>IF(N145="sníž. přenesená",J145,0)</f>
        <v>0</v>
      </c>
      <c r="BI145" s="227">
        <f>IF(N145="nulová",J145,0)</f>
        <v>0</v>
      </c>
      <c r="BJ145" s="19" t="s">
        <v>80</v>
      </c>
      <c r="BK145" s="227">
        <f>ROUND(I145*H145,2)</f>
        <v>0</v>
      </c>
      <c r="BL145" s="19" t="s">
        <v>135</v>
      </c>
      <c r="BM145" s="226" t="s">
        <v>704</v>
      </c>
    </row>
    <row r="146" s="2" customFormat="1">
      <c r="A146" s="40"/>
      <c r="B146" s="41"/>
      <c r="C146" s="42"/>
      <c r="D146" s="228" t="s">
        <v>196</v>
      </c>
      <c r="E146" s="42"/>
      <c r="F146" s="229" t="s">
        <v>705</v>
      </c>
      <c r="G146" s="42"/>
      <c r="H146" s="42"/>
      <c r="I146" s="230"/>
      <c r="J146" s="42"/>
      <c r="K146" s="42"/>
      <c r="L146" s="46"/>
      <c r="M146" s="231"/>
      <c r="N146" s="232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196</v>
      </c>
      <c r="AU146" s="19" t="s">
        <v>82</v>
      </c>
    </row>
    <row r="147" s="13" customFormat="1">
      <c r="A147" s="13"/>
      <c r="B147" s="233"/>
      <c r="C147" s="234"/>
      <c r="D147" s="235" t="s">
        <v>198</v>
      </c>
      <c r="E147" s="236" t="s">
        <v>19</v>
      </c>
      <c r="F147" s="237" t="s">
        <v>655</v>
      </c>
      <c r="G147" s="234"/>
      <c r="H147" s="236" t="s">
        <v>19</v>
      </c>
      <c r="I147" s="238"/>
      <c r="J147" s="234"/>
      <c r="K147" s="234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198</v>
      </c>
      <c r="AU147" s="243" t="s">
        <v>82</v>
      </c>
      <c r="AV147" s="13" t="s">
        <v>80</v>
      </c>
      <c r="AW147" s="13" t="s">
        <v>35</v>
      </c>
      <c r="AX147" s="13" t="s">
        <v>73</v>
      </c>
      <c r="AY147" s="243" t="s">
        <v>188</v>
      </c>
    </row>
    <row r="148" s="14" customFormat="1">
      <c r="A148" s="14"/>
      <c r="B148" s="244"/>
      <c r="C148" s="245"/>
      <c r="D148" s="235" t="s">
        <v>198</v>
      </c>
      <c r="E148" s="246" t="s">
        <v>19</v>
      </c>
      <c r="F148" s="247" t="s">
        <v>701</v>
      </c>
      <c r="G148" s="245"/>
      <c r="H148" s="248">
        <v>9.2799999999999994</v>
      </c>
      <c r="I148" s="249"/>
      <c r="J148" s="245"/>
      <c r="K148" s="245"/>
      <c r="L148" s="250"/>
      <c r="M148" s="251"/>
      <c r="N148" s="252"/>
      <c r="O148" s="252"/>
      <c r="P148" s="252"/>
      <c r="Q148" s="252"/>
      <c r="R148" s="252"/>
      <c r="S148" s="252"/>
      <c r="T148" s="253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4" t="s">
        <v>198</v>
      </c>
      <c r="AU148" s="254" t="s">
        <v>82</v>
      </c>
      <c r="AV148" s="14" t="s">
        <v>82</v>
      </c>
      <c r="AW148" s="14" t="s">
        <v>35</v>
      </c>
      <c r="AX148" s="14" t="s">
        <v>73</v>
      </c>
      <c r="AY148" s="254" t="s">
        <v>188</v>
      </c>
    </row>
    <row r="149" s="15" customFormat="1">
      <c r="A149" s="15"/>
      <c r="B149" s="255"/>
      <c r="C149" s="256"/>
      <c r="D149" s="235" t="s">
        <v>198</v>
      </c>
      <c r="E149" s="257" t="s">
        <v>19</v>
      </c>
      <c r="F149" s="258" t="s">
        <v>229</v>
      </c>
      <c r="G149" s="256"/>
      <c r="H149" s="259">
        <v>9.2799999999999994</v>
      </c>
      <c r="I149" s="260"/>
      <c r="J149" s="256"/>
      <c r="K149" s="256"/>
      <c r="L149" s="261"/>
      <c r="M149" s="262"/>
      <c r="N149" s="263"/>
      <c r="O149" s="263"/>
      <c r="P149" s="263"/>
      <c r="Q149" s="263"/>
      <c r="R149" s="263"/>
      <c r="S149" s="263"/>
      <c r="T149" s="264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5" t="s">
        <v>198</v>
      </c>
      <c r="AU149" s="265" t="s">
        <v>82</v>
      </c>
      <c r="AV149" s="15" t="s">
        <v>135</v>
      </c>
      <c r="AW149" s="15" t="s">
        <v>35</v>
      </c>
      <c r="AX149" s="15" t="s">
        <v>80</v>
      </c>
      <c r="AY149" s="265" t="s">
        <v>188</v>
      </c>
    </row>
    <row r="150" s="2" customFormat="1" ht="24.15" customHeight="1">
      <c r="A150" s="40"/>
      <c r="B150" s="41"/>
      <c r="C150" s="215" t="s">
        <v>296</v>
      </c>
      <c r="D150" s="215" t="s">
        <v>190</v>
      </c>
      <c r="E150" s="216" t="s">
        <v>706</v>
      </c>
      <c r="F150" s="217" t="s">
        <v>707</v>
      </c>
      <c r="G150" s="218" t="s">
        <v>243</v>
      </c>
      <c r="H150" s="219">
        <v>92.799999999999997</v>
      </c>
      <c r="I150" s="220"/>
      <c r="J150" s="221">
        <f>ROUND(I150*H150,2)</f>
        <v>0</v>
      </c>
      <c r="K150" s="217" t="s">
        <v>194</v>
      </c>
      <c r="L150" s="46"/>
      <c r="M150" s="222" t="s">
        <v>19</v>
      </c>
      <c r="N150" s="223" t="s">
        <v>44</v>
      </c>
      <c r="O150" s="86"/>
      <c r="P150" s="224">
        <f>O150*H150</f>
        <v>0</v>
      </c>
      <c r="Q150" s="224">
        <v>0.0021299999999999999</v>
      </c>
      <c r="R150" s="224">
        <f>Q150*H150</f>
        <v>0.19766399999999998</v>
      </c>
      <c r="S150" s="224">
        <v>0</v>
      </c>
      <c r="T150" s="225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6" t="s">
        <v>135</v>
      </c>
      <c r="AT150" s="226" t="s">
        <v>190</v>
      </c>
      <c r="AU150" s="226" t="s">
        <v>82</v>
      </c>
      <c r="AY150" s="19" t="s">
        <v>188</v>
      </c>
      <c r="BE150" s="227">
        <f>IF(N150="základní",J150,0)</f>
        <v>0</v>
      </c>
      <c r="BF150" s="227">
        <f>IF(N150="snížená",J150,0)</f>
        <v>0</v>
      </c>
      <c r="BG150" s="227">
        <f>IF(N150="zákl. přenesená",J150,0)</f>
        <v>0</v>
      </c>
      <c r="BH150" s="227">
        <f>IF(N150="sníž. přenesená",J150,0)</f>
        <v>0</v>
      </c>
      <c r="BI150" s="227">
        <f>IF(N150="nulová",J150,0)</f>
        <v>0</v>
      </c>
      <c r="BJ150" s="19" t="s">
        <v>80</v>
      </c>
      <c r="BK150" s="227">
        <f>ROUND(I150*H150,2)</f>
        <v>0</v>
      </c>
      <c r="BL150" s="19" t="s">
        <v>135</v>
      </c>
      <c r="BM150" s="226" t="s">
        <v>708</v>
      </c>
    </row>
    <row r="151" s="2" customFormat="1">
      <c r="A151" s="40"/>
      <c r="B151" s="41"/>
      <c r="C151" s="42"/>
      <c r="D151" s="228" t="s">
        <v>196</v>
      </c>
      <c r="E151" s="42"/>
      <c r="F151" s="229" t="s">
        <v>709</v>
      </c>
      <c r="G151" s="42"/>
      <c r="H151" s="42"/>
      <c r="I151" s="230"/>
      <c r="J151" s="42"/>
      <c r="K151" s="42"/>
      <c r="L151" s="46"/>
      <c r="M151" s="231"/>
      <c r="N151" s="232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196</v>
      </c>
      <c r="AU151" s="19" t="s">
        <v>82</v>
      </c>
    </row>
    <row r="152" s="13" customFormat="1">
      <c r="A152" s="13"/>
      <c r="B152" s="233"/>
      <c r="C152" s="234"/>
      <c r="D152" s="235" t="s">
        <v>198</v>
      </c>
      <c r="E152" s="236" t="s">
        <v>19</v>
      </c>
      <c r="F152" s="237" t="s">
        <v>655</v>
      </c>
      <c r="G152" s="234"/>
      <c r="H152" s="236" t="s">
        <v>19</v>
      </c>
      <c r="I152" s="238"/>
      <c r="J152" s="234"/>
      <c r="K152" s="234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198</v>
      </c>
      <c r="AU152" s="243" t="s">
        <v>82</v>
      </c>
      <c r="AV152" s="13" t="s">
        <v>80</v>
      </c>
      <c r="AW152" s="13" t="s">
        <v>35</v>
      </c>
      <c r="AX152" s="13" t="s">
        <v>73</v>
      </c>
      <c r="AY152" s="243" t="s">
        <v>188</v>
      </c>
    </row>
    <row r="153" s="14" customFormat="1">
      <c r="A153" s="14"/>
      <c r="B153" s="244"/>
      <c r="C153" s="245"/>
      <c r="D153" s="235" t="s">
        <v>198</v>
      </c>
      <c r="E153" s="246" t="s">
        <v>19</v>
      </c>
      <c r="F153" s="247" t="s">
        <v>710</v>
      </c>
      <c r="G153" s="245"/>
      <c r="H153" s="248">
        <v>92.799999999999997</v>
      </c>
      <c r="I153" s="249"/>
      <c r="J153" s="245"/>
      <c r="K153" s="245"/>
      <c r="L153" s="250"/>
      <c r="M153" s="251"/>
      <c r="N153" s="252"/>
      <c r="O153" s="252"/>
      <c r="P153" s="252"/>
      <c r="Q153" s="252"/>
      <c r="R153" s="252"/>
      <c r="S153" s="252"/>
      <c r="T153" s="253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4" t="s">
        <v>198</v>
      </c>
      <c r="AU153" s="254" t="s">
        <v>82</v>
      </c>
      <c r="AV153" s="14" t="s">
        <v>82</v>
      </c>
      <c r="AW153" s="14" t="s">
        <v>35</v>
      </c>
      <c r="AX153" s="14" t="s">
        <v>73</v>
      </c>
      <c r="AY153" s="254" t="s">
        <v>188</v>
      </c>
    </row>
    <row r="154" s="15" customFormat="1">
      <c r="A154" s="15"/>
      <c r="B154" s="255"/>
      <c r="C154" s="256"/>
      <c r="D154" s="235" t="s">
        <v>198</v>
      </c>
      <c r="E154" s="257" t="s">
        <v>19</v>
      </c>
      <c r="F154" s="258" t="s">
        <v>229</v>
      </c>
      <c r="G154" s="256"/>
      <c r="H154" s="259">
        <v>92.799999999999997</v>
      </c>
      <c r="I154" s="260"/>
      <c r="J154" s="256"/>
      <c r="K154" s="256"/>
      <c r="L154" s="261"/>
      <c r="M154" s="262"/>
      <c r="N154" s="263"/>
      <c r="O154" s="263"/>
      <c r="P154" s="263"/>
      <c r="Q154" s="263"/>
      <c r="R154" s="263"/>
      <c r="S154" s="263"/>
      <c r="T154" s="264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5" t="s">
        <v>198</v>
      </c>
      <c r="AU154" s="265" t="s">
        <v>82</v>
      </c>
      <c r="AV154" s="15" t="s">
        <v>135</v>
      </c>
      <c r="AW154" s="15" t="s">
        <v>35</v>
      </c>
      <c r="AX154" s="15" t="s">
        <v>80</v>
      </c>
      <c r="AY154" s="265" t="s">
        <v>188</v>
      </c>
    </row>
    <row r="155" s="2" customFormat="1" ht="24.15" customHeight="1">
      <c r="A155" s="40"/>
      <c r="B155" s="41"/>
      <c r="C155" s="215" t="s">
        <v>305</v>
      </c>
      <c r="D155" s="215" t="s">
        <v>190</v>
      </c>
      <c r="E155" s="216" t="s">
        <v>711</v>
      </c>
      <c r="F155" s="217" t="s">
        <v>712</v>
      </c>
      <c r="G155" s="218" t="s">
        <v>243</v>
      </c>
      <c r="H155" s="219">
        <v>92.799999999999997</v>
      </c>
      <c r="I155" s="220"/>
      <c r="J155" s="221">
        <f>ROUND(I155*H155,2)</f>
        <v>0</v>
      </c>
      <c r="K155" s="217" t="s">
        <v>194</v>
      </c>
      <c r="L155" s="46"/>
      <c r="M155" s="222" t="s">
        <v>19</v>
      </c>
      <c r="N155" s="223" t="s">
        <v>44</v>
      </c>
      <c r="O155" s="86"/>
      <c r="P155" s="224">
        <f>O155*H155</f>
        <v>0</v>
      </c>
      <c r="Q155" s="224">
        <v>0</v>
      </c>
      <c r="R155" s="224">
        <f>Q155*H155</f>
        <v>0</v>
      </c>
      <c r="S155" s="224">
        <v>0</v>
      </c>
      <c r="T155" s="225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6" t="s">
        <v>135</v>
      </c>
      <c r="AT155" s="226" t="s">
        <v>190</v>
      </c>
      <c r="AU155" s="226" t="s">
        <v>82</v>
      </c>
      <c r="AY155" s="19" t="s">
        <v>188</v>
      </c>
      <c r="BE155" s="227">
        <f>IF(N155="základní",J155,0)</f>
        <v>0</v>
      </c>
      <c r="BF155" s="227">
        <f>IF(N155="snížená",J155,0)</f>
        <v>0</v>
      </c>
      <c r="BG155" s="227">
        <f>IF(N155="zákl. přenesená",J155,0)</f>
        <v>0</v>
      </c>
      <c r="BH155" s="227">
        <f>IF(N155="sníž. přenesená",J155,0)</f>
        <v>0</v>
      </c>
      <c r="BI155" s="227">
        <f>IF(N155="nulová",J155,0)</f>
        <v>0</v>
      </c>
      <c r="BJ155" s="19" t="s">
        <v>80</v>
      </c>
      <c r="BK155" s="227">
        <f>ROUND(I155*H155,2)</f>
        <v>0</v>
      </c>
      <c r="BL155" s="19" t="s">
        <v>135</v>
      </c>
      <c r="BM155" s="226" t="s">
        <v>713</v>
      </c>
    </row>
    <row r="156" s="2" customFormat="1">
      <c r="A156" s="40"/>
      <c r="B156" s="41"/>
      <c r="C156" s="42"/>
      <c r="D156" s="228" t="s">
        <v>196</v>
      </c>
      <c r="E156" s="42"/>
      <c r="F156" s="229" t="s">
        <v>714</v>
      </c>
      <c r="G156" s="42"/>
      <c r="H156" s="42"/>
      <c r="I156" s="230"/>
      <c r="J156" s="42"/>
      <c r="K156" s="42"/>
      <c r="L156" s="46"/>
      <c r="M156" s="231"/>
      <c r="N156" s="232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196</v>
      </c>
      <c r="AU156" s="19" t="s">
        <v>82</v>
      </c>
    </row>
    <row r="157" s="13" customFormat="1">
      <c r="A157" s="13"/>
      <c r="B157" s="233"/>
      <c r="C157" s="234"/>
      <c r="D157" s="235" t="s">
        <v>198</v>
      </c>
      <c r="E157" s="236" t="s">
        <v>19</v>
      </c>
      <c r="F157" s="237" t="s">
        <v>655</v>
      </c>
      <c r="G157" s="234"/>
      <c r="H157" s="236" t="s">
        <v>19</v>
      </c>
      <c r="I157" s="238"/>
      <c r="J157" s="234"/>
      <c r="K157" s="234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198</v>
      </c>
      <c r="AU157" s="243" t="s">
        <v>82</v>
      </c>
      <c r="AV157" s="13" t="s">
        <v>80</v>
      </c>
      <c r="AW157" s="13" t="s">
        <v>35</v>
      </c>
      <c r="AX157" s="13" t="s">
        <v>73</v>
      </c>
      <c r="AY157" s="243" t="s">
        <v>188</v>
      </c>
    </row>
    <row r="158" s="14" customFormat="1">
      <c r="A158" s="14"/>
      <c r="B158" s="244"/>
      <c r="C158" s="245"/>
      <c r="D158" s="235" t="s">
        <v>198</v>
      </c>
      <c r="E158" s="246" t="s">
        <v>19</v>
      </c>
      <c r="F158" s="247" t="s">
        <v>710</v>
      </c>
      <c r="G158" s="245"/>
      <c r="H158" s="248">
        <v>92.799999999999997</v>
      </c>
      <c r="I158" s="249"/>
      <c r="J158" s="245"/>
      <c r="K158" s="245"/>
      <c r="L158" s="250"/>
      <c r="M158" s="251"/>
      <c r="N158" s="252"/>
      <c r="O158" s="252"/>
      <c r="P158" s="252"/>
      <c r="Q158" s="252"/>
      <c r="R158" s="252"/>
      <c r="S158" s="252"/>
      <c r="T158" s="25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4" t="s">
        <v>198</v>
      </c>
      <c r="AU158" s="254" t="s">
        <v>82</v>
      </c>
      <c r="AV158" s="14" t="s">
        <v>82</v>
      </c>
      <c r="AW158" s="14" t="s">
        <v>35</v>
      </c>
      <c r="AX158" s="14" t="s">
        <v>73</v>
      </c>
      <c r="AY158" s="254" t="s">
        <v>188</v>
      </c>
    </row>
    <row r="159" s="15" customFormat="1">
      <c r="A159" s="15"/>
      <c r="B159" s="255"/>
      <c r="C159" s="256"/>
      <c r="D159" s="235" t="s">
        <v>198</v>
      </c>
      <c r="E159" s="257" t="s">
        <v>19</v>
      </c>
      <c r="F159" s="258" t="s">
        <v>229</v>
      </c>
      <c r="G159" s="256"/>
      <c r="H159" s="259">
        <v>92.799999999999997</v>
      </c>
      <c r="I159" s="260"/>
      <c r="J159" s="256"/>
      <c r="K159" s="256"/>
      <c r="L159" s="261"/>
      <c r="M159" s="262"/>
      <c r="N159" s="263"/>
      <c r="O159" s="263"/>
      <c r="P159" s="263"/>
      <c r="Q159" s="263"/>
      <c r="R159" s="263"/>
      <c r="S159" s="263"/>
      <c r="T159" s="264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5" t="s">
        <v>198</v>
      </c>
      <c r="AU159" s="265" t="s">
        <v>82</v>
      </c>
      <c r="AV159" s="15" t="s">
        <v>135</v>
      </c>
      <c r="AW159" s="15" t="s">
        <v>35</v>
      </c>
      <c r="AX159" s="15" t="s">
        <v>80</v>
      </c>
      <c r="AY159" s="265" t="s">
        <v>188</v>
      </c>
    </row>
    <row r="160" s="2" customFormat="1" ht="24.15" customHeight="1">
      <c r="A160" s="40"/>
      <c r="B160" s="41"/>
      <c r="C160" s="215" t="s">
        <v>312</v>
      </c>
      <c r="D160" s="215" t="s">
        <v>190</v>
      </c>
      <c r="E160" s="216" t="s">
        <v>715</v>
      </c>
      <c r="F160" s="217" t="s">
        <v>716</v>
      </c>
      <c r="G160" s="218" t="s">
        <v>345</v>
      </c>
      <c r="H160" s="219">
        <v>5.2320000000000002</v>
      </c>
      <c r="I160" s="220"/>
      <c r="J160" s="221">
        <f>ROUND(I160*H160,2)</f>
        <v>0</v>
      </c>
      <c r="K160" s="217" t="s">
        <v>194</v>
      </c>
      <c r="L160" s="46"/>
      <c r="M160" s="222" t="s">
        <v>19</v>
      </c>
      <c r="N160" s="223" t="s">
        <v>44</v>
      </c>
      <c r="O160" s="86"/>
      <c r="P160" s="224">
        <f>O160*H160</f>
        <v>0</v>
      </c>
      <c r="Q160" s="224">
        <v>1.05237</v>
      </c>
      <c r="R160" s="224">
        <f>Q160*H160</f>
        <v>5.5059998400000003</v>
      </c>
      <c r="S160" s="224">
        <v>0</v>
      </c>
      <c r="T160" s="225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6" t="s">
        <v>135</v>
      </c>
      <c r="AT160" s="226" t="s">
        <v>190</v>
      </c>
      <c r="AU160" s="226" t="s">
        <v>82</v>
      </c>
      <c r="AY160" s="19" t="s">
        <v>188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19" t="s">
        <v>80</v>
      </c>
      <c r="BK160" s="227">
        <f>ROUND(I160*H160,2)</f>
        <v>0</v>
      </c>
      <c r="BL160" s="19" t="s">
        <v>135</v>
      </c>
      <c r="BM160" s="226" t="s">
        <v>717</v>
      </c>
    </row>
    <row r="161" s="2" customFormat="1">
      <c r="A161" s="40"/>
      <c r="B161" s="41"/>
      <c r="C161" s="42"/>
      <c r="D161" s="228" t="s">
        <v>196</v>
      </c>
      <c r="E161" s="42"/>
      <c r="F161" s="229" t="s">
        <v>718</v>
      </c>
      <c r="G161" s="42"/>
      <c r="H161" s="42"/>
      <c r="I161" s="230"/>
      <c r="J161" s="42"/>
      <c r="K161" s="42"/>
      <c r="L161" s="46"/>
      <c r="M161" s="231"/>
      <c r="N161" s="232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196</v>
      </c>
      <c r="AU161" s="19" t="s">
        <v>82</v>
      </c>
    </row>
    <row r="162" s="14" customFormat="1">
      <c r="A162" s="14"/>
      <c r="B162" s="244"/>
      <c r="C162" s="245"/>
      <c r="D162" s="235" t="s">
        <v>198</v>
      </c>
      <c r="E162" s="246" t="s">
        <v>19</v>
      </c>
      <c r="F162" s="247" t="s">
        <v>719</v>
      </c>
      <c r="G162" s="245"/>
      <c r="H162" s="248">
        <v>5.2320000000000002</v>
      </c>
      <c r="I162" s="249"/>
      <c r="J162" s="245"/>
      <c r="K162" s="245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198</v>
      </c>
      <c r="AU162" s="254" t="s">
        <v>82</v>
      </c>
      <c r="AV162" s="14" t="s">
        <v>82</v>
      </c>
      <c r="AW162" s="14" t="s">
        <v>35</v>
      </c>
      <c r="AX162" s="14" t="s">
        <v>73</v>
      </c>
      <c r="AY162" s="254" t="s">
        <v>188</v>
      </c>
    </row>
    <row r="163" s="15" customFormat="1">
      <c r="A163" s="15"/>
      <c r="B163" s="255"/>
      <c r="C163" s="256"/>
      <c r="D163" s="235" t="s">
        <v>198</v>
      </c>
      <c r="E163" s="257" t="s">
        <v>19</v>
      </c>
      <c r="F163" s="258" t="s">
        <v>229</v>
      </c>
      <c r="G163" s="256"/>
      <c r="H163" s="259">
        <v>5.2320000000000002</v>
      </c>
      <c r="I163" s="260"/>
      <c r="J163" s="256"/>
      <c r="K163" s="256"/>
      <c r="L163" s="261"/>
      <c r="M163" s="262"/>
      <c r="N163" s="263"/>
      <c r="O163" s="263"/>
      <c r="P163" s="263"/>
      <c r="Q163" s="263"/>
      <c r="R163" s="263"/>
      <c r="S163" s="263"/>
      <c r="T163" s="264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5" t="s">
        <v>198</v>
      </c>
      <c r="AU163" s="265" t="s">
        <v>82</v>
      </c>
      <c r="AV163" s="15" t="s">
        <v>135</v>
      </c>
      <c r="AW163" s="15" t="s">
        <v>35</v>
      </c>
      <c r="AX163" s="15" t="s">
        <v>80</v>
      </c>
      <c r="AY163" s="265" t="s">
        <v>188</v>
      </c>
    </row>
    <row r="164" s="2" customFormat="1" ht="16.5" customHeight="1">
      <c r="A164" s="40"/>
      <c r="B164" s="41"/>
      <c r="C164" s="215" t="s">
        <v>321</v>
      </c>
      <c r="D164" s="215" t="s">
        <v>190</v>
      </c>
      <c r="E164" s="216" t="s">
        <v>720</v>
      </c>
      <c r="F164" s="217" t="s">
        <v>721</v>
      </c>
      <c r="G164" s="218" t="s">
        <v>193</v>
      </c>
      <c r="H164" s="219">
        <v>38.975999999999999</v>
      </c>
      <c r="I164" s="220"/>
      <c r="J164" s="221">
        <f>ROUND(I164*H164,2)</f>
        <v>0</v>
      </c>
      <c r="K164" s="217" t="s">
        <v>194</v>
      </c>
      <c r="L164" s="46"/>
      <c r="M164" s="222" t="s">
        <v>19</v>
      </c>
      <c r="N164" s="223" t="s">
        <v>44</v>
      </c>
      <c r="O164" s="86"/>
      <c r="P164" s="224">
        <f>O164*H164</f>
        <v>0</v>
      </c>
      <c r="Q164" s="224">
        <v>2.4533</v>
      </c>
      <c r="R164" s="224">
        <f>Q164*H164</f>
        <v>95.619820799999999</v>
      </c>
      <c r="S164" s="224">
        <v>0</v>
      </c>
      <c r="T164" s="225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6" t="s">
        <v>135</v>
      </c>
      <c r="AT164" s="226" t="s">
        <v>190</v>
      </c>
      <c r="AU164" s="226" t="s">
        <v>82</v>
      </c>
      <c r="AY164" s="19" t="s">
        <v>188</v>
      </c>
      <c r="BE164" s="227">
        <f>IF(N164="základní",J164,0)</f>
        <v>0</v>
      </c>
      <c r="BF164" s="227">
        <f>IF(N164="snížená",J164,0)</f>
        <v>0</v>
      </c>
      <c r="BG164" s="227">
        <f>IF(N164="zákl. přenesená",J164,0)</f>
        <v>0</v>
      </c>
      <c r="BH164" s="227">
        <f>IF(N164="sníž. přenesená",J164,0)</f>
        <v>0</v>
      </c>
      <c r="BI164" s="227">
        <f>IF(N164="nulová",J164,0)</f>
        <v>0</v>
      </c>
      <c r="BJ164" s="19" t="s">
        <v>80</v>
      </c>
      <c r="BK164" s="227">
        <f>ROUND(I164*H164,2)</f>
        <v>0</v>
      </c>
      <c r="BL164" s="19" t="s">
        <v>135</v>
      </c>
      <c r="BM164" s="226" t="s">
        <v>722</v>
      </c>
    </row>
    <row r="165" s="2" customFormat="1">
      <c r="A165" s="40"/>
      <c r="B165" s="41"/>
      <c r="C165" s="42"/>
      <c r="D165" s="228" t="s">
        <v>196</v>
      </c>
      <c r="E165" s="42"/>
      <c r="F165" s="229" t="s">
        <v>723</v>
      </c>
      <c r="G165" s="42"/>
      <c r="H165" s="42"/>
      <c r="I165" s="230"/>
      <c r="J165" s="42"/>
      <c r="K165" s="42"/>
      <c r="L165" s="46"/>
      <c r="M165" s="231"/>
      <c r="N165" s="232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196</v>
      </c>
      <c r="AU165" s="19" t="s">
        <v>82</v>
      </c>
    </row>
    <row r="166" s="13" customFormat="1">
      <c r="A166" s="13"/>
      <c r="B166" s="233"/>
      <c r="C166" s="234"/>
      <c r="D166" s="235" t="s">
        <v>198</v>
      </c>
      <c r="E166" s="236" t="s">
        <v>19</v>
      </c>
      <c r="F166" s="237" t="s">
        <v>655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198</v>
      </c>
      <c r="AU166" s="243" t="s">
        <v>82</v>
      </c>
      <c r="AV166" s="13" t="s">
        <v>80</v>
      </c>
      <c r="AW166" s="13" t="s">
        <v>35</v>
      </c>
      <c r="AX166" s="13" t="s">
        <v>73</v>
      </c>
      <c r="AY166" s="243" t="s">
        <v>188</v>
      </c>
    </row>
    <row r="167" s="14" customFormat="1">
      <c r="A167" s="14"/>
      <c r="B167" s="244"/>
      <c r="C167" s="245"/>
      <c r="D167" s="235" t="s">
        <v>198</v>
      </c>
      <c r="E167" s="246" t="s">
        <v>19</v>
      </c>
      <c r="F167" s="247" t="s">
        <v>724</v>
      </c>
      <c r="G167" s="245"/>
      <c r="H167" s="248">
        <v>6.0720000000000001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198</v>
      </c>
      <c r="AU167" s="254" t="s">
        <v>82</v>
      </c>
      <c r="AV167" s="14" t="s">
        <v>82</v>
      </c>
      <c r="AW167" s="14" t="s">
        <v>35</v>
      </c>
      <c r="AX167" s="14" t="s">
        <v>73</v>
      </c>
      <c r="AY167" s="254" t="s">
        <v>188</v>
      </c>
    </row>
    <row r="168" s="14" customFormat="1">
      <c r="A168" s="14"/>
      <c r="B168" s="244"/>
      <c r="C168" s="245"/>
      <c r="D168" s="235" t="s">
        <v>198</v>
      </c>
      <c r="E168" s="246" t="s">
        <v>19</v>
      </c>
      <c r="F168" s="247" t="s">
        <v>725</v>
      </c>
      <c r="G168" s="245"/>
      <c r="H168" s="248">
        <v>1.6559999999999999</v>
      </c>
      <c r="I168" s="249"/>
      <c r="J168" s="245"/>
      <c r="K168" s="245"/>
      <c r="L168" s="250"/>
      <c r="M168" s="251"/>
      <c r="N168" s="252"/>
      <c r="O168" s="252"/>
      <c r="P168" s="252"/>
      <c r="Q168" s="252"/>
      <c r="R168" s="252"/>
      <c r="S168" s="252"/>
      <c r="T168" s="25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4" t="s">
        <v>198</v>
      </c>
      <c r="AU168" s="254" t="s">
        <v>82</v>
      </c>
      <c r="AV168" s="14" t="s">
        <v>82</v>
      </c>
      <c r="AW168" s="14" t="s">
        <v>35</v>
      </c>
      <c r="AX168" s="14" t="s">
        <v>73</v>
      </c>
      <c r="AY168" s="254" t="s">
        <v>188</v>
      </c>
    </row>
    <row r="169" s="14" customFormat="1">
      <c r="A169" s="14"/>
      <c r="B169" s="244"/>
      <c r="C169" s="245"/>
      <c r="D169" s="235" t="s">
        <v>198</v>
      </c>
      <c r="E169" s="246" t="s">
        <v>19</v>
      </c>
      <c r="F169" s="247" t="s">
        <v>726</v>
      </c>
      <c r="G169" s="245"/>
      <c r="H169" s="248">
        <v>2.0699999999999998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198</v>
      </c>
      <c r="AU169" s="254" t="s">
        <v>82</v>
      </c>
      <c r="AV169" s="14" t="s">
        <v>82</v>
      </c>
      <c r="AW169" s="14" t="s">
        <v>35</v>
      </c>
      <c r="AX169" s="14" t="s">
        <v>73</v>
      </c>
      <c r="AY169" s="254" t="s">
        <v>188</v>
      </c>
    </row>
    <row r="170" s="14" customFormat="1">
      <c r="A170" s="14"/>
      <c r="B170" s="244"/>
      <c r="C170" s="245"/>
      <c r="D170" s="235" t="s">
        <v>198</v>
      </c>
      <c r="E170" s="246" t="s">
        <v>19</v>
      </c>
      <c r="F170" s="247" t="s">
        <v>727</v>
      </c>
      <c r="G170" s="245"/>
      <c r="H170" s="248">
        <v>1.7250000000000001</v>
      </c>
      <c r="I170" s="249"/>
      <c r="J170" s="245"/>
      <c r="K170" s="245"/>
      <c r="L170" s="250"/>
      <c r="M170" s="251"/>
      <c r="N170" s="252"/>
      <c r="O170" s="252"/>
      <c r="P170" s="252"/>
      <c r="Q170" s="252"/>
      <c r="R170" s="252"/>
      <c r="S170" s="252"/>
      <c r="T170" s="253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4" t="s">
        <v>198</v>
      </c>
      <c r="AU170" s="254" t="s">
        <v>82</v>
      </c>
      <c r="AV170" s="14" t="s">
        <v>82</v>
      </c>
      <c r="AW170" s="14" t="s">
        <v>35</v>
      </c>
      <c r="AX170" s="14" t="s">
        <v>73</v>
      </c>
      <c r="AY170" s="254" t="s">
        <v>188</v>
      </c>
    </row>
    <row r="171" s="14" customFormat="1">
      <c r="A171" s="14"/>
      <c r="B171" s="244"/>
      <c r="C171" s="245"/>
      <c r="D171" s="235" t="s">
        <v>198</v>
      </c>
      <c r="E171" s="246" t="s">
        <v>19</v>
      </c>
      <c r="F171" s="247" t="s">
        <v>728</v>
      </c>
      <c r="G171" s="245"/>
      <c r="H171" s="248">
        <v>-0.55800000000000005</v>
      </c>
      <c r="I171" s="249"/>
      <c r="J171" s="245"/>
      <c r="K171" s="245"/>
      <c r="L171" s="250"/>
      <c r="M171" s="251"/>
      <c r="N171" s="252"/>
      <c r="O171" s="252"/>
      <c r="P171" s="252"/>
      <c r="Q171" s="252"/>
      <c r="R171" s="252"/>
      <c r="S171" s="252"/>
      <c r="T171" s="253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4" t="s">
        <v>198</v>
      </c>
      <c r="AU171" s="254" t="s">
        <v>82</v>
      </c>
      <c r="AV171" s="14" t="s">
        <v>82</v>
      </c>
      <c r="AW171" s="14" t="s">
        <v>35</v>
      </c>
      <c r="AX171" s="14" t="s">
        <v>73</v>
      </c>
      <c r="AY171" s="254" t="s">
        <v>188</v>
      </c>
    </row>
    <row r="172" s="14" customFormat="1">
      <c r="A172" s="14"/>
      <c r="B172" s="244"/>
      <c r="C172" s="245"/>
      <c r="D172" s="235" t="s">
        <v>198</v>
      </c>
      <c r="E172" s="246" t="s">
        <v>19</v>
      </c>
      <c r="F172" s="247" t="s">
        <v>727</v>
      </c>
      <c r="G172" s="245"/>
      <c r="H172" s="248">
        <v>1.7250000000000001</v>
      </c>
      <c r="I172" s="249"/>
      <c r="J172" s="245"/>
      <c r="K172" s="245"/>
      <c r="L172" s="250"/>
      <c r="M172" s="251"/>
      <c r="N172" s="252"/>
      <c r="O172" s="252"/>
      <c r="P172" s="252"/>
      <c r="Q172" s="252"/>
      <c r="R172" s="252"/>
      <c r="S172" s="252"/>
      <c r="T172" s="253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4" t="s">
        <v>198</v>
      </c>
      <c r="AU172" s="254" t="s">
        <v>82</v>
      </c>
      <c r="AV172" s="14" t="s">
        <v>82</v>
      </c>
      <c r="AW172" s="14" t="s">
        <v>35</v>
      </c>
      <c r="AX172" s="14" t="s">
        <v>73</v>
      </c>
      <c r="AY172" s="254" t="s">
        <v>188</v>
      </c>
    </row>
    <row r="173" s="14" customFormat="1">
      <c r="A173" s="14"/>
      <c r="B173" s="244"/>
      <c r="C173" s="245"/>
      <c r="D173" s="235" t="s">
        <v>198</v>
      </c>
      <c r="E173" s="246" t="s">
        <v>19</v>
      </c>
      <c r="F173" s="247" t="s">
        <v>729</v>
      </c>
      <c r="G173" s="245"/>
      <c r="H173" s="248">
        <v>1.829</v>
      </c>
      <c r="I173" s="249"/>
      <c r="J173" s="245"/>
      <c r="K173" s="245"/>
      <c r="L173" s="250"/>
      <c r="M173" s="251"/>
      <c r="N173" s="252"/>
      <c r="O173" s="252"/>
      <c r="P173" s="252"/>
      <c r="Q173" s="252"/>
      <c r="R173" s="252"/>
      <c r="S173" s="252"/>
      <c r="T173" s="253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4" t="s">
        <v>198</v>
      </c>
      <c r="AU173" s="254" t="s">
        <v>82</v>
      </c>
      <c r="AV173" s="14" t="s">
        <v>82</v>
      </c>
      <c r="AW173" s="14" t="s">
        <v>35</v>
      </c>
      <c r="AX173" s="14" t="s">
        <v>73</v>
      </c>
      <c r="AY173" s="254" t="s">
        <v>188</v>
      </c>
    </row>
    <row r="174" s="16" customFormat="1">
      <c r="A174" s="16"/>
      <c r="B174" s="282"/>
      <c r="C174" s="283"/>
      <c r="D174" s="235" t="s">
        <v>198</v>
      </c>
      <c r="E174" s="284" t="s">
        <v>19</v>
      </c>
      <c r="F174" s="285" t="s">
        <v>730</v>
      </c>
      <c r="G174" s="283"/>
      <c r="H174" s="286">
        <v>14.519</v>
      </c>
      <c r="I174" s="287"/>
      <c r="J174" s="283"/>
      <c r="K174" s="283"/>
      <c r="L174" s="288"/>
      <c r="M174" s="289"/>
      <c r="N174" s="290"/>
      <c r="O174" s="290"/>
      <c r="P174" s="290"/>
      <c r="Q174" s="290"/>
      <c r="R174" s="290"/>
      <c r="S174" s="290"/>
      <c r="T174" s="291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T174" s="292" t="s">
        <v>198</v>
      </c>
      <c r="AU174" s="292" t="s">
        <v>82</v>
      </c>
      <c r="AV174" s="16" t="s">
        <v>129</v>
      </c>
      <c r="AW174" s="16" t="s">
        <v>35</v>
      </c>
      <c r="AX174" s="16" t="s">
        <v>73</v>
      </c>
      <c r="AY174" s="292" t="s">
        <v>188</v>
      </c>
    </row>
    <row r="175" s="13" customFormat="1">
      <c r="A175" s="13"/>
      <c r="B175" s="233"/>
      <c r="C175" s="234"/>
      <c r="D175" s="235" t="s">
        <v>198</v>
      </c>
      <c r="E175" s="236" t="s">
        <v>19</v>
      </c>
      <c r="F175" s="237" t="s">
        <v>731</v>
      </c>
      <c r="G175" s="234"/>
      <c r="H175" s="236" t="s">
        <v>19</v>
      </c>
      <c r="I175" s="238"/>
      <c r="J175" s="234"/>
      <c r="K175" s="234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198</v>
      </c>
      <c r="AU175" s="243" t="s">
        <v>82</v>
      </c>
      <c r="AV175" s="13" t="s">
        <v>80</v>
      </c>
      <c r="AW175" s="13" t="s">
        <v>35</v>
      </c>
      <c r="AX175" s="13" t="s">
        <v>73</v>
      </c>
      <c r="AY175" s="243" t="s">
        <v>188</v>
      </c>
    </row>
    <row r="176" s="14" customFormat="1">
      <c r="A176" s="14"/>
      <c r="B176" s="244"/>
      <c r="C176" s="245"/>
      <c r="D176" s="235" t="s">
        <v>198</v>
      </c>
      <c r="E176" s="246" t="s">
        <v>19</v>
      </c>
      <c r="F176" s="247" t="s">
        <v>732</v>
      </c>
      <c r="G176" s="245"/>
      <c r="H176" s="248">
        <v>0.39900000000000002</v>
      </c>
      <c r="I176" s="249"/>
      <c r="J176" s="245"/>
      <c r="K176" s="245"/>
      <c r="L176" s="250"/>
      <c r="M176" s="251"/>
      <c r="N176" s="252"/>
      <c r="O176" s="252"/>
      <c r="P176" s="252"/>
      <c r="Q176" s="252"/>
      <c r="R176" s="252"/>
      <c r="S176" s="252"/>
      <c r="T176" s="253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4" t="s">
        <v>198</v>
      </c>
      <c r="AU176" s="254" t="s">
        <v>82</v>
      </c>
      <c r="AV176" s="14" t="s">
        <v>82</v>
      </c>
      <c r="AW176" s="14" t="s">
        <v>35</v>
      </c>
      <c r="AX176" s="14" t="s">
        <v>73</v>
      </c>
      <c r="AY176" s="254" t="s">
        <v>188</v>
      </c>
    </row>
    <row r="177" s="14" customFormat="1">
      <c r="A177" s="14"/>
      <c r="B177" s="244"/>
      <c r="C177" s="245"/>
      <c r="D177" s="235" t="s">
        <v>198</v>
      </c>
      <c r="E177" s="246" t="s">
        <v>19</v>
      </c>
      <c r="F177" s="247" t="s">
        <v>733</v>
      </c>
      <c r="G177" s="245"/>
      <c r="H177" s="248">
        <v>0.28100000000000003</v>
      </c>
      <c r="I177" s="249"/>
      <c r="J177" s="245"/>
      <c r="K177" s="245"/>
      <c r="L177" s="250"/>
      <c r="M177" s="251"/>
      <c r="N177" s="252"/>
      <c r="O177" s="252"/>
      <c r="P177" s="252"/>
      <c r="Q177" s="252"/>
      <c r="R177" s="252"/>
      <c r="S177" s="252"/>
      <c r="T177" s="25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4" t="s">
        <v>198</v>
      </c>
      <c r="AU177" s="254" t="s">
        <v>82</v>
      </c>
      <c r="AV177" s="14" t="s">
        <v>82</v>
      </c>
      <c r="AW177" s="14" t="s">
        <v>35</v>
      </c>
      <c r="AX177" s="14" t="s">
        <v>73</v>
      </c>
      <c r="AY177" s="254" t="s">
        <v>188</v>
      </c>
    </row>
    <row r="178" s="14" customFormat="1">
      <c r="A178" s="14"/>
      <c r="B178" s="244"/>
      <c r="C178" s="245"/>
      <c r="D178" s="235" t="s">
        <v>198</v>
      </c>
      <c r="E178" s="246" t="s">
        <v>19</v>
      </c>
      <c r="F178" s="247" t="s">
        <v>734</v>
      </c>
      <c r="G178" s="245"/>
      <c r="H178" s="248">
        <v>0.33100000000000002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198</v>
      </c>
      <c r="AU178" s="254" t="s">
        <v>82</v>
      </c>
      <c r="AV178" s="14" t="s">
        <v>82</v>
      </c>
      <c r="AW178" s="14" t="s">
        <v>35</v>
      </c>
      <c r="AX178" s="14" t="s">
        <v>73</v>
      </c>
      <c r="AY178" s="254" t="s">
        <v>188</v>
      </c>
    </row>
    <row r="179" s="13" customFormat="1">
      <c r="A179" s="13"/>
      <c r="B179" s="233"/>
      <c r="C179" s="234"/>
      <c r="D179" s="235" t="s">
        <v>198</v>
      </c>
      <c r="E179" s="236" t="s">
        <v>19</v>
      </c>
      <c r="F179" s="237" t="s">
        <v>735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198</v>
      </c>
      <c r="AU179" s="243" t="s">
        <v>82</v>
      </c>
      <c r="AV179" s="13" t="s">
        <v>80</v>
      </c>
      <c r="AW179" s="13" t="s">
        <v>35</v>
      </c>
      <c r="AX179" s="13" t="s">
        <v>73</v>
      </c>
      <c r="AY179" s="243" t="s">
        <v>188</v>
      </c>
    </row>
    <row r="180" s="14" customFormat="1">
      <c r="A180" s="14"/>
      <c r="B180" s="244"/>
      <c r="C180" s="245"/>
      <c r="D180" s="235" t="s">
        <v>198</v>
      </c>
      <c r="E180" s="246" t="s">
        <v>19</v>
      </c>
      <c r="F180" s="247" t="s">
        <v>736</v>
      </c>
      <c r="G180" s="245"/>
      <c r="H180" s="248">
        <v>8.625</v>
      </c>
      <c r="I180" s="249"/>
      <c r="J180" s="245"/>
      <c r="K180" s="245"/>
      <c r="L180" s="250"/>
      <c r="M180" s="251"/>
      <c r="N180" s="252"/>
      <c r="O180" s="252"/>
      <c r="P180" s="252"/>
      <c r="Q180" s="252"/>
      <c r="R180" s="252"/>
      <c r="S180" s="252"/>
      <c r="T180" s="253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4" t="s">
        <v>198</v>
      </c>
      <c r="AU180" s="254" t="s">
        <v>82</v>
      </c>
      <c r="AV180" s="14" t="s">
        <v>82</v>
      </c>
      <c r="AW180" s="14" t="s">
        <v>35</v>
      </c>
      <c r="AX180" s="14" t="s">
        <v>73</v>
      </c>
      <c r="AY180" s="254" t="s">
        <v>188</v>
      </c>
    </row>
    <row r="181" s="14" customFormat="1">
      <c r="A181" s="14"/>
      <c r="B181" s="244"/>
      <c r="C181" s="245"/>
      <c r="D181" s="235" t="s">
        <v>198</v>
      </c>
      <c r="E181" s="246" t="s">
        <v>19</v>
      </c>
      <c r="F181" s="247" t="s">
        <v>737</v>
      </c>
      <c r="G181" s="245"/>
      <c r="H181" s="248">
        <v>2.5950000000000002</v>
      </c>
      <c r="I181" s="249"/>
      <c r="J181" s="245"/>
      <c r="K181" s="245"/>
      <c r="L181" s="250"/>
      <c r="M181" s="251"/>
      <c r="N181" s="252"/>
      <c r="O181" s="252"/>
      <c r="P181" s="252"/>
      <c r="Q181" s="252"/>
      <c r="R181" s="252"/>
      <c r="S181" s="252"/>
      <c r="T181" s="253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4" t="s">
        <v>198</v>
      </c>
      <c r="AU181" s="254" t="s">
        <v>82</v>
      </c>
      <c r="AV181" s="14" t="s">
        <v>82</v>
      </c>
      <c r="AW181" s="14" t="s">
        <v>35</v>
      </c>
      <c r="AX181" s="14" t="s">
        <v>73</v>
      </c>
      <c r="AY181" s="254" t="s">
        <v>188</v>
      </c>
    </row>
    <row r="182" s="14" customFormat="1">
      <c r="A182" s="14"/>
      <c r="B182" s="244"/>
      <c r="C182" s="245"/>
      <c r="D182" s="235" t="s">
        <v>198</v>
      </c>
      <c r="E182" s="246" t="s">
        <v>19</v>
      </c>
      <c r="F182" s="247" t="s">
        <v>738</v>
      </c>
      <c r="G182" s="245"/>
      <c r="H182" s="248">
        <v>2.5049999999999999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198</v>
      </c>
      <c r="AU182" s="254" t="s">
        <v>82</v>
      </c>
      <c r="AV182" s="14" t="s">
        <v>82</v>
      </c>
      <c r="AW182" s="14" t="s">
        <v>35</v>
      </c>
      <c r="AX182" s="14" t="s">
        <v>73</v>
      </c>
      <c r="AY182" s="254" t="s">
        <v>188</v>
      </c>
    </row>
    <row r="183" s="14" customFormat="1">
      <c r="A183" s="14"/>
      <c r="B183" s="244"/>
      <c r="C183" s="245"/>
      <c r="D183" s="235" t="s">
        <v>198</v>
      </c>
      <c r="E183" s="246" t="s">
        <v>19</v>
      </c>
      <c r="F183" s="247" t="s">
        <v>739</v>
      </c>
      <c r="G183" s="245"/>
      <c r="H183" s="248">
        <v>2.415</v>
      </c>
      <c r="I183" s="249"/>
      <c r="J183" s="245"/>
      <c r="K183" s="245"/>
      <c r="L183" s="250"/>
      <c r="M183" s="251"/>
      <c r="N183" s="252"/>
      <c r="O183" s="252"/>
      <c r="P183" s="252"/>
      <c r="Q183" s="252"/>
      <c r="R183" s="252"/>
      <c r="S183" s="252"/>
      <c r="T183" s="253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4" t="s">
        <v>198</v>
      </c>
      <c r="AU183" s="254" t="s">
        <v>82</v>
      </c>
      <c r="AV183" s="14" t="s">
        <v>82</v>
      </c>
      <c r="AW183" s="14" t="s">
        <v>35</v>
      </c>
      <c r="AX183" s="14" t="s">
        <v>73</v>
      </c>
      <c r="AY183" s="254" t="s">
        <v>188</v>
      </c>
    </row>
    <row r="184" s="14" customFormat="1">
      <c r="A184" s="14"/>
      <c r="B184" s="244"/>
      <c r="C184" s="245"/>
      <c r="D184" s="235" t="s">
        <v>198</v>
      </c>
      <c r="E184" s="246" t="s">
        <v>19</v>
      </c>
      <c r="F184" s="247" t="s">
        <v>740</v>
      </c>
      <c r="G184" s="245"/>
      <c r="H184" s="248">
        <v>4.2009999999999996</v>
      </c>
      <c r="I184" s="249"/>
      <c r="J184" s="245"/>
      <c r="K184" s="245"/>
      <c r="L184" s="250"/>
      <c r="M184" s="251"/>
      <c r="N184" s="252"/>
      <c r="O184" s="252"/>
      <c r="P184" s="252"/>
      <c r="Q184" s="252"/>
      <c r="R184" s="252"/>
      <c r="S184" s="252"/>
      <c r="T184" s="253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4" t="s">
        <v>198</v>
      </c>
      <c r="AU184" s="254" t="s">
        <v>82</v>
      </c>
      <c r="AV184" s="14" t="s">
        <v>82</v>
      </c>
      <c r="AW184" s="14" t="s">
        <v>35</v>
      </c>
      <c r="AX184" s="14" t="s">
        <v>73</v>
      </c>
      <c r="AY184" s="254" t="s">
        <v>188</v>
      </c>
    </row>
    <row r="185" s="14" customFormat="1">
      <c r="A185" s="14"/>
      <c r="B185" s="244"/>
      <c r="C185" s="245"/>
      <c r="D185" s="235" t="s">
        <v>198</v>
      </c>
      <c r="E185" s="246" t="s">
        <v>19</v>
      </c>
      <c r="F185" s="247" t="s">
        <v>741</v>
      </c>
      <c r="G185" s="245"/>
      <c r="H185" s="248">
        <v>3.105</v>
      </c>
      <c r="I185" s="249"/>
      <c r="J185" s="245"/>
      <c r="K185" s="245"/>
      <c r="L185" s="250"/>
      <c r="M185" s="251"/>
      <c r="N185" s="252"/>
      <c r="O185" s="252"/>
      <c r="P185" s="252"/>
      <c r="Q185" s="252"/>
      <c r="R185" s="252"/>
      <c r="S185" s="252"/>
      <c r="T185" s="253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4" t="s">
        <v>198</v>
      </c>
      <c r="AU185" s="254" t="s">
        <v>82</v>
      </c>
      <c r="AV185" s="14" t="s">
        <v>82</v>
      </c>
      <c r="AW185" s="14" t="s">
        <v>35</v>
      </c>
      <c r="AX185" s="14" t="s">
        <v>73</v>
      </c>
      <c r="AY185" s="254" t="s">
        <v>188</v>
      </c>
    </row>
    <row r="186" s="15" customFormat="1">
      <c r="A186" s="15"/>
      <c r="B186" s="255"/>
      <c r="C186" s="256"/>
      <c r="D186" s="235" t="s">
        <v>198</v>
      </c>
      <c r="E186" s="257" t="s">
        <v>19</v>
      </c>
      <c r="F186" s="258" t="s">
        <v>229</v>
      </c>
      <c r="G186" s="256"/>
      <c r="H186" s="259">
        <v>38.975999999999992</v>
      </c>
      <c r="I186" s="260"/>
      <c r="J186" s="256"/>
      <c r="K186" s="256"/>
      <c r="L186" s="261"/>
      <c r="M186" s="262"/>
      <c r="N186" s="263"/>
      <c r="O186" s="263"/>
      <c r="P186" s="263"/>
      <c r="Q186" s="263"/>
      <c r="R186" s="263"/>
      <c r="S186" s="263"/>
      <c r="T186" s="264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5" t="s">
        <v>198</v>
      </c>
      <c r="AU186" s="265" t="s">
        <v>82</v>
      </c>
      <c r="AV186" s="15" t="s">
        <v>135</v>
      </c>
      <c r="AW186" s="15" t="s">
        <v>35</v>
      </c>
      <c r="AX186" s="15" t="s">
        <v>80</v>
      </c>
      <c r="AY186" s="265" t="s">
        <v>188</v>
      </c>
    </row>
    <row r="187" s="2" customFormat="1" ht="16.5" customHeight="1">
      <c r="A187" s="40"/>
      <c r="B187" s="41"/>
      <c r="C187" s="215" t="s">
        <v>8</v>
      </c>
      <c r="D187" s="215" t="s">
        <v>190</v>
      </c>
      <c r="E187" s="216" t="s">
        <v>742</v>
      </c>
      <c r="F187" s="217" t="s">
        <v>743</v>
      </c>
      <c r="G187" s="218" t="s">
        <v>243</v>
      </c>
      <c r="H187" s="219">
        <v>338.77499999999998</v>
      </c>
      <c r="I187" s="220"/>
      <c r="J187" s="221">
        <f>ROUND(I187*H187,2)</f>
        <v>0</v>
      </c>
      <c r="K187" s="217" t="s">
        <v>194</v>
      </c>
      <c r="L187" s="46"/>
      <c r="M187" s="222" t="s">
        <v>19</v>
      </c>
      <c r="N187" s="223" t="s">
        <v>44</v>
      </c>
      <c r="O187" s="86"/>
      <c r="P187" s="224">
        <f>O187*H187</f>
        <v>0</v>
      </c>
      <c r="Q187" s="224">
        <v>0.0027499999999999998</v>
      </c>
      <c r="R187" s="224">
        <f>Q187*H187</f>
        <v>0.93163124999999991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135</v>
      </c>
      <c r="AT187" s="226" t="s">
        <v>190</v>
      </c>
      <c r="AU187" s="226" t="s">
        <v>82</v>
      </c>
      <c r="AY187" s="19" t="s">
        <v>188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135</v>
      </c>
      <c r="BM187" s="226" t="s">
        <v>744</v>
      </c>
    </row>
    <row r="188" s="2" customFormat="1">
      <c r="A188" s="40"/>
      <c r="B188" s="41"/>
      <c r="C188" s="42"/>
      <c r="D188" s="228" t="s">
        <v>196</v>
      </c>
      <c r="E188" s="42"/>
      <c r="F188" s="229" t="s">
        <v>745</v>
      </c>
      <c r="G188" s="42"/>
      <c r="H188" s="42"/>
      <c r="I188" s="230"/>
      <c r="J188" s="42"/>
      <c r="K188" s="42"/>
      <c r="L188" s="46"/>
      <c r="M188" s="231"/>
      <c r="N188" s="232"/>
      <c r="O188" s="86"/>
      <c r="P188" s="86"/>
      <c r="Q188" s="86"/>
      <c r="R188" s="86"/>
      <c r="S188" s="86"/>
      <c r="T188" s="87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196</v>
      </c>
      <c r="AU188" s="19" t="s">
        <v>82</v>
      </c>
    </row>
    <row r="189" s="13" customFormat="1">
      <c r="A189" s="13"/>
      <c r="B189" s="233"/>
      <c r="C189" s="234"/>
      <c r="D189" s="235" t="s">
        <v>198</v>
      </c>
      <c r="E189" s="236" t="s">
        <v>19</v>
      </c>
      <c r="F189" s="237" t="s">
        <v>655</v>
      </c>
      <c r="G189" s="234"/>
      <c r="H189" s="236" t="s">
        <v>19</v>
      </c>
      <c r="I189" s="238"/>
      <c r="J189" s="234"/>
      <c r="K189" s="234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198</v>
      </c>
      <c r="AU189" s="243" t="s">
        <v>82</v>
      </c>
      <c r="AV189" s="13" t="s">
        <v>80</v>
      </c>
      <c r="AW189" s="13" t="s">
        <v>35</v>
      </c>
      <c r="AX189" s="13" t="s">
        <v>73</v>
      </c>
      <c r="AY189" s="243" t="s">
        <v>188</v>
      </c>
    </row>
    <row r="190" s="14" customFormat="1">
      <c r="A190" s="14"/>
      <c r="B190" s="244"/>
      <c r="C190" s="245"/>
      <c r="D190" s="235" t="s">
        <v>198</v>
      </c>
      <c r="E190" s="246" t="s">
        <v>19</v>
      </c>
      <c r="F190" s="247" t="s">
        <v>746</v>
      </c>
      <c r="G190" s="245"/>
      <c r="H190" s="248">
        <v>126.27</v>
      </c>
      <c r="I190" s="249"/>
      <c r="J190" s="245"/>
      <c r="K190" s="245"/>
      <c r="L190" s="250"/>
      <c r="M190" s="251"/>
      <c r="N190" s="252"/>
      <c r="O190" s="252"/>
      <c r="P190" s="252"/>
      <c r="Q190" s="252"/>
      <c r="R190" s="252"/>
      <c r="S190" s="252"/>
      <c r="T190" s="253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4" t="s">
        <v>198</v>
      </c>
      <c r="AU190" s="254" t="s">
        <v>82</v>
      </c>
      <c r="AV190" s="14" t="s">
        <v>82</v>
      </c>
      <c r="AW190" s="14" t="s">
        <v>35</v>
      </c>
      <c r="AX190" s="14" t="s">
        <v>73</v>
      </c>
      <c r="AY190" s="254" t="s">
        <v>188</v>
      </c>
    </row>
    <row r="191" s="14" customFormat="1">
      <c r="A191" s="14"/>
      <c r="B191" s="244"/>
      <c r="C191" s="245"/>
      <c r="D191" s="235" t="s">
        <v>198</v>
      </c>
      <c r="E191" s="246" t="s">
        <v>19</v>
      </c>
      <c r="F191" s="247" t="s">
        <v>747</v>
      </c>
      <c r="G191" s="245"/>
      <c r="H191" s="248">
        <v>1.1479999999999999</v>
      </c>
      <c r="I191" s="249"/>
      <c r="J191" s="245"/>
      <c r="K191" s="245"/>
      <c r="L191" s="250"/>
      <c r="M191" s="251"/>
      <c r="N191" s="252"/>
      <c r="O191" s="252"/>
      <c r="P191" s="252"/>
      <c r="Q191" s="252"/>
      <c r="R191" s="252"/>
      <c r="S191" s="252"/>
      <c r="T191" s="253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4" t="s">
        <v>198</v>
      </c>
      <c r="AU191" s="254" t="s">
        <v>82</v>
      </c>
      <c r="AV191" s="14" t="s">
        <v>82</v>
      </c>
      <c r="AW191" s="14" t="s">
        <v>35</v>
      </c>
      <c r="AX191" s="14" t="s">
        <v>73</v>
      </c>
      <c r="AY191" s="254" t="s">
        <v>188</v>
      </c>
    </row>
    <row r="192" s="14" customFormat="1">
      <c r="A192" s="14"/>
      <c r="B192" s="244"/>
      <c r="C192" s="245"/>
      <c r="D192" s="235" t="s">
        <v>198</v>
      </c>
      <c r="E192" s="246" t="s">
        <v>19</v>
      </c>
      <c r="F192" s="247" t="s">
        <v>748</v>
      </c>
      <c r="G192" s="245"/>
      <c r="H192" s="248">
        <v>-2.79</v>
      </c>
      <c r="I192" s="249"/>
      <c r="J192" s="245"/>
      <c r="K192" s="245"/>
      <c r="L192" s="250"/>
      <c r="M192" s="251"/>
      <c r="N192" s="252"/>
      <c r="O192" s="252"/>
      <c r="P192" s="252"/>
      <c r="Q192" s="252"/>
      <c r="R192" s="252"/>
      <c r="S192" s="252"/>
      <c r="T192" s="25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4" t="s">
        <v>198</v>
      </c>
      <c r="AU192" s="254" t="s">
        <v>82</v>
      </c>
      <c r="AV192" s="14" t="s">
        <v>82</v>
      </c>
      <c r="AW192" s="14" t="s">
        <v>35</v>
      </c>
      <c r="AX192" s="14" t="s">
        <v>73</v>
      </c>
      <c r="AY192" s="254" t="s">
        <v>188</v>
      </c>
    </row>
    <row r="193" s="14" customFormat="1">
      <c r="A193" s="14"/>
      <c r="B193" s="244"/>
      <c r="C193" s="245"/>
      <c r="D193" s="235" t="s">
        <v>198</v>
      </c>
      <c r="E193" s="246" t="s">
        <v>19</v>
      </c>
      <c r="F193" s="247" t="s">
        <v>749</v>
      </c>
      <c r="G193" s="245"/>
      <c r="H193" s="248">
        <v>32.085000000000001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198</v>
      </c>
      <c r="AU193" s="254" t="s">
        <v>82</v>
      </c>
      <c r="AV193" s="14" t="s">
        <v>82</v>
      </c>
      <c r="AW193" s="14" t="s">
        <v>35</v>
      </c>
      <c r="AX193" s="14" t="s">
        <v>73</v>
      </c>
      <c r="AY193" s="254" t="s">
        <v>188</v>
      </c>
    </row>
    <row r="194" s="14" customFormat="1">
      <c r="A194" s="14"/>
      <c r="B194" s="244"/>
      <c r="C194" s="245"/>
      <c r="D194" s="235" t="s">
        <v>198</v>
      </c>
      <c r="E194" s="246" t="s">
        <v>19</v>
      </c>
      <c r="F194" s="247" t="s">
        <v>748</v>
      </c>
      <c r="G194" s="245"/>
      <c r="H194" s="248">
        <v>-2.79</v>
      </c>
      <c r="I194" s="249"/>
      <c r="J194" s="245"/>
      <c r="K194" s="245"/>
      <c r="L194" s="250"/>
      <c r="M194" s="251"/>
      <c r="N194" s="252"/>
      <c r="O194" s="252"/>
      <c r="P194" s="252"/>
      <c r="Q194" s="252"/>
      <c r="R194" s="252"/>
      <c r="S194" s="252"/>
      <c r="T194" s="25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4" t="s">
        <v>198</v>
      </c>
      <c r="AU194" s="254" t="s">
        <v>82</v>
      </c>
      <c r="AV194" s="14" t="s">
        <v>82</v>
      </c>
      <c r="AW194" s="14" t="s">
        <v>35</v>
      </c>
      <c r="AX194" s="14" t="s">
        <v>73</v>
      </c>
      <c r="AY194" s="254" t="s">
        <v>188</v>
      </c>
    </row>
    <row r="195" s="13" customFormat="1">
      <c r="A195" s="13"/>
      <c r="B195" s="233"/>
      <c r="C195" s="234"/>
      <c r="D195" s="235" t="s">
        <v>198</v>
      </c>
      <c r="E195" s="236" t="s">
        <v>19</v>
      </c>
      <c r="F195" s="237" t="s">
        <v>735</v>
      </c>
      <c r="G195" s="234"/>
      <c r="H195" s="236" t="s">
        <v>19</v>
      </c>
      <c r="I195" s="238"/>
      <c r="J195" s="234"/>
      <c r="K195" s="234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198</v>
      </c>
      <c r="AU195" s="243" t="s">
        <v>82</v>
      </c>
      <c r="AV195" s="13" t="s">
        <v>80</v>
      </c>
      <c r="AW195" s="13" t="s">
        <v>35</v>
      </c>
      <c r="AX195" s="13" t="s">
        <v>73</v>
      </c>
      <c r="AY195" s="243" t="s">
        <v>188</v>
      </c>
    </row>
    <row r="196" s="14" customFormat="1">
      <c r="A196" s="14"/>
      <c r="B196" s="244"/>
      <c r="C196" s="245"/>
      <c r="D196" s="235" t="s">
        <v>198</v>
      </c>
      <c r="E196" s="246" t="s">
        <v>19</v>
      </c>
      <c r="F196" s="247" t="s">
        <v>750</v>
      </c>
      <c r="G196" s="245"/>
      <c r="H196" s="248">
        <v>45.299999999999997</v>
      </c>
      <c r="I196" s="249"/>
      <c r="J196" s="245"/>
      <c r="K196" s="245"/>
      <c r="L196" s="250"/>
      <c r="M196" s="251"/>
      <c r="N196" s="252"/>
      <c r="O196" s="252"/>
      <c r="P196" s="252"/>
      <c r="Q196" s="252"/>
      <c r="R196" s="252"/>
      <c r="S196" s="252"/>
      <c r="T196" s="253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4" t="s">
        <v>198</v>
      </c>
      <c r="AU196" s="254" t="s">
        <v>82</v>
      </c>
      <c r="AV196" s="14" t="s">
        <v>82</v>
      </c>
      <c r="AW196" s="14" t="s">
        <v>35</v>
      </c>
      <c r="AX196" s="14" t="s">
        <v>73</v>
      </c>
      <c r="AY196" s="254" t="s">
        <v>188</v>
      </c>
    </row>
    <row r="197" s="14" customFormat="1">
      <c r="A197" s="14"/>
      <c r="B197" s="244"/>
      <c r="C197" s="245"/>
      <c r="D197" s="235" t="s">
        <v>198</v>
      </c>
      <c r="E197" s="246" t="s">
        <v>19</v>
      </c>
      <c r="F197" s="247" t="s">
        <v>751</v>
      </c>
      <c r="G197" s="245"/>
      <c r="H197" s="248">
        <v>40.746000000000002</v>
      </c>
      <c r="I197" s="249"/>
      <c r="J197" s="245"/>
      <c r="K197" s="245"/>
      <c r="L197" s="250"/>
      <c r="M197" s="251"/>
      <c r="N197" s="252"/>
      <c r="O197" s="252"/>
      <c r="P197" s="252"/>
      <c r="Q197" s="252"/>
      <c r="R197" s="252"/>
      <c r="S197" s="252"/>
      <c r="T197" s="253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4" t="s">
        <v>198</v>
      </c>
      <c r="AU197" s="254" t="s">
        <v>82</v>
      </c>
      <c r="AV197" s="14" t="s">
        <v>82</v>
      </c>
      <c r="AW197" s="14" t="s">
        <v>35</v>
      </c>
      <c r="AX197" s="14" t="s">
        <v>73</v>
      </c>
      <c r="AY197" s="254" t="s">
        <v>188</v>
      </c>
    </row>
    <row r="198" s="14" customFormat="1">
      <c r="A198" s="14"/>
      <c r="B198" s="244"/>
      <c r="C198" s="245"/>
      <c r="D198" s="235" t="s">
        <v>198</v>
      </c>
      <c r="E198" s="246" t="s">
        <v>19</v>
      </c>
      <c r="F198" s="247" t="s">
        <v>752</v>
      </c>
      <c r="G198" s="245"/>
      <c r="H198" s="248">
        <v>8.6500000000000004</v>
      </c>
      <c r="I198" s="249"/>
      <c r="J198" s="245"/>
      <c r="K198" s="245"/>
      <c r="L198" s="250"/>
      <c r="M198" s="251"/>
      <c r="N198" s="252"/>
      <c r="O198" s="252"/>
      <c r="P198" s="252"/>
      <c r="Q198" s="252"/>
      <c r="R198" s="252"/>
      <c r="S198" s="252"/>
      <c r="T198" s="253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4" t="s">
        <v>198</v>
      </c>
      <c r="AU198" s="254" t="s">
        <v>82</v>
      </c>
      <c r="AV198" s="14" t="s">
        <v>82</v>
      </c>
      <c r="AW198" s="14" t="s">
        <v>35</v>
      </c>
      <c r="AX198" s="14" t="s">
        <v>73</v>
      </c>
      <c r="AY198" s="254" t="s">
        <v>188</v>
      </c>
    </row>
    <row r="199" s="14" customFormat="1">
      <c r="A199" s="14"/>
      <c r="B199" s="244"/>
      <c r="C199" s="245"/>
      <c r="D199" s="235" t="s">
        <v>198</v>
      </c>
      <c r="E199" s="246" t="s">
        <v>19</v>
      </c>
      <c r="F199" s="247" t="s">
        <v>752</v>
      </c>
      <c r="G199" s="245"/>
      <c r="H199" s="248">
        <v>8.6500000000000004</v>
      </c>
      <c r="I199" s="249"/>
      <c r="J199" s="245"/>
      <c r="K199" s="245"/>
      <c r="L199" s="250"/>
      <c r="M199" s="251"/>
      <c r="N199" s="252"/>
      <c r="O199" s="252"/>
      <c r="P199" s="252"/>
      <c r="Q199" s="252"/>
      <c r="R199" s="252"/>
      <c r="S199" s="252"/>
      <c r="T199" s="253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4" t="s">
        <v>198</v>
      </c>
      <c r="AU199" s="254" t="s">
        <v>82</v>
      </c>
      <c r="AV199" s="14" t="s">
        <v>82</v>
      </c>
      <c r="AW199" s="14" t="s">
        <v>35</v>
      </c>
      <c r="AX199" s="14" t="s">
        <v>73</v>
      </c>
      <c r="AY199" s="254" t="s">
        <v>188</v>
      </c>
    </row>
    <row r="200" s="14" customFormat="1">
      <c r="A200" s="14"/>
      <c r="B200" s="244"/>
      <c r="C200" s="245"/>
      <c r="D200" s="235" t="s">
        <v>198</v>
      </c>
      <c r="E200" s="246" t="s">
        <v>19</v>
      </c>
      <c r="F200" s="247" t="s">
        <v>753</v>
      </c>
      <c r="G200" s="245"/>
      <c r="H200" s="248">
        <v>8.3499999999999996</v>
      </c>
      <c r="I200" s="249"/>
      <c r="J200" s="245"/>
      <c r="K200" s="245"/>
      <c r="L200" s="250"/>
      <c r="M200" s="251"/>
      <c r="N200" s="252"/>
      <c r="O200" s="252"/>
      <c r="P200" s="252"/>
      <c r="Q200" s="252"/>
      <c r="R200" s="252"/>
      <c r="S200" s="252"/>
      <c r="T200" s="25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4" t="s">
        <v>198</v>
      </c>
      <c r="AU200" s="254" t="s">
        <v>82</v>
      </c>
      <c r="AV200" s="14" t="s">
        <v>82</v>
      </c>
      <c r="AW200" s="14" t="s">
        <v>35</v>
      </c>
      <c r="AX200" s="14" t="s">
        <v>73</v>
      </c>
      <c r="AY200" s="254" t="s">
        <v>188</v>
      </c>
    </row>
    <row r="201" s="14" customFormat="1">
      <c r="A201" s="14"/>
      <c r="B201" s="244"/>
      <c r="C201" s="245"/>
      <c r="D201" s="235" t="s">
        <v>198</v>
      </c>
      <c r="E201" s="246" t="s">
        <v>19</v>
      </c>
      <c r="F201" s="247" t="s">
        <v>753</v>
      </c>
      <c r="G201" s="245"/>
      <c r="H201" s="248">
        <v>8.3499999999999996</v>
      </c>
      <c r="I201" s="249"/>
      <c r="J201" s="245"/>
      <c r="K201" s="245"/>
      <c r="L201" s="250"/>
      <c r="M201" s="251"/>
      <c r="N201" s="252"/>
      <c r="O201" s="252"/>
      <c r="P201" s="252"/>
      <c r="Q201" s="252"/>
      <c r="R201" s="252"/>
      <c r="S201" s="252"/>
      <c r="T201" s="253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4" t="s">
        <v>198</v>
      </c>
      <c r="AU201" s="254" t="s">
        <v>82</v>
      </c>
      <c r="AV201" s="14" t="s">
        <v>82</v>
      </c>
      <c r="AW201" s="14" t="s">
        <v>35</v>
      </c>
      <c r="AX201" s="14" t="s">
        <v>73</v>
      </c>
      <c r="AY201" s="254" t="s">
        <v>188</v>
      </c>
    </row>
    <row r="202" s="14" customFormat="1">
      <c r="A202" s="14"/>
      <c r="B202" s="244"/>
      <c r="C202" s="245"/>
      <c r="D202" s="235" t="s">
        <v>198</v>
      </c>
      <c r="E202" s="246" t="s">
        <v>19</v>
      </c>
      <c r="F202" s="247" t="s">
        <v>754</v>
      </c>
      <c r="G202" s="245"/>
      <c r="H202" s="248">
        <v>8.0500000000000007</v>
      </c>
      <c r="I202" s="249"/>
      <c r="J202" s="245"/>
      <c r="K202" s="245"/>
      <c r="L202" s="250"/>
      <c r="M202" s="251"/>
      <c r="N202" s="252"/>
      <c r="O202" s="252"/>
      <c r="P202" s="252"/>
      <c r="Q202" s="252"/>
      <c r="R202" s="252"/>
      <c r="S202" s="252"/>
      <c r="T202" s="25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4" t="s">
        <v>198</v>
      </c>
      <c r="AU202" s="254" t="s">
        <v>82</v>
      </c>
      <c r="AV202" s="14" t="s">
        <v>82</v>
      </c>
      <c r="AW202" s="14" t="s">
        <v>35</v>
      </c>
      <c r="AX202" s="14" t="s">
        <v>73</v>
      </c>
      <c r="AY202" s="254" t="s">
        <v>188</v>
      </c>
    </row>
    <row r="203" s="14" customFormat="1">
      <c r="A203" s="14"/>
      <c r="B203" s="244"/>
      <c r="C203" s="245"/>
      <c r="D203" s="235" t="s">
        <v>198</v>
      </c>
      <c r="E203" s="246" t="s">
        <v>19</v>
      </c>
      <c r="F203" s="247" t="s">
        <v>754</v>
      </c>
      <c r="G203" s="245"/>
      <c r="H203" s="248">
        <v>8.0500000000000007</v>
      </c>
      <c r="I203" s="249"/>
      <c r="J203" s="245"/>
      <c r="K203" s="245"/>
      <c r="L203" s="250"/>
      <c r="M203" s="251"/>
      <c r="N203" s="252"/>
      <c r="O203" s="252"/>
      <c r="P203" s="252"/>
      <c r="Q203" s="252"/>
      <c r="R203" s="252"/>
      <c r="S203" s="252"/>
      <c r="T203" s="253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4" t="s">
        <v>198</v>
      </c>
      <c r="AU203" s="254" t="s">
        <v>82</v>
      </c>
      <c r="AV203" s="14" t="s">
        <v>82</v>
      </c>
      <c r="AW203" s="14" t="s">
        <v>35</v>
      </c>
      <c r="AX203" s="14" t="s">
        <v>73</v>
      </c>
      <c r="AY203" s="254" t="s">
        <v>188</v>
      </c>
    </row>
    <row r="204" s="14" customFormat="1">
      <c r="A204" s="14"/>
      <c r="B204" s="244"/>
      <c r="C204" s="245"/>
      <c r="D204" s="235" t="s">
        <v>198</v>
      </c>
      <c r="E204" s="246" t="s">
        <v>19</v>
      </c>
      <c r="F204" s="247" t="s">
        <v>755</v>
      </c>
      <c r="G204" s="245"/>
      <c r="H204" s="248">
        <v>14.003</v>
      </c>
      <c r="I204" s="249"/>
      <c r="J204" s="245"/>
      <c r="K204" s="245"/>
      <c r="L204" s="250"/>
      <c r="M204" s="251"/>
      <c r="N204" s="252"/>
      <c r="O204" s="252"/>
      <c r="P204" s="252"/>
      <c r="Q204" s="252"/>
      <c r="R204" s="252"/>
      <c r="S204" s="252"/>
      <c r="T204" s="253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4" t="s">
        <v>198</v>
      </c>
      <c r="AU204" s="254" t="s">
        <v>82</v>
      </c>
      <c r="AV204" s="14" t="s">
        <v>82</v>
      </c>
      <c r="AW204" s="14" t="s">
        <v>35</v>
      </c>
      <c r="AX204" s="14" t="s">
        <v>73</v>
      </c>
      <c r="AY204" s="254" t="s">
        <v>188</v>
      </c>
    </row>
    <row r="205" s="14" customFormat="1">
      <c r="A205" s="14"/>
      <c r="B205" s="244"/>
      <c r="C205" s="245"/>
      <c r="D205" s="235" t="s">
        <v>198</v>
      </c>
      <c r="E205" s="246" t="s">
        <v>19</v>
      </c>
      <c r="F205" s="247" t="s">
        <v>755</v>
      </c>
      <c r="G205" s="245"/>
      <c r="H205" s="248">
        <v>14.003</v>
      </c>
      <c r="I205" s="249"/>
      <c r="J205" s="245"/>
      <c r="K205" s="245"/>
      <c r="L205" s="250"/>
      <c r="M205" s="251"/>
      <c r="N205" s="252"/>
      <c r="O205" s="252"/>
      <c r="P205" s="252"/>
      <c r="Q205" s="252"/>
      <c r="R205" s="252"/>
      <c r="S205" s="252"/>
      <c r="T205" s="253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4" t="s">
        <v>198</v>
      </c>
      <c r="AU205" s="254" t="s">
        <v>82</v>
      </c>
      <c r="AV205" s="14" t="s">
        <v>82</v>
      </c>
      <c r="AW205" s="14" t="s">
        <v>35</v>
      </c>
      <c r="AX205" s="14" t="s">
        <v>73</v>
      </c>
      <c r="AY205" s="254" t="s">
        <v>188</v>
      </c>
    </row>
    <row r="206" s="14" customFormat="1">
      <c r="A206" s="14"/>
      <c r="B206" s="244"/>
      <c r="C206" s="245"/>
      <c r="D206" s="235" t="s">
        <v>198</v>
      </c>
      <c r="E206" s="246" t="s">
        <v>19</v>
      </c>
      <c r="F206" s="247" t="s">
        <v>756</v>
      </c>
      <c r="G206" s="245"/>
      <c r="H206" s="248">
        <v>20.699999999999999</v>
      </c>
      <c r="I206" s="249"/>
      <c r="J206" s="245"/>
      <c r="K206" s="245"/>
      <c r="L206" s="250"/>
      <c r="M206" s="251"/>
      <c r="N206" s="252"/>
      <c r="O206" s="252"/>
      <c r="P206" s="252"/>
      <c r="Q206" s="252"/>
      <c r="R206" s="252"/>
      <c r="S206" s="252"/>
      <c r="T206" s="25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4" t="s">
        <v>198</v>
      </c>
      <c r="AU206" s="254" t="s">
        <v>82</v>
      </c>
      <c r="AV206" s="14" t="s">
        <v>82</v>
      </c>
      <c r="AW206" s="14" t="s">
        <v>35</v>
      </c>
      <c r="AX206" s="14" t="s">
        <v>73</v>
      </c>
      <c r="AY206" s="254" t="s">
        <v>188</v>
      </c>
    </row>
    <row r="207" s="15" customFormat="1">
      <c r="A207" s="15"/>
      <c r="B207" s="255"/>
      <c r="C207" s="256"/>
      <c r="D207" s="235" t="s">
        <v>198</v>
      </c>
      <c r="E207" s="257" t="s">
        <v>19</v>
      </c>
      <c r="F207" s="258" t="s">
        <v>229</v>
      </c>
      <c r="G207" s="256"/>
      <c r="H207" s="259">
        <v>338.77500000000003</v>
      </c>
      <c r="I207" s="260"/>
      <c r="J207" s="256"/>
      <c r="K207" s="256"/>
      <c r="L207" s="261"/>
      <c r="M207" s="262"/>
      <c r="N207" s="263"/>
      <c r="O207" s="263"/>
      <c r="P207" s="263"/>
      <c r="Q207" s="263"/>
      <c r="R207" s="263"/>
      <c r="S207" s="263"/>
      <c r="T207" s="264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5" t="s">
        <v>198</v>
      </c>
      <c r="AU207" s="265" t="s">
        <v>82</v>
      </c>
      <c r="AV207" s="15" t="s">
        <v>135</v>
      </c>
      <c r="AW207" s="15" t="s">
        <v>35</v>
      </c>
      <c r="AX207" s="15" t="s">
        <v>80</v>
      </c>
      <c r="AY207" s="265" t="s">
        <v>188</v>
      </c>
    </row>
    <row r="208" s="2" customFormat="1" ht="16.5" customHeight="1">
      <c r="A208" s="40"/>
      <c r="B208" s="41"/>
      <c r="C208" s="215" t="s">
        <v>342</v>
      </c>
      <c r="D208" s="215" t="s">
        <v>190</v>
      </c>
      <c r="E208" s="216" t="s">
        <v>757</v>
      </c>
      <c r="F208" s="217" t="s">
        <v>758</v>
      </c>
      <c r="G208" s="218" t="s">
        <v>243</v>
      </c>
      <c r="H208" s="219">
        <v>338.77499999999998</v>
      </c>
      <c r="I208" s="220"/>
      <c r="J208" s="221">
        <f>ROUND(I208*H208,2)</f>
        <v>0</v>
      </c>
      <c r="K208" s="217" t="s">
        <v>194</v>
      </c>
      <c r="L208" s="46"/>
      <c r="M208" s="222" t="s">
        <v>19</v>
      </c>
      <c r="N208" s="223" t="s">
        <v>44</v>
      </c>
      <c r="O208" s="86"/>
      <c r="P208" s="224">
        <f>O208*H208</f>
        <v>0</v>
      </c>
      <c r="Q208" s="224">
        <v>0</v>
      </c>
      <c r="R208" s="224">
        <f>Q208*H208</f>
        <v>0</v>
      </c>
      <c r="S208" s="224">
        <v>0</v>
      </c>
      <c r="T208" s="225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6" t="s">
        <v>135</v>
      </c>
      <c r="AT208" s="226" t="s">
        <v>190</v>
      </c>
      <c r="AU208" s="226" t="s">
        <v>82</v>
      </c>
      <c r="AY208" s="19" t="s">
        <v>188</v>
      </c>
      <c r="BE208" s="227">
        <f>IF(N208="základní",J208,0)</f>
        <v>0</v>
      </c>
      <c r="BF208" s="227">
        <f>IF(N208="snížená",J208,0)</f>
        <v>0</v>
      </c>
      <c r="BG208" s="227">
        <f>IF(N208="zákl. přenesená",J208,0)</f>
        <v>0</v>
      </c>
      <c r="BH208" s="227">
        <f>IF(N208="sníž. přenesená",J208,0)</f>
        <v>0</v>
      </c>
      <c r="BI208" s="227">
        <f>IF(N208="nulová",J208,0)</f>
        <v>0</v>
      </c>
      <c r="BJ208" s="19" t="s">
        <v>80</v>
      </c>
      <c r="BK208" s="227">
        <f>ROUND(I208*H208,2)</f>
        <v>0</v>
      </c>
      <c r="BL208" s="19" t="s">
        <v>135</v>
      </c>
      <c r="BM208" s="226" t="s">
        <v>759</v>
      </c>
    </row>
    <row r="209" s="2" customFormat="1">
      <c r="A209" s="40"/>
      <c r="B209" s="41"/>
      <c r="C209" s="42"/>
      <c r="D209" s="228" t="s">
        <v>196</v>
      </c>
      <c r="E209" s="42"/>
      <c r="F209" s="229" t="s">
        <v>760</v>
      </c>
      <c r="G209" s="42"/>
      <c r="H209" s="42"/>
      <c r="I209" s="230"/>
      <c r="J209" s="42"/>
      <c r="K209" s="42"/>
      <c r="L209" s="46"/>
      <c r="M209" s="231"/>
      <c r="N209" s="232"/>
      <c r="O209" s="86"/>
      <c r="P209" s="86"/>
      <c r="Q209" s="86"/>
      <c r="R209" s="86"/>
      <c r="S209" s="86"/>
      <c r="T209" s="87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196</v>
      </c>
      <c r="AU209" s="19" t="s">
        <v>82</v>
      </c>
    </row>
    <row r="210" s="13" customFormat="1">
      <c r="A210" s="13"/>
      <c r="B210" s="233"/>
      <c r="C210" s="234"/>
      <c r="D210" s="235" t="s">
        <v>198</v>
      </c>
      <c r="E210" s="236" t="s">
        <v>19</v>
      </c>
      <c r="F210" s="237" t="s">
        <v>655</v>
      </c>
      <c r="G210" s="234"/>
      <c r="H210" s="236" t="s">
        <v>19</v>
      </c>
      <c r="I210" s="238"/>
      <c r="J210" s="234"/>
      <c r="K210" s="234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198</v>
      </c>
      <c r="AU210" s="243" t="s">
        <v>82</v>
      </c>
      <c r="AV210" s="13" t="s">
        <v>80</v>
      </c>
      <c r="AW210" s="13" t="s">
        <v>35</v>
      </c>
      <c r="AX210" s="13" t="s">
        <v>73</v>
      </c>
      <c r="AY210" s="243" t="s">
        <v>188</v>
      </c>
    </row>
    <row r="211" s="14" customFormat="1">
      <c r="A211" s="14"/>
      <c r="B211" s="244"/>
      <c r="C211" s="245"/>
      <c r="D211" s="235" t="s">
        <v>198</v>
      </c>
      <c r="E211" s="246" t="s">
        <v>19</v>
      </c>
      <c r="F211" s="247" t="s">
        <v>746</v>
      </c>
      <c r="G211" s="245"/>
      <c r="H211" s="248">
        <v>126.27</v>
      </c>
      <c r="I211" s="249"/>
      <c r="J211" s="245"/>
      <c r="K211" s="245"/>
      <c r="L211" s="250"/>
      <c r="M211" s="251"/>
      <c r="N211" s="252"/>
      <c r="O211" s="252"/>
      <c r="P211" s="252"/>
      <c r="Q211" s="252"/>
      <c r="R211" s="252"/>
      <c r="S211" s="252"/>
      <c r="T211" s="253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4" t="s">
        <v>198</v>
      </c>
      <c r="AU211" s="254" t="s">
        <v>82</v>
      </c>
      <c r="AV211" s="14" t="s">
        <v>82</v>
      </c>
      <c r="AW211" s="14" t="s">
        <v>35</v>
      </c>
      <c r="AX211" s="14" t="s">
        <v>73</v>
      </c>
      <c r="AY211" s="254" t="s">
        <v>188</v>
      </c>
    </row>
    <row r="212" s="14" customFormat="1">
      <c r="A212" s="14"/>
      <c r="B212" s="244"/>
      <c r="C212" s="245"/>
      <c r="D212" s="235" t="s">
        <v>198</v>
      </c>
      <c r="E212" s="246" t="s">
        <v>19</v>
      </c>
      <c r="F212" s="247" t="s">
        <v>747</v>
      </c>
      <c r="G212" s="245"/>
      <c r="H212" s="248">
        <v>1.1479999999999999</v>
      </c>
      <c r="I212" s="249"/>
      <c r="J212" s="245"/>
      <c r="K212" s="245"/>
      <c r="L212" s="250"/>
      <c r="M212" s="251"/>
      <c r="N212" s="252"/>
      <c r="O212" s="252"/>
      <c r="P212" s="252"/>
      <c r="Q212" s="252"/>
      <c r="R212" s="252"/>
      <c r="S212" s="252"/>
      <c r="T212" s="253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4" t="s">
        <v>198</v>
      </c>
      <c r="AU212" s="254" t="s">
        <v>82</v>
      </c>
      <c r="AV212" s="14" t="s">
        <v>82</v>
      </c>
      <c r="AW212" s="14" t="s">
        <v>35</v>
      </c>
      <c r="AX212" s="14" t="s">
        <v>73</v>
      </c>
      <c r="AY212" s="254" t="s">
        <v>188</v>
      </c>
    </row>
    <row r="213" s="14" customFormat="1">
      <c r="A213" s="14"/>
      <c r="B213" s="244"/>
      <c r="C213" s="245"/>
      <c r="D213" s="235" t="s">
        <v>198</v>
      </c>
      <c r="E213" s="246" t="s">
        <v>19</v>
      </c>
      <c r="F213" s="247" t="s">
        <v>748</v>
      </c>
      <c r="G213" s="245"/>
      <c r="H213" s="248">
        <v>-2.79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198</v>
      </c>
      <c r="AU213" s="254" t="s">
        <v>82</v>
      </c>
      <c r="AV213" s="14" t="s">
        <v>82</v>
      </c>
      <c r="AW213" s="14" t="s">
        <v>35</v>
      </c>
      <c r="AX213" s="14" t="s">
        <v>73</v>
      </c>
      <c r="AY213" s="254" t="s">
        <v>188</v>
      </c>
    </row>
    <row r="214" s="14" customFormat="1">
      <c r="A214" s="14"/>
      <c r="B214" s="244"/>
      <c r="C214" s="245"/>
      <c r="D214" s="235" t="s">
        <v>198</v>
      </c>
      <c r="E214" s="246" t="s">
        <v>19</v>
      </c>
      <c r="F214" s="247" t="s">
        <v>749</v>
      </c>
      <c r="G214" s="245"/>
      <c r="H214" s="248">
        <v>32.085000000000001</v>
      </c>
      <c r="I214" s="249"/>
      <c r="J214" s="245"/>
      <c r="K214" s="245"/>
      <c r="L214" s="250"/>
      <c r="M214" s="251"/>
      <c r="N214" s="252"/>
      <c r="O214" s="252"/>
      <c r="P214" s="252"/>
      <c r="Q214" s="252"/>
      <c r="R214" s="252"/>
      <c r="S214" s="252"/>
      <c r="T214" s="253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4" t="s">
        <v>198</v>
      </c>
      <c r="AU214" s="254" t="s">
        <v>82</v>
      </c>
      <c r="AV214" s="14" t="s">
        <v>82</v>
      </c>
      <c r="AW214" s="14" t="s">
        <v>35</v>
      </c>
      <c r="AX214" s="14" t="s">
        <v>73</v>
      </c>
      <c r="AY214" s="254" t="s">
        <v>188</v>
      </c>
    </row>
    <row r="215" s="14" customFormat="1">
      <c r="A215" s="14"/>
      <c r="B215" s="244"/>
      <c r="C215" s="245"/>
      <c r="D215" s="235" t="s">
        <v>198</v>
      </c>
      <c r="E215" s="246" t="s">
        <v>19</v>
      </c>
      <c r="F215" s="247" t="s">
        <v>748</v>
      </c>
      <c r="G215" s="245"/>
      <c r="H215" s="248">
        <v>-2.79</v>
      </c>
      <c r="I215" s="249"/>
      <c r="J215" s="245"/>
      <c r="K215" s="245"/>
      <c r="L215" s="250"/>
      <c r="M215" s="251"/>
      <c r="N215" s="252"/>
      <c r="O215" s="252"/>
      <c r="P215" s="252"/>
      <c r="Q215" s="252"/>
      <c r="R215" s="252"/>
      <c r="S215" s="252"/>
      <c r="T215" s="253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4" t="s">
        <v>198</v>
      </c>
      <c r="AU215" s="254" t="s">
        <v>82</v>
      </c>
      <c r="AV215" s="14" t="s">
        <v>82</v>
      </c>
      <c r="AW215" s="14" t="s">
        <v>35</v>
      </c>
      <c r="AX215" s="14" t="s">
        <v>73</v>
      </c>
      <c r="AY215" s="254" t="s">
        <v>188</v>
      </c>
    </row>
    <row r="216" s="13" customFormat="1">
      <c r="A216" s="13"/>
      <c r="B216" s="233"/>
      <c r="C216" s="234"/>
      <c r="D216" s="235" t="s">
        <v>198</v>
      </c>
      <c r="E216" s="236" t="s">
        <v>19</v>
      </c>
      <c r="F216" s="237" t="s">
        <v>735</v>
      </c>
      <c r="G216" s="234"/>
      <c r="H216" s="236" t="s">
        <v>19</v>
      </c>
      <c r="I216" s="238"/>
      <c r="J216" s="234"/>
      <c r="K216" s="234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198</v>
      </c>
      <c r="AU216" s="243" t="s">
        <v>82</v>
      </c>
      <c r="AV216" s="13" t="s">
        <v>80</v>
      </c>
      <c r="AW216" s="13" t="s">
        <v>35</v>
      </c>
      <c r="AX216" s="13" t="s">
        <v>73</v>
      </c>
      <c r="AY216" s="243" t="s">
        <v>188</v>
      </c>
    </row>
    <row r="217" s="14" customFormat="1">
      <c r="A217" s="14"/>
      <c r="B217" s="244"/>
      <c r="C217" s="245"/>
      <c r="D217" s="235" t="s">
        <v>198</v>
      </c>
      <c r="E217" s="246" t="s">
        <v>19</v>
      </c>
      <c r="F217" s="247" t="s">
        <v>750</v>
      </c>
      <c r="G217" s="245"/>
      <c r="H217" s="248">
        <v>45.299999999999997</v>
      </c>
      <c r="I217" s="249"/>
      <c r="J217" s="245"/>
      <c r="K217" s="245"/>
      <c r="L217" s="250"/>
      <c r="M217" s="251"/>
      <c r="N217" s="252"/>
      <c r="O217" s="252"/>
      <c r="P217" s="252"/>
      <c r="Q217" s="252"/>
      <c r="R217" s="252"/>
      <c r="S217" s="252"/>
      <c r="T217" s="253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4" t="s">
        <v>198</v>
      </c>
      <c r="AU217" s="254" t="s">
        <v>82</v>
      </c>
      <c r="AV217" s="14" t="s">
        <v>82</v>
      </c>
      <c r="AW217" s="14" t="s">
        <v>35</v>
      </c>
      <c r="AX217" s="14" t="s">
        <v>73</v>
      </c>
      <c r="AY217" s="254" t="s">
        <v>188</v>
      </c>
    </row>
    <row r="218" s="14" customFormat="1">
      <c r="A218" s="14"/>
      <c r="B218" s="244"/>
      <c r="C218" s="245"/>
      <c r="D218" s="235" t="s">
        <v>198</v>
      </c>
      <c r="E218" s="246" t="s">
        <v>19</v>
      </c>
      <c r="F218" s="247" t="s">
        <v>751</v>
      </c>
      <c r="G218" s="245"/>
      <c r="H218" s="248">
        <v>40.746000000000002</v>
      </c>
      <c r="I218" s="249"/>
      <c r="J218" s="245"/>
      <c r="K218" s="245"/>
      <c r="L218" s="250"/>
      <c r="M218" s="251"/>
      <c r="N218" s="252"/>
      <c r="O218" s="252"/>
      <c r="P218" s="252"/>
      <c r="Q218" s="252"/>
      <c r="R218" s="252"/>
      <c r="S218" s="252"/>
      <c r="T218" s="25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4" t="s">
        <v>198</v>
      </c>
      <c r="AU218" s="254" t="s">
        <v>82</v>
      </c>
      <c r="AV218" s="14" t="s">
        <v>82</v>
      </c>
      <c r="AW218" s="14" t="s">
        <v>35</v>
      </c>
      <c r="AX218" s="14" t="s">
        <v>73</v>
      </c>
      <c r="AY218" s="254" t="s">
        <v>188</v>
      </c>
    </row>
    <row r="219" s="14" customFormat="1">
      <c r="A219" s="14"/>
      <c r="B219" s="244"/>
      <c r="C219" s="245"/>
      <c r="D219" s="235" t="s">
        <v>198</v>
      </c>
      <c r="E219" s="246" t="s">
        <v>19</v>
      </c>
      <c r="F219" s="247" t="s">
        <v>752</v>
      </c>
      <c r="G219" s="245"/>
      <c r="H219" s="248">
        <v>8.6500000000000004</v>
      </c>
      <c r="I219" s="249"/>
      <c r="J219" s="245"/>
      <c r="K219" s="245"/>
      <c r="L219" s="250"/>
      <c r="M219" s="251"/>
      <c r="N219" s="252"/>
      <c r="O219" s="252"/>
      <c r="P219" s="252"/>
      <c r="Q219" s="252"/>
      <c r="R219" s="252"/>
      <c r="S219" s="252"/>
      <c r="T219" s="253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4" t="s">
        <v>198</v>
      </c>
      <c r="AU219" s="254" t="s">
        <v>82</v>
      </c>
      <c r="AV219" s="14" t="s">
        <v>82</v>
      </c>
      <c r="AW219" s="14" t="s">
        <v>35</v>
      </c>
      <c r="AX219" s="14" t="s">
        <v>73</v>
      </c>
      <c r="AY219" s="254" t="s">
        <v>188</v>
      </c>
    </row>
    <row r="220" s="14" customFormat="1">
      <c r="A220" s="14"/>
      <c r="B220" s="244"/>
      <c r="C220" s="245"/>
      <c r="D220" s="235" t="s">
        <v>198</v>
      </c>
      <c r="E220" s="246" t="s">
        <v>19</v>
      </c>
      <c r="F220" s="247" t="s">
        <v>752</v>
      </c>
      <c r="G220" s="245"/>
      <c r="H220" s="248">
        <v>8.6500000000000004</v>
      </c>
      <c r="I220" s="249"/>
      <c r="J220" s="245"/>
      <c r="K220" s="245"/>
      <c r="L220" s="250"/>
      <c r="M220" s="251"/>
      <c r="N220" s="252"/>
      <c r="O220" s="252"/>
      <c r="P220" s="252"/>
      <c r="Q220" s="252"/>
      <c r="R220" s="252"/>
      <c r="S220" s="252"/>
      <c r="T220" s="25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4" t="s">
        <v>198</v>
      </c>
      <c r="AU220" s="254" t="s">
        <v>82</v>
      </c>
      <c r="AV220" s="14" t="s">
        <v>82</v>
      </c>
      <c r="AW220" s="14" t="s">
        <v>35</v>
      </c>
      <c r="AX220" s="14" t="s">
        <v>73</v>
      </c>
      <c r="AY220" s="254" t="s">
        <v>188</v>
      </c>
    </row>
    <row r="221" s="14" customFormat="1">
      <c r="A221" s="14"/>
      <c r="B221" s="244"/>
      <c r="C221" s="245"/>
      <c r="D221" s="235" t="s">
        <v>198</v>
      </c>
      <c r="E221" s="246" t="s">
        <v>19</v>
      </c>
      <c r="F221" s="247" t="s">
        <v>753</v>
      </c>
      <c r="G221" s="245"/>
      <c r="H221" s="248">
        <v>8.3499999999999996</v>
      </c>
      <c r="I221" s="249"/>
      <c r="J221" s="245"/>
      <c r="K221" s="245"/>
      <c r="L221" s="250"/>
      <c r="M221" s="251"/>
      <c r="N221" s="252"/>
      <c r="O221" s="252"/>
      <c r="P221" s="252"/>
      <c r="Q221" s="252"/>
      <c r="R221" s="252"/>
      <c r="S221" s="252"/>
      <c r="T221" s="253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4" t="s">
        <v>198</v>
      </c>
      <c r="AU221" s="254" t="s">
        <v>82</v>
      </c>
      <c r="AV221" s="14" t="s">
        <v>82</v>
      </c>
      <c r="AW221" s="14" t="s">
        <v>35</v>
      </c>
      <c r="AX221" s="14" t="s">
        <v>73</v>
      </c>
      <c r="AY221" s="254" t="s">
        <v>188</v>
      </c>
    </row>
    <row r="222" s="14" customFormat="1">
      <c r="A222" s="14"/>
      <c r="B222" s="244"/>
      <c r="C222" s="245"/>
      <c r="D222" s="235" t="s">
        <v>198</v>
      </c>
      <c r="E222" s="246" t="s">
        <v>19</v>
      </c>
      <c r="F222" s="247" t="s">
        <v>753</v>
      </c>
      <c r="G222" s="245"/>
      <c r="H222" s="248">
        <v>8.3499999999999996</v>
      </c>
      <c r="I222" s="249"/>
      <c r="J222" s="245"/>
      <c r="K222" s="245"/>
      <c r="L222" s="250"/>
      <c r="M222" s="251"/>
      <c r="N222" s="252"/>
      <c r="O222" s="252"/>
      <c r="P222" s="252"/>
      <c r="Q222" s="252"/>
      <c r="R222" s="252"/>
      <c r="S222" s="252"/>
      <c r="T222" s="253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4" t="s">
        <v>198</v>
      </c>
      <c r="AU222" s="254" t="s">
        <v>82</v>
      </c>
      <c r="AV222" s="14" t="s">
        <v>82</v>
      </c>
      <c r="AW222" s="14" t="s">
        <v>35</v>
      </c>
      <c r="AX222" s="14" t="s">
        <v>73</v>
      </c>
      <c r="AY222" s="254" t="s">
        <v>188</v>
      </c>
    </row>
    <row r="223" s="14" customFormat="1">
      <c r="A223" s="14"/>
      <c r="B223" s="244"/>
      <c r="C223" s="245"/>
      <c r="D223" s="235" t="s">
        <v>198</v>
      </c>
      <c r="E223" s="246" t="s">
        <v>19</v>
      </c>
      <c r="F223" s="247" t="s">
        <v>754</v>
      </c>
      <c r="G223" s="245"/>
      <c r="H223" s="248">
        <v>8.0500000000000007</v>
      </c>
      <c r="I223" s="249"/>
      <c r="J223" s="245"/>
      <c r="K223" s="245"/>
      <c r="L223" s="250"/>
      <c r="M223" s="251"/>
      <c r="N223" s="252"/>
      <c r="O223" s="252"/>
      <c r="P223" s="252"/>
      <c r="Q223" s="252"/>
      <c r="R223" s="252"/>
      <c r="S223" s="252"/>
      <c r="T223" s="25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4" t="s">
        <v>198</v>
      </c>
      <c r="AU223" s="254" t="s">
        <v>82</v>
      </c>
      <c r="AV223" s="14" t="s">
        <v>82</v>
      </c>
      <c r="AW223" s="14" t="s">
        <v>35</v>
      </c>
      <c r="AX223" s="14" t="s">
        <v>73</v>
      </c>
      <c r="AY223" s="254" t="s">
        <v>188</v>
      </c>
    </row>
    <row r="224" s="14" customFormat="1">
      <c r="A224" s="14"/>
      <c r="B224" s="244"/>
      <c r="C224" s="245"/>
      <c r="D224" s="235" t="s">
        <v>198</v>
      </c>
      <c r="E224" s="246" t="s">
        <v>19</v>
      </c>
      <c r="F224" s="247" t="s">
        <v>754</v>
      </c>
      <c r="G224" s="245"/>
      <c r="H224" s="248">
        <v>8.0500000000000007</v>
      </c>
      <c r="I224" s="249"/>
      <c r="J224" s="245"/>
      <c r="K224" s="245"/>
      <c r="L224" s="250"/>
      <c r="M224" s="251"/>
      <c r="N224" s="252"/>
      <c r="O224" s="252"/>
      <c r="P224" s="252"/>
      <c r="Q224" s="252"/>
      <c r="R224" s="252"/>
      <c r="S224" s="252"/>
      <c r="T224" s="253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4" t="s">
        <v>198</v>
      </c>
      <c r="AU224" s="254" t="s">
        <v>82</v>
      </c>
      <c r="AV224" s="14" t="s">
        <v>82</v>
      </c>
      <c r="AW224" s="14" t="s">
        <v>35</v>
      </c>
      <c r="AX224" s="14" t="s">
        <v>73</v>
      </c>
      <c r="AY224" s="254" t="s">
        <v>188</v>
      </c>
    </row>
    <row r="225" s="14" customFormat="1">
      <c r="A225" s="14"/>
      <c r="B225" s="244"/>
      <c r="C225" s="245"/>
      <c r="D225" s="235" t="s">
        <v>198</v>
      </c>
      <c r="E225" s="246" t="s">
        <v>19</v>
      </c>
      <c r="F225" s="247" t="s">
        <v>755</v>
      </c>
      <c r="G225" s="245"/>
      <c r="H225" s="248">
        <v>14.003</v>
      </c>
      <c r="I225" s="249"/>
      <c r="J225" s="245"/>
      <c r="K225" s="245"/>
      <c r="L225" s="250"/>
      <c r="M225" s="251"/>
      <c r="N225" s="252"/>
      <c r="O225" s="252"/>
      <c r="P225" s="252"/>
      <c r="Q225" s="252"/>
      <c r="R225" s="252"/>
      <c r="S225" s="252"/>
      <c r="T225" s="253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4" t="s">
        <v>198</v>
      </c>
      <c r="AU225" s="254" t="s">
        <v>82</v>
      </c>
      <c r="AV225" s="14" t="s">
        <v>82</v>
      </c>
      <c r="AW225" s="14" t="s">
        <v>35</v>
      </c>
      <c r="AX225" s="14" t="s">
        <v>73</v>
      </c>
      <c r="AY225" s="254" t="s">
        <v>188</v>
      </c>
    </row>
    <row r="226" s="14" customFormat="1">
      <c r="A226" s="14"/>
      <c r="B226" s="244"/>
      <c r="C226" s="245"/>
      <c r="D226" s="235" t="s">
        <v>198</v>
      </c>
      <c r="E226" s="246" t="s">
        <v>19</v>
      </c>
      <c r="F226" s="247" t="s">
        <v>755</v>
      </c>
      <c r="G226" s="245"/>
      <c r="H226" s="248">
        <v>14.003</v>
      </c>
      <c r="I226" s="249"/>
      <c r="J226" s="245"/>
      <c r="K226" s="245"/>
      <c r="L226" s="250"/>
      <c r="M226" s="251"/>
      <c r="N226" s="252"/>
      <c r="O226" s="252"/>
      <c r="P226" s="252"/>
      <c r="Q226" s="252"/>
      <c r="R226" s="252"/>
      <c r="S226" s="252"/>
      <c r="T226" s="25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4" t="s">
        <v>198</v>
      </c>
      <c r="AU226" s="254" t="s">
        <v>82</v>
      </c>
      <c r="AV226" s="14" t="s">
        <v>82</v>
      </c>
      <c r="AW226" s="14" t="s">
        <v>35</v>
      </c>
      <c r="AX226" s="14" t="s">
        <v>73</v>
      </c>
      <c r="AY226" s="254" t="s">
        <v>188</v>
      </c>
    </row>
    <row r="227" s="14" customFormat="1">
      <c r="A227" s="14"/>
      <c r="B227" s="244"/>
      <c r="C227" s="245"/>
      <c r="D227" s="235" t="s">
        <v>198</v>
      </c>
      <c r="E227" s="246" t="s">
        <v>19</v>
      </c>
      <c r="F227" s="247" t="s">
        <v>756</v>
      </c>
      <c r="G227" s="245"/>
      <c r="H227" s="248">
        <v>20.699999999999999</v>
      </c>
      <c r="I227" s="249"/>
      <c r="J227" s="245"/>
      <c r="K227" s="245"/>
      <c r="L227" s="250"/>
      <c r="M227" s="251"/>
      <c r="N227" s="252"/>
      <c r="O227" s="252"/>
      <c r="P227" s="252"/>
      <c r="Q227" s="252"/>
      <c r="R227" s="252"/>
      <c r="S227" s="252"/>
      <c r="T227" s="25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4" t="s">
        <v>198</v>
      </c>
      <c r="AU227" s="254" t="s">
        <v>82</v>
      </c>
      <c r="AV227" s="14" t="s">
        <v>82</v>
      </c>
      <c r="AW227" s="14" t="s">
        <v>35</v>
      </c>
      <c r="AX227" s="14" t="s">
        <v>73</v>
      </c>
      <c r="AY227" s="254" t="s">
        <v>188</v>
      </c>
    </row>
    <row r="228" s="15" customFormat="1">
      <c r="A228" s="15"/>
      <c r="B228" s="255"/>
      <c r="C228" s="256"/>
      <c r="D228" s="235" t="s">
        <v>198</v>
      </c>
      <c r="E228" s="257" t="s">
        <v>19</v>
      </c>
      <c r="F228" s="258" t="s">
        <v>229</v>
      </c>
      <c r="G228" s="256"/>
      <c r="H228" s="259">
        <v>338.77500000000003</v>
      </c>
      <c r="I228" s="260"/>
      <c r="J228" s="256"/>
      <c r="K228" s="256"/>
      <c r="L228" s="261"/>
      <c r="M228" s="262"/>
      <c r="N228" s="263"/>
      <c r="O228" s="263"/>
      <c r="P228" s="263"/>
      <c r="Q228" s="263"/>
      <c r="R228" s="263"/>
      <c r="S228" s="263"/>
      <c r="T228" s="264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5" t="s">
        <v>198</v>
      </c>
      <c r="AU228" s="265" t="s">
        <v>82</v>
      </c>
      <c r="AV228" s="15" t="s">
        <v>135</v>
      </c>
      <c r="AW228" s="15" t="s">
        <v>35</v>
      </c>
      <c r="AX228" s="15" t="s">
        <v>80</v>
      </c>
      <c r="AY228" s="265" t="s">
        <v>188</v>
      </c>
    </row>
    <row r="229" s="2" customFormat="1" ht="24.15" customHeight="1">
      <c r="A229" s="40"/>
      <c r="B229" s="41"/>
      <c r="C229" s="215" t="s">
        <v>348</v>
      </c>
      <c r="D229" s="215" t="s">
        <v>190</v>
      </c>
      <c r="E229" s="216" t="s">
        <v>761</v>
      </c>
      <c r="F229" s="217" t="s">
        <v>762</v>
      </c>
      <c r="G229" s="218" t="s">
        <v>345</v>
      </c>
      <c r="H229" s="219">
        <v>5.8460000000000001</v>
      </c>
      <c r="I229" s="220"/>
      <c r="J229" s="221">
        <f>ROUND(I229*H229,2)</f>
        <v>0</v>
      </c>
      <c r="K229" s="217" t="s">
        <v>194</v>
      </c>
      <c r="L229" s="46"/>
      <c r="M229" s="222" t="s">
        <v>19</v>
      </c>
      <c r="N229" s="223" t="s">
        <v>44</v>
      </c>
      <c r="O229" s="86"/>
      <c r="P229" s="224">
        <f>O229*H229</f>
        <v>0</v>
      </c>
      <c r="Q229" s="224">
        <v>1.0463199999999999</v>
      </c>
      <c r="R229" s="224">
        <f>Q229*H229</f>
        <v>6.1167867199999995</v>
      </c>
      <c r="S229" s="224">
        <v>0</v>
      </c>
      <c r="T229" s="225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6" t="s">
        <v>135</v>
      </c>
      <c r="AT229" s="226" t="s">
        <v>190</v>
      </c>
      <c r="AU229" s="226" t="s">
        <v>82</v>
      </c>
      <c r="AY229" s="19" t="s">
        <v>188</v>
      </c>
      <c r="BE229" s="227">
        <f>IF(N229="základní",J229,0)</f>
        <v>0</v>
      </c>
      <c r="BF229" s="227">
        <f>IF(N229="snížená",J229,0)</f>
        <v>0</v>
      </c>
      <c r="BG229" s="227">
        <f>IF(N229="zákl. přenesená",J229,0)</f>
        <v>0</v>
      </c>
      <c r="BH229" s="227">
        <f>IF(N229="sníž. přenesená",J229,0)</f>
        <v>0</v>
      </c>
      <c r="BI229" s="227">
        <f>IF(N229="nulová",J229,0)</f>
        <v>0</v>
      </c>
      <c r="BJ229" s="19" t="s">
        <v>80</v>
      </c>
      <c r="BK229" s="227">
        <f>ROUND(I229*H229,2)</f>
        <v>0</v>
      </c>
      <c r="BL229" s="19" t="s">
        <v>135</v>
      </c>
      <c r="BM229" s="226" t="s">
        <v>763</v>
      </c>
    </row>
    <row r="230" s="2" customFormat="1">
      <c r="A230" s="40"/>
      <c r="B230" s="41"/>
      <c r="C230" s="42"/>
      <c r="D230" s="228" t="s">
        <v>196</v>
      </c>
      <c r="E230" s="42"/>
      <c r="F230" s="229" t="s">
        <v>764</v>
      </c>
      <c r="G230" s="42"/>
      <c r="H230" s="42"/>
      <c r="I230" s="230"/>
      <c r="J230" s="42"/>
      <c r="K230" s="42"/>
      <c r="L230" s="46"/>
      <c r="M230" s="231"/>
      <c r="N230" s="232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196</v>
      </c>
      <c r="AU230" s="19" t="s">
        <v>82</v>
      </c>
    </row>
    <row r="231" s="14" customFormat="1">
      <c r="A231" s="14"/>
      <c r="B231" s="244"/>
      <c r="C231" s="245"/>
      <c r="D231" s="235" t="s">
        <v>198</v>
      </c>
      <c r="E231" s="246" t="s">
        <v>19</v>
      </c>
      <c r="F231" s="247" t="s">
        <v>765</v>
      </c>
      <c r="G231" s="245"/>
      <c r="H231" s="248">
        <v>5.8460000000000001</v>
      </c>
      <c r="I231" s="249"/>
      <c r="J231" s="245"/>
      <c r="K231" s="245"/>
      <c r="L231" s="250"/>
      <c r="M231" s="251"/>
      <c r="N231" s="252"/>
      <c r="O231" s="252"/>
      <c r="P231" s="252"/>
      <c r="Q231" s="252"/>
      <c r="R231" s="252"/>
      <c r="S231" s="252"/>
      <c r="T231" s="253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4" t="s">
        <v>198</v>
      </c>
      <c r="AU231" s="254" t="s">
        <v>82</v>
      </c>
      <c r="AV231" s="14" t="s">
        <v>82</v>
      </c>
      <c r="AW231" s="14" t="s">
        <v>35</v>
      </c>
      <c r="AX231" s="14" t="s">
        <v>73</v>
      </c>
      <c r="AY231" s="254" t="s">
        <v>188</v>
      </c>
    </row>
    <row r="232" s="15" customFormat="1">
      <c r="A232" s="15"/>
      <c r="B232" s="255"/>
      <c r="C232" s="256"/>
      <c r="D232" s="235" t="s">
        <v>198</v>
      </c>
      <c r="E232" s="257" t="s">
        <v>19</v>
      </c>
      <c r="F232" s="258" t="s">
        <v>229</v>
      </c>
      <c r="G232" s="256"/>
      <c r="H232" s="259">
        <v>5.8460000000000001</v>
      </c>
      <c r="I232" s="260"/>
      <c r="J232" s="256"/>
      <c r="K232" s="256"/>
      <c r="L232" s="261"/>
      <c r="M232" s="262"/>
      <c r="N232" s="263"/>
      <c r="O232" s="263"/>
      <c r="P232" s="263"/>
      <c r="Q232" s="263"/>
      <c r="R232" s="263"/>
      <c r="S232" s="263"/>
      <c r="T232" s="264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65" t="s">
        <v>198</v>
      </c>
      <c r="AU232" s="265" t="s">
        <v>82</v>
      </c>
      <c r="AV232" s="15" t="s">
        <v>135</v>
      </c>
      <c r="AW232" s="15" t="s">
        <v>35</v>
      </c>
      <c r="AX232" s="15" t="s">
        <v>80</v>
      </c>
      <c r="AY232" s="265" t="s">
        <v>188</v>
      </c>
    </row>
    <row r="233" s="2" customFormat="1" ht="24.15" customHeight="1">
      <c r="A233" s="40"/>
      <c r="B233" s="41"/>
      <c r="C233" s="215" t="s">
        <v>355</v>
      </c>
      <c r="D233" s="215" t="s">
        <v>190</v>
      </c>
      <c r="E233" s="216" t="s">
        <v>766</v>
      </c>
      <c r="F233" s="217" t="s">
        <v>767</v>
      </c>
      <c r="G233" s="218" t="s">
        <v>243</v>
      </c>
      <c r="H233" s="219">
        <v>3.8799999999999999</v>
      </c>
      <c r="I233" s="220"/>
      <c r="J233" s="221">
        <f>ROUND(I233*H233,2)</f>
        <v>0</v>
      </c>
      <c r="K233" s="217" t="s">
        <v>194</v>
      </c>
      <c r="L233" s="46"/>
      <c r="M233" s="222" t="s">
        <v>19</v>
      </c>
      <c r="N233" s="223" t="s">
        <v>44</v>
      </c>
      <c r="O233" s="86"/>
      <c r="P233" s="224">
        <f>O233*H233</f>
        <v>0</v>
      </c>
      <c r="Q233" s="224">
        <v>0.066879999999999995</v>
      </c>
      <c r="R233" s="224">
        <f>Q233*H233</f>
        <v>0.25949439999999996</v>
      </c>
      <c r="S233" s="224">
        <v>0</v>
      </c>
      <c r="T233" s="225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6" t="s">
        <v>135</v>
      </c>
      <c r="AT233" s="226" t="s">
        <v>190</v>
      </c>
      <c r="AU233" s="226" t="s">
        <v>82</v>
      </c>
      <c r="AY233" s="19" t="s">
        <v>188</v>
      </c>
      <c r="BE233" s="227">
        <f>IF(N233="základní",J233,0)</f>
        <v>0</v>
      </c>
      <c r="BF233" s="227">
        <f>IF(N233="snížená",J233,0)</f>
        <v>0</v>
      </c>
      <c r="BG233" s="227">
        <f>IF(N233="zákl. přenesená",J233,0)</f>
        <v>0</v>
      </c>
      <c r="BH233" s="227">
        <f>IF(N233="sníž. přenesená",J233,0)</f>
        <v>0</v>
      </c>
      <c r="BI233" s="227">
        <f>IF(N233="nulová",J233,0)</f>
        <v>0</v>
      </c>
      <c r="BJ233" s="19" t="s">
        <v>80</v>
      </c>
      <c r="BK233" s="227">
        <f>ROUND(I233*H233,2)</f>
        <v>0</v>
      </c>
      <c r="BL233" s="19" t="s">
        <v>135</v>
      </c>
      <c r="BM233" s="226" t="s">
        <v>768</v>
      </c>
    </row>
    <row r="234" s="2" customFormat="1">
      <c r="A234" s="40"/>
      <c r="B234" s="41"/>
      <c r="C234" s="42"/>
      <c r="D234" s="228" t="s">
        <v>196</v>
      </c>
      <c r="E234" s="42"/>
      <c r="F234" s="229" t="s">
        <v>769</v>
      </c>
      <c r="G234" s="42"/>
      <c r="H234" s="42"/>
      <c r="I234" s="230"/>
      <c r="J234" s="42"/>
      <c r="K234" s="42"/>
      <c r="L234" s="46"/>
      <c r="M234" s="231"/>
      <c r="N234" s="232"/>
      <c r="O234" s="86"/>
      <c r="P234" s="86"/>
      <c r="Q234" s="86"/>
      <c r="R234" s="86"/>
      <c r="S234" s="86"/>
      <c r="T234" s="87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196</v>
      </c>
      <c r="AU234" s="19" t="s">
        <v>82</v>
      </c>
    </row>
    <row r="235" s="13" customFormat="1">
      <c r="A235" s="13"/>
      <c r="B235" s="233"/>
      <c r="C235" s="234"/>
      <c r="D235" s="235" t="s">
        <v>198</v>
      </c>
      <c r="E235" s="236" t="s">
        <v>19</v>
      </c>
      <c r="F235" s="237" t="s">
        <v>655</v>
      </c>
      <c r="G235" s="234"/>
      <c r="H235" s="236" t="s">
        <v>19</v>
      </c>
      <c r="I235" s="238"/>
      <c r="J235" s="234"/>
      <c r="K235" s="234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198</v>
      </c>
      <c r="AU235" s="243" t="s">
        <v>82</v>
      </c>
      <c r="AV235" s="13" t="s">
        <v>80</v>
      </c>
      <c r="AW235" s="13" t="s">
        <v>35</v>
      </c>
      <c r="AX235" s="13" t="s">
        <v>73</v>
      </c>
      <c r="AY235" s="243" t="s">
        <v>188</v>
      </c>
    </row>
    <row r="236" s="13" customFormat="1">
      <c r="A236" s="13"/>
      <c r="B236" s="233"/>
      <c r="C236" s="234"/>
      <c r="D236" s="235" t="s">
        <v>198</v>
      </c>
      <c r="E236" s="236" t="s">
        <v>19</v>
      </c>
      <c r="F236" s="237" t="s">
        <v>770</v>
      </c>
      <c r="G236" s="234"/>
      <c r="H236" s="236" t="s">
        <v>19</v>
      </c>
      <c r="I236" s="238"/>
      <c r="J236" s="234"/>
      <c r="K236" s="234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198</v>
      </c>
      <c r="AU236" s="243" t="s">
        <v>82</v>
      </c>
      <c r="AV236" s="13" t="s">
        <v>80</v>
      </c>
      <c r="AW236" s="13" t="s">
        <v>35</v>
      </c>
      <c r="AX236" s="13" t="s">
        <v>73</v>
      </c>
      <c r="AY236" s="243" t="s">
        <v>188</v>
      </c>
    </row>
    <row r="237" s="14" customFormat="1">
      <c r="A237" s="14"/>
      <c r="B237" s="244"/>
      <c r="C237" s="245"/>
      <c r="D237" s="235" t="s">
        <v>198</v>
      </c>
      <c r="E237" s="246" t="s">
        <v>19</v>
      </c>
      <c r="F237" s="247" t="s">
        <v>771</v>
      </c>
      <c r="G237" s="245"/>
      <c r="H237" s="248">
        <v>1.21</v>
      </c>
      <c r="I237" s="249"/>
      <c r="J237" s="245"/>
      <c r="K237" s="245"/>
      <c r="L237" s="250"/>
      <c r="M237" s="251"/>
      <c r="N237" s="252"/>
      <c r="O237" s="252"/>
      <c r="P237" s="252"/>
      <c r="Q237" s="252"/>
      <c r="R237" s="252"/>
      <c r="S237" s="252"/>
      <c r="T237" s="253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4" t="s">
        <v>198</v>
      </c>
      <c r="AU237" s="254" t="s">
        <v>82</v>
      </c>
      <c r="AV237" s="14" t="s">
        <v>82</v>
      </c>
      <c r="AW237" s="14" t="s">
        <v>35</v>
      </c>
      <c r="AX237" s="14" t="s">
        <v>73</v>
      </c>
      <c r="AY237" s="254" t="s">
        <v>188</v>
      </c>
    </row>
    <row r="238" s="14" customFormat="1">
      <c r="A238" s="14"/>
      <c r="B238" s="244"/>
      <c r="C238" s="245"/>
      <c r="D238" s="235" t="s">
        <v>198</v>
      </c>
      <c r="E238" s="246" t="s">
        <v>19</v>
      </c>
      <c r="F238" s="247" t="s">
        <v>772</v>
      </c>
      <c r="G238" s="245"/>
      <c r="H238" s="248">
        <v>0.44</v>
      </c>
      <c r="I238" s="249"/>
      <c r="J238" s="245"/>
      <c r="K238" s="245"/>
      <c r="L238" s="250"/>
      <c r="M238" s="251"/>
      <c r="N238" s="252"/>
      <c r="O238" s="252"/>
      <c r="P238" s="252"/>
      <c r="Q238" s="252"/>
      <c r="R238" s="252"/>
      <c r="S238" s="252"/>
      <c r="T238" s="25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4" t="s">
        <v>198</v>
      </c>
      <c r="AU238" s="254" t="s">
        <v>82</v>
      </c>
      <c r="AV238" s="14" t="s">
        <v>82</v>
      </c>
      <c r="AW238" s="14" t="s">
        <v>35</v>
      </c>
      <c r="AX238" s="14" t="s">
        <v>73</v>
      </c>
      <c r="AY238" s="254" t="s">
        <v>188</v>
      </c>
    </row>
    <row r="239" s="14" customFormat="1">
      <c r="A239" s="14"/>
      <c r="B239" s="244"/>
      <c r="C239" s="245"/>
      <c r="D239" s="235" t="s">
        <v>198</v>
      </c>
      <c r="E239" s="246" t="s">
        <v>19</v>
      </c>
      <c r="F239" s="247" t="s">
        <v>773</v>
      </c>
      <c r="G239" s="245"/>
      <c r="H239" s="248">
        <v>0.90000000000000002</v>
      </c>
      <c r="I239" s="249"/>
      <c r="J239" s="245"/>
      <c r="K239" s="245"/>
      <c r="L239" s="250"/>
      <c r="M239" s="251"/>
      <c r="N239" s="252"/>
      <c r="O239" s="252"/>
      <c r="P239" s="252"/>
      <c r="Q239" s="252"/>
      <c r="R239" s="252"/>
      <c r="S239" s="252"/>
      <c r="T239" s="253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4" t="s">
        <v>198</v>
      </c>
      <c r="AU239" s="254" t="s">
        <v>82</v>
      </c>
      <c r="AV239" s="14" t="s">
        <v>82</v>
      </c>
      <c r="AW239" s="14" t="s">
        <v>35</v>
      </c>
      <c r="AX239" s="14" t="s">
        <v>73</v>
      </c>
      <c r="AY239" s="254" t="s">
        <v>188</v>
      </c>
    </row>
    <row r="240" s="14" customFormat="1">
      <c r="A240" s="14"/>
      <c r="B240" s="244"/>
      <c r="C240" s="245"/>
      <c r="D240" s="235" t="s">
        <v>198</v>
      </c>
      <c r="E240" s="246" t="s">
        <v>19</v>
      </c>
      <c r="F240" s="247" t="s">
        <v>774</v>
      </c>
      <c r="G240" s="245"/>
      <c r="H240" s="248">
        <v>0.56000000000000005</v>
      </c>
      <c r="I240" s="249"/>
      <c r="J240" s="245"/>
      <c r="K240" s="245"/>
      <c r="L240" s="250"/>
      <c r="M240" s="251"/>
      <c r="N240" s="252"/>
      <c r="O240" s="252"/>
      <c r="P240" s="252"/>
      <c r="Q240" s="252"/>
      <c r="R240" s="252"/>
      <c r="S240" s="252"/>
      <c r="T240" s="253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4" t="s">
        <v>198</v>
      </c>
      <c r="AU240" s="254" t="s">
        <v>82</v>
      </c>
      <c r="AV240" s="14" t="s">
        <v>82</v>
      </c>
      <c r="AW240" s="14" t="s">
        <v>35</v>
      </c>
      <c r="AX240" s="14" t="s">
        <v>73</v>
      </c>
      <c r="AY240" s="254" t="s">
        <v>188</v>
      </c>
    </row>
    <row r="241" s="14" customFormat="1">
      <c r="A241" s="14"/>
      <c r="B241" s="244"/>
      <c r="C241" s="245"/>
      <c r="D241" s="235" t="s">
        <v>198</v>
      </c>
      <c r="E241" s="246" t="s">
        <v>19</v>
      </c>
      <c r="F241" s="247" t="s">
        <v>775</v>
      </c>
      <c r="G241" s="245"/>
      <c r="H241" s="248">
        <v>0.77000000000000002</v>
      </c>
      <c r="I241" s="249"/>
      <c r="J241" s="245"/>
      <c r="K241" s="245"/>
      <c r="L241" s="250"/>
      <c r="M241" s="251"/>
      <c r="N241" s="252"/>
      <c r="O241" s="252"/>
      <c r="P241" s="252"/>
      <c r="Q241" s="252"/>
      <c r="R241" s="252"/>
      <c r="S241" s="252"/>
      <c r="T241" s="253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4" t="s">
        <v>198</v>
      </c>
      <c r="AU241" s="254" t="s">
        <v>82</v>
      </c>
      <c r="AV241" s="14" t="s">
        <v>82</v>
      </c>
      <c r="AW241" s="14" t="s">
        <v>35</v>
      </c>
      <c r="AX241" s="14" t="s">
        <v>73</v>
      </c>
      <c r="AY241" s="254" t="s">
        <v>188</v>
      </c>
    </row>
    <row r="242" s="15" customFormat="1">
      <c r="A242" s="15"/>
      <c r="B242" s="255"/>
      <c r="C242" s="256"/>
      <c r="D242" s="235" t="s">
        <v>198</v>
      </c>
      <c r="E242" s="257" t="s">
        <v>19</v>
      </c>
      <c r="F242" s="258" t="s">
        <v>229</v>
      </c>
      <c r="G242" s="256"/>
      <c r="H242" s="259">
        <v>3.8799999999999999</v>
      </c>
      <c r="I242" s="260"/>
      <c r="J242" s="256"/>
      <c r="K242" s="256"/>
      <c r="L242" s="261"/>
      <c r="M242" s="262"/>
      <c r="N242" s="263"/>
      <c r="O242" s="263"/>
      <c r="P242" s="263"/>
      <c r="Q242" s="263"/>
      <c r="R242" s="263"/>
      <c r="S242" s="263"/>
      <c r="T242" s="264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65" t="s">
        <v>198</v>
      </c>
      <c r="AU242" s="265" t="s">
        <v>82</v>
      </c>
      <c r="AV242" s="15" t="s">
        <v>135</v>
      </c>
      <c r="AW242" s="15" t="s">
        <v>35</v>
      </c>
      <c r="AX242" s="15" t="s">
        <v>80</v>
      </c>
      <c r="AY242" s="265" t="s">
        <v>188</v>
      </c>
    </row>
    <row r="243" s="2" customFormat="1" ht="21.75" customHeight="1">
      <c r="A243" s="40"/>
      <c r="B243" s="41"/>
      <c r="C243" s="215" t="s">
        <v>361</v>
      </c>
      <c r="D243" s="215" t="s">
        <v>190</v>
      </c>
      <c r="E243" s="216" t="s">
        <v>776</v>
      </c>
      <c r="F243" s="217" t="s">
        <v>777</v>
      </c>
      <c r="G243" s="218" t="s">
        <v>243</v>
      </c>
      <c r="H243" s="219">
        <v>8.4969999999999999</v>
      </c>
      <c r="I243" s="220"/>
      <c r="J243" s="221">
        <f>ROUND(I243*H243,2)</f>
        <v>0</v>
      </c>
      <c r="K243" s="217" t="s">
        <v>194</v>
      </c>
      <c r="L243" s="46"/>
      <c r="M243" s="222" t="s">
        <v>19</v>
      </c>
      <c r="N243" s="223" t="s">
        <v>44</v>
      </c>
      <c r="O243" s="86"/>
      <c r="P243" s="224">
        <f>O243*H243</f>
        <v>0</v>
      </c>
      <c r="Q243" s="224">
        <v>0.0027499999999999998</v>
      </c>
      <c r="R243" s="224">
        <f>Q243*H243</f>
        <v>0.023366749999999999</v>
      </c>
      <c r="S243" s="224">
        <v>0</v>
      </c>
      <c r="T243" s="225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6" t="s">
        <v>135</v>
      </c>
      <c r="AT243" s="226" t="s">
        <v>190</v>
      </c>
      <c r="AU243" s="226" t="s">
        <v>82</v>
      </c>
      <c r="AY243" s="19" t="s">
        <v>188</v>
      </c>
      <c r="BE243" s="227">
        <f>IF(N243="základní",J243,0)</f>
        <v>0</v>
      </c>
      <c r="BF243" s="227">
        <f>IF(N243="snížená",J243,0)</f>
        <v>0</v>
      </c>
      <c r="BG243" s="227">
        <f>IF(N243="zákl. přenesená",J243,0)</f>
        <v>0</v>
      </c>
      <c r="BH243" s="227">
        <f>IF(N243="sníž. přenesená",J243,0)</f>
        <v>0</v>
      </c>
      <c r="BI243" s="227">
        <f>IF(N243="nulová",J243,0)</f>
        <v>0</v>
      </c>
      <c r="BJ243" s="19" t="s">
        <v>80</v>
      </c>
      <c r="BK243" s="227">
        <f>ROUND(I243*H243,2)</f>
        <v>0</v>
      </c>
      <c r="BL243" s="19" t="s">
        <v>135</v>
      </c>
      <c r="BM243" s="226" t="s">
        <v>778</v>
      </c>
    </row>
    <row r="244" s="2" customFormat="1">
      <c r="A244" s="40"/>
      <c r="B244" s="41"/>
      <c r="C244" s="42"/>
      <c r="D244" s="228" t="s">
        <v>196</v>
      </c>
      <c r="E244" s="42"/>
      <c r="F244" s="229" t="s">
        <v>779</v>
      </c>
      <c r="G244" s="42"/>
      <c r="H244" s="42"/>
      <c r="I244" s="230"/>
      <c r="J244" s="42"/>
      <c r="K244" s="42"/>
      <c r="L244" s="46"/>
      <c r="M244" s="231"/>
      <c r="N244" s="232"/>
      <c r="O244" s="86"/>
      <c r="P244" s="86"/>
      <c r="Q244" s="86"/>
      <c r="R244" s="86"/>
      <c r="S244" s="86"/>
      <c r="T244" s="87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196</v>
      </c>
      <c r="AU244" s="19" t="s">
        <v>82</v>
      </c>
    </row>
    <row r="245" s="13" customFormat="1">
      <c r="A245" s="13"/>
      <c r="B245" s="233"/>
      <c r="C245" s="234"/>
      <c r="D245" s="235" t="s">
        <v>198</v>
      </c>
      <c r="E245" s="236" t="s">
        <v>19</v>
      </c>
      <c r="F245" s="237" t="s">
        <v>780</v>
      </c>
      <c r="G245" s="234"/>
      <c r="H245" s="236" t="s">
        <v>19</v>
      </c>
      <c r="I245" s="238"/>
      <c r="J245" s="234"/>
      <c r="K245" s="234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198</v>
      </c>
      <c r="AU245" s="243" t="s">
        <v>82</v>
      </c>
      <c r="AV245" s="13" t="s">
        <v>80</v>
      </c>
      <c r="AW245" s="13" t="s">
        <v>35</v>
      </c>
      <c r="AX245" s="13" t="s">
        <v>73</v>
      </c>
      <c r="AY245" s="243" t="s">
        <v>188</v>
      </c>
    </row>
    <row r="246" s="14" customFormat="1">
      <c r="A246" s="14"/>
      <c r="B246" s="244"/>
      <c r="C246" s="245"/>
      <c r="D246" s="235" t="s">
        <v>198</v>
      </c>
      <c r="E246" s="246" t="s">
        <v>19</v>
      </c>
      <c r="F246" s="247" t="s">
        <v>781</v>
      </c>
      <c r="G246" s="245"/>
      <c r="H246" s="248">
        <v>4.7569999999999997</v>
      </c>
      <c r="I246" s="249"/>
      <c r="J246" s="245"/>
      <c r="K246" s="245"/>
      <c r="L246" s="250"/>
      <c r="M246" s="251"/>
      <c r="N246" s="252"/>
      <c r="O246" s="252"/>
      <c r="P246" s="252"/>
      <c r="Q246" s="252"/>
      <c r="R246" s="252"/>
      <c r="S246" s="252"/>
      <c r="T246" s="253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4" t="s">
        <v>198</v>
      </c>
      <c r="AU246" s="254" t="s">
        <v>82</v>
      </c>
      <c r="AV246" s="14" t="s">
        <v>82</v>
      </c>
      <c r="AW246" s="14" t="s">
        <v>35</v>
      </c>
      <c r="AX246" s="14" t="s">
        <v>73</v>
      </c>
      <c r="AY246" s="254" t="s">
        <v>188</v>
      </c>
    </row>
    <row r="247" s="14" customFormat="1">
      <c r="A247" s="14"/>
      <c r="B247" s="244"/>
      <c r="C247" s="245"/>
      <c r="D247" s="235" t="s">
        <v>198</v>
      </c>
      <c r="E247" s="246" t="s">
        <v>19</v>
      </c>
      <c r="F247" s="247" t="s">
        <v>782</v>
      </c>
      <c r="G247" s="245"/>
      <c r="H247" s="248">
        <v>3.6000000000000001</v>
      </c>
      <c r="I247" s="249"/>
      <c r="J247" s="245"/>
      <c r="K247" s="245"/>
      <c r="L247" s="250"/>
      <c r="M247" s="251"/>
      <c r="N247" s="252"/>
      <c r="O247" s="252"/>
      <c r="P247" s="252"/>
      <c r="Q247" s="252"/>
      <c r="R247" s="252"/>
      <c r="S247" s="252"/>
      <c r="T247" s="253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4" t="s">
        <v>198</v>
      </c>
      <c r="AU247" s="254" t="s">
        <v>82</v>
      </c>
      <c r="AV247" s="14" t="s">
        <v>82</v>
      </c>
      <c r="AW247" s="14" t="s">
        <v>35</v>
      </c>
      <c r="AX247" s="14" t="s">
        <v>73</v>
      </c>
      <c r="AY247" s="254" t="s">
        <v>188</v>
      </c>
    </row>
    <row r="248" s="14" customFormat="1">
      <c r="A248" s="14"/>
      <c r="B248" s="244"/>
      <c r="C248" s="245"/>
      <c r="D248" s="235" t="s">
        <v>198</v>
      </c>
      <c r="E248" s="246" t="s">
        <v>19</v>
      </c>
      <c r="F248" s="247" t="s">
        <v>783</v>
      </c>
      <c r="G248" s="245"/>
      <c r="H248" s="248">
        <v>0.14000000000000001</v>
      </c>
      <c r="I248" s="249"/>
      <c r="J248" s="245"/>
      <c r="K248" s="245"/>
      <c r="L248" s="250"/>
      <c r="M248" s="251"/>
      <c r="N248" s="252"/>
      <c r="O248" s="252"/>
      <c r="P248" s="252"/>
      <c r="Q248" s="252"/>
      <c r="R248" s="252"/>
      <c r="S248" s="252"/>
      <c r="T248" s="253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4" t="s">
        <v>198</v>
      </c>
      <c r="AU248" s="254" t="s">
        <v>82</v>
      </c>
      <c r="AV248" s="14" t="s">
        <v>82</v>
      </c>
      <c r="AW248" s="14" t="s">
        <v>35</v>
      </c>
      <c r="AX248" s="14" t="s">
        <v>73</v>
      </c>
      <c r="AY248" s="254" t="s">
        <v>188</v>
      </c>
    </row>
    <row r="249" s="15" customFormat="1">
      <c r="A249" s="15"/>
      <c r="B249" s="255"/>
      <c r="C249" s="256"/>
      <c r="D249" s="235" t="s">
        <v>198</v>
      </c>
      <c r="E249" s="257" t="s">
        <v>19</v>
      </c>
      <c r="F249" s="258" t="s">
        <v>229</v>
      </c>
      <c r="G249" s="256"/>
      <c r="H249" s="259">
        <v>8.4969999999999999</v>
      </c>
      <c r="I249" s="260"/>
      <c r="J249" s="256"/>
      <c r="K249" s="256"/>
      <c r="L249" s="261"/>
      <c r="M249" s="262"/>
      <c r="N249" s="263"/>
      <c r="O249" s="263"/>
      <c r="P249" s="263"/>
      <c r="Q249" s="263"/>
      <c r="R249" s="263"/>
      <c r="S249" s="263"/>
      <c r="T249" s="264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5" t="s">
        <v>198</v>
      </c>
      <c r="AU249" s="265" t="s">
        <v>82</v>
      </c>
      <c r="AV249" s="15" t="s">
        <v>135</v>
      </c>
      <c r="AW249" s="15" t="s">
        <v>35</v>
      </c>
      <c r="AX249" s="15" t="s">
        <v>80</v>
      </c>
      <c r="AY249" s="265" t="s">
        <v>188</v>
      </c>
    </row>
    <row r="250" s="2" customFormat="1" ht="21.75" customHeight="1">
      <c r="A250" s="40"/>
      <c r="B250" s="41"/>
      <c r="C250" s="215" t="s">
        <v>375</v>
      </c>
      <c r="D250" s="215" t="s">
        <v>190</v>
      </c>
      <c r="E250" s="216" t="s">
        <v>784</v>
      </c>
      <c r="F250" s="217" t="s">
        <v>785</v>
      </c>
      <c r="G250" s="218" t="s">
        <v>243</v>
      </c>
      <c r="H250" s="219">
        <v>8.4969999999999999</v>
      </c>
      <c r="I250" s="220"/>
      <c r="J250" s="221">
        <f>ROUND(I250*H250,2)</f>
        <v>0</v>
      </c>
      <c r="K250" s="217" t="s">
        <v>194</v>
      </c>
      <c r="L250" s="46"/>
      <c r="M250" s="222" t="s">
        <v>19</v>
      </c>
      <c r="N250" s="223" t="s">
        <v>44</v>
      </c>
      <c r="O250" s="86"/>
      <c r="P250" s="224">
        <f>O250*H250</f>
        <v>0</v>
      </c>
      <c r="Q250" s="224">
        <v>0</v>
      </c>
      <c r="R250" s="224">
        <f>Q250*H250</f>
        <v>0</v>
      </c>
      <c r="S250" s="224">
        <v>0</v>
      </c>
      <c r="T250" s="225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6" t="s">
        <v>135</v>
      </c>
      <c r="AT250" s="226" t="s">
        <v>190</v>
      </c>
      <c r="AU250" s="226" t="s">
        <v>82</v>
      </c>
      <c r="AY250" s="19" t="s">
        <v>188</v>
      </c>
      <c r="BE250" s="227">
        <f>IF(N250="základní",J250,0)</f>
        <v>0</v>
      </c>
      <c r="BF250" s="227">
        <f>IF(N250="snížená",J250,0)</f>
        <v>0</v>
      </c>
      <c r="BG250" s="227">
        <f>IF(N250="zákl. přenesená",J250,0)</f>
        <v>0</v>
      </c>
      <c r="BH250" s="227">
        <f>IF(N250="sníž. přenesená",J250,0)</f>
        <v>0</v>
      </c>
      <c r="BI250" s="227">
        <f>IF(N250="nulová",J250,0)</f>
        <v>0</v>
      </c>
      <c r="BJ250" s="19" t="s">
        <v>80</v>
      </c>
      <c r="BK250" s="227">
        <f>ROUND(I250*H250,2)</f>
        <v>0</v>
      </c>
      <c r="BL250" s="19" t="s">
        <v>135</v>
      </c>
      <c r="BM250" s="226" t="s">
        <v>786</v>
      </c>
    </row>
    <row r="251" s="2" customFormat="1">
      <c r="A251" s="40"/>
      <c r="B251" s="41"/>
      <c r="C251" s="42"/>
      <c r="D251" s="228" t="s">
        <v>196</v>
      </c>
      <c r="E251" s="42"/>
      <c r="F251" s="229" t="s">
        <v>787</v>
      </c>
      <c r="G251" s="42"/>
      <c r="H251" s="42"/>
      <c r="I251" s="230"/>
      <c r="J251" s="42"/>
      <c r="K251" s="42"/>
      <c r="L251" s="46"/>
      <c r="M251" s="231"/>
      <c r="N251" s="232"/>
      <c r="O251" s="86"/>
      <c r="P251" s="86"/>
      <c r="Q251" s="86"/>
      <c r="R251" s="86"/>
      <c r="S251" s="86"/>
      <c r="T251" s="87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196</v>
      </c>
      <c r="AU251" s="19" t="s">
        <v>82</v>
      </c>
    </row>
    <row r="252" s="13" customFormat="1">
      <c r="A252" s="13"/>
      <c r="B252" s="233"/>
      <c r="C252" s="234"/>
      <c r="D252" s="235" t="s">
        <v>198</v>
      </c>
      <c r="E252" s="236" t="s">
        <v>19</v>
      </c>
      <c r="F252" s="237" t="s">
        <v>780</v>
      </c>
      <c r="G252" s="234"/>
      <c r="H252" s="236" t="s">
        <v>19</v>
      </c>
      <c r="I252" s="238"/>
      <c r="J252" s="234"/>
      <c r="K252" s="234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198</v>
      </c>
      <c r="AU252" s="243" t="s">
        <v>82</v>
      </c>
      <c r="AV252" s="13" t="s">
        <v>80</v>
      </c>
      <c r="AW252" s="13" t="s">
        <v>35</v>
      </c>
      <c r="AX252" s="13" t="s">
        <v>73</v>
      </c>
      <c r="AY252" s="243" t="s">
        <v>188</v>
      </c>
    </row>
    <row r="253" s="14" customFormat="1">
      <c r="A253" s="14"/>
      <c r="B253" s="244"/>
      <c r="C253" s="245"/>
      <c r="D253" s="235" t="s">
        <v>198</v>
      </c>
      <c r="E253" s="246" t="s">
        <v>19</v>
      </c>
      <c r="F253" s="247" t="s">
        <v>781</v>
      </c>
      <c r="G253" s="245"/>
      <c r="H253" s="248">
        <v>4.7569999999999997</v>
      </c>
      <c r="I253" s="249"/>
      <c r="J253" s="245"/>
      <c r="K253" s="245"/>
      <c r="L253" s="250"/>
      <c r="M253" s="251"/>
      <c r="N253" s="252"/>
      <c r="O253" s="252"/>
      <c r="P253" s="252"/>
      <c r="Q253" s="252"/>
      <c r="R253" s="252"/>
      <c r="S253" s="252"/>
      <c r="T253" s="253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4" t="s">
        <v>198</v>
      </c>
      <c r="AU253" s="254" t="s">
        <v>82</v>
      </c>
      <c r="AV253" s="14" t="s">
        <v>82</v>
      </c>
      <c r="AW253" s="14" t="s">
        <v>35</v>
      </c>
      <c r="AX253" s="14" t="s">
        <v>73</v>
      </c>
      <c r="AY253" s="254" t="s">
        <v>188</v>
      </c>
    </row>
    <row r="254" s="14" customFormat="1">
      <c r="A254" s="14"/>
      <c r="B254" s="244"/>
      <c r="C254" s="245"/>
      <c r="D254" s="235" t="s">
        <v>198</v>
      </c>
      <c r="E254" s="246" t="s">
        <v>19</v>
      </c>
      <c r="F254" s="247" t="s">
        <v>782</v>
      </c>
      <c r="G254" s="245"/>
      <c r="H254" s="248">
        <v>3.6000000000000001</v>
      </c>
      <c r="I254" s="249"/>
      <c r="J254" s="245"/>
      <c r="K254" s="245"/>
      <c r="L254" s="250"/>
      <c r="M254" s="251"/>
      <c r="N254" s="252"/>
      <c r="O254" s="252"/>
      <c r="P254" s="252"/>
      <c r="Q254" s="252"/>
      <c r="R254" s="252"/>
      <c r="S254" s="252"/>
      <c r="T254" s="253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4" t="s">
        <v>198</v>
      </c>
      <c r="AU254" s="254" t="s">
        <v>82</v>
      </c>
      <c r="AV254" s="14" t="s">
        <v>82</v>
      </c>
      <c r="AW254" s="14" t="s">
        <v>35</v>
      </c>
      <c r="AX254" s="14" t="s">
        <v>73</v>
      </c>
      <c r="AY254" s="254" t="s">
        <v>188</v>
      </c>
    </row>
    <row r="255" s="14" customFormat="1">
      <c r="A255" s="14"/>
      <c r="B255" s="244"/>
      <c r="C255" s="245"/>
      <c r="D255" s="235" t="s">
        <v>198</v>
      </c>
      <c r="E255" s="246" t="s">
        <v>19</v>
      </c>
      <c r="F255" s="247" t="s">
        <v>783</v>
      </c>
      <c r="G255" s="245"/>
      <c r="H255" s="248">
        <v>0.14000000000000001</v>
      </c>
      <c r="I255" s="249"/>
      <c r="J255" s="245"/>
      <c r="K255" s="245"/>
      <c r="L255" s="250"/>
      <c r="M255" s="251"/>
      <c r="N255" s="252"/>
      <c r="O255" s="252"/>
      <c r="P255" s="252"/>
      <c r="Q255" s="252"/>
      <c r="R255" s="252"/>
      <c r="S255" s="252"/>
      <c r="T255" s="253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4" t="s">
        <v>198</v>
      </c>
      <c r="AU255" s="254" t="s">
        <v>82</v>
      </c>
      <c r="AV255" s="14" t="s">
        <v>82</v>
      </c>
      <c r="AW255" s="14" t="s">
        <v>35</v>
      </c>
      <c r="AX255" s="14" t="s">
        <v>73</v>
      </c>
      <c r="AY255" s="254" t="s">
        <v>188</v>
      </c>
    </row>
    <row r="256" s="15" customFormat="1">
      <c r="A256" s="15"/>
      <c r="B256" s="255"/>
      <c r="C256" s="256"/>
      <c r="D256" s="235" t="s">
        <v>198</v>
      </c>
      <c r="E256" s="257" t="s">
        <v>19</v>
      </c>
      <c r="F256" s="258" t="s">
        <v>229</v>
      </c>
      <c r="G256" s="256"/>
      <c r="H256" s="259">
        <v>8.4969999999999999</v>
      </c>
      <c r="I256" s="260"/>
      <c r="J256" s="256"/>
      <c r="K256" s="256"/>
      <c r="L256" s="261"/>
      <c r="M256" s="262"/>
      <c r="N256" s="263"/>
      <c r="O256" s="263"/>
      <c r="P256" s="263"/>
      <c r="Q256" s="263"/>
      <c r="R256" s="263"/>
      <c r="S256" s="263"/>
      <c r="T256" s="264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65" t="s">
        <v>198</v>
      </c>
      <c r="AU256" s="265" t="s">
        <v>82</v>
      </c>
      <c r="AV256" s="15" t="s">
        <v>135</v>
      </c>
      <c r="AW256" s="15" t="s">
        <v>35</v>
      </c>
      <c r="AX256" s="15" t="s">
        <v>80</v>
      </c>
      <c r="AY256" s="265" t="s">
        <v>188</v>
      </c>
    </row>
    <row r="257" s="12" customFormat="1" ht="22.8" customHeight="1">
      <c r="A257" s="12"/>
      <c r="B257" s="199"/>
      <c r="C257" s="200"/>
      <c r="D257" s="201" t="s">
        <v>72</v>
      </c>
      <c r="E257" s="213" t="s">
        <v>135</v>
      </c>
      <c r="F257" s="213" t="s">
        <v>788</v>
      </c>
      <c r="G257" s="200"/>
      <c r="H257" s="200"/>
      <c r="I257" s="203"/>
      <c r="J257" s="214">
        <f>BK257</f>
        <v>0</v>
      </c>
      <c r="K257" s="200"/>
      <c r="L257" s="205"/>
      <c r="M257" s="206"/>
      <c r="N257" s="207"/>
      <c r="O257" s="207"/>
      <c r="P257" s="208">
        <f>SUM(P258:P526)</f>
        <v>0</v>
      </c>
      <c r="Q257" s="207"/>
      <c r="R257" s="208">
        <f>SUM(R258:R526)</f>
        <v>497.35825373</v>
      </c>
      <c r="S257" s="207"/>
      <c r="T257" s="209">
        <f>SUM(T258:T526)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10" t="s">
        <v>80</v>
      </c>
      <c r="AT257" s="211" t="s">
        <v>72</v>
      </c>
      <c r="AU257" s="211" t="s">
        <v>80</v>
      </c>
      <c r="AY257" s="210" t="s">
        <v>188</v>
      </c>
      <c r="BK257" s="212">
        <f>SUM(BK258:BK526)</f>
        <v>0</v>
      </c>
    </row>
    <row r="258" s="2" customFormat="1" ht="24.15" customHeight="1">
      <c r="A258" s="40"/>
      <c r="B258" s="41"/>
      <c r="C258" s="215" t="s">
        <v>7</v>
      </c>
      <c r="D258" s="215" t="s">
        <v>190</v>
      </c>
      <c r="E258" s="216" t="s">
        <v>789</v>
      </c>
      <c r="F258" s="217" t="s">
        <v>790</v>
      </c>
      <c r="G258" s="218" t="s">
        <v>193</v>
      </c>
      <c r="H258" s="219">
        <v>103.94199999999999</v>
      </c>
      <c r="I258" s="220"/>
      <c r="J258" s="221">
        <f>ROUND(I258*H258,2)</f>
        <v>0</v>
      </c>
      <c r="K258" s="217" t="s">
        <v>194</v>
      </c>
      <c r="L258" s="46"/>
      <c r="M258" s="222" t="s">
        <v>19</v>
      </c>
      <c r="N258" s="223" t="s">
        <v>44</v>
      </c>
      <c r="O258" s="86"/>
      <c r="P258" s="224">
        <f>O258*H258</f>
        <v>0</v>
      </c>
      <c r="Q258" s="224">
        <v>2.45343</v>
      </c>
      <c r="R258" s="224">
        <f>Q258*H258</f>
        <v>255.01442105999999</v>
      </c>
      <c r="S258" s="224">
        <v>0</v>
      </c>
      <c r="T258" s="225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6" t="s">
        <v>135</v>
      </c>
      <c r="AT258" s="226" t="s">
        <v>190</v>
      </c>
      <c r="AU258" s="226" t="s">
        <v>82</v>
      </c>
      <c r="AY258" s="19" t="s">
        <v>188</v>
      </c>
      <c r="BE258" s="227">
        <f>IF(N258="základní",J258,0)</f>
        <v>0</v>
      </c>
      <c r="BF258" s="227">
        <f>IF(N258="snížená",J258,0)</f>
        <v>0</v>
      </c>
      <c r="BG258" s="227">
        <f>IF(N258="zákl. přenesená",J258,0)</f>
        <v>0</v>
      </c>
      <c r="BH258" s="227">
        <f>IF(N258="sníž. přenesená",J258,0)</f>
        <v>0</v>
      </c>
      <c r="BI258" s="227">
        <f>IF(N258="nulová",J258,0)</f>
        <v>0</v>
      </c>
      <c r="BJ258" s="19" t="s">
        <v>80</v>
      </c>
      <c r="BK258" s="227">
        <f>ROUND(I258*H258,2)</f>
        <v>0</v>
      </c>
      <c r="BL258" s="19" t="s">
        <v>135</v>
      </c>
      <c r="BM258" s="226" t="s">
        <v>791</v>
      </c>
    </row>
    <row r="259" s="2" customFormat="1">
      <c r="A259" s="40"/>
      <c r="B259" s="41"/>
      <c r="C259" s="42"/>
      <c r="D259" s="228" t="s">
        <v>196</v>
      </c>
      <c r="E259" s="42"/>
      <c r="F259" s="229" t="s">
        <v>792</v>
      </c>
      <c r="G259" s="42"/>
      <c r="H259" s="42"/>
      <c r="I259" s="230"/>
      <c r="J259" s="42"/>
      <c r="K259" s="42"/>
      <c r="L259" s="46"/>
      <c r="M259" s="231"/>
      <c r="N259" s="232"/>
      <c r="O259" s="86"/>
      <c r="P259" s="86"/>
      <c r="Q259" s="86"/>
      <c r="R259" s="86"/>
      <c r="S259" s="86"/>
      <c r="T259" s="87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196</v>
      </c>
      <c r="AU259" s="19" t="s">
        <v>82</v>
      </c>
    </row>
    <row r="260" s="13" customFormat="1">
      <c r="A260" s="13"/>
      <c r="B260" s="233"/>
      <c r="C260" s="234"/>
      <c r="D260" s="235" t="s">
        <v>198</v>
      </c>
      <c r="E260" s="236" t="s">
        <v>19</v>
      </c>
      <c r="F260" s="237" t="s">
        <v>655</v>
      </c>
      <c r="G260" s="234"/>
      <c r="H260" s="236" t="s">
        <v>19</v>
      </c>
      <c r="I260" s="238"/>
      <c r="J260" s="234"/>
      <c r="K260" s="234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198</v>
      </c>
      <c r="AU260" s="243" t="s">
        <v>82</v>
      </c>
      <c r="AV260" s="13" t="s">
        <v>80</v>
      </c>
      <c r="AW260" s="13" t="s">
        <v>35</v>
      </c>
      <c r="AX260" s="13" t="s">
        <v>73</v>
      </c>
      <c r="AY260" s="243" t="s">
        <v>188</v>
      </c>
    </row>
    <row r="261" s="14" customFormat="1">
      <c r="A261" s="14"/>
      <c r="B261" s="244"/>
      <c r="C261" s="245"/>
      <c r="D261" s="235" t="s">
        <v>198</v>
      </c>
      <c r="E261" s="246" t="s">
        <v>19</v>
      </c>
      <c r="F261" s="247" t="s">
        <v>793</v>
      </c>
      <c r="G261" s="245"/>
      <c r="H261" s="248">
        <v>48.619999999999997</v>
      </c>
      <c r="I261" s="249"/>
      <c r="J261" s="245"/>
      <c r="K261" s="245"/>
      <c r="L261" s="250"/>
      <c r="M261" s="251"/>
      <c r="N261" s="252"/>
      <c r="O261" s="252"/>
      <c r="P261" s="252"/>
      <c r="Q261" s="252"/>
      <c r="R261" s="252"/>
      <c r="S261" s="252"/>
      <c r="T261" s="25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4" t="s">
        <v>198</v>
      </c>
      <c r="AU261" s="254" t="s">
        <v>82</v>
      </c>
      <c r="AV261" s="14" t="s">
        <v>82</v>
      </c>
      <c r="AW261" s="14" t="s">
        <v>35</v>
      </c>
      <c r="AX261" s="14" t="s">
        <v>73</v>
      </c>
      <c r="AY261" s="254" t="s">
        <v>188</v>
      </c>
    </row>
    <row r="262" s="14" customFormat="1">
      <c r="A262" s="14"/>
      <c r="B262" s="244"/>
      <c r="C262" s="245"/>
      <c r="D262" s="235" t="s">
        <v>198</v>
      </c>
      <c r="E262" s="246" t="s">
        <v>19</v>
      </c>
      <c r="F262" s="247" t="s">
        <v>794</v>
      </c>
      <c r="G262" s="245"/>
      <c r="H262" s="248">
        <v>-3.4380000000000002</v>
      </c>
      <c r="I262" s="249"/>
      <c r="J262" s="245"/>
      <c r="K262" s="245"/>
      <c r="L262" s="250"/>
      <c r="M262" s="251"/>
      <c r="N262" s="252"/>
      <c r="O262" s="252"/>
      <c r="P262" s="252"/>
      <c r="Q262" s="252"/>
      <c r="R262" s="252"/>
      <c r="S262" s="252"/>
      <c r="T262" s="25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4" t="s">
        <v>198</v>
      </c>
      <c r="AU262" s="254" t="s">
        <v>82</v>
      </c>
      <c r="AV262" s="14" t="s">
        <v>82</v>
      </c>
      <c r="AW262" s="14" t="s">
        <v>35</v>
      </c>
      <c r="AX262" s="14" t="s">
        <v>73</v>
      </c>
      <c r="AY262" s="254" t="s">
        <v>188</v>
      </c>
    </row>
    <row r="263" s="14" customFormat="1">
      <c r="A263" s="14"/>
      <c r="B263" s="244"/>
      <c r="C263" s="245"/>
      <c r="D263" s="235" t="s">
        <v>198</v>
      </c>
      <c r="E263" s="246" t="s">
        <v>19</v>
      </c>
      <c r="F263" s="247" t="s">
        <v>795</v>
      </c>
      <c r="G263" s="245"/>
      <c r="H263" s="248">
        <v>-1.325</v>
      </c>
      <c r="I263" s="249"/>
      <c r="J263" s="245"/>
      <c r="K263" s="245"/>
      <c r="L263" s="250"/>
      <c r="M263" s="251"/>
      <c r="N263" s="252"/>
      <c r="O263" s="252"/>
      <c r="P263" s="252"/>
      <c r="Q263" s="252"/>
      <c r="R263" s="252"/>
      <c r="S263" s="252"/>
      <c r="T263" s="253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4" t="s">
        <v>198</v>
      </c>
      <c r="AU263" s="254" t="s">
        <v>82</v>
      </c>
      <c r="AV263" s="14" t="s">
        <v>82</v>
      </c>
      <c r="AW263" s="14" t="s">
        <v>35</v>
      </c>
      <c r="AX263" s="14" t="s">
        <v>73</v>
      </c>
      <c r="AY263" s="254" t="s">
        <v>188</v>
      </c>
    </row>
    <row r="264" s="14" customFormat="1">
      <c r="A264" s="14"/>
      <c r="B264" s="244"/>
      <c r="C264" s="245"/>
      <c r="D264" s="235" t="s">
        <v>198</v>
      </c>
      <c r="E264" s="246" t="s">
        <v>19</v>
      </c>
      <c r="F264" s="247" t="s">
        <v>796</v>
      </c>
      <c r="G264" s="245"/>
      <c r="H264" s="248">
        <v>-0.20000000000000001</v>
      </c>
      <c r="I264" s="249"/>
      <c r="J264" s="245"/>
      <c r="K264" s="245"/>
      <c r="L264" s="250"/>
      <c r="M264" s="251"/>
      <c r="N264" s="252"/>
      <c r="O264" s="252"/>
      <c r="P264" s="252"/>
      <c r="Q264" s="252"/>
      <c r="R264" s="252"/>
      <c r="S264" s="252"/>
      <c r="T264" s="253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4" t="s">
        <v>198</v>
      </c>
      <c r="AU264" s="254" t="s">
        <v>82</v>
      </c>
      <c r="AV264" s="14" t="s">
        <v>82</v>
      </c>
      <c r="AW264" s="14" t="s">
        <v>35</v>
      </c>
      <c r="AX264" s="14" t="s">
        <v>73</v>
      </c>
      <c r="AY264" s="254" t="s">
        <v>188</v>
      </c>
    </row>
    <row r="265" s="14" customFormat="1">
      <c r="A265" s="14"/>
      <c r="B265" s="244"/>
      <c r="C265" s="245"/>
      <c r="D265" s="235" t="s">
        <v>198</v>
      </c>
      <c r="E265" s="246" t="s">
        <v>19</v>
      </c>
      <c r="F265" s="247" t="s">
        <v>797</v>
      </c>
      <c r="G265" s="245"/>
      <c r="H265" s="248">
        <v>0.98099999999999998</v>
      </c>
      <c r="I265" s="249"/>
      <c r="J265" s="245"/>
      <c r="K265" s="245"/>
      <c r="L265" s="250"/>
      <c r="M265" s="251"/>
      <c r="N265" s="252"/>
      <c r="O265" s="252"/>
      <c r="P265" s="252"/>
      <c r="Q265" s="252"/>
      <c r="R265" s="252"/>
      <c r="S265" s="252"/>
      <c r="T265" s="253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4" t="s">
        <v>198</v>
      </c>
      <c r="AU265" s="254" t="s">
        <v>82</v>
      </c>
      <c r="AV265" s="14" t="s">
        <v>82</v>
      </c>
      <c r="AW265" s="14" t="s">
        <v>35</v>
      </c>
      <c r="AX265" s="14" t="s">
        <v>73</v>
      </c>
      <c r="AY265" s="254" t="s">
        <v>188</v>
      </c>
    </row>
    <row r="266" s="14" customFormat="1">
      <c r="A266" s="14"/>
      <c r="B266" s="244"/>
      <c r="C266" s="245"/>
      <c r="D266" s="235" t="s">
        <v>198</v>
      </c>
      <c r="E266" s="246" t="s">
        <v>19</v>
      </c>
      <c r="F266" s="247" t="s">
        <v>798</v>
      </c>
      <c r="G266" s="245"/>
      <c r="H266" s="248">
        <v>24.446000000000002</v>
      </c>
      <c r="I266" s="249"/>
      <c r="J266" s="245"/>
      <c r="K266" s="245"/>
      <c r="L266" s="250"/>
      <c r="M266" s="251"/>
      <c r="N266" s="252"/>
      <c r="O266" s="252"/>
      <c r="P266" s="252"/>
      <c r="Q266" s="252"/>
      <c r="R266" s="252"/>
      <c r="S266" s="252"/>
      <c r="T266" s="253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4" t="s">
        <v>198</v>
      </c>
      <c r="AU266" s="254" t="s">
        <v>82</v>
      </c>
      <c r="AV266" s="14" t="s">
        <v>82</v>
      </c>
      <c r="AW266" s="14" t="s">
        <v>35</v>
      </c>
      <c r="AX266" s="14" t="s">
        <v>73</v>
      </c>
      <c r="AY266" s="254" t="s">
        <v>188</v>
      </c>
    </row>
    <row r="267" s="14" customFormat="1">
      <c r="A267" s="14"/>
      <c r="B267" s="244"/>
      <c r="C267" s="245"/>
      <c r="D267" s="235" t="s">
        <v>198</v>
      </c>
      <c r="E267" s="246" t="s">
        <v>19</v>
      </c>
      <c r="F267" s="247" t="s">
        <v>799</v>
      </c>
      <c r="G267" s="245"/>
      <c r="H267" s="248">
        <v>0.33100000000000002</v>
      </c>
      <c r="I267" s="249"/>
      <c r="J267" s="245"/>
      <c r="K267" s="245"/>
      <c r="L267" s="250"/>
      <c r="M267" s="251"/>
      <c r="N267" s="252"/>
      <c r="O267" s="252"/>
      <c r="P267" s="252"/>
      <c r="Q267" s="252"/>
      <c r="R267" s="252"/>
      <c r="S267" s="252"/>
      <c r="T267" s="25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4" t="s">
        <v>198</v>
      </c>
      <c r="AU267" s="254" t="s">
        <v>82</v>
      </c>
      <c r="AV267" s="14" t="s">
        <v>82</v>
      </c>
      <c r="AW267" s="14" t="s">
        <v>35</v>
      </c>
      <c r="AX267" s="14" t="s">
        <v>73</v>
      </c>
      <c r="AY267" s="254" t="s">
        <v>188</v>
      </c>
    </row>
    <row r="268" s="14" customFormat="1">
      <c r="A268" s="14"/>
      <c r="B268" s="244"/>
      <c r="C268" s="245"/>
      <c r="D268" s="235" t="s">
        <v>198</v>
      </c>
      <c r="E268" s="246" t="s">
        <v>19</v>
      </c>
      <c r="F268" s="247" t="s">
        <v>800</v>
      </c>
      <c r="G268" s="245"/>
      <c r="H268" s="248">
        <v>33.32</v>
      </c>
      <c r="I268" s="249"/>
      <c r="J268" s="245"/>
      <c r="K268" s="245"/>
      <c r="L268" s="250"/>
      <c r="M268" s="251"/>
      <c r="N268" s="252"/>
      <c r="O268" s="252"/>
      <c r="P268" s="252"/>
      <c r="Q268" s="252"/>
      <c r="R268" s="252"/>
      <c r="S268" s="252"/>
      <c r="T268" s="253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4" t="s">
        <v>198</v>
      </c>
      <c r="AU268" s="254" t="s">
        <v>82</v>
      </c>
      <c r="AV268" s="14" t="s">
        <v>82</v>
      </c>
      <c r="AW268" s="14" t="s">
        <v>35</v>
      </c>
      <c r="AX268" s="14" t="s">
        <v>73</v>
      </c>
      <c r="AY268" s="254" t="s">
        <v>188</v>
      </c>
    </row>
    <row r="269" s="14" customFormat="1">
      <c r="A269" s="14"/>
      <c r="B269" s="244"/>
      <c r="C269" s="245"/>
      <c r="D269" s="235" t="s">
        <v>198</v>
      </c>
      <c r="E269" s="246" t="s">
        <v>19</v>
      </c>
      <c r="F269" s="247" t="s">
        <v>801</v>
      </c>
      <c r="G269" s="245"/>
      <c r="H269" s="248">
        <v>1.2070000000000001</v>
      </c>
      <c r="I269" s="249"/>
      <c r="J269" s="245"/>
      <c r="K269" s="245"/>
      <c r="L269" s="250"/>
      <c r="M269" s="251"/>
      <c r="N269" s="252"/>
      <c r="O269" s="252"/>
      <c r="P269" s="252"/>
      <c r="Q269" s="252"/>
      <c r="R269" s="252"/>
      <c r="S269" s="252"/>
      <c r="T269" s="253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4" t="s">
        <v>198</v>
      </c>
      <c r="AU269" s="254" t="s">
        <v>82</v>
      </c>
      <c r="AV269" s="14" t="s">
        <v>82</v>
      </c>
      <c r="AW269" s="14" t="s">
        <v>35</v>
      </c>
      <c r="AX269" s="14" t="s">
        <v>73</v>
      </c>
      <c r="AY269" s="254" t="s">
        <v>188</v>
      </c>
    </row>
    <row r="270" s="15" customFormat="1">
      <c r="A270" s="15"/>
      <c r="B270" s="255"/>
      <c r="C270" s="256"/>
      <c r="D270" s="235" t="s">
        <v>198</v>
      </c>
      <c r="E270" s="257" t="s">
        <v>19</v>
      </c>
      <c r="F270" s="258" t="s">
        <v>229</v>
      </c>
      <c r="G270" s="256"/>
      <c r="H270" s="259">
        <v>103.94199999999998</v>
      </c>
      <c r="I270" s="260"/>
      <c r="J270" s="256"/>
      <c r="K270" s="256"/>
      <c r="L270" s="261"/>
      <c r="M270" s="262"/>
      <c r="N270" s="263"/>
      <c r="O270" s="263"/>
      <c r="P270" s="263"/>
      <c r="Q270" s="263"/>
      <c r="R270" s="263"/>
      <c r="S270" s="263"/>
      <c r="T270" s="264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5" t="s">
        <v>198</v>
      </c>
      <c r="AU270" s="265" t="s">
        <v>82</v>
      </c>
      <c r="AV270" s="15" t="s">
        <v>135</v>
      </c>
      <c r="AW270" s="15" t="s">
        <v>35</v>
      </c>
      <c r="AX270" s="15" t="s">
        <v>80</v>
      </c>
      <c r="AY270" s="265" t="s">
        <v>188</v>
      </c>
    </row>
    <row r="271" s="2" customFormat="1" ht="21.75" customHeight="1">
      <c r="A271" s="40"/>
      <c r="B271" s="41"/>
      <c r="C271" s="215" t="s">
        <v>389</v>
      </c>
      <c r="D271" s="215" t="s">
        <v>190</v>
      </c>
      <c r="E271" s="216" t="s">
        <v>802</v>
      </c>
      <c r="F271" s="217" t="s">
        <v>803</v>
      </c>
      <c r="G271" s="218" t="s">
        <v>243</v>
      </c>
      <c r="H271" s="219">
        <v>557.16499999999996</v>
      </c>
      <c r="I271" s="220"/>
      <c r="J271" s="221">
        <f>ROUND(I271*H271,2)</f>
        <v>0</v>
      </c>
      <c r="K271" s="217" t="s">
        <v>194</v>
      </c>
      <c r="L271" s="46"/>
      <c r="M271" s="222" t="s">
        <v>19</v>
      </c>
      <c r="N271" s="223" t="s">
        <v>44</v>
      </c>
      <c r="O271" s="86"/>
      <c r="P271" s="224">
        <f>O271*H271</f>
        <v>0</v>
      </c>
      <c r="Q271" s="224">
        <v>0.0053299999999999997</v>
      </c>
      <c r="R271" s="224">
        <f>Q271*H271</f>
        <v>2.9696894499999997</v>
      </c>
      <c r="S271" s="224">
        <v>0</v>
      </c>
      <c r="T271" s="225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26" t="s">
        <v>135</v>
      </c>
      <c r="AT271" s="226" t="s">
        <v>190</v>
      </c>
      <c r="AU271" s="226" t="s">
        <v>82</v>
      </c>
      <c r="AY271" s="19" t="s">
        <v>188</v>
      </c>
      <c r="BE271" s="227">
        <f>IF(N271="základní",J271,0)</f>
        <v>0</v>
      </c>
      <c r="BF271" s="227">
        <f>IF(N271="snížená",J271,0)</f>
        <v>0</v>
      </c>
      <c r="BG271" s="227">
        <f>IF(N271="zákl. přenesená",J271,0)</f>
        <v>0</v>
      </c>
      <c r="BH271" s="227">
        <f>IF(N271="sníž. přenesená",J271,0)</f>
        <v>0</v>
      </c>
      <c r="BI271" s="227">
        <f>IF(N271="nulová",J271,0)</f>
        <v>0</v>
      </c>
      <c r="BJ271" s="19" t="s">
        <v>80</v>
      </c>
      <c r="BK271" s="227">
        <f>ROUND(I271*H271,2)</f>
        <v>0</v>
      </c>
      <c r="BL271" s="19" t="s">
        <v>135</v>
      </c>
      <c r="BM271" s="226" t="s">
        <v>804</v>
      </c>
    </row>
    <row r="272" s="2" customFormat="1">
      <c r="A272" s="40"/>
      <c r="B272" s="41"/>
      <c r="C272" s="42"/>
      <c r="D272" s="228" t="s">
        <v>196</v>
      </c>
      <c r="E272" s="42"/>
      <c r="F272" s="229" t="s">
        <v>805</v>
      </c>
      <c r="G272" s="42"/>
      <c r="H272" s="42"/>
      <c r="I272" s="230"/>
      <c r="J272" s="42"/>
      <c r="K272" s="42"/>
      <c r="L272" s="46"/>
      <c r="M272" s="231"/>
      <c r="N272" s="232"/>
      <c r="O272" s="86"/>
      <c r="P272" s="86"/>
      <c r="Q272" s="86"/>
      <c r="R272" s="86"/>
      <c r="S272" s="86"/>
      <c r="T272" s="87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196</v>
      </c>
      <c r="AU272" s="19" t="s">
        <v>82</v>
      </c>
    </row>
    <row r="273" s="13" customFormat="1">
      <c r="A273" s="13"/>
      <c r="B273" s="233"/>
      <c r="C273" s="234"/>
      <c r="D273" s="235" t="s">
        <v>198</v>
      </c>
      <c r="E273" s="236" t="s">
        <v>19</v>
      </c>
      <c r="F273" s="237" t="s">
        <v>655</v>
      </c>
      <c r="G273" s="234"/>
      <c r="H273" s="236" t="s">
        <v>19</v>
      </c>
      <c r="I273" s="238"/>
      <c r="J273" s="234"/>
      <c r="K273" s="234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198</v>
      </c>
      <c r="AU273" s="243" t="s">
        <v>82</v>
      </c>
      <c r="AV273" s="13" t="s">
        <v>80</v>
      </c>
      <c r="AW273" s="13" t="s">
        <v>35</v>
      </c>
      <c r="AX273" s="13" t="s">
        <v>73</v>
      </c>
      <c r="AY273" s="243" t="s">
        <v>188</v>
      </c>
    </row>
    <row r="274" s="14" customFormat="1">
      <c r="A274" s="14"/>
      <c r="B274" s="244"/>
      <c r="C274" s="245"/>
      <c r="D274" s="235" t="s">
        <v>198</v>
      </c>
      <c r="E274" s="246" t="s">
        <v>19</v>
      </c>
      <c r="F274" s="247" t="s">
        <v>806</v>
      </c>
      <c r="G274" s="245"/>
      <c r="H274" s="248">
        <v>194.47999999999999</v>
      </c>
      <c r="I274" s="249"/>
      <c r="J274" s="245"/>
      <c r="K274" s="245"/>
      <c r="L274" s="250"/>
      <c r="M274" s="251"/>
      <c r="N274" s="252"/>
      <c r="O274" s="252"/>
      <c r="P274" s="252"/>
      <c r="Q274" s="252"/>
      <c r="R274" s="252"/>
      <c r="S274" s="252"/>
      <c r="T274" s="253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4" t="s">
        <v>198</v>
      </c>
      <c r="AU274" s="254" t="s">
        <v>82</v>
      </c>
      <c r="AV274" s="14" t="s">
        <v>82</v>
      </c>
      <c r="AW274" s="14" t="s">
        <v>35</v>
      </c>
      <c r="AX274" s="14" t="s">
        <v>73</v>
      </c>
      <c r="AY274" s="254" t="s">
        <v>188</v>
      </c>
    </row>
    <row r="275" s="14" customFormat="1">
      <c r="A275" s="14"/>
      <c r="B275" s="244"/>
      <c r="C275" s="245"/>
      <c r="D275" s="235" t="s">
        <v>198</v>
      </c>
      <c r="E275" s="246" t="s">
        <v>19</v>
      </c>
      <c r="F275" s="247" t="s">
        <v>807</v>
      </c>
      <c r="G275" s="245"/>
      <c r="H275" s="248">
        <v>3.9500000000000002</v>
      </c>
      <c r="I275" s="249"/>
      <c r="J275" s="245"/>
      <c r="K275" s="245"/>
      <c r="L275" s="250"/>
      <c r="M275" s="251"/>
      <c r="N275" s="252"/>
      <c r="O275" s="252"/>
      <c r="P275" s="252"/>
      <c r="Q275" s="252"/>
      <c r="R275" s="252"/>
      <c r="S275" s="252"/>
      <c r="T275" s="253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4" t="s">
        <v>198</v>
      </c>
      <c r="AU275" s="254" t="s">
        <v>82</v>
      </c>
      <c r="AV275" s="14" t="s">
        <v>82</v>
      </c>
      <c r="AW275" s="14" t="s">
        <v>35</v>
      </c>
      <c r="AX275" s="14" t="s">
        <v>73</v>
      </c>
      <c r="AY275" s="254" t="s">
        <v>188</v>
      </c>
    </row>
    <row r="276" s="14" customFormat="1">
      <c r="A276" s="14"/>
      <c r="B276" s="244"/>
      <c r="C276" s="245"/>
      <c r="D276" s="235" t="s">
        <v>198</v>
      </c>
      <c r="E276" s="246" t="s">
        <v>19</v>
      </c>
      <c r="F276" s="247" t="s">
        <v>808</v>
      </c>
      <c r="G276" s="245"/>
      <c r="H276" s="248">
        <v>2.3250000000000002</v>
      </c>
      <c r="I276" s="249"/>
      <c r="J276" s="245"/>
      <c r="K276" s="245"/>
      <c r="L276" s="250"/>
      <c r="M276" s="251"/>
      <c r="N276" s="252"/>
      <c r="O276" s="252"/>
      <c r="P276" s="252"/>
      <c r="Q276" s="252"/>
      <c r="R276" s="252"/>
      <c r="S276" s="252"/>
      <c r="T276" s="253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4" t="s">
        <v>198</v>
      </c>
      <c r="AU276" s="254" t="s">
        <v>82</v>
      </c>
      <c r="AV276" s="14" t="s">
        <v>82</v>
      </c>
      <c r="AW276" s="14" t="s">
        <v>35</v>
      </c>
      <c r="AX276" s="14" t="s">
        <v>73</v>
      </c>
      <c r="AY276" s="254" t="s">
        <v>188</v>
      </c>
    </row>
    <row r="277" s="14" customFormat="1">
      <c r="A277" s="14"/>
      <c r="B277" s="244"/>
      <c r="C277" s="245"/>
      <c r="D277" s="235" t="s">
        <v>198</v>
      </c>
      <c r="E277" s="246" t="s">
        <v>19</v>
      </c>
      <c r="F277" s="247" t="s">
        <v>809</v>
      </c>
      <c r="G277" s="245"/>
      <c r="H277" s="248">
        <v>-23.760000000000002</v>
      </c>
      <c r="I277" s="249"/>
      <c r="J277" s="245"/>
      <c r="K277" s="245"/>
      <c r="L277" s="250"/>
      <c r="M277" s="251"/>
      <c r="N277" s="252"/>
      <c r="O277" s="252"/>
      <c r="P277" s="252"/>
      <c r="Q277" s="252"/>
      <c r="R277" s="252"/>
      <c r="S277" s="252"/>
      <c r="T277" s="253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4" t="s">
        <v>198</v>
      </c>
      <c r="AU277" s="254" t="s">
        <v>82</v>
      </c>
      <c r="AV277" s="14" t="s">
        <v>82</v>
      </c>
      <c r="AW277" s="14" t="s">
        <v>35</v>
      </c>
      <c r="AX277" s="14" t="s">
        <v>73</v>
      </c>
      <c r="AY277" s="254" t="s">
        <v>188</v>
      </c>
    </row>
    <row r="278" s="14" customFormat="1">
      <c r="A278" s="14"/>
      <c r="B278" s="244"/>
      <c r="C278" s="245"/>
      <c r="D278" s="235" t="s">
        <v>198</v>
      </c>
      <c r="E278" s="246" t="s">
        <v>19</v>
      </c>
      <c r="F278" s="247" t="s">
        <v>810</v>
      </c>
      <c r="G278" s="245"/>
      <c r="H278" s="248">
        <v>0.79500000000000004</v>
      </c>
      <c r="I278" s="249"/>
      <c r="J278" s="245"/>
      <c r="K278" s="245"/>
      <c r="L278" s="250"/>
      <c r="M278" s="251"/>
      <c r="N278" s="252"/>
      <c r="O278" s="252"/>
      <c r="P278" s="252"/>
      <c r="Q278" s="252"/>
      <c r="R278" s="252"/>
      <c r="S278" s="252"/>
      <c r="T278" s="25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4" t="s">
        <v>198</v>
      </c>
      <c r="AU278" s="254" t="s">
        <v>82</v>
      </c>
      <c r="AV278" s="14" t="s">
        <v>82</v>
      </c>
      <c r="AW278" s="14" t="s">
        <v>35</v>
      </c>
      <c r="AX278" s="14" t="s">
        <v>73</v>
      </c>
      <c r="AY278" s="254" t="s">
        <v>188</v>
      </c>
    </row>
    <row r="279" s="14" customFormat="1">
      <c r="A279" s="14"/>
      <c r="B279" s="244"/>
      <c r="C279" s="245"/>
      <c r="D279" s="235" t="s">
        <v>198</v>
      </c>
      <c r="E279" s="246" t="s">
        <v>19</v>
      </c>
      <c r="F279" s="247" t="s">
        <v>811</v>
      </c>
      <c r="G279" s="245"/>
      <c r="H279" s="248">
        <v>0.89500000000000002</v>
      </c>
      <c r="I279" s="249"/>
      <c r="J279" s="245"/>
      <c r="K279" s="245"/>
      <c r="L279" s="250"/>
      <c r="M279" s="251"/>
      <c r="N279" s="252"/>
      <c r="O279" s="252"/>
      <c r="P279" s="252"/>
      <c r="Q279" s="252"/>
      <c r="R279" s="252"/>
      <c r="S279" s="252"/>
      <c r="T279" s="25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4" t="s">
        <v>198</v>
      </c>
      <c r="AU279" s="254" t="s">
        <v>82</v>
      </c>
      <c r="AV279" s="14" t="s">
        <v>82</v>
      </c>
      <c r="AW279" s="14" t="s">
        <v>35</v>
      </c>
      <c r="AX279" s="14" t="s">
        <v>73</v>
      </c>
      <c r="AY279" s="254" t="s">
        <v>188</v>
      </c>
    </row>
    <row r="280" s="14" customFormat="1">
      <c r="A280" s="14"/>
      <c r="B280" s="244"/>
      <c r="C280" s="245"/>
      <c r="D280" s="235" t="s">
        <v>198</v>
      </c>
      <c r="E280" s="246" t="s">
        <v>19</v>
      </c>
      <c r="F280" s="247" t="s">
        <v>812</v>
      </c>
      <c r="G280" s="245"/>
      <c r="H280" s="248">
        <v>-1.6739999999999999</v>
      </c>
      <c r="I280" s="249"/>
      <c r="J280" s="245"/>
      <c r="K280" s="245"/>
      <c r="L280" s="250"/>
      <c r="M280" s="251"/>
      <c r="N280" s="252"/>
      <c r="O280" s="252"/>
      <c r="P280" s="252"/>
      <c r="Q280" s="252"/>
      <c r="R280" s="252"/>
      <c r="S280" s="252"/>
      <c r="T280" s="253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4" t="s">
        <v>198</v>
      </c>
      <c r="AU280" s="254" t="s">
        <v>82</v>
      </c>
      <c r="AV280" s="14" t="s">
        <v>82</v>
      </c>
      <c r="AW280" s="14" t="s">
        <v>35</v>
      </c>
      <c r="AX280" s="14" t="s">
        <v>73</v>
      </c>
      <c r="AY280" s="254" t="s">
        <v>188</v>
      </c>
    </row>
    <row r="281" s="14" customFormat="1">
      <c r="A281" s="14"/>
      <c r="B281" s="244"/>
      <c r="C281" s="245"/>
      <c r="D281" s="235" t="s">
        <v>198</v>
      </c>
      <c r="E281" s="246" t="s">
        <v>19</v>
      </c>
      <c r="F281" s="247" t="s">
        <v>813</v>
      </c>
      <c r="G281" s="245"/>
      <c r="H281" s="248">
        <v>97.784000000000006</v>
      </c>
      <c r="I281" s="249"/>
      <c r="J281" s="245"/>
      <c r="K281" s="245"/>
      <c r="L281" s="250"/>
      <c r="M281" s="251"/>
      <c r="N281" s="252"/>
      <c r="O281" s="252"/>
      <c r="P281" s="252"/>
      <c r="Q281" s="252"/>
      <c r="R281" s="252"/>
      <c r="S281" s="252"/>
      <c r="T281" s="253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4" t="s">
        <v>198</v>
      </c>
      <c r="AU281" s="254" t="s">
        <v>82</v>
      </c>
      <c r="AV281" s="14" t="s">
        <v>82</v>
      </c>
      <c r="AW281" s="14" t="s">
        <v>35</v>
      </c>
      <c r="AX281" s="14" t="s">
        <v>73</v>
      </c>
      <c r="AY281" s="254" t="s">
        <v>188</v>
      </c>
    </row>
    <row r="282" s="14" customFormat="1">
      <c r="A282" s="14"/>
      <c r="B282" s="244"/>
      <c r="C282" s="245"/>
      <c r="D282" s="235" t="s">
        <v>198</v>
      </c>
      <c r="E282" s="246" t="s">
        <v>19</v>
      </c>
      <c r="F282" s="247" t="s">
        <v>814</v>
      </c>
      <c r="G282" s="245"/>
      <c r="H282" s="248">
        <v>166.59999999999999</v>
      </c>
      <c r="I282" s="249"/>
      <c r="J282" s="245"/>
      <c r="K282" s="245"/>
      <c r="L282" s="250"/>
      <c r="M282" s="251"/>
      <c r="N282" s="252"/>
      <c r="O282" s="252"/>
      <c r="P282" s="252"/>
      <c r="Q282" s="252"/>
      <c r="R282" s="252"/>
      <c r="S282" s="252"/>
      <c r="T282" s="253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4" t="s">
        <v>198</v>
      </c>
      <c r="AU282" s="254" t="s">
        <v>82</v>
      </c>
      <c r="AV282" s="14" t="s">
        <v>82</v>
      </c>
      <c r="AW282" s="14" t="s">
        <v>35</v>
      </c>
      <c r="AX282" s="14" t="s">
        <v>73</v>
      </c>
      <c r="AY282" s="254" t="s">
        <v>188</v>
      </c>
    </row>
    <row r="283" s="16" customFormat="1">
      <c r="A283" s="16"/>
      <c r="B283" s="282"/>
      <c r="C283" s="283"/>
      <c r="D283" s="235" t="s">
        <v>198</v>
      </c>
      <c r="E283" s="284" t="s">
        <v>19</v>
      </c>
      <c r="F283" s="285" t="s">
        <v>730</v>
      </c>
      <c r="G283" s="283"/>
      <c r="H283" s="286">
        <v>441.39499999999998</v>
      </c>
      <c r="I283" s="287"/>
      <c r="J283" s="283"/>
      <c r="K283" s="283"/>
      <c r="L283" s="288"/>
      <c r="M283" s="289"/>
      <c r="N283" s="290"/>
      <c r="O283" s="290"/>
      <c r="P283" s="290"/>
      <c r="Q283" s="290"/>
      <c r="R283" s="290"/>
      <c r="S283" s="290"/>
      <c r="T283" s="291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T283" s="292" t="s">
        <v>198</v>
      </c>
      <c r="AU283" s="292" t="s">
        <v>82</v>
      </c>
      <c r="AV283" s="16" t="s">
        <v>129</v>
      </c>
      <c r="AW283" s="16" t="s">
        <v>35</v>
      </c>
      <c r="AX283" s="16" t="s">
        <v>73</v>
      </c>
      <c r="AY283" s="292" t="s">
        <v>188</v>
      </c>
    </row>
    <row r="284" s="14" customFormat="1">
      <c r="A284" s="14"/>
      <c r="B284" s="244"/>
      <c r="C284" s="245"/>
      <c r="D284" s="235" t="s">
        <v>198</v>
      </c>
      <c r="E284" s="246" t="s">
        <v>19</v>
      </c>
      <c r="F284" s="247" t="s">
        <v>815</v>
      </c>
      <c r="G284" s="245"/>
      <c r="H284" s="248">
        <v>24.736999999999998</v>
      </c>
      <c r="I284" s="249"/>
      <c r="J284" s="245"/>
      <c r="K284" s="245"/>
      <c r="L284" s="250"/>
      <c r="M284" s="251"/>
      <c r="N284" s="252"/>
      <c r="O284" s="252"/>
      <c r="P284" s="252"/>
      <c r="Q284" s="252"/>
      <c r="R284" s="252"/>
      <c r="S284" s="252"/>
      <c r="T284" s="253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4" t="s">
        <v>198</v>
      </c>
      <c r="AU284" s="254" t="s">
        <v>82</v>
      </c>
      <c r="AV284" s="14" t="s">
        <v>82</v>
      </c>
      <c r="AW284" s="14" t="s">
        <v>35</v>
      </c>
      <c r="AX284" s="14" t="s">
        <v>73</v>
      </c>
      <c r="AY284" s="254" t="s">
        <v>188</v>
      </c>
    </row>
    <row r="285" s="14" customFormat="1">
      <c r="A285" s="14"/>
      <c r="B285" s="244"/>
      <c r="C285" s="245"/>
      <c r="D285" s="235" t="s">
        <v>198</v>
      </c>
      <c r="E285" s="246" t="s">
        <v>19</v>
      </c>
      <c r="F285" s="247" t="s">
        <v>816</v>
      </c>
      <c r="G285" s="245"/>
      <c r="H285" s="248">
        <v>8.3399999999999999</v>
      </c>
      <c r="I285" s="249"/>
      <c r="J285" s="245"/>
      <c r="K285" s="245"/>
      <c r="L285" s="250"/>
      <c r="M285" s="251"/>
      <c r="N285" s="252"/>
      <c r="O285" s="252"/>
      <c r="P285" s="252"/>
      <c r="Q285" s="252"/>
      <c r="R285" s="252"/>
      <c r="S285" s="252"/>
      <c r="T285" s="253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4" t="s">
        <v>198</v>
      </c>
      <c r="AU285" s="254" t="s">
        <v>82</v>
      </c>
      <c r="AV285" s="14" t="s">
        <v>82</v>
      </c>
      <c r="AW285" s="14" t="s">
        <v>35</v>
      </c>
      <c r="AX285" s="14" t="s">
        <v>73</v>
      </c>
      <c r="AY285" s="254" t="s">
        <v>188</v>
      </c>
    </row>
    <row r="286" s="14" customFormat="1">
      <c r="A286" s="14"/>
      <c r="B286" s="244"/>
      <c r="C286" s="245"/>
      <c r="D286" s="235" t="s">
        <v>198</v>
      </c>
      <c r="E286" s="246" t="s">
        <v>19</v>
      </c>
      <c r="F286" s="247" t="s">
        <v>817</v>
      </c>
      <c r="G286" s="245"/>
      <c r="H286" s="248">
        <v>20.193000000000001</v>
      </c>
      <c r="I286" s="249"/>
      <c r="J286" s="245"/>
      <c r="K286" s="245"/>
      <c r="L286" s="250"/>
      <c r="M286" s="251"/>
      <c r="N286" s="252"/>
      <c r="O286" s="252"/>
      <c r="P286" s="252"/>
      <c r="Q286" s="252"/>
      <c r="R286" s="252"/>
      <c r="S286" s="252"/>
      <c r="T286" s="25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4" t="s">
        <v>198</v>
      </c>
      <c r="AU286" s="254" t="s">
        <v>82</v>
      </c>
      <c r="AV286" s="14" t="s">
        <v>82</v>
      </c>
      <c r="AW286" s="14" t="s">
        <v>35</v>
      </c>
      <c r="AX286" s="14" t="s">
        <v>73</v>
      </c>
      <c r="AY286" s="254" t="s">
        <v>188</v>
      </c>
    </row>
    <row r="287" s="16" customFormat="1">
      <c r="A287" s="16"/>
      <c r="B287" s="282"/>
      <c r="C287" s="283"/>
      <c r="D287" s="235" t="s">
        <v>198</v>
      </c>
      <c r="E287" s="284" t="s">
        <v>19</v>
      </c>
      <c r="F287" s="285" t="s">
        <v>730</v>
      </c>
      <c r="G287" s="283"/>
      <c r="H287" s="286">
        <v>53.269999999999996</v>
      </c>
      <c r="I287" s="287"/>
      <c r="J287" s="283"/>
      <c r="K287" s="283"/>
      <c r="L287" s="288"/>
      <c r="M287" s="289"/>
      <c r="N287" s="290"/>
      <c r="O287" s="290"/>
      <c r="P287" s="290"/>
      <c r="Q287" s="290"/>
      <c r="R287" s="290"/>
      <c r="S287" s="290"/>
      <c r="T287" s="291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T287" s="292" t="s">
        <v>198</v>
      </c>
      <c r="AU287" s="292" t="s">
        <v>82</v>
      </c>
      <c r="AV287" s="16" t="s">
        <v>129</v>
      </c>
      <c r="AW287" s="16" t="s">
        <v>35</v>
      </c>
      <c r="AX287" s="16" t="s">
        <v>73</v>
      </c>
      <c r="AY287" s="292" t="s">
        <v>188</v>
      </c>
    </row>
    <row r="288" s="13" customFormat="1">
      <c r="A288" s="13"/>
      <c r="B288" s="233"/>
      <c r="C288" s="234"/>
      <c r="D288" s="235" t="s">
        <v>198</v>
      </c>
      <c r="E288" s="236" t="s">
        <v>19</v>
      </c>
      <c r="F288" s="237" t="s">
        <v>735</v>
      </c>
      <c r="G288" s="234"/>
      <c r="H288" s="236" t="s">
        <v>19</v>
      </c>
      <c r="I288" s="238"/>
      <c r="J288" s="234"/>
      <c r="K288" s="234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198</v>
      </c>
      <c r="AU288" s="243" t="s">
        <v>82</v>
      </c>
      <c r="AV288" s="13" t="s">
        <v>80</v>
      </c>
      <c r="AW288" s="13" t="s">
        <v>35</v>
      </c>
      <c r="AX288" s="13" t="s">
        <v>73</v>
      </c>
      <c r="AY288" s="243" t="s">
        <v>188</v>
      </c>
    </row>
    <row r="289" s="14" customFormat="1">
      <c r="A289" s="14"/>
      <c r="B289" s="244"/>
      <c r="C289" s="245"/>
      <c r="D289" s="235" t="s">
        <v>198</v>
      </c>
      <c r="E289" s="246" t="s">
        <v>19</v>
      </c>
      <c r="F289" s="247" t="s">
        <v>818</v>
      </c>
      <c r="G289" s="245"/>
      <c r="H289" s="248">
        <v>62.5</v>
      </c>
      <c r="I289" s="249"/>
      <c r="J289" s="245"/>
      <c r="K289" s="245"/>
      <c r="L289" s="250"/>
      <c r="M289" s="251"/>
      <c r="N289" s="252"/>
      <c r="O289" s="252"/>
      <c r="P289" s="252"/>
      <c r="Q289" s="252"/>
      <c r="R289" s="252"/>
      <c r="S289" s="252"/>
      <c r="T289" s="253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4" t="s">
        <v>198</v>
      </c>
      <c r="AU289" s="254" t="s">
        <v>82</v>
      </c>
      <c r="AV289" s="14" t="s">
        <v>82</v>
      </c>
      <c r="AW289" s="14" t="s">
        <v>35</v>
      </c>
      <c r="AX289" s="14" t="s">
        <v>73</v>
      </c>
      <c r="AY289" s="254" t="s">
        <v>188</v>
      </c>
    </row>
    <row r="290" s="15" customFormat="1">
      <c r="A290" s="15"/>
      <c r="B290" s="255"/>
      <c r="C290" s="256"/>
      <c r="D290" s="235" t="s">
        <v>198</v>
      </c>
      <c r="E290" s="257" t="s">
        <v>19</v>
      </c>
      <c r="F290" s="258" t="s">
        <v>229</v>
      </c>
      <c r="G290" s="256"/>
      <c r="H290" s="259">
        <v>557.16499999999996</v>
      </c>
      <c r="I290" s="260"/>
      <c r="J290" s="256"/>
      <c r="K290" s="256"/>
      <c r="L290" s="261"/>
      <c r="M290" s="262"/>
      <c r="N290" s="263"/>
      <c r="O290" s="263"/>
      <c r="P290" s="263"/>
      <c r="Q290" s="263"/>
      <c r="R290" s="263"/>
      <c r="S290" s="263"/>
      <c r="T290" s="264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65" t="s">
        <v>198</v>
      </c>
      <c r="AU290" s="265" t="s">
        <v>82</v>
      </c>
      <c r="AV290" s="15" t="s">
        <v>135</v>
      </c>
      <c r="AW290" s="15" t="s">
        <v>35</v>
      </c>
      <c r="AX290" s="15" t="s">
        <v>80</v>
      </c>
      <c r="AY290" s="265" t="s">
        <v>188</v>
      </c>
    </row>
    <row r="291" s="2" customFormat="1" ht="24.15" customHeight="1">
      <c r="A291" s="40"/>
      <c r="B291" s="41"/>
      <c r="C291" s="215" t="s">
        <v>396</v>
      </c>
      <c r="D291" s="215" t="s">
        <v>190</v>
      </c>
      <c r="E291" s="216" t="s">
        <v>819</v>
      </c>
      <c r="F291" s="217" t="s">
        <v>820</v>
      </c>
      <c r="G291" s="218" t="s">
        <v>243</v>
      </c>
      <c r="H291" s="219">
        <v>557.16499999999996</v>
      </c>
      <c r="I291" s="220"/>
      <c r="J291" s="221">
        <f>ROUND(I291*H291,2)</f>
        <v>0</v>
      </c>
      <c r="K291" s="217" t="s">
        <v>194</v>
      </c>
      <c r="L291" s="46"/>
      <c r="M291" s="222" t="s">
        <v>19</v>
      </c>
      <c r="N291" s="223" t="s">
        <v>44</v>
      </c>
      <c r="O291" s="86"/>
      <c r="P291" s="224">
        <f>O291*H291</f>
        <v>0</v>
      </c>
      <c r="Q291" s="224">
        <v>0</v>
      </c>
      <c r="R291" s="224">
        <f>Q291*H291</f>
        <v>0</v>
      </c>
      <c r="S291" s="224">
        <v>0</v>
      </c>
      <c r="T291" s="225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26" t="s">
        <v>135</v>
      </c>
      <c r="AT291" s="226" t="s">
        <v>190</v>
      </c>
      <c r="AU291" s="226" t="s">
        <v>82</v>
      </c>
      <c r="AY291" s="19" t="s">
        <v>188</v>
      </c>
      <c r="BE291" s="227">
        <f>IF(N291="základní",J291,0)</f>
        <v>0</v>
      </c>
      <c r="BF291" s="227">
        <f>IF(N291="snížená",J291,0)</f>
        <v>0</v>
      </c>
      <c r="BG291" s="227">
        <f>IF(N291="zákl. přenesená",J291,0)</f>
        <v>0</v>
      </c>
      <c r="BH291" s="227">
        <f>IF(N291="sníž. přenesená",J291,0)</f>
        <v>0</v>
      </c>
      <c r="BI291" s="227">
        <f>IF(N291="nulová",J291,0)</f>
        <v>0</v>
      </c>
      <c r="BJ291" s="19" t="s">
        <v>80</v>
      </c>
      <c r="BK291" s="227">
        <f>ROUND(I291*H291,2)</f>
        <v>0</v>
      </c>
      <c r="BL291" s="19" t="s">
        <v>135</v>
      </c>
      <c r="BM291" s="226" t="s">
        <v>821</v>
      </c>
    </row>
    <row r="292" s="2" customFormat="1">
      <c r="A292" s="40"/>
      <c r="B292" s="41"/>
      <c r="C292" s="42"/>
      <c r="D292" s="228" t="s">
        <v>196</v>
      </c>
      <c r="E292" s="42"/>
      <c r="F292" s="229" t="s">
        <v>822</v>
      </c>
      <c r="G292" s="42"/>
      <c r="H292" s="42"/>
      <c r="I292" s="230"/>
      <c r="J292" s="42"/>
      <c r="K292" s="42"/>
      <c r="L292" s="46"/>
      <c r="M292" s="231"/>
      <c r="N292" s="232"/>
      <c r="O292" s="86"/>
      <c r="P292" s="86"/>
      <c r="Q292" s="86"/>
      <c r="R292" s="86"/>
      <c r="S292" s="86"/>
      <c r="T292" s="87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T292" s="19" t="s">
        <v>196</v>
      </c>
      <c r="AU292" s="19" t="s">
        <v>82</v>
      </c>
    </row>
    <row r="293" s="13" customFormat="1">
      <c r="A293" s="13"/>
      <c r="B293" s="233"/>
      <c r="C293" s="234"/>
      <c r="D293" s="235" t="s">
        <v>198</v>
      </c>
      <c r="E293" s="236" t="s">
        <v>19</v>
      </c>
      <c r="F293" s="237" t="s">
        <v>655</v>
      </c>
      <c r="G293" s="234"/>
      <c r="H293" s="236" t="s">
        <v>19</v>
      </c>
      <c r="I293" s="238"/>
      <c r="J293" s="234"/>
      <c r="K293" s="234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198</v>
      </c>
      <c r="AU293" s="243" t="s">
        <v>82</v>
      </c>
      <c r="AV293" s="13" t="s">
        <v>80</v>
      </c>
      <c r="AW293" s="13" t="s">
        <v>35</v>
      </c>
      <c r="AX293" s="13" t="s">
        <v>73</v>
      </c>
      <c r="AY293" s="243" t="s">
        <v>188</v>
      </c>
    </row>
    <row r="294" s="14" customFormat="1">
      <c r="A294" s="14"/>
      <c r="B294" s="244"/>
      <c r="C294" s="245"/>
      <c r="D294" s="235" t="s">
        <v>198</v>
      </c>
      <c r="E294" s="246" t="s">
        <v>19</v>
      </c>
      <c r="F294" s="247" t="s">
        <v>806</v>
      </c>
      <c r="G294" s="245"/>
      <c r="H294" s="248">
        <v>194.47999999999999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198</v>
      </c>
      <c r="AU294" s="254" t="s">
        <v>82</v>
      </c>
      <c r="AV294" s="14" t="s">
        <v>82</v>
      </c>
      <c r="AW294" s="14" t="s">
        <v>35</v>
      </c>
      <c r="AX294" s="14" t="s">
        <v>73</v>
      </c>
      <c r="AY294" s="254" t="s">
        <v>188</v>
      </c>
    </row>
    <row r="295" s="14" customFormat="1">
      <c r="A295" s="14"/>
      <c r="B295" s="244"/>
      <c r="C295" s="245"/>
      <c r="D295" s="235" t="s">
        <v>198</v>
      </c>
      <c r="E295" s="246" t="s">
        <v>19</v>
      </c>
      <c r="F295" s="247" t="s">
        <v>807</v>
      </c>
      <c r="G295" s="245"/>
      <c r="H295" s="248">
        <v>3.9500000000000002</v>
      </c>
      <c r="I295" s="249"/>
      <c r="J295" s="245"/>
      <c r="K295" s="245"/>
      <c r="L295" s="250"/>
      <c r="M295" s="251"/>
      <c r="N295" s="252"/>
      <c r="O295" s="252"/>
      <c r="P295" s="252"/>
      <c r="Q295" s="252"/>
      <c r="R295" s="252"/>
      <c r="S295" s="252"/>
      <c r="T295" s="253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4" t="s">
        <v>198</v>
      </c>
      <c r="AU295" s="254" t="s">
        <v>82</v>
      </c>
      <c r="AV295" s="14" t="s">
        <v>82</v>
      </c>
      <c r="AW295" s="14" t="s">
        <v>35</v>
      </c>
      <c r="AX295" s="14" t="s">
        <v>73</v>
      </c>
      <c r="AY295" s="254" t="s">
        <v>188</v>
      </c>
    </row>
    <row r="296" s="14" customFormat="1">
      <c r="A296" s="14"/>
      <c r="B296" s="244"/>
      <c r="C296" s="245"/>
      <c r="D296" s="235" t="s">
        <v>198</v>
      </c>
      <c r="E296" s="246" t="s">
        <v>19</v>
      </c>
      <c r="F296" s="247" t="s">
        <v>808</v>
      </c>
      <c r="G296" s="245"/>
      <c r="H296" s="248">
        <v>2.3250000000000002</v>
      </c>
      <c r="I296" s="249"/>
      <c r="J296" s="245"/>
      <c r="K296" s="245"/>
      <c r="L296" s="250"/>
      <c r="M296" s="251"/>
      <c r="N296" s="252"/>
      <c r="O296" s="252"/>
      <c r="P296" s="252"/>
      <c r="Q296" s="252"/>
      <c r="R296" s="252"/>
      <c r="S296" s="252"/>
      <c r="T296" s="253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4" t="s">
        <v>198</v>
      </c>
      <c r="AU296" s="254" t="s">
        <v>82</v>
      </c>
      <c r="AV296" s="14" t="s">
        <v>82</v>
      </c>
      <c r="AW296" s="14" t="s">
        <v>35</v>
      </c>
      <c r="AX296" s="14" t="s">
        <v>73</v>
      </c>
      <c r="AY296" s="254" t="s">
        <v>188</v>
      </c>
    </row>
    <row r="297" s="14" customFormat="1">
      <c r="A297" s="14"/>
      <c r="B297" s="244"/>
      <c r="C297" s="245"/>
      <c r="D297" s="235" t="s">
        <v>198</v>
      </c>
      <c r="E297" s="246" t="s">
        <v>19</v>
      </c>
      <c r="F297" s="247" t="s">
        <v>809</v>
      </c>
      <c r="G297" s="245"/>
      <c r="H297" s="248">
        <v>-23.760000000000002</v>
      </c>
      <c r="I297" s="249"/>
      <c r="J297" s="245"/>
      <c r="K297" s="245"/>
      <c r="L297" s="250"/>
      <c r="M297" s="251"/>
      <c r="N297" s="252"/>
      <c r="O297" s="252"/>
      <c r="P297" s="252"/>
      <c r="Q297" s="252"/>
      <c r="R297" s="252"/>
      <c r="S297" s="252"/>
      <c r="T297" s="253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4" t="s">
        <v>198</v>
      </c>
      <c r="AU297" s="254" t="s">
        <v>82</v>
      </c>
      <c r="AV297" s="14" t="s">
        <v>82</v>
      </c>
      <c r="AW297" s="14" t="s">
        <v>35</v>
      </c>
      <c r="AX297" s="14" t="s">
        <v>73</v>
      </c>
      <c r="AY297" s="254" t="s">
        <v>188</v>
      </c>
    </row>
    <row r="298" s="14" customFormat="1">
      <c r="A298" s="14"/>
      <c r="B298" s="244"/>
      <c r="C298" s="245"/>
      <c r="D298" s="235" t="s">
        <v>198</v>
      </c>
      <c r="E298" s="246" t="s">
        <v>19</v>
      </c>
      <c r="F298" s="247" t="s">
        <v>810</v>
      </c>
      <c r="G298" s="245"/>
      <c r="H298" s="248">
        <v>0.79500000000000004</v>
      </c>
      <c r="I298" s="249"/>
      <c r="J298" s="245"/>
      <c r="K298" s="245"/>
      <c r="L298" s="250"/>
      <c r="M298" s="251"/>
      <c r="N298" s="252"/>
      <c r="O298" s="252"/>
      <c r="P298" s="252"/>
      <c r="Q298" s="252"/>
      <c r="R298" s="252"/>
      <c r="S298" s="252"/>
      <c r="T298" s="253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4" t="s">
        <v>198</v>
      </c>
      <c r="AU298" s="254" t="s">
        <v>82</v>
      </c>
      <c r="AV298" s="14" t="s">
        <v>82</v>
      </c>
      <c r="AW298" s="14" t="s">
        <v>35</v>
      </c>
      <c r="AX298" s="14" t="s">
        <v>73</v>
      </c>
      <c r="AY298" s="254" t="s">
        <v>188</v>
      </c>
    </row>
    <row r="299" s="14" customFormat="1">
      <c r="A299" s="14"/>
      <c r="B299" s="244"/>
      <c r="C299" s="245"/>
      <c r="D299" s="235" t="s">
        <v>198</v>
      </c>
      <c r="E299" s="246" t="s">
        <v>19</v>
      </c>
      <c r="F299" s="247" t="s">
        <v>811</v>
      </c>
      <c r="G299" s="245"/>
      <c r="H299" s="248">
        <v>0.89500000000000002</v>
      </c>
      <c r="I299" s="249"/>
      <c r="J299" s="245"/>
      <c r="K299" s="245"/>
      <c r="L299" s="250"/>
      <c r="M299" s="251"/>
      <c r="N299" s="252"/>
      <c r="O299" s="252"/>
      <c r="P299" s="252"/>
      <c r="Q299" s="252"/>
      <c r="R299" s="252"/>
      <c r="S299" s="252"/>
      <c r="T299" s="253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4" t="s">
        <v>198</v>
      </c>
      <c r="AU299" s="254" t="s">
        <v>82</v>
      </c>
      <c r="AV299" s="14" t="s">
        <v>82</v>
      </c>
      <c r="AW299" s="14" t="s">
        <v>35</v>
      </c>
      <c r="AX299" s="14" t="s">
        <v>73</v>
      </c>
      <c r="AY299" s="254" t="s">
        <v>188</v>
      </c>
    </row>
    <row r="300" s="14" customFormat="1">
      <c r="A300" s="14"/>
      <c r="B300" s="244"/>
      <c r="C300" s="245"/>
      <c r="D300" s="235" t="s">
        <v>198</v>
      </c>
      <c r="E300" s="246" t="s">
        <v>19</v>
      </c>
      <c r="F300" s="247" t="s">
        <v>812</v>
      </c>
      <c r="G300" s="245"/>
      <c r="H300" s="248">
        <v>-1.6739999999999999</v>
      </c>
      <c r="I300" s="249"/>
      <c r="J300" s="245"/>
      <c r="K300" s="245"/>
      <c r="L300" s="250"/>
      <c r="M300" s="251"/>
      <c r="N300" s="252"/>
      <c r="O300" s="252"/>
      <c r="P300" s="252"/>
      <c r="Q300" s="252"/>
      <c r="R300" s="252"/>
      <c r="S300" s="252"/>
      <c r="T300" s="253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4" t="s">
        <v>198</v>
      </c>
      <c r="AU300" s="254" t="s">
        <v>82</v>
      </c>
      <c r="AV300" s="14" t="s">
        <v>82</v>
      </c>
      <c r="AW300" s="14" t="s">
        <v>35</v>
      </c>
      <c r="AX300" s="14" t="s">
        <v>73</v>
      </c>
      <c r="AY300" s="254" t="s">
        <v>188</v>
      </c>
    </row>
    <row r="301" s="14" customFormat="1">
      <c r="A301" s="14"/>
      <c r="B301" s="244"/>
      <c r="C301" s="245"/>
      <c r="D301" s="235" t="s">
        <v>198</v>
      </c>
      <c r="E301" s="246" t="s">
        <v>19</v>
      </c>
      <c r="F301" s="247" t="s">
        <v>813</v>
      </c>
      <c r="G301" s="245"/>
      <c r="H301" s="248">
        <v>97.784000000000006</v>
      </c>
      <c r="I301" s="249"/>
      <c r="J301" s="245"/>
      <c r="K301" s="245"/>
      <c r="L301" s="250"/>
      <c r="M301" s="251"/>
      <c r="N301" s="252"/>
      <c r="O301" s="252"/>
      <c r="P301" s="252"/>
      <c r="Q301" s="252"/>
      <c r="R301" s="252"/>
      <c r="S301" s="252"/>
      <c r="T301" s="253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4" t="s">
        <v>198</v>
      </c>
      <c r="AU301" s="254" t="s">
        <v>82</v>
      </c>
      <c r="AV301" s="14" t="s">
        <v>82</v>
      </c>
      <c r="AW301" s="14" t="s">
        <v>35</v>
      </c>
      <c r="AX301" s="14" t="s">
        <v>73</v>
      </c>
      <c r="AY301" s="254" t="s">
        <v>188</v>
      </c>
    </row>
    <row r="302" s="14" customFormat="1">
      <c r="A302" s="14"/>
      <c r="B302" s="244"/>
      <c r="C302" s="245"/>
      <c r="D302" s="235" t="s">
        <v>198</v>
      </c>
      <c r="E302" s="246" t="s">
        <v>19</v>
      </c>
      <c r="F302" s="247" t="s">
        <v>814</v>
      </c>
      <c r="G302" s="245"/>
      <c r="H302" s="248">
        <v>166.59999999999999</v>
      </c>
      <c r="I302" s="249"/>
      <c r="J302" s="245"/>
      <c r="K302" s="245"/>
      <c r="L302" s="250"/>
      <c r="M302" s="251"/>
      <c r="N302" s="252"/>
      <c r="O302" s="252"/>
      <c r="P302" s="252"/>
      <c r="Q302" s="252"/>
      <c r="R302" s="252"/>
      <c r="S302" s="252"/>
      <c r="T302" s="253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4" t="s">
        <v>198</v>
      </c>
      <c r="AU302" s="254" t="s">
        <v>82</v>
      </c>
      <c r="AV302" s="14" t="s">
        <v>82</v>
      </c>
      <c r="AW302" s="14" t="s">
        <v>35</v>
      </c>
      <c r="AX302" s="14" t="s">
        <v>73</v>
      </c>
      <c r="AY302" s="254" t="s">
        <v>188</v>
      </c>
    </row>
    <row r="303" s="16" customFormat="1">
      <c r="A303" s="16"/>
      <c r="B303" s="282"/>
      <c r="C303" s="283"/>
      <c r="D303" s="235" t="s">
        <v>198</v>
      </c>
      <c r="E303" s="284" t="s">
        <v>19</v>
      </c>
      <c r="F303" s="285" t="s">
        <v>730</v>
      </c>
      <c r="G303" s="283"/>
      <c r="H303" s="286">
        <v>441.39499999999998</v>
      </c>
      <c r="I303" s="287"/>
      <c r="J303" s="283"/>
      <c r="K303" s="283"/>
      <c r="L303" s="288"/>
      <c r="M303" s="289"/>
      <c r="N303" s="290"/>
      <c r="O303" s="290"/>
      <c r="P303" s="290"/>
      <c r="Q303" s="290"/>
      <c r="R303" s="290"/>
      <c r="S303" s="290"/>
      <c r="T303" s="291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T303" s="292" t="s">
        <v>198</v>
      </c>
      <c r="AU303" s="292" t="s">
        <v>82</v>
      </c>
      <c r="AV303" s="16" t="s">
        <v>129</v>
      </c>
      <c r="AW303" s="16" t="s">
        <v>35</v>
      </c>
      <c r="AX303" s="16" t="s">
        <v>73</v>
      </c>
      <c r="AY303" s="292" t="s">
        <v>188</v>
      </c>
    </row>
    <row r="304" s="14" customFormat="1">
      <c r="A304" s="14"/>
      <c r="B304" s="244"/>
      <c r="C304" s="245"/>
      <c r="D304" s="235" t="s">
        <v>198</v>
      </c>
      <c r="E304" s="246" t="s">
        <v>19</v>
      </c>
      <c r="F304" s="247" t="s">
        <v>815</v>
      </c>
      <c r="G304" s="245"/>
      <c r="H304" s="248">
        <v>24.736999999999998</v>
      </c>
      <c r="I304" s="249"/>
      <c r="J304" s="245"/>
      <c r="K304" s="245"/>
      <c r="L304" s="250"/>
      <c r="M304" s="251"/>
      <c r="N304" s="252"/>
      <c r="O304" s="252"/>
      <c r="P304" s="252"/>
      <c r="Q304" s="252"/>
      <c r="R304" s="252"/>
      <c r="S304" s="252"/>
      <c r="T304" s="25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4" t="s">
        <v>198</v>
      </c>
      <c r="AU304" s="254" t="s">
        <v>82</v>
      </c>
      <c r="AV304" s="14" t="s">
        <v>82</v>
      </c>
      <c r="AW304" s="14" t="s">
        <v>35</v>
      </c>
      <c r="AX304" s="14" t="s">
        <v>73</v>
      </c>
      <c r="AY304" s="254" t="s">
        <v>188</v>
      </c>
    </row>
    <row r="305" s="14" customFormat="1">
      <c r="A305" s="14"/>
      <c r="B305" s="244"/>
      <c r="C305" s="245"/>
      <c r="D305" s="235" t="s">
        <v>198</v>
      </c>
      <c r="E305" s="246" t="s">
        <v>19</v>
      </c>
      <c r="F305" s="247" t="s">
        <v>816</v>
      </c>
      <c r="G305" s="245"/>
      <c r="H305" s="248">
        <v>8.3399999999999999</v>
      </c>
      <c r="I305" s="249"/>
      <c r="J305" s="245"/>
      <c r="K305" s="245"/>
      <c r="L305" s="250"/>
      <c r="M305" s="251"/>
      <c r="N305" s="252"/>
      <c r="O305" s="252"/>
      <c r="P305" s="252"/>
      <c r="Q305" s="252"/>
      <c r="R305" s="252"/>
      <c r="S305" s="252"/>
      <c r="T305" s="253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4" t="s">
        <v>198</v>
      </c>
      <c r="AU305" s="254" t="s">
        <v>82</v>
      </c>
      <c r="AV305" s="14" t="s">
        <v>82</v>
      </c>
      <c r="AW305" s="14" t="s">
        <v>35</v>
      </c>
      <c r="AX305" s="14" t="s">
        <v>73</v>
      </c>
      <c r="AY305" s="254" t="s">
        <v>188</v>
      </c>
    </row>
    <row r="306" s="14" customFormat="1">
      <c r="A306" s="14"/>
      <c r="B306" s="244"/>
      <c r="C306" s="245"/>
      <c r="D306" s="235" t="s">
        <v>198</v>
      </c>
      <c r="E306" s="246" t="s">
        <v>19</v>
      </c>
      <c r="F306" s="247" t="s">
        <v>817</v>
      </c>
      <c r="G306" s="245"/>
      <c r="H306" s="248">
        <v>20.193000000000001</v>
      </c>
      <c r="I306" s="249"/>
      <c r="J306" s="245"/>
      <c r="K306" s="245"/>
      <c r="L306" s="250"/>
      <c r="M306" s="251"/>
      <c r="N306" s="252"/>
      <c r="O306" s="252"/>
      <c r="P306" s="252"/>
      <c r="Q306" s="252"/>
      <c r="R306" s="252"/>
      <c r="S306" s="252"/>
      <c r="T306" s="253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4" t="s">
        <v>198</v>
      </c>
      <c r="AU306" s="254" t="s">
        <v>82</v>
      </c>
      <c r="AV306" s="14" t="s">
        <v>82</v>
      </c>
      <c r="AW306" s="14" t="s">
        <v>35</v>
      </c>
      <c r="AX306" s="14" t="s">
        <v>73</v>
      </c>
      <c r="AY306" s="254" t="s">
        <v>188</v>
      </c>
    </row>
    <row r="307" s="16" customFormat="1">
      <c r="A307" s="16"/>
      <c r="B307" s="282"/>
      <c r="C307" s="283"/>
      <c r="D307" s="235" t="s">
        <v>198</v>
      </c>
      <c r="E307" s="284" t="s">
        <v>19</v>
      </c>
      <c r="F307" s="285" t="s">
        <v>730</v>
      </c>
      <c r="G307" s="283"/>
      <c r="H307" s="286">
        <v>53.269999999999996</v>
      </c>
      <c r="I307" s="287"/>
      <c r="J307" s="283"/>
      <c r="K307" s="283"/>
      <c r="L307" s="288"/>
      <c r="M307" s="289"/>
      <c r="N307" s="290"/>
      <c r="O307" s="290"/>
      <c r="P307" s="290"/>
      <c r="Q307" s="290"/>
      <c r="R307" s="290"/>
      <c r="S307" s="290"/>
      <c r="T307" s="291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T307" s="292" t="s">
        <v>198</v>
      </c>
      <c r="AU307" s="292" t="s">
        <v>82</v>
      </c>
      <c r="AV307" s="16" t="s">
        <v>129</v>
      </c>
      <c r="AW307" s="16" t="s">
        <v>35</v>
      </c>
      <c r="AX307" s="16" t="s">
        <v>73</v>
      </c>
      <c r="AY307" s="292" t="s">
        <v>188</v>
      </c>
    </row>
    <row r="308" s="13" customFormat="1">
      <c r="A308" s="13"/>
      <c r="B308" s="233"/>
      <c r="C308" s="234"/>
      <c r="D308" s="235" t="s">
        <v>198</v>
      </c>
      <c r="E308" s="236" t="s">
        <v>19</v>
      </c>
      <c r="F308" s="237" t="s">
        <v>735</v>
      </c>
      <c r="G308" s="234"/>
      <c r="H308" s="236" t="s">
        <v>19</v>
      </c>
      <c r="I308" s="238"/>
      <c r="J308" s="234"/>
      <c r="K308" s="234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198</v>
      </c>
      <c r="AU308" s="243" t="s">
        <v>82</v>
      </c>
      <c r="AV308" s="13" t="s">
        <v>80</v>
      </c>
      <c r="AW308" s="13" t="s">
        <v>35</v>
      </c>
      <c r="AX308" s="13" t="s">
        <v>73</v>
      </c>
      <c r="AY308" s="243" t="s">
        <v>188</v>
      </c>
    </row>
    <row r="309" s="14" customFormat="1">
      <c r="A309" s="14"/>
      <c r="B309" s="244"/>
      <c r="C309" s="245"/>
      <c r="D309" s="235" t="s">
        <v>198</v>
      </c>
      <c r="E309" s="246" t="s">
        <v>19</v>
      </c>
      <c r="F309" s="247" t="s">
        <v>818</v>
      </c>
      <c r="G309" s="245"/>
      <c r="H309" s="248">
        <v>62.5</v>
      </c>
      <c r="I309" s="249"/>
      <c r="J309" s="245"/>
      <c r="K309" s="245"/>
      <c r="L309" s="250"/>
      <c r="M309" s="251"/>
      <c r="N309" s="252"/>
      <c r="O309" s="252"/>
      <c r="P309" s="252"/>
      <c r="Q309" s="252"/>
      <c r="R309" s="252"/>
      <c r="S309" s="252"/>
      <c r="T309" s="253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4" t="s">
        <v>198</v>
      </c>
      <c r="AU309" s="254" t="s">
        <v>82</v>
      </c>
      <c r="AV309" s="14" t="s">
        <v>82</v>
      </c>
      <c r="AW309" s="14" t="s">
        <v>35</v>
      </c>
      <c r="AX309" s="14" t="s">
        <v>73</v>
      </c>
      <c r="AY309" s="254" t="s">
        <v>188</v>
      </c>
    </row>
    <row r="310" s="15" customFormat="1">
      <c r="A310" s="15"/>
      <c r="B310" s="255"/>
      <c r="C310" s="256"/>
      <c r="D310" s="235" t="s">
        <v>198</v>
      </c>
      <c r="E310" s="257" t="s">
        <v>19</v>
      </c>
      <c r="F310" s="258" t="s">
        <v>229</v>
      </c>
      <c r="G310" s="256"/>
      <c r="H310" s="259">
        <v>557.16499999999996</v>
      </c>
      <c r="I310" s="260"/>
      <c r="J310" s="256"/>
      <c r="K310" s="256"/>
      <c r="L310" s="261"/>
      <c r="M310" s="262"/>
      <c r="N310" s="263"/>
      <c r="O310" s="263"/>
      <c r="P310" s="263"/>
      <c r="Q310" s="263"/>
      <c r="R310" s="263"/>
      <c r="S310" s="263"/>
      <c r="T310" s="264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65" t="s">
        <v>198</v>
      </c>
      <c r="AU310" s="265" t="s">
        <v>82</v>
      </c>
      <c r="AV310" s="15" t="s">
        <v>135</v>
      </c>
      <c r="AW310" s="15" t="s">
        <v>35</v>
      </c>
      <c r="AX310" s="15" t="s">
        <v>80</v>
      </c>
      <c r="AY310" s="265" t="s">
        <v>188</v>
      </c>
    </row>
    <row r="311" s="2" customFormat="1" ht="24.15" customHeight="1">
      <c r="A311" s="40"/>
      <c r="B311" s="41"/>
      <c r="C311" s="215" t="s">
        <v>403</v>
      </c>
      <c r="D311" s="215" t="s">
        <v>190</v>
      </c>
      <c r="E311" s="216" t="s">
        <v>823</v>
      </c>
      <c r="F311" s="217" t="s">
        <v>824</v>
      </c>
      <c r="G311" s="218" t="s">
        <v>243</v>
      </c>
      <c r="H311" s="219">
        <v>247.74199999999999</v>
      </c>
      <c r="I311" s="220"/>
      <c r="J311" s="221">
        <f>ROUND(I311*H311,2)</f>
        <v>0</v>
      </c>
      <c r="K311" s="217" t="s">
        <v>194</v>
      </c>
      <c r="L311" s="46"/>
      <c r="M311" s="222" t="s">
        <v>19</v>
      </c>
      <c r="N311" s="223" t="s">
        <v>44</v>
      </c>
      <c r="O311" s="86"/>
      <c r="P311" s="224">
        <f>O311*H311</f>
        <v>0</v>
      </c>
      <c r="Q311" s="224">
        <v>0.00088000000000000003</v>
      </c>
      <c r="R311" s="224">
        <f>Q311*H311</f>
        <v>0.21801296000000001</v>
      </c>
      <c r="S311" s="224">
        <v>0</v>
      </c>
      <c r="T311" s="225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6" t="s">
        <v>135</v>
      </c>
      <c r="AT311" s="226" t="s">
        <v>190</v>
      </c>
      <c r="AU311" s="226" t="s">
        <v>82</v>
      </c>
      <c r="AY311" s="19" t="s">
        <v>188</v>
      </c>
      <c r="BE311" s="227">
        <f>IF(N311="základní",J311,0)</f>
        <v>0</v>
      </c>
      <c r="BF311" s="227">
        <f>IF(N311="snížená",J311,0)</f>
        <v>0</v>
      </c>
      <c r="BG311" s="227">
        <f>IF(N311="zákl. přenesená",J311,0)</f>
        <v>0</v>
      </c>
      <c r="BH311" s="227">
        <f>IF(N311="sníž. přenesená",J311,0)</f>
        <v>0</v>
      </c>
      <c r="BI311" s="227">
        <f>IF(N311="nulová",J311,0)</f>
        <v>0</v>
      </c>
      <c r="BJ311" s="19" t="s">
        <v>80</v>
      </c>
      <c r="BK311" s="227">
        <f>ROUND(I311*H311,2)</f>
        <v>0</v>
      </c>
      <c r="BL311" s="19" t="s">
        <v>135</v>
      </c>
      <c r="BM311" s="226" t="s">
        <v>825</v>
      </c>
    </row>
    <row r="312" s="2" customFormat="1">
      <c r="A312" s="40"/>
      <c r="B312" s="41"/>
      <c r="C312" s="42"/>
      <c r="D312" s="228" t="s">
        <v>196</v>
      </c>
      <c r="E312" s="42"/>
      <c r="F312" s="229" t="s">
        <v>826</v>
      </c>
      <c r="G312" s="42"/>
      <c r="H312" s="42"/>
      <c r="I312" s="230"/>
      <c r="J312" s="42"/>
      <c r="K312" s="42"/>
      <c r="L312" s="46"/>
      <c r="M312" s="231"/>
      <c r="N312" s="232"/>
      <c r="O312" s="86"/>
      <c r="P312" s="86"/>
      <c r="Q312" s="86"/>
      <c r="R312" s="86"/>
      <c r="S312" s="86"/>
      <c r="T312" s="87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196</v>
      </c>
      <c r="AU312" s="19" t="s">
        <v>82</v>
      </c>
    </row>
    <row r="313" s="13" customFormat="1">
      <c r="A313" s="13"/>
      <c r="B313" s="233"/>
      <c r="C313" s="234"/>
      <c r="D313" s="235" t="s">
        <v>198</v>
      </c>
      <c r="E313" s="236" t="s">
        <v>19</v>
      </c>
      <c r="F313" s="237" t="s">
        <v>655</v>
      </c>
      <c r="G313" s="234"/>
      <c r="H313" s="236" t="s">
        <v>19</v>
      </c>
      <c r="I313" s="238"/>
      <c r="J313" s="234"/>
      <c r="K313" s="234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198</v>
      </c>
      <c r="AU313" s="243" t="s">
        <v>82</v>
      </c>
      <c r="AV313" s="13" t="s">
        <v>80</v>
      </c>
      <c r="AW313" s="13" t="s">
        <v>35</v>
      </c>
      <c r="AX313" s="13" t="s">
        <v>73</v>
      </c>
      <c r="AY313" s="243" t="s">
        <v>188</v>
      </c>
    </row>
    <row r="314" s="14" customFormat="1">
      <c r="A314" s="14"/>
      <c r="B314" s="244"/>
      <c r="C314" s="245"/>
      <c r="D314" s="235" t="s">
        <v>198</v>
      </c>
      <c r="E314" s="246" t="s">
        <v>19</v>
      </c>
      <c r="F314" s="247" t="s">
        <v>806</v>
      </c>
      <c r="G314" s="245"/>
      <c r="H314" s="248">
        <v>194.47999999999999</v>
      </c>
      <c r="I314" s="249"/>
      <c r="J314" s="245"/>
      <c r="K314" s="245"/>
      <c r="L314" s="250"/>
      <c r="M314" s="251"/>
      <c r="N314" s="252"/>
      <c r="O314" s="252"/>
      <c r="P314" s="252"/>
      <c r="Q314" s="252"/>
      <c r="R314" s="252"/>
      <c r="S314" s="252"/>
      <c r="T314" s="253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4" t="s">
        <v>198</v>
      </c>
      <c r="AU314" s="254" t="s">
        <v>82</v>
      </c>
      <c r="AV314" s="14" t="s">
        <v>82</v>
      </c>
      <c r="AW314" s="14" t="s">
        <v>35</v>
      </c>
      <c r="AX314" s="14" t="s">
        <v>73</v>
      </c>
      <c r="AY314" s="254" t="s">
        <v>188</v>
      </c>
    </row>
    <row r="315" s="14" customFormat="1">
      <c r="A315" s="14"/>
      <c r="B315" s="244"/>
      <c r="C315" s="245"/>
      <c r="D315" s="235" t="s">
        <v>198</v>
      </c>
      <c r="E315" s="246" t="s">
        <v>19</v>
      </c>
      <c r="F315" s="247" t="s">
        <v>827</v>
      </c>
      <c r="G315" s="245"/>
      <c r="H315" s="248">
        <v>-13.75</v>
      </c>
      <c r="I315" s="249"/>
      <c r="J315" s="245"/>
      <c r="K315" s="245"/>
      <c r="L315" s="250"/>
      <c r="M315" s="251"/>
      <c r="N315" s="252"/>
      <c r="O315" s="252"/>
      <c r="P315" s="252"/>
      <c r="Q315" s="252"/>
      <c r="R315" s="252"/>
      <c r="S315" s="252"/>
      <c r="T315" s="253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4" t="s">
        <v>198</v>
      </c>
      <c r="AU315" s="254" t="s">
        <v>82</v>
      </c>
      <c r="AV315" s="14" t="s">
        <v>82</v>
      </c>
      <c r="AW315" s="14" t="s">
        <v>35</v>
      </c>
      <c r="AX315" s="14" t="s">
        <v>73</v>
      </c>
      <c r="AY315" s="254" t="s">
        <v>188</v>
      </c>
    </row>
    <row r="316" s="14" customFormat="1">
      <c r="A316" s="14"/>
      <c r="B316" s="244"/>
      <c r="C316" s="245"/>
      <c r="D316" s="235" t="s">
        <v>198</v>
      </c>
      <c r="E316" s="246" t="s">
        <v>19</v>
      </c>
      <c r="F316" s="247" t="s">
        <v>828</v>
      </c>
      <c r="G316" s="245"/>
      <c r="H316" s="248">
        <v>-5.2999999999999998</v>
      </c>
      <c r="I316" s="249"/>
      <c r="J316" s="245"/>
      <c r="K316" s="245"/>
      <c r="L316" s="250"/>
      <c r="M316" s="251"/>
      <c r="N316" s="252"/>
      <c r="O316" s="252"/>
      <c r="P316" s="252"/>
      <c r="Q316" s="252"/>
      <c r="R316" s="252"/>
      <c r="S316" s="252"/>
      <c r="T316" s="253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4" t="s">
        <v>198</v>
      </c>
      <c r="AU316" s="254" t="s">
        <v>82</v>
      </c>
      <c r="AV316" s="14" t="s">
        <v>82</v>
      </c>
      <c r="AW316" s="14" t="s">
        <v>35</v>
      </c>
      <c r="AX316" s="14" t="s">
        <v>73</v>
      </c>
      <c r="AY316" s="254" t="s">
        <v>188</v>
      </c>
    </row>
    <row r="317" s="14" customFormat="1">
      <c r="A317" s="14"/>
      <c r="B317" s="244"/>
      <c r="C317" s="245"/>
      <c r="D317" s="235" t="s">
        <v>198</v>
      </c>
      <c r="E317" s="246" t="s">
        <v>19</v>
      </c>
      <c r="F317" s="247" t="s">
        <v>829</v>
      </c>
      <c r="G317" s="245"/>
      <c r="H317" s="248">
        <v>9.8119999999999994</v>
      </c>
      <c r="I317" s="249"/>
      <c r="J317" s="245"/>
      <c r="K317" s="245"/>
      <c r="L317" s="250"/>
      <c r="M317" s="251"/>
      <c r="N317" s="252"/>
      <c r="O317" s="252"/>
      <c r="P317" s="252"/>
      <c r="Q317" s="252"/>
      <c r="R317" s="252"/>
      <c r="S317" s="252"/>
      <c r="T317" s="253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4" t="s">
        <v>198</v>
      </c>
      <c r="AU317" s="254" t="s">
        <v>82</v>
      </c>
      <c r="AV317" s="14" t="s">
        <v>82</v>
      </c>
      <c r="AW317" s="14" t="s">
        <v>35</v>
      </c>
      <c r="AX317" s="14" t="s">
        <v>73</v>
      </c>
      <c r="AY317" s="254" t="s">
        <v>188</v>
      </c>
    </row>
    <row r="318" s="13" customFormat="1">
      <c r="A318" s="13"/>
      <c r="B318" s="233"/>
      <c r="C318" s="234"/>
      <c r="D318" s="235" t="s">
        <v>198</v>
      </c>
      <c r="E318" s="236" t="s">
        <v>19</v>
      </c>
      <c r="F318" s="237" t="s">
        <v>735</v>
      </c>
      <c r="G318" s="234"/>
      <c r="H318" s="236" t="s">
        <v>19</v>
      </c>
      <c r="I318" s="238"/>
      <c r="J318" s="234"/>
      <c r="K318" s="234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198</v>
      </c>
      <c r="AU318" s="243" t="s">
        <v>82</v>
      </c>
      <c r="AV318" s="13" t="s">
        <v>80</v>
      </c>
      <c r="AW318" s="13" t="s">
        <v>35</v>
      </c>
      <c r="AX318" s="13" t="s">
        <v>73</v>
      </c>
      <c r="AY318" s="243" t="s">
        <v>188</v>
      </c>
    </row>
    <row r="319" s="14" customFormat="1">
      <c r="A319" s="14"/>
      <c r="B319" s="244"/>
      <c r="C319" s="245"/>
      <c r="D319" s="235" t="s">
        <v>198</v>
      </c>
      <c r="E319" s="246" t="s">
        <v>19</v>
      </c>
      <c r="F319" s="247" t="s">
        <v>818</v>
      </c>
      <c r="G319" s="245"/>
      <c r="H319" s="248">
        <v>62.5</v>
      </c>
      <c r="I319" s="249"/>
      <c r="J319" s="245"/>
      <c r="K319" s="245"/>
      <c r="L319" s="250"/>
      <c r="M319" s="251"/>
      <c r="N319" s="252"/>
      <c r="O319" s="252"/>
      <c r="P319" s="252"/>
      <c r="Q319" s="252"/>
      <c r="R319" s="252"/>
      <c r="S319" s="252"/>
      <c r="T319" s="253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4" t="s">
        <v>198</v>
      </c>
      <c r="AU319" s="254" t="s">
        <v>82</v>
      </c>
      <c r="AV319" s="14" t="s">
        <v>82</v>
      </c>
      <c r="AW319" s="14" t="s">
        <v>35</v>
      </c>
      <c r="AX319" s="14" t="s">
        <v>73</v>
      </c>
      <c r="AY319" s="254" t="s">
        <v>188</v>
      </c>
    </row>
    <row r="320" s="15" customFormat="1">
      <c r="A320" s="15"/>
      <c r="B320" s="255"/>
      <c r="C320" s="256"/>
      <c r="D320" s="235" t="s">
        <v>198</v>
      </c>
      <c r="E320" s="257" t="s">
        <v>19</v>
      </c>
      <c r="F320" s="258" t="s">
        <v>229</v>
      </c>
      <c r="G320" s="256"/>
      <c r="H320" s="259">
        <v>247.74199999999999</v>
      </c>
      <c r="I320" s="260"/>
      <c r="J320" s="256"/>
      <c r="K320" s="256"/>
      <c r="L320" s="261"/>
      <c r="M320" s="262"/>
      <c r="N320" s="263"/>
      <c r="O320" s="263"/>
      <c r="P320" s="263"/>
      <c r="Q320" s="263"/>
      <c r="R320" s="263"/>
      <c r="S320" s="263"/>
      <c r="T320" s="264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65" t="s">
        <v>198</v>
      </c>
      <c r="AU320" s="265" t="s">
        <v>82</v>
      </c>
      <c r="AV320" s="15" t="s">
        <v>135</v>
      </c>
      <c r="AW320" s="15" t="s">
        <v>35</v>
      </c>
      <c r="AX320" s="15" t="s">
        <v>80</v>
      </c>
      <c r="AY320" s="265" t="s">
        <v>188</v>
      </c>
    </row>
    <row r="321" s="2" customFormat="1" ht="24.15" customHeight="1">
      <c r="A321" s="40"/>
      <c r="B321" s="41"/>
      <c r="C321" s="215" t="s">
        <v>412</v>
      </c>
      <c r="D321" s="215" t="s">
        <v>190</v>
      </c>
      <c r="E321" s="216" t="s">
        <v>830</v>
      </c>
      <c r="F321" s="217" t="s">
        <v>831</v>
      </c>
      <c r="G321" s="218" t="s">
        <v>243</v>
      </c>
      <c r="H321" s="219">
        <v>247.74199999999999</v>
      </c>
      <c r="I321" s="220"/>
      <c r="J321" s="221">
        <f>ROUND(I321*H321,2)</f>
        <v>0</v>
      </c>
      <c r="K321" s="217" t="s">
        <v>194</v>
      </c>
      <c r="L321" s="46"/>
      <c r="M321" s="222" t="s">
        <v>19</v>
      </c>
      <c r="N321" s="223" t="s">
        <v>44</v>
      </c>
      <c r="O321" s="86"/>
      <c r="P321" s="224">
        <f>O321*H321</f>
        <v>0</v>
      </c>
      <c r="Q321" s="224">
        <v>0</v>
      </c>
      <c r="R321" s="224">
        <f>Q321*H321</f>
        <v>0</v>
      </c>
      <c r="S321" s="224">
        <v>0</v>
      </c>
      <c r="T321" s="225">
        <f>S321*H321</f>
        <v>0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26" t="s">
        <v>135</v>
      </c>
      <c r="AT321" s="226" t="s">
        <v>190</v>
      </c>
      <c r="AU321" s="226" t="s">
        <v>82</v>
      </c>
      <c r="AY321" s="19" t="s">
        <v>188</v>
      </c>
      <c r="BE321" s="227">
        <f>IF(N321="základní",J321,0)</f>
        <v>0</v>
      </c>
      <c r="BF321" s="227">
        <f>IF(N321="snížená",J321,0)</f>
        <v>0</v>
      </c>
      <c r="BG321" s="227">
        <f>IF(N321="zákl. přenesená",J321,0)</f>
        <v>0</v>
      </c>
      <c r="BH321" s="227">
        <f>IF(N321="sníž. přenesená",J321,0)</f>
        <v>0</v>
      </c>
      <c r="BI321" s="227">
        <f>IF(N321="nulová",J321,0)</f>
        <v>0</v>
      </c>
      <c r="BJ321" s="19" t="s">
        <v>80</v>
      </c>
      <c r="BK321" s="227">
        <f>ROUND(I321*H321,2)</f>
        <v>0</v>
      </c>
      <c r="BL321" s="19" t="s">
        <v>135</v>
      </c>
      <c r="BM321" s="226" t="s">
        <v>832</v>
      </c>
    </row>
    <row r="322" s="2" customFormat="1">
      <c r="A322" s="40"/>
      <c r="B322" s="41"/>
      <c r="C322" s="42"/>
      <c r="D322" s="228" t="s">
        <v>196</v>
      </c>
      <c r="E322" s="42"/>
      <c r="F322" s="229" t="s">
        <v>833</v>
      </c>
      <c r="G322" s="42"/>
      <c r="H322" s="42"/>
      <c r="I322" s="230"/>
      <c r="J322" s="42"/>
      <c r="K322" s="42"/>
      <c r="L322" s="46"/>
      <c r="M322" s="231"/>
      <c r="N322" s="232"/>
      <c r="O322" s="86"/>
      <c r="P322" s="86"/>
      <c r="Q322" s="86"/>
      <c r="R322" s="86"/>
      <c r="S322" s="86"/>
      <c r="T322" s="87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T322" s="19" t="s">
        <v>196</v>
      </c>
      <c r="AU322" s="19" t="s">
        <v>82</v>
      </c>
    </row>
    <row r="323" s="13" customFormat="1">
      <c r="A323" s="13"/>
      <c r="B323" s="233"/>
      <c r="C323" s="234"/>
      <c r="D323" s="235" t="s">
        <v>198</v>
      </c>
      <c r="E323" s="236" t="s">
        <v>19</v>
      </c>
      <c r="F323" s="237" t="s">
        <v>655</v>
      </c>
      <c r="G323" s="234"/>
      <c r="H323" s="236" t="s">
        <v>19</v>
      </c>
      <c r="I323" s="238"/>
      <c r="J323" s="234"/>
      <c r="K323" s="234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198</v>
      </c>
      <c r="AU323" s="243" t="s">
        <v>82</v>
      </c>
      <c r="AV323" s="13" t="s">
        <v>80</v>
      </c>
      <c r="AW323" s="13" t="s">
        <v>35</v>
      </c>
      <c r="AX323" s="13" t="s">
        <v>73</v>
      </c>
      <c r="AY323" s="243" t="s">
        <v>188</v>
      </c>
    </row>
    <row r="324" s="14" customFormat="1">
      <c r="A324" s="14"/>
      <c r="B324" s="244"/>
      <c r="C324" s="245"/>
      <c r="D324" s="235" t="s">
        <v>198</v>
      </c>
      <c r="E324" s="246" t="s">
        <v>19</v>
      </c>
      <c r="F324" s="247" t="s">
        <v>806</v>
      </c>
      <c r="G324" s="245"/>
      <c r="H324" s="248">
        <v>194.47999999999999</v>
      </c>
      <c r="I324" s="249"/>
      <c r="J324" s="245"/>
      <c r="K324" s="245"/>
      <c r="L324" s="250"/>
      <c r="M324" s="251"/>
      <c r="N324" s="252"/>
      <c r="O324" s="252"/>
      <c r="P324" s="252"/>
      <c r="Q324" s="252"/>
      <c r="R324" s="252"/>
      <c r="S324" s="252"/>
      <c r="T324" s="253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4" t="s">
        <v>198</v>
      </c>
      <c r="AU324" s="254" t="s">
        <v>82</v>
      </c>
      <c r="AV324" s="14" t="s">
        <v>82</v>
      </c>
      <c r="AW324" s="14" t="s">
        <v>35</v>
      </c>
      <c r="AX324" s="14" t="s">
        <v>73</v>
      </c>
      <c r="AY324" s="254" t="s">
        <v>188</v>
      </c>
    </row>
    <row r="325" s="14" customFormat="1">
      <c r="A325" s="14"/>
      <c r="B325" s="244"/>
      <c r="C325" s="245"/>
      <c r="D325" s="235" t="s">
        <v>198</v>
      </c>
      <c r="E325" s="246" t="s">
        <v>19</v>
      </c>
      <c r="F325" s="247" t="s">
        <v>827</v>
      </c>
      <c r="G325" s="245"/>
      <c r="H325" s="248">
        <v>-13.75</v>
      </c>
      <c r="I325" s="249"/>
      <c r="J325" s="245"/>
      <c r="K325" s="245"/>
      <c r="L325" s="250"/>
      <c r="M325" s="251"/>
      <c r="N325" s="252"/>
      <c r="O325" s="252"/>
      <c r="P325" s="252"/>
      <c r="Q325" s="252"/>
      <c r="R325" s="252"/>
      <c r="S325" s="252"/>
      <c r="T325" s="253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4" t="s">
        <v>198</v>
      </c>
      <c r="AU325" s="254" t="s">
        <v>82</v>
      </c>
      <c r="AV325" s="14" t="s">
        <v>82</v>
      </c>
      <c r="AW325" s="14" t="s">
        <v>35</v>
      </c>
      <c r="AX325" s="14" t="s">
        <v>73</v>
      </c>
      <c r="AY325" s="254" t="s">
        <v>188</v>
      </c>
    </row>
    <row r="326" s="14" customFormat="1">
      <c r="A326" s="14"/>
      <c r="B326" s="244"/>
      <c r="C326" s="245"/>
      <c r="D326" s="235" t="s">
        <v>198</v>
      </c>
      <c r="E326" s="246" t="s">
        <v>19</v>
      </c>
      <c r="F326" s="247" t="s">
        <v>828</v>
      </c>
      <c r="G326" s="245"/>
      <c r="H326" s="248">
        <v>-5.2999999999999998</v>
      </c>
      <c r="I326" s="249"/>
      <c r="J326" s="245"/>
      <c r="K326" s="245"/>
      <c r="L326" s="250"/>
      <c r="M326" s="251"/>
      <c r="N326" s="252"/>
      <c r="O326" s="252"/>
      <c r="P326" s="252"/>
      <c r="Q326" s="252"/>
      <c r="R326" s="252"/>
      <c r="S326" s="252"/>
      <c r="T326" s="253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4" t="s">
        <v>198</v>
      </c>
      <c r="AU326" s="254" t="s">
        <v>82</v>
      </c>
      <c r="AV326" s="14" t="s">
        <v>82</v>
      </c>
      <c r="AW326" s="14" t="s">
        <v>35</v>
      </c>
      <c r="AX326" s="14" t="s">
        <v>73</v>
      </c>
      <c r="AY326" s="254" t="s">
        <v>188</v>
      </c>
    </row>
    <row r="327" s="14" customFormat="1">
      <c r="A327" s="14"/>
      <c r="B327" s="244"/>
      <c r="C327" s="245"/>
      <c r="D327" s="235" t="s">
        <v>198</v>
      </c>
      <c r="E327" s="246" t="s">
        <v>19</v>
      </c>
      <c r="F327" s="247" t="s">
        <v>829</v>
      </c>
      <c r="G327" s="245"/>
      <c r="H327" s="248">
        <v>9.8119999999999994</v>
      </c>
      <c r="I327" s="249"/>
      <c r="J327" s="245"/>
      <c r="K327" s="245"/>
      <c r="L327" s="250"/>
      <c r="M327" s="251"/>
      <c r="N327" s="252"/>
      <c r="O327" s="252"/>
      <c r="P327" s="252"/>
      <c r="Q327" s="252"/>
      <c r="R327" s="252"/>
      <c r="S327" s="252"/>
      <c r="T327" s="253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4" t="s">
        <v>198</v>
      </c>
      <c r="AU327" s="254" t="s">
        <v>82</v>
      </c>
      <c r="AV327" s="14" t="s">
        <v>82</v>
      </c>
      <c r="AW327" s="14" t="s">
        <v>35</v>
      </c>
      <c r="AX327" s="14" t="s">
        <v>73</v>
      </c>
      <c r="AY327" s="254" t="s">
        <v>188</v>
      </c>
    </row>
    <row r="328" s="13" customFormat="1">
      <c r="A328" s="13"/>
      <c r="B328" s="233"/>
      <c r="C328" s="234"/>
      <c r="D328" s="235" t="s">
        <v>198</v>
      </c>
      <c r="E328" s="236" t="s">
        <v>19</v>
      </c>
      <c r="F328" s="237" t="s">
        <v>735</v>
      </c>
      <c r="G328" s="234"/>
      <c r="H328" s="236" t="s">
        <v>19</v>
      </c>
      <c r="I328" s="238"/>
      <c r="J328" s="234"/>
      <c r="K328" s="234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198</v>
      </c>
      <c r="AU328" s="243" t="s">
        <v>82</v>
      </c>
      <c r="AV328" s="13" t="s">
        <v>80</v>
      </c>
      <c r="AW328" s="13" t="s">
        <v>35</v>
      </c>
      <c r="AX328" s="13" t="s">
        <v>73</v>
      </c>
      <c r="AY328" s="243" t="s">
        <v>188</v>
      </c>
    </row>
    <row r="329" s="14" customFormat="1">
      <c r="A329" s="14"/>
      <c r="B329" s="244"/>
      <c r="C329" s="245"/>
      <c r="D329" s="235" t="s">
        <v>198</v>
      </c>
      <c r="E329" s="246" t="s">
        <v>19</v>
      </c>
      <c r="F329" s="247" t="s">
        <v>818</v>
      </c>
      <c r="G329" s="245"/>
      <c r="H329" s="248">
        <v>62.5</v>
      </c>
      <c r="I329" s="249"/>
      <c r="J329" s="245"/>
      <c r="K329" s="245"/>
      <c r="L329" s="250"/>
      <c r="M329" s="251"/>
      <c r="N329" s="252"/>
      <c r="O329" s="252"/>
      <c r="P329" s="252"/>
      <c r="Q329" s="252"/>
      <c r="R329" s="252"/>
      <c r="S329" s="252"/>
      <c r="T329" s="253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4" t="s">
        <v>198</v>
      </c>
      <c r="AU329" s="254" t="s">
        <v>82</v>
      </c>
      <c r="AV329" s="14" t="s">
        <v>82</v>
      </c>
      <c r="AW329" s="14" t="s">
        <v>35</v>
      </c>
      <c r="AX329" s="14" t="s">
        <v>73</v>
      </c>
      <c r="AY329" s="254" t="s">
        <v>188</v>
      </c>
    </row>
    <row r="330" s="15" customFormat="1">
      <c r="A330" s="15"/>
      <c r="B330" s="255"/>
      <c r="C330" s="256"/>
      <c r="D330" s="235" t="s">
        <v>198</v>
      </c>
      <c r="E330" s="257" t="s">
        <v>19</v>
      </c>
      <c r="F330" s="258" t="s">
        <v>229</v>
      </c>
      <c r="G330" s="256"/>
      <c r="H330" s="259">
        <v>247.74199999999999</v>
      </c>
      <c r="I330" s="260"/>
      <c r="J330" s="256"/>
      <c r="K330" s="256"/>
      <c r="L330" s="261"/>
      <c r="M330" s="262"/>
      <c r="N330" s="263"/>
      <c r="O330" s="263"/>
      <c r="P330" s="263"/>
      <c r="Q330" s="263"/>
      <c r="R330" s="263"/>
      <c r="S330" s="263"/>
      <c r="T330" s="264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65" t="s">
        <v>198</v>
      </c>
      <c r="AU330" s="265" t="s">
        <v>82</v>
      </c>
      <c r="AV330" s="15" t="s">
        <v>135</v>
      </c>
      <c r="AW330" s="15" t="s">
        <v>35</v>
      </c>
      <c r="AX330" s="15" t="s">
        <v>80</v>
      </c>
      <c r="AY330" s="265" t="s">
        <v>188</v>
      </c>
    </row>
    <row r="331" s="2" customFormat="1" ht="24.15" customHeight="1">
      <c r="A331" s="40"/>
      <c r="B331" s="41"/>
      <c r="C331" s="215" t="s">
        <v>420</v>
      </c>
      <c r="D331" s="215" t="s">
        <v>190</v>
      </c>
      <c r="E331" s="216" t="s">
        <v>834</v>
      </c>
      <c r="F331" s="217" t="s">
        <v>835</v>
      </c>
      <c r="G331" s="218" t="s">
        <v>243</v>
      </c>
      <c r="H331" s="219">
        <v>276.45400000000001</v>
      </c>
      <c r="I331" s="220"/>
      <c r="J331" s="221">
        <f>ROUND(I331*H331,2)</f>
        <v>0</v>
      </c>
      <c r="K331" s="217" t="s">
        <v>194</v>
      </c>
      <c r="L331" s="46"/>
      <c r="M331" s="222" t="s">
        <v>19</v>
      </c>
      <c r="N331" s="223" t="s">
        <v>44</v>
      </c>
      <c r="O331" s="86"/>
      <c r="P331" s="224">
        <f>O331*H331</f>
        <v>0</v>
      </c>
      <c r="Q331" s="224">
        <v>0.00092000000000000003</v>
      </c>
      <c r="R331" s="224">
        <f>Q331*H331</f>
        <v>0.25433768000000001</v>
      </c>
      <c r="S331" s="224">
        <v>0</v>
      </c>
      <c r="T331" s="225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26" t="s">
        <v>135</v>
      </c>
      <c r="AT331" s="226" t="s">
        <v>190</v>
      </c>
      <c r="AU331" s="226" t="s">
        <v>82</v>
      </c>
      <c r="AY331" s="19" t="s">
        <v>188</v>
      </c>
      <c r="BE331" s="227">
        <f>IF(N331="základní",J331,0)</f>
        <v>0</v>
      </c>
      <c r="BF331" s="227">
        <f>IF(N331="snížená",J331,0)</f>
        <v>0</v>
      </c>
      <c r="BG331" s="227">
        <f>IF(N331="zákl. přenesená",J331,0)</f>
        <v>0</v>
      </c>
      <c r="BH331" s="227">
        <f>IF(N331="sníž. přenesená",J331,0)</f>
        <v>0</v>
      </c>
      <c r="BI331" s="227">
        <f>IF(N331="nulová",J331,0)</f>
        <v>0</v>
      </c>
      <c r="BJ331" s="19" t="s">
        <v>80</v>
      </c>
      <c r="BK331" s="227">
        <f>ROUND(I331*H331,2)</f>
        <v>0</v>
      </c>
      <c r="BL331" s="19" t="s">
        <v>135</v>
      </c>
      <c r="BM331" s="226" t="s">
        <v>836</v>
      </c>
    </row>
    <row r="332" s="2" customFormat="1">
      <c r="A332" s="40"/>
      <c r="B332" s="41"/>
      <c r="C332" s="42"/>
      <c r="D332" s="228" t="s">
        <v>196</v>
      </c>
      <c r="E332" s="42"/>
      <c r="F332" s="229" t="s">
        <v>837</v>
      </c>
      <c r="G332" s="42"/>
      <c r="H332" s="42"/>
      <c r="I332" s="230"/>
      <c r="J332" s="42"/>
      <c r="K332" s="42"/>
      <c r="L332" s="46"/>
      <c r="M332" s="231"/>
      <c r="N332" s="232"/>
      <c r="O332" s="86"/>
      <c r="P332" s="86"/>
      <c r="Q332" s="86"/>
      <c r="R332" s="86"/>
      <c r="S332" s="86"/>
      <c r="T332" s="87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T332" s="19" t="s">
        <v>196</v>
      </c>
      <c r="AU332" s="19" t="s">
        <v>82</v>
      </c>
    </row>
    <row r="333" s="13" customFormat="1">
      <c r="A333" s="13"/>
      <c r="B333" s="233"/>
      <c r="C333" s="234"/>
      <c r="D333" s="235" t="s">
        <v>198</v>
      </c>
      <c r="E333" s="236" t="s">
        <v>19</v>
      </c>
      <c r="F333" s="237" t="s">
        <v>655</v>
      </c>
      <c r="G333" s="234"/>
      <c r="H333" s="236" t="s">
        <v>19</v>
      </c>
      <c r="I333" s="238"/>
      <c r="J333" s="234"/>
      <c r="K333" s="234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198</v>
      </c>
      <c r="AU333" s="243" t="s">
        <v>82</v>
      </c>
      <c r="AV333" s="13" t="s">
        <v>80</v>
      </c>
      <c r="AW333" s="13" t="s">
        <v>35</v>
      </c>
      <c r="AX333" s="13" t="s">
        <v>73</v>
      </c>
      <c r="AY333" s="243" t="s">
        <v>188</v>
      </c>
    </row>
    <row r="334" s="14" customFormat="1">
      <c r="A334" s="14"/>
      <c r="B334" s="244"/>
      <c r="C334" s="245"/>
      <c r="D334" s="235" t="s">
        <v>198</v>
      </c>
      <c r="E334" s="246" t="s">
        <v>19</v>
      </c>
      <c r="F334" s="247" t="s">
        <v>813</v>
      </c>
      <c r="G334" s="245"/>
      <c r="H334" s="248">
        <v>97.784000000000006</v>
      </c>
      <c r="I334" s="249"/>
      <c r="J334" s="245"/>
      <c r="K334" s="245"/>
      <c r="L334" s="250"/>
      <c r="M334" s="251"/>
      <c r="N334" s="252"/>
      <c r="O334" s="252"/>
      <c r="P334" s="252"/>
      <c r="Q334" s="252"/>
      <c r="R334" s="252"/>
      <c r="S334" s="252"/>
      <c r="T334" s="253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4" t="s">
        <v>198</v>
      </c>
      <c r="AU334" s="254" t="s">
        <v>82</v>
      </c>
      <c r="AV334" s="14" t="s">
        <v>82</v>
      </c>
      <c r="AW334" s="14" t="s">
        <v>35</v>
      </c>
      <c r="AX334" s="14" t="s">
        <v>73</v>
      </c>
      <c r="AY334" s="254" t="s">
        <v>188</v>
      </c>
    </row>
    <row r="335" s="14" customFormat="1">
      <c r="A335" s="14"/>
      <c r="B335" s="244"/>
      <c r="C335" s="245"/>
      <c r="D335" s="235" t="s">
        <v>198</v>
      </c>
      <c r="E335" s="246" t="s">
        <v>19</v>
      </c>
      <c r="F335" s="247" t="s">
        <v>814</v>
      </c>
      <c r="G335" s="245"/>
      <c r="H335" s="248">
        <v>166.59999999999999</v>
      </c>
      <c r="I335" s="249"/>
      <c r="J335" s="245"/>
      <c r="K335" s="245"/>
      <c r="L335" s="250"/>
      <c r="M335" s="251"/>
      <c r="N335" s="252"/>
      <c r="O335" s="252"/>
      <c r="P335" s="252"/>
      <c r="Q335" s="252"/>
      <c r="R335" s="252"/>
      <c r="S335" s="252"/>
      <c r="T335" s="253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4" t="s">
        <v>198</v>
      </c>
      <c r="AU335" s="254" t="s">
        <v>82</v>
      </c>
      <c r="AV335" s="14" t="s">
        <v>82</v>
      </c>
      <c r="AW335" s="14" t="s">
        <v>35</v>
      </c>
      <c r="AX335" s="14" t="s">
        <v>73</v>
      </c>
      <c r="AY335" s="254" t="s">
        <v>188</v>
      </c>
    </row>
    <row r="336" s="14" customFormat="1">
      <c r="A336" s="14"/>
      <c r="B336" s="244"/>
      <c r="C336" s="245"/>
      <c r="D336" s="235" t="s">
        <v>198</v>
      </c>
      <c r="E336" s="246" t="s">
        <v>19</v>
      </c>
      <c r="F336" s="247" t="s">
        <v>838</v>
      </c>
      <c r="G336" s="245"/>
      <c r="H336" s="248">
        <v>12.07</v>
      </c>
      <c r="I336" s="249"/>
      <c r="J336" s="245"/>
      <c r="K336" s="245"/>
      <c r="L336" s="250"/>
      <c r="M336" s="251"/>
      <c r="N336" s="252"/>
      <c r="O336" s="252"/>
      <c r="P336" s="252"/>
      <c r="Q336" s="252"/>
      <c r="R336" s="252"/>
      <c r="S336" s="252"/>
      <c r="T336" s="253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4" t="s">
        <v>198</v>
      </c>
      <c r="AU336" s="254" t="s">
        <v>82</v>
      </c>
      <c r="AV336" s="14" t="s">
        <v>82</v>
      </c>
      <c r="AW336" s="14" t="s">
        <v>35</v>
      </c>
      <c r="AX336" s="14" t="s">
        <v>73</v>
      </c>
      <c r="AY336" s="254" t="s">
        <v>188</v>
      </c>
    </row>
    <row r="337" s="15" customFormat="1">
      <c r="A337" s="15"/>
      <c r="B337" s="255"/>
      <c r="C337" s="256"/>
      <c r="D337" s="235" t="s">
        <v>198</v>
      </c>
      <c r="E337" s="257" t="s">
        <v>19</v>
      </c>
      <c r="F337" s="258" t="s">
        <v>229</v>
      </c>
      <c r="G337" s="256"/>
      <c r="H337" s="259">
        <v>276.45400000000001</v>
      </c>
      <c r="I337" s="260"/>
      <c r="J337" s="256"/>
      <c r="K337" s="256"/>
      <c r="L337" s="261"/>
      <c r="M337" s="262"/>
      <c r="N337" s="263"/>
      <c r="O337" s="263"/>
      <c r="P337" s="263"/>
      <c r="Q337" s="263"/>
      <c r="R337" s="263"/>
      <c r="S337" s="263"/>
      <c r="T337" s="264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T337" s="265" t="s">
        <v>198</v>
      </c>
      <c r="AU337" s="265" t="s">
        <v>82</v>
      </c>
      <c r="AV337" s="15" t="s">
        <v>135</v>
      </c>
      <c r="AW337" s="15" t="s">
        <v>35</v>
      </c>
      <c r="AX337" s="15" t="s">
        <v>80</v>
      </c>
      <c r="AY337" s="265" t="s">
        <v>188</v>
      </c>
    </row>
    <row r="338" s="2" customFormat="1" ht="24.15" customHeight="1">
      <c r="A338" s="40"/>
      <c r="B338" s="41"/>
      <c r="C338" s="215" t="s">
        <v>439</v>
      </c>
      <c r="D338" s="215" t="s">
        <v>190</v>
      </c>
      <c r="E338" s="216" t="s">
        <v>839</v>
      </c>
      <c r="F338" s="217" t="s">
        <v>840</v>
      </c>
      <c r="G338" s="218" t="s">
        <v>243</v>
      </c>
      <c r="H338" s="219">
        <v>276.45400000000001</v>
      </c>
      <c r="I338" s="220"/>
      <c r="J338" s="221">
        <f>ROUND(I338*H338,2)</f>
        <v>0</v>
      </c>
      <c r="K338" s="217" t="s">
        <v>194</v>
      </c>
      <c r="L338" s="46"/>
      <c r="M338" s="222" t="s">
        <v>19</v>
      </c>
      <c r="N338" s="223" t="s">
        <v>44</v>
      </c>
      <c r="O338" s="86"/>
      <c r="P338" s="224">
        <f>O338*H338</f>
        <v>0</v>
      </c>
      <c r="Q338" s="224">
        <v>0</v>
      </c>
      <c r="R338" s="224">
        <f>Q338*H338</f>
        <v>0</v>
      </c>
      <c r="S338" s="224">
        <v>0</v>
      </c>
      <c r="T338" s="225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26" t="s">
        <v>135</v>
      </c>
      <c r="AT338" s="226" t="s">
        <v>190</v>
      </c>
      <c r="AU338" s="226" t="s">
        <v>82</v>
      </c>
      <c r="AY338" s="19" t="s">
        <v>188</v>
      </c>
      <c r="BE338" s="227">
        <f>IF(N338="základní",J338,0)</f>
        <v>0</v>
      </c>
      <c r="BF338" s="227">
        <f>IF(N338="snížená",J338,0)</f>
        <v>0</v>
      </c>
      <c r="BG338" s="227">
        <f>IF(N338="zákl. přenesená",J338,0)</f>
        <v>0</v>
      </c>
      <c r="BH338" s="227">
        <f>IF(N338="sníž. přenesená",J338,0)</f>
        <v>0</v>
      </c>
      <c r="BI338" s="227">
        <f>IF(N338="nulová",J338,0)</f>
        <v>0</v>
      </c>
      <c r="BJ338" s="19" t="s">
        <v>80</v>
      </c>
      <c r="BK338" s="227">
        <f>ROUND(I338*H338,2)</f>
        <v>0</v>
      </c>
      <c r="BL338" s="19" t="s">
        <v>135</v>
      </c>
      <c r="BM338" s="226" t="s">
        <v>841</v>
      </c>
    </row>
    <row r="339" s="2" customFormat="1">
      <c r="A339" s="40"/>
      <c r="B339" s="41"/>
      <c r="C339" s="42"/>
      <c r="D339" s="228" t="s">
        <v>196</v>
      </c>
      <c r="E339" s="42"/>
      <c r="F339" s="229" t="s">
        <v>842</v>
      </c>
      <c r="G339" s="42"/>
      <c r="H339" s="42"/>
      <c r="I339" s="230"/>
      <c r="J339" s="42"/>
      <c r="K339" s="42"/>
      <c r="L339" s="46"/>
      <c r="M339" s="231"/>
      <c r="N339" s="232"/>
      <c r="O339" s="86"/>
      <c r="P339" s="86"/>
      <c r="Q339" s="86"/>
      <c r="R339" s="86"/>
      <c r="S339" s="86"/>
      <c r="T339" s="87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T339" s="19" t="s">
        <v>196</v>
      </c>
      <c r="AU339" s="19" t="s">
        <v>82</v>
      </c>
    </row>
    <row r="340" s="13" customFormat="1">
      <c r="A340" s="13"/>
      <c r="B340" s="233"/>
      <c r="C340" s="234"/>
      <c r="D340" s="235" t="s">
        <v>198</v>
      </c>
      <c r="E340" s="236" t="s">
        <v>19</v>
      </c>
      <c r="F340" s="237" t="s">
        <v>655</v>
      </c>
      <c r="G340" s="234"/>
      <c r="H340" s="236" t="s">
        <v>19</v>
      </c>
      <c r="I340" s="238"/>
      <c r="J340" s="234"/>
      <c r="K340" s="234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198</v>
      </c>
      <c r="AU340" s="243" t="s">
        <v>82</v>
      </c>
      <c r="AV340" s="13" t="s">
        <v>80</v>
      </c>
      <c r="AW340" s="13" t="s">
        <v>35</v>
      </c>
      <c r="AX340" s="13" t="s">
        <v>73</v>
      </c>
      <c r="AY340" s="243" t="s">
        <v>188</v>
      </c>
    </row>
    <row r="341" s="14" customFormat="1">
      <c r="A341" s="14"/>
      <c r="B341" s="244"/>
      <c r="C341" s="245"/>
      <c r="D341" s="235" t="s">
        <v>198</v>
      </c>
      <c r="E341" s="246" t="s">
        <v>19</v>
      </c>
      <c r="F341" s="247" t="s">
        <v>813</v>
      </c>
      <c r="G341" s="245"/>
      <c r="H341" s="248">
        <v>97.784000000000006</v>
      </c>
      <c r="I341" s="249"/>
      <c r="J341" s="245"/>
      <c r="K341" s="245"/>
      <c r="L341" s="250"/>
      <c r="M341" s="251"/>
      <c r="N341" s="252"/>
      <c r="O341" s="252"/>
      <c r="P341" s="252"/>
      <c r="Q341" s="252"/>
      <c r="R341" s="252"/>
      <c r="S341" s="252"/>
      <c r="T341" s="253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4" t="s">
        <v>198</v>
      </c>
      <c r="AU341" s="254" t="s">
        <v>82</v>
      </c>
      <c r="AV341" s="14" t="s">
        <v>82</v>
      </c>
      <c r="AW341" s="14" t="s">
        <v>35</v>
      </c>
      <c r="AX341" s="14" t="s">
        <v>73</v>
      </c>
      <c r="AY341" s="254" t="s">
        <v>188</v>
      </c>
    </row>
    <row r="342" s="14" customFormat="1">
      <c r="A342" s="14"/>
      <c r="B342" s="244"/>
      <c r="C342" s="245"/>
      <c r="D342" s="235" t="s">
        <v>198</v>
      </c>
      <c r="E342" s="246" t="s">
        <v>19</v>
      </c>
      <c r="F342" s="247" t="s">
        <v>814</v>
      </c>
      <c r="G342" s="245"/>
      <c r="H342" s="248">
        <v>166.59999999999999</v>
      </c>
      <c r="I342" s="249"/>
      <c r="J342" s="245"/>
      <c r="K342" s="245"/>
      <c r="L342" s="250"/>
      <c r="M342" s="251"/>
      <c r="N342" s="252"/>
      <c r="O342" s="252"/>
      <c r="P342" s="252"/>
      <c r="Q342" s="252"/>
      <c r="R342" s="252"/>
      <c r="S342" s="252"/>
      <c r="T342" s="253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4" t="s">
        <v>198</v>
      </c>
      <c r="AU342" s="254" t="s">
        <v>82</v>
      </c>
      <c r="AV342" s="14" t="s">
        <v>82</v>
      </c>
      <c r="AW342" s="14" t="s">
        <v>35</v>
      </c>
      <c r="AX342" s="14" t="s">
        <v>73</v>
      </c>
      <c r="AY342" s="254" t="s">
        <v>188</v>
      </c>
    </row>
    <row r="343" s="14" customFormat="1">
      <c r="A343" s="14"/>
      <c r="B343" s="244"/>
      <c r="C343" s="245"/>
      <c r="D343" s="235" t="s">
        <v>198</v>
      </c>
      <c r="E343" s="246" t="s">
        <v>19</v>
      </c>
      <c r="F343" s="247" t="s">
        <v>838</v>
      </c>
      <c r="G343" s="245"/>
      <c r="H343" s="248">
        <v>12.07</v>
      </c>
      <c r="I343" s="249"/>
      <c r="J343" s="245"/>
      <c r="K343" s="245"/>
      <c r="L343" s="250"/>
      <c r="M343" s="251"/>
      <c r="N343" s="252"/>
      <c r="O343" s="252"/>
      <c r="P343" s="252"/>
      <c r="Q343" s="252"/>
      <c r="R343" s="252"/>
      <c r="S343" s="252"/>
      <c r="T343" s="253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4" t="s">
        <v>198</v>
      </c>
      <c r="AU343" s="254" t="s">
        <v>82</v>
      </c>
      <c r="AV343" s="14" t="s">
        <v>82</v>
      </c>
      <c r="AW343" s="14" t="s">
        <v>35</v>
      </c>
      <c r="AX343" s="14" t="s">
        <v>73</v>
      </c>
      <c r="AY343" s="254" t="s">
        <v>188</v>
      </c>
    </row>
    <row r="344" s="15" customFormat="1">
      <c r="A344" s="15"/>
      <c r="B344" s="255"/>
      <c r="C344" s="256"/>
      <c r="D344" s="235" t="s">
        <v>198</v>
      </c>
      <c r="E344" s="257" t="s">
        <v>19</v>
      </c>
      <c r="F344" s="258" t="s">
        <v>229</v>
      </c>
      <c r="G344" s="256"/>
      <c r="H344" s="259">
        <v>276.45400000000001</v>
      </c>
      <c r="I344" s="260"/>
      <c r="J344" s="256"/>
      <c r="K344" s="256"/>
      <c r="L344" s="261"/>
      <c r="M344" s="262"/>
      <c r="N344" s="263"/>
      <c r="O344" s="263"/>
      <c r="P344" s="263"/>
      <c r="Q344" s="263"/>
      <c r="R344" s="263"/>
      <c r="S344" s="263"/>
      <c r="T344" s="264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65" t="s">
        <v>198</v>
      </c>
      <c r="AU344" s="265" t="s">
        <v>82</v>
      </c>
      <c r="AV344" s="15" t="s">
        <v>135</v>
      </c>
      <c r="AW344" s="15" t="s">
        <v>35</v>
      </c>
      <c r="AX344" s="15" t="s">
        <v>80</v>
      </c>
      <c r="AY344" s="265" t="s">
        <v>188</v>
      </c>
    </row>
    <row r="345" s="2" customFormat="1" ht="44.25" customHeight="1">
      <c r="A345" s="40"/>
      <c r="B345" s="41"/>
      <c r="C345" s="215" t="s">
        <v>448</v>
      </c>
      <c r="D345" s="215" t="s">
        <v>190</v>
      </c>
      <c r="E345" s="216" t="s">
        <v>843</v>
      </c>
      <c r="F345" s="217" t="s">
        <v>844</v>
      </c>
      <c r="G345" s="218" t="s">
        <v>345</v>
      </c>
      <c r="H345" s="219">
        <v>12.473000000000001</v>
      </c>
      <c r="I345" s="220"/>
      <c r="J345" s="221">
        <f>ROUND(I345*H345,2)</f>
        <v>0</v>
      </c>
      <c r="K345" s="217" t="s">
        <v>194</v>
      </c>
      <c r="L345" s="46"/>
      <c r="M345" s="222" t="s">
        <v>19</v>
      </c>
      <c r="N345" s="223" t="s">
        <v>44</v>
      </c>
      <c r="O345" s="86"/>
      <c r="P345" s="224">
        <f>O345*H345</f>
        <v>0</v>
      </c>
      <c r="Q345" s="224">
        <v>1.05555</v>
      </c>
      <c r="R345" s="224">
        <f>Q345*H345</f>
        <v>13.165875150000002</v>
      </c>
      <c r="S345" s="224">
        <v>0</v>
      </c>
      <c r="T345" s="225">
        <f>S345*H345</f>
        <v>0</v>
      </c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R345" s="226" t="s">
        <v>135</v>
      </c>
      <c r="AT345" s="226" t="s">
        <v>190</v>
      </c>
      <c r="AU345" s="226" t="s">
        <v>82</v>
      </c>
      <c r="AY345" s="19" t="s">
        <v>188</v>
      </c>
      <c r="BE345" s="227">
        <f>IF(N345="základní",J345,0)</f>
        <v>0</v>
      </c>
      <c r="BF345" s="227">
        <f>IF(N345="snížená",J345,0)</f>
        <v>0</v>
      </c>
      <c r="BG345" s="227">
        <f>IF(N345="zákl. přenesená",J345,0)</f>
        <v>0</v>
      </c>
      <c r="BH345" s="227">
        <f>IF(N345="sníž. přenesená",J345,0)</f>
        <v>0</v>
      </c>
      <c r="BI345" s="227">
        <f>IF(N345="nulová",J345,0)</f>
        <v>0</v>
      </c>
      <c r="BJ345" s="19" t="s">
        <v>80</v>
      </c>
      <c r="BK345" s="227">
        <f>ROUND(I345*H345,2)</f>
        <v>0</v>
      </c>
      <c r="BL345" s="19" t="s">
        <v>135</v>
      </c>
      <c r="BM345" s="226" t="s">
        <v>845</v>
      </c>
    </row>
    <row r="346" s="2" customFormat="1">
      <c r="A346" s="40"/>
      <c r="B346" s="41"/>
      <c r="C346" s="42"/>
      <c r="D346" s="228" t="s">
        <v>196</v>
      </c>
      <c r="E346" s="42"/>
      <c r="F346" s="229" t="s">
        <v>846</v>
      </c>
      <c r="G346" s="42"/>
      <c r="H346" s="42"/>
      <c r="I346" s="230"/>
      <c r="J346" s="42"/>
      <c r="K346" s="42"/>
      <c r="L346" s="46"/>
      <c r="M346" s="231"/>
      <c r="N346" s="232"/>
      <c r="O346" s="86"/>
      <c r="P346" s="86"/>
      <c r="Q346" s="86"/>
      <c r="R346" s="86"/>
      <c r="S346" s="86"/>
      <c r="T346" s="87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T346" s="19" t="s">
        <v>196</v>
      </c>
      <c r="AU346" s="19" t="s">
        <v>82</v>
      </c>
    </row>
    <row r="347" s="14" customFormat="1">
      <c r="A347" s="14"/>
      <c r="B347" s="244"/>
      <c r="C347" s="245"/>
      <c r="D347" s="235" t="s">
        <v>198</v>
      </c>
      <c r="E347" s="246" t="s">
        <v>19</v>
      </c>
      <c r="F347" s="247" t="s">
        <v>847</v>
      </c>
      <c r="G347" s="245"/>
      <c r="H347" s="248">
        <v>12.473000000000001</v>
      </c>
      <c r="I347" s="249"/>
      <c r="J347" s="245"/>
      <c r="K347" s="245"/>
      <c r="L347" s="250"/>
      <c r="M347" s="251"/>
      <c r="N347" s="252"/>
      <c r="O347" s="252"/>
      <c r="P347" s="252"/>
      <c r="Q347" s="252"/>
      <c r="R347" s="252"/>
      <c r="S347" s="252"/>
      <c r="T347" s="253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4" t="s">
        <v>198</v>
      </c>
      <c r="AU347" s="254" t="s">
        <v>82</v>
      </c>
      <c r="AV347" s="14" t="s">
        <v>82</v>
      </c>
      <c r="AW347" s="14" t="s">
        <v>35</v>
      </c>
      <c r="AX347" s="14" t="s">
        <v>73</v>
      </c>
      <c r="AY347" s="254" t="s">
        <v>188</v>
      </c>
    </row>
    <row r="348" s="15" customFormat="1">
      <c r="A348" s="15"/>
      <c r="B348" s="255"/>
      <c r="C348" s="256"/>
      <c r="D348" s="235" t="s">
        <v>198</v>
      </c>
      <c r="E348" s="257" t="s">
        <v>19</v>
      </c>
      <c r="F348" s="258" t="s">
        <v>229</v>
      </c>
      <c r="G348" s="256"/>
      <c r="H348" s="259">
        <v>12.473000000000001</v>
      </c>
      <c r="I348" s="260"/>
      <c r="J348" s="256"/>
      <c r="K348" s="256"/>
      <c r="L348" s="261"/>
      <c r="M348" s="262"/>
      <c r="N348" s="263"/>
      <c r="O348" s="263"/>
      <c r="P348" s="263"/>
      <c r="Q348" s="263"/>
      <c r="R348" s="263"/>
      <c r="S348" s="263"/>
      <c r="T348" s="264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65" t="s">
        <v>198</v>
      </c>
      <c r="AU348" s="265" t="s">
        <v>82</v>
      </c>
      <c r="AV348" s="15" t="s">
        <v>135</v>
      </c>
      <c r="AW348" s="15" t="s">
        <v>35</v>
      </c>
      <c r="AX348" s="15" t="s">
        <v>80</v>
      </c>
      <c r="AY348" s="265" t="s">
        <v>188</v>
      </c>
    </row>
    <row r="349" s="2" customFormat="1" ht="24.15" customHeight="1">
      <c r="A349" s="40"/>
      <c r="B349" s="41"/>
      <c r="C349" s="215" t="s">
        <v>457</v>
      </c>
      <c r="D349" s="215" t="s">
        <v>190</v>
      </c>
      <c r="E349" s="216" t="s">
        <v>848</v>
      </c>
      <c r="F349" s="217" t="s">
        <v>849</v>
      </c>
      <c r="G349" s="218" t="s">
        <v>193</v>
      </c>
      <c r="H349" s="219">
        <v>34.921999999999997</v>
      </c>
      <c r="I349" s="220"/>
      <c r="J349" s="221">
        <f>ROUND(I349*H349,2)</f>
        <v>0</v>
      </c>
      <c r="K349" s="217" t="s">
        <v>194</v>
      </c>
      <c r="L349" s="46"/>
      <c r="M349" s="222" t="s">
        <v>19</v>
      </c>
      <c r="N349" s="223" t="s">
        <v>44</v>
      </c>
      <c r="O349" s="86"/>
      <c r="P349" s="224">
        <f>O349*H349</f>
        <v>0</v>
      </c>
      <c r="Q349" s="224">
        <v>2.45336</v>
      </c>
      <c r="R349" s="224">
        <f>Q349*H349</f>
        <v>85.676237919999991</v>
      </c>
      <c r="S349" s="224">
        <v>0</v>
      </c>
      <c r="T349" s="225">
        <f>S349*H349</f>
        <v>0</v>
      </c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R349" s="226" t="s">
        <v>135</v>
      </c>
      <c r="AT349" s="226" t="s">
        <v>190</v>
      </c>
      <c r="AU349" s="226" t="s">
        <v>82</v>
      </c>
      <c r="AY349" s="19" t="s">
        <v>188</v>
      </c>
      <c r="BE349" s="227">
        <f>IF(N349="základní",J349,0)</f>
        <v>0</v>
      </c>
      <c r="BF349" s="227">
        <f>IF(N349="snížená",J349,0)</f>
        <v>0</v>
      </c>
      <c r="BG349" s="227">
        <f>IF(N349="zákl. přenesená",J349,0)</f>
        <v>0</v>
      </c>
      <c r="BH349" s="227">
        <f>IF(N349="sníž. přenesená",J349,0)</f>
        <v>0</v>
      </c>
      <c r="BI349" s="227">
        <f>IF(N349="nulová",J349,0)</f>
        <v>0</v>
      </c>
      <c r="BJ349" s="19" t="s">
        <v>80</v>
      </c>
      <c r="BK349" s="227">
        <f>ROUND(I349*H349,2)</f>
        <v>0</v>
      </c>
      <c r="BL349" s="19" t="s">
        <v>135</v>
      </c>
      <c r="BM349" s="226" t="s">
        <v>850</v>
      </c>
    </row>
    <row r="350" s="2" customFormat="1">
      <c r="A350" s="40"/>
      <c r="B350" s="41"/>
      <c r="C350" s="42"/>
      <c r="D350" s="228" t="s">
        <v>196</v>
      </c>
      <c r="E350" s="42"/>
      <c r="F350" s="229" t="s">
        <v>851</v>
      </c>
      <c r="G350" s="42"/>
      <c r="H350" s="42"/>
      <c r="I350" s="230"/>
      <c r="J350" s="42"/>
      <c r="K350" s="42"/>
      <c r="L350" s="46"/>
      <c r="M350" s="231"/>
      <c r="N350" s="232"/>
      <c r="O350" s="86"/>
      <c r="P350" s="86"/>
      <c r="Q350" s="86"/>
      <c r="R350" s="86"/>
      <c r="S350" s="86"/>
      <c r="T350" s="87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T350" s="19" t="s">
        <v>196</v>
      </c>
      <c r="AU350" s="19" t="s">
        <v>82</v>
      </c>
    </row>
    <row r="351" s="13" customFormat="1">
      <c r="A351" s="13"/>
      <c r="B351" s="233"/>
      <c r="C351" s="234"/>
      <c r="D351" s="235" t="s">
        <v>198</v>
      </c>
      <c r="E351" s="236" t="s">
        <v>19</v>
      </c>
      <c r="F351" s="237" t="s">
        <v>655</v>
      </c>
      <c r="G351" s="234"/>
      <c r="H351" s="236" t="s">
        <v>19</v>
      </c>
      <c r="I351" s="238"/>
      <c r="J351" s="234"/>
      <c r="K351" s="234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198</v>
      </c>
      <c r="AU351" s="243" t="s">
        <v>82</v>
      </c>
      <c r="AV351" s="13" t="s">
        <v>80</v>
      </c>
      <c r="AW351" s="13" t="s">
        <v>35</v>
      </c>
      <c r="AX351" s="13" t="s">
        <v>73</v>
      </c>
      <c r="AY351" s="243" t="s">
        <v>188</v>
      </c>
    </row>
    <row r="352" s="14" customFormat="1">
      <c r="A352" s="14"/>
      <c r="B352" s="244"/>
      <c r="C352" s="245"/>
      <c r="D352" s="235" t="s">
        <v>198</v>
      </c>
      <c r="E352" s="246" t="s">
        <v>19</v>
      </c>
      <c r="F352" s="247" t="s">
        <v>852</v>
      </c>
      <c r="G352" s="245"/>
      <c r="H352" s="248">
        <v>2.1739999999999999</v>
      </c>
      <c r="I352" s="249"/>
      <c r="J352" s="245"/>
      <c r="K352" s="245"/>
      <c r="L352" s="250"/>
      <c r="M352" s="251"/>
      <c r="N352" s="252"/>
      <c r="O352" s="252"/>
      <c r="P352" s="252"/>
      <c r="Q352" s="252"/>
      <c r="R352" s="252"/>
      <c r="S352" s="252"/>
      <c r="T352" s="253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4" t="s">
        <v>198</v>
      </c>
      <c r="AU352" s="254" t="s">
        <v>82</v>
      </c>
      <c r="AV352" s="14" t="s">
        <v>82</v>
      </c>
      <c r="AW352" s="14" t="s">
        <v>35</v>
      </c>
      <c r="AX352" s="14" t="s">
        <v>73</v>
      </c>
      <c r="AY352" s="254" t="s">
        <v>188</v>
      </c>
    </row>
    <row r="353" s="14" customFormat="1">
      <c r="A353" s="14"/>
      <c r="B353" s="244"/>
      <c r="C353" s="245"/>
      <c r="D353" s="235" t="s">
        <v>198</v>
      </c>
      <c r="E353" s="246" t="s">
        <v>19</v>
      </c>
      <c r="F353" s="247" t="s">
        <v>852</v>
      </c>
      <c r="G353" s="245"/>
      <c r="H353" s="248">
        <v>2.1739999999999999</v>
      </c>
      <c r="I353" s="249"/>
      <c r="J353" s="245"/>
      <c r="K353" s="245"/>
      <c r="L353" s="250"/>
      <c r="M353" s="251"/>
      <c r="N353" s="252"/>
      <c r="O353" s="252"/>
      <c r="P353" s="252"/>
      <c r="Q353" s="252"/>
      <c r="R353" s="252"/>
      <c r="S353" s="252"/>
      <c r="T353" s="253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4" t="s">
        <v>198</v>
      </c>
      <c r="AU353" s="254" t="s">
        <v>82</v>
      </c>
      <c r="AV353" s="14" t="s">
        <v>82</v>
      </c>
      <c r="AW353" s="14" t="s">
        <v>35</v>
      </c>
      <c r="AX353" s="14" t="s">
        <v>73</v>
      </c>
      <c r="AY353" s="254" t="s">
        <v>188</v>
      </c>
    </row>
    <row r="354" s="14" customFormat="1">
      <c r="A354" s="14"/>
      <c r="B354" s="244"/>
      <c r="C354" s="245"/>
      <c r="D354" s="235" t="s">
        <v>198</v>
      </c>
      <c r="E354" s="246" t="s">
        <v>19</v>
      </c>
      <c r="F354" s="247" t="s">
        <v>853</v>
      </c>
      <c r="G354" s="245"/>
      <c r="H354" s="248">
        <v>1.946</v>
      </c>
      <c r="I354" s="249"/>
      <c r="J354" s="245"/>
      <c r="K354" s="245"/>
      <c r="L354" s="250"/>
      <c r="M354" s="251"/>
      <c r="N354" s="252"/>
      <c r="O354" s="252"/>
      <c r="P354" s="252"/>
      <c r="Q354" s="252"/>
      <c r="R354" s="252"/>
      <c r="S354" s="252"/>
      <c r="T354" s="253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4" t="s">
        <v>198</v>
      </c>
      <c r="AU354" s="254" t="s">
        <v>82</v>
      </c>
      <c r="AV354" s="14" t="s">
        <v>82</v>
      </c>
      <c r="AW354" s="14" t="s">
        <v>35</v>
      </c>
      <c r="AX354" s="14" t="s">
        <v>73</v>
      </c>
      <c r="AY354" s="254" t="s">
        <v>188</v>
      </c>
    </row>
    <row r="355" s="14" customFormat="1">
      <c r="A355" s="14"/>
      <c r="B355" s="244"/>
      <c r="C355" s="245"/>
      <c r="D355" s="235" t="s">
        <v>198</v>
      </c>
      <c r="E355" s="246" t="s">
        <v>19</v>
      </c>
      <c r="F355" s="247" t="s">
        <v>854</v>
      </c>
      <c r="G355" s="245"/>
      <c r="H355" s="248">
        <v>0.68400000000000005</v>
      </c>
      <c r="I355" s="249"/>
      <c r="J355" s="245"/>
      <c r="K355" s="245"/>
      <c r="L355" s="250"/>
      <c r="M355" s="251"/>
      <c r="N355" s="252"/>
      <c r="O355" s="252"/>
      <c r="P355" s="252"/>
      <c r="Q355" s="252"/>
      <c r="R355" s="252"/>
      <c r="S355" s="252"/>
      <c r="T355" s="253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4" t="s">
        <v>198</v>
      </c>
      <c r="AU355" s="254" t="s">
        <v>82</v>
      </c>
      <c r="AV355" s="14" t="s">
        <v>82</v>
      </c>
      <c r="AW355" s="14" t="s">
        <v>35</v>
      </c>
      <c r="AX355" s="14" t="s">
        <v>73</v>
      </c>
      <c r="AY355" s="254" t="s">
        <v>188</v>
      </c>
    </row>
    <row r="356" s="14" customFormat="1">
      <c r="A356" s="14"/>
      <c r="B356" s="244"/>
      <c r="C356" s="245"/>
      <c r="D356" s="235" t="s">
        <v>198</v>
      </c>
      <c r="E356" s="246" t="s">
        <v>19</v>
      </c>
      <c r="F356" s="247" t="s">
        <v>855</v>
      </c>
      <c r="G356" s="245"/>
      <c r="H356" s="248">
        <v>0.95799999999999996</v>
      </c>
      <c r="I356" s="249"/>
      <c r="J356" s="245"/>
      <c r="K356" s="245"/>
      <c r="L356" s="250"/>
      <c r="M356" s="251"/>
      <c r="N356" s="252"/>
      <c r="O356" s="252"/>
      <c r="P356" s="252"/>
      <c r="Q356" s="252"/>
      <c r="R356" s="252"/>
      <c r="S356" s="252"/>
      <c r="T356" s="253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4" t="s">
        <v>198</v>
      </c>
      <c r="AU356" s="254" t="s">
        <v>82</v>
      </c>
      <c r="AV356" s="14" t="s">
        <v>82</v>
      </c>
      <c r="AW356" s="14" t="s">
        <v>35</v>
      </c>
      <c r="AX356" s="14" t="s">
        <v>73</v>
      </c>
      <c r="AY356" s="254" t="s">
        <v>188</v>
      </c>
    </row>
    <row r="357" s="14" customFormat="1">
      <c r="A357" s="14"/>
      <c r="B357" s="244"/>
      <c r="C357" s="245"/>
      <c r="D357" s="235" t="s">
        <v>198</v>
      </c>
      <c r="E357" s="246" t="s">
        <v>19</v>
      </c>
      <c r="F357" s="247" t="s">
        <v>856</v>
      </c>
      <c r="G357" s="245"/>
      <c r="H357" s="248">
        <v>1.125</v>
      </c>
      <c r="I357" s="249"/>
      <c r="J357" s="245"/>
      <c r="K357" s="245"/>
      <c r="L357" s="250"/>
      <c r="M357" s="251"/>
      <c r="N357" s="252"/>
      <c r="O357" s="252"/>
      <c r="P357" s="252"/>
      <c r="Q357" s="252"/>
      <c r="R357" s="252"/>
      <c r="S357" s="252"/>
      <c r="T357" s="253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4" t="s">
        <v>198</v>
      </c>
      <c r="AU357" s="254" t="s">
        <v>82</v>
      </c>
      <c r="AV357" s="14" t="s">
        <v>82</v>
      </c>
      <c r="AW357" s="14" t="s">
        <v>35</v>
      </c>
      <c r="AX357" s="14" t="s">
        <v>73</v>
      </c>
      <c r="AY357" s="254" t="s">
        <v>188</v>
      </c>
    </row>
    <row r="358" s="14" customFormat="1">
      <c r="A358" s="14"/>
      <c r="B358" s="244"/>
      <c r="C358" s="245"/>
      <c r="D358" s="235" t="s">
        <v>198</v>
      </c>
      <c r="E358" s="246" t="s">
        <v>19</v>
      </c>
      <c r="F358" s="247" t="s">
        <v>856</v>
      </c>
      <c r="G358" s="245"/>
      <c r="H358" s="248">
        <v>1.125</v>
      </c>
      <c r="I358" s="249"/>
      <c r="J358" s="245"/>
      <c r="K358" s="245"/>
      <c r="L358" s="250"/>
      <c r="M358" s="251"/>
      <c r="N358" s="252"/>
      <c r="O358" s="252"/>
      <c r="P358" s="252"/>
      <c r="Q358" s="252"/>
      <c r="R358" s="252"/>
      <c r="S358" s="252"/>
      <c r="T358" s="253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4" t="s">
        <v>198</v>
      </c>
      <c r="AU358" s="254" t="s">
        <v>82</v>
      </c>
      <c r="AV358" s="14" t="s">
        <v>82</v>
      </c>
      <c r="AW358" s="14" t="s">
        <v>35</v>
      </c>
      <c r="AX358" s="14" t="s">
        <v>73</v>
      </c>
      <c r="AY358" s="254" t="s">
        <v>188</v>
      </c>
    </row>
    <row r="359" s="14" customFormat="1">
      <c r="A359" s="14"/>
      <c r="B359" s="244"/>
      <c r="C359" s="245"/>
      <c r="D359" s="235" t="s">
        <v>198</v>
      </c>
      <c r="E359" s="246" t="s">
        <v>19</v>
      </c>
      <c r="F359" s="247" t="s">
        <v>857</v>
      </c>
      <c r="G359" s="245"/>
      <c r="H359" s="248">
        <v>1.3879999999999999</v>
      </c>
      <c r="I359" s="249"/>
      <c r="J359" s="245"/>
      <c r="K359" s="245"/>
      <c r="L359" s="250"/>
      <c r="M359" s="251"/>
      <c r="N359" s="252"/>
      <c r="O359" s="252"/>
      <c r="P359" s="252"/>
      <c r="Q359" s="252"/>
      <c r="R359" s="252"/>
      <c r="S359" s="252"/>
      <c r="T359" s="253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4" t="s">
        <v>198</v>
      </c>
      <c r="AU359" s="254" t="s">
        <v>82</v>
      </c>
      <c r="AV359" s="14" t="s">
        <v>82</v>
      </c>
      <c r="AW359" s="14" t="s">
        <v>35</v>
      </c>
      <c r="AX359" s="14" t="s">
        <v>73</v>
      </c>
      <c r="AY359" s="254" t="s">
        <v>188</v>
      </c>
    </row>
    <row r="360" s="14" customFormat="1">
      <c r="A360" s="14"/>
      <c r="B360" s="244"/>
      <c r="C360" s="245"/>
      <c r="D360" s="235" t="s">
        <v>198</v>
      </c>
      <c r="E360" s="246" t="s">
        <v>19</v>
      </c>
      <c r="F360" s="247" t="s">
        <v>857</v>
      </c>
      <c r="G360" s="245"/>
      <c r="H360" s="248">
        <v>1.3879999999999999</v>
      </c>
      <c r="I360" s="249"/>
      <c r="J360" s="245"/>
      <c r="K360" s="245"/>
      <c r="L360" s="250"/>
      <c r="M360" s="251"/>
      <c r="N360" s="252"/>
      <c r="O360" s="252"/>
      <c r="P360" s="252"/>
      <c r="Q360" s="252"/>
      <c r="R360" s="252"/>
      <c r="S360" s="252"/>
      <c r="T360" s="253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4" t="s">
        <v>198</v>
      </c>
      <c r="AU360" s="254" t="s">
        <v>82</v>
      </c>
      <c r="AV360" s="14" t="s">
        <v>82</v>
      </c>
      <c r="AW360" s="14" t="s">
        <v>35</v>
      </c>
      <c r="AX360" s="14" t="s">
        <v>73</v>
      </c>
      <c r="AY360" s="254" t="s">
        <v>188</v>
      </c>
    </row>
    <row r="361" s="14" customFormat="1">
      <c r="A361" s="14"/>
      <c r="B361" s="244"/>
      <c r="C361" s="245"/>
      <c r="D361" s="235" t="s">
        <v>198</v>
      </c>
      <c r="E361" s="246" t="s">
        <v>19</v>
      </c>
      <c r="F361" s="247" t="s">
        <v>858</v>
      </c>
      <c r="G361" s="245"/>
      <c r="H361" s="248">
        <v>3.75</v>
      </c>
      <c r="I361" s="249"/>
      <c r="J361" s="245"/>
      <c r="K361" s="245"/>
      <c r="L361" s="250"/>
      <c r="M361" s="251"/>
      <c r="N361" s="252"/>
      <c r="O361" s="252"/>
      <c r="P361" s="252"/>
      <c r="Q361" s="252"/>
      <c r="R361" s="252"/>
      <c r="S361" s="252"/>
      <c r="T361" s="253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4" t="s">
        <v>198</v>
      </c>
      <c r="AU361" s="254" t="s">
        <v>82</v>
      </c>
      <c r="AV361" s="14" t="s">
        <v>82</v>
      </c>
      <c r="AW361" s="14" t="s">
        <v>35</v>
      </c>
      <c r="AX361" s="14" t="s">
        <v>73</v>
      </c>
      <c r="AY361" s="254" t="s">
        <v>188</v>
      </c>
    </row>
    <row r="362" s="14" customFormat="1">
      <c r="A362" s="14"/>
      <c r="B362" s="244"/>
      <c r="C362" s="245"/>
      <c r="D362" s="235" t="s">
        <v>198</v>
      </c>
      <c r="E362" s="246" t="s">
        <v>19</v>
      </c>
      <c r="F362" s="247" t="s">
        <v>858</v>
      </c>
      <c r="G362" s="245"/>
      <c r="H362" s="248">
        <v>3.75</v>
      </c>
      <c r="I362" s="249"/>
      <c r="J362" s="245"/>
      <c r="K362" s="245"/>
      <c r="L362" s="250"/>
      <c r="M362" s="251"/>
      <c r="N362" s="252"/>
      <c r="O362" s="252"/>
      <c r="P362" s="252"/>
      <c r="Q362" s="252"/>
      <c r="R362" s="252"/>
      <c r="S362" s="252"/>
      <c r="T362" s="253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4" t="s">
        <v>198</v>
      </c>
      <c r="AU362" s="254" t="s">
        <v>82</v>
      </c>
      <c r="AV362" s="14" t="s">
        <v>82</v>
      </c>
      <c r="AW362" s="14" t="s">
        <v>35</v>
      </c>
      <c r="AX362" s="14" t="s">
        <v>73</v>
      </c>
      <c r="AY362" s="254" t="s">
        <v>188</v>
      </c>
    </row>
    <row r="363" s="14" customFormat="1">
      <c r="A363" s="14"/>
      <c r="B363" s="244"/>
      <c r="C363" s="245"/>
      <c r="D363" s="235" t="s">
        <v>198</v>
      </c>
      <c r="E363" s="246" t="s">
        <v>19</v>
      </c>
      <c r="F363" s="247" t="s">
        <v>859</v>
      </c>
      <c r="G363" s="245"/>
      <c r="H363" s="248">
        <v>3.7799999999999998</v>
      </c>
      <c r="I363" s="249"/>
      <c r="J363" s="245"/>
      <c r="K363" s="245"/>
      <c r="L363" s="250"/>
      <c r="M363" s="251"/>
      <c r="N363" s="252"/>
      <c r="O363" s="252"/>
      <c r="P363" s="252"/>
      <c r="Q363" s="252"/>
      <c r="R363" s="252"/>
      <c r="S363" s="252"/>
      <c r="T363" s="253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4" t="s">
        <v>198</v>
      </c>
      <c r="AU363" s="254" t="s">
        <v>82</v>
      </c>
      <c r="AV363" s="14" t="s">
        <v>82</v>
      </c>
      <c r="AW363" s="14" t="s">
        <v>35</v>
      </c>
      <c r="AX363" s="14" t="s">
        <v>73</v>
      </c>
      <c r="AY363" s="254" t="s">
        <v>188</v>
      </c>
    </row>
    <row r="364" s="14" customFormat="1">
      <c r="A364" s="14"/>
      <c r="B364" s="244"/>
      <c r="C364" s="245"/>
      <c r="D364" s="235" t="s">
        <v>198</v>
      </c>
      <c r="E364" s="246" t="s">
        <v>19</v>
      </c>
      <c r="F364" s="247" t="s">
        <v>859</v>
      </c>
      <c r="G364" s="245"/>
      <c r="H364" s="248">
        <v>3.7799999999999998</v>
      </c>
      <c r="I364" s="249"/>
      <c r="J364" s="245"/>
      <c r="K364" s="245"/>
      <c r="L364" s="250"/>
      <c r="M364" s="251"/>
      <c r="N364" s="252"/>
      <c r="O364" s="252"/>
      <c r="P364" s="252"/>
      <c r="Q364" s="252"/>
      <c r="R364" s="252"/>
      <c r="S364" s="252"/>
      <c r="T364" s="253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4" t="s">
        <v>198</v>
      </c>
      <c r="AU364" s="254" t="s">
        <v>82</v>
      </c>
      <c r="AV364" s="14" t="s">
        <v>82</v>
      </c>
      <c r="AW364" s="14" t="s">
        <v>35</v>
      </c>
      <c r="AX364" s="14" t="s">
        <v>73</v>
      </c>
      <c r="AY364" s="254" t="s">
        <v>188</v>
      </c>
    </row>
    <row r="365" s="14" customFormat="1">
      <c r="A365" s="14"/>
      <c r="B365" s="244"/>
      <c r="C365" s="245"/>
      <c r="D365" s="235" t="s">
        <v>198</v>
      </c>
      <c r="E365" s="246" t="s">
        <v>19</v>
      </c>
      <c r="F365" s="247" t="s">
        <v>860</v>
      </c>
      <c r="G365" s="245"/>
      <c r="H365" s="248">
        <v>3.4500000000000002</v>
      </c>
      <c r="I365" s="249"/>
      <c r="J365" s="245"/>
      <c r="K365" s="245"/>
      <c r="L365" s="250"/>
      <c r="M365" s="251"/>
      <c r="N365" s="252"/>
      <c r="O365" s="252"/>
      <c r="P365" s="252"/>
      <c r="Q365" s="252"/>
      <c r="R365" s="252"/>
      <c r="S365" s="252"/>
      <c r="T365" s="253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4" t="s">
        <v>198</v>
      </c>
      <c r="AU365" s="254" t="s">
        <v>82</v>
      </c>
      <c r="AV365" s="14" t="s">
        <v>82</v>
      </c>
      <c r="AW365" s="14" t="s">
        <v>35</v>
      </c>
      <c r="AX365" s="14" t="s">
        <v>73</v>
      </c>
      <c r="AY365" s="254" t="s">
        <v>188</v>
      </c>
    </row>
    <row r="366" s="14" customFormat="1">
      <c r="A366" s="14"/>
      <c r="B366" s="244"/>
      <c r="C366" s="245"/>
      <c r="D366" s="235" t="s">
        <v>198</v>
      </c>
      <c r="E366" s="246" t="s">
        <v>19</v>
      </c>
      <c r="F366" s="247" t="s">
        <v>860</v>
      </c>
      <c r="G366" s="245"/>
      <c r="H366" s="248">
        <v>3.4500000000000002</v>
      </c>
      <c r="I366" s="249"/>
      <c r="J366" s="245"/>
      <c r="K366" s="245"/>
      <c r="L366" s="250"/>
      <c r="M366" s="251"/>
      <c r="N366" s="252"/>
      <c r="O366" s="252"/>
      <c r="P366" s="252"/>
      <c r="Q366" s="252"/>
      <c r="R366" s="252"/>
      <c r="S366" s="252"/>
      <c r="T366" s="253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4" t="s">
        <v>198</v>
      </c>
      <c r="AU366" s="254" t="s">
        <v>82</v>
      </c>
      <c r="AV366" s="14" t="s">
        <v>82</v>
      </c>
      <c r="AW366" s="14" t="s">
        <v>35</v>
      </c>
      <c r="AX366" s="14" t="s">
        <v>73</v>
      </c>
      <c r="AY366" s="254" t="s">
        <v>188</v>
      </c>
    </row>
    <row r="367" s="15" customFormat="1">
      <c r="A367" s="15"/>
      <c r="B367" s="255"/>
      <c r="C367" s="256"/>
      <c r="D367" s="235" t="s">
        <v>198</v>
      </c>
      <c r="E367" s="257" t="s">
        <v>19</v>
      </c>
      <c r="F367" s="258" t="s">
        <v>229</v>
      </c>
      <c r="G367" s="256"/>
      <c r="H367" s="259">
        <v>34.922000000000004</v>
      </c>
      <c r="I367" s="260"/>
      <c r="J367" s="256"/>
      <c r="K367" s="256"/>
      <c r="L367" s="261"/>
      <c r="M367" s="262"/>
      <c r="N367" s="263"/>
      <c r="O367" s="263"/>
      <c r="P367" s="263"/>
      <c r="Q367" s="263"/>
      <c r="R367" s="263"/>
      <c r="S367" s="263"/>
      <c r="T367" s="264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65" t="s">
        <v>198</v>
      </c>
      <c r="AU367" s="265" t="s">
        <v>82</v>
      </c>
      <c r="AV367" s="15" t="s">
        <v>135</v>
      </c>
      <c r="AW367" s="15" t="s">
        <v>35</v>
      </c>
      <c r="AX367" s="15" t="s">
        <v>80</v>
      </c>
      <c r="AY367" s="265" t="s">
        <v>188</v>
      </c>
    </row>
    <row r="368" s="2" customFormat="1" ht="24.15" customHeight="1">
      <c r="A368" s="40"/>
      <c r="B368" s="41"/>
      <c r="C368" s="215" t="s">
        <v>633</v>
      </c>
      <c r="D368" s="215" t="s">
        <v>190</v>
      </c>
      <c r="E368" s="216" t="s">
        <v>861</v>
      </c>
      <c r="F368" s="217" t="s">
        <v>862</v>
      </c>
      <c r="G368" s="218" t="s">
        <v>243</v>
      </c>
      <c r="H368" s="219">
        <v>216.334</v>
      </c>
      <c r="I368" s="220"/>
      <c r="J368" s="221">
        <f>ROUND(I368*H368,2)</f>
        <v>0</v>
      </c>
      <c r="K368" s="217" t="s">
        <v>194</v>
      </c>
      <c r="L368" s="46"/>
      <c r="M368" s="222" t="s">
        <v>19</v>
      </c>
      <c r="N368" s="223" t="s">
        <v>44</v>
      </c>
      <c r="O368" s="86"/>
      <c r="P368" s="224">
        <f>O368*H368</f>
        <v>0</v>
      </c>
      <c r="Q368" s="224">
        <v>0.0066299999999999996</v>
      </c>
      <c r="R368" s="224">
        <f>Q368*H368</f>
        <v>1.4342944199999999</v>
      </c>
      <c r="S368" s="224">
        <v>0</v>
      </c>
      <c r="T368" s="225">
        <f>S368*H368</f>
        <v>0</v>
      </c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R368" s="226" t="s">
        <v>135</v>
      </c>
      <c r="AT368" s="226" t="s">
        <v>190</v>
      </c>
      <c r="AU368" s="226" t="s">
        <v>82</v>
      </c>
      <c r="AY368" s="19" t="s">
        <v>188</v>
      </c>
      <c r="BE368" s="227">
        <f>IF(N368="základní",J368,0)</f>
        <v>0</v>
      </c>
      <c r="BF368" s="227">
        <f>IF(N368="snížená",J368,0)</f>
        <v>0</v>
      </c>
      <c r="BG368" s="227">
        <f>IF(N368="zákl. přenesená",J368,0)</f>
        <v>0</v>
      </c>
      <c r="BH368" s="227">
        <f>IF(N368="sníž. přenesená",J368,0)</f>
        <v>0</v>
      </c>
      <c r="BI368" s="227">
        <f>IF(N368="nulová",J368,0)</f>
        <v>0</v>
      </c>
      <c r="BJ368" s="19" t="s">
        <v>80</v>
      </c>
      <c r="BK368" s="227">
        <f>ROUND(I368*H368,2)</f>
        <v>0</v>
      </c>
      <c r="BL368" s="19" t="s">
        <v>135</v>
      </c>
      <c r="BM368" s="226" t="s">
        <v>863</v>
      </c>
    </row>
    <row r="369" s="2" customFormat="1">
      <c r="A369" s="40"/>
      <c r="B369" s="41"/>
      <c r="C369" s="42"/>
      <c r="D369" s="228" t="s">
        <v>196</v>
      </c>
      <c r="E369" s="42"/>
      <c r="F369" s="229" t="s">
        <v>864</v>
      </c>
      <c r="G369" s="42"/>
      <c r="H369" s="42"/>
      <c r="I369" s="230"/>
      <c r="J369" s="42"/>
      <c r="K369" s="42"/>
      <c r="L369" s="46"/>
      <c r="M369" s="231"/>
      <c r="N369" s="232"/>
      <c r="O369" s="86"/>
      <c r="P369" s="86"/>
      <c r="Q369" s="86"/>
      <c r="R369" s="86"/>
      <c r="S369" s="86"/>
      <c r="T369" s="87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T369" s="19" t="s">
        <v>196</v>
      </c>
      <c r="AU369" s="19" t="s">
        <v>82</v>
      </c>
    </row>
    <row r="370" s="13" customFormat="1">
      <c r="A370" s="13"/>
      <c r="B370" s="233"/>
      <c r="C370" s="234"/>
      <c r="D370" s="235" t="s">
        <v>198</v>
      </c>
      <c r="E370" s="236" t="s">
        <v>19</v>
      </c>
      <c r="F370" s="237" t="s">
        <v>655</v>
      </c>
      <c r="G370" s="234"/>
      <c r="H370" s="236" t="s">
        <v>19</v>
      </c>
      <c r="I370" s="238"/>
      <c r="J370" s="234"/>
      <c r="K370" s="234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198</v>
      </c>
      <c r="AU370" s="243" t="s">
        <v>82</v>
      </c>
      <c r="AV370" s="13" t="s">
        <v>80</v>
      </c>
      <c r="AW370" s="13" t="s">
        <v>35</v>
      </c>
      <c r="AX370" s="13" t="s">
        <v>73</v>
      </c>
      <c r="AY370" s="243" t="s">
        <v>188</v>
      </c>
    </row>
    <row r="371" s="14" customFormat="1">
      <c r="A371" s="14"/>
      <c r="B371" s="244"/>
      <c r="C371" s="245"/>
      <c r="D371" s="235" t="s">
        <v>198</v>
      </c>
      <c r="E371" s="246" t="s">
        <v>19</v>
      </c>
      <c r="F371" s="247" t="s">
        <v>865</v>
      </c>
      <c r="G371" s="245"/>
      <c r="H371" s="248">
        <v>16.039999999999999</v>
      </c>
      <c r="I371" s="249"/>
      <c r="J371" s="245"/>
      <c r="K371" s="245"/>
      <c r="L371" s="250"/>
      <c r="M371" s="251"/>
      <c r="N371" s="252"/>
      <c r="O371" s="252"/>
      <c r="P371" s="252"/>
      <c r="Q371" s="252"/>
      <c r="R371" s="252"/>
      <c r="S371" s="252"/>
      <c r="T371" s="253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4" t="s">
        <v>198</v>
      </c>
      <c r="AU371" s="254" t="s">
        <v>82</v>
      </c>
      <c r="AV371" s="14" t="s">
        <v>82</v>
      </c>
      <c r="AW371" s="14" t="s">
        <v>35</v>
      </c>
      <c r="AX371" s="14" t="s">
        <v>73</v>
      </c>
      <c r="AY371" s="254" t="s">
        <v>188</v>
      </c>
    </row>
    <row r="372" s="14" customFormat="1">
      <c r="A372" s="14"/>
      <c r="B372" s="244"/>
      <c r="C372" s="245"/>
      <c r="D372" s="235" t="s">
        <v>198</v>
      </c>
      <c r="E372" s="246" t="s">
        <v>19</v>
      </c>
      <c r="F372" s="247" t="s">
        <v>866</v>
      </c>
      <c r="G372" s="245"/>
      <c r="H372" s="248">
        <v>15.128</v>
      </c>
      <c r="I372" s="249"/>
      <c r="J372" s="245"/>
      <c r="K372" s="245"/>
      <c r="L372" s="250"/>
      <c r="M372" s="251"/>
      <c r="N372" s="252"/>
      <c r="O372" s="252"/>
      <c r="P372" s="252"/>
      <c r="Q372" s="252"/>
      <c r="R372" s="252"/>
      <c r="S372" s="252"/>
      <c r="T372" s="253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4" t="s">
        <v>198</v>
      </c>
      <c r="AU372" s="254" t="s">
        <v>82</v>
      </c>
      <c r="AV372" s="14" t="s">
        <v>82</v>
      </c>
      <c r="AW372" s="14" t="s">
        <v>35</v>
      </c>
      <c r="AX372" s="14" t="s">
        <v>73</v>
      </c>
      <c r="AY372" s="254" t="s">
        <v>188</v>
      </c>
    </row>
    <row r="373" s="14" customFormat="1">
      <c r="A373" s="14"/>
      <c r="B373" s="244"/>
      <c r="C373" s="245"/>
      <c r="D373" s="235" t="s">
        <v>198</v>
      </c>
      <c r="E373" s="246" t="s">
        <v>19</v>
      </c>
      <c r="F373" s="247" t="s">
        <v>867</v>
      </c>
      <c r="G373" s="245"/>
      <c r="H373" s="248">
        <v>15.282</v>
      </c>
      <c r="I373" s="249"/>
      <c r="J373" s="245"/>
      <c r="K373" s="245"/>
      <c r="L373" s="250"/>
      <c r="M373" s="251"/>
      <c r="N373" s="252"/>
      <c r="O373" s="252"/>
      <c r="P373" s="252"/>
      <c r="Q373" s="252"/>
      <c r="R373" s="252"/>
      <c r="S373" s="252"/>
      <c r="T373" s="253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4" t="s">
        <v>198</v>
      </c>
      <c r="AU373" s="254" t="s">
        <v>82</v>
      </c>
      <c r="AV373" s="14" t="s">
        <v>82</v>
      </c>
      <c r="AW373" s="14" t="s">
        <v>35</v>
      </c>
      <c r="AX373" s="14" t="s">
        <v>73</v>
      </c>
      <c r="AY373" s="254" t="s">
        <v>188</v>
      </c>
    </row>
    <row r="374" s="14" customFormat="1">
      <c r="A374" s="14"/>
      <c r="B374" s="244"/>
      <c r="C374" s="245"/>
      <c r="D374" s="235" t="s">
        <v>198</v>
      </c>
      <c r="E374" s="246" t="s">
        <v>19</v>
      </c>
      <c r="F374" s="247" t="s">
        <v>868</v>
      </c>
      <c r="G374" s="245"/>
      <c r="H374" s="248">
        <v>3.7240000000000002</v>
      </c>
      <c r="I374" s="249"/>
      <c r="J374" s="245"/>
      <c r="K374" s="245"/>
      <c r="L374" s="250"/>
      <c r="M374" s="251"/>
      <c r="N374" s="252"/>
      <c r="O374" s="252"/>
      <c r="P374" s="252"/>
      <c r="Q374" s="252"/>
      <c r="R374" s="252"/>
      <c r="S374" s="252"/>
      <c r="T374" s="253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4" t="s">
        <v>198</v>
      </c>
      <c r="AU374" s="254" t="s">
        <v>82</v>
      </c>
      <c r="AV374" s="14" t="s">
        <v>82</v>
      </c>
      <c r="AW374" s="14" t="s">
        <v>35</v>
      </c>
      <c r="AX374" s="14" t="s">
        <v>73</v>
      </c>
      <c r="AY374" s="254" t="s">
        <v>188</v>
      </c>
    </row>
    <row r="375" s="14" customFormat="1">
      <c r="A375" s="14"/>
      <c r="B375" s="244"/>
      <c r="C375" s="245"/>
      <c r="D375" s="235" t="s">
        <v>198</v>
      </c>
      <c r="E375" s="246" t="s">
        <v>19</v>
      </c>
      <c r="F375" s="247" t="s">
        <v>869</v>
      </c>
      <c r="G375" s="245"/>
      <c r="H375" s="248">
        <v>5.0919999999999996</v>
      </c>
      <c r="I375" s="249"/>
      <c r="J375" s="245"/>
      <c r="K375" s="245"/>
      <c r="L375" s="250"/>
      <c r="M375" s="251"/>
      <c r="N375" s="252"/>
      <c r="O375" s="252"/>
      <c r="P375" s="252"/>
      <c r="Q375" s="252"/>
      <c r="R375" s="252"/>
      <c r="S375" s="252"/>
      <c r="T375" s="253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4" t="s">
        <v>198</v>
      </c>
      <c r="AU375" s="254" t="s">
        <v>82</v>
      </c>
      <c r="AV375" s="14" t="s">
        <v>82</v>
      </c>
      <c r="AW375" s="14" t="s">
        <v>35</v>
      </c>
      <c r="AX375" s="14" t="s">
        <v>73</v>
      </c>
      <c r="AY375" s="254" t="s">
        <v>188</v>
      </c>
    </row>
    <row r="376" s="14" customFormat="1">
      <c r="A376" s="14"/>
      <c r="B376" s="244"/>
      <c r="C376" s="245"/>
      <c r="D376" s="235" t="s">
        <v>198</v>
      </c>
      <c r="E376" s="246" t="s">
        <v>19</v>
      </c>
      <c r="F376" s="247" t="s">
        <v>870</v>
      </c>
      <c r="G376" s="245"/>
      <c r="H376" s="248">
        <v>4</v>
      </c>
      <c r="I376" s="249"/>
      <c r="J376" s="245"/>
      <c r="K376" s="245"/>
      <c r="L376" s="250"/>
      <c r="M376" s="251"/>
      <c r="N376" s="252"/>
      <c r="O376" s="252"/>
      <c r="P376" s="252"/>
      <c r="Q376" s="252"/>
      <c r="R376" s="252"/>
      <c r="S376" s="252"/>
      <c r="T376" s="253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4" t="s">
        <v>198</v>
      </c>
      <c r="AU376" s="254" t="s">
        <v>82</v>
      </c>
      <c r="AV376" s="14" t="s">
        <v>82</v>
      </c>
      <c r="AW376" s="14" t="s">
        <v>35</v>
      </c>
      <c r="AX376" s="14" t="s">
        <v>73</v>
      </c>
      <c r="AY376" s="254" t="s">
        <v>188</v>
      </c>
    </row>
    <row r="377" s="14" customFormat="1">
      <c r="A377" s="14"/>
      <c r="B377" s="244"/>
      <c r="C377" s="245"/>
      <c r="D377" s="235" t="s">
        <v>198</v>
      </c>
      <c r="E377" s="246" t="s">
        <v>19</v>
      </c>
      <c r="F377" s="247" t="s">
        <v>871</v>
      </c>
      <c r="G377" s="245"/>
      <c r="H377" s="248">
        <v>5.6239999999999997</v>
      </c>
      <c r="I377" s="249"/>
      <c r="J377" s="245"/>
      <c r="K377" s="245"/>
      <c r="L377" s="250"/>
      <c r="M377" s="251"/>
      <c r="N377" s="252"/>
      <c r="O377" s="252"/>
      <c r="P377" s="252"/>
      <c r="Q377" s="252"/>
      <c r="R377" s="252"/>
      <c r="S377" s="252"/>
      <c r="T377" s="253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4" t="s">
        <v>198</v>
      </c>
      <c r="AU377" s="254" t="s">
        <v>82</v>
      </c>
      <c r="AV377" s="14" t="s">
        <v>82</v>
      </c>
      <c r="AW377" s="14" t="s">
        <v>35</v>
      </c>
      <c r="AX377" s="14" t="s">
        <v>73</v>
      </c>
      <c r="AY377" s="254" t="s">
        <v>188</v>
      </c>
    </row>
    <row r="378" s="14" customFormat="1">
      <c r="A378" s="14"/>
      <c r="B378" s="244"/>
      <c r="C378" s="245"/>
      <c r="D378" s="235" t="s">
        <v>198</v>
      </c>
      <c r="E378" s="246" t="s">
        <v>19</v>
      </c>
      <c r="F378" s="247" t="s">
        <v>871</v>
      </c>
      <c r="G378" s="245"/>
      <c r="H378" s="248">
        <v>5.6239999999999997</v>
      </c>
      <c r="I378" s="249"/>
      <c r="J378" s="245"/>
      <c r="K378" s="245"/>
      <c r="L378" s="250"/>
      <c r="M378" s="251"/>
      <c r="N378" s="252"/>
      <c r="O378" s="252"/>
      <c r="P378" s="252"/>
      <c r="Q378" s="252"/>
      <c r="R378" s="252"/>
      <c r="S378" s="252"/>
      <c r="T378" s="253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4" t="s">
        <v>198</v>
      </c>
      <c r="AU378" s="254" t="s">
        <v>82</v>
      </c>
      <c r="AV378" s="14" t="s">
        <v>82</v>
      </c>
      <c r="AW378" s="14" t="s">
        <v>35</v>
      </c>
      <c r="AX378" s="14" t="s">
        <v>73</v>
      </c>
      <c r="AY378" s="254" t="s">
        <v>188</v>
      </c>
    </row>
    <row r="379" s="14" customFormat="1">
      <c r="A379" s="14"/>
      <c r="B379" s="244"/>
      <c r="C379" s="245"/>
      <c r="D379" s="235" t="s">
        <v>198</v>
      </c>
      <c r="E379" s="246" t="s">
        <v>19</v>
      </c>
      <c r="F379" s="247" t="s">
        <v>872</v>
      </c>
      <c r="G379" s="245"/>
      <c r="H379" s="248">
        <v>5.9199999999999999</v>
      </c>
      <c r="I379" s="249"/>
      <c r="J379" s="245"/>
      <c r="K379" s="245"/>
      <c r="L379" s="250"/>
      <c r="M379" s="251"/>
      <c r="N379" s="252"/>
      <c r="O379" s="252"/>
      <c r="P379" s="252"/>
      <c r="Q379" s="252"/>
      <c r="R379" s="252"/>
      <c r="S379" s="252"/>
      <c r="T379" s="253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4" t="s">
        <v>198</v>
      </c>
      <c r="AU379" s="254" t="s">
        <v>82</v>
      </c>
      <c r="AV379" s="14" t="s">
        <v>82</v>
      </c>
      <c r="AW379" s="14" t="s">
        <v>35</v>
      </c>
      <c r="AX379" s="14" t="s">
        <v>73</v>
      </c>
      <c r="AY379" s="254" t="s">
        <v>188</v>
      </c>
    </row>
    <row r="380" s="14" customFormat="1">
      <c r="A380" s="14"/>
      <c r="B380" s="244"/>
      <c r="C380" s="245"/>
      <c r="D380" s="235" t="s">
        <v>198</v>
      </c>
      <c r="E380" s="246" t="s">
        <v>19</v>
      </c>
      <c r="F380" s="247" t="s">
        <v>873</v>
      </c>
      <c r="G380" s="245"/>
      <c r="H380" s="248">
        <v>13.880000000000001</v>
      </c>
      <c r="I380" s="249"/>
      <c r="J380" s="245"/>
      <c r="K380" s="245"/>
      <c r="L380" s="250"/>
      <c r="M380" s="251"/>
      <c r="N380" s="252"/>
      <c r="O380" s="252"/>
      <c r="P380" s="252"/>
      <c r="Q380" s="252"/>
      <c r="R380" s="252"/>
      <c r="S380" s="252"/>
      <c r="T380" s="253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4" t="s">
        <v>198</v>
      </c>
      <c r="AU380" s="254" t="s">
        <v>82</v>
      </c>
      <c r="AV380" s="14" t="s">
        <v>82</v>
      </c>
      <c r="AW380" s="14" t="s">
        <v>35</v>
      </c>
      <c r="AX380" s="14" t="s">
        <v>73</v>
      </c>
      <c r="AY380" s="254" t="s">
        <v>188</v>
      </c>
    </row>
    <row r="381" s="14" customFormat="1">
      <c r="A381" s="14"/>
      <c r="B381" s="244"/>
      <c r="C381" s="245"/>
      <c r="D381" s="235" t="s">
        <v>198</v>
      </c>
      <c r="E381" s="246" t="s">
        <v>19</v>
      </c>
      <c r="F381" s="247" t="s">
        <v>874</v>
      </c>
      <c r="G381" s="245"/>
      <c r="H381" s="248">
        <v>5.2000000000000002</v>
      </c>
      <c r="I381" s="249"/>
      <c r="J381" s="245"/>
      <c r="K381" s="245"/>
      <c r="L381" s="250"/>
      <c r="M381" s="251"/>
      <c r="N381" s="252"/>
      <c r="O381" s="252"/>
      <c r="P381" s="252"/>
      <c r="Q381" s="252"/>
      <c r="R381" s="252"/>
      <c r="S381" s="252"/>
      <c r="T381" s="253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4" t="s">
        <v>198</v>
      </c>
      <c r="AU381" s="254" t="s">
        <v>82</v>
      </c>
      <c r="AV381" s="14" t="s">
        <v>82</v>
      </c>
      <c r="AW381" s="14" t="s">
        <v>35</v>
      </c>
      <c r="AX381" s="14" t="s">
        <v>73</v>
      </c>
      <c r="AY381" s="254" t="s">
        <v>188</v>
      </c>
    </row>
    <row r="382" s="14" customFormat="1">
      <c r="A382" s="14"/>
      <c r="B382" s="244"/>
      <c r="C382" s="245"/>
      <c r="D382" s="235" t="s">
        <v>198</v>
      </c>
      <c r="E382" s="246" t="s">
        <v>19</v>
      </c>
      <c r="F382" s="247" t="s">
        <v>875</v>
      </c>
      <c r="G382" s="245"/>
      <c r="H382" s="248">
        <v>31.32</v>
      </c>
      <c r="I382" s="249"/>
      <c r="J382" s="245"/>
      <c r="K382" s="245"/>
      <c r="L382" s="250"/>
      <c r="M382" s="251"/>
      <c r="N382" s="252"/>
      <c r="O382" s="252"/>
      <c r="P382" s="252"/>
      <c r="Q382" s="252"/>
      <c r="R382" s="252"/>
      <c r="S382" s="252"/>
      <c r="T382" s="253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4" t="s">
        <v>198</v>
      </c>
      <c r="AU382" s="254" t="s">
        <v>82</v>
      </c>
      <c r="AV382" s="14" t="s">
        <v>82</v>
      </c>
      <c r="AW382" s="14" t="s">
        <v>35</v>
      </c>
      <c r="AX382" s="14" t="s">
        <v>73</v>
      </c>
      <c r="AY382" s="254" t="s">
        <v>188</v>
      </c>
    </row>
    <row r="383" s="14" customFormat="1">
      <c r="A383" s="14"/>
      <c r="B383" s="244"/>
      <c r="C383" s="245"/>
      <c r="D383" s="235" t="s">
        <v>198</v>
      </c>
      <c r="E383" s="246" t="s">
        <v>19</v>
      </c>
      <c r="F383" s="247" t="s">
        <v>876</v>
      </c>
      <c r="G383" s="245"/>
      <c r="H383" s="248">
        <v>18.359999999999999</v>
      </c>
      <c r="I383" s="249"/>
      <c r="J383" s="245"/>
      <c r="K383" s="245"/>
      <c r="L383" s="250"/>
      <c r="M383" s="251"/>
      <c r="N383" s="252"/>
      <c r="O383" s="252"/>
      <c r="P383" s="252"/>
      <c r="Q383" s="252"/>
      <c r="R383" s="252"/>
      <c r="S383" s="252"/>
      <c r="T383" s="253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4" t="s">
        <v>198</v>
      </c>
      <c r="AU383" s="254" t="s">
        <v>82</v>
      </c>
      <c r="AV383" s="14" t="s">
        <v>82</v>
      </c>
      <c r="AW383" s="14" t="s">
        <v>35</v>
      </c>
      <c r="AX383" s="14" t="s">
        <v>73</v>
      </c>
      <c r="AY383" s="254" t="s">
        <v>188</v>
      </c>
    </row>
    <row r="384" s="14" customFormat="1">
      <c r="A384" s="14"/>
      <c r="B384" s="244"/>
      <c r="C384" s="245"/>
      <c r="D384" s="235" t="s">
        <v>198</v>
      </c>
      <c r="E384" s="246" t="s">
        <v>19</v>
      </c>
      <c r="F384" s="247" t="s">
        <v>876</v>
      </c>
      <c r="G384" s="245"/>
      <c r="H384" s="248">
        <v>18.359999999999999</v>
      </c>
      <c r="I384" s="249"/>
      <c r="J384" s="245"/>
      <c r="K384" s="245"/>
      <c r="L384" s="250"/>
      <c r="M384" s="251"/>
      <c r="N384" s="252"/>
      <c r="O384" s="252"/>
      <c r="P384" s="252"/>
      <c r="Q384" s="252"/>
      <c r="R384" s="252"/>
      <c r="S384" s="252"/>
      <c r="T384" s="253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4" t="s">
        <v>198</v>
      </c>
      <c r="AU384" s="254" t="s">
        <v>82</v>
      </c>
      <c r="AV384" s="14" t="s">
        <v>82</v>
      </c>
      <c r="AW384" s="14" t="s">
        <v>35</v>
      </c>
      <c r="AX384" s="14" t="s">
        <v>73</v>
      </c>
      <c r="AY384" s="254" t="s">
        <v>188</v>
      </c>
    </row>
    <row r="385" s="14" customFormat="1">
      <c r="A385" s="14"/>
      <c r="B385" s="244"/>
      <c r="C385" s="245"/>
      <c r="D385" s="235" t="s">
        <v>198</v>
      </c>
      <c r="E385" s="246" t="s">
        <v>19</v>
      </c>
      <c r="F385" s="247" t="s">
        <v>877</v>
      </c>
      <c r="G385" s="245"/>
      <c r="H385" s="248">
        <v>18.48</v>
      </c>
      <c r="I385" s="249"/>
      <c r="J385" s="245"/>
      <c r="K385" s="245"/>
      <c r="L385" s="250"/>
      <c r="M385" s="251"/>
      <c r="N385" s="252"/>
      <c r="O385" s="252"/>
      <c r="P385" s="252"/>
      <c r="Q385" s="252"/>
      <c r="R385" s="252"/>
      <c r="S385" s="252"/>
      <c r="T385" s="253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4" t="s">
        <v>198</v>
      </c>
      <c r="AU385" s="254" t="s">
        <v>82</v>
      </c>
      <c r="AV385" s="14" t="s">
        <v>82</v>
      </c>
      <c r="AW385" s="14" t="s">
        <v>35</v>
      </c>
      <c r="AX385" s="14" t="s">
        <v>73</v>
      </c>
      <c r="AY385" s="254" t="s">
        <v>188</v>
      </c>
    </row>
    <row r="386" s="14" customFormat="1">
      <c r="A386" s="14"/>
      <c r="B386" s="244"/>
      <c r="C386" s="245"/>
      <c r="D386" s="235" t="s">
        <v>198</v>
      </c>
      <c r="E386" s="246" t="s">
        <v>19</v>
      </c>
      <c r="F386" s="247" t="s">
        <v>878</v>
      </c>
      <c r="G386" s="245"/>
      <c r="H386" s="248">
        <v>34.299999999999997</v>
      </c>
      <c r="I386" s="249"/>
      <c r="J386" s="245"/>
      <c r="K386" s="245"/>
      <c r="L386" s="250"/>
      <c r="M386" s="251"/>
      <c r="N386" s="252"/>
      <c r="O386" s="252"/>
      <c r="P386" s="252"/>
      <c r="Q386" s="252"/>
      <c r="R386" s="252"/>
      <c r="S386" s="252"/>
      <c r="T386" s="253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4" t="s">
        <v>198</v>
      </c>
      <c r="AU386" s="254" t="s">
        <v>82</v>
      </c>
      <c r="AV386" s="14" t="s">
        <v>82</v>
      </c>
      <c r="AW386" s="14" t="s">
        <v>35</v>
      </c>
      <c r="AX386" s="14" t="s">
        <v>73</v>
      </c>
      <c r="AY386" s="254" t="s">
        <v>188</v>
      </c>
    </row>
    <row r="387" s="15" customFormat="1">
      <c r="A387" s="15"/>
      <c r="B387" s="255"/>
      <c r="C387" s="256"/>
      <c r="D387" s="235" t="s">
        <v>198</v>
      </c>
      <c r="E387" s="257" t="s">
        <v>19</v>
      </c>
      <c r="F387" s="258" t="s">
        <v>229</v>
      </c>
      <c r="G387" s="256"/>
      <c r="H387" s="259">
        <v>216.334</v>
      </c>
      <c r="I387" s="260"/>
      <c r="J387" s="256"/>
      <c r="K387" s="256"/>
      <c r="L387" s="261"/>
      <c r="M387" s="262"/>
      <c r="N387" s="263"/>
      <c r="O387" s="263"/>
      <c r="P387" s="263"/>
      <c r="Q387" s="263"/>
      <c r="R387" s="263"/>
      <c r="S387" s="263"/>
      <c r="T387" s="264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65" t="s">
        <v>198</v>
      </c>
      <c r="AU387" s="265" t="s">
        <v>82</v>
      </c>
      <c r="AV387" s="15" t="s">
        <v>135</v>
      </c>
      <c r="AW387" s="15" t="s">
        <v>35</v>
      </c>
      <c r="AX387" s="15" t="s">
        <v>80</v>
      </c>
      <c r="AY387" s="265" t="s">
        <v>188</v>
      </c>
    </row>
    <row r="388" s="2" customFormat="1" ht="24.15" customHeight="1">
      <c r="A388" s="40"/>
      <c r="B388" s="41"/>
      <c r="C388" s="215" t="s">
        <v>638</v>
      </c>
      <c r="D388" s="215" t="s">
        <v>190</v>
      </c>
      <c r="E388" s="216" t="s">
        <v>879</v>
      </c>
      <c r="F388" s="217" t="s">
        <v>880</v>
      </c>
      <c r="G388" s="218" t="s">
        <v>243</v>
      </c>
      <c r="H388" s="219">
        <v>216.334</v>
      </c>
      <c r="I388" s="220"/>
      <c r="J388" s="221">
        <f>ROUND(I388*H388,2)</f>
        <v>0</v>
      </c>
      <c r="K388" s="217" t="s">
        <v>194</v>
      </c>
      <c r="L388" s="46"/>
      <c r="M388" s="222" t="s">
        <v>19</v>
      </c>
      <c r="N388" s="223" t="s">
        <v>44</v>
      </c>
      <c r="O388" s="86"/>
      <c r="P388" s="224">
        <f>O388*H388</f>
        <v>0</v>
      </c>
      <c r="Q388" s="224">
        <v>0</v>
      </c>
      <c r="R388" s="224">
        <f>Q388*H388</f>
        <v>0</v>
      </c>
      <c r="S388" s="224">
        <v>0</v>
      </c>
      <c r="T388" s="225">
        <f>S388*H388</f>
        <v>0</v>
      </c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R388" s="226" t="s">
        <v>135</v>
      </c>
      <c r="AT388" s="226" t="s">
        <v>190</v>
      </c>
      <c r="AU388" s="226" t="s">
        <v>82</v>
      </c>
      <c r="AY388" s="19" t="s">
        <v>188</v>
      </c>
      <c r="BE388" s="227">
        <f>IF(N388="základní",J388,0)</f>
        <v>0</v>
      </c>
      <c r="BF388" s="227">
        <f>IF(N388="snížená",J388,0)</f>
        <v>0</v>
      </c>
      <c r="BG388" s="227">
        <f>IF(N388="zákl. přenesená",J388,0)</f>
        <v>0</v>
      </c>
      <c r="BH388" s="227">
        <f>IF(N388="sníž. přenesená",J388,0)</f>
        <v>0</v>
      </c>
      <c r="BI388" s="227">
        <f>IF(N388="nulová",J388,0)</f>
        <v>0</v>
      </c>
      <c r="BJ388" s="19" t="s">
        <v>80</v>
      </c>
      <c r="BK388" s="227">
        <f>ROUND(I388*H388,2)</f>
        <v>0</v>
      </c>
      <c r="BL388" s="19" t="s">
        <v>135</v>
      </c>
      <c r="BM388" s="226" t="s">
        <v>881</v>
      </c>
    </row>
    <row r="389" s="2" customFormat="1">
      <c r="A389" s="40"/>
      <c r="B389" s="41"/>
      <c r="C389" s="42"/>
      <c r="D389" s="228" t="s">
        <v>196</v>
      </c>
      <c r="E389" s="42"/>
      <c r="F389" s="229" t="s">
        <v>882</v>
      </c>
      <c r="G389" s="42"/>
      <c r="H389" s="42"/>
      <c r="I389" s="230"/>
      <c r="J389" s="42"/>
      <c r="K389" s="42"/>
      <c r="L389" s="46"/>
      <c r="M389" s="231"/>
      <c r="N389" s="232"/>
      <c r="O389" s="86"/>
      <c r="P389" s="86"/>
      <c r="Q389" s="86"/>
      <c r="R389" s="86"/>
      <c r="S389" s="86"/>
      <c r="T389" s="87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T389" s="19" t="s">
        <v>196</v>
      </c>
      <c r="AU389" s="19" t="s">
        <v>82</v>
      </c>
    </row>
    <row r="390" s="13" customFormat="1">
      <c r="A390" s="13"/>
      <c r="B390" s="233"/>
      <c r="C390" s="234"/>
      <c r="D390" s="235" t="s">
        <v>198</v>
      </c>
      <c r="E390" s="236" t="s">
        <v>19</v>
      </c>
      <c r="F390" s="237" t="s">
        <v>655</v>
      </c>
      <c r="G390" s="234"/>
      <c r="H390" s="236" t="s">
        <v>19</v>
      </c>
      <c r="I390" s="238"/>
      <c r="J390" s="234"/>
      <c r="K390" s="234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198</v>
      </c>
      <c r="AU390" s="243" t="s">
        <v>82</v>
      </c>
      <c r="AV390" s="13" t="s">
        <v>80</v>
      </c>
      <c r="AW390" s="13" t="s">
        <v>35</v>
      </c>
      <c r="AX390" s="13" t="s">
        <v>73</v>
      </c>
      <c r="AY390" s="243" t="s">
        <v>188</v>
      </c>
    </row>
    <row r="391" s="14" customFormat="1">
      <c r="A391" s="14"/>
      <c r="B391" s="244"/>
      <c r="C391" s="245"/>
      <c r="D391" s="235" t="s">
        <v>198</v>
      </c>
      <c r="E391" s="246" t="s">
        <v>19</v>
      </c>
      <c r="F391" s="247" t="s">
        <v>865</v>
      </c>
      <c r="G391" s="245"/>
      <c r="H391" s="248">
        <v>16.039999999999999</v>
      </c>
      <c r="I391" s="249"/>
      <c r="J391" s="245"/>
      <c r="K391" s="245"/>
      <c r="L391" s="250"/>
      <c r="M391" s="251"/>
      <c r="N391" s="252"/>
      <c r="O391" s="252"/>
      <c r="P391" s="252"/>
      <c r="Q391" s="252"/>
      <c r="R391" s="252"/>
      <c r="S391" s="252"/>
      <c r="T391" s="253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4" t="s">
        <v>198</v>
      </c>
      <c r="AU391" s="254" t="s">
        <v>82</v>
      </c>
      <c r="AV391" s="14" t="s">
        <v>82</v>
      </c>
      <c r="AW391" s="14" t="s">
        <v>35</v>
      </c>
      <c r="AX391" s="14" t="s">
        <v>73</v>
      </c>
      <c r="AY391" s="254" t="s">
        <v>188</v>
      </c>
    </row>
    <row r="392" s="14" customFormat="1">
      <c r="A392" s="14"/>
      <c r="B392" s="244"/>
      <c r="C392" s="245"/>
      <c r="D392" s="235" t="s">
        <v>198</v>
      </c>
      <c r="E392" s="246" t="s">
        <v>19</v>
      </c>
      <c r="F392" s="247" t="s">
        <v>866</v>
      </c>
      <c r="G392" s="245"/>
      <c r="H392" s="248">
        <v>15.128</v>
      </c>
      <c r="I392" s="249"/>
      <c r="J392" s="245"/>
      <c r="K392" s="245"/>
      <c r="L392" s="250"/>
      <c r="M392" s="251"/>
      <c r="N392" s="252"/>
      <c r="O392" s="252"/>
      <c r="P392" s="252"/>
      <c r="Q392" s="252"/>
      <c r="R392" s="252"/>
      <c r="S392" s="252"/>
      <c r="T392" s="253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4" t="s">
        <v>198</v>
      </c>
      <c r="AU392" s="254" t="s">
        <v>82</v>
      </c>
      <c r="AV392" s="14" t="s">
        <v>82</v>
      </c>
      <c r="AW392" s="14" t="s">
        <v>35</v>
      </c>
      <c r="AX392" s="14" t="s">
        <v>73</v>
      </c>
      <c r="AY392" s="254" t="s">
        <v>188</v>
      </c>
    </row>
    <row r="393" s="14" customFormat="1">
      <c r="A393" s="14"/>
      <c r="B393" s="244"/>
      <c r="C393" s="245"/>
      <c r="D393" s="235" t="s">
        <v>198</v>
      </c>
      <c r="E393" s="246" t="s">
        <v>19</v>
      </c>
      <c r="F393" s="247" t="s">
        <v>867</v>
      </c>
      <c r="G393" s="245"/>
      <c r="H393" s="248">
        <v>15.282</v>
      </c>
      <c r="I393" s="249"/>
      <c r="J393" s="245"/>
      <c r="K393" s="245"/>
      <c r="L393" s="250"/>
      <c r="M393" s="251"/>
      <c r="N393" s="252"/>
      <c r="O393" s="252"/>
      <c r="P393" s="252"/>
      <c r="Q393" s="252"/>
      <c r="R393" s="252"/>
      <c r="S393" s="252"/>
      <c r="T393" s="25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4" t="s">
        <v>198</v>
      </c>
      <c r="AU393" s="254" t="s">
        <v>82</v>
      </c>
      <c r="AV393" s="14" t="s">
        <v>82</v>
      </c>
      <c r="AW393" s="14" t="s">
        <v>35</v>
      </c>
      <c r="AX393" s="14" t="s">
        <v>73</v>
      </c>
      <c r="AY393" s="254" t="s">
        <v>188</v>
      </c>
    </row>
    <row r="394" s="14" customFormat="1">
      <c r="A394" s="14"/>
      <c r="B394" s="244"/>
      <c r="C394" s="245"/>
      <c r="D394" s="235" t="s">
        <v>198</v>
      </c>
      <c r="E394" s="246" t="s">
        <v>19</v>
      </c>
      <c r="F394" s="247" t="s">
        <v>868</v>
      </c>
      <c r="G394" s="245"/>
      <c r="H394" s="248">
        <v>3.7240000000000002</v>
      </c>
      <c r="I394" s="249"/>
      <c r="J394" s="245"/>
      <c r="K394" s="245"/>
      <c r="L394" s="250"/>
      <c r="M394" s="251"/>
      <c r="N394" s="252"/>
      <c r="O394" s="252"/>
      <c r="P394" s="252"/>
      <c r="Q394" s="252"/>
      <c r="R394" s="252"/>
      <c r="S394" s="252"/>
      <c r="T394" s="253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4" t="s">
        <v>198</v>
      </c>
      <c r="AU394" s="254" t="s">
        <v>82</v>
      </c>
      <c r="AV394" s="14" t="s">
        <v>82</v>
      </c>
      <c r="AW394" s="14" t="s">
        <v>35</v>
      </c>
      <c r="AX394" s="14" t="s">
        <v>73</v>
      </c>
      <c r="AY394" s="254" t="s">
        <v>188</v>
      </c>
    </row>
    <row r="395" s="14" customFormat="1">
      <c r="A395" s="14"/>
      <c r="B395" s="244"/>
      <c r="C395" s="245"/>
      <c r="D395" s="235" t="s">
        <v>198</v>
      </c>
      <c r="E395" s="246" t="s">
        <v>19</v>
      </c>
      <c r="F395" s="247" t="s">
        <v>869</v>
      </c>
      <c r="G395" s="245"/>
      <c r="H395" s="248">
        <v>5.0919999999999996</v>
      </c>
      <c r="I395" s="249"/>
      <c r="J395" s="245"/>
      <c r="K395" s="245"/>
      <c r="L395" s="250"/>
      <c r="M395" s="251"/>
      <c r="N395" s="252"/>
      <c r="O395" s="252"/>
      <c r="P395" s="252"/>
      <c r="Q395" s="252"/>
      <c r="R395" s="252"/>
      <c r="S395" s="252"/>
      <c r="T395" s="253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4" t="s">
        <v>198</v>
      </c>
      <c r="AU395" s="254" t="s">
        <v>82</v>
      </c>
      <c r="AV395" s="14" t="s">
        <v>82</v>
      </c>
      <c r="AW395" s="14" t="s">
        <v>35</v>
      </c>
      <c r="AX395" s="14" t="s">
        <v>73</v>
      </c>
      <c r="AY395" s="254" t="s">
        <v>188</v>
      </c>
    </row>
    <row r="396" s="14" customFormat="1">
      <c r="A396" s="14"/>
      <c r="B396" s="244"/>
      <c r="C396" s="245"/>
      <c r="D396" s="235" t="s">
        <v>198</v>
      </c>
      <c r="E396" s="246" t="s">
        <v>19</v>
      </c>
      <c r="F396" s="247" t="s">
        <v>870</v>
      </c>
      <c r="G396" s="245"/>
      <c r="H396" s="248">
        <v>4</v>
      </c>
      <c r="I396" s="249"/>
      <c r="J396" s="245"/>
      <c r="K396" s="245"/>
      <c r="L396" s="250"/>
      <c r="M396" s="251"/>
      <c r="N396" s="252"/>
      <c r="O396" s="252"/>
      <c r="P396" s="252"/>
      <c r="Q396" s="252"/>
      <c r="R396" s="252"/>
      <c r="S396" s="252"/>
      <c r="T396" s="253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4" t="s">
        <v>198</v>
      </c>
      <c r="AU396" s="254" t="s">
        <v>82</v>
      </c>
      <c r="AV396" s="14" t="s">
        <v>82</v>
      </c>
      <c r="AW396" s="14" t="s">
        <v>35</v>
      </c>
      <c r="AX396" s="14" t="s">
        <v>73</v>
      </c>
      <c r="AY396" s="254" t="s">
        <v>188</v>
      </c>
    </row>
    <row r="397" s="14" customFormat="1">
      <c r="A397" s="14"/>
      <c r="B397" s="244"/>
      <c r="C397" s="245"/>
      <c r="D397" s="235" t="s">
        <v>198</v>
      </c>
      <c r="E397" s="246" t="s">
        <v>19</v>
      </c>
      <c r="F397" s="247" t="s">
        <v>871</v>
      </c>
      <c r="G397" s="245"/>
      <c r="H397" s="248">
        <v>5.6239999999999997</v>
      </c>
      <c r="I397" s="249"/>
      <c r="J397" s="245"/>
      <c r="K397" s="245"/>
      <c r="L397" s="250"/>
      <c r="M397" s="251"/>
      <c r="N397" s="252"/>
      <c r="O397" s="252"/>
      <c r="P397" s="252"/>
      <c r="Q397" s="252"/>
      <c r="R397" s="252"/>
      <c r="S397" s="252"/>
      <c r="T397" s="253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4" t="s">
        <v>198</v>
      </c>
      <c r="AU397" s="254" t="s">
        <v>82</v>
      </c>
      <c r="AV397" s="14" t="s">
        <v>82</v>
      </c>
      <c r="AW397" s="14" t="s">
        <v>35</v>
      </c>
      <c r="AX397" s="14" t="s">
        <v>73</v>
      </c>
      <c r="AY397" s="254" t="s">
        <v>188</v>
      </c>
    </row>
    <row r="398" s="14" customFormat="1">
      <c r="A398" s="14"/>
      <c r="B398" s="244"/>
      <c r="C398" s="245"/>
      <c r="D398" s="235" t="s">
        <v>198</v>
      </c>
      <c r="E398" s="246" t="s">
        <v>19</v>
      </c>
      <c r="F398" s="247" t="s">
        <v>871</v>
      </c>
      <c r="G398" s="245"/>
      <c r="H398" s="248">
        <v>5.6239999999999997</v>
      </c>
      <c r="I398" s="249"/>
      <c r="J398" s="245"/>
      <c r="K398" s="245"/>
      <c r="L398" s="250"/>
      <c r="M398" s="251"/>
      <c r="N398" s="252"/>
      <c r="O398" s="252"/>
      <c r="P398" s="252"/>
      <c r="Q398" s="252"/>
      <c r="R398" s="252"/>
      <c r="S398" s="252"/>
      <c r="T398" s="253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4" t="s">
        <v>198</v>
      </c>
      <c r="AU398" s="254" t="s">
        <v>82</v>
      </c>
      <c r="AV398" s="14" t="s">
        <v>82</v>
      </c>
      <c r="AW398" s="14" t="s">
        <v>35</v>
      </c>
      <c r="AX398" s="14" t="s">
        <v>73</v>
      </c>
      <c r="AY398" s="254" t="s">
        <v>188</v>
      </c>
    </row>
    <row r="399" s="14" customFormat="1">
      <c r="A399" s="14"/>
      <c r="B399" s="244"/>
      <c r="C399" s="245"/>
      <c r="D399" s="235" t="s">
        <v>198</v>
      </c>
      <c r="E399" s="246" t="s">
        <v>19</v>
      </c>
      <c r="F399" s="247" t="s">
        <v>872</v>
      </c>
      <c r="G399" s="245"/>
      <c r="H399" s="248">
        <v>5.9199999999999999</v>
      </c>
      <c r="I399" s="249"/>
      <c r="J399" s="245"/>
      <c r="K399" s="245"/>
      <c r="L399" s="250"/>
      <c r="M399" s="251"/>
      <c r="N399" s="252"/>
      <c r="O399" s="252"/>
      <c r="P399" s="252"/>
      <c r="Q399" s="252"/>
      <c r="R399" s="252"/>
      <c r="S399" s="252"/>
      <c r="T399" s="253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4" t="s">
        <v>198</v>
      </c>
      <c r="AU399" s="254" t="s">
        <v>82</v>
      </c>
      <c r="AV399" s="14" t="s">
        <v>82</v>
      </c>
      <c r="AW399" s="14" t="s">
        <v>35</v>
      </c>
      <c r="AX399" s="14" t="s">
        <v>73</v>
      </c>
      <c r="AY399" s="254" t="s">
        <v>188</v>
      </c>
    </row>
    <row r="400" s="14" customFormat="1">
      <c r="A400" s="14"/>
      <c r="B400" s="244"/>
      <c r="C400" s="245"/>
      <c r="D400" s="235" t="s">
        <v>198</v>
      </c>
      <c r="E400" s="246" t="s">
        <v>19</v>
      </c>
      <c r="F400" s="247" t="s">
        <v>873</v>
      </c>
      <c r="G400" s="245"/>
      <c r="H400" s="248">
        <v>13.880000000000001</v>
      </c>
      <c r="I400" s="249"/>
      <c r="J400" s="245"/>
      <c r="K400" s="245"/>
      <c r="L400" s="250"/>
      <c r="M400" s="251"/>
      <c r="N400" s="252"/>
      <c r="O400" s="252"/>
      <c r="P400" s="252"/>
      <c r="Q400" s="252"/>
      <c r="R400" s="252"/>
      <c r="S400" s="252"/>
      <c r="T400" s="253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4" t="s">
        <v>198</v>
      </c>
      <c r="AU400" s="254" t="s">
        <v>82</v>
      </c>
      <c r="AV400" s="14" t="s">
        <v>82</v>
      </c>
      <c r="AW400" s="14" t="s">
        <v>35</v>
      </c>
      <c r="AX400" s="14" t="s">
        <v>73</v>
      </c>
      <c r="AY400" s="254" t="s">
        <v>188</v>
      </c>
    </row>
    <row r="401" s="14" customFormat="1">
      <c r="A401" s="14"/>
      <c r="B401" s="244"/>
      <c r="C401" s="245"/>
      <c r="D401" s="235" t="s">
        <v>198</v>
      </c>
      <c r="E401" s="246" t="s">
        <v>19</v>
      </c>
      <c r="F401" s="247" t="s">
        <v>874</v>
      </c>
      <c r="G401" s="245"/>
      <c r="H401" s="248">
        <v>5.2000000000000002</v>
      </c>
      <c r="I401" s="249"/>
      <c r="J401" s="245"/>
      <c r="K401" s="245"/>
      <c r="L401" s="250"/>
      <c r="M401" s="251"/>
      <c r="N401" s="252"/>
      <c r="O401" s="252"/>
      <c r="P401" s="252"/>
      <c r="Q401" s="252"/>
      <c r="R401" s="252"/>
      <c r="S401" s="252"/>
      <c r="T401" s="253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4" t="s">
        <v>198</v>
      </c>
      <c r="AU401" s="254" t="s">
        <v>82</v>
      </c>
      <c r="AV401" s="14" t="s">
        <v>82</v>
      </c>
      <c r="AW401" s="14" t="s">
        <v>35</v>
      </c>
      <c r="AX401" s="14" t="s">
        <v>73</v>
      </c>
      <c r="AY401" s="254" t="s">
        <v>188</v>
      </c>
    </row>
    <row r="402" s="14" customFormat="1">
      <c r="A402" s="14"/>
      <c r="B402" s="244"/>
      <c r="C402" s="245"/>
      <c r="D402" s="235" t="s">
        <v>198</v>
      </c>
      <c r="E402" s="246" t="s">
        <v>19</v>
      </c>
      <c r="F402" s="247" t="s">
        <v>875</v>
      </c>
      <c r="G402" s="245"/>
      <c r="H402" s="248">
        <v>31.32</v>
      </c>
      <c r="I402" s="249"/>
      <c r="J402" s="245"/>
      <c r="K402" s="245"/>
      <c r="L402" s="250"/>
      <c r="M402" s="251"/>
      <c r="N402" s="252"/>
      <c r="O402" s="252"/>
      <c r="P402" s="252"/>
      <c r="Q402" s="252"/>
      <c r="R402" s="252"/>
      <c r="S402" s="252"/>
      <c r="T402" s="253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4" t="s">
        <v>198</v>
      </c>
      <c r="AU402" s="254" t="s">
        <v>82</v>
      </c>
      <c r="AV402" s="14" t="s">
        <v>82</v>
      </c>
      <c r="AW402" s="14" t="s">
        <v>35</v>
      </c>
      <c r="AX402" s="14" t="s">
        <v>73</v>
      </c>
      <c r="AY402" s="254" t="s">
        <v>188</v>
      </c>
    </row>
    <row r="403" s="14" customFormat="1">
      <c r="A403" s="14"/>
      <c r="B403" s="244"/>
      <c r="C403" s="245"/>
      <c r="D403" s="235" t="s">
        <v>198</v>
      </c>
      <c r="E403" s="246" t="s">
        <v>19</v>
      </c>
      <c r="F403" s="247" t="s">
        <v>876</v>
      </c>
      <c r="G403" s="245"/>
      <c r="H403" s="248">
        <v>18.359999999999999</v>
      </c>
      <c r="I403" s="249"/>
      <c r="J403" s="245"/>
      <c r="K403" s="245"/>
      <c r="L403" s="250"/>
      <c r="M403" s="251"/>
      <c r="N403" s="252"/>
      <c r="O403" s="252"/>
      <c r="P403" s="252"/>
      <c r="Q403" s="252"/>
      <c r="R403" s="252"/>
      <c r="S403" s="252"/>
      <c r="T403" s="253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4" t="s">
        <v>198</v>
      </c>
      <c r="AU403" s="254" t="s">
        <v>82</v>
      </c>
      <c r="AV403" s="14" t="s">
        <v>82</v>
      </c>
      <c r="AW403" s="14" t="s">
        <v>35</v>
      </c>
      <c r="AX403" s="14" t="s">
        <v>73</v>
      </c>
      <c r="AY403" s="254" t="s">
        <v>188</v>
      </c>
    </row>
    <row r="404" s="14" customFormat="1">
      <c r="A404" s="14"/>
      <c r="B404" s="244"/>
      <c r="C404" s="245"/>
      <c r="D404" s="235" t="s">
        <v>198</v>
      </c>
      <c r="E404" s="246" t="s">
        <v>19</v>
      </c>
      <c r="F404" s="247" t="s">
        <v>876</v>
      </c>
      <c r="G404" s="245"/>
      <c r="H404" s="248">
        <v>18.359999999999999</v>
      </c>
      <c r="I404" s="249"/>
      <c r="J404" s="245"/>
      <c r="K404" s="245"/>
      <c r="L404" s="250"/>
      <c r="M404" s="251"/>
      <c r="N404" s="252"/>
      <c r="O404" s="252"/>
      <c r="P404" s="252"/>
      <c r="Q404" s="252"/>
      <c r="R404" s="252"/>
      <c r="S404" s="252"/>
      <c r="T404" s="253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4" t="s">
        <v>198</v>
      </c>
      <c r="AU404" s="254" t="s">
        <v>82</v>
      </c>
      <c r="AV404" s="14" t="s">
        <v>82</v>
      </c>
      <c r="AW404" s="14" t="s">
        <v>35</v>
      </c>
      <c r="AX404" s="14" t="s">
        <v>73</v>
      </c>
      <c r="AY404" s="254" t="s">
        <v>188</v>
      </c>
    </row>
    <row r="405" s="14" customFormat="1">
      <c r="A405" s="14"/>
      <c r="B405" s="244"/>
      <c r="C405" s="245"/>
      <c r="D405" s="235" t="s">
        <v>198</v>
      </c>
      <c r="E405" s="246" t="s">
        <v>19</v>
      </c>
      <c r="F405" s="247" t="s">
        <v>877</v>
      </c>
      <c r="G405" s="245"/>
      <c r="H405" s="248">
        <v>18.48</v>
      </c>
      <c r="I405" s="249"/>
      <c r="J405" s="245"/>
      <c r="K405" s="245"/>
      <c r="L405" s="250"/>
      <c r="M405" s="251"/>
      <c r="N405" s="252"/>
      <c r="O405" s="252"/>
      <c r="P405" s="252"/>
      <c r="Q405" s="252"/>
      <c r="R405" s="252"/>
      <c r="S405" s="252"/>
      <c r="T405" s="253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4" t="s">
        <v>198</v>
      </c>
      <c r="AU405" s="254" t="s">
        <v>82</v>
      </c>
      <c r="AV405" s="14" t="s">
        <v>82</v>
      </c>
      <c r="AW405" s="14" t="s">
        <v>35</v>
      </c>
      <c r="AX405" s="14" t="s">
        <v>73</v>
      </c>
      <c r="AY405" s="254" t="s">
        <v>188</v>
      </c>
    </row>
    <row r="406" s="14" customFormat="1">
      <c r="A406" s="14"/>
      <c r="B406" s="244"/>
      <c r="C406" s="245"/>
      <c r="D406" s="235" t="s">
        <v>198</v>
      </c>
      <c r="E406" s="246" t="s">
        <v>19</v>
      </c>
      <c r="F406" s="247" t="s">
        <v>878</v>
      </c>
      <c r="G406" s="245"/>
      <c r="H406" s="248">
        <v>34.299999999999997</v>
      </c>
      <c r="I406" s="249"/>
      <c r="J406" s="245"/>
      <c r="K406" s="245"/>
      <c r="L406" s="250"/>
      <c r="M406" s="251"/>
      <c r="N406" s="252"/>
      <c r="O406" s="252"/>
      <c r="P406" s="252"/>
      <c r="Q406" s="252"/>
      <c r="R406" s="252"/>
      <c r="S406" s="252"/>
      <c r="T406" s="253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4" t="s">
        <v>198</v>
      </c>
      <c r="AU406" s="254" t="s">
        <v>82</v>
      </c>
      <c r="AV406" s="14" t="s">
        <v>82</v>
      </c>
      <c r="AW406" s="14" t="s">
        <v>35</v>
      </c>
      <c r="AX406" s="14" t="s">
        <v>73</v>
      </c>
      <c r="AY406" s="254" t="s">
        <v>188</v>
      </c>
    </row>
    <row r="407" s="15" customFormat="1">
      <c r="A407" s="15"/>
      <c r="B407" s="255"/>
      <c r="C407" s="256"/>
      <c r="D407" s="235" t="s">
        <v>198</v>
      </c>
      <c r="E407" s="257" t="s">
        <v>19</v>
      </c>
      <c r="F407" s="258" t="s">
        <v>229</v>
      </c>
      <c r="G407" s="256"/>
      <c r="H407" s="259">
        <v>216.334</v>
      </c>
      <c r="I407" s="260"/>
      <c r="J407" s="256"/>
      <c r="K407" s="256"/>
      <c r="L407" s="261"/>
      <c r="M407" s="262"/>
      <c r="N407" s="263"/>
      <c r="O407" s="263"/>
      <c r="P407" s="263"/>
      <c r="Q407" s="263"/>
      <c r="R407" s="263"/>
      <c r="S407" s="263"/>
      <c r="T407" s="264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65" t="s">
        <v>198</v>
      </c>
      <c r="AU407" s="265" t="s">
        <v>82</v>
      </c>
      <c r="AV407" s="15" t="s">
        <v>135</v>
      </c>
      <c r="AW407" s="15" t="s">
        <v>35</v>
      </c>
      <c r="AX407" s="15" t="s">
        <v>80</v>
      </c>
      <c r="AY407" s="265" t="s">
        <v>188</v>
      </c>
    </row>
    <row r="408" s="2" customFormat="1" ht="24.15" customHeight="1">
      <c r="A408" s="40"/>
      <c r="B408" s="41"/>
      <c r="C408" s="215" t="s">
        <v>630</v>
      </c>
      <c r="D408" s="215" t="s">
        <v>190</v>
      </c>
      <c r="E408" s="216" t="s">
        <v>883</v>
      </c>
      <c r="F408" s="217" t="s">
        <v>884</v>
      </c>
      <c r="G408" s="218" t="s">
        <v>243</v>
      </c>
      <c r="H408" s="219">
        <v>19.282</v>
      </c>
      <c r="I408" s="220"/>
      <c r="J408" s="221">
        <f>ROUND(I408*H408,2)</f>
        <v>0</v>
      </c>
      <c r="K408" s="217" t="s">
        <v>194</v>
      </c>
      <c r="L408" s="46"/>
      <c r="M408" s="222" t="s">
        <v>19</v>
      </c>
      <c r="N408" s="223" t="s">
        <v>44</v>
      </c>
      <c r="O408" s="86"/>
      <c r="P408" s="224">
        <f>O408*H408</f>
        <v>0</v>
      </c>
      <c r="Q408" s="224">
        <v>0.0013400000000000001</v>
      </c>
      <c r="R408" s="224">
        <f>Q408*H408</f>
        <v>0.025837880000000001</v>
      </c>
      <c r="S408" s="224">
        <v>0</v>
      </c>
      <c r="T408" s="225">
        <f>S408*H408</f>
        <v>0</v>
      </c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R408" s="226" t="s">
        <v>135</v>
      </c>
      <c r="AT408" s="226" t="s">
        <v>190</v>
      </c>
      <c r="AU408" s="226" t="s">
        <v>82</v>
      </c>
      <c r="AY408" s="19" t="s">
        <v>188</v>
      </c>
      <c r="BE408" s="227">
        <f>IF(N408="základní",J408,0)</f>
        <v>0</v>
      </c>
      <c r="BF408" s="227">
        <f>IF(N408="snížená",J408,0)</f>
        <v>0</v>
      </c>
      <c r="BG408" s="227">
        <f>IF(N408="zákl. přenesená",J408,0)</f>
        <v>0</v>
      </c>
      <c r="BH408" s="227">
        <f>IF(N408="sníž. přenesená",J408,0)</f>
        <v>0</v>
      </c>
      <c r="BI408" s="227">
        <f>IF(N408="nulová",J408,0)</f>
        <v>0</v>
      </c>
      <c r="BJ408" s="19" t="s">
        <v>80</v>
      </c>
      <c r="BK408" s="227">
        <f>ROUND(I408*H408,2)</f>
        <v>0</v>
      </c>
      <c r="BL408" s="19" t="s">
        <v>135</v>
      </c>
      <c r="BM408" s="226" t="s">
        <v>885</v>
      </c>
    </row>
    <row r="409" s="2" customFormat="1">
      <c r="A409" s="40"/>
      <c r="B409" s="41"/>
      <c r="C409" s="42"/>
      <c r="D409" s="228" t="s">
        <v>196</v>
      </c>
      <c r="E409" s="42"/>
      <c r="F409" s="229" t="s">
        <v>886</v>
      </c>
      <c r="G409" s="42"/>
      <c r="H409" s="42"/>
      <c r="I409" s="230"/>
      <c r="J409" s="42"/>
      <c r="K409" s="42"/>
      <c r="L409" s="46"/>
      <c r="M409" s="231"/>
      <c r="N409" s="232"/>
      <c r="O409" s="86"/>
      <c r="P409" s="86"/>
      <c r="Q409" s="86"/>
      <c r="R409" s="86"/>
      <c r="S409" s="86"/>
      <c r="T409" s="87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T409" s="19" t="s">
        <v>196</v>
      </c>
      <c r="AU409" s="19" t="s">
        <v>82</v>
      </c>
    </row>
    <row r="410" s="13" customFormat="1">
      <c r="A410" s="13"/>
      <c r="B410" s="233"/>
      <c r="C410" s="234"/>
      <c r="D410" s="235" t="s">
        <v>198</v>
      </c>
      <c r="E410" s="236" t="s">
        <v>19</v>
      </c>
      <c r="F410" s="237" t="s">
        <v>655</v>
      </c>
      <c r="G410" s="234"/>
      <c r="H410" s="236" t="s">
        <v>19</v>
      </c>
      <c r="I410" s="238"/>
      <c r="J410" s="234"/>
      <c r="K410" s="234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198</v>
      </c>
      <c r="AU410" s="243" t="s">
        <v>82</v>
      </c>
      <c r="AV410" s="13" t="s">
        <v>80</v>
      </c>
      <c r="AW410" s="13" t="s">
        <v>35</v>
      </c>
      <c r="AX410" s="13" t="s">
        <v>73</v>
      </c>
      <c r="AY410" s="243" t="s">
        <v>188</v>
      </c>
    </row>
    <row r="411" s="14" customFormat="1">
      <c r="A411" s="14"/>
      <c r="B411" s="244"/>
      <c r="C411" s="245"/>
      <c r="D411" s="235" t="s">
        <v>198</v>
      </c>
      <c r="E411" s="246" t="s">
        <v>19</v>
      </c>
      <c r="F411" s="247" t="s">
        <v>867</v>
      </c>
      <c r="G411" s="245"/>
      <c r="H411" s="248">
        <v>15.282</v>
      </c>
      <c r="I411" s="249"/>
      <c r="J411" s="245"/>
      <c r="K411" s="245"/>
      <c r="L411" s="250"/>
      <c r="M411" s="251"/>
      <c r="N411" s="252"/>
      <c r="O411" s="252"/>
      <c r="P411" s="252"/>
      <c r="Q411" s="252"/>
      <c r="R411" s="252"/>
      <c r="S411" s="252"/>
      <c r="T411" s="253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4" t="s">
        <v>198</v>
      </c>
      <c r="AU411" s="254" t="s">
        <v>82</v>
      </c>
      <c r="AV411" s="14" t="s">
        <v>82</v>
      </c>
      <c r="AW411" s="14" t="s">
        <v>35</v>
      </c>
      <c r="AX411" s="14" t="s">
        <v>73</v>
      </c>
      <c r="AY411" s="254" t="s">
        <v>188</v>
      </c>
    </row>
    <row r="412" s="14" customFormat="1">
      <c r="A412" s="14"/>
      <c r="B412" s="244"/>
      <c r="C412" s="245"/>
      <c r="D412" s="235" t="s">
        <v>198</v>
      </c>
      <c r="E412" s="246" t="s">
        <v>19</v>
      </c>
      <c r="F412" s="247" t="s">
        <v>870</v>
      </c>
      <c r="G412" s="245"/>
      <c r="H412" s="248">
        <v>4</v>
      </c>
      <c r="I412" s="249"/>
      <c r="J412" s="245"/>
      <c r="K412" s="245"/>
      <c r="L412" s="250"/>
      <c r="M412" s="251"/>
      <c r="N412" s="252"/>
      <c r="O412" s="252"/>
      <c r="P412" s="252"/>
      <c r="Q412" s="252"/>
      <c r="R412" s="252"/>
      <c r="S412" s="252"/>
      <c r="T412" s="253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4" t="s">
        <v>198</v>
      </c>
      <c r="AU412" s="254" t="s">
        <v>82</v>
      </c>
      <c r="AV412" s="14" t="s">
        <v>82</v>
      </c>
      <c r="AW412" s="14" t="s">
        <v>35</v>
      </c>
      <c r="AX412" s="14" t="s">
        <v>73</v>
      </c>
      <c r="AY412" s="254" t="s">
        <v>188</v>
      </c>
    </row>
    <row r="413" s="15" customFormat="1">
      <c r="A413" s="15"/>
      <c r="B413" s="255"/>
      <c r="C413" s="256"/>
      <c r="D413" s="235" t="s">
        <v>198</v>
      </c>
      <c r="E413" s="257" t="s">
        <v>19</v>
      </c>
      <c r="F413" s="258" t="s">
        <v>229</v>
      </c>
      <c r="G413" s="256"/>
      <c r="H413" s="259">
        <v>19.282</v>
      </c>
      <c r="I413" s="260"/>
      <c r="J413" s="256"/>
      <c r="K413" s="256"/>
      <c r="L413" s="261"/>
      <c r="M413" s="262"/>
      <c r="N413" s="263"/>
      <c r="O413" s="263"/>
      <c r="P413" s="263"/>
      <c r="Q413" s="263"/>
      <c r="R413" s="263"/>
      <c r="S413" s="263"/>
      <c r="T413" s="264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T413" s="265" t="s">
        <v>198</v>
      </c>
      <c r="AU413" s="265" t="s">
        <v>82</v>
      </c>
      <c r="AV413" s="15" t="s">
        <v>135</v>
      </c>
      <c r="AW413" s="15" t="s">
        <v>35</v>
      </c>
      <c r="AX413" s="15" t="s">
        <v>80</v>
      </c>
      <c r="AY413" s="265" t="s">
        <v>188</v>
      </c>
    </row>
    <row r="414" s="2" customFormat="1" ht="24.15" customHeight="1">
      <c r="A414" s="40"/>
      <c r="B414" s="41"/>
      <c r="C414" s="215" t="s">
        <v>647</v>
      </c>
      <c r="D414" s="215" t="s">
        <v>190</v>
      </c>
      <c r="E414" s="216" t="s">
        <v>887</v>
      </c>
      <c r="F414" s="217" t="s">
        <v>888</v>
      </c>
      <c r="G414" s="218" t="s">
        <v>243</v>
      </c>
      <c r="H414" s="219">
        <v>19.282</v>
      </c>
      <c r="I414" s="220"/>
      <c r="J414" s="221">
        <f>ROUND(I414*H414,2)</f>
        <v>0</v>
      </c>
      <c r="K414" s="217" t="s">
        <v>194</v>
      </c>
      <c r="L414" s="46"/>
      <c r="M414" s="222" t="s">
        <v>19</v>
      </c>
      <c r="N414" s="223" t="s">
        <v>44</v>
      </c>
      <c r="O414" s="86"/>
      <c r="P414" s="224">
        <f>O414*H414</f>
        <v>0</v>
      </c>
      <c r="Q414" s="224">
        <v>0</v>
      </c>
      <c r="R414" s="224">
        <f>Q414*H414</f>
        <v>0</v>
      </c>
      <c r="S414" s="224">
        <v>0</v>
      </c>
      <c r="T414" s="225">
        <f>S414*H414</f>
        <v>0</v>
      </c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R414" s="226" t="s">
        <v>135</v>
      </c>
      <c r="AT414" s="226" t="s">
        <v>190</v>
      </c>
      <c r="AU414" s="226" t="s">
        <v>82</v>
      </c>
      <c r="AY414" s="19" t="s">
        <v>188</v>
      </c>
      <c r="BE414" s="227">
        <f>IF(N414="základní",J414,0)</f>
        <v>0</v>
      </c>
      <c r="BF414" s="227">
        <f>IF(N414="snížená",J414,0)</f>
        <v>0</v>
      </c>
      <c r="BG414" s="227">
        <f>IF(N414="zákl. přenesená",J414,0)</f>
        <v>0</v>
      </c>
      <c r="BH414" s="227">
        <f>IF(N414="sníž. přenesená",J414,0)</f>
        <v>0</v>
      </c>
      <c r="BI414" s="227">
        <f>IF(N414="nulová",J414,0)</f>
        <v>0</v>
      </c>
      <c r="BJ414" s="19" t="s">
        <v>80</v>
      </c>
      <c r="BK414" s="227">
        <f>ROUND(I414*H414,2)</f>
        <v>0</v>
      </c>
      <c r="BL414" s="19" t="s">
        <v>135</v>
      </c>
      <c r="BM414" s="226" t="s">
        <v>889</v>
      </c>
    </row>
    <row r="415" s="2" customFormat="1">
      <c r="A415" s="40"/>
      <c r="B415" s="41"/>
      <c r="C415" s="42"/>
      <c r="D415" s="228" t="s">
        <v>196</v>
      </c>
      <c r="E415" s="42"/>
      <c r="F415" s="229" t="s">
        <v>890</v>
      </c>
      <c r="G415" s="42"/>
      <c r="H415" s="42"/>
      <c r="I415" s="230"/>
      <c r="J415" s="42"/>
      <c r="K415" s="42"/>
      <c r="L415" s="46"/>
      <c r="M415" s="231"/>
      <c r="N415" s="232"/>
      <c r="O415" s="86"/>
      <c r="P415" s="86"/>
      <c r="Q415" s="86"/>
      <c r="R415" s="86"/>
      <c r="S415" s="86"/>
      <c r="T415" s="87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T415" s="19" t="s">
        <v>196</v>
      </c>
      <c r="AU415" s="19" t="s">
        <v>82</v>
      </c>
    </row>
    <row r="416" s="13" customFormat="1">
      <c r="A416" s="13"/>
      <c r="B416" s="233"/>
      <c r="C416" s="234"/>
      <c r="D416" s="235" t="s">
        <v>198</v>
      </c>
      <c r="E416" s="236" t="s">
        <v>19</v>
      </c>
      <c r="F416" s="237" t="s">
        <v>655</v>
      </c>
      <c r="G416" s="234"/>
      <c r="H416" s="236" t="s">
        <v>19</v>
      </c>
      <c r="I416" s="238"/>
      <c r="J416" s="234"/>
      <c r="K416" s="234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198</v>
      </c>
      <c r="AU416" s="243" t="s">
        <v>82</v>
      </c>
      <c r="AV416" s="13" t="s">
        <v>80</v>
      </c>
      <c r="AW416" s="13" t="s">
        <v>35</v>
      </c>
      <c r="AX416" s="13" t="s">
        <v>73</v>
      </c>
      <c r="AY416" s="243" t="s">
        <v>188</v>
      </c>
    </row>
    <row r="417" s="14" customFormat="1">
      <c r="A417" s="14"/>
      <c r="B417" s="244"/>
      <c r="C417" s="245"/>
      <c r="D417" s="235" t="s">
        <v>198</v>
      </c>
      <c r="E417" s="246" t="s">
        <v>19</v>
      </c>
      <c r="F417" s="247" t="s">
        <v>867</v>
      </c>
      <c r="G417" s="245"/>
      <c r="H417" s="248">
        <v>15.282</v>
      </c>
      <c r="I417" s="249"/>
      <c r="J417" s="245"/>
      <c r="K417" s="245"/>
      <c r="L417" s="250"/>
      <c r="M417" s="251"/>
      <c r="N417" s="252"/>
      <c r="O417" s="252"/>
      <c r="P417" s="252"/>
      <c r="Q417" s="252"/>
      <c r="R417" s="252"/>
      <c r="S417" s="252"/>
      <c r="T417" s="253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4" t="s">
        <v>198</v>
      </c>
      <c r="AU417" s="254" t="s">
        <v>82</v>
      </c>
      <c r="AV417" s="14" t="s">
        <v>82</v>
      </c>
      <c r="AW417" s="14" t="s">
        <v>35</v>
      </c>
      <c r="AX417" s="14" t="s">
        <v>73</v>
      </c>
      <c r="AY417" s="254" t="s">
        <v>188</v>
      </c>
    </row>
    <row r="418" s="14" customFormat="1">
      <c r="A418" s="14"/>
      <c r="B418" s="244"/>
      <c r="C418" s="245"/>
      <c r="D418" s="235" t="s">
        <v>198</v>
      </c>
      <c r="E418" s="246" t="s">
        <v>19</v>
      </c>
      <c r="F418" s="247" t="s">
        <v>870</v>
      </c>
      <c r="G418" s="245"/>
      <c r="H418" s="248">
        <v>4</v>
      </c>
      <c r="I418" s="249"/>
      <c r="J418" s="245"/>
      <c r="K418" s="245"/>
      <c r="L418" s="250"/>
      <c r="M418" s="251"/>
      <c r="N418" s="252"/>
      <c r="O418" s="252"/>
      <c r="P418" s="252"/>
      <c r="Q418" s="252"/>
      <c r="R418" s="252"/>
      <c r="S418" s="252"/>
      <c r="T418" s="253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4" t="s">
        <v>198</v>
      </c>
      <c r="AU418" s="254" t="s">
        <v>82</v>
      </c>
      <c r="AV418" s="14" t="s">
        <v>82</v>
      </c>
      <c r="AW418" s="14" t="s">
        <v>35</v>
      </c>
      <c r="AX418" s="14" t="s">
        <v>73</v>
      </c>
      <c r="AY418" s="254" t="s">
        <v>188</v>
      </c>
    </row>
    <row r="419" s="15" customFormat="1">
      <c r="A419" s="15"/>
      <c r="B419" s="255"/>
      <c r="C419" s="256"/>
      <c r="D419" s="235" t="s">
        <v>198</v>
      </c>
      <c r="E419" s="257" t="s">
        <v>19</v>
      </c>
      <c r="F419" s="258" t="s">
        <v>229</v>
      </c>
      <c r="G419" s="256"/>
      <c r="H419" s="259">
        <v>19.282</v>
      </c>
      <c r="I419" s="260"/>
      <c r="J419" s="256"/>
      <c r="K419" s="256"/>
      <c r="L419" s="261"/>
      <c r="M419" s="262"/>
      <c r="N419" s="263"/>
      <c r="O419" s="263"/>
      <c r="P419" s="263"/>
      <c r="Q419" s="263"/>
      <c r="R419" s="263"/>
      <c r="S419" s="263"/>
      <c r="T419" s="264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T419" s="265" t="s">
        <v>198</v>
      </c>
      <c r="AU419" s="265" t="s">
        <v>82</v>
      </c>
      <c r="AV419" s="15" t="s">
        <v>135</v>
      </c>
      <c r="AW419" s="15" t="s">
        <v>35</v>
      </c>
      <c r="AX419" s="15" t="s">
        <v>80</v>
      </c>
      <c r="AY419" s="265" t="s">
        <v>188</v>
      </c>
    </row>
    <row r="420" s="2" customFormat="1" ht="24.15" customHeight="1">
      <c r="A420" s="40"/>
      <c r="B420" s="41"/>
      <c r="C420" s="215" t="s">
        <v>891</v>
      </c>
      <c r="D420" s="215" t="s">
        <v>190</v>
      </c>
      <c r="E420" s="216" t="s">
        <v>892</v>
      </c>
      <c r="F420" s="217" t="s">
        <v>893</v>
      </c>
      <c r="G420" s="218" t="s">
        <v>243</v>
      </c>
      <c r="H420" s="219">
        <v>44.700000000000003</v>
      </c>
      <c r="I420" s="220"/>
      <c r="J420" s="221">
        <f>ROUND(I420*H420,2)</f>
        <v>0</v>
      </c>
      <c r="K420" s="217" t="s">
        <v>194</v>
      </c>
      <c r="L420" s="46"/>
      <c r="M420" s="222" t="s">
        <v>19</v>
      </c>
      <c r="N420" s="223" t="s">
        <v>44</v>
      </c>
      <c r="O420" s="86"/>
      <c r="P420" s="224">
        <f>O420*H420</f>
        <v>0</v>
      </c>
      <c r="Q420" s="224">
        <v>0.0015</v>
      </c>
      <c r="R420" s="224">
        <f>Q420*H420</f>
        <v>0.067050000000000012</v>
      </c>
      <c r="S420" s="224">
        <v>0</v>
      </c>
      <c r="T420" s="225">
        <f>S420*H420</f>
        <v>0</v>
      </c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R420" s="226" t="s">
        <v>135</v>
      </c>
      <c r="AT420" s="226" t="s">
        <v>190</v>
      </c>
      <c r="AU420" s="226" t="s">
        <v>82</v>
      </c>
      <c r="AY420" s="19" t="s">
        <v>188</v>
      </c>
      <c r="BE420" s="227">
        <f>IF(N420="základní",J420,0)</f>
        <v>0</v>
      </c>
      <c r="BF420" s="227">
        <f>IF(N420="snížená",J420,0)</f>
        <v>0</v>
      </c>
      <c r="BG420" s="227">
        <f>IF(N420="zákl. přenesená",J420,0)</f>
        <v>0</v>
      </c>
      <c r="BH420" s="227">
        <f>IF(N420="sníž. přenesená",J420,0)</f>
        <v>0</v>
      </c>
      <c r="BI420" s="227">
        <f>IF(N420="nulová",J420,0)</f>
        <v>0</v>
      </c>
      <c r="BJ420" s="19" t="s">
        <v>80</v>
      </c>
      <c r="BK420" s="227">
        <f>ROUND(I420*H420,2)</f>
        <v>0</v>
      </c>
      <c r="BL420" s="19" t="s">
        <v>135</v>
      </c>
      <c r="BM420" s="226" t="s">
        <v>894</v>
      </c>
    </row>
    <row r="421" s="2" customFormat="1">
      <c r="A421" s="40"/>
      <c r="B421" s="41"/>
      <c r="C421" s="42"/>
      <c r="D421" s="228" t="s">
        <v>196</v>
      </c>
      <c r="E421" s="42"/>
      <c r="F421" s="229" t="s">
        <v>895</v>
      </c>
      <c r="G421" s="42"/>
      <c r="H421" s="42"/>
      <c r="I421" s="230"/>
      <c r="J421" s="42"/>
      <c r="K421" s="42"/>
      <c r="L421" s="46"/>
      <c r="M421" s="231"/>
      <c r="N421" s="232"/>
      <c r="O421" s="86"/>
      <c r="P421" s="86"/>
      <c r="Q421" s="86"/>
      <c r="R421" s="86"/>
      <c r="S421" s="86"/>
      <c r="T421" s="87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T421" s="19" t="s">
        <v>196</v>
      </c>
      <c r="AU421" s="19" t="s">
        <v>82</v>
      </c>
    </row>
    <row r="422" s="13" customFormat="1">
      <c r="A422" s="13"/>
      <c r="B422" s="233"/>
      <c r="C422" s="234"/>
      <c r="D422" s="235" t="s">
        <v>198</v>
      </c>
      <c r="E422" s="236" t="s">
        <v>19</v>
      </c>
      <c r="F422" s="237" t="s">
        <v>655</v>
      </c>
      <c r="G422" s="234"/>
      <c r="H422" s="236" t="s">
        <v>19</v>
      </c>
      <c r="I422" s="238"/>
      <c r="J422" s="234"/>
      <c r="K422" s="234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198</v>
      </c>
      <c r="AU422" s="243" t="s">
        <v>82</v>
      </c>
      <c r="AV422" s="13" t="s">
        <v>80</v>
      </c>
      <c r="AW422" s="13" t="s">
        <v>35</v>
      </c>
      <c r="AX422" s="13" t="s">
        <v>73</v>
      </c>
      <c r="AY422" s="243" t="s">
        <v>188</v>
      </c>
    </row>
    <row r="423" s="14" customFormat="1">
      <c r="A423" s="14"/>
      <c r="B423" s="244"/>
      <c r="C423" s="245"/>
      <c r="D423" s="235" t="s">
        <v>198</v>
      </c>
      <c r="E423" s="246" t="s">
        <v>19</v>
      </c>
      <c r="F423" s="247" t="s">
        <v>874</v>
      </c>
      <c r="G423" s="245"/>
      <c r="H423" s="248">
        <v>5.2000000000000002</v>
      </c>
      <c r="I423" s="249"/>
      <c r="J423" s="245"/>
      <c r="K423" s="245"/>
      <c r="L423" s="250"/>
      <c r="M423" s="251"/>
      <c r="N423" s="252"/>
      <c r="O423" s="252"/>
      <c r="P423" s="252"/>
      <c r="Q423" s="252"/>
      <c r="R423" s="252"/>
      <c r="S423" s="252"/>
      <c r="T423" s="253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4" t="s">
        <v>198</v>
      </c>
      <c r="AU423" s="254" t="s">
        <v>82</v>
      </c>
      <c r="AV423" s="14" t="s">
        <v>82</v>
      </c>
      <c r="AW423" s="14" t="s">
        <v>35</v>
      </c>
      <c r="AX423" s="14" t="s">
        <v>73</v>
      </c>
      <c r="AY423" s="254" t="s">
        <v>188</v>
      </c>
    </row>
    <row r="424" s="14" customFormat="1">
      <c r="A424" s="14"/>
      <c r="B424" s="244"/>
      <c r="C424" s="245"/>
      <c r="D424" s="235" t="s">
        <v>198</v>
      </c>
      <c r="E424" s="246" t="s">
        <v>19</v>
      </c>
      <c r="F424" s="247" t="s">
        <v>874</v>
      </c>
      <c r="G424" s="245"/>
      <c r="H424" s="248">
        <v>5.2000000000000002</v>
      </c>
      <c r="I424" s="249"/>
      <c r="J424" s="245"/>
      <c r="K424" s="245"/>
      <c r="L424" s="250"/>
      <c r="M424" s="251"/>
      <c r="N424" s="252"/>
      <c r="O424" s="252"/>
      <c r="P424" s="252"/>
      <c r="Q424" s="252"/>
      <c r="R424" s="252"/>
      <c r="S424" s="252"/>
      <c r="T424" s="253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4" t="s">
        <v>198</v>
      </c>
      <c r="AU424" s="254" t="s">
        <v>82</v>
      </c>
      <c r="AV424" s="14" t="s">
        <v>82</v>
      </c>
      <c r="AW424" s="14" t="s">
        <v>35</v>
      </c>
      <c r="AX424" s="14" t="s">
        <v>73</v>
      </c>
      <c r="AY424" s="254" t="s">
        <v>188</v>
      </c>
    </row>
    <row r="425" s="14" customFormat="1">
      <c r="A425" s="14"/>
      <c r="B425" s="244"/>
      <c r="C425" s="245"/>
      <c r="D425" s="235" t="s">
        <v>198</v>
      </c>
      <c r="E425" s="246" t="s">
        <v>19</v>
      </c>
      <c r="F425" s="247" t="s">
        <v>878</v>
      </c>
      <c r="G425" s="245"/>
      <c r="H425" s="248">
        <v>34.299999999999997</v>
      </c>
      <c r="I425" s="249"/>
      <c r="J425" s="245"/>
      <c r="K425" s="245"/>
      <c r="L425" s="250"/>
      <c r="M425" s="251"/>
      <c r="N425" s="252"/>
      <c r="O425" s="252"/>
      <c r="P425" s="252"/>
      <c r="Q425" s="252"/>
      <c r="R425" s="252"/>
      <c r="S425" s="252"/>
      <c r="T425" s="253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4" t="s">
        <v>198</v>
      </c>
      <c r="AU425" s="254" t="s">
        <v>82</v>
      </c>
      <c r="AV425" s="14" t="s">
        <v>82</v>
      </c>
      <c r="AW425" s="14" t="s">
        <v>35</v>
      </c>
      <c r="AX425" s="14" t="s">
        <v>73</v>
      </c>
      <c r="AY425" s="254" t="s">
        <v>188</v>
      </c>
    </row>
    <row r="426" s="15" customFormat="1">
      <c r="A426" s="15"/>
      <c r="B426" s="255"/>
      <c r="C426" s="256"/>
      <c r="D426" s="235" t="s">
        <v>198</v>
      </c>
      <c r="E426" s="257" t="s">
        <v>19</v>
      </c>
      <c r="F426" s="258" t="s">
        <v>229</v>
      </c>
      <c r="G426" s="256"/>
      <c r="H426" s="259">
        <v>44.699999999999996</v>
      </c>
      <c r="I426" s="260"/>
      <c r="J426" s="256"/>
      <c r="K426" s="256"/>
      <c r="L426" s="261"/>
      <c r="M426" s="262"/>
      <c r="N426" s="263"/>
      <c r="O426" s="263"/>
      <c r="P426" s="263"/>
      <c r="Q426" s="263"/>
      <c r="R426" s="263"/>
      <c r="S426" s="263"/>
      <c r="T426" s="264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T426" s="265" t="s">
        <v>198</v>
      </c>
      <c r="AU426" s="265" t="s">
        <v>82</v>
      </c>
      <c r="AV426" s="15" t="s">
        <v>135</v>
      </c>
      <c r="AW426" s="15" t="s">
        <v>35</v>
      </c>
      <c r="AX426" s="15" t="s">
        <v>80</v>
      </c>
      <c r="AY426" s="265" t="s">
        <v>188</v>
      </c>
    </row>
    <row r="427" s="2" customFormat="1" ht="24.15" customHeight="1">
      <c r="A427" s="40"/>
      <c r="B427" s="41"/>
      <c r="C427" s="215" t="s">
        <v>896</v>
      </c>
      <c r="D427" s="215" t="s">
        <v>190</v>
      </c>
      <c r="E427" s="216" t="s">
        <v>897</v>
      </c>
      <c r="F427" s="217" t="s">
        <v>898</v>
      </c>
      <c r="G427" s="218" t="s">
        <v>243</v>
      </c>
      <c r="H427" s="219">
        <v>44.700000000000003</v>
      </c>
      <c r="I427" s="220"/>
      <c r="J427" s="221">
        <f>ROUND(I427*H427,2)</f>
        <v>0</v>
      </c>
      <c r="K427" s="217" t="s">
        <v>194</v>
      </c>
      <c r="L427" s="46"/>
      <c r="M427" s="222" t="s">
        <v>19</v>
      </c>
      <c r="N427" s="223" t="s">
        <v>44</v>
      </c>
      <c r="O427" s="86"/>
      <c r="P427" s="224">
        <f>O427*H427</f>
        <v>0</v>
      </c>
      <c r="Q427" s="224">
        <v>0</v>
      </c>
      <c r="R427" s="224">
        <f>Q427*H427</f>
        <v>0</v>
      </c>
      <c r="S427" s="224">
        <v>0</v>
      </c>
      <c r="T427" s="225">
        <f>S427*H427</f>
        <v>0</v>
      </c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R427" s="226" t="s">
        <v>135</v>
      </c>
      <c r="AT427" s="226" t="s">
        <v>190</v>
      </c>
      <c r="AU427" s="226" t="s">
        <v>82</v>
      </c>
      <c r="AY427" s="19" t="s">
        <v>188</v>
      </c>
      <c r="BE427" s="227">
        <f>IF(N427="základní",J427,0)</f>
        <v>0</v>
      </c>
      <c r="BF427" s="227">
        <f>IF(N427="snížená",J427,0)</f>
        <v>0</v>
      </c>
      <c r="BG427" s="227">
        <f>IF(N427="zákl. přenesená",J427,0)</f>
        <v>0</v>
      </c>
      <c r="BH427" s="227">
        <f>IF(N427="sníž. přenesená",J427,0)</f>
        <v>0</v>
      </c>
      <c r="BI427" s="227">
        <f>IF(N427="nulová",J427,0)</f>
        <v>0</v>
      </c>
      <c r="BJ427" s="19" t="s">
        <v>80</v>
      </c>
      <c r="BK427" s="227">
        <f>ROUND(I427*H427,2)</f>
        <v>0</v>
      </c>
      <c r="BL427" s="19" t="s">
        <v>135</v>
      </c>
      <c r="BM427" s="226" t="s">
        <v>899</v>
      </c>
    </row>
    <row r="428" s="2" customFormat="1">
      <c r="A428" s="40"/>
      <c r="B428" s="41"/>
      <c r="C428" s="42"/>
      <c r="D428" s="228" t="s">
        <v>196</v>
      </c>
      <c r="E428" s="42"/>
      <c r="F428" s="229" t="s">
        <v>900</v>
      </c>
      <c r="G428" s="42"/>
      <c r="H428" s="42"/>
      <c r="I428" s="230"/>
      <c r="J428" s="42"/>
      <c r="K428" s="42"/>
      <c r="L428" s="46"/>
      <c r="M428" s="231"/>
      <c r="N428" s="232"/>
      <c r="O428" s="86"/>
      <c r="P428" s="86"/>
      <c r="Q428" s="86"/>
      <c r="R428" s="86"/>
      <c r="S428" s="86"/>
      <c r="T428" s="87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T428" s="19" t="s">
        <v>196</v>
      </c>
      <c r="AU428" s="19" t="s">
        <v>82</v>
      </c>
    </row>
    <row r="429" s="13" customFormat="1">
      <c r="A429" s="13"/>
      <c r="B429" s="233"/>
      <c r="C429" s="234"/>
      <c r="D429" s="235" t="s">
        <v>198</v>
      </c>
      <c r="E429" s="236" t="s">
        <v>19</v>
      </c>
      <c r="F429" s="237" t="s">
        <v>655</v>
      </c>
      <c r="G429" s="234"/>
      <c r="H429" s="236" t="s">
        <v>19</v>
      </c>
      <c r="I429" s="238"/>
      <c r="J429" s="234"/>
      <c r="K429" s="234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198</v>
      </c>
      <c r="AU429" s="243" t="s">
        <v>82</v>
      </c>
      <c r="AV429" s="13" t="s">
        <v>80</v>
      </c>
      <c r="AW429" s="13" t="s">
        <v>35</v>
      </c>
      <c r="AX429" s="13" t="s">
        <v>73</v>
      </c>
      <c r="AY429" s="243" t="s">
        <v>188</v>
      </c>
    </row>
    <row r="430" s="14" customFormat="1">
      <c r="A430" s="14"/>
      <c r="B430" s="244"/>
      <c r="C430" s="245"/>
      <c r="D430" s="235" t="s">
        <v>198</v>
      </c>
      <c r="E430" s="246" t="s">
        <v>19</v>
      </c>
      <c r="F430" s="247" t="s">
        <v>874</v>
      </c>
      <c r="G430" s="245"/>
      <c r="H430" s="248">
        <v>5.2000000000000002</v>
      </c>
      <c r="I430" s="249"/>
      <c r="J430" s="245"/>
      <c r="K430" s="245"/>
      <c r="L430" s="250"/>
      <c r="M430" s="251"/>
      <c r="N430" s="252"/>
      <c r="O430" s="252"/>
      <c r="P430" s="252"/>
      <c r="Q430" s="252"/>
      <c r="R430" s="252"/>
      <c r="S430" s="252"/>
      <c r="T430" s="253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4" t="s">
        <v>198</v>
      </c>
      <c r="AU430" s="254" t="s">
        <v>82</v>
      </c>
      <c r="AV430" s="14" t="s">
        <v>82</v>
      </c>
      <c r="AW430" s="14" t="s">
        <v>35</v>
      </c>
      <c r="AX430" s="14" t="s">
        <v>73</v>
      </c>
      <c r="AY430" s="254" t="s">
        <v>188</v>
      </c>
    </row>
    <row r="431" s="14" customFormat="1">
      <c r="A431" s="14"/>
      <c r="B431" s="244"/>
      <c r="C431" s="245"/>
      <c r="D431" s="235" t="s">
        <v>198</v>
      </c>
      <c r="E431" s="246" t="s">
        <v>19</v>
      </c>
      <c r="F431" s="247" t="s">
        <v>874</v>
      </c>
      <c r="G431" s="245"/>
      <c r="H431" s="248">
        <v>5.2000000000000002</v>
      </c>
      <c r="I431" s="249"/>
      <c r="J431" s="245"/>
      <c r="K431" s="245"/>
      <c r="L431" s="250"/>
      <c r="M431" s="251"/>
      <c r="N431" s="252"/>
      <c r="O431" s="252"/>
      <c r="P431" s="252"/>
      <c r="Q431" s="252"/>
      <c r="R431" s="252"/>
      <c r="S431" s="252"/>
      <c r="T431" s="253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4" t="s">
        <v>198</v>
      </c>
      <c r="AU431" s="254" t="s">
        <v>82</v>
      </c>
      <c r="AV431" s="14" t="s">
        <v>82</v>
      </c>
      <c r="AW431" s="14" t="s">
        <v>35</v>
      </c>
      <c r="AX431" s="14" t="s">
        <v>73</v>
      </c>
      <c r="AY431" s="254" t="s">
        <v>188</v>
      </c>
    </row>
    <row r="432" s="14" customFormat="1">
      <c r="A432" s="14"/>
      <c r="B432" s="244"/>
      <c r="C432" s="245"/>
      <c r="D432" s="235" t="s">
        <v>198</v>
      </c>
      <c r="E432" s="246" t="s">
        <v>19</v>
      </c>
      <c r="F432" s="247" t="s">
        <v>878</v>
      </c>
      <c r="G432" s="245"/>
      <c r="H432" s="248">
        <v>34.299999999999997</v>
      </c>
      <c r="I432" s="249"/>
      <c r="J432" s="245"/>
      <c r="K432" s="245"/>
      <c r="L432" s="250"/>
      <c r="M432" s="251"/>
      <c r="N432" s="252"/>
      <c r="O432" s="252"/>
      <c r="P432" s="252"/>
      <c r="Q432" s="252"/>
      <c r="R432" s="252"/>
      <c r="S432" s="252"/>
      <c r="T432" s="253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4" t="s">
        <v>198</v>
      </c>
      <c r="AU432" s="254" t="s">
        <v>82</v>
      </c>
      <c r="AV432" s="14" t="s">
        <v>82</v>
      </c>
      <c r="AW432" s="14" t="s">
        <v>35</v>
      </c>
      <c r="AX432" s="14" t="s">
        <v>73</v>
      </c>
      <c r="AY432" s="254" t="s">
        <v>188</v>
      </c>
    </row>
    <row r="433" s="15" customFormat="1">
      <c r="A433" s="15"/>
      <c r="B433" s="255"/>
      <c r="C433" s="256"/>
      <c r="D433" s="235" t="s">
        <v>198</v>
      </c>
      <c r="E433" s="257" t="s">
        <v>19</v>
      </c>
      <c r="F433" s="258" t="s">
        <v>229</v>
      </c>
      <c r="G433" s="256"/>
      <c r="H433" s="259">
        <v>44.699999999999996</v>
      </c>
      <c r="I433" s="260"/>
      <c r="J433" s="256"/>
      <c r="K433" s="256"/>
      <c r="L433" s="261"/>
      <c r="M433" s="262"/>
      <c r="N433" s="263"/>
      <c r="O433" s="263"/>
      <c r="P433" s="263"/>
      <c r="Q433" s="263"/>
      <c r="R433" s="263"/>
      <c r="S433" s="263"/>
      <c r="T433" s="264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65" t="s">
        <v>198</v>
      </c>
      <c r="AU433" s="265" t="s">
        <v>82</v>
      </c>
      <c r="AV433" s="15" t="s">
        <v>135</v>
      </c>
      <c r="AW433" s="15" t="s">
        <v>35</v>
      </c>
      <c r="AX433" s="15" t="s">
        <v>80</v>
      </c>
      <c r="AY433" s="265" t="s">
        <v>188</v>
      </c>
    </row>
    <row r="434" s="2" customFormat="1" ht="37.8" customHeight="1">
      <c r="A434" s="40"/>
      <c r="B434" s="41"/>
      <c r="C434" s="215" t="s">
        <v>901</v>
      </c>
      <c r="D434" s="215" t="s">
        <v>190</v>
      </c>
      <c r="E434" s="216" t="s">
        <v>902</v>
      </c>
      <c r="F434" s="217" t="s">
        <v>903</v>
      </c>
      <c r="G434" s="218" t="s">
        <v>345</v>
      </c>
      <c r="H434" s="219">
        <v>4.1909999999999998</v>
      </c>
      <c r="I434" s="220"/>
      <c r="J434" s="221">
        <f>ROUND(I434*H434,2)</f>
        <v>0</v>
      </c>
      <c r="K434" s="217" t="s">
        <v>194</v>
      </c>
      <c r="L434" s="46"/>
      <c r="M434" s="222" t="s">
        <v>19</v>
      </c>
      <c r="N434" s="223" t="s">
        <v>44</v>
      </c>
      <c r="O434" s="86"/>
      <c r="P434" s="224">
        <f>O434*H434</f>
        <v>0</v>
      </c>
      <c r="Q434" s="224">
        <v>1.0551200000000001</v>
      </c>
      <c r="R434" s="224">
        <f>Q434*H434</f>
        <v>4.4220079200000004</v>
      </c>
      <c r="S434" s="224">
        <v>0</v>
      </c>
      <c r="T434" s="225">
        <f>S434*H434</f>
        <v>0</v>
      </c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R434" s="226" t="s">
        <v>135</v>
      </c>
      <c r="AT434" s="226" t="s">
        <v>190</v>
      </c>
      <c r="AU434" s="226" t="s">
        <v>82</v>
      </c>
      <c r="AY434" s="19" t="s">
        <v>188</v>
      </c>
      <c r="BE434" s="227">
        <f>IF(N434="základní",J434,0)</f>
        <v>0</v>
      </c>
      <c r="BF434" s="227">
        <f>IF(N434="snížená",J434,0)</f>
        <v>0</v>
      </c>
      <c r="BG434" s="227">
        <f>IF(N434="zákl. přenesená",J434,0)</f>
        <v>0</v>
      </c>
      <c r="BH434" s="227">
        <f>IF(N434="sníž. přenesená",J434,0)</f>
        <v>0</v>
      </c>
      <c r="BI434" s="227">
        <f>IF(N434="nulová",J434,0)</f>
        <v>0</v>
      </c>
      <c r="BJ434" s="19" t="s">
        <v>80</v>
      </c>
      <c r="BK434" s="227">
        <f>ROUND(I434*H434,2)</f>
        <v>0</v>
      </c>
      <c r="BL434" s="19" t="s">
        <v>135</v>
      </c>
      <c r="BM434" s="226" t="s">
        <v>904</v>
      </c>
    </row>
    <row r="435" s="2" customFormat="1">
      <c r="A435" s="40"/>
      <c r="B435" s="41"/>
      <c r="C435" s="42"/>
      <c r="D435" s="228" t="s">
        <v>196</v>
      </c>
      <c r="E435" s="42"/>
      <c r="F435" s="229" t="s">
        <v>905</v>
      </c>
      <c r="G435" s="42"/>
      <c r="H435" s="42"/>
      <c r="I435" s="230"/>
      <c r="J435" s="42"/>
      <c r="K435" s="42"/>
      <c r="L435" s="46"/>
      <c r="M435" s="231"/>
      <c r="N435" s="232"/>
      <c r="O435" s="86"/>
      <c r="P435" s="86"/>
      <c r="Q435" s="86"/>
      <c r="R435" s="86"/>
      <c r="S435" s="86"/>
      <c r="T435" s="87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T435" s="19" t="s">
        <v>196</v>
      </c>
      <c r="AU435" s="19" t="s">
        <v>82</v>
      </c>
    </row>
    <row r="436" s="14" customFormat="1">
      <c r="A436" s="14"/>
      <c r="B436" s="244"/>
      <c r="C436" s="245"/>
      <c r="D436" s="235" t="s">
        <v>198</v>
      </c>
      <c r="E436" s="246" t="s">
        <v>19</v>
      </c>
      <c r="F436" s="247" t="s">
        <v>906</v>
      </c>
      <c r="G436" s="245"/>
      <c r="H436" s="248">
        <v>4.1909999999999998</v>
      </c>
      <c r="I436" s="249"/>
      <c r="J436" s="245"/>
      <c r="K436" s="245"/>
      <c r="L436" s="250"/>
      <c r="M436" s="251"/>
      <c r="N436" s="252"/>
      <c r="O436" s="252"/>
      <c r="P436" s="252"/>
      <c r="Q436" s="252"/>
      <c r="R436" s="252"/>
      <c r="S436" s="252"/>
      <c r="T436" s="253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4" t="s">
        <v>198</v>
      </c>
      <c r="AU436" s="254" t="s">
        <v>82</v>
      </c>
      <c r="AV436" s="14" t="s">
        <v>82</v>
      </c>
      <c r="AW436" s="14" t="s">
        <v>35</v>
      </c>
      <c r="AX436" s="14" t="s">
        <v>73</v>
      </c>
      <c r="AY436" s="254" t="s">
        <v>188</v>
      </c>
    </row>
    <row r="437" s="15" customFormat="1">
      <c r="A437" s="15"/>
      <c r="B437" s="255"/>
      <c r="C437" s="256"/>
      <c r="D437" s="235" t="s">
        <v>198</v>
      </c>
      <c r="E437" s="257" t="s">
        <v>19</v>
      </c>
      <c r="F437" s="258" t="s">
        <v>229</v>
      </c>
      <c r="G437" s="256"/>
      <c r="H437" s="259">
        <v>4.1909999999999998</v>
      </c>
      <c r="I437" s="260"/>
      <c r="J437" s="256"/>
      <c r="K437" s="256"/>
      <c r="L437" s="261"/>
      <c r="M437" s="262"/>
      <c r="N437" s="263"/>
      <c r="O437" s="263"/>
      <c r="P437" s="263"/>
      <c r="Q437" s="263"/>
      <c r="R437" s="263"/>
      <c r="S437" s="263"/>
      <c r="T437" s="264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T437" s="265" t="s">
        <v>198</v>
      </c>
      <c r="AU437" s="265" t="s">
        <v>82</v>
      </c>
      <c r="AV437" s="15" t="s">
        <v>135</v>
      </c>
      <c r="AW437" s="15" t="s">
        <v>35</v>
      </c>
      <c r="AX437" s="15" t="s">
        <v>80</v>
      </c>
      <c r="AY437" s="265" t="s">
        <v>188</v>
      </c>
    </row>
    <row r="438" s="2" customFormat="1" ht="24.15" customHeight="1">
      <c r="A438" s="40"/>
      <c r="B438" s="41"/>
      <c r="C438" s="215" t="s">
        <v>907</v>
      </c>
      <c r="D438" s="215" t="s">
        <v>190</v>
      </c>
      <c r="E438" s="216" t="s">
        <v>908</v>
      </c>
      <c r="F438" s="217" t="s">
        <v>909</v>
      </c>
      <c r="G438" s="218" t="s">
        <v>193</v>
      </c>
      <c r="H438" s="219">
        <v>3.1469999999999998</v>
      </c>
      <c r="I438" s="220"/>
      <c r="J438" s="221">
        <f>ROUND(I438*H438,2)</f>
        <v>0</v>
      </c>
      <c r="K438" s="217" t="s">
        <v>194</v>
      </c>
      <c r="L438" s="46"/>
      <c r="M438" s="222" t="s">
        <v>19</v>
      </c>
      <c r="N438" s="223" t="s">
        <v>44</v>
      </c>
      <c r="O438" s="86"/>
      <c r="P438" s="224">
        <f>O438*H438</f>
        <v>0</v>
      </c>
      <c r="Q438" s="224">
        <v>2.4533700000000001</v>
      </c>
      <c r="R438" s="224">
        <f>Q438*H438</f>
        <v>7.7207553899999999</v>
      </c>
      <c r="S438" s="224">
        <v>0</v>
      </c>
      <c r="T438" s="225">
        <f>S438*H438</f>
        <v>0</v>
      </c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R438" s="226" t="s">
        <v>135</v>
      </c>
      <c r="AT438" s="226" t="s">
        <v>190</v>
      </c>
      <c r="AU438" s="226" t="s">
        <v>82</v>
      </c>
      <c r="AY438" s="19" t="s">
        <v>188</v>
      </c>
      <c r="BE438" s="227">
        <f>IF(N438="základní",J438,0)</f>
        <v>0</v>
      </c>
      <c r="BF438" s="227">
        <f>IF(N438="snížená",J438,0)</f>
        <v>0</v>
      </c>
      <c r="BG438" s="227">
        <f>IF(N438="zákl. přenesená",J438,0)</f>
        <v>0</v>
      </c>
      <c r="BH438" s="227">
        <f>IF(N438="sníž. přenesená",J438,0)</f>
        <v>0</v>
      </c>
      <c r="BI438" s="227">
        <f>IF(N438="nulová",J438,0)</f>
        <v>0</v>
      </c>
      <c r="BJ438" s="19" t="s">
        <v>80</v>
      </c>
      <c r="BK438" s="227">
        <f>ROUND(I438*H438,2)</f>
        <v>0</v>
      </c>
      <c r="BL438" s="19" t="s">
        <v>135</v>
      </c>
      <c r="BM438" s="226" t="s">
        <v>910</v>
      </c>
    </row>
    <row r="439" s="2" customFormat="1">
      <c r="A439" s="40"/>
      <c r="B439" s="41"/>
      <c r="C439" s="42"/>
      <c r="D439" s="228" t="s">
        <v>196</v>
      </c>
      <c r="E439" s="42"/>
      <c r="F439" s="229" t="s">
        <v>911</v>
      </c>
      <c r="G439" s="42"/>
      <c r="H439" s="42"/>
      <c r="I439" s="230"/>
      <c r="J439" s="42"/>
      <c r="K439" s="42"/>
      <c r="L439" s="46"/>
      <c r="M439" s="231"/>
      <c r="N439" s="232"/>
      <c r="O439" s="86"/>
      <c r="P439" s="86"/>
      <c r="Q439" s="86"/>
      <c r="R439" s="86"/>
      <c r="S439" s="86"/>
      <c r="T439" s="87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T439" s="19" t="s">
        <v>196</v>
      </c>
      <c r="AU439" s="19" t="s">
        <v>82</v>
      </c>
    </row>
    <row r="440" s="13" customFormat="1">
      <c r="A440" s="13"/>
      <c r="B440" s="233"/>
      <c r="C440" s="234"/>
      <c r="D440" s="235" t="s">
        <v>198</v>
      </c>
      <c r="E440" s="236" t="s">
        <v>19</v>
      </c>
      <c r="F440" s="237" t="s">
        <v>912</v>
      </c>
      <c r="G440" s="234"/>
      <c r="H440" s="236" t="s">
        <v>19</v>
      </c>
      <c r="I440" s="238"/>
      <c r="J440" s="234"/>
      <c r="K440" s="234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198</v>
      </c>
      <c r="AU440" s="243" t="s">
        <v>82</v>
      </c>
      <c r="AV440" s="13" t="s">
        <v>80</v>
      </c>
      <c r="AW440" s="13" t="s">
        <v>35</v>
      </c>
      <c r="AX440" s="13" t="s">
        <v>73</v>
      </c>
      <c r="AY440" s="243" t="s">
        <v>188</v>
      </c>
    </row>
    <row r="441" s="14" customFormat="1">
      <c r="A441" s="14"/>
      <c r="B441" s="244"/>
      <c r="C441" s="245"/>
      <c r="D441" s="235" t="s">
        <v>198</v>
      </c>
      <c r="E441" s="246" t="s">
        <v>19</v>
      </c>
      <c r="F441" s="247" t="s">
        <v>913</v>
      </c>
      <c r="G441" s="245"/>
      <c r="H441" s="248">
        <v>0.23599999999999999</v>
      </c>
      <c r="I441" s="249"/>
      <c r="J441" s="245"/>
      <c r="K441" s="245"/>
      <c r="L441" s="250"/>
      <c r="M441" s="251"/>
      <c r="N441" s="252"/>
      <c r="O441" s="252"/>
      <c r="P441" s="252"/>
      <c r="Q441" s="252"/>
      <c r="R441" s="252"/>
      <c r="S441" s="252"/>
      <c r="T441" s="253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4" t="s">
        <v>198</v>
      </c>
      <c r="AU441" s="254" t="s">
        <v>82</v>
      </c>
      <c r="AV441" s="14" t="s">
        <v>82</v>
      </c>
      <c r="AW441" s="14" t="s">
        <v>35</v>
      </c>
      <c r="AX441" s="14" t="s">
        <v>73</v>
      </c>
      <c r="AY441" s="254" t="s">
        <v>188</v>
      </c>
    </row>
    <row r="442" s="14" customFormat="1">
      <c r="A442" s="14"/>
      <c r="B442" s="244"/>
      <c r="C442" s="245"/>
      <c r="D442" s="235" t="s">
        <v>198</v>
      </c>
      <c r="E442" s="246" t="s">
        <v>19</v>
      </c>
      <c r="F442" s="247" t="s">
        <v>914</v>
      </c>
      <c r="G442" s="245"/>
      <c r="H442" s="248">
        <v>2.113</v>
      </c>
      <c r="I442" s="249"/>
      <c r="J442" s="245"/>
      <c r="K442" s="245"/>
      <c r="L442" s="250"/>
      <c r="M442" s="251"/>
      <c r="N442" s="252"/>
      <c r="O442" s="252"/>
      <c r="P442" s="252"/>
      <c r="Q442" s="252"/>
      <c r="R442" s="252"/>
      <c r="S442" s="252"/>
      <c r="T442" s="253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4" t="s">
        <v>198</v>
      </c>
      <c r="AU442" s="254" t="s">
        <v>82</v>
      </c>
      <c r="AV442" s="14" t="s">
        <v>82</v>
      </c>
      <c r="AW442" s="14" t="s">
        <v>35</v>
      </c>
      <c r="AX442" s="14" t="s">
        <v>73</v>
      </c>
      <c r="AY442" s="254" t="s">
        <v>188</v>
      </c>
    </row>
    <row r="443" s="14" customFormat="1">
      <c r="A443" s="14"/>
      <c r="B443" s="244"/>
      <c r="C443" s="245"/>
      <c r="D443" s="235" t="s">
        <v>198</v>
      </c>
      <c r="E443" s="246" t="s">
        <v>19</v>
      </c>
      <c r="F443" s="247" t="s">
        <v>915</v>
      </c>
      <c r="G443" s="245"/>
      <c r="H443" s="248">
        <v>0.79800000000000004</v>
      </c>
      <c r="I443" s="249"/>
      <c r="J443" s="245"/>
      <c r="K443" s="245"/>
      <c r="L443" s="250"/>
      <c r="M443" s="251"/>
      <c r="N443" s="252"/>
      <c r="O443" s="252"/>
      <c r="P443" s="252"/>
      <c r="Q443" s="252"/>
      <c r="R443" s="252"/>
      <c r="S443" s="252"/>
      <c r="T443" s="253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4" t="s">
        <v>198</v>
      </c>
      <c r="AU443" s="254" t="s">
        <v>82</v>
      </c>
      <c r="AV443" s="14" t="s">
        <v>82</v>
      </c>
      <c r="AW443" s="14" t="s">
        <v>35</v>
      </c>
      <c r="AX443" s="14" t="s">
        <v>73</v>
      </c>
      <c r="AY443" s="254" t="s">
        <v>188</v>
      </c>
    </row>
    <row r="444" s="15" customFormat="1">
      <c r="A444" s="15"/>
      <c r="B444" s="255"/>
      <c r="C444" s="256"/>
      <c r="D444" s="235" t="s">
        <v>198</v>
      </c>
      <c r="E444" s="257" t="s">
        <v>19</v>
      </c>
      <c r="F444" s="258" t="s">
        <v>229</v>
      </c>
      <c r="G444" s="256"/>
      <c r="H444" s="259">
        <v>3.1470000000000002</v>
      </c>
      <c r="I444" s="260"/>
      <c r="J444" s="256"/>
      <c r="K444" s="256"/>
      <c r="L444" s="261"/>
      <c r="M444" s="262"/>
      <c r="N444" s="263"/>
      <c r="O444" s="263"/>
      <c r="P444" s="263"/>
      <c r="Q444" s="263"/>
      <c r="R444" s="263"/>
      <c r="S444" s="263"/>
      <c r="T444" s="264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65" t="s">
        <v>198</v>
      </c>
      <c r="AU444" s="265" t="s">
        <v>82</v>
      </c>
      <c r="AV444" s="15" t="s">
        <v>135</v>
      </c>
      <c r="AW444" s="15" t="s">
        <v>35</v>
      </c>
      <c r="AX444" s="15" t="s">
        <v>80</v>
      </c>
      <c r="AY444" s="265" t="s">
        <v>188</v>
      </c>
    </row>
    <row r="445" s="2" customFormat="1" ht="24.15" customHeight="1">
      <c r="A445" s="40"/>
      <c r="B445" s="41"/>
      <c r="C445" s="215" t="s">
        <v>916</v>
      </c>
      <c r="D445" s="215" t="s">
        <v>190</v>
      </c>
      <c r="E445" s="216" t="s">
        <v>917</v>
      </c>
      <c r="F445" s="217" t="s">
        <v>918</v>
      </c>
      <c r="G445" s="218" t="s">
        <v>193</v>
      </c>
      <c r="H445" s="219">
        <v>48.326000000000001</v>
      </c>
      <c r="I445" s="220"/>
      <c r="J445" s="221">
        <f>ROUND(I445*H445,2)</f>
        <v>0</v>
      </c>
      <c r="K445" s="217" t="s">
        <v>194</v>
      </c>
      <c r="L445" s="46"/>
      <c r="M445" s="222" t="s">
        <v>19</v>
      </c>
      <c r="N445" s="223" t="s">
        <v>44</v>
      </c>
      <c r="O445" s="86"/>
      <c r="P445" s="224">
        <f>O445*H445</f>
        <v>0</v>
      </c>
      <c r="Q445" s="224">
        <v>2.4533700000000001</v>
      </c>
      <c r="R445" s="224">
        <f>Q445*H445</f>
        <v>118.56155862</v>
      </c>
      <c r="S445" s="224">
        <v>0</v>
      </c>
      <c r="T445" s="225">
        <f>S445*H445</f>
        <v>0</v>
      </c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R445" s="226" t="s">
        <v>135</v>
      </c>
      <c r="AT445" s="226" t="s">
        <v>190</v>
      </c>
      <c r="AU445" s="226" t="s">
        <v>82</v>
      </c>
      <c r="AY445" s="19" t="s">
        <v>188</v>
      </c>
      <c r="BE445" s="227">
        <f>IF(N445="základní",J445,0)</f>
        <v>0</v>
      </c>
      <c r="BF445" s="227">
        <f>IF(N445="snížená",J445,0)</f>
        <v>0</v>
      </c>
      <c r="BG445" s="227">
        <f>IF(N445="zákl. přenesená",J445,0)</f>
        <v>0</v>
      </c>
      <c r="BH445" s="227">
        <f>IF(N445="sníž. přenesená",J445,0)</f>
        <v>0</v>
      </c>
      <c r="BI445" s="227">
        <f>IF(N445="nulová",J445,0)</f>
        <v>0</v>
      </c>
      <c r="BJ445" s="19" t="s">
        <v>80</v>
      </c>
      <c r="BK445" s="227">
        <f>ROUND(I445*H445,2)</f>
        <v>0</v>
      </c>
      <c r="BL445" s="19" t="s">
        <v>135</v>
      </c>
      <c r="BM445" s="226" t="s">
        <v>919</v>
      </c>
    </row>
    <row r="446" s="2" customFormat="1">
      <c r="A446" s="40"/>
      <c r="B446" s="41"/>
      <c r="C446" s="42"/>
      <c r="D446" s="228" t="s">
        <v>196</v>
      </c>
      <c r="E446" s="42"/>
      <c r="F446" s="229" t="s">
        <v>920</v>
      </c>
      <c r="G446" s="42"/>
      <c r="H446" s="42"/>
      <c r="I446" s="230"/>
      <c r="J446" s="42"/>
      <c r="K446" s="42"/>
      <c r="L446" s="46"/>
      <c r="M446" s="231"/>
      <c r="N446" s="232"/>
      <c r="O446" s="86"/>
      <c r="P446" s="86"/>
      <c r="Q446" s="86"/>
      <c r="R446" s="86"/>
      <c r="S446" s="86"/>
      <c r="T446" s="87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T446" s="19" t="s">
        <v>196</v>
      </c>
      <c r="AU446" s="19" t="s">
        <v>82</v>
      </c>
    </row>
    <row r="447" s="13" customFormat="1">
      <c r="A447" s="13"/>
      <c r="B447" s="233"/>
      <c r="C447" s="234"/>
      <c r="D447" s="235" t="s">
        <v>198</v>
      </c>
      <c r="E447" s="236" t="s">
        <v>19</v>
      </c>
      <c r="F447" s="237" t="s">
        <v>735</v>
      </c>
      <c r="G447" s="234"/>
      <c r="H447" s="236" t="s">
        <v>19</v>
      </c>
      <c r="I447" s="238"/>
      <c r="J447" s="234"/>
      <c r="K447" s="234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198</v>
      </c>
      <c r="AU447" s="243" t="s">
        <v>82</v>
      </c>
      <c r="AV447" s="13" t="s">
        <v>80</v>
      </c>
      <c r="AW447" s="13" t="s">
        <v>35</v>
      </c>
      <c r="AX447" s="13" t="s">
        <v>73</v>
      </c>
      <c r="AY447" s="243" t="s">
        <v>188</v>
      </c>
    </row>
    <row r="448" s="14" customFormat="1">
      <c r="A448" s="14"/>
      <c r="B448" s="244"/>
      <c r="C448" s="245"/>
      <c r="D448" s="235" t="s">
        <v>198</v>
      </c>
      <c r="E448" s="246" t="s">
        <v>19</v>
      </c>
      <c r="F448" s="247" t="s">
        <v>921</v>
      </c>
      <c r="G448" s="245"/>
      <c r="H448" s="248">
        <v>1.6879999999999999</v>
      </c>
      <c r="I448" s="249"/>
      <c r="J448" s="245"/>
      <c r="K448" s="245"/>
      <c r="L448" s="250"/>
      <c r="M448" s="251"/>
      <c r="N448" s="252"/>
      <c r="O448" s="252"/>
      <c r="P448" s="252"/>
      <c r="Q448" s="252"/>
      <c r="R448" s="252"/>
      <c r="S448" s="252"/>
      <c r="T448" s="253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4" t="s">
        <v>198</v>
      </c>
      <c r="AU448" s="254" t="s">
        <v>82</v>
      </c>
      <c r="AV448" s="14" t="s">
        <v>82</v>
      </c>
      <c r="AW448" s="14" t="s">
        <v>35</v>
      </c>
      <c r="AX448" s="14" t="s">
        <v>73</v>
      </c>
      <c r="AY448" s="254" t="s">
        <v>188</v>
      </c>
    </row>
    <row r="449" s="14" customFormat="1">
      <c r="A449" s="14"/>
      <c r="B449" s="244"/>
      <c r="C449" s="245"/>
      <c r="D449" s="235" t="s">
        <v>198</v>
      </c>
      <c r="E449" s="246" t="s">
        <v>19</v>
      </c>
      <c r="F449" s="247" t="s">
        <v>922</v>
      </c>
      <c r="G449" s="245"/>
      <c r="H449" s="248">
        <v>24.364999999999998</v>
      </c>
      <c r="I449" s="249"/>
      <c r="J449" s="245"/>
      <c r="K449" s="245"/>
      <c r="L449" s="250"/>
      <c r="M449" s="251"/>
      <c r="N449" s="252"/>
      <c r="O449" s="252"/>
      <c r="P449" s="252"/>
      <c r="Q449" s="252"/>
      <c r="R449" s="252"/>
      <c r="S449" s="252"/>
      <c r="T449" s="253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4" t="s">
        <v>198</v>
      </c>
      <c r="AU449" s="254" t="s">
        <v>82</v>
      </c>
      <c r="AV449" s="14" t="s">
        <v>82</v>
      </c>
      <c r="AW449" s="14" t="s">
        <v>35</v>
      </c>
      <c r="AX449" s="14" t="s">
        <v>73</v>
      </c>
      <c r="AY449" s="254" t="s">
        <v>188</v>
      </c>
    </row>
    <row r="450" s="14" customFormat="1">
      <c r="A450" s="14"/>
      <c r="B450" s="244"/>
      <c r="C450" s="245"/>
      <c r="D450" s="235" t="s">
        <v>198</v>
      </c>
      <c r="E450" s="246" t="s">
        <v>19</v>
      </c>
      <c r="F450" s="247" t="s">
        <v>923</v>
      </c>
      <c r="G450" s="245"/>
      <c r="H450" s="248">
        <v>10.968999999999999</v>
      </c>
      <c r="I450" s="249"/>
      <c r="J450" s="245"/>
      <c r="K450" s="245"/>
      <c r="L450" s="250"/>
      <c r="M450" s="251"/>
      <c r="N450" s="252"/>
      <c r="O450" s="252"/>
      <c r="P450" s="252"/>
      <c r="Q450" s="252"/>
      <c r="R450" s="252"/>
      <c r="S450" s="252"/>
      <c r="T450" s="253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4" t="s">
        <v>198</v>
      </c>
      <c r="AU450" s="254" t="s">
        <v>82</v>
      </c>
      <c r="AV450" s="14" t="s">
        <v>82</v>
      </c>
      <c r="AW450" s="14" t="s">
        <v>35</v>
      </c>
      <c r="AX450" s="14" t="s">
        <v>73</v>
      </c>
      <c r="AY450" s="254" t="s">
        <v>188</v>
      </c>
    </row>
    <row r="451" s="14" customFormat="1">
      <c r="A451" s="14"/>
      <c r="B451" s="244"/>
      <c r="C451" s="245"/>
      <c r="D451" s="235" t="s">
        <v>198</v>
      </c>
      <c r="E451" s="246" t="s">
        <v>19</v>
      </c>
      <c r="F451" s="247" t="s">
        <v>924</v>
      </c>
      <c r="G451" s="245"/>
      <c r="H451" s="248">
        <v>8.125</v>
      </c>
      <c r="I451" s="249"/>
      <c r="J451" s="245"/>
      <c r="K451" s="245"/>
      <c r="L451" s="250"/>
      <c r="M451" s="251"/>
      <c r="N451" s="252"/>
      <c r="O451" s="252"/>
      <c r="P451" s="252"/>
      <c r="Q451" s="252"/>
      <c r="R451" s="252"/>
      <c r="S451" s="252"/>
      <c r="T451" s="253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4" t="s">
        <v>198</v>
      </c>
      <c r="AU451" s="254" t="s">
        <v>82</v>
      </c>
      <c r="AV451" s="14" t="s">
        <v>82</v>
      </c>
      <c r="AW451" s="14" t="s">
        <v>35</v>
      </c>
      <c r="AX451" s="14" t="s">
        <v>73</v>
      </c>
      <c r="AY451" s="254" t="s">
        <v>188</v>
      </c>
    </row>
    <row r="452" s="13" customFormat="1">
      <c r="A452" s="13"/>
      <c r="B452" s="233"/>
      <c r="C452" s="234"/>
      <c r="D452" s="235" t="s">
        <v>198</v>
      </c>
      <c r="E452" s="236" t="s">
        <v>19</v>
      </c>
      <c r="F452" s="237" t="s">
        <v>925</v>
      </c>
      <c r="G452" s="234"/>
      <c r="H452" s="236" t="s">
        <v>19</v>
      </c>
      <c r="I452" s="238"/>
      <c r="J452" s="234"/>
      <c r="K452" s="234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198</v>
      </c>
      <c r="AU452" s="243" t="s">
        <v>82</v>
      </c>
      <c r="AV452" s="13" t="s">
        <v>80</v>
      </c>
      <c r="AW452" s="13" t="s">
        <v>35</v>
      </c>
      <c r="AX452" s="13" t="s">
        <v>73</v>
      </c>
      <c r="AY452" s="243" t="s">
        <v>188</v>
      </c>
    </row>
    <row r="453" s="14" customFormat="1">
      <c r="A453" s="14"/>
      <c r="B453" s="244"/>
      <c r="C453" s="245"/>
      <c r="D453" s="235" t="s">
        <v>198</v>
      </c>
      <c r="E453" s="246" t="s">
        <v>19</v>
      </c>
      <c r="F453" s="247" t="s">
        <v>926</v>
      </c>
      <c r="G453" s="245"/>
      <c r="H453" s="248">
        <v>0.113</v>
      </c>
      <c r="I453" s="249"/>
      <c r="J453" s="245"/>
      <c r="K453" s="245"/>
      <c r="L453" s="250"/>
      <c r="M453" s="251"/>
      <c r="N453" s="252"/>
      <c r="O453" s="252"/>
      <c r="P453" s="252"/>
      <c r="Q453" s="252"/>
      <c r="R453" s="252"/>
      <c r="S453" s="252"/>
      <c r="T453" s="253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4" t="s">
        <v>198</v>
      </c>
      <c r="AU453" s="254" t="s">
        <v>82</v>
      </c>
      <c r="AV453" s="14" t="s">
        <v>82</v>
      </c>
      <c r="AW453" s="14" t="s">
        <v>35</v>
      </c>
      <c r="AX453" s="14" t="s">
        <v>73</v>
      </c>
      <c r="AY453" s="254" t="s">
        <v>188</v>
      </c>
    </row>
    <row r="454" s="14" customFormat="1">
      <c r="A454" s="14"/>
      <c r="B454" s="244"/>
      <c r="C454" s="245"/>
      <c r="D454" s="235" t="s">
        <v>198</v>
      </c>
      <c r="E454" s="246" t="s">
        <v>19</v>
      </c>
      <c r="F454" s="247" t="s">
        <v>927</v>
      </c>
      <c r="G454" s="245"/>
      <c r="H454" s="248">
        <v>0.17999999999999999</v>
      </c>
      <c r="I454" s="249"/>
      <c r="J454" s="245"/>
      <c r="K454" s="245"/>
      <c r="L454" s="250"/>
      <c r="M454" s="251"/>
      <c r="N454" s="252"/>
      <c r="O454" s="252"/>
      <c r="P454" s="252"/>
      <c r="Q454" s="252"/>
      <c r="R454" s="252"/>
      <c r="S454" s="252"/>
      <c r="T454" s="253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4" t="s">
        <v>198</v>
      </c>
      <c r="AU454" s="254" t="s">
        <v>82</v>
      </c>
      <c r="AV454" s="14" t="s">
        <v>82</v>
      </c>
      <c r="AW454" s="14" t="s">
        <v>35</v>
      </c>
      <c r="AX454" s="14" t="s">
        <v>73</v>
      </c>
      <c r="AY454" s="254" t="s">
        <v>188</v>
      </c>
    </row>
    <row r="455" s="14" customFormat="1">
      <c r="A455" s="14"/>
      <c r="B455" s="244"/>
      <c r="C455" s="245"/>
      <c r="D455" s="235" t="s">
        <v>198</v>
      </c>
      <c r="E455" s="246" t="s">
        <v>19</v>
      </c>
      <c r="F455" s="247" t="s">
        <v>928</v>
      </c>
      <c r="G455" s="245"/>
      <c r="H455" s="248">
        <v>0.248</v>
      </c>
      <c r="I455" s="249"/>
      <c r="J455" s="245"/>
      <c r="K455" s="245"/>
      <c r="L455" s="250"/>
      <c r="M455" s="251"/>
      <c r="N455" s="252"/>
      <c r="O455" s="252"/>
      <c r="P455" s="252"/>
      <c r="Q455" s="252"/>
      <c r="R455" s="252"/>
      <c r="S455" s="252"/>
      <c r="T455" s="253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4" t="s">
        <v>198</v>
      </c>
      <c r="AU455" s="254" t="s">
        <v>82</v>
      </c>
      <c r="AV455" s="14" t="s">
        <v>82</v>
      </c>
      <c r="AW455" s="14" t="s">
        <v>35</v>
      </c>
      <c r="AX455" s="14" t="s">
        <v>73</v>
      </c>
      <c r="AY455" s="254" t="s">
        <v>188</v>
      </c>
    </row>
    <row r="456" s="14" customFormat="1">
      <c r="A456" s="14"/>
      <c r="B456" s="244"/>
      <c r="C456" s="245"/>
      <c r="D456" s="235" t="s">
        <v>198</v>
      </c>
      <c r="E456" s="246" t="s">
        <v>19</v>
      </c>
      <c r="F456" s="247" t="s">
        <v>929</v>
      </c>
      <c r="G456" s="245"/>
      <c r="H456" s="248">
        <v>0.316</v>
      </c>
      <c r="I456" s="249"/>
      <c r="J456" s="245"/>
      <c r="K456" s="245"/>
      <c r="L456" s="250"/>
      <c r="M456" s="251"/>
      <c r="N456" s="252"/>
      <c r="O456" s="252"/>
      <c r="P456" s="252"/>
      <c r="Q456" s="252"/>
      <c r="R456" s="252"/>
      <c r="S456" s="252"/>
      <c r="T456" s="253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4" t="s">
        <v>198</v>
      </c>
      <c r="AU456" s="254" t="s">
        <v>82</v>
      </c>
      <c r="AV456" s="14" t="s">
        <v>82</v>
      </c>
      <c r="AW456" s="14" t="s">
        <v>35</v>
      </c>
      <c r="AX456" s="14" t="s">
        <v>73</v>
      </c>
      <c r="AY456" s="254" t="s">
        <v>188</v>
      </c>
    </row>
    <row r="457" s="14" customFormat="1">
      <c r="A457" s="14"/>
      <c r="B457" s="244"/>
      <c r="C457" s="245"/>
      <c r="D457" s="235" t="s">
        <v>198</v>
      </c>
      <c r="E457" s="246" t="s">
        <v>19</v>
      </c>
      <c r="F457" s="247" t="s">
        <v>930</v>
      </c>
      <c r="G457" s="245"/>
      <c r="H457" s="248">
        <v>0.38400000000000001</v>
      </c>
      <c r="I457" s="249"/>
      <c r="J457" s="245"/>
      <c r="K457" s="245"/>
      <c r="L457" s="250"/>
      <c r="M457" s="251"/>
      <c r="N457" s="252"/>
      <c r="O457" s="252"/>
      <c r="P457" s="252"/>
      <c r="Q457" s="252"/>
      <c r="R457" s="252"/>
      <c r="S457" s="252"/>
      <c r="T457" s="253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4" t="s">
        <v>198</v>
      </c>
      <c r="AU457" s="254" t="s">
        <v>82</v>
      </c>
      <c r="AV457" s="14" t="s">
        <v>82</v>
      </c>
      <c r="AW457" s="14" t="s">
        <v>35</v>
      </c>
      <c r="AX457" s="14" t="s">
        <v>73</v>
      </c>
      <c r="AY457" s="254" t="s">
        <v>188</v>
      </c>
    </row>
    <row r="458" s="14" customFormat="1">
      <c r="A458" s="14"/>
      <c r="B458" s="244"/>
      <c r="C458" s="245"/>
      <c r="D458" s="235" t="s">
        <v>198</v>
      </c>
      <c r="E458" s="246" t="s">
        <v>19</v>
      </c>
      <c r="F458" s="247" t="s">
        <v>931</v>
      </c>
      <c r="G458" s="245"/>
      <c r="H458" s="248">
        <v>1.9379999999999999</v>
      </c>
      <c r="I458" s="249"/>
      <c r="J458" s="245"/>
      <c r="K458" s="245"/>
      <c r="L458" s="250"/>
      <c r="M458" s="251"/>
      <c r="N458" s="252"/>
      <c r="O458" s="252"/>
      <c r="P458" s="252"/>
      <c r="Q458" s="252"/>
      <c r="R458" s="252"/>
      <c r="S458" s="252"/>
      <c r="T458" s="253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4" t="s">
        <v>198</v>
      </c>
      <c r="AU458" s="254" t="s">
        <v>82</v>
      </c>
      <c r="AV458" s="14" t="s">
        <v>82</v>
      </c>
      <c r="AW458" s="14" t="s">
        <v>35</v>
      </c>
      <c r="AX458" s="14" t="s">
        <v>73</v>
      </c>
      <c r="AY458" s="254" t="s">
        <v>188</v>
      </c>
    </row>
    <row r="459" s="15" customFormat="1">
      <c r="A459" s="15"/>
      <c r="B459" s="255"/>
      <c r="C459" s="256"/>
      <c r="D459" s="235" t="s">
        <v>198</v>
      </c>
      <c r="E459" s="257" t="s">
        <v>19</v>
      </c>
      <c r="F459" s="258" t="s">
        <v>229</v>
      </c>
      <c r="G459" s="256"/>
      <c r="H459" s="259">
        <v>48.326000000000001</v>
      </c>
      <c r="I459" s="260"/>
      <c r="J459" s="256"/>
      <c r="K459" s="256"/>
      <c r="L459" s="261"/>
      <c r="M459" s="262"/>
      <c r="N459" s="263"/>
      <c r="O459" s="263"/>
      <c r="P459" s="263"/>
      <c r="Q459" s="263"/>
      <c r="R459" s="263"/>
      <c r="S459" s="263"/>
      <c r="T459" s="264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65" t="s">
        <v>198</v>
      </c>
      <c r="AU459" s="265" t="s">
        <v>82</v>
      </c>
      <c r="AV459" s="15" t="s">
        <v>135</v>
      </c>
      <c r="AW459" s="15" t="s">
        <v>35</v>
      </c>
      <c r="AX459" s="15" t="s">
        <v>80</v>
      </c>
      <c r="AY459" s="265" t="s">
        <v>188</v>
      </c>
    </row>
    <row r="460" s="2" customFormat="1" ht="24.15" customHeight="1">
      <c r="A460" s="40"/>
      <c r="B460" s="41"/>
      <c r="C460" s="215" t="s">
        <v>932</v>
      </c>
      <c r="D460" s="215" t="s">
        <v>190</v>
      </c>
      <c r="E460" s="216" t="s">
        <v>933</v>
      </c>
      <c r="F460" s="217" t="s">
        <v>934</v>
      </c>
      <c r="G460" s="218" t="s">
        <v>345</v>
      </c>
      <c r="H460" s="219">
        <v>6.4340000000000002</v>
      </c>
      <c r="I460" s="220"/>
      <c r="J460" s="221">
        <f>ROUND(I460*H460,2)</f>
        <v>0</v>
      </c>
      <c r="K460" s="217" t="s">
        <v>194</v>
      </c>
      <c r="L460" s="46"/>
      <c r="M460" s="222" t="s">
        <v>19</v>
      </c>
      <c r="N460" s="223" t="s">
        <v>44</v>
      </c>
      <c r="O460" s="86"/>
      <c r="P460" s="224">
        <f>O460*H460</f>
        <v>0</v>
      </c>
      <c r="Q460" s="224">
        <v>1.0492699999999999</v>
      </c>
      <c r="R460" s="224">
        <f>Q460*H460</f>
        <v>6.7510031799999997</v>
      </c>
      <c r="S460" s="224">
        <v>0</v>
      </c>
      <c r="T460" s="225">
        <f>S460*H460</f>
        <v>0</v>
      </c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R460" s="226" t="s">
        <v>135</v>
      </c>
      <c r="AT460" s="226" t="s">
        <v>190</v>
      </c>
      <c r="AU460" s="226" t="s">
        <v>82</v>
      </c>
      <c r="AY460" s="19" t="s">
        <v>188</v>
      </c>
      <c r="BE460" s="227">
        <f>IF(N460="základní",J460,0)</f>
        <v>0</v>
      </c>
      <c r="BF460" s="227">
        <f>IF(N460="snížená",J460,0)</f>
        <v>0</v>
      </c>
      <c r="BG460" s="227">
        <f>IF(N460="zákl. přenesená",J460,0)</f>
        <v>0</v>
      </c>
      <c r="BH460" s="227">
        <f>IF(N460="sníž. přenesená",J460,0)</f>
        <v>0</v>
      </c>
      <c r="BI460" s="227">
        <f>IF(N460="nulová",J460,0)</f>
        <v>0</v>
      </c>
      <c r="BJ460" s="19" t="s">
        <v>80</v>
      </c>
      <c r="BK460" s="227">
        <f>ROUND(I460*H460,2)</f>
        <v>0</v>
      </c>
      <c r="BL460" s="19" t="s">
        <v>135</v>
      </c>
      <c r="BM460" s="226" t="s">
        <v>935</v>
      </c>
    </row>
    <row r="461" s="2" customFormat="1">
      <c r="A461" s="40"/>
      <c r="B461" s="41"/>
      <c r="C461" s="42"/>
      <c r="D461" s="228" t="s">
        <v>196</v>
      </c>
      <c r="E461" s="42"/>
      <c r="F461" s="229" t="s">
        <v>936</v>
      </c>
      <c r="G461" s="42"/>
      <c r="H461" s="42"/>
      <c r="I461" s="230"/>
      <c r="J461" s="42"/>
      <c r="K461" s="42"/>
      <c r="L461" s="46"/>
      <c r="M461" s="231"/>
      <c r="N461" s="232"/>
      <c r="O461" s="86"/>
      <c r="P461" s="86"/>
      <c r="Q461" s="86"/>
      <c r="R461" s="86"/>
      <c r="S461" s="86"/>
      <c r="T461" s="87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T461" s="19" t="s">
        <v>196</v>
      </c>
      <c r="AU461" s="19" t="s">
        <v>82</v>
      </c>
    </row>
    <row r="462" s="14" customFormat="1">
      <c r="A462" s="14"/>
      <c r="B462" s="244"/>
      <c r="C462" s="245"/>
      <c r="D462" s="235" t="s">
        <v>198</v>
      </c>
      <c r="E462" s="246" t="s">
        <v>19</v>
      </c>
      <c r="F462" s="247" t="s">
        <v>937</v>
      </c>
      <c r="G462" s="245"/>
      <c r="H462" s="248">
        <v>0.39300000000000002</v>
      </c>
      <c r="I462" s="249"/>
      <c r="J462" s="245"/>
      <c r="K462" s="245"/>
      <c r="L462" s="250"/>
      <c r="M462" s="251"/>
      <c r="N462" s="252"/>
      <c r="O462" s="252"/>
      <c r="P462" s="252"/>
      <c r="Q462" s="252"/>
      <c r="R462" s="252"/>
      <c r="S462" s="252"/>
      <c r="T462" s="253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4" t="s">
        <v>198</v>
      </c>
      <c r="AU462" s="254" t="s">
        <v>82</v>
      </c>
      <c r="AV462" s="14" t="s">
        <v>82</v>
      </c>
      <c r="AW462" s="14" t="s">
        <v>35</v>
      </c>
      <c r="AX462" s="14" t="s">
        <v>73</v>
      </c>
      <c r="AY462" s="254" t="s">
        <v>188</v>
      </c>
    </row>
    <row r="463" s="14" customFormat="1">
      <c r="A463" s="14"/>
      <c r="B463" s="244"/>
      <c r="C463" s="245"/>
      <c r="D463" s="235" t="s">
        <v>198</v>
      </c>
      <c r="E463" s="246" t="s">
        <v>19</v>
      </c>
      <c r="F463" s="247" t="s">
        <v>938</v>
      </c>
      <c r="G463" s="245"/>
      <c r="H463" s="248">
        <v>6.0410000000000004</v>
      </c>
      <c r="I463" s="249"/>
      <c r="J463" s="245"/>
      <c r="K463" s="245"/>
      <c r="L463" s="250"/>
      <c r="M463" s="251"/>
      <c r="N463" s="252"/>
      <c r="O463" s="252"/>
      <c r="P463" s="252"/>
      <c r="Q463" s="252"/>
      <c r="R463" s="252"/>
      <c r="S463" s="252"/>
      <c r="T463" s="253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4" t="s">
        <v>198</v>
      </c>
      <c r="AU463" s="254" t="s">
        <v>82</v>
      </c>
      <c r="AV463" s="14" t="s">
        <v>82</v>
      </c>
      <c r="AW463" s="14" t="s">
        <v>35</v>
      </c>
      <c r="AX463" s="14" t="s">
        <v>73</v>
      </c>
      <c r="AY463" s="254" t="s">
        <v>188</v>
      </c>
    </row>
    <row r="464" s="15" customFormat="1">
      <c r="A464" s="15"/>
      <c r="B464" s="255"/>
      <c r="C464" s="256"/>
      <c r="D464" s="235" t="s">
        <v>198</v>
      </c>
      <c r="E464" s="257" t="s">
        <v>19</v>
      </c>
      <c r="F464" s="258" t="s">
        <v>229</v>
      </c>
      <c r="G464" s="256"/>
      <c r="H464" s="259">
        <v>6.4340000000000002</v>
      </c>
      <c r="I464" s="260"/>
      <c r="J464" s="256"/>
      <c r="K464" s="256"/>
      <c r="L464" s="261"/>
      <c r="M464" s="262"/>
      <c r="N464" s="263"/>
      <c r="O464" s="263"/>
      <c r="P464" s="263"/>
      <c r="Q464" s="263"/>
      <c r="R464" s="263"/>
      <c r="S464" s="263"/>
      <c r="T464" s="264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65" t="s">
        <v>198</v>
      </c>
      <c r="AU464" s="265" t="s">
        <v>82</v>
      </c>
      <c r="AV464" s="15" t="s">
        <v>135</v>
      </c>
      <c r="AW464" s="15" t="s">
        <v>35</v>
      </c>
      <c r="AX464" s="15" t="s">
        <v>80</v>
      </c>
      <c r="AY464" s="265" t="s">
        <v>188</v>
      </c>
    </row>
    <row r="465" s="2" customFormat="1" ht="24.15" customHeight="1">
      <c r="A465" s="40"/>
      <c r="B465" s="41"/>
      <c r="C465" s="215" t="s">
        <v>939</v>
      </c>
      <c r="D465" s="215" t="s">
        <v>190</v>
      </c>
      <c r="E465" s="216" t="s">
        <v>940</v>
      </c>
      <c r="F465" s="217" t="s">
        <v>941</v>
      </c>
      <c r="G465" s="218" t="s">
        <v>243</v>
      </c>
      <c r="H465" s="219">
        <v>77.384</v>
      </c>
      <c r="I465" s="220"/>
      <c r="J465" s="221">
        <f>ROUND(I465*H465,2)</f>
        <v>0</v>
      </c>
      <c r="K465" s="217" t="s">
        <v>194</v>
      </c>
      <c r="L465" s="46"/>
      <c r="M465" s="222" t="s">
        <v>19</v>
      </c>
      <c r="N465" s="223" t="s">
        <v>44</v>
      </c>
      <c r="O465" s="86"/>
      <c r="P465" s="224">
        <f>O465*H465</f>
        <v>0</v>
      </c>
      <c r="Q465" s="224">
        <v>0.01282</v>
      </c>
      <c r="R465" s="224">
        <f>Q465*H465</f>
        <v>0.99206287999999998</v>
      </c>
      <c r="S465" s="224">
        <v>0</v>
      </c>
      <c r="T465" s="225">
        <f>S465*H465</f>
        <v>0</v>
      </c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R465" s="226" t="s">
        <v>135</v>
      </c>
      <c r="AT465" s="226" t="s">
        <v>190</v>
      </c>
      <c r="AU465" s="226" t="s">
        <v>82</v>
      </c>
      <c r="AY465" s="19" t="s">
        <v>188</v>
      </c>
      <c r="BE465" s="227">
        <f>IF(N465="základní",J465,0)</f>
        <v>0</v>
      </c>
      <c r="BF465" s="227">
        <f>IF(N465="snížená",J465,0)</f>
        <v>0</v>
      </c>
      <c r="BG465" s="227">
        <f>IF(N465="zákl. přenesená",J465,0)</f>
        <v>0</v>
      </c>
      <c r="BH465" s="227">
        <f>IF(N465="sníž. přenesená",J465,0)</f>
        <v>0</v>
      </c>
      <c r="BI465" s="227">
        <f>IF(N465="nulová",J465,0)</f>
        <v>0</v>
      </c>
      <c r="BJ465" s="19" t="s">
        <v>80</v>
      </c>
      <c r="BK465" s="227">
        <f>ROUND(I465*H465,2)</f>
        <v>0</v>
      </c>
      <c r="BL465" s="19" t="s">
        <v>135</v>
      </c>
      <c r="BM465" s="226" t="s">
        <v>942</v>
      </c>
    </row>
    <row r="466" s="2" customFormat="1">
      <c r="A466" s="40"/>
      <c r="B466" s="41"/>
      <c r="C466" s="42"/>
      <c r="D466" s="228" t="s">
        <v>196</v>
      </c>
      <c r="E466" s="42"/>
      <c r="F466" s="229" t="s">
        <v>943</v>
      </c>
      <c r="G466" s="42"/>
      <c r="H466" s="42"/>
      <c r="I466" s="230"/>
      <c r="J466" s="42"/>
      <c r="K466" s="42"/>
      <c r="L466" s="46"/>
      <c r="M466" s="231"/>
      <c r="N466" s="232"/>
      <c r="O466" s="86"/>
      <c r="P466" s="86"/>
      <c r="Q466" s="86"/>
      <c r="R466" s="86"/>
      <c r="S466" s="86"/>
      <c r="T466" s="87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T466" s="19" t="s">
        <v>196</v>
      </c>
      <c r="AU466" s="19" t="s">
        <v>82</v>
      </c>
    </row>
    <row r="467" s="13" customFormat="1">
      <c r="A467" s="13"/>
      <c r="B467" s="233"/>
      <c r="C467" s="234"/>
      <c r="D467" s="235" t="s">
        <v>198</v>
      </c>
      <c r="E467" s="236" t="s">
        <v>19</v>
      </c>
      <c r="F467" s="237" t="s">
        <v>735</v>
      </c>
      <c r="G467" s="234"/>
      <c r="H467" s="236" t="s">
        <v>19</v>
      </c>
      <c r="I467" s="238"/>
      <c r="J467" s="234"/>
      <c r="K467" s="234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198</v>
      </c>
      <c r="AU467" s="243" t="s">
        <v>82</v>
      </c>
      <c r="AV467" s="13" t="s">
        <v>80</v>
      </c>
      <c r="AW467" s="13" t="s">
        <v>35</v>
      </c>
      <c r="AX467" s="13" t="s">
        <v>73</v>
      </c>
      <c r="AY467" s="243" t="s">
        <v>188</v>
      </c>
    </row>
    <row r="468" s="14" customFormat="1">
      <c r="A468" s="14"/>
      <c r="B468" s="244"/>
      <c r="C468" s="245"/>
      <c r="D468" s="235" t="s">
        <v>198</v>
      </c>
      <c r="E468" s="246" t="s">
        <v>19</v>
      </c>
      <c r="F468" s="247" t="s">
        <v>944</v>
      </c>
      <c r="G468" s="245"/>
      <c r="H468" s="248">
        <v>66.640000000000001</v>
      </c>
      <c r="I468" s="249"/>
      <c r="J468" s="245"/>
      <c r="K468" s="245"/>
      <c r="L468" s="250"/>
      <c r="M468" s="251"/>
      <c r="N468" s="252"/>
      <c r="O468" s="252"/>
      <c r="P468" s="252"/>
      <c r="Q468" s="252"/>
      <c r="R468" s="252"/>
      <c r="S468" s="252"/>
      <c r="T468" s="253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4" t="s">
        <v>198</v>
      </c>
      <c r="AU468" s="254" t="s">
        <v>82</v>
      </c>
      <c r="AV468" s="14" t="s">
        <v>82</v>
      </c>
      <c r="AW468" s="14" t="s">
        <v>35</v>
      </c>
      <c r="AX468" s="14" t="s">
        <v>73</v>
      </c>
      <c r="AY468" s="254" t="s">
        <v>188</v>
      </c>
    </row>
    <row r="469" s="13" customFormat="1">
      <c r="A469" s="13"/>
      <c r="B469" s="233"/>
      <c r="C469" s="234"/>
      <c r="D469" s="235" t="s">
        <v>198</v>
      </c>
      <c r="E469" s="236" t="s">
        <v>19</v>
      </c>
      <c r="F469" s="237" t="s">
        <v>912</v>
      </c>
      <c r="G469" s="234"/>
      <c r="H469" s="236" t="s">
        <v>19</v>
      </c>
      <c r="I469" s="238"/>
      <c r="J469" s="234"/>
      <c r="K469" s="234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198</v>
      </c>
      <c r="AU469" s="243" t="s">
        <v>82</v>
      </c>
      <c r="AV469" s="13" t="s">
        <v>80</v>
      </c>
      <c r="AW469" s="13" t="s">
        <v>35</v>
      </c>
      <c r="AX469" s="13" t="s">
        <v>73</v>
      </c>
      <c r="AY469" s="243" t="s">
        <v>188</v>
      </c>
    </row>
    <row r="470" s="14" customFormat="1">
      <c r="A470" s="14"/>
      <c r="B470" s="244"/>
      <c r="C470" s="245"/>
      <c r="D470" s="235" t="s">
        <v>198</v>
      </c>
      <c r="E470" s="246" t="s">
        <v>19</v>
      </c>
      <c r="F470" s="247" t="s">
        <v>945</v>
      </c>
      <c r="G470" s="245"/>
      <c r="H470" s="248">
        <v>3.6579999999999999</v>
      </c>
      <c r="I470" s="249"/>
      <c r="J470" s="245"/>
      <c r="K470" s="245"/>
      <c r="L470" s="250"/>
      <c r="M470" s="251"/>
      <c r="N470" s="252"/>
      <c r="O470" s="252"/>
      <c r="P470" s="252"/>
      <c r="Q470" s="252"/>
      <c r="R470" s="252"/>
      <c r="S470" s="252"/>
      <c r="T470" s="253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4" t="s">
        <v>198</v>
      </c>
      <c r="AU470" s="254" t="s">
        <v>82</v>
      </c>
      <c r="AV470" s="14" t="s">
        <v>82</v>
      </c>
      <c r="AW470" s="14" t="s">
        <v>35</v>
      </c>
      <c r="AX470" s="14" t="s">
        <v>73</v>
      </c>
      <c r="AY470" s="254" t="s">
        <v>188</v>
      </c>
    </row>
    <row r="471" s="14" customFormat="1">
      <c r="A471" s="14"/>
      <c r="B471" s="244"/>
      <c r="C471" s="245"/>
      <c r="D471" s="235" t="s">
        <v>198</v>
      </c>
      <c r="E471" s="246" t="s">
        <v>19</v>
      </c>
      <c r="F471" s="247" t="s">
        <v>946</v>
      </c>
      <c r="G471" s="245"/>
      <c r="H471" s="248">
        <v>3.1920000000000002</v>
      </c>
      <c r="I471" s="249"/>
      <c r="J471" s="245"/>
      <c r="K471" s="245"/>
      <c r="L471" s="250"/>
      <c r="M471" s="251"/>
      <c r="N471" s="252"/>
      <c r="O471" s="252"/>
      <c r="P471" s="252"/>
      <c r="Q471" s="252"/>
      <c r="R471" s="252"/>
      <c r="S471" s="252"/>
      <c r="T471" s="253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4" t="s">
        <v>198</v>
      </c>
      <c r="AU471" s="254" t="s">
        <v>82</v>
      </c>
      <c r="AV471" s="14" t="s">
        <v>82</v>
      </c>
      <c r="AW471" s="14" t="s">
        <v>35</v>
      </c>
      <c r="AX471" s="14" t="s">
        <v>73</v>
      </c>
      <c r="AY471" s="254" t="s">
        <v>188</v>
      </c>
    </row>
    <row r="472" s="14" customFormat="1">
      <c r="A472" s="14"/>
      <c r="B472" s="244"/>
      <c r="C472" s="245"/>
      <c r="D472" s="235" t="s">
        <v>198</v>
      </c>
      <c r="E472" s="246" t="s">
        <v>19</v>
      </c>
      <c r="F472" s="247" t="s">
        <v>947</v>
      </c>
      <c r="G472" s="245"/>
      <c r="H472" s="248">
        <v>3.8940000000000001</v>
      </c>
      <c r="I472" s="249"/>
      <c r="J472" s="245"/>
      <c r="K472" s="245"/>
      <c r="L472" s="250"/>
      <c r="M472" s="251"/>
      <c r="N472" s="252"/>
      <c r="O472" s="252"/>
      <c r="P472" s="252"/>
      <c r="Q472" s="252"/>
      <c r="R472" s="252"/>
      <c r="S472" s="252"/>
      <c r="T472" s="253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4" t="s">
        <v>198</v>
      </c>
      <c r="AU472" s="254" t="s">
        <v>82</v>
      </c>
      <c r="AV472" s="14" t="s">
        <v>82</v>
      </c>
      <c r="AW472" s="14" t="s">
        <v>35</v>
      </c>
      <c r="AX472" s="14" t="s">
        <v>73</v>
      </c>
      <c r="AY472" s="254" t="s">
        <v>188</v>
      </c>
    </row>
    <row r="473" s="15" customFormat="1">
      <c r="A473" s="15"/>
      <c r="B473" s="255"/>
      <c r="C473" s="256"/>
      <c r="D473" s="235" t="s">
        <v>198</v>
      </c>
      <c r="E473" s="257" t="s">
        <v>19</v>
      </c>
      <c r="F473" s="258" t="s">
        <v>229</v>
      </c>
      <c r="G473" s="256"/>
      <c r="H473" s="259">
        <v>77.384000000000015</v>
      </c>
      <c r="I473" s="260"/>
      <c r="J473" s="256"/>
      <c r="K473" s="256"/>
      <c r="L473" s="261"/>
      <c r="M473" s="262"/>
      <c r="N473" s="263"/>
      <c r="O473" s="263"/>
      <c r="P473" s="263"/>
      <c r="Q473" s="263"/>
      <c r="R473" s="263"/>
      <c r="S473" s="263"/>
      <c r="T473" s="264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65" t="s">
        <v>198</v>
      </c>
      <c r="AU473" s="265" t="s">
        <v>82</v>
      </c>
      <c r="AV473" s="15" t="s">
        <v>135</v>
      </c>
      <c r="AW473" s="15" t="s">
        <v>35</v>
      </c>
      <c r="AX473" s="15" t="s">
        <v>80</v>
      </c>
      <c r="AY473" s="265" t="s">
        <v>188</v>
      </c>
    </row>
    <row r="474" s="2" customFormat="1" ht="24.15" customHeight="1">
      <c r="A474" s="40"/>
      <c r="B474" s="41"/>
      <c r="C474" s="215" t="s">
        <v>948</v>
      </c>
      <c r="D474" s="215" t="s">
        <v>190</v>
      </c>
      <c r="E474" s="216" t="s">
        <v>949</v>
      </c>
      <c r="F474" s="217" t="s">
        <v>950</v>
      </c>
      <c r="G474" s="218" t="s">
        <v>243</v>
      </c>
      <c r="H474" s="219">
        <v>77.384</v>
      </c>
      <c r="I474" s="220"/>
      <c r="J474" s="221">
        <f>ROUND(I474*H474,2)</f>
        <v>0</v>
      </c>
      <c r="K474" s="217" t="s">
        <v>194</v>
      </c>
      <c r="L474" s="46"/>
      <c r="M474" s="222" t="s">
        <v>19</v>
      </c>
      <c r="N474" s="223" t="s">
        <v>44</v>
      </c>
      <c r="O474" s="86"/>
      <c r="P474" s="224">
        <f>O474*H474</f>
        <v>0</v>
      </c>
      <c r="Q474" s="224">
        <v>0</v>
      </c>
      <c r="R474" s="224">
        <f>Q474*H474</f>
        <v>0</v>
      </c>
      <c r="S474" s="224">
        <v>0</v>
      </c>
      <c r="T474" s="225">
        <f>S474*H474</f>
        <v>0</v>
      </c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R474" s="226" t="s">
        <v>135</v>
      </c>
      <c r="AT474" s="226" t="s">
        <v>190</v>
      </c>
      <c r="AU474" s="226" t="s">
        <v>82</v>
      </c>
      <c r="AY474" s="19" t="s">
        <v>188</v>
      </c>
      <c r="BE474" s="227">
        <f>IF(N474="základní",J474,0)</f>
        <v>0</v>
      </c>
      <c r="BF474" s="227">
        <f>IF(N474="snížená",J474,0)</f>
        <v>0</v>
      </c>
      <c r="BG474" s="227">
        <f>IF(N474="zákl. přenesená",J474,0)</f>
        <v>0</v>
      </c>
      <c r="BH474" s="227">
        <f>IF(N474="sníž. přenesená",J474,0)</f>
        <v>0</v>
      </c>
      <c r="BI474" s="227">
        <f>IF(N474="nulová",J474,0)</f>
        <v>0</v>
      </c>
      <c r="BJ474" s="19" t="s">
        <v>80</v>
      </c>
      <c r="BK474" s="227">
        <f>ROUND(I474*H474,2)</f>
        <v>0</v>
      </c>
      <c r="BL474" s="19" t="s">
        <v>135</v>
      </c>
      <c r="BM474" s="226" t="s">
        <v>951</v>
      </c>
    </row>
    <row r="475" s="2" customFormat="1">
      <c r="A475" s="40"/>
      <c r="B475" s="41"/>
      <c r="C475" s="42"/>
      <c r="D475" s="228" t="s">
        <v>196</v>
      </c>
      <c r="E475" s="42"/>
      <c r="F475" s="229" t="s">
        <v>952</v>
      </c>
      <c r="G475" s="42"/>
      <c r="H475" s="42"/>
      <c r="I475" s="230"/>
      <c r="J475" s="42"/>
      <c r="K475" s="42"/>
      <c r="L475" s="46"/>
      <c r="M475" s="231"/>
      <c r="N475" s="232"/>
      <c r="O475" s="86"/>
      <c r="P475" s="86"/>
      <c r="Q475" s="86"/>
      <c r="R475" s="86"/>
      <c r="S475" s="86"/>
      <c r="T475" s="87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T475" s="19" t="s">
        <v>196</v>
      </c>
      <c r="AU475" s="19" t="s">
        <v>82</v>
      </c>
    </row>
    <row r="476" s="13" customFormat="1">
      <c r="A476" s="13"/>
      <c r="B476" s="233"/>
      <c r="C476" s="234"/>
      <c r="D476" s="235" t="s">
        <v>198</v>
      </c>
      <c r="E476" s="236" t="s">
        <v>19</v>
      </c>
      <c r="F476" s="237" t="s">
        <v>735</v>
      </c>
      <c r="G476" s="234"/>
      <c r="H476" s="236" t="s">
        <v>19</v>
      </c>
      <c r="I476" s="238"/>
      <c r="J476" s="234"/>
      <c r="K476" s="234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198</v>
      </c>
      <c r="AU476" s="243" t="s">
        <v>82</v>
      </c>
      <c r="AV476" s="13" t="s">
        <v>80</v>
      </c>
      <c r="AW476" s="13" t="s">
        <v>35</v>
      </c>
      <c r="AX476" s="13" t="s">
        <v>73</v>
      </c>
      <c r="AY476" s="243" t="s">
        <v>188</v>
      </c>
    </row>
    <row r="477" s="14" customFormat="1">
      <c r="A477" s="14"/>
      <c r="B477" s="244"/>
      <c r="C477" s="245"/>
      <c r="D477" s="235" t="s">
        <v>198</v>
      </c>
      <c r="E477" s="246" t="s">
        <v>19</v>
      </c>
      <c r="F477" s="247" t="s">
        <v>944</v>
      </c>
      <c r="G477" s="245"/>
      <c r="H477" s="248">
        <v>66.640000000000001</v>
      </c>
      <c r="I477" s="249"/>
      <c r="J477" s="245"/>
      <c r="K477" s="245"/>
      <c r="L477" s="250"/>
      <c r="M477" s="251"/>
      <c r="N477" s="252"/>
      <c r="O477" s="252"/>
      <c r="P477" s="252"/>
      <c r="Q477" s="252"/>
      <c r="R477" s="252"/>
      <c r="S477" s="252"/>
      <c r="T477" s="253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4" t="s">
        <v>198</v>
      </c>
      <c r="AU477" s="254" t="s">
        <v>82</v>
      </c>
      <c r="AV477" s="14" t="s">
        <v>82</v>
      </c>
      <c r="AW477" s="14" t="s">
        <v>35</v>
      </c>
      <c r="AX477" s="14" t="s">
        <v>73</v>
      </c>
      <c r="AY477" s="254" t="s">
        <v>188</v>
      </c>
    </row>
    <row r="478" s="13" customFormat="1">
      <c r="A478" s="13"/>
      <c r="B478" s="233"/>
      <c r="C478" s="234"/>
      <c r="D478" s="235" t="s">
        <v>198</v>
      </c>
      <c r="E478" s="236" t="s">
        <v>19</v>
      </c>
      <c r="F478" s="237" t="s">
        <v>912</v>
      </c>
      <c r="G478" s="234"/>
      <c r="H478" s="236" t="s">
        <v>19</v>
      </c>
      <c r="I478" s="238"/>
      <c r="J478" s="234"/>
      <c r="K478" s="234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198</v>
      </c>
      <c r="AU478" s="243" t="s">
        <v>82</v>
      </c>
      <c r="AV478" s="13" t="s">
        <v>80</v>
      </c>
      <c r="AW478" s="13" t="s">
        <v>35</v>
      </c>
      <c r="AX478" s="13" t="s">
        <v>73</v>
      </c>
      <c r="AY478" s="243" t="s">
        <v>188</v>
      </c>
    </row>
    <row r="479" s="14" customFormat="1">
      <c r="A479" s="14"/>
      <c r="B479" s="244"/>
      <c r="C479" s="245"/>
      <c r="D479" s="235" t="s">
        <v>198</v>
      </c>
      <c r="E479" s="246" t="s">
        <v>19</v>
      </c>
      <c r="F479" s="247" t="s">
        <v>945</v>
      </c>
      <c r="G479" s="245"/>
      <c r="H479" s="248">
        <v>3.6579999999999999</v>
      </c>
      <c r="I479" s="249"/>
      <c r="J479" s="245"/>
      <c r="K479" s="245"/>
      <c r="L479" s="250"/>
      <c r="M479" s="251"/>
      <c r="N479" s="252"/>
      <c r="O479" s="252"/>
      <c r="P479" s="252"/>
      <c r="Q479" s="252"/>
      <c r="R479" s="252"/>
      <c r="S479" s="252"/>
      <c r="T479" s="253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4" t="s">
        <v>198</v>
      </c>
      <c r="AU479" s="254" t="s">
        <v>82</v>
      </c>
      <c r="AV479" s="14" t="s">
        <v>82</v>
      </c>
      <c r="AW479" s="14" t="s">
        <v>35</v>
      </c>
      <c r="AX479" s="14" t="s">
        <v>73</v>
      </c>
      <c r="AY479" s="254" t="s">
        <v>188</v>
      </c>
    </row>
    <row r="480" s="14" customFormat="1">
      <c r="A480" s="14"/>
      <c r="B480" s="244"/>
      <c r="C480" s="245"/>
      <c r="D480" s="235" t="s">
        <v>198</v>
      </c>
      <c r="E480" s="246" t="s">
        <v>19</v>
      </c>
      <c r="F480" s="247" t="s">
        <v>946</v>
      </c>
      <c r="G480" s="245"/>
      <c r="H480" s="248">
        <v>3.1920000000000002</v>
      </c>
      <c r="I480" s="249"/>
      <c r="J480" s="245"/>
      <c r="K480" s="245"/>
      <c r="L480" s="250"/>
      <c r="M480" s="251"/>
      <c r="N480" s="252"/>
      <c r="O480" s="252"/>
      <c r="P480" s="252"/>
      <c r="Q480" s="252"/>
      <c r="R480" s="252"/>
      <c r="S480" s="252"/>
      <c r="T480" s="253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4" t="s">
        <v>198</v>
      </c>
      <c r="AU480" s="254" t="s">
        <v>82</v>
      </c>
      <c r="AV480" s="14" t="s">
        <v>82</v>
      </c>
      <c r="AW480" s="14" t="s">
        <v>35</v>
      </c>
      <c r="AX480" s="14" t="s">
        <v>73</v>
      </c>
      <c r="AY480" s="254" t="s">
        <v>188</v>
      </c>
    </row>
    <row r="481" s="14" customFormat="1">
      <c r="A481" s="14"/>
      <c r="B481" s="244"/>
      <c r="C481" s="245"/>
      <c r="D481" s="235" t="s">
        <v>198</v>
      </c>
      <c r="E481" s="246" t="s">
        <v>19</v>
      </c>
      <c r="F481" s="247" t="s">
        <v>947</v>
      </c>
      <c r="G481" s="245"/>
      <c r="H481" s="248">
        <v>3.8940000000000001</v>
      </c>
      <c r="I481" s="249"/>
      <c r="J481" s="245"/>
      <c r="K481" s="245"/>
      <c r="L481" s="250"/>
      <c r="M481" s="251"/>
      <c r="N481" s="252"/>
      <c r="O481" s="252"/>
      <c r="P481" s="252"/>
      <c r="Q481" s="252"/>
      <c r="R481" s="252"/>
      <c r="S481" s="252"/>
      <c r="T481" s="253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4" t="s">
        <v>198</v>
      </c>
      <c r="AU481" s="254" t="s">
        <v>82</v>
      </c>
      <c r="AV481" s="14" t="s">
        <v>82</v>
      </c>
      <c r="AW481" s="14" t="s">
        <v>35</v>
      </c>
      <c r="AX481" s="14" t="s">
        <v>73</v>
      </c>
      <c r="AY481" s="254" t="s">
        <v>188</v>
      </c>
    </row>
    <row r="482" s="15" customFormat="1">
      <c r="A482" s="15"/>
      <c r="B482" s="255"/>
      <c r="C482" s="256"/>
      <c r="D482" s="235" t="s">
        <v>198</v>
      </c>
      <c r="E482" s="257" t="s">
        <v>19</v>
      </c>
      <c r="F482" s="258" t="s">
        <v>229</v>
      </c>
      <c r="G482" s="256"/>
      <c r="H482" s="259">
        <v>77.384000000000015</v>
      </c>
      <c r="I482" s="260"/>
      <c r="J482" s="256"/>
      <c r="K482" s="256"/>
      <c r="L482" s="261"/>
      <c r="M482" s="262"/>
      <c r="N482" s="263"/>
      <c r="O482" s="263"/>
      <c r="P482" s="263"/>
      <c r="Q482" s="263"/>
      <c r="R482" s="263"/>
      <c r="S482" s="263"/>
      <c r="T482" s="264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T482" s="265" t="s">
        <v>198</v>
      </c>
      <c r="AU482" s="265" t="s">
        <v>82</v>
      </c>
      <c r="AV482" s="15" t="s">
        <v>135</v>
      </c>
      <c r="AW482" s="15" t="s">
        <v>35</v>
      </c>
      <c r="AX482" s="15" t="s">
        <v>80</v>
      </c>
      <c r="AY482" s="265" t="s">
        <v>188</v>
      </c>
    </row>
    <row r="483" s="2" customFormat="1" ht="16.5" customHeight="1">
      <c r="A483" s="40"/>
      <c r="B483" s="41"/>
      <c r="C483" s="215" t="s">
        <v>953</v>
      </c>
      <c r="D483" s="215" t="s">
        <v>190</v>
      </c>
      <c r="E483" s="216" t="s">
        <v>954</v>
      </c>
      <c r="F483" s="217" t="s">
        <v>955</v>
      </c>
      <c r="G483" s="218" t="s">
        <v>243</v>
      </c>
      <c r="H483" s="219">
        <v>5.8170000000000002</v>
      </c>
      <c r="I483" s="220"/>
      <c r="J483" s="221">
        <f>ROUND(I483*H483,2)</f>
        <v>0</v>
      </c>
      <c r="K483" s="217" t="s">
        <v>194</v>
      </c>
      <c r="L483" s="46"/>
      <c r="M483" s="222" t="s">
        <v>19</v>
      </c>
      <c r="N483" s="223" t="s">
        <v>44</v>
      </c>
      <c r="O483" s="86"/>
      <c r="P483" s="224">
        <f>O483*H483</f>
        <v>0</v>
      </c>
      <c r="Q483" s="224">
        <v>0.0087399999999999995</v>
      </c>
      <c r="R483" s="224">
        <f>Q483*H483</f>
        <v>0.050840579999999996</v>
      </c>
      <c r="S483" s="224">
        <v>0</v>
      </c>
      <c r="T483" s="225">
        <f>S483*H483</f>
        <v>0</v>
      </c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R483" s="226" t="s">
        <v>135</v>
      </c>
      <c r="AT483" s="226" t="s">
        <v>190</v>
      </c>
      <c r="AU483" s="226" t="s">
        <v>82</v>
      </c>
      <c r="AY483" s="19" t="s">
        <v>188</v>
      </c>
      <c r="BE483" s="227">
        <f>IF(N483="základní",J483,0)</f>
        <v>0</v>
      </c>
      <c r="BF483" s="227">
        <f>IF(N483="snížená",J483,0)</f>
        <v>0</v>
      </c>
      <c r="BG483" s="227">
        <f>IF(N483="zákl. přenesená",J483,0)</f>
        <v>0</v>
      </c>
      <c r="BH483" s="227">
        <f>IF(N483="sníž. přenesená",J483,0)</f>
        <v>0</v>
      </c>
      <c r="BI483" s="227">
        <f>IF(N483="nulová",J483,0)</f>
        <v>0</v>
      </c>
      <c r="BJ483" s="19" t="s">
        <v>80</v>
      </c>
      <c r="BK483" s="227">
        <f>ROUND(I483*H483,2)</f>
        <v>0</v>
      </c>
      <c r="BL483" s="19" t="s">
        <v>135</v>
      </c>
      <c r="BM483" s="226" t="s">
        <v>956</v>
      </c>
    </row>
    <row r="484" s="2" customFormat="1">
      <c r="A484" s="40"/>
      <c r="B484" s="41"/>
      <c r="C484" s="42"/>
      <c r="D484" s="228" t="s">
        <v>196</v>
      </c>
      <c r="E484" s="42"/>
      <c r="F484" s="229" t="s">
        <v>957</v>
      </c>
      <c r="G484" s="42"/>
      <c r="H484" s="42"/>
      <c r="I484" s="230"/>
      <c r="J484" s="42"/>
      <c r="K484" s="42"/>
      <c r="L484" s="46"/>
      <c r="M484" s="231"/>
      <c r="N484" s="232"/>
      <c r="O484" s="86"/>
      <c r="P484" s="86"/>
      <c r="Q484" s="86"/>
      <c r="R484" s="86"/>
      <c r="S484" s="86"/>
      <c r="T484" s="87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T484" s="19" t="s">
        <v>196</v>
      </c>
      <c r="AU484" s="19" t="s">
        <v>82</v>
      </c>
    </row>
    <row r="485" s="13" customFormat="1">
      <c r="A485" s="13"/>
      <c r="B485" s="233"/>
      <c r="C485" s="234"/>
      <c r="D485" s="235" t="s">
        <v>198</v>
      </c>
      <c r="E485" s="236" t="s">
        <v>19</v>
      </c>
      <c r="F485" s="237" t="s">
        <v>912</v>
      </c>
      <c r="G485" s="234"/>
      <c r="H485" s="236" t="s">
        <v>19</v>
      </c>
      <c r="I485" s="238"/>
      <c r="J485" s="234"/>
      <c r="K485" s="234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198</v>
      </c>
      <c r="AU485" s="243" t="s">
        <v>82</v>
      </c>
      <c r="AV485" s="13" t="s">
        <v>80</v>
      </c>
      <c r="AW485" s="13" t="s">
        <v>35</v>
      </c>
      <c r="AX485" s="13" t="s">
        <v>73</v>
      </c>
      <c r="AY485" s="243" t="s">
        <v>188</v>
      </c>
    </row>
    <row r="486" s="14" customFormat="1">
      <c r="A486" s="14"/>
      <c r="B486" s="244"/>
      <c r="C486" s="245"/>
      <c r="D486" s="235" t="s">
        <v>198</v>
      </c>
      <c r="E486" s="246" t="s">
        <v>19</v>
      </c>
      <c r="F486" s="247" t="s">
        <v>958</v>
      </c>
      <c r="G486" s="245"/>
      <c r="H486" s="248">
        <v>1.24</v>
      </c>
      <c r="I486" s="249"/>
      <c r="J486" s="245"/>
      <c r="K486" s="245"/>
      <c r="L486" s="250"/>
      <c r="M486" s="251"/>
      <c r="N486" s="252"/>
      <c r="O486" s="252"/>
      <c r="P486" s="252"/>
      <c r="Q486" s="252"/>
      <c r="R486" s="252"/>
      <c r="S486" s="252"/>
      <c r="T486" s="253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4" t="s">
        <v>198</v>
      </c>
      <c r="AU486" s="254" t="s">
        <v>82</v>
      </c>
      <c r="AV486" s="14" t="s">
        <v>82</v>
      </c>
      <c r="AW486" s="14" t="s">
        <v>35</v>
      </c>
      <c r="AX486" s="14" t="s">
        <v>73</v>
      </c>
      <c r="AY486" s="254" t="s">
        <v>188</v>
      </c>
    </row>
    <row r="487" s="14" customFormat="1">
      <c r="A487" s="14"/>
      <c r="B487" s="244"/>
      <c r="C487" s="245"/>
      <c r="D487" s="235" t="s">
        <v>198</v>
      </c>
      <c r="E487" s="246" t="s">
        <v>19</v>
      </c>
      <c r="F487" s="247" t="s">
        <v>959</v>
      </c>
      <c r="G487" s="245"/>
      <c r="H487" s="248">
        <v>1.3200000000000001</v>
      </c>
      <c r="I487" s="249"/>
      <c r="J487" s="245"/>
      <c r="K487" s="245"/>
      <c r="L487" s="250"/>
      <c r="M487" s="251"/>
      <c r="N487" s="252"/>
      <c r="O487" s="252"/>
      <c r="P487" s="252"/>
      <c r="Q487" s="252"/>
      <c r="R487" s="252"/>
      <c r="S487" s="252"/>
      <c r="T487" s="253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4" t="s">
        <v>198</v>
      </c>
      <c r="AU487" s="254" t="s">
        <v>82</v>
      </c>
      <c r="AV487" s="14" t="s">
        <v>82</v>
      </c>
      <c r="AW487" s="14" t="s">
        <v>35</v>
      </c>
      <c r="AX487" s="14" t="s">
        <v>73</v>
      </c>
      <c r="AY487" s="254" t="s">
        <v>188</v>
      </c>
    </row>
    <row r="488" s="13" customFormat="1">
      <c r="A488" s="13"/>
      <c r="B488" s="233"/>
      <c r="C488" s="234"/>
      <c r="D488" s="235" t="s">
        <v>198</v>
      </c>
      <c r="E488" s="236" t="s">
        <v>19</v>
      </c>
      <c r="F488" s="237" t="s">
        <v>780</v>
      </c>
      <c r="G488" s="234"/>
      <c r="H488" s="236" t="s">
        <v>19</v>
      </c>
      <c r="I488" s="238"/>
      <c r="J488" s="234"/>
      <c r="K488" s="234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198</v>
      </c>
      <c r="AU488" s="243" t="s">
        <v>82</v>
      </c>
      <c r="AV488" s="13" t="s">
        <v>80</v>
      </c>
      <c r="AW488" s="13" t="s">
        <v>35</v>
      </c>
      <c r="AX488" s="13" t="s">
        <v>73</v>
      </c>
      <c r="AY488" s="243" t="s">
        <v>188</v>
      </c>
    </row>
    <row r="489" s="14" customFormat="1">
      <c r="A489" s="14"/>
      <c r="B489" s="244"/>
      <c r="C489" s="245"/>
      <c r="D489" s="235" t="s">
        <v>198</v>
      </c>
      <c r="E489" s="246" t="s">
        <v>19</v>
      </c>
      <c r="F489" s="247" t="s">
        <v>960</v>
      </c>
      <c r="G489" s="245"/>
      <c r="H489" s="248">
        <v>0.050000000000000003</v>
      </c>
      <c r="I489" s="249"/>
      <c r="J489" s="245"/>
      <c r="K489" s="245"/>
      <c r="L489" s="250"/>
      <c r="M489" s="251"/>
      <c r="N489" s="252"/>
      <c r="O489" s="252"/>
      <c r="P489" s="252"/>
      <c r="Q489" s="252"/>
      <c r="R489" s="252"/>
      <c r="S489" s="252"/>
      <c r="T489" s="253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4" t="s">
        <v>198</v>
      </c>
      <c r="AU489" s="254" t="s">
        <v>82</v>
      </c>
      <c r="AV489" s="14" t="s">
        <v>82</v>
      </c>
      <c r="AW489" s="14" t="s">
        <v>35</v>
      </c>
      <c r="AX489" s="14" t="s">
        <v>73</v>
      </c>
      <c r="AY489" s="254" t="s">
        <v>188</v>
      </c>
    </row>
    <row r="490" s="14" customFormat="1">
      <c r="A490" s="14"/>
      <c r="B490" s="244"/>
      <c r="C490" s="245"/>
      <c r="D490" s="235" t="s">
        <v>198</v>
      </c>
      <c r="E490" s="246" t="s">
        <v>19</v>
      </c>
      <c r="F490" s="247" t="s">
        <v>961</v>
      </c>
      <c r="G490" s="245"/>
      <c r="H490" s="248">
        <v>0.10000000000000001</v>
      </c>
      <c r="I490" s="249"/>
      <c r="J490" s="245"/>
      <c r="K490" s="245"/>
      <c r="L490" s="250"/>
      <c r="M490" s="251"/>
      <c r="N490" s="252"/>
      <c r="O490" s="252"/>
      <c r="P490" s="252"/>
      <c r="Q490" s="252"/>
      <c r="R490" s="252"/>
      <c r="S490" s="252"/>
      <c r="T490" s="253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4" t="s">
        <v>198</v>
      </c>
      <c r="AU490" s="254" t="s">
        <v>82</v>
      </c>
      <c r="AV490" s="14" t="s">
        <v>82</v>
      </c>
      <c r="AW490" s="14" t="s">
        <v>35</v>
      </c>
      <c r="AX490" s="14" t="s">
        <v>73</v>
      </c>
      <c r="AY490" s="254" t="s">
        <v>188</v>
      </c>
    </row>
    <row r="491" s="14" customFormat="1">
      <c r="A491" s="14"/>
      <c r="B491" s="244"/>
      <c r="C491" s="245"/>
      <c r="D491" s="235" t="s">
        <v>198</v>
      </c>
      <c r="E491" s="246" t="s">
        <v>19</v>
      </c>
      <c r="F491" s="247" t="s">
        <v>962</v>
      </c>
      <c r="G491" s="245"/>
      <c r="H491" s="248">
        <v>0.14999999999999999</v>
      </c>
      <c r="I491" s="249"/>
      <c r="J491" s="245"/>
      <c r="K491" s="245"/>
      <c r="L491" s="250"/>
      <c r="M491" s="251"/>
      <c r="N491" s="252"/>
      <c r="O491" s="252"/>
      <c r="P491" s="252"/>
      <c r="Q491" s="252"/>
      <c r="R491" s="252"/>
      <c r="S491" s="252"/>
      <c r="T491" s="253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4" t="s">
        <v>198</v>
      </c>
      <c r="AU491" s="254" t="s">
        <v>82</v>
      </c>
      <c r="AV491" s="14" t="s">
        <v>82</v>
      </c>
      <c r="AW491" s="14" t="s">
        <v>35</v>
      </c>
      <c r="AX491" s="14" t="s">
        <v>73</v>
      </c>
      <c r="AY491" s="254" t="s">
        <v>188</v>
      </c>
    </row>
    <row r="492" s="14" customFormat="1">
      <c r="A492" s="14"/>
      <c r="B492" s="244"/>
      <c r="C492" s="245"/>
      <c r="D492" s="235" t="s">
        <v>198</v>
      </c>
      <c r="E492" s="246" t="s">
        <v>19</v>
      </c>
      <c r="F492" s="247" t="s">
        <v>963</v>
      </c>
      <c r="G492" s="245"/>
      <c r="H492" s="248">
        <v>0.20000000000000001</v>
      </c>
      <c r="I492" s="249"/>
      <c r="J492" s="245"/>
      <c r="K492" s="245"/>
      <c r="L492" s="250"/>
      <c r="M492" s="251"/>
      <c r="N492" s="252"/>
      <c r="O492" s="252"/>
      <c r="P492" s="252"/>
      <c r="Q492" s="252"/>
      <c r="R492" s="252"/>
      <c r="S492" s="252"/>
      <c r="T492" s="253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4" t="s">
        <v>198</v>
      </c>
      <c r="AU492" s="254" t="s">
        <v>82</v>
      </c>
      <c r="AV492" s="14" t="s">
        <v>82</v>
      </c>
      <c r="AW492" s="14" t="s">
        <v>35</v>
      </c>
      <c r="AX492" s="14" t="s">
        <v>73</v>
      </c>
      <c r="AY492" s="254" t="s">
        <v>188</v>
      </c>
    </row>
    <row r="493" s="14" customFormat="1">
      <c r="A493" s="14"/>
      <c r="B493" s="244"/>
      <c r="C493" s="245"/>
      <c r="D493" s="235" t="s">
        <v>198</v>
      </c>
      <c r="E493" s="246" t="s">
        <v>19</v>
      </c>
      <c r="F493" s="247" t="s">
        <v>964</v>
      </c>
      <c r="G493" s="245"/>
      <c r="H493" s="248">
        <v>0.25</v>
      </c>
      <c r="I493" s="249"/>
      <c r="J493" s="245"/>
      <c r="K493" s="245"/>
      <c r="L493" s="250"/>
      <c r="M493" s="251"/>
      <c r="N493" s="252"/>
      <c r="O493" s="252"/>
      <c r="P493" s="252"/>
      <c r="Q493" s="252"/>
      <c r="R493" s="252"/>
      <c r="S493" s="252"/>
      <c r="T493" s="253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4" t="s">
        <v>198</v>
      </c>
      <c r="AU493" s="254" t="s">
        <v>82</v>
      </c>
      <c r="AV493" s="14" t="s">
        <v>82</v>
      </c>
      <c r="AW493" s="14" t="s">
        <v>35</v>
      </c>
      <c r="AX493" s="14" t="s">
        <v>73</v>
      </c>
      <c r="AY493" s="254" t="s">
        <v>188</v>
      </c>
    </row>
    <row r="494" s="14" customFormat="1">
      <c r="A494" s="14"/>
      <c r="B494" s="244"/>
      <c r="C494" s="245"/>
      <c r="D494" s="235" t="s">
        <v>198</v>
      </c>
      <c r="E494" s="246" t="s">
        <v>19</v>
      </c>
      <c r="F494" s="247" t="s">
        <v>965</v>
      </c>
      <c r="G494" s="245"/>
      <c r="H494" s="248">
        <v>1.2869999999999999</v>
      </c>
      <c r="I494" s="249"/>
      <c r="J494" s="245"/>
      <c r="K494" s="245"/>
      <c r="L494" s="250"/>
      <c r="M494" s="251"/>
      <c r="N494" s="252"/>
      <c r="O494" s="252"/>
      <c r="P494" s="252"/>
      <c r="Q494" s="252"/>
      <c r="R494" s="252"/>
      <c r="S494" s="252"/>
      <c r="T494" s="253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4" t="s">
        <v>198</v>
      </c>
      <c r="AU494" s="254" t="s">
        <v>82</v>
      </c>
      <c r="AV494" s="14" t="s">
        <v>82</v>
      </c>
      <c r="AW494" s="14" t="s">
        <v>35</v>
      </c>
      <c r="AX494" s="14" t="s">
        <v>73</v>
      </c>
      <c r="AY494" s="254" t="s">
        <v>188</v>
      </c>
    </row>
    <row r="495" s="14" customFormat="1">
      <c r="A495" s="14"/>
      <c r="B495" s="244"/>
      <c r="C495" s="245"/>
      <c r="D495" s="235" t="s">
        <v>198</v>
      </c>
      <c r="E495" s="246" t="s">
        <v>19</v>
      </c>
      <c r="F495" s="247" t="s">
        <v>966</v>
      </c>
      <c r="G495" s="245"/>
      <c r="H495" s="248">
        <v>1.22</v>
      </c>
      <c r="I495" s="249"/>
      <c r="J495" s="245"/>
      <c r="K495" s="245"/>
      <c r="L495" s="250"/>
      <c r="M495" s="251"/>
      <c r="N495" s="252"/>
      <c r="O495" s="252"/>
      <c r="P495" s="252"/>
      <c r="Q495" s="252"/>
      <c r="R495" s="252"/>
      <c r="S495" s="252"/>
      <c r="T495" s="253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4" t="s">
        <v>198</v>
      </c>
      <c r="AU495" s="254" t="s">
        <v>82</v>
      </c>
      <c r="AV495" s="14" t="s">
        <v>82</v>
      </c>
      <c r="AW495" s="14" t="s">
        <v>35</v>
      </c>
      <c r="AX495" s="14" t="s">
        <v>73</v>
      </c>
      <c r="AY495" s="254" t="s">
        <v>188</v>
      </c>
    </row>
    <row r="496" s="15" customFormat="1">
      <c r="A496" s="15"/>
      <c r="B496" s="255"/>
      <c r="C496" s="256"/>
      <c r="D496" s="235" t="s">
        <v>198</v>
      </c>
      <c r="E496" s="257" t="s">
        <v>19</v>
      </c>
      <c r="F496" s="258" t="s">
        <v>229</v>
      </c>
      <c r="G496" s="256"/>
      <c r="H496" s="259">
        <v>5.8169999999999993</v>
      </c>
      <c r="I496" s="260"/>
      <c r="J496" s="256"/>
      <c r="K496" s="256"/>
      <c r="L496" s="261"/>
      <c r="M496" s="262"/>
      <c r="N496" s="263"/>
      <c r="O496" s="263"/>
      <c r="P496" s="263"/>
      <c r="Q496" s="263"/>
      <c r="R496" s="263"/>
      <c r="S496" s="263"/>
      <c r="T496" s="264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T496" s="265" t="s">
        <v>198</v>
      </c>
      <c r="AU496" s="265" t="s">
        <v>82</v>
      </c>
      <c r="AV496" s="15" t="s">
        <v>135</v>
      </c>
      <c r="AW496" s="15" t="s">
        <v>35</v>
      </c>
      <c r="AX496" s="15" t="s">
        <v>80</v>
      </c>
      <c r="AY496" s="265" t="s">
        <v>188</v>
      </c>
    </row>
    <row r="497" s="2" customFormat="1" ht="16.5" customHeight="1">
      <c r="A497" s="40"/>
      <c r="B497" s="41"/>
      <c r="C497" s="215" t="s">
        <v>967</v>
      </c>
      <c r="D497" s="215" t="s">
        <v>190</v>
      </c>
      <c r="E497" s="216" t="s">
        <v>968</v>
      </c>
      <c r="F497" s="217" t="s">
        <v>969</v>
      </c>
      <c r="G497" s="218" t="s">
        <v>243</v>
      </c>
      <c r="H497" s="219">
        <v>5.8170000000000002</v>
      </c>
      <c r="I497" s="220"/>
      <c r="J497" s="221">
        <f>ROUND(I497*H497,2)</f>
        <v>0</v>
      </c>
      <c r="K497" s="217" t="s">
        <v>194</v>
      </c>
      <c r="L497" s="46"/>
      <c r="M497" s="222" t="s">
        <v>19</v>
      </c>
      <c r="N497" s="223" t="s">
        <v>44</v>
      </c>
      <c r="O497" s="86"/>
      <c r="P497" s="224">
        <f>O497*H497</f>
        <v>0</v>
      </c>
      <c r="Q497" s="224">
        <v>0</v>
      </c>
      <c r="R497" s="224">
        <f>Q497*H497</f>
        <v>0</v>
      </c>
      <c r="S497" s="224">
        <v>0</v>
      </c>
      <c r="T497" s="225">
        <f>S497*H497</f>
        <v>0</v>
      </c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R497" s="226" t="s">
        <v>135</v>
      </c>
      <c r="AT497" s="226" t="s">
        <v>190</v>
      </c>
      <c r="AU497" s="226" t="s">
        <v>82</v>
      </c>
      <c r="AY497" s="19" t="s">
        <v>188</v>
      </c>
      <c r="BE497" s="227">
        <f>IF(N497="základní",J497,0)</f>
        <v>0</v>
      </c>
      <c r="BF497" s="227">
        <f>IF(N497="snížená",J497,0)</f>
        <v>0</v>
      </c>
      <c r="BG497" s="227">
        <f>IF(N497="zákl. přenesená",J497,0)</f>
        <v>0</v>
      </c>
      <c r="BH497" s="227">
        <f>IF(N497="sníž. přenesená",J497,0)</f>
        <v>0</v>
      </c>
      <c r="BI497" s="227">
        <f>IF(N497="nulová",J497,0)</f>
        <v>0</v>
      </c>
      <c r="BJ497" s="19" t="s">
        <v>80</v>
      </c>
      <c r="BK497" s="227">
        <f>ROUND(I497*H497,2)</f>
        <v>0</v>
      </c>
      <c r="BL497" s="19" t="s">
        <v>135</v>
      </c>
      <c r="BM497" s="226" t="s">
        <v>970</v>
      </c>
    </row>
    <row r="498" s="2" customFormat="1">
      <c r="A498" s="40"/>
      <c r="B498" s="41"/>
      <c r="C498" s="42"/>
      <c r="D498" s="228" t="s">
        <v>196</v>
      </c>
      <c r="E498" s="42"/>
      <c r="F498" s="229" t="s">
        <v>971</v>
      </c>
      <c r="G498" s="42"/>
      <c r="H498" s="42"/>
      <c r="I498" s="230"/>
      <c r="J498" s="42"/>
      <c r="K498" s="42"/>
      <c r="L498" s="46"/>
      <c r="M498" s="231"/>
      <c r="N498" s="232"/>
      <c r="O498" s="86"/>
      <c r="P498" s="86"/>
      <c r="Q498" s="86"/>
      <c r="R498" s="86"/>
      <c r="S498" s="86"/>
      <c r="T498" s="87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T498" s="19" t="s">
        <v>196</v>
      </c>
      <c r="AU498" s="19" t="s">
        <v>82</v>
      </c>
    </row>
    <row r="499" s="13" customFormat="1">
      <c r="A499" s="13"/>
      <c r="B499" s="233"/>
      <c r="C499" s="234"/>
      <c r="D499" s="235" t="s">
        <v>198</v>
      </c>
      <c r="E499" s="236" t="s">
        <v>19</v>
      </c>
      <c r="F499" s="237" t="s">
        <v>912</v>
      </c>
      <c r="G499" s="234"/>
      <c r="H499" s="236" t="s">
        <v>19</v>
      </c>
      <c r="I499" s="238"/>
      <c r="J499" s="234"/>
      <c r="K499" s="234"/>
      <c r="L499" s="239"/>
      <c r="M499" s="240"/>
      <c r="N499" s="241"/>
      <c r="O499" s="241"/>
      <c r="P499" s="241"/>
      <c r="Q499" s="241"/>
      <c r="R499" s="241"/>
      <c r="S499" s="241"/>
      <c r="T499" s="24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3" t="s">
        <v>198</v>
      </c>
      <c r="AU499" s="243" t="s">
        <v>82</v>
      </c>
      <c r="AV499" s="13" t="s">
        <v>80</v>
      </c>
      <c r="AW499" s="13" t="s">
        <v>35</v>
      </c>
      <c r="AX499" s="13" t="s">
        <v>73</v>
      </c>
      <c r="AY499" s="243" t="s">
        <v>188</v>
      </c>
    </row>
    <row r="500" s="14" customFormat="1">
      <c r="A500" s="14"/>
      <c r="B500" s="244"/>
      <c r="C500" s="245"/>
      <c r="D500" s="235" t="s">
        <v>198</v>
      </c>
      <c r="E500" s="246" t="s">
        <v>19</v>
      </c>
      <c r="F500" s="247" t="s">
        <v>958</v>
      </c>
      <c r="G500" s="245"/>
      <c r="H500" s="248">
        <v>1.24</v>
      </c>
      <c r="I500" s="249"/>
      <c r="J500" s="245"/>
      <c r="K500" s="245"/>
      <c r="L500" s="250"/>
      <c r="M500" s="251"/>
      <c r="N500" s="252"/>
      <c r="O500" s="252"/>
      <c r="P500" s="252"/>
      <c r="Q500" s="252"/>
      <c r="R500" s="252"/>
      <c r="S500" s="252"/>
      <c r="T500" s="253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4" t="s">
        <v>198</v>
      </c>
      <c r="AU500" s="254" t="s">
        <v>82</v>
      </c>
      <c r="AV500" s="14" t="s">
        <v>82</v>
      </c>
      <c r="AW500" s="14" t="s">
        <v>35</v>
      </c>
      <c r="AX500" s="14" t="s">
        <v>73</v>
      </c>
      <c r="AY500" s="254" t="s">
        <v>188</v>
      </c>
    </row>
    <row r="501" s="14" customFormat="1">
      <c r="A501" s="14"/>
      <c r="B501" s="244"/>
      <c r="C501" s="245"/>
      <c r="D501" s="235" t="s">
        <v>198</v>
      </c>
      <c r="E501" s="246" t="s">
        <v>19</v>
      </c>
      <c r="F501" s="247" t="s">
        <v>959</v>
      </c>
      <c r="G501" s="245"/>
      <c r="H501" s="248">
        <v>1.3200000000000001</v>
      </c>
      <c r="I501" s="249"/>
      <c r="J501" s="245"/>
      <c r="K501" s="245"/>
      <c r="L501" s="250"/>
      <c r="M501" s="251"/>
      <c r="N501" s="252"/>
      <c r="O501" s="252"/>
      <c r="P501" s="252"/>
      <c r="Q501" s="252"/>
      <c r="R501" s="252"/>
      <c r="S501" s="252"/>
      <c r="T501" s="253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4" t="s">
        <v>198</v>
      </c>
      <c r="AU501" s="254" t="s">
        <v>82</v>
      </c>
      <c r="AV501" s="14" t="s">
        <v>82</v>
      </c>
      <c r="AW501" s="14" t="s">
        <v>35</v>
      </c>
      <c r="AX501" s="14" t="s">
        <v>73</v>
      </c>
      <c r="AY501" s="254" t="s">
        <v>188</v>
      </c>
    </row>
    <row r="502" s="13" customFormat="1">
      <c r="A502" s="13"/>
      <c r="B502" s="233"/>
      <c r="C502" s="234"/>
      <c r="D502" s="235" t="s">
        <v>198</v>
      </c>
      <c r="E502" s="236" t="s">
        <v>19</v>
      </c>
      <c r="F502" s="237" t="s">
        <v>780</v>
      </c>
      <c r="G502" s="234"/>
      <c r="H502" s="236" t="s">
        <v>19</v>
      </c>
      <c r="I502" s="238"/>
      <c r="J502" s="234"/>
      <c r="K502" s="234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198</v>
      </c>
      <c r="AU502" s="243" t="s">
        <v>82</v>
      </c>
      <c r="AV502" s="13" t="s">
        <v>80</v>
      </c>
      <c r="AW502" s="13" t="s">
        <v>35</v>
      </c>
      <c r="AX502" s="13" t="s">
        <v>73</v>
      </c>
      <c r="AY502" s="243" t="s">
        <v>188</v>
      </c>
    </row>
    <row r="503" s="14" customFormat="1">
      <c r="A503" s="14"/>
      <c r="B503" s="244"/>
      <c r="C503" s="245"/>
      <c r="D503" s="235" t="s">
        <v>198</v>
      </c>
      <c r="E503" s="246" t="s">
        <v>19</v>
      </c>
      <c r="F503" s="247" t="s">
        <v>960</v>
      </c>
      <c r="G503" s="245"/>
      <c r="H503" s="248">
        <v>0.050000000000000003</v>
      </c>
      <c r="I503" s="249"/>
      <c r="J503" s="245"/>
      <c r="K503" s="245"/>
      <c r="L503" s="250"/>
      <c r="M503" s="251"/>
      <c r="N503" s="252"/>
      <c r="O503" s="252"/>
      <c r="P503" s="252"/>
      <c r="Q503" s="252"/>
      <c r="R503" s="252"/>
      <c r="S503" s="252"/>
      <c r="T503" s="253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4" t="s">
        <v>198</v>
      </c>
      <c r="AU503" s="254" t="s">
        <v>82</v>
      </c>
      <c r="AV503" s="14" t="s">
        <v>82</v>
      </c>
      <c r="AW503" s="14" t="s">
        <v>35</v>
      </c>
      <c r="AX503" s="14" t="s">
        <v>73</v>
      </c>
      <c r="AY503" s="254" t="s">
        <v>188</v>
      </c>
    </row>
    <row r="504" s="14" customFormat="1">
      <c r="A504" s="14"/>
      <c r="B504" s="244"/>
      <c r="C504" s="245"/>
      <c r="D504" s="235" t="s">
        <v>198</v>
      </c>
      <c r="E504" s="246" t="s">
        <v>19</v>
      </c>
      <c r="F504" s="247" t="s">
        <v>961</v>
      </c>
      <c r="G504" s="245"/>
      <c r="H504" s="248">
        <v>0.10000000000000001</v>
      </c>
      <c r="I504" s="249"/>
      <c r="J504" s="245"/>
      <c r="K504" s="245"/>
      <c r="L504" s="250"/>
      <c r="M504" s="251"/>
      <c r="N504" s="252"/>
      <c r="O504" s="252"/>
      <c r="P504" s="252"/>
      <c r="Q504" s="252"/>
      <c r="R504" s="252"/>
      <c r="S504" s="252"/>
      <c r="T504" s="253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4" t="s">
        <v>198</v>
      </c>
      <c r="AU504" s="254" t="s">
        <v>82</v>
      </c>
      <c r="AV504" s="14" t="s">
        <v>82</v>
      </c>
      <c r="AW504" s="14" t="s">
        <v>35</v>
      </c>
      <c r="AX504" s="14" t="s">
        <v>73</v>
      </c>
      <c r="AY504" s="254" t="s">
        <v>188</v>
      </c>
    </row>
    <row r="505" s="14" customFormat="1">
      <c r="A505" s="14"/>
      <c r="B505" s="244"/>
      <c r="C505" s="245"/>
      <c r="D505" s="235" t="s">
        <v>198</v>
      </c>
      <c r="E505" s="246" t="s">
        <v>19</v>
      </c>
      <c r="F505" s="247" t="s">
        <v>962</v>
      </c>
      <c r="G505" s="245"/>
      <c r="H505" s="248">
        <v>0.14999999999999999</v>
      </c>
      <c r="I505" s="249"/>
      <c r="J505" s="245"/>
      <c r="K505" s="245"/>
      <c r="L505" s="250"/>
      <c r="M505" s="251"/>
      <c r="N505" s="252"/>
      <c r="O505" s="252"/>
      <c r="P505" s="252"/>
      <c r="Q505" s="252"/>
      <c r="R505" s="252"/>
      <c r="S505" s="252"/>
      <c r="T505" s="253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4" t="s">
        <v>198</v>
      </c>
      <c r="AU505" s="254" t="s">
        <v>82</v>
      </c>
      <c r="AV505" s="14" t="s">
        <v>82</v>
      </c>
      <c r="AW505" s="14" t="s">
        <v>35</v>
      </c>
      <c r="AX505" s="14" t="s">
        <v>73</v>
      </c>
      <c r="AY505" s="254" t="s">
        <v>188</v>
      </c>
    </row>
    <row r="506" s="14" customFormat="1">
      <c r="A506" s="14"/>
      <c r="B506" s="244"/>
      <c r="C506" s="245"/>
      <c r="D506" s="235" t="s">
        <v>198</v>
      </c>
      <c r="E506" s="246" t="s">
        <v>19</v>
      </c>
      <c r="F506" s="247" t="s">
        <v>963</v>
      </c>
      <c r="G506" s="245"/>
      <c r="H506" s="248">
        <v>0.20000000000000001</v>
      </c>
      <c r="I506" s="249"/>
      <c r="J506" s="245"/>
      <c r="K506" s="245"/>
      <c r="L506" s="250"/>
      <c r="M506" s="251"/>
      <c r="N506" s="252"/>
      <c r="O506" s="252"/>
      <c r="P506" s="252"/>
      <c r="Q506" s="252"/>
      <c r="R506" s="252"/>
      <c r="S506" s="252"/>
      <c r="T506" s="253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4" t="s">
        <v>198</v>
      </c>
      <c r="AU506" s="254" t="s">
        <v>82</v>
      </c>
      <c r="AV506" s="14" t="s">
        <v>82</v>
      </c>
      <c r="AW506" s="14" t="s">
        <v>35</v>
      </c>
      <c r="AX506" s="14" t="s">
        <v>73</v>
      </c>
      <c r="AY506" s="254" t="s">
        <v>188</v>
      </c>
    </row>
    <row r="507" s="14" customFormat="1">
      <c r="A507" s="14"/>
      <c r="B507" s="244"/>
      <c r="C507" s="245"/>
      <c r="D507" s="235" t="s">
        <v>198</v>
      </c>
      <c r="E507" s="246" t="s">
        <v>19</v>
      </c>
      <c r="F507" s="247" t="s">
        <v>964</v>
      </c>
      <c r="G507" s="245"/>
      <c r="H507" s="248">
        <v>0.25</v>
      </c>
      <c r="I507" s="249"/>
      <c r="J507" s="245"/>
      <c r="K507" s="245"/>
      <c r="L507" s="250"/>
      <c r="M507" s="251"/>
      <c r="N507" s="252"/>
      <c r="O507" s="252"/>
      <c r="P507" s="252"/>
      <c r="Q507" s="252"/>
      <c r="R507" s="252"/>
      <c r="S507" s="252"/>
      <c r="T507" s="253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4" t="s">
        <v>198</v>
      </c>
      <c r="AU507" s="254" t="s">
        <v>82</v>
      </c>
      <c r="AV507" s="14" t="s">
        <v>82</v>
      </c>
      <c r="AW507" s="14" t="s">
        <v>35</v>
      </c>
      <c r="AX507" s="14" t="s">
        <v>73</v>
      </c>
      <c r="AY507" s="254" t="s">
        <v>188</v>
      </c>
    </row>
    <row r="508" s="14" customFormat="1">
      <c r="A508" s="14"/>
      <c r="B508" s="244"/>
      <c r="C508" s="245"/>
      <c r="D508" s="235" t="s">
        <v>198</v>
      </c>
      <c r="E508" s="246" t="s">
        <v>19</v>
      </c>
      <c r="F508" s="247" t="s">
        <v>965</v>
      </c>
      <c r="G508" s="245"/>
      <c r="H508" s="248">
        <v>1.2869999999999999</v>
      </c>
      <c r="I508" s="249"/>
      <c r="J508" s="245"/>
      <c r="K508" s="245"/>
      <c r="L508" s="250"/>
      <c r="M508" s="251"/>
      <c r="N508" s="252"/>
      <c r="O508" s="252"/>
      <c r="P508" s="252"/>
      <c r="Q508" s="252"/>
      <c r="R508" s="252"/>
      <c r="S508" s="252"/>
      <c r="T508" s="253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4" t="s">
        <v>198</v>
      </c>
      <c r="AU508" s="254" t="s">
        <v>82</v>
      </c>
      <c r="AV508" s="14" t="s">
        <v>82</v>
      </c>
      <c r="AW508" s="14" t="s">
        <v>35</v>
      </c>
      <c r="AX508" s="14" t="s">
        <v>73</v>
      </c>
      <c r="AY508" s="254" t="s">
        <v>188</v>
      </c>
    </row>
    <row r="509" s="14" customFormat="1">
      <c r="A509" s="14"/>
      <c r="B509" s="244"/>
      <c r="C509" s="245"/>
      <c r="D509" s="235" t="s">
        <v>198</v>
      </c>
      <c r="E509" s="246" t="s">
        <v>19</v>
      </c>
      <c r="F509" s="247" t="s">
        <v>966</v>
      </c>
      <c r="G509" s="245"/>
      <c r="H509" s="248">
        <v>1.22</v>
      </c>
      <c r="I509" s="249"/>
      <c r="J509" s="245"/>
      <c r="K509" s="245"/>
      <c r="L509" s="250"/>
      <c r="M509" s="251"/>
      <c r="N509" s="252"/>
      <c r="O509" s="252"/>
      <c r="P509" s="252"/>
      <c r="Q509" s="252"/>
      <c r="R509" s="252"/>
      <c r="S509" s="252"/>
      <c r="T509" s="253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4" t="s">
        <v>198</v>
      </c>
      <c r="AU509" s="254" t="s">
        <v>82</v>
      </c>
      <c r="AV509" s="14" t="s">
        <v>82</v>
      </c>
      <c r="AW509" s="14" t="s">
        <v>35</v>
      </c>
      <c r="AX509" s="14" t="s">
        <v>73</v>
      </c>
      <c r="AY509" s="254" t="s">
        <v>188</v>
      </c>
    </row>
    <row r="510" s="15" customFormat="1">
      <c r="A510" s="15"/>
      <c r="B510" s="255"/>
      <c r="C510" s="256"/>
      <c r="D510" s="235" t="s">
        <v>198</v>
      </c>
      <c r="E510" s="257" t="s">
        <v>19</v>
      </c>
      <c r="F510" s="258" t="s">
        <v>229</v>
      </c>
      <c r="G510" s="256"/>
      <c r="H510" s="259">
        <v>5.8170000000000002</v>
      </c>
      <c r="I510" s="260"/>
      <c r="J510" s="256"/>
      <c r="K510" s="256"/>
      <c r="L510" s="261"/>
      <c r="M510" s="262"/>
      <c r="N510" s="263"/>
      <c r="O510" s="263"/>
      <c r="P510" s="263"/>
      <c r="Q510" s="263"/>
      <c r="R510" s="263"/>
      <c r="S510" s="263"/>
      <c r="T510" s="264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65" t="s">
        <v>198</v>
      </c>
      <c r="AU510" s="265" t="s">
        <v>82</v>
      </c>
      <c r="AV510" s="15" t="s">
        <v>135</v>
      </c>
      <c r="AW510" s="15" t="s">
        <v>35</v>
      </c>
      <c r="AX510" s="15" t="s">
        <v>80</v>
      </c>
      <c r="AY510" s="265" t="s">
        <v>188</v>
      </c>
    </row>
    <row r="511" s="2" customFormat="1" ht="21.75" customHeight="1">
      <c r="A511" s="40"/>
      <c r="B511" s="41"/>
      <c r="C511" s="215" t="s">
        <v>972</v>
      </c>
      <c r="D511" s="215" t="s">
        <v>190</v>
      </c>
      <c r="E511" s="216" t="s">
        <v>973</v>
      </c>
      <c r="F511" s="217" t="s">
        <v>974</v>
      </c>
      <c r="G511" s="218" t="s">
        <v>243</v>
      </c>
      <c r="H511" s="219">
        <v>5.2080000000000002</v>
      </c>
      <c r="I511" s="220"/>
      <c r="J511" s="221">
        <f>ROUND(I511*H511,2)</f>
        <v>0</v>
      </c>
      <c r="K511" s="217" t="s">
        <v>194</v>
      </c>
      <c r="L511" s="46"/>
      <c r="M511" s="222" t="s">
        <v>19</v>
      </c>
      <c r="N511" s="223" t="s">
        <v>44</v>
      </c>
      <c r="O511" s="86"/>
      <c r="P511" s="224">
        <f>O511*H511</f>
        <v>0</v>
      </c>
      <c r="Q511" s="224">
        <v>0.0065799999999999999</v>
      </c>
      <c r="R511" s="224">
        <f>Q511*H511</f>
        <v>0.034268640000000003</v>
      </c>
      <c r="S511" s="224">
        <v>0</v>
      </c>
      <c r="T511" s="225">
        <f>S511*H511</f>
        <v>0</v>
      </c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R511" s="226" t="s">
        <v>135</v>
      </c>
      <c r="AT511" s="226" t="s">
        <v>190</v>
      </c>
      <c r="AU511" s="226" t="s">
        <v>82</v>
      </c>
      <c r="AY511" s="19" t="s">
        <v>188</v>
      </c>
      <c r="BE511" s="227">
        <f>IF(N511="základní",J511,0)</f>
        <v>0</v>
      </c>
      <c r="BF511" s="227">
        <f>IF(N511="snížená",J511,0)</f>
        <v>0</v>
      </c>
      <c r="BG511" s="227">
        <f>IF(N511="zákl. přenesená",J511,0)</f>
        <v>0</v>
      </c>
      <c r="BH511" s="227">
        <f>IF(N511="sníž. přenesená",J511,0)</f>
        <v>0</v>
      </c>
      <c r="BI511" s="227">
        <f>IF(N511="nulová",J511,0)</f>
        <v>0</v>
      </c>
      <c r="BJ511" s="19" t="s">
        <v>80</v>
      </c>
      <c r="BK511" s="227">
        <f>ROUND(I511*H511,2)</f>
        <v>0</v>
      </c>
      <c r="BL511" s="19" t="s">
        <v>135</v>
      </c>
      <c r="BM511" s="226" t="s">
        <v>975</v>
      </c>
    </row>
    <row r="512" s="2" customFormat="1">
      <c r="A512" s="40"/>
      <c r="B512" s="41"/>
      <c r="C512" s="42"/>
      <c r="D512" s="228" t="s">
        <v>196</v>
      </c>
      <c r="E512" s="42"/>
      <c r="F512" s="229" t="s">
        <v>976</v>
      </c>
      <c r="G512" s="42"/>
      <c r="H512" s="42"/>
      <c r="I512" s="230"/>
      <c r="J512" s="42"/>
      <c r="K512" s="42"/>
      <c r="L512" s="46"/>
      <c r="M512" s="231"/>
      <c r="N512" s="232"/>
      <c r="O512" s="86"/>
      <c r="P512" s="86"/>
      <c r="Q512" s="86"/>
      <c r="R512" s="86"/>
      <c r="S512" s="86"/>
      <c r="T512" s="87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T512" s="19" t="s">
        <v>196</v>
      </c>
      <c r="AU512" s="19" t="s">
        <v>82</v>
      </c>
    </row>
    <row r="513" s="13" customFormat="1">
      <c r="A513" s="13"/>
      <c r="B513" s="233"/>
      <c r="C513" s="234"/>
      <c r="D513" s="235" t="s">
        <v>198</v>
      </c>
      <c r="E513" s="236" t="s">
        <v>19</v>
      </c>
      <c r="F513" s="237" t="s">
        <v>912</v>
      </c>
      <c r="G513" s="234"/>
      <c r="H513" s="236" t="s">
        <v>19</v>
      </c>
      <c r="I513" s="238"/>
      <c r="J513" s="234"/>
      <c r="K513" s="234"/>
      <c r="L513" s="239"/>
      <c r="M513" s="240"/>
      <c r="N513" s="241"/>
      <c r="O513" s="241"/>
      <c r="P513" s="241"/>
      <c r="Q513" s="241"/>
      <c r="R513" s="241"/>
      <c r="S513" s="241"/>
      <c r="T513" s="24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3" t="s">
        <v>198</v>
      </c>
      <c r="AU513" s="243" t="s">
        <v>82</v>
      </c>
      <c r="AV513" s="13" t="s">
        <v>80</v>
      </c>
      <c r="AW513" s="13" t="s">
        <v>35</v>
      </c>
      <c r="AX513" s="13" t="s">
        <v>73</v>
      </c>
      <c r="AY513" s="243" t="s">
        <v>188</v>
      </c>
    </row>
    <row r="514" s="14" customFormat="1">
      <c r="A514" s="14"/>
      <c r="B514" s="244"/>
      <c r="C514" s="245"/>
      <c r="D514" s="235" t="s">
        <v>198</v>
      </c>
      <c r="E514" s="246" t="s">
        <v>19</v>
      </c>
      <c r="F514" s="247" t="s">
        <v>977</v>
      </c>
      <c r="G514" s="245"/>
      <c r="H514" s="248">
        <v>1.994</v>
      </c>
      <c r="I514" s="249"/>
      <c r="J514" s="245"/>
      <c r="K514" s="245"/>
      <c r="L514" s="250"/>
      <c r="M514" s="251"/>
      <c r="N514" s="252"/>
      <c r="O514" s="252"/>
      <c r="P514" s="252"/>
      <c r="Q514" s="252"/>
      <c r="R514" s="252"/>
      <c r="S514" s="252"/>
      <c r="T514" s="253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4" t="s">
        <v>198</v>
      </c>
      <c r="AU514" s="254" t="s">
        <v>82</v>
      </c>
      <c r="AV514" s="14" t="s">
        <v>82</v>
      </c>
      <c r="AW514" s="14" t="s">
        <v>35</v>
      </c>
      <c r="AX514" s="14" t="s">
        <v>73</v>
      </c>
      <c r="AY514" s="254" t="s">
        <v>188</v>
      </c>
    </row>
    <row r="515" s="14" customFormat="1">
      <c r="A515" s="14"/>
      <c r="B515" s="244"/>
      <c r="C515" s="245"/>
      <c r="D515" s="235" t="s">
        <v>198</v>
      </c>
      <c r="E515" s="246" t="s">
        <v>19</v>
      </c>
      <c r="F515" s="247" t="s">
        <v>977</v>
      </c>
      <c r="G515" s="245"/>
      <c r="H515" s="248">
        <v>1.994</v>
      </c>
      <c r="I515" s="249"/>
      <c r="J515" s="245"/>
      <c r="K515" s="245"/>
      <c r="L515" s="250"/>
      <c r="M515" s="251"/>
      <c r="N515" s="252"/>
      <c r="O515" s="252"/>
      <c r="P515" s="252"/>
      <c r="Q515" s="252"/>
      <c r="R515" s="252"/>
      <c r="S515" s="252"/>
      <c r="T515" s="253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4" t="s">
        <v>198</v>
      </c>
      <c r="AU515" s="254" t="s">
        <v>82</v>
      </c>
      <c r="AV515" s="14" t="s">
        <v>82</v>
      </c>
      <c r="AW515" s="14" t="s">
        <v>35</v>
      </c>
      <c r="AX515" s="14" t="s">
        <v>73</v>
      </c>
      <c r="AY515" s="254" t="s">
        <v>188</v>
      </c>
    </row>
    <row r="516" s="13" customFormat="1">
      <c r="A516" s="13"/>
      <c r="B516" s="233"/>
      <c r="C516" s="234"/>
      <c r="D516" s="235" t="s">
        <v>198</v>
      </c>
      <c r="E516" s="236" t="s">
        <v>19</v>
      </c>
      <c r="F516" s="237" t="s">
        <v>780</v>
      </c>
      <c r="G516" s="234"/>
      <c r="H516" s="236" t="s">
        <v>19</v>
      </c>
      <c r="I516" s="238"/>
      <c r="J516" s="234"/>
      <c r="K516" s="234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198</v>
      </c>
      <c r="AU516" s="243" t="s">
        <v>82</v>
      </c>
      <c r="AV516" s="13" t="s">
        <v>80</v>
      </c>
      <c r="AW516" s="13" t="s">
        <v>35</v>
      </c>
      <c r="AX516" s="13" t="s">
        <v>73</v>
      </c>
      <c r="AY516" s="243" t="s">
        <v>188</v>
      </c>
    </row>
    <row r="517" s="14" customFormat="1">
      <c r="A517" s="14"/>
      <c r="B517" s="244"/>
      <c r="C517" s="245"/>
      <c r="D517" s="235" t="s">
        <v>198</v>
      </c>
      <c r="E517" s="246" t="s">
        <v>19</v>
      </c>
      <c r="F517" s="247" t="s">
        <v>978</v>
      </c>
      <c r="G517" s="245"/>
      <c r="H517" s="248">
        <v>1.22</v>
      </c>
      <c r="I517" s="249"/>
      <c r="J517" s="245"/>
      <c r="K517" s="245"/>
      <c r="L517" s="250"/>
      <c r="M517" s="251"/>
      <c r="N517" s="252"/>
      <c r="O517" s="252"/>
      <c r="P517" s="252"/>
      <c r="Q517" s="252"/>
      <c r="R517" s="252"/>
      <c r="S517" s="252"/>
      <c r="T517" s="253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4" t="s">
        <v>198</v>
      </c>
      <c r="AU517" s="254" t="s">
        <v>82</v>
      </c>
      <c r="AV517" s="14" t="s">
        <v>82</v>
      </c>
      <c r="AW517" s="14" t="s">
        <v>35</v>
      </c>
      <c r="AX517" s="14" t="s">
        <v>73</v>
      </c>
      <c r="AY517" s="254" t="s">
        <v>188</v>
      </c>
    </row>
    <row r="518" s="15" customFormat="1">
      <c r="A518" s="15"/>
      <c r="B518" s="255"/>
      <c r="C518" s="256"/>
      <c r="D518" s="235" t="s">
        <v>198</v>
      </c>
      <c r="E518" s="257" t="s">
        <v>19</v>
      </c>
      <c r="F518" s="258" t="s">
        <v>229</v>
      </c>
      <c r="G518" s="256"/>
      <c r="H518" s="259">
        <v>5.2080000000000002</v>
      </c>
      <c r="I518" s="260"/>
      <c r="J518" s="256"/>
      <c r="K518" s="256"/>
      <c r="L518" s="261"/>
      <c r="M518" s="262"/>
      <c r="N518" s="263"/>
      <c r="O518" s="263"/>
      <c r="P518" s="263"/>
      <c r="Q518" s="263"/>
      <c r="R518" s="263"/>
      <c r="S518" s="263"/>
      <c r="T518" s="264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65" t="s">
        <v>198</v>
      </c>
      <c r="AU518" s="265" t="s">
        <v>82</v>
      </c>
      <c r="AV518" s="15" t="s">
        <v>135</v>
      </c>
      <c r="AW518" s="15" t="s">
        <v>35</v>
      </c>
      <c r="AX518" s="15" t="s">
        <v>80</v>
      </c>
      <c r="AY518" s="265" t="s">
        <v>188</v>
      </c>
    </row>
    <row r="519" s="2" customFormat="1" ht="21.75" customHeight="1">
      <c r="A519" s="40"/>
      <c r="B519" s="41"/>
      <c r="C519" s="215" t="s">
        <v>979</v>
      </c>
      <c r="D519" s="215" t="s">
        <v>190</v>
      </c>
      <c r="E519" s="216" t="s">
        <v>980</v>
      </c>
      <c r="F519" s="217" t="s">
        <v>981</v>
      </c>
      <c r="G519" s="218" t="s">
        <v>243</v>
      </c>
      <c r="H519" s="219">
        <v>5.2080000000000002</v>
      </c>
      <c r="I519" s="220"/>
      <c r="J519" s="221">
        <f>ROUND(I519*H519,2)</f>
        <v>0</v>
      </c>
      <c r="K519" s="217" t="s">
        <v>194</v>
      </c>
      <c r="L519" s="46"/>
      <c r="M519" s="222" t="s">
        <v>19</v>
      </c>
      <c r="N519" s="223" t="s">
        <v>44</v>
      </c>
      <c r="O519" s="86"/>
      <c r="P519" s="224">
        <f>O519*H519</f>
        <v>0</v>
      </c>
      <c r="Q519" s="224">
        <v>0</v>
      </c>
      <c r="R519" s="224">
        <f>Q519*H519</f>
        <v>0</v>
      </c>
      <c r="S519" s="224">
        <v>0</v>
      </c>
      <c r="T519" s="225">
        <f>S519*H519</f>
        <v>0</v>
      </c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R519" s="226" t="s">
        <v>135</v>
      </c>
      <c r="AT519" s="226" t="s">
        <v>190</v>
      </c>
      <c r="AU519" s="226" t="s">
        <v>82</v>
      </c>
      <c r="AY519" s="19" t="s">
        <v>188</v>
      </c>
      <c r="BE519" s="227">
        <f>IF(N519="základní",J519,0)</f>
        <v>0</v>
      </c>
      <c r="BF519" s="227">
        <f>IF(N519="snížená",J519,0)</f>
        <v>0</v>
      </c>
      <c r="BG519" s="227">
        <f>IF(N519="zákl. přenesená",J519,0)</f>
        <v>0</v>
      </c>
      <c r="BH519" s="227">
        <f>IF(N519="sníž. přenesená",J519,0)</f>
        <v>0</v>
      </c>
      <c r="BI519" s="227">
        <f>IF(N519="nulová",J519,0)</f>
        <v>0</v>
      </c>
      <c r="BJ519" s="19" t="s">
        <v>80</v>
      </c>
      <c r="BK519" s="227">
        <f>ROUND(I519*H519,2)</f>
        <v>0</v>
      </c>
      <c r="BL519" s="19" t="s">
        <v>135</v>
      </c>
      <c r="BM519" s="226" t="s">
        <v>982</v>
      </c>
    </row>
    <row r="520" s="2" customFormat="1">
      <c r="A520" s="40"/>
      <c r="B520" s="41"/>
      <c r="C520" s="42"/>
      <c r="D520" s="228" t="s">
        <v>196</v>
      </c>
      <c r="E520" s="42"/>
      <c r="F520" s="229" t="s">
        <v>983</v>
      </c>
      <c r="G520" s="42"/>
      <c r="H520" s="42"/>
      <c r="I520" s="230"/>
      <c r="J520" s="42"/>
      <c r="K520" s="42"/>
      <c r="L520" s="46"/>
      <c r="M520" s="231"/>
      <c r="N520" s="232"/>
      <c r="O520" s="86"/>
      <c r="P520" s="86"/>
      <c r="Q520" s="86"/>
      <c r="R520" s="86"/>
      <c r="S520" s="86"/>
      <c r="T520" s="87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T520" s="19" t="s">
        <v>196</v>
      </c>
      <c r="AU520" s="19" t="s">
        <v>82</v>
      </c>
    </row>
    <row r="521" s="13" customFormat="1">
      <c r="A521" s="13"/>
      <c r="B521" s="233"/>
      <c r="C521" s="234"/>
      <c r="D521" s="235" t="s">
        <v>198</v>
      </c>
      <c r="E521" s="236" t="s">
        <v>19</v>
      </c>
      <c r="F521" s="237" t="s">
        <v>912</v>
      </c>
      <c r="G521" s="234"/>
      <c r="H521" s="236" t="s">
        <v>19</v>
      </c>
      <c r="I521" s="238"/>
      <c r="J521" s="234"/>
      <c r="K521" s="234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198</v>
      </c>
      <c r="AU521" s="243" t="s">
        <v>82</v>
      </c>
      <c r="AV521" s="13" t="s">
        <v>80</v>
      </c>
      <c r="AW521" s="13" t="s">
        <v>35</v>
      </c>
      <c r="AX521" s="13" t="s">
        <v>73</v>
      </c>
      <c r="AY521" s="243" t="s">
        <v>188</v>
      </c>
    </row>
    <row r="522" s="14" customFormat="1">
      <c r="A522" s="14"/>
      <c r="B522" s="244"/>
      <c r="C522" s="245"/>
      <c r="D522" s="235" t="s">
        <v>198</v>
      </c>
      <c r="E522" s="246" t="s">
        <v>19</v>
      </c>
      <c r="F522" s="247" t="s">
        <v>977</v>
      </c>
      <c r="G522" s="245"/>
      <c r="H522" s="248">
        <v>1.994</v>
      </c>
      <c r="I522" s="249"/>
      <c r="J522" s="245"/>
      <c r="K522" s="245"/>
      <c r="L522" s="250"/>
      <c r="M522" s="251"/>
      <c r="N522" s="252"/>
      <c r="O522" s="252"/>
      <c r="P522" s="252"/>
      <c r="Q522" s="252"/>
      <c r="R522" s="252"/>
      <c r="S522" s="252"/>
      <c r="T522" s="253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4" t="s">
        <v>198</v>
      </c>
      <c r="AU522" s="254" t="s">
        <v>82</v>
      </c>
      <c r="AV522" s="14" t="s">
        <v>82</v>
      </c>
      <c r="AW522" s="14" t="s">
        <v>35</v>
      </c>
      <c r="AX522" s="14" t="s">
        <v>73</v>
      </c>
      <c r="AY522" s="254" t="s">
        <v>188</v>
      </c>
    </row>
    <row r="523" s="14" customFormat="1">
      <c r="A523" s="14"/>
      <c r="B523" s="244"/>
      <c r="C523" s="245"/>
      <c r="D523" s="235" t="s">
        <v>198</v>
      </c>
      <c r="E523" s="246" t="s">
        <v>19</v>
      </c>
      <c r="F523" s="247" t="s">
        <v>977</v>
      </c>
      <c r="G523" s="245"/>
      <c r="H523" s="248">
        <v>1.994</v>
      </c>
      <c r="I523" s="249"/>
      <c r="J523" s="245"/>
      <c r="K523" s="245"/>
      <c r="L523" s="250"/>
      <c r="M523" s="251"/>
      <c r="N523" s="252"/>
      <c r="O523" s="252"/>
      <c r="P523" s="252"/>
      <c r="Q523" s="252"/>
      <c r="R523" s="252"/>
      <c r="S523" s="252"/>
      <c r="T523" s="253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4" t="s">
        <v>198</v>
      </c>
      <c r="AU523" s="254" t="s">
        <v>82</v>
      </c>
      <c r="AV523" s="14" t="s">
        <v>82</v>
      </c>
      <c r="AW523" s="14" t="s">
        <v>35</v>
      </c>
      <c r="AX523" s="14" t="s">
        <v>73</v>
      </c>
      <c r="AY523" s="254" t="s">
        <v>188</v>
      </c>
    </row>
    <row r="524" s="13" customFormat="1">
      <c r="A524" s="13"/>
      <c r="B524" s="233"/>
      <c r="C524" s="234"/>
      <c r="D524" s="235" t="s">
        <v>198</v>
      </c>
      <c r="E524" s="236" t="s">
        <v>19</v>
      </c>
      <c r="F524" s="237" t="s">
        <v>780</v>
      </c>
      <c r="G524" s="234"/>
      <c r="H524" s="236" t="s">
        <v>19</v>
      </c>
      <c r="I524" s="238"/>
      <c r="J524" s="234"/>
      <c r="K524" s="234"/>
      <c r="L524" s="239"/>
      <c r="M524" s="240"/>
      <c r="N524" s="241"/>
      <c r="O524" s="241"/>
      <c r="P524" s="241"/>
      <c r="Q524" s="241"/>
      <c r="R524" s="241"/>
      <c r="S524" s="241"/>
      <c r="T524" s="24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3" t="s">
        <v>198</v>
      </c>
      <c r="AU524" s="243" t="s">
        <v>82</v>
      </c>
      <c r="AV524" s="13" t="s">
        <v>80</v>
      </c>
      <c r="AW524" s="13" t="s">
        <v>35</v>
      </c>
      <c r="AX524" s="13" t="s">
        <v>73</v>
      </c>
      <c r="AY524" s="243" t="s">
        <v>188</v>
      </c>
    </row>
    <row r="525" s="14" customFormat="1">
      <c r="A525" s="14"/>
      <c r="B525" s="244"/>
      <c r="C525" s="245"/>
      <c r="D525" s="235" t="s">
        <v>198</v>
      </c>
      <c r="E525" s="246" t="s">
        <v>19</v>
      </c>
      <c r="F525" s="247" t="s">
        <v>978</v>
      </c>
      <c r="G525" s="245"/>
      <c r="H525" s="248">
        <v>1.22</v>
      </c>
      <c r="I525" s="249"/>
      <c r="J525" s="245"/>
      <c r="K525" s="245"/>
      <c r="L525" s="250"/>
      <c r="M525" s="251"/>
      <c r="N525" s="252"/>
      <c r="O525" s="252"/>
      <c r="P525" s="252"/>
      <c r="Q525" s="252"/>
      <c r="R525" s="252"/>
      <c r="S525" s="252"/>
      <c r="T525" s="253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4" t="s">
        <v>198</v>
      </c>
      <c r="AU525" s="254" t="s">
        <v>82</v>
      </c>
      <c r="AV525" s="14" t="s">
        <v>82</v>
      </c>
      <c r="AW525" s="14" t="s">
        <v>35</v>
      </c>
      <c r="AX525" s="14" t="s">
        <v>73</v>
      </c>
      <c r="AY525" s="254" t="s">
        <v>188</v>
      </c>
    </row>
    <row r="526" s="15" customFormat="1">
      <c r="A526" s="15"/>
      <c r="B526" s="255"/>
      <c r="C526" s="256"/>
      <c r="D526" s="235" t="s">
        <v>198</v>
      </c>
      <c r="E526" s="257" t="s">
        <v>19</v>
      </c>
      <c r="F526" s="258" t="s">
        <v>229</v>
      </c>
      <c r="G526" s="256"/>
      <c r="H526" s="259">
        <v>5.2080000000000002</v>
      </c>
      <c r="I526" s="260"/>
      <c r="J526" s="256"/>
      <c r="K526" s="256"/>
      <c r="L526" s="261"/>
      <c r="M526" s="262"/>
      <c r="N526" s="263"/>
      <c r="O526" s="263"/>
      <c r="P526" s="263"/>
      <c r="Q526" s="263"/>
      <c r="R526" s="263"/>
      <c r="S526" s="263"/>
      <c r="T526" s="264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65" t="s">
        <v>198</v>
      </c>
      <c r="AU526" s="265" t="s">
        <v>82</v>
      </c>
      <c r="AV526" s="15" t="s">
        <v>135</v>
      </c>
      <c r="AW526" s="15" t="s">
        <v>35</v>
      </c>
      <c r="AX526" s="15" t="s">
        <v>80</v>
      </c>
      <c r="AY526" s="265" t="s">
        <v>188</v>
      </c>
    </row>
    <row r="527" s="12" customFormat="1" ht="22.8" customHeight="1">
      <c r="A527" s="12"/>
      <c r="B527" s="199"/>
      <c r="C527" s="200"/>
      <c r="D527" s="201" t="s">
        <v>72</v>
      </c>
      <c r="E527" s="213" t="s">
        <v>239</v>
      </c>
      <c r="F527" s="213" t="s">
        <v>240</v>
      </c>
      <c r="G527" s="200"/>
      <c r="H527" s="200"/>
      <c r="I527" s="203"/>
      <c r="J527" s="214">
        <f>BK527</f>
        <v>0</v>
      </c>
      <c r="K527" s="200"/>
      <c r="L527" s="205"/>
      <c r="M527" s="206"/>
      <c r="N527" s="207"/>
      <c r="O527" s="207"/>
      <c r="P527" s="208">
        <f>SUM(P528:P586)</f>
        <v>0</v>
      </c>
      <c r="Q527" s="207"/>
      <c r="R527" s="208">
        <f>SUM(R528:R586)</f>
        <v>0.10715490000000001</v>
      </c>
      <c r="S527" s="207"/>
      <c r="T527" s="209">
        <f>SUM(T528:T586)</f>
        <v>0</v>
      </c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R527" s="210" t="s">
        <v>80</v>
      </c>
      <c r="AT527" s="211" t="s">
        <v>72</v>
      </c>
      <c r="AU527" s="211" t="s">
        <v>80</v>
      </c>
      <c r="AY527" s="210" t="s">
        <v>188</v>
      </c>
      <c r="BK527" s="212">
        <f>SUM(BK528:BK586)</f>
        <v>0</v>
      </c>
    </row>
    <row r="528" s="2" customFormat="1" ht="24.15" customHeight="1">
      <c r="A528" s="40"/>
      <c r="B528" s="41"/>
      <c r="C528" s="215" t="s">
        <v>984</v>
      </c>
      <c r="D528" s="215" t="s">
        <v>190</v>
      </c>
      <c r="E528" s="216" t="s">
        <v>241</v>
      </c>
      <c r="F528" s="217" t="s">
        <v>242</v>
      </c>
      <c r="G528" s="218" t="s">
        <v>243</v>
      </c>
      <c r="H528" s="219">
        <v>869.39999999999998</v>
      </c>
      <c r="I528" s="220"/>
      <c r="J528" s="221">
        <f>ROUND(I528*H528,2)</f>
        <v>0</v>
      </c>
      <c r="K528" s="217" t="s">
        <v>194</v>
      </c>
      <c r="L528" s="46"/>
      <c r="M528" s="222" t="s">
        <v>19</v>
      </c>
      <c r="N528" s="223" t="s">
        <v>44</v>
      </c>
      <c r="O528" s="86"/>
      <c r="P528" s="224">
        <f>O528*H528</f>
        <v>0</v>
      </c>
      <c r="Q528" s="224">
        <v>0</v>
      </c>
      <c r="R528" s="224">
        <f>Q528*H528</f>
        <v>0</v>
      </c>
      <c r="S528" s="224">
        <v>0</v>
      </c>
      <c r="T528" s="225">
        <f>S528*H528</f>
        <v>0</v>
      </c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R528" s="226" t="s">
        <v>135</v>
      </c>
      <c r="AT528" s="226" t="s">
        <v>190</v>
      </c>
      <c r="AU528" s="226" t="s">
        <v>82</v>
      </c>
      <c r="AY528" s="19" t="s">
        <v>188</v>
      </c>
      <c r="BE528" s="227">
        <f>IF(N528="základní",J528,0)</f>
        <v>0</v>
      </c>
      <c r="BF528" s="227">
        <f>IF(N528="snížená",J528,0)</f>
        <v>0</v>
      </c>
      <c r="BG528" s="227">
        <f>IF(N528="zákl. přenesená",J528,0)</f>
        <v>0</v>
      </c>
      <c r="BH528" s="227">
        <f>IF(N528="sníž. přenesená",J528,0)</f>
        <v>0</v>
      </c>
      <c r="BI528" s="227">
        <f>IF(N528="nulová",J528,0)</f>
        <v>0</v>
      </c>
      <c r="BJ528" s="19" t="s">
        <v>80</v>
      </c>
      <c r="BK528" s="227">
        <f>ROUND(I528*H528,2)</f>
        <v>0</v>
      </c>
      <c r="BL528" s="19" t="s">
        <v>135</v>
      </c>
      <c r="BM528" s="226" t="s">
        <v>985</v>
      </c>
    </row>
    <row r="529" s="2" customFormat="1">
      <c r="A529" s="40"/>
      <c r="B529" s="41"/>
      <c r="C529" s="42"/>
      <c r="D529" s="228" t="s">
        <v>196</v>
      </c>
      <c r="E529" s="42"/>
      <c r="F529" s="229" t="s">
        <v>245</v>
      </c>
      <c r="G529" s="42"/>
      <c r="H529" s="42"/>
      <c r="I529" s="230"/>
      <c r="J529" s="42"/>
      <c r="K529" s="42"/>
      <c r="L529" s="46"/>
      <c r="M529" s="231"/>
      <c r="N529" s="232"/>
      <c r="O529" s="86"/>
      <c r="P529" s="86"/>
      <c r="Q529" s="86"/>
      <c r="R529" s="86"/>
      <c r="S529" s="86"/>
      <c r="T529" s="87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T529" s="19" t="s">
        <v>196</v>
      </c>
      <c r="AU529" s="19" t="s">
        <v>82</v>
      </c>
    </row>
    <row r="530" s="13" customFormat="1">
      <c r="A530" s="13"/>
      <c r="B530" s="233"/>
      <c r="C530" s="234"/>
      <c r="D530" s="235" t="s">
        <v>198</v>
      </c>
      <c r="E530" s="236" t="s">
        <v>19</v>
      </c>
      <c r="F530" s="237" t="s">
        <v>986</v>
      </c>
      <c r="G530" s="234"/>
      <c r="H530" s="236" t="s">
        <v>19</v>
      </c>
      <c r="I530" s="238"/>
      <c r="J530" s="234"/>
      <c r="K530" s="234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198</v>
      </c>
      <c r="AU530" s="243" t="s">
        <v>82</v>
      </c>
      <c r="AV530" s="13" t="s">
        <v>80</v>
      </c>
      <c r="AW530" s="13" t="s">
        <v>35</v>
      </c>
      <c r="AX530" s="13" t="s">
        <v>73</v>
      </c>
      <c r="AY530" s="243" t="s">
        <v>188</v>
      </c>
    </row>
    <row r="531" s="14" customFormat="1">
      <c r="A531" s="14"/>
      <c r="B531" s="244"/>
      <c r="C531" s="245"/>
      <c r="D531" s="235" t="s">
        <v>198</v>
      </c>
      <c r="E531" s="246" t="s">
        <v>19</v>
      </c>
      <c r="F531" s="247" t="s">
        <v>987</v>
      </c>
      <c r="G531" s="245"/>
      <c r="H531" s="248">
        <v>869.39999999999998</v>
      </c>
      <c r="I531" s="249"/>
      <c r="J531" s="245"/>
      <c r="K531" s="245"/>
      <c r="L531" s="250"/>
      <c r="M531" s="251"/>
      <c r="N531" s="252"/>
      <c r="O531" s="252"/>
      <c r="P531" s="252"/>
      <c r="Q531" s="252"/>
      <c r="R531" s="252"/>
      <c r="S531" s="252"/>
      <c r="T531" s="253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4" t="s">
        <v>198</v>
      </c>
      <c r="AU531" s="254" t="s">
        <v>82</v>
      </c>
      <c r="AV531" s="14" t="s">
        <v>82</v>
      </c>
      <c r="AW531" s="14" t="s">
        <v>35</v>
      </c>
      <c r="AX531" s="14" t="s">
        <v>73</v>
      </c>
      <c r="AY531" s="254" t="s">
        <v>188</v>
      </c>
    </row>
    <row r="532" s="15" customFormat="1">
      <c r="A532" s="15"/>
      <c r="B532" s="255"/>
      <c r="C532" s="256"/>
      <c r="D532" s="235" t="s">
        <v>198</v>
      </c>
      <c r="E532" s="257" t="s">
        <v>19</v>
      </c>
      <c r="F532" s="258" t="s">
        <v>229</v>
      </c>
      <c r="G532" s="256"/>
      <c r="H532" s="259">
        <v>869.39999999999998</v>
      </c>
      <c r="I532" s="260"/>
      <c r="J532" s="256"/>
      <c r="K532" s="256"/>
      <c r="L532" s="261"/>
      <c r="M532" s="262"/>
      <c r="N532" s="263"/>
      <c r="O532" s="263"/>
      <c r="P532" s="263"/>
      <c r="Q532" s="263"/>
      <c r="R532" s="263"/>
      <c r="S532" s="263"/>
      <c r="T532" s="264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65" t="s">
        <v>198</v>
      </c>
      <c r="AU532" s="265" t="s">
        <v>82</v>
      </c>
      <c r="AV532" s="15" t="s">
        <v>135</v>
      </c>
      <c r="AW532" s="15" t="s">
        <v>35</v>
      </c>
      <c r="AX532" s="15" t="s">
        <v>80</v>
      </c>
      <c r="AY532" s="265" t="s">
        <v>188</v>
      </c>
    </row>
    <row r="533" s="2" customFormat="1" ht="24.15" customHeight="1">
      <c r="A533" s="40"/>
      <c r="B533" s="41"/>
      <c r="C533" s="215" t="s">
        <v>988</v>
      </c>
      <c r="D533" s="215" t="s">
        <v>190</v>
      </c>
      <c r="E533" s="216" t="s">
        <v>248</v>
      </c>
      <c r="F533" s="217" t="s">
        <v>249</v>
      </c>
      <c r="G533" s="218" t="s">
        <v>243</v>
      </c>
      <c r="H533" s="219">
        <v>104328</v>
      </c>
      <c r="I533" s="220"/>
      <c r="J533" s="221">
        <f>ROUND(I533*H533,2)</f>
        <v>0</v>
      </c>
      <c r="K533" s="217" t="s">
        <v>194</v>
      </c>
      <c r="L533" s="46"/>
      <c r="M533" s="222" t="s">
        <v>19</v>
      </c>
      <c r="N533" s="223" t="s">
        <v>44</v>
      </c>
      <c r="O533" s="86"/>
      <c r="P533" s="224">
        <f>O533*H533</f>
        <v>0</v>
      </c>
      <c r="Q533" s="224">
        <v>0</v>
      </c>
      <c r="R533" s="224">
        <f>Q533*H533</f>
        <v>0</v>
      </c>
      <c r="S533" s="224">
        <v>0</v>
      </c>
      <c r="T533" s="225">
        <f>S533*H533</f>
        <v>0</v>
      </c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R533" s="226" t="s">
        <v>135</v>
      </c>
      <c r="AT533" s="226" t="s">
        <v>190</v>
      </c>
      <c r="AU533" s="226" t="s">
        <v>82</v>
      </c>
      <c r="AY533" s="19" t="s">
        <v>188</v>
      </c>
      <c r="BE533" s="227">
        <f>IF(N533="základní",J533,0)</f>
        <v>0</v>
      </c>
      <c r="BF533" s="227">
        <f>IF(N533="snížená",J533,0)</f>
        <v>0</v>
      </c>
      <c r="BG533" s="227">
        <f>IF(N533="zákl. přenesená",J533,0)</f>
        <v>0</v>
      </c>
      <c r="BH533" s="227">
        <f>IF(N533="sníž. přenesená",J533,0)</f>
        <v>0</v>
      </c>
      <c r="BI533" s="227">
        <f>IF(N533="nulová",J533,0)</f>
        <v>0</v>
      </c>
      <c r="BJ533" s="19" t="s">
        <v>80</v>
      </c>
      <c r="BK533" s="227">
        <f>ROUND(I533*H533,2)</f>
        <v>0</v>
      </c>
      <c r="BL533" s="19" t="s">
        <v>135</v>
      </c>
      <c r="BM533" s="226" t="s">
        <v>989</v>
      </c>
    </row>
    <row r="534" s="2" customFormat="1">
      <c r="A534" s="40"/>
      <c r="B534" s="41"/>
      <c r="C534" s="42"/>
      <c r="D534" s="228" t="s">
        <v>196</v>
      </c>
      <c r="E534" s="42"/>
      <c r="F534" s="229" t="s">
        <v>251</v>
      </c>
      <c r="G534" s="42"/>
      <c r="H534" s="42"/>
      <c r="I534" s="230"/>
      <c r="J534" s="42"/>
      <c r="K534" s="42"/>
      <c r="L534" s="46"/>
      <c r="M534" s="231"/>
      <c r="N534" s="232"/>
      <c r="O534" s="86"/>
      <c r="P534" s="86"/>
      <c r="Q534" s="86"/>
      <c r="R534" s="86"/>
      <c r="S534" s="86"/>
      <c r="T534" s="87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T534" s="19" t="s">
        <v>196</v>
      </c>
      <c r="AU534" s="19" t="s">
        <v>82</v>
      </c>
    </row>
    <row r="535" s="14" customFormat="1">
      <c r="A535" s="14"/>
      <c r="B535" s="244"/>
      <c r="C535" s="245"/>
      <c r="D535" s="235" t="s">
        <v>198</v>
      </c>
      <c r="E535" s="246" t="s">
        <v>19</v>
      </c>
      <c r="F535" s="247" t="s">
        <v>990</v>
      </c>
      <c r="G535" s="245"/>
      <c r="H535" s="248">
        <v>104328</v>
      </c>
      <c r="I535" s="249"/>
      <c r="J535" s="245"/>
      <c r="K535" s="245"/>
      <c r="L535" s="250"/>
      <c r="M535" s="251"/>
      <c r="N535" s="252"/>
      <c r="O535" s="252"/>
      <c r="P535" s="252"/>
      <c r="Q535" s="252"/>
      <c r="R535" s="252"/>
      <c r="S535" s="252"/>
      <c r="T535" s="253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4" t="s">
        <v>198</v>
      </c>
      <c r="AU535" s="254" t="s">
        <v>82</v>
      </c>
      <c r="AV535" s="14" t="s">
        <v>82</v>
      </c>
      <c r="AW535" s="14" t="s">
        <v>35</v>
      </c>
      <c r="AX535" s="14" t="s">
        <v>73</v>
      </c>
      <c r="AY535" s="254" t="s">
        <v>188</v>
      </c>
    </row>
    <row r="536" s="15" customFormat="1">
      <c r="A536" s="15"/>
      <c r="B536" s="255"/>
      <c r="C536" s="256"/>
      <c r="D536" s="235" t="s">
        <v>198</v>
      </c>
      <c r="E536" s="257" t="s">
        <v>19</v>
      </c>
      <c r="F536" s="258" t="s">
        <v>229</v>
      </c>
      <c r="G536" s="256"/>
      <c r="H536" s="259">
        <v>104328</v>
      </c>
      <c r="I536" s="260"/>
      <c r="J536" s="256"/>
      <c r="K536" s="256"/>
      <c r="L536" s="261"/>
      <c r="M536" s="262"/>
      <c r="N536" s="263"/>
      <c r="O536" s="263"/>
      <c r="P536" s="263"/>
      <c r="Q536" s="263"/>
      <c r="R536" s="263"/>
      <c r="S536" s="263"/>
      <c r="T536" s="264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65" t="s">
        <v>198</v>
      </c>
      <c r="AU536" s="265" t="s">
        <v>82</v>
      </c>
      <c r="AV536" s="15" t="s">
        <v>135</v>
      </c>
      <c r="AW536" s="15" t="s">
        <v>35</v>
      </c>
      <c r="AX536" s="15" t="s">
        <v>80</v>
      </c>
      <c r="AY536" s="265" t="s">
        <v>188</v>
      </c>
    </row>
    <row r="537" s="2" customFormat="1" ht="24.15" customHeight="1">
      <c r="A537" s="40"/>
      <c r="B537" s="41"/>
      <c r="C537" s="215" t="s">
        <v>991</v>
      </c>
      <c r="D537" s="215" t="s">
        <v>190</v>
      </c>
      <c r="E537" s="216" t="s">
        <v>254</v>
      </c>
      <c r="F537" s="217" t="s">
        <v>255</v>
      </c>
      <c r="G537" s="218" t="s">
        <v>243</v>
      </c>
      <c r="H537" s="219">
        <v>869.39999999999998</v>
      </c>
      <c r="I537" s="220"/>
      <c r="J537" s="221">
        <f>ROUND(I537*H537,2)</f>
        <v>0</v>
      </c>
      <c r="K537" s="217" t="s">
        <v>194</v>
      </c>
      <c r="L537" s="46"/>
      <c r="M537" s="222" t="s">
        <v>19</v>
      </c>
      <c r="N537" s="223" t="s">
        <v>44</v>
      </c>
      <c r="O537" s="86"/>
      <c r="P537" s="224">
        <f>O537*H537</f>
        <v>0</v>
      </c>
      <c r="Q537" s="224">
        <v>0</v>
      </c>
      <c r="R537" s="224">
        <f>Q537*H537</f>
        <v>0</v>
      </c>
      <c r="S537" s="224">
        <v>0</v>
      </c>
      <c r="T537" s="225">
        <f>S537*H537</f>
        <v>0</v>
      </c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R537" s="226" t="s">
        <v>135</v>
      </c>
      <c r="AT537" s="226" t="s">
        <v>190</v>
      </c>
      <c r="AU537" s="226" t="s">
        <v>82</v>
      </c>
      <c r="AY537" s="19" t="s">
        <v>188</v>
      </c>
      <c r="BE537" s="227">
        <f>IF(N537="základní",J537,0)</f>
        <v>0</v>
      </c>
      <c r="BF537" s="227">
        <f>IF(N537="snížená",J537,0)</f>
        <v>0</v>
      </c>
      <c r="BG537" s="227">
        <f>IF(N537="zákl. přenesená",J537,0)</f>
        <v>0</v>
      </c>
      <c r="BH537" s="227">
        <f>IF(N537="sníž. přenesená",J537,0)</f>
        <v>0</v>
      </c>
      <c r="BI537" s="227">
        <f>IF(N537="nulová",J537,0)</f>
        <v>0</v>
      </c>
      <c r="BJ537" s="19" t="s">
        <v>80</v>
      </c>
      <c r="BK537" s="227">
        <f>ROUND(I537*H537,2)</f>
        <v>0</v>
      </c>
      <c r="BL537" s="19" t="s">
        <v>135</v>
      </c>
      <c r="BM537" s="226" t="s">
        <v>992</v>
      </c>
    </row>
    <row r="538" s="2" customFormat="1">
      <c r="A538" s="40"/>
      <c r="B538" s="41"/>
      <c r="C538" s="42"/>
      <c r="D538" s="228" t="s">
        <v>196</v>
      </c>
      <c r="E538" s="42"/>
      <c r="F538" s="229" t="s">
        <v>257</v>
      </c>
      <c r="G538" s="42"/>
      <c r="H538" s="42"/>
      <c r="I538" s="230"/>
      <c r="J538" s="42"/>
      <c r="K538" s="42"/>
      <c r="L538" s="46"/>
      <c r="M538" s="231"/>
      <c r="N538" s="232"/>
      <c r="O538" s="86"/>
      <c r="P538" s="86"/>
      <c r="Q538" s="86"/>
      <c r="R538" s="86"/>
      <c r="S538" s="86"/>
      <c r="T538" s="87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T538" s="19" t="s">
        <v>196</v>
      </c>
      <c r="AU538" s="19" t="s">
        <v>82</v>
      </c>
    </row>
    <row r="539" s="13" customFormat="1">
      <c r="A539" s="13"/>
      <c r="B539" s="233"/>
      <c r="C539" s="234"/>
      <c r="D539" s="235" t="s">
        <v>198</v>
      </c>
      <c r="E539" s="236" t="s">
        <v>19</v>
      </c>
      <c r="F539" s="237" t="s">
        <v>986</v>
      </c>
      <c r="G539" s="234"/>
      <c r="H539" s="236" t="s">
        <v>19</v>
      </c>
      <c r="I539" s="238"/>
      <c r="J539" s="234"/>
      <c r="K539" s="234"/>
      <c r="L539" s="239"/>
      <c r="M539" s="240"/>
      <c r="N539" s="241"/>
      <c r="O539" s="241"/>
      <c r="P539" s="241"/>
      <c r="Q539" s="241"/>
      <c r="R539" s="241"/>
      <c r="S539" s="241"/>
      <c r="T539" s="24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3" t="s">
        <v>198</v>
      </c>
      <c r="AU539" s="243" t="s">
        <v>82</v>
      </c>
      <c r="AV539" s="13" t="s">
        <v>80</v>
      </c>
      <c r="AW539" s="13" t="s">
        <v>35</v>
      </c>
      <c r="AX539" s="13" t="s">
        <v>73</v>
      </c>
      <c r="AY539" s="243" t="s">
        <v>188</v>
      </c>
    </row>
    <row r="540" s="14" customFormat="1">
      <c r="A540" s="14"/>
      <c r="B540" s="244"/>
      <c r="C540" s="245"/>
      <c r="D540" s="235" t="s">
        <v>198</v>
      </c>
      <c r="E540" s="246" t="s">
        <v>19</v>
      </c>
      <c r="F540" s="247" t="s">
        <v>987</v>
      </c>
      <c r="G540" s="245"/>
      <c r="H540" s="248">
        <v>869.39999999999998</v>
      </c>
      <c r="I540" s="249"/>
      <c r="J540" s="245"/>
      <c r="K540" s="245"/>
      <c r="L540" s="250"/>
      <c r="M540" s="251"/>
      <c r="N540" s="252"/>
      <c r="O540" s="252"/>
      <c r="P540" s="252"/>
      <c r="Q540" s="252"/>
      <c r="R540" s="252"/>
      <c r="S540" s="252"/>
      <c r="T540" s="253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4" t="s">
        <v>198</v>
      </c>
      <c r="AU540" s="254" t="s">
        <v>82</v>
      </c>
      <c r="AV540" s="14" t="s">
        <v>82</v>
      </c>
      <c r="AW540" s="14" t="s">
        <v>35</v>
      </c>
      <c r="AX540" s="14" t="s">
        <v>73</v>
      </c>
      <c r="AY540" s="254" t="s">
        <v>188</v>
      </c>
    </row>
    <row r="541" s="15" customFormat="1">
      <c r="A541" s="15"/>
      <c r="B541" s="255"/>
      <c r="C541" s="256"/>
      <c r="D541" s="235" t="s">
        <v>198</v>
      </c>
      <c r="E541" s="257" t="s">
        <v>19</v>
      </c>
      <c r="F541" s="258" t="s">
        <v>229</v>
      </c>
      <c r="G541" s="256"/>
      <c r="H541" s="259">
        <v>869.39999999999998</v>
      </c>
      <c r="I541" s="260"/>
      <c r="J541" s="256"/>
      <c r="K541" s="256"/>
      <c r="L541" s="261"/>
      <c r="M541" s="262"/>
      <c r="N541" s="263"/>
      <c r="O541" s="263"/>
      <c r="P541" s="263"/>
      <c r="Q541" s="263"/>
      <c r="R541" s="263"/>
      <c r="S541" s="263"/>
      <c r="T541" s="264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T541" s="265" t="s">
        <v>198</v>
      </c>
      <c r="AU541" s="265" t="s">
        <v>82</v>
      </c>
      <c r="AV541" s="15" t="s">
        <v>135</v>
      </c>
      <c r="AW541" s="15" t="s">
        <v>35</v>
      </c>
      <c r="AX541" s="15" t="s">
        <v>80</v>
      </c>
      <c r="AY541" s="265" t="s">
        <v>188</v>
      </c>
    </row>
    <row r="542" s="2" customFormat="1" ht="24.15" customHeight="1">
      <c r="A542" s="40"/>
      <c r="B542" s="41"/>
      <c r="C542" s="215" t="s">
        <v>993</v>
      </c>
      <c r="D542" s="215" t="s">
        <v>190</v>
      </c>
      <c r="E542" s="216" t="s">
        <v>994</v>
      </c>
      <c r="F542" s="217" t="s">
        <v>995</v>
      </c>
      <c r="G542" s="218" t="s">
        <v>193</v>
      </c>
      <c r="H542" s="219">
        <v>18.285</v>
      </c>
      <c r="I542" s="220"/>
      <c r="J542" s="221">
        <f>ROUND(I542*H542,2)</f>
        <v>0</v>
      </c>
      <c r="K542" s="217" t="s">
        <v>194</v>
      </c>
      <c r="L542" s="46"/>
      <c r="M542" s="222" t="s">
        <v>19</v>
      </c>
      <c r="N542" s="223" t="s">
        <v>44</v>
      </c>
      <c r="O542" s="86"/>
      <c r="P542" s="224">
        <f>O542*H542</f>
        <v>0</v>
      </c>
      <c r="Q542" s="224">
        <v>0</v>
      </c>
      <c r="R542" s="224">
        <f>Q542*H542</f>
        <v>0</v>
      </c>
      <c r="S542" s="224">
        <v>0</v>
      </c>
      <c r="T542" s="225">
        <f>S542*H542</f>
        <v>0</v>
      </c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R542" s="226" t="s">
        <v>135</v>
      </c>
      <c r="AT542" s="226" t="s">
        <v>190</v>
      </c>
      <c r="AU542" s="226" t="s">
        <v>82</v>
      </c>
      <c r="AY542" s="19" t="s">
        <v>188</v>
      </c>
      <c r="BE542" s="227">
        <f>IF(N542="základní",J542,0)</f>
        <v>0</v>
      </c>
      <c r="BF542" s="227">
        <f>IF(N542="snížená",J542,0)</f>
        <v>0</v>
      </c>
      <c r="BG542" s="227">
        <f>IF(N542="zákl. přenesená",J542,0)</f>
        <v>0</v>
      </c>
      <c r="BH542" s="227">
        <f>IF(N542="sníž. přenesená",J542,0)</f>
        <v>0</v>
      </c>
      <c r="BI542" s="227">
        <f>IF(N542="nulová",J542,0)</f>
        <v>0</v>
      </c>
      <c r="BJ542" s="19" t="s">
        <v>80</v>
      </c>
      <c r="BK542" s="227">
        <f>ROUND(I542*H542,2)</f>
        <v>0</v>
      </c>
      <c r="BL542" s="19" t="s">
        <v>135</v>
      </c>
      <c r="BM542" s="226" t="s">
        <v>996</v>
      </c>
    </row>
    <row r="543" s="2" customFormat="1">
      <c r="A543" s="40"/>
      <c r="B543" s="41"/>
      <c r="C543" s="42"/>
      <c r="D543" s="228" t="s">
        <v>196</v>
      </c>
      <c r="E543" s="42"/>
      <c r="F543" s="229" t="s">
        <v>997</v>
      </c>
      <c r="G543" s="42"/>
      <c r="H543" s="42"/>
      <c r="I543" s="230"/>
      <c r="J543" s="42"/>
      <c r="K543" s="42"/>
      <c r="L543" s="46"/>
      <c r="M543" s="231"/>
      <c r="N543" s="232"/>
      <c r="O543" s="86"/>
      <c r="P543" s="86"/>
      <c r="Q543" s="86"/>
      <c r="R543" s="86"/>
      <c r="S543" s="86"/>
      <c r="T543" s="87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T543" s="19" t="s">
        <v>196</v>
      </c>
      <c r="AU543" s="19" t="s">
        <v>82</v>
      </c>
    </row>
    <row r="544" s="13" customFormat="1">
      <c r="A544" s="13"/>
      <c r="B544" s="233"/>
      <c r="C544" s="234"/>
      <c r="D544" s="235" t="s">
        <v>198</v>
      </c>
      <c r="E544" s="236" t="s">
        <v>19</v>
      </c>
      <c r="F544" s="237" t="s">
        <v>655</v>
      </c>
      <c r="G544" s="234"/>
      <c r="H544" s="236" t="s">
        <v>19</v>
      </c>
      <c r="I544" s="238"/>
      <c r="J544" s="234"/>
      <c r="K544" s="234"/>
      <c r="L544" s="239"/>
      <c r="M544" s="240"/>
      <c r="N544" s="241"/>
      <c r="O544" s="241"/>
      <c r="P544" s="241"/>
      <c r="Q544" s="241"/>
      <c r="R544" s="241"/>
      <c r="S544" s="241"/>
      <c r="T544" s="242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3" t="s">
        <v>198</v>
      </c>
      <c r="AU544" s="243" t="s">
        <v>82</v>
      </c>
      <c r="AV544" s="13" t="s">
        <v>80</v>
      </c>
      <c r="AW544" s="13" t="s">
        <v>35</v>
      </c>
      <c r="AX544" s="13" t="s">
        <v>73</v>
      </c>
      <c r="AY544" s="243" t="s">
        <v>188</v>
      </c>
    </row>
    <row r="545" s="13" customFormat="1">
      <c r="A545" s="13"/>
      <c r="B545" s="233"/>
      <c r="C545" s="234"/>
      <c r="D545" s="235" t="s">
        <v>198</v>
      </c>
      <c r="E545" s="236" t="s">
        <v>19</v>
      </c>
      <c r="F545" s="237" t="s">
        <v>998</v>
      </c>
      <c r="G545" s="234"/>
      <c r="H545" s="236" t="s">
        <v>19</v>
      </c>
      <c r="I545" s="238"/>
      <c r="J545" s="234"/>
      <c r="K545" s="234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198</v>
      </c>
      <c r="AU545" s="243" t="s">
        <v>82</v>
      </c>
      <c r="AV545" s="13" t="s">
        <v>80</v>
      </c>
      <c r="AW545" s="13" t="s">
        <v>35</v>
      </c>
      <c r="AX545" s="13" t="s">
        <v>73</v>
      </c>
      <c r="AY545" s="243" t="s">
        <v>188</v>
      </c>
    </row>
    <row r="546" s="14" customFormat="1">
      <c r="A546" s="14"/>
      <c r="B546" s="244"/>
      <c r="C546" s="245"/>
      <c r="D546" s="235" t="s">
        <v>198</v>
      </c>
      <c r="E546" s="246" t="s">
        <v>19</v>
      </c>
      <c r="F546" s="247" t="s">
        <v>999</v>
      </c>
      <c r="G546" s="245"/>
      <c r="H546" s="248">
        <v>18.285</v>
      </c>
      <c r="I546" s="249"/>
      <c r="J546" s="245"/>
      <c r="K546" s="245"/>
      <c r="L546" s="250"/>
      <c r="M546" s="251"/>
      <c r="N546" s="252"/>
      <c r="O546" s="252"/>
      <c r="P546" s="252"/>
      <c r="Q546" s="252"/>
      <c r="R546" s="252"/>
      <c r="S546" s="252"/>
      <c r="T546" s="253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4" t="s">
        <v>198</v>
      </c>
      <c r="AU546" s="254" t="s">
        <v>82</v>
      </c>
      <c r="AV546" s="14" t="s">
        <v>82</v>
      </c>
      <c r="AW546" s="14" t="s">
        <v>35</v>
      </c>
      <c r="AX546" s="14" t="s">
        <v>73</v>
      </c>
      <c r="AY546" s="254" t="s">
        <v>188</v>
      </c>
    </row>
    <row r="547" s="15" customFormat="1">
      <c r="A547" s="15"/>
      <c r="B547" s="255"/>
      <c r="C547" s="256"/>
      <c r="D547" s="235" t="s">
        <v>198</v>
      </c>
      <c r="E547" s="257" t="s">
        <v>19</v>
      </c>
      <c r="F547" s="258" t="s">
        <v>229</v>
      </c>
      <c r="G547" s="256"/>
      <c r="H547" s="259">
        <v>18.285</v>
      </c>
      <c r="I547" s="260"/>
      <c r="J547" s="256"/>
      <c r="K547" s="256"/>
      <c r="L547" s="261"/>
      <c r="M547" s="262"/>
      <c r="N547" s="263"/>
      <c r="O547" s="263"/>
      <c r="P547" s="263"/>
      <c r="Q547" s="263"/>
      <c r="R547" s="263"/>
      <c r="S547" s="263"/>
      <c r="T547" s="264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65" t="s">
        <v>198</v>
      </c>
      <c r="AU547" s="265" t="s">
        <v>82</v>
      </c>
      <c r="AV547" s="15" t="s">
        <v>135</v>
      </c>
      <c r="AW547" s="15" t="s">
        <v>35</v>
      </c>
      <c r="AX547" s="15" t="s">
        <v>80</v>
      </c>
      <c r="AY547" s="265" t="s">
        <v>188</v>
      </c>
    </row>
    <row r="548" s="2" customFormat="1" ht="24.15" customHeight="1">
      <c r="A548" s="40"/>
      <c r="B548" s="41"/>
      <c r="C548" s="215" t="s">
        <v>1000</v>
      </c>
      <c r="D548" s="215" t="s">
        <v>190</v>
      </c>
      <c r="E548" s="216" t="s">
        <v>1001</v>
      </c>
      <c r="F548" s="217" t="s">
        <v>1002</v>
      </c>
      <c r="G548" s="218" t="s">
        <v>193</v>
      </c>
      <c r="H548" s="219">
        <v>822.82500000000005</v>
      </c>
      <c r="I548" s="220"/>
      <c r="J548" s="221">
        <f>ROUND(I548*H548,2)</f>
        <v>0</v>
      </c>
      <c r="K548" s="217" t="s">
        <v>194</v>
      </c>
      <c r="L548" s="46"/>
      <c r="M548" s="222" t="s">
        <v>19</v>
      </c>
      <c r="N548" s="223" t="s">
        <v>44</v>
      </c>
      <c r="O548" s="86"/>
      <c r="P548" s="224">
        <f>O548*H548</f>
        <v>0</v>
      </c>
      <c r="Q548" s="224">
        <v>0</v>
      </c>
      <c r="R548" s="224">
        <f>Q548*H548</f>
        <v>0</v>
      </c>
      <c r="S548" s="224">
        <v>0</v>
      </c>
      <c r="T548" s="225">
        <f>S548*H548</f>
        <v>0</v>
      </c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R548" s="226" t="s">
        <v>135</v>
      </c>
      <c r="AT548" s="226" t="s">
        <v>190</v>
      </c>
      <c r="AU548" s="226" t="s">
        <v>82</v>
      </c>
      <c r="AY548" s="19" t="s">
        <v>188</v>
      </c>
      <c r="BE548" s="227">
        <f>IF(N548="základní",J548,0)</f>
        <v>0</v>
      </c>
      <c r="BF548" s="227">
        <f>IF(N548="snížená",J548,0)</f>
        <v>0</v>
      </c>
      <c r="BG548" s="227">
        <f>IF(N548="zákl. přenesená",J548,0)</f>
        <v>0</v>
      </c>
      <c r="BH548" s="227">
        <f>IF(N548="sníž. přenesená",J548,0)</f>
        <v>0</v>
      </c>
      <c r="BI548" s="227">
        <f>IF(N548="nulová",J548,0)</f>
        <v>0</v>
      </c>
      <c r="BJ548" s="19" t="s">
        <v>80</v>
      </c>
      <c r="BK548" s="227">
        <f>ROUND(I548*H548,2)</f>
        <v>0</v>
      </c>
      <c r="BL548" s="19" t="s">
        <v>135</v>
      </c>
      <c r="BM548" s="226" t="s">
        <v>1003</v>
      </c>
    </row>
    <row r="549" s="2" customFormat="1">
      <c r="A549" s="40"/>
      <c r="B549" s="41"/>
      <c r="C549" s="42"/>
      <c r="D549" s="228" t="s">
        <v>196</v>
      </c>
      <c r="E549" s="42"/>
      <c r="F549" s="229" t="s">
        <v>1004</v>
      </c>
      <c r="G549" s="42"/>
      <c r="H549" s="42"/>
      <c r="I549" s="230"/>
      <c r="J549" s="42"/>
      <c r="K549" s="42"/>
      <c r="L549" s="46"/>
      <c r="M549" s="231"/>
      <c r="N549" s="232"/>
      <c r="O549" s="86"/>
      <c r="P549" s="86"/>
      <c r="Q549" s="86"/>
      <c r="R549" s="86"/>
      <c r="S549" s="86"/>
      <c r="T549" s="87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T549" s="19" t="s">
        <v>196</v>
      </c>
      <c r="AU549" s="19" t="s">
        <v>82</v>
      </c>
    </row>
    <row r="550" s="13" customFormat="1">
      <c r="A550" s="13"/>
      <c r="B550" s="233"/>
      <c r="C550" s="234"/>
      <c r="D550" s="235" t="s">
        <v>198</v>
      </c>
      <c r="E550" s="236" t="s">
        <v>19</v>
      </c>
      <c r="F550" s="237" t="s">
        <v>655</v>
      </c>
      <c r="G550" s="234"/>
      <c r="H550" s="236" t="s">
        <v>19</v>
      </c>
      <c r="I550" s="238"/>
      <c r="J550" s="234"/>
      <c r="K550" s="234"/>
      <c r="L550" s="239"/>
      <c r="M550" s="240"/>
      <c r="N550" s="241"/>
      <c r="O550" s="241"/>
      <c r="P550" s="241"/>
      <c r="Q550" s="241"/>
      <c r="R550" s="241"/>
      <c r="S550" s="241"/>
      <c r="T550" s="24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3" t="s">
        <v>198</v>
      </c>
      <c r="AU550" s="243" t="s">
        <v>82</v>
      </c>
      <c r="AV550" s="13" t="s">
        <v>80</v>
      </c>
      <c r="AW550" s="13" t="s">
        <v>35</v>
      </c>
      <c r="AX550" s="13" t="s">
        <v>73</v>
      </c>
      <c r="AY550" s="243" t="s">
        <v>188</v>
      </c>
    </row>
    <row r="551" s="13" customFormat="1">
      <c r="A551" s="13"/>
      <c r="B551" s="233"/>
      <c r="C551" s="234"/>
      <c r="D551" s="235" t="s">
        <v>198</v>
      </c>
      <c r="E551" s="236" t="s">
        <v>19</v>
      </c>
      <c r="F551" s="237" t="s">
        <v>998</v>
      </c>
      <c r="G551" s="234"/>
      <c r="H551" s="236" t="s">
        <v>19</v>
      </c>
      <c r="I551" s="238"/>
      <c r="J551" s="234"/>
      <c r="K551" s="234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198</v>
      </c>
      <c r="AU551" s="243" t="s">
        <v>82</v>
      </c>
      <c r="AV551" s="13" t="s">
        <v>80</v>
      </c>
      <c r="AW551" s="13" t="s">
        <v>35</v>
      </c>
      <c r="AX551" s="13" t="s">
        <v>73</v>
      </c>
      <c r="AY551" s="243" t="s">
        <v>188</v>
      </c>
    </row>
    <row r="552" s="14" customFormat="1">
      <c r="A552" s="14"/>
      <c r="B552" s="244"/>
      <c r="C552" s="245"/>
      <c r="D552" s="235" t="s">
        <v>198</v>
      </c>
      <c r="E552" s="246" t="s">
        <v>19</v>
      </c>
      <c r="F552" s="247" t="s">
        <v>1005</v>
      </c>
      <c r="G552" s="245"/>
      <c r="H552" s="248">
        <v>822.82500000000005</v>
      </c>
      <c r="I552" s="249"/>
      <c r="J552" s="245"/>
      <c r="K552" s="245"/>
      <c r="L552" s="250"/>
      <c r="M552" s="251"/>
      <c r="N552" s="252"/>
      <c r="O552" s="252"/>
      <c r="P552" s="252"/>
      <c r="Q552" s="252"/>
      <c r="R552" s="252"/>
      <c r="S552" s="252"/>
      <c r="T552" s="253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4" t="s">
        <v>198</v>
      </c>
      <c r="AU552" s="254" t="s">
        <v>82</v>
      </c>
      <c r="AV552" s="14" t="s">
        <v>82</v>
      </c>
      <c r="AW552" s="14" t="s">
        <v>35</v>
      </c>
      <c r="AX552" s="14" t="s">
        <v>73</v>
      </c>
      <c r="AY552" s="254" t="s">
        <v>188</v>
      </c>
    </row>
    <row r="553" s="15" customFormat="1">
      <c r="A553" s="15"/>
      <c r="B553" s="255"/>
      <c r="C553" s="256"/>
      <c r="D553" s="235" t="s">
        <v>198</v>
      </c>
      <c r="E553" s="257" t="s">
        <v>19</v>
      </c>
      <c r="F553" s="258" t="s">
        <v>229</v>
      </c>
      <c r="G553" s="256"/>
      <c r="H553" s="259">
        <v>822.82500000000005</v>
      </c>
      <c r="I553" s="260"/>
      <c r="J553" s="256"/>
      <c r="K553" s="256"/>
      <c r="L553" s="261"/>
      <c r="M553" s="262"/>
      <c r="N553" s="263"/>
      <c r="O553" s="263"/>
      <c r="P553" s="263"/>
      <c r="Q553" s="263"/>
      <c r="R553" s="263"/>
      <c r="S553" s="263"/>
      <c r="T553" s="264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T553" s="265" t="s">
        <v>198</v>
      </c>
      <c r="AU553" s="265" t="s">
        <v>82</v>
      </c>
      <c r="AV553" s="15" t="s">
        <v>135</v>
      </c>
      <c r="AW553" s="15" t="s">
        <v>35</v>
      </c>
      <c r="AX553" s="15" t="s">
        <v>80</v>
      </c>
      <c r="AY553" s="265" t="s">
        <v>188</v>
      </c>
    </row>
    <row r="554" s="2" customFormat="1" ht="24.15" customHeight="1">
      <c r="A554" s="40"/>
      <c r="B554" s="41"/>
      <c r="C554" s="215" t="s">
        <v>1006</v>
      </c>
      <c r="D554" s="215" t="s">
        <v>190</v>
      </c>
      <c r="E554" s="216" t="s">
        <v>1007</v>
      </c>
      <c r="F554" s="217" t="s">
        <v>1008</v>
      </c>
      <c r="G554" s="218" t="s">
        <v>193</v>
      </c>
      <c r="H554" s="219">
        <v>18.285</v>
      </c>
      <c r="I554" s="220"/>
      <c r="J554" s="221">
        <f>ROUND(I554*H554,2)</f>
        <v>0</v>
      </c>
      <c r="K554" s="217" t="s">
        <v>194</v>
      </c>
      <c r="L554" s="46"/>
      <c r="M554" s="222" t="s">
        <v>19</v>
      </c>
      <c r="N554" s="223" t="s">
        <v>44</v>
      </c>
      <c r="O554" s="86"/>
      <c r="P554" s="224">
        <f>O554*H554</f>
        <v>0</v>
      </c>
      <c r="Q554" s="224">
        <v>0</v>
      </c>
      <c r="R554" s="224">
        <f>Q554*H554</f>
        <v>0</v>
      </c>
      <c r="S554" s="224">
        <v>0</v>
      </c>
      <c r="T554" s="225">
        <f>S554*H554</f>
        <v>0</v>
      </c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R554" s="226" t="s">
        <v>135</v>
      </c>
      <c r="AT554" s="226" t="s">
        <v>190</v>
      </c>
      <c r="AU554" s="226" t="s">
        <v>82</v>
      </c>
      <c r="AY554" s="19" t="s">
        <v>188</v>
      </c>
      <c r="BE554" s="227">
        <f>IF(N554="základní",J554,0)</f>
        <v>0</v>
      </c>
      <c r="BF554" s="227">
        <f>IF(N554="snížená",J554,0)</f>
        <v>0</v>
      </c>
      <c r="BG554" s="227">
        <f>IF(N554="zákl. přenesená",J554,0)</f>
        <v>0</v>
      </c>
      <c r="BH554" s="227">
        <f>IF(N554="sníž. přenesená",J554,0)</f>
        <v>0</v>
      </c>
      <c r="BI554" s="227">
        <f>IF(N554="nulová",J554,0)</f>
        <v>0</v>
      </c>
      <c r="BJ554" s="19" t="s">
        <v>80</v>
      </c>
      <c r="BK554" s="227">
        <f>ROUND(I554*H554,2)</f>
        <v>0</v>
      </c>
      <c r="BL554" s="19" t="s">
        <v>135</v>
      </c>
      <c r="BM554" s="226" t="s">
        <v>1009</v>
      </c>
    </row>
    <row r="555" s="2" customFormat="1">
      <c r="A555" s="40"/>
      <c r="B555" s="41"/>
      <c r="C555" s="42"/>
      <c r="D555" s="228" t="s">
        <v>196</v>
      </c>
      <c r="E555" s="42"/>
      <c r="F555" s="229" t="s">
        <v>1010</v>
      </c>
      <c r="G555" s="42"/>
      <c r="H555" s="42"/>
      <c r="I555" s="230"/>
      <c r="J555" s="42"/>
      <c r="K555" s="42"/>
      <c r="L555" s="46"/>
      <c r="M555" s="231"/>
      <c r="N555" s="232"/>
      <c r="O555" s="86"/>
      <c r="P555" s="86"/>
      <c r="Q555" s="86"/>
      <c r="R555" s="86"/>
      <c r="S555" s="86"/>
      <c r="T555" s="87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T555" s="19" t="s">
        <v>196</v>
      </c>
      <c r="AU555" s="19" t="s">
        <v>82</v>
      </c>
    </row>
    <row r="556" s="13" customFormat="1">
      <c r="A556" s="13"/>
      <c r="B556" s="233"/>
      <c r="C556" s="234"/>
      <c r="D556" s="235" t="s">
        <v>198</v>
      </c>
      <c r="E556" s="236" t="s">
        <v>19</v>
      </c>
      <c r="F556" s="237" t="s">
        <v>655</v>
      </c>
      <c r="G556" s="234"/>
      <c r="H556" s="236" t="s">
        <v>19</v>
      </c>
      <c r="I556" s="238"/>
      <c r="J556" s="234"/>
      <c r="K556" s="234"/>
      <c r="L556" s="239"/>
      <c r="M556" s="240"/>
      <c r="N556" s="241"/>
      <c r="O556" s="241"/>
      <c r="P556" s="241"/>
      <c r="Q556" s="241"/>
      <c r="R556" s="241"/>
      <c r="S556" s="241"/>
      <c r="T556" s="24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3" t="s">
        <v>198</v>
      </c>
      <c r="AU556" s="243" t="s">
        <v>82</v>
      </c>
      <c r="AV556" s="13" t="s">
        <v>80</v>
      </c>
      <c r="AW556" s="13" t="s">
        <v>35</v>
      </c>
      <c r="AX556" s="13" t="s">
        <v>73</v>
      </c>
      <c r="AY556" s="243" t="s">
        <v>188</v>
      </c>
    </row>
    <row r="557" s="13" customFormat="1">
      <c r="A557" s="13"/>
      <c r="B557" s="233"/>
      <c r="C557" s="234"/>
      <c r="D557" s="235" t="s">
        <v>198</v>
      </c>
      <c r="E557" s="236" t="s">
        <v>19</v>
      </c>
      <c r="F557" s="237" t="s">
        <v>998</v>
      </c>
      <c r="G557" s="234"/>
      <c r="H557" s="236" t="s">
        <v>19</v>
      </c>
      <c r="I557" s="238"/>
      <c r="J557" s="234"/>
      <c r="K557" s="234"/>
      <c r="L557" s="239"/>
      <c r="M557" s="240"/>
      <c r="N557" s="241"/>
      <c r="O557" s="241"/>
      <c r="P557" s="241"/>
      <c r="Q557" s="241"/>
      <c r="R557" s="241"/>
      <c r="S557" s="241"/>
      <c r="T557" s="24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3" t="s">
        <v>198</v>
      </c>
      <c r="AU557" s="243" t="s">
        <v>82</v>
      </c>
      <c r="AV557" s="13" t="s">
        <v>80</v>
      </c>
      <c r="AW557" s="13" t="s">
        <v>35</v>
      </c>
      <c r="AX557" s="13" t="s">
        <v>73</v>
      </c>
      <c r="AY557" s="243" t="s">
        <v>188</v>
      </c>
    </row>
    <row r="558" s="14" customFormat="1">
      <c r="A558" s="14"/>
      <c r="B558" s="244"/>
      <c r="C558" s="245"/>
      <c r="D558" s="235" t="s">
        <v>198</v>
      </c>
      <c r="E558" s="246" t="s">
        <v>19</v>
      </c>
      <c r="F558" s="247" t="s">
        <v>999</v>
      </c>
      <c r="G558" s="245"/>
      <c r="H558" s="248">
        <v>18.285</v>
      </c>
      <c r="I558" s="249"/>
      <c r="J558" s="245"/>
      <c r="K558" s="245"/>
      <c r="L558" s="250"/>
      <c r="M558" s="251"/>
      <c r="N558" s="252"/>
      <c r="O558" s="252"/>
      <c r="P558" s="252"/>
      <c r="Q558" s="252"/>
      <c r="R558" s="252"/>
      <c r="S558" s="252"/>
      <c r="T558" s="253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4" t="s">
        <v>198</v>
      </c>
      <c r="AU558" s="254" t="s">
        <v>82</v>
      </c>
      <c r="AV558" s="14" t="s">
        <v>82</v>
      </c>
      <c r="AW558" s="14" t="s">
        <v>35</v>
      </c>
      <c r="AX558" s="14" t="s">
        <v>73</v>
      </c>
      <c r="AY558" s="254" t="s">
        <v>188</v>
      </c>
    </row>
    <row r="559" s="15" customFormat="1">
      <c r="A559" s="15"/>
      <c r="B559" s="255"/>
      <c r="C559" s="256"/>
      <c r="D559" s="235" t="s">
        <v>198</v>
      </c>
      <c r="E559" s="257" t="s">
        <v>19</v>
      </c>
      <c r="F559" s="258" t="s">
        <v>229</v>
      </c>
      <c r="G559" s="256"/>
      <c r="H559" s="259">
        <v>18.285</v>
      </c>
      <c r="I559" s="260"/>
      <c r="J559" s="256"/>
      <c r="K559" s="256"/>
      <c r="L559" s="261"/>
      <c r="M559" s="262"/>
      <c r="N559" s="263"/>
      <c r="O559" s="263"/>
      <c r="P559" s="263"/>
      <c r="Q559" s="263"/>
      <c r="R559" s="263"/>
      <c r="S559" s="263"/>
      <c r="T559" s="264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T559" s="265" t="s">
        <v>198</v>
      </c>
      <c r="AU559" s="265" t="s">
        <v>82</v>
      </c>
      <c r="AV559" s="15" t="s">
        <v>135</v>
      </c>
      <c r="AW559" s="15" t="s">
        <v>35</v>
      </c>
      <c r="AX559" s="15" t="s">
        <v>80</v>
      </c>
      <c r="AY559" s="265" t="s">
        <v>188</v>
      </c>
    </row>
    <row r="560" s="2" customFormat="1" ht="16.5" customHeight="1">
      <c r="A560" s="40"/>
      <c r="B560" s="41"/>
      <c r="C560" s="215" t="s">
        <v>1011</v>
      </c>
      <c r="D560" s="215" t="s">
        <v>190</v>
      </c>
      <c r="E560" s="216" t="s">
        <v>259</v>
      </c>
      <c r="F560" s="217" t="s">
        <v>260</v>
      </c>
      <c r="G560" s="218" t="s">
        <v>243</v>
      </c>
      <c r="H560" s="219">
        <v>869.39999999999998</v>
      </c>
      <c r="I560" s="220"/>
      <c r="J560" s="221">
        <f>ROUND(I560*H560,2)</f>
        <v>0</v>
      </c>
      <c r="K560" s="217" t="s">
        <v>194</v>
      </c>
      <c r="L560" s="46"/>
      <c r="M560" s="222" t="s">
        <v>19</v>
      </c>
      <c r="N560" s="223" t="s">
        <v>44</v>
      </c>
      <c r="O560" s="86"/>
      <c r="P560" s="224">
        <f>O560*H560</f>
        <v>0</v>
      </c>
      <c r="Q560" s="224">
        <v>0</v>
      </c>
      <c r="R560" s="224">
        <f>Q560*H560</f>
        <v>0</v>
      </c>
      <c r="S560" s="224">
        <v>0</v>
      </c>
      <c r="T560" s="225">
        <f>S560*H560</f>
        <v>0</v>
      </c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R560" s="226" t="s">
        <v>135</v>
      </c>
      <c r="AT560" s="226" t="s">
        <v>190</v>
      </c>
      <c r="AU560" s="226" t="s">
        <v>82</v>
      </c>
      <c r="AY560" s="19" t="s">
        <v>188</v>
      </c>
      <c r="BE560" s="227">
        <f>IF(N560="základní",J560,0)</f>
        <v>0</v>
      </c>
      <c r="BF560" s="227">
        <f>IF(N560="snížená",J560,0)</f>
        <v>0</v>
      </c>
      <c r="BG560" s="227">
        <f>IF(N560="zákl. přenesená",J560,0)</f>
        <v>0</v>
      </c>
      <c r="BH560" s="227">
        <f>IF(N560="sníž. přenesená",J560,0)</f>
        <v>0</v>
      </c>
      <c r="BI560" s="227">
        <f>IF(N560="nulová",J560,0)</f>
        <v>0</v>
      </c>
      <c r="BJ560" s="19" t="s">
        <v>80</v>
      </c>
      <c r="BK560" s="227">
        <f>ROUND(I560*H560,2)</f>
        <v>0</v>
      </c>
      <c r="BL560" s="19" t="s">
        <v>135</v>
      </c>
      <c r="BM560" s="226" t="s">
        <v>1012</v>
      </c>
    </row>
    <row r="561" s="2" customFormat="1">
      <c r="A561" s="40"/>
      <c r="B561" s="41"/>
      <c r="C561" s="42"/>
      <c r="D561" s="228" t="s">
        <v>196</v>
      </c>
      <c r="E561" s="42"/>
      <c r="F561" s="229" t="s">
        <v>262</v>
      </c>
      <c r="G561" s="42"/>
      <c r="H561" s="42"/>
      <c r="I561" s="230"/>
      <c r="J561" s="42"/>
      <c r="K561" s="42"/>
      <c r="L561" s="46"/>
      <c r="M561" s="231"/>
      <c r="N561" s="232"/>
      <c r="O561" s="86"/>
      <c r="P561" s="86"/>
      <c r="Q561" s="86"/>
      <c r="R561" s="86"/>
      <c r="S561" s="86"/>
      <c r="T561" s="87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T561" s="19" t="s">
        <v>196</v>
      </c>
      <c r="AU561" s="19" t="s">
        <v>82</v>
      </c>
    </row>
    <row r="562" s="13" customFormat="1">
      <c r="A562" s="13"/>
      <c r="B562" s="233"/>
      <c r="C562" s="234"/>
      <c r="D562" s="235" t="s">
        <v>198</v>
      </c>
      <c r="E562" s="236" t="s">
        <v>19</v>
      </c>
      <c r="F562" s="237" t="s">
        <v>655</v>
      </c>
      <c r="G562" s="234"/>
      <c r="H562" s="236" t="s">
        <v>19</v>
      </c>
      <c r="I562" s="238"/>
      <c r="J562" s="234"/>
      <c r="K562" s="234"/>
      <c r="L562" s="239"/>
      <c r="M562" s="240"/>
      <c r="N562" s="241"/>
      <c r="O562" s="241"/>
      <c r="P562" s="241"/>
      <c r="Q562" s="241"/>
      <c r="R562" s="241"/>
      <c r="S562" s="241"/>
      <c r="T562" s="242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3" t="s">
        <v>198</v>
      </c>
      <c r="AU562" s="243" t="s">
        <v>82</v>
      </c>
      <c r="AV562" s="13" t="s">
        <v>80</v>
      </c>
      <c r="AW562" s="13" t="s">
        <v>35</v>
      </c>
      <c r="AX562" s="13" t="s">
        <v>73</v>
      </c>
      <c r="AY562" s="243" t="s">
        <v>188</v>
      </c>
    </row>
    <row r="563" s="14" customFormat="1">
      <c r="A563" s="14"/>
      <c r="B563" s="244"/>
      <c r="C563" s="245"/>
      <c r="D563" s="235" t="s">
        <v>198</v>
      </c>
      <c r="E563" s="246" t="s">
        <v>19</v>
      </c>
      <c r="F563" s="247" t="s">
        <v>987</v>
      </c>
      <c r="G563" s="245"/>
      <c r="H563" s="248">
        <v>869.39999999999998</v>
      </c>
      <c r="I563" s="249"/>
      <c r="J563" s="245"/>
      <c r="K563" s="245"/>
      <c r="L563" s="250"/>
      <c r="M563" s="251"/>
      <c r="N563" s="252"/>
      <c r="O563" s="252"/>
      <c r="P563" s="252"/>
      <c r="Q563" s="252"/>
      <c r="R563" s="252"/>
      <c r="S563" s="252"/>
      <c r="T563" s="253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4" t="s">
        <v>198</v>
      </c>
      <c r="AU563" s="254" t="s">
        <v>82</v>
      </c>
      <c r="AV563" s="14" t="s">
        <v>82</v>
      </c>
      <c r="AW563" s="14" t="s">
        <v>35</v>
      </c>
      <c r="AX563" s="14" t="s">
        <v>73</v>
      </c>
      <c r="AY563" s="254" t="s">
        <v>188</v>
      </c>
    </row>
    <row r="564" s="15" customFormat="1">
      <c r="A564" s="15"/>
      <c r="B564" s="255"/>
      <c r="C564" s="256"/>
      <c r="D564" s="235" t="s">
        <v>198</v>
      </c>
      <c r="E564" s="257" t="s">
        <v>19</v>
      </c>
      <c r="F564" s="258" t="s">
        <v>229</v>
      </c>
      <c r="G564" s="256"/>
      <c r="H564" s="259">
        <v>869.39999999999998</v>
      </c>
      <c r="I564" s="260"/>
      <c r="J564" s="256"/>
      <c r="K564" s="256"/>
      <c r="L564" s="261"/>
      <c r="M564" s="262"/>
      <c r="N564" s="263"/>
      <c r="O564" s="263"/>
      <c r="P564" s="263"/>
      <c r="Q564" s="263"/>
      <c r="R564" s="263"/>
      <c r="S564" s="263"/>
      <c r="T564" s="264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T564" s="265" t="s">
        <v>198</v>
      </c>
      <c r="AU564" s="265" t="s">
        <v>82</v>
      </c>
      <c r="AV564" s="15" t="s">
        <v>135</v>
      </c>
      <c r="AW564" s="15" t="s">
        <v>35</v>
      </c>
      <c r="AX564" s="15" t="s">
        <v>80</v>
      </c>
      <c r="AY564" s="265" t="s">
        <v>188</v>
      </c>
    </row>
    <row r="565" s="2" customFormat="1" ht="16.5" customHeight="1">
      <c r="A565" s="40"/>
      <c r="B565" s="41"/>
      <c r="C565" s="215" t="s">
        <v>1013</v>
      </c>
      <c r="D565" s="215" t="s">
        <v>190</v>
      </c>
      <c r="E565" s="216" t="s">
        <v>264</v>
      </c>
      <c r="F565" s="217" t="s">
        <v>265</v>
      </c>
      <c r="G565" s="218" t="s">
        <v>243</v>
      </c>
      <c r="H565" s="219">
        <v>78246</v>
      </c>
      <c r="I565" s="220"/>
      <c r="J565" s="221">
        <f>ROUND(I565*H565,2)</f>
        <v>0</v>
      </c>
      <c r="K565" s="217" t="s">
        <v>194</v>
      </c>
      <c r="L565" s="46"/>
      <c r="M565" s="222" t="s">
        <v>19</v>
      </c>
      <c r="N565" s="223" t="s">
        <v>44</v>
      </c>
      <c r="O565" s="86"/>
      <c r="P565" s="224">
        <f>O565*H565</f>
        <v>0</v>
      </c>
      <c r="Q565" s="224">
        <v>0</v>
      </c>
      <c r="R565" s="224">
        <f>Q565*H565</f>
        <v>0</v>
      </c>
      <c r="S565" s="224">
        <v>0</v>
      </c>
      <c r="T565" s="225">
        <f>S565*H565</f>
        <v>0</v>
      </c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R565" s="226" t="s">
        <v>135</v>
      </c>
      <c r="AT565" s="226" t="s">
        <v>190</v>
      </c>
      <c r="AU565" s="226" t="s">
        <v>82</v>
      </c>
      <c r="AY565" s="19" t="s">
        <v>188</v>
      </c>
      <c r="BE565" s="227">
        <f>IF(N565="základní",J565,0)</f>
        <v>0</v>
      </c>
      <c r="BF565" s="227">
        <f>IF(N565="snížená",J565,0)</f>
        <v>0</v>
      </c>
      <c r="BG565" s="227">
        <f>IF(N565="zákl. přenesená",J565,0)</f>
        <v>0</v>
      </c>
      <c r="BH565" s="227">
        <f>IF(N565="sníž. přenesená",J565,0)</f>
        <v>0</v>
      </c>
      <c r="BI565" s="227">
        <f>IF(N565="nulová",J565,0)</f>
        <v>0</v>
      </c>
      <c r="BJ565" s="19" t="s">
        <v>80</v>
      </c>
      <c r="BK565" s="227">
        <f>ROUND(I565*H565,2)</f>
        <v>0</v>
      </c>
      <c r="BL565" s="19" t="s">
        <v>135</v>
      </c>
      <c r="BM565" s="226" t="s">
        <v>1014</v>
      </c>
    </row>
    <row r="566" s="2" customFormat="1">
      <c r="A566" s="40"/>
      <c r="B566" s="41"/>
      <c r="C566" s="42"/>
      <c r="D566" s="228" t="s">
        <v>196</v>
      </c>
      <c r="E566" s="42"/>
      <c r="F566" s="229" t="s">
        <v>267</v>
      </c>
      <c r="G566" s="42"/>
      <c r="H566" s="42"/>
      <c r="I566" s="230"/>
      <c r="J566" s="42"/>
      <c r="K566" s="42"/>
      <c r="L566" s="46"/>
      <c r="M566" s="231"/>
      <c r="N566" s="232"/>
      <c r="O566" s="86"/>
      <c r="P566" s="86"/>
      <c r="Q566" s="86"/>
      <c r="R566" s="86"/>
      <c r="S566" s="86"/>
      <c r="T566" s="87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T566" s="19" t="s">
        <v>196</v>
      </c>
      <c r="AU566" s="19" t="s">
        <v>82</v>
      </c>
    </row>
    <row r="567" s="14" customFormat="1">
      <c r="A567" s="14"/>
      <c r="B567" s="244"/>
      <c r="C567" s="245"/>
      <c r="D567" s="235" t="s">
        <v>198</v>
      </c>
      <c r="E567" s="246" t="s">
        <v>19</v>
      </c>
      <c r="F567" s="247" t="s">
        <v>1015</v>
      </c>
      <c r="G567" s="245"/>
      <c r="H567" s="248">
        <v>78246</v>
      </c>
      <c r="I567" s="249"/>
      <c r="J567" s="245"/>
      <c r="K567" s="245"/>
      <c r="L567" s="250"/>
      <c r="M567" s="251"/>
      <c r="N567" s="252"/>
      <c r="O567" s="252"/>
      <c r="P567" s="252"/>
      <c r="Q567" s="252"/>
      <c r="R567" s="252"/>
      <c r="S567" s="252"/>
      <c r="T567" s="253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4" t="s">
        <v>198</v>
      </c>
      <c r="AU567" s="254" t="s">
        <v>82</v>
      </c>
      <c r="AV567" s="14" t="s">
        <v>82</v>
      </c>
      <c r="AW567" s="14" t="s">
        <v>35</v>
      </c>
      <c r="AX567" s="14" t="s">
        <v>73</v>
      </c>
      <c r="AY567" s="254" t="s">
        <v>188</v>
      </c>
    </row>
    <row r="568" s="15" customFormat="1">
      <c r="A568" s="15"/>
      <c r="B568" s="255"/>
      <c r="C568" s="256"/>
      <c r="D568" s="235" t="s">
        <v>198</v>
      </c>
      <c r="E568" s="257" t="s">
        <v>19</v>
      </c>
      <c r="F568" s="258" t="s">
        <v>229</v>
      </c>
      <c r="G568" s="256"/>
      <c r="H568" s="259">
        <v>78246</v>
      </c>
      <c r="I568" s="260"/>
      <c r="J568" s="256"/>
      <c r="K568" s="256"/>
      <c r="L568" s="261"/>
      <c r="M568" s="262"/>
      <c r="N568" s="263"/>
      <c r="O568" s="263"/>
      <c r="P568" s="263"/>
      <c r="Q568" s="263"/>
      <c r="R568" s="263"/>
      <c r="S568" s="263"/>
      <c r="T568" s="264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65" t="s">
        <v>198</v>
      </c>
      <c r="AU568" s="265" t="s">
        <v>82</v>
      </c>
      <c r="AV568" s="15" t="s">
        <v>135</v>
      </c>
      <c r="AW568" s="15" t="s">
        <v>35</v>
      </c>
      <c r="AX568" s="15" t="s">
        <v>80</v>
      </c>
      <c r="AY568" s="265" t="s">
        <v>188</v>
      </c>
    </row>
    <row r="569" s="2" customFormat="1" ht="16.5" customHeight="1">
      <c r="A569" s="40"/>
      <c r="B569" s="41"/>
      <c r="C569" s="215" t="s">
        <v>1016</v>
      </c>
      <c r="D569" s="215" t="s">
        <v>190</v>
      </c>
      <c r="E569" s="216" t="s">
        <v>269</v>
      </c>
      <c r="F569" s="217" t="s">
        <v>270</v>
      </c>
      <c r="G569" s="218" t="s">
        <v>243</v>
      </c>
      <c r="H569" s="219">
        <v>869.39999999999998</v>
      </c>
      <c r="I569" s="220"/>
      <c r="J569" s="221">
        <f>ROUND(I569*H569,2)</f>
        <v>0</v>
      </c>
      <c r="K569" s="217" t="s">
        <v>194</v>
      </c>
      <c r="L569" s="46"/>
      <c r="M569" s="222" t="s">
        <v>19</v>
      </c>
      <c r="N569" s="223" t="s">
        <v>44</v>
      </c>
      <c r="O569" s="86"/>
      <c r="P569" s="224">
        <f>O569*H569</f>
        <v>0</v>
      </c>
      <c r="Q569" s="224">
        <v>0</v>
      </c>
      <c r="R569" s="224">
        <f>Q569*H569</f>
        <v>0</v>
      </c>
      <c r="S569" s="224">
        <v>0</v>
      </c>
      <c r="T569" s="225">
        <f>S569*H569</f>
        <v>0</v>
      </c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R569" s="226" t="s">
        <v>135</v>
      </c>
      <c r="AT569" s="226" t="s">
        <v>190</v>
      </c>
      <c r="AU569" s="226" t="s">
        <v>82</v>
      </c>
      <c r="AY569" s="19" t="s">
        <v>188</v>
      </c>
      <c r="BE569" s="227">
        <f>IF(N569="základní",J569,0)</f>
        <v>0</v>
      </c>
      <c r="BF569" s="227">
        <f>IF(N569="snížená",J569,0)</f>
        <v>0</v>
      </c>
      <c r="BG569" s="227">
        <f>IF(N569="zákl. přenesená",J569,0)</f>
        <v>0</v>
      </c>
      <c r="BH569" s="227">
        <f>IF(N569="sníž. přenesená",J569,0)</f>
        <v>0</v>
      </c>
      <c r="BI569" s="227">
        <f>IF(N569="nulová",J569,0)</f>
        <v>0</v>
      </c>
      <c r="BJ569" s="19" t="s">
        <v>80</v>
      </c>
      <c r="BK569" s="227">
        <f>ROUND(I569*H569,2)</f>
        <v>0</v>
      </c>
      <c r="BL569" s="19" t="s">
        <v>135</v>
      </c>
      <c r="BM569" s="226" t="s">
        <v>1017</v>
      </c>
    </row>
    <row r="570" s="2" customFormat="1">
      <c r="A570" s="40"/>
      <c r="B570" s="41"/>
      <c r="C570" s="42"/>
      <c r="D570" s="228" t="s">
        <v>196</v>
      </c>
      <c r="E570" s="42"/>
      <c r="F570" s="229" t="s">
        <v>272</v>
      </c>
      <c r="G570" s="42"/>
      <c r="H570" s="42"/>
      <c r="I570" s="230"/>
      <c r="J570" s="42"/>
      <c r="K570" s="42"/>
      <c r="L570" s="46"/>
      <c r="M570" s="231"/>
      <c r="N570" s="232"/>
      <c r="O570" s="86"/>
      <c r="P570" s="86"/>
      <c r="Q570" s="86"/>
      <c r="R570" s="86"/>
      <c r="S570" s="86"/>
      <c r="T570" s="87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T570" s="19" t="s">
        <v>196</v>
      </c>
      <c r="AU570" s="19" t="s">
        <v>82</v>
      </c>
    </row>
    <row r="571" s="13" customFormat="1">
      <c r="A571" s="13"/>
      <c r="B571" s="233"/>
      <c r="C571" s="234"/>
      <c r="D571" s="235" t="s">
        <v>198</v>
      </c>
      <c r="E571" s="236" t="s">
        <v>19</v>
      </c>
      <c r="F571" s="237" t="s">
        <v>655</v>
      </c>
      <c r="G571" s="234"/>
      <c r="H571" s="236" t="s">
        <v>19</v>
      </c>
      <c r="I571" s="238"/>
      <c r="J571" s="234"/>
      <c r="K571" s="234"/>
      <c r="L571" s="239"/>
      <c r="M571" s="240"/>
      <c r="N571" s="241"/>
      <c r="O571" s="241"/>
      <c r="P571" s="241"/>
      <c r="Q571" s="241"/>
      <c r="R571" s="241"/>
      <c r="S571" s="241"/>
      <c r="T571" s="242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3" t="s">
        <v>198</v>
      </c>
      <c r="AU571" s="243" t="s">
        <v>82</v>
      </c>
      <c r="AV571" s="13" t="s">
        <v>80</v>
      </c>
      <c r="AW571" s="13" t="s">
        <v>35</v>
      </c>
      <c r="AX571" s="13" t="s">
        <v>73</v>
      </c>
      <c r="AY571" s="243" t="s">
        <v>188</v>
      </c>
    </row>
    <row r="572" s="14" customFormat="1">
      <c r="A572" s="14"/>
      <c r="B572" s="244"/>
      <c r="C572" s="245"/>
      <c r="D572" s="235" t="s">
        <v>198</v>
      </c>
      <c r="E572" s="246" t="s">
        <v>19</v>
      </c>
      <c r="F572" s="247" t="s">
        <v>987</v>
      </c>
      <c r="G572" s="245"/>
      <c r="H572" s="248">
        <v>869.39999999999998</v>
      </c>
      <c r="I572" s="249"/>
      <c r="J572" s="245"/>
      <c r="K572" s="245"/>
      <c r="L572" s="250"/>
      <c r="M572" s="251"/>
      <c r="N572" s="252"/>
      <c r="O572" s="252"/>
      <c r="P572" s="252"/>
      <c r="Q572" s="252"/>
      <c r="R572" s="252"/>
      <c r="S572" s="252"/>
      <c r="T572" s="253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4" t="s">
        <v>198</v>
      </c>
      <c r="AU572" s="254" t="s">
        <v>82</v>
      </c>
      <c r="AV572" s="14" t="s">
        <v>82</v>
      </c>
      <c r="AW572" s="14" t="s">
        <v>35</v>
      </c>
      <c r="AX572" s="14" t="s">
        <v>73</v>
      </c>
      <c r="AY572" s="254" t="s">
        <v>188</v>
      </c>
    </row>
    <row r="573" s="15" customFormat="1">
      <c r="A573" s="15"/>
      <c r="B573" s="255"/>
      <c r="C573" s="256"/>
      <c r="D573" s="235" t="s">
        <v>198</v>
      </c>
      <c r="E573" s="257" t="s">
        <v>19</v>
      </c>
      <c r="F573" s="258" t="s">
        <v>229</v>
      </c>
      <c r="G573" s="256"/>
      <c r="H573" s="259">
        <v>869.39999999999998</v>
      </c>
      <c r="I573" s="260"/>
      <c r="J573" s="256"/>
      <c r="K573" s="256"/>
      <c r="L573" s="261"/>
      <c r="M573" s="262"/>
      <c r="N573" s="263"/>
      <c r="O573" s="263"/>
      <c r="P573" s="263"/>
      <c r="Q573" s="263"/>
      <c r="R573" s="263"/>
      <c r="S573" s="263"/>
      <c r="T573" s="264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T573" s="265" t="s">
        <v>198</v>
      </c>
      <c r="AU573" s="265" t="s">
        <v>82</v>
      </c>
      <c r="AV573" s="15" t="s">
        <v>135</v>
      </c>
      <c r="AW573" s="15" t="s">
        <v>35</v>
      </c>
      <c r="AX573" s="15" t="s">
        <v>80</v>
      </c>
      <c r="AY573" s="265" t="s">
        <v>188</v>
      </c>
    </row>
    <row r="574" s="2" customFormat="1" ht="24.15" customHeight="1">
      <c r="A574" s="40"/>
      <c r="B574" s="41"/>
      <c r="C574" s="215" t="s">
        <v>1018</v>
      </c>
      <c r="D574" s="215" t="s">
        <v>190</v>
      </c>
      <c r="E574" s="216" t="s">
        <v>1019</v>
      </c>
      <c r="F574" s="217" t="s">
        <v>1020</v>
      </c>
      <c r="G574" s="218" t="s">
        <v>243</v>
      </c>
      <c r="H574" s="219">
        <v>454.49000000000001</v>
      </c>
      <c r="I574" s="220"/>
      <c r="J574" s="221">
        <f>ROUND(I574*H574,2)</f>
        <v>0</v>
      </c>
      <c r="K574" s="217" t="s">
        <v>194</v>
      </c>
      <c r="L574" s="46"/>
      <c r="M574" s="222" t="s">
        <v>19</v>
      </c>
      <c r="N574" s="223" t="s">
        <v>44</v>
      </c>
      <c r="O574" s="86"/>
      <c r="P574" s="224">
        <f>O574*H574</f>
        <v>0</v>
      </c>
      <c r="Q574" s="224">
        <v>0.00021000000000000001</v>
      </c>
      <c r="R574" s="224">
        <f>Q574*H574</f>
        <v>0.095442900000000011</v>
      </c>
      <c r="S574" s="224">
        <v>0</v>
      </c>
      <c r="T574" s="225">
        <f>S574*H574</f>
        <v>0</v>
      </c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R574" s="226" t="s">
        <v>135</v>
      </c>
      <c r="AT574" s="226" t="s">
        <v>190</v>
      </c>
      <c r="AU574" s="226" t="s">
        <v>82</v>
      </c>
      <c r="AY574" s="19" t="s">
        <v>188</v>
      </c>
      <c r="BE574" s="227">
        <f>IF(N574="základní",J574,0)</f>
        <v>0</v>
      </c>
      <c r="BF574" s="227">
        <f>IF(N574="snížená",J574,0)</f>
        <v>0</v>
      </c>
      <c r="BG574" s="227">
        <f>IF(N574="zákl. přenesená",J574,0)</f>
        <v>0</v>
      </c>
      <c r="BH574" s="227">
        <f>IF(N574="sníž. přenesená",J574,0)</f>
        <v>0</v>
      </c>
      <c r="BI574" s="227">
        <f>IF(N574="nulová",J574,0)</f>
        <v>0</v>
      </c>
      <c r="BJ574" s="19" t="s">
        <v>80</v>
      </c>
      <c r="BK574" s="227">
        <f>ROUND(I574*H574,2)</f>
        <v>0</v>
      </c>
      <c r="BL574" s="19" t="s">
        <v>135</v>
      </c>
      <c r="BM574" s="226" t="s">
        <v>1021</v>
      </c>
    </row>
    <row r="575" s="2" customFormat="1">
      <c r="A575" s="40"/>
      <c r="B575" s="41"/>
      <c r="C575" s="42"/>
      <c r="D575" s="228" t="s">
        <v>196</v>
      </c>
      <c r="E575" s="42"/>
      <c r="F575" s="229" t="s">
        <v>1022</v>
      </c>
      <c r="G575" s="42"/>
      <c r="H575" s="42"/>
      <c r="I575" s="230"/>
      <c r="J575" s="42"/>
      <c r="K575" s="42"/>
      <c r="L575" s="46"/>
      <c r="M575" s="231"/>
      <c r="N575" s="232"/>
      <c r="O575" s="86"/>
      <c r="P575" s="86"/>
      <c r="Q575" s="86"/>
      <c r="R575" s="86"/>
      <c r="S575" s="86"/>
      <c r="T575" s="87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T575" s="19" t="s">
        <v>196</v>
      </c>
      <c r="AU575" s="19" t="s">
        <v>82</v>
      </c>
    </row>
    <row r="576" s="13" customFormat="1">
      <c r="A576" s="13"/>
      <c r="B576" s="233"/>
      <c r="C576" s="234"/>
      <c r="D576" s="235" t="s">
        <v>198</v>
      </c>
      <c r="E576" s="236" t="s">
        <v>19</v>
      </c>
      <c r="F576" s="237" t="s">
        <v>655</v>
      </c>
      <c r="G576" s="234"/>
      <c r="H576" s="236" t="s">
        <v>19</v>
      </c>
      <c r="I576" s="238"/>
      <c r="J576" s="234"/>
      <c r="K576" s="234"/>
      <c r="L576" s="239"/>
      <c r="M576" s="240"/>
      <c r="N576" s="241"/>
      <c r="O576" s="241"/>
      <c r="P576" s="241"/>
      <c r="Q576" s="241"/>
      <c r="R576" s="241"/>
      <c r="S576" s="241"/>
      <c r="T576" s="24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3" t="s">
        <v>198</v>
      </c>
      <c r="AU576" s="243" t="s">
        <v>82</v>
      </c>
      <c r="AV576" s="13" t="s">
        <v>80</v>
      </c>
      <c r="AW576" s="13" t="s">
        <v>35</v>
      </c>
      <c r="AX576" s="13" t="s">
        <v>73</v>
      </c>
      <c r="AY576" s="243" t="s">
        <v>188</v>
      </c>
    </row>
    <row r="577" s="14" customFormat="1">
      <c r="A577" s="14"/>
      <c r="B577" s="244"/>
      <c r="C577" s="245"/>
      <c r="D577" s="235" t="s">
        <v>198</v>
      </c>
      <c r="E577" s="246" t="s">
        <v>19</v>
      </c>
      <c r="F577" s="247" t="s">
        <v>1023</v>
      </c>
      <c r="G577" s="245"/>
      <c r="H577" s="248">
        <v>454.49000000000001</v>
      </c>
      <c r="I577" s="249"/>
      <c r="J577" s="245"/>
      <c r="K577" s="245"/>
      <c r="L577" s="250"/>
      <c r="M577" s="251"/>
      <c r="N577" s="252"/>
      <c r="O577" s="252"/>
      <c r="P577" s="252"/>
      <c r="Q577" s="252"/>
      <c r="R577" s="252"/>
      <c r="S577" s="252"/>
      <c r="T577" s="253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4" t="s">
        <v>198</v>
      </c>
      <c r="AU577" s="254" t="s">
        <v>82</v>
      </c>
      <c r="AV577" s="14" t="s">
        <v>82</v>
      </c>
      <c r="AW577" s="14" t="s">
        <v>35</v>
      </c>
      <c r="AX577" s="14" t="s">
        <v>73</v>
      </c>
      <c r="AY577" s="254" t="s">
        <v>188</v>
      </c>
    </row>
    <row r="578" s="15" customFormat="1">
      <c r="A578" s="15"/>
      <c r="B578" s="255"/>
      <c r="C578" s="256"/>
      <c r="D578" s="235" t="s">
        <v>198</v>
      </c>
      <c r="E578" s="257" t="s">
        <v>19</v>
      </c>
      <c r="F578" s="258" t="s">
        <v>229</v>
      </c>
      <c r="G578" s="256"/>
      <c r="H578" s="259">
        <v>454.49000000000001</v>
      </c>
      <c r="I578" s="260"/>
      <c r="J578" s="256"/>
      <c r="K578" s="256"/>
      <c r="L578" s="261"/>
      <c r="M578" s="262"/>
      <c r="N578" s="263"/>
      <c r="O578" s="263"/>
      <c r="P578" s="263"/>
      <c r="Q578" s="263"/>
      <c r="R578" s="263"/>
      <c r="S578" s="263"/>
      <c r="T578" s="264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65" t="s">
        <v>198</v>
      </c>
      <c r="AU578" s="265" t="s">
        <v>82</v>
      </c>
      <c r="AV578" s="15" t="s">
        <v>135</v>
      </c>
      <c r="AW578" s="15" t="s">
        <v>35</v>
      </c>
      <c r="AX578" s="15" t="s">
        <v>80</v>
      </c>
      <c r="AY578" s="265" t="s">
        <v>188</v>
      </c>
    </row>
    <row r="579" s="2" customFormat="1" ht="16.5" customHeight="1">
      <c r="A579" s="40"/>
      <c r="B579" s="41"/>
      <c r="C579" s="215" t="s">
        <v>1024</v>
      </c>
      <c r="D579" s="215" t="s">
        <v>190</v>
      </c>
      <c r="E579" s="216" t="s">
        <v>1025</v>
      </c>
      <c r="F579" s="217" t="s">
        <v>1026</v>
      </c>
      <c r="G579" s="218" t="s">
        <v>501</v>
      </c>
      <c r="H579" s="219">
        <v>2.3999999999999999</v>
      </c>
      <c r="I579" s="220"/>
      <c r="J579" s="221">
        <f>ROUND(I579*H579,2)</f>
        <v>0</v>
      </c>
      <c r="K579" s="217" t="s">
        <v>452</v>
      </c>
      <c r="L579" s="46"/>
      <c r="M579" s="222" t="s">
        <v>19</v>
      </c>
      <c r="N579" s="223" t="s">
        <v>44</v>
      </c>
      <c r="O579" s="86"/>
      <c r="P579" s="224">
        <f>O579*H579</f>
        <v>0</v>
      </c>
      <c r="Q579" s="224">
        <v>0.002</v>
      </c>
      <c r="R579" s="224">
        <f>Q579*H579</f>
        <v>0.0047999999999999996</v>
      </c>
      <c r="S579" s="224">
        <v>0</v>
      </c>
      <c r="T579" s="225">
        <f>S579*H579</f>
        <v>0</v>
      </c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R579" s="226" t="s">
        <v>135</v>
      </c>
      <c r="AT579" s="226" t="s">
        <v>190</v>
      </c>
      <c r="AU579" s="226" t="s">
        <v>82</v>
      </c>
      <c r="AY579" s="19" t="s">
        <v>188</v>
      </c>
      <c r="BE579" s="227">
        <f>IF(N579="základní",J579,0)</f>
        <v>0</v>
      </c>
      <c r="BF579" s="227">
        <f>IF(N579="snížená",J579,0)</f>
        <v>0</v>
      </c>
      <c r="BG579" s="227">
        <f>IF(N579="zákl. přenesená",J579,0)</f>
        <v>0</v>
      </c>
      <c r="BH579" s="227">
        <f>IF(N579="sníž. přenesená",J579,0)</f>
        <v>0</v>
      </c>
      <c r="BI579" s="227">
        <f>IF(N579="nulová",J579,0)</f>
        <v>0</v>
      </c>
      <c r="BJ579" s="19" t="s">
        <v>80</v>
      </c>
      <c r="BK579" s="227">
        <f>ROUND(I579*H579,2)</f>
        <v>0</v>
      </c>
      <c r="BL579" s="19" t="s">
        <v>135</v>
      </c>
      <c r="BM579" s="226" t="s">
        <v>1027</v>
      </c>
    </row>
    <row r="580" s="13" customFormat="1">
      <c r="A580" s="13"/>
      <c r="B580" s="233"/>
      <c r="C580" s="234"/>
      <c r="D580" s="235" t="s">
        <v>198</v>
      </c>
      <c r="E580" s="236" t="s">
        <v>19</v>
      </c>
      <c r="F580" s="237" t="s">
        <v>1028</v>
      </c>
      <c r="G580" s="234"/>
      <c r="H580" s="236" t="s">
        <v>19</v>
      </c>
      <c r="I580" s="238"/>
      <c r="J580" s="234"/>
      <c r="K580" s="234"/>
      <c r="L580" s="239"/>
      <c r="M580" s="240"/>
      <c r="N580" s="241"/>
      <c r="O580" s="241"/>
      <c r="P580" s="241"/>
      <c r="Q580" s="241"/>
      <c r="R580" s="241"/>
      <c r="S580" s="241"/>
      <c r="T580" s="242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3" t="s">
        <v>198</v>
      </c>
      <c r="AU580" s="243" t="s">
        <v>82</v>
      </c>
      <c r="AV580" s="13" t="s">
        <v>80</v>
      </c>
      <c r="AW580" s="13" t="s">
        <v>35</v>
      </c>
      <c r="AX580" s="13" t="s">
        <v>73</v>
      </c>
      <c r="AY580" s="243" t="s">
        <v>188</v>
      </c>
    </row>
    <row r="581" s="14" customFormat="1">
      <c r="A581" s="14"/>
      <c r="B581" s="244"/>
      <c r="C581" s="245"/>
      <c r="D581" s="235" t="s">
        <v>198</v>
      </c>
      <c r="E581" s="246" t="s">
        <v>19</v>
      </c>
      <c r="F581" s="247" t="s">
        <v>1029</v>
      </c>
      <c r="G581" s="245"/>
      <c r="H581" s="248">
        <v>2.3999999999999999</v>
      </c>
      <c r="I581" s="249"/>
      <c r="J581" s="245"/>
      <c r="K581" s="245"/>
      <c r="L581" s="250"/>
      <c r="M581" s="251"/>
      <c r="N581" s="252"/>
      <c r="O581" s="252"/>
      <c r="P581" s="252"/>
      <c r="Q581" s="252"/>
      <c r="R581" s="252"/>
      <c r="S581" s="252"/>
      <c r="T581" s="253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4" t="s">
        <v>198</v>
      </c>
      <c r="AU581" s="254" t="s">
        <v>82</v>
      </c>
      <c r="AV581" s="14" t="s">
        <v>82</v>
      </c>
      <c r="AW581" s="14" t="s">
        <v>35</v>
      </c>
      <c r="AX581" s="14" t="s">
        <v>73</v>
      </c>
      <c r="AY581" s="254" t="s">
        <v>188</v>
      </c>
    </row>
    <row r="582" s="15" customFormat="1">
      <c r="A582" s="15"/>
      <c r="B582" s="255"/>
      <c r="C582" s="256"/>
      <c r="D582" s="235" t="s">
        <v>198</v>
      </c>
      <c r="E582" s="257" t="s">
        <v>19</v>
      </c>
      <c r="F582" s="258" t="s">
        <v>229</v>
      </c>
      <c r="G582" s="256"/>
      <c r="H582" s="259">
        <v>2.3999999999999999</v>
      </c>
      <c r="I582" s="260"/>
      <c r="J582" s="256"/>
      <c r="K582" s="256"/>
      <c r="L582" s="261"/>
      <c r="M582" s="262"/>
      <c r="N582" s="263"/>
      <c r="O582" s="263"/>
      <c r="P582" s="263"/>
      <c r="Q582" s="263"/>
      <c r="R582" s="263"/>
      <c r="S582" s="263"/>
      <c r="T582" s="264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T582" s="265" t="s">
        <v>198</v>
      </c>
      <c r="AU582" s="265" t="s">
        <v>82</v>
      </c>
      <c r="AV582" s="15" t="s">
        <v>135</v>
      </c>
      <c r="AW582" s="15" t="s">
        <v>35</v>
      </c>
      <c r="AX582" s="15" t="s">
        <v>80</v>
      </c>
      <c r="AY582" s="265" t="s">
        <v>188</v>
      </c>
    </row>
    <row r="583" s="2" customFormat="1" ht="16.5" customHeight="1">
      <c r="A583" s="40"/>
      <c r="B583" s="41"/>
      <c r="C583" s="215" t="s">
        <v>1030</v>
      </c>
      <c r="D583" s="215" t="s">
        <v>190</v>
      </c>
      <c r="E583" s="216" t="s">
        <v>1031</v>
      </c>
      <c r="F583" s="217" t="s">
        <v>1032</v>
      </c>
      <c r="G583" s="218" t="s">
        <v>501</v>
      </c>
      <c r="H583" s="219">
        <v>2.3999999999999999</v>
      </c>
      <c r="I583" s="220"/>
      <c r="J583" s="221">
        <f>ROUND(I583*H583,2)</f>
        <v>0</v>
      </c>
      <c r="K583" s="217" t="s">
        <v>452</v>
      </c>
      <c r="L583" s="46"/>
      <c r="M583" s="222" t="s">
        <v>19</v>
      </c>
      <c r="N583" s="223" t="s">
        <v>44</v>
      </c>
      <c r="O583" s="86"/>
      <c r="P583" s="224">
        <f>O583*H583</f>
        <v>0</v>
      </c>
      <c r="Q583" s="224">
        <v>0.0028800000000000002</v>
      </c>
      <c r="R583" s="224">
        <f>Q583*H583</f>
        <v>0.0069120000000000006</v>
      </c>
      <c r="S583" s="224">
        <v>0</v>
      </c>
      <c r="T583" s="225">
        <f>S583*H583</f>
        <v>0</v>
      </c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R583" s="226" t="s">
        <v>135</v>
      </c>
      <c r="AT583" s="226" t="s">
        <v>190</v>
      </c>
      <c r="AU583" s="226" t="s">
        <v>82</v>
      </c>
      <c r="AY583" s="19" t="s">
        <v>188</v>
      </c>
      <c r="BE583" s="227">
        <f>IF(N583="základní",J583,0)</f>
        <v>0</v>
      </c>
      <c r="BF583" s="227">
        <f>IF(N583="snížená",J583,0)</f>
        <v>0</v>
      </c>
      <c r="BG583" s="227">
        <f>IF(N583="zákl. přenesená",J583,0)</f>
        <v>0</v>
      </c>
      <c r="BH583" s="227">
        <f>IF(N583="sníž. přenesená",J583,0)</f>
        <v>0</v>
      </c>
      <c r="BI583" s="227">
        <f>IF(N583="nulová",J583,0)</f>
        <v>0</v>
      </c>
      <c r="BJ583" s="19" t="s">
        <v>80</v>
      </c>
      <c r="BK583" s="227">
        <f>ROUND(I583*H583,2)</f>
        <v>0</v>
      </c>
      <c r="BL583" s="19" t="s">
        <v>135</v>
      </c>
      <c r="BM583" s="226" t="s">
        <v>1033</v>
      </c>
    </row>
    <row r="584" s="13" customFormat="1">
      <c r="A584" s="13"/>
      <c r="B584" s="233"/>
      <c r="C584" s="234"/>
      <c r="D584" s="235" t="s">
        <v>198</v>
      </c>
      <c r="E584" s="236" t="s">
        <v>19</v>
      </c>
      <c r="F584" s="237" t="s">
        <v>1028</v>
      </c>
      <c r="G584" s="234"/>
      <c r="H584" s="236" t="s">
        <v>19</v>
      </c>
      <c r="I584" s="238"/>
      <c r="J584" s="234"/>
      <c r="K584" s="234"/>
      <c r="L584" s="239"/>
      <c r="M584" s="240"/>
      <c r="N584" s="241"/>
      <c r="O584" s="241"/>
      <c r="P584" s="241"/>
      <c r="Q584" s="241"/>
      <c r="R584" s="241"/>
      <c r="S584" s="241"/>
      <c r="T584" s="242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3" t="s">
        <v>198</v>
      </c>
      <c r="AU584" s="243" t="s">
        <v>82</v>
      </c>
      <c r="AV584" s="13" t="s">
        <v>80</v>
      </c>
      <c r="AW584" s="13" t="s">
        <v>35</v>
      </c>
      <c r="AX584" s="13" t="s">
        <v>73</v>
      </c>
      <c r="AY584" s="243" t="s">
        <v>188</v>
      </c>
    </row>
    <row r="585" s="14" customFormat="1">
      <c r="A585" s="14"/>
      <c r="B585" s="244"/>
      <c r="C585" s="245"/>
      <c r="D585" s="235" t="s">
        <v>198</v>
      </c>
      <c r="E585" s="246" t="s">
        <v>19</v>
      </c>
      <c r="F585" s="247" t="s">
        <v>1029</v>
      </c>
      <c r="G585" s="245"/>
      <c r="H585" s="248">
        <v>2.3999999999999999</v>
      </c>
      <c r="I585" s="249"/>
      <c r="J585" s="245"/>
      <c r="K585" s="245"/>
      <c r="L585" s="250"/>
      <c r="M585" s="251"/>
      <c r="N585" s="252"/>
      <c r="O585" s="252"/>
      <c r="P585" s="252"/>
      <c r="Q585" s="252"/>
      <c r="R585" s="252"/>
      <c r="S585" s="252"/>
      <c r="T585" s="253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4" t="s">
        <v>198</v>
      </c>
      <c r="AU585" s="254" t="s">
        <v>82</v>
      </c>
      <c r="AV585" s="14" t="s">
        <v>82</v>
      </c>
      <c r="AW585" s="14" t="s">
        <v>35</v>
      </c>
      <c r="AX585" s="14" t="s">
        <v>73</v>
      </c>
      <c r="AY585" s="254" t="s">
        <v>188</v>
      </c>
    </row>
    <row r="586" s="15" customFormat="1">
      <c r="A586" s="15"/>
      <c r="B586" s="255"/>
      <c r="C586" s="256"/>
      <c r="D586" s="235" t="s">
        <v>198</v>
      </c>
      <c r="E586" s="257" t="s">
        <v>19</v>
      </c>
      <c r="F586" s="258" t="s">
        <v>229</v>
      </c>
      <c r="G586" s="256"/>
      <c r="H586" s="259">
        <v>2.3999999999999999</v>
      </c>
      <c r="I586" s="260"/>
      <c r="J586" s="256"/>
      <c r="K586" s="256"/>
      <c r="L586" s="261"/>
      <c r="M586" s="262"/>
      <c r="N586" s="263"/>
      <c r="O586" s="263"/>
      <c r="P586" s="263"/>
      <c r="Q586" s="263"/>
      <c r="R586" s="263"/>
      <c r="S586" s="263"/>
      <c r="T586" s="264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T586" s="265" t="s">
        <v>198</v>
      </c>
      <c r="AU586" s="265" t="s">
        <v>82</v>
      </c>
      <c r="AV586" s="15" t="s">
        <v>135</v>
      </c>
      <c r="AW586" s="15" t="s">
        <v>35</v>
      </c>
      <c r="AX586" s="15" t="s">
        <v>80</v>
      </c>
      <c r="AY586" s="265" t="s">
        <v>188</v>
      </c>
    </row>
    <row r="587" s="12" customFormat="1" ht="22.8" customHeight="1">
      <c r="A587" s="12"/>
      <c r="B587" s="199"/>
      <c r="C587" s="200"/>
      <c r="D587" s="201" t="s">
        <v>72</v>
      </c>
      <c r="E587" s="213" t="s">
        <v>401</v>
      </c>
      <c r="F587" s="213" t="s">
        <v>402</v>
      </c>
      <c r="G587" s="200"/>
      <c r="H587" s="200"/>
      <c r="I587" s="203"/>
      <c r="J587" s="214">
        <f>BK587</f>
        <v>0</v>
      </c>
      <c r="K587" s="200"/>
      <c r="L587" s="205"/>
      <c r="M587" s="206"/>
      <c r="N587" s="207"/>
      <c r="O587" s="207"/>
      <c r="P587" s="208">
        <f>SUM(P588:P589)</f>
        <v>0</v>
      </c>
      <c r="Q587" s="207"/>
      <c r="R587" s="208">
        <f>SUM(R588:R589)</f>
        <v>0</v>
      </c>
      <c r="S587" s="207"/>
      <c r="T587" s="209">
        <f>SUM(T588:T589)</f>
        <v>0</v>
      </c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R587" s="210" t="s">
        <v>80</v>
      </c>
      <c r="AT587" s="211" t="s">
        <v>72</v>
      </c>
      <c r="AU587" s="211" t="s">
        <v>80</v>
      </c>
      <c r="AY587" s="210" t="s">
        <v>188</v>
      </c>
      <c r="BK587" s="212">
        <f>SUM(BK588:BK589)</f>
        <v>0</v>
      </c>
    </row>
    <row r="588" s="2" customFormat="1" ht="37.8" customHeight="1">
      <c r="A588" s="40"/>
      <c r="B588" s="41"/>
      <c r="C588" s="215" t="s">
        <v>1034</v>
      </c>
      <c r="D588" s="215" t="s">
        <v>190</v>
      </c>
      <c r="E588" s="216" t="s">
        <v>615</v>
      </c>
      <c r="F588" s="217" t="s">
        <v>616</v>
      </c>
      <c r="G588" s="218" t="s">
        <v>345</v>
      </c>
      <c r="H588" s="219">
        <v>711.53399999999999</v>
      </c>
      <c r="I588" s="220"/>
      <c r="J588" s="221">
        <f>ROUND(I588*H588,2)</f>
        <v>0</v>
      </c>
      <c r="K588" s="217" t="s">
        <v>194</v>
      </c>
      <c r="L588" s="46"/>
      <c r="M588" s="222" t="s">
        <v>19</v>
      </c>
      <c r="N588" s="223" t="s">
        <v>44</v>
      </c>
      <c r="O588" s="86"/>
      <c r="P588" s="224">
        <f>O588*H588</f>
        <v>0</v>
      </c>
      <c r="Q588" s="224">
        <v>0</v>
      </c>
      <c r="R588" s="224">
        <f>Q588*H588</f>
        <v>0</v>
      </c>
      <c r="S588" s="224">
        <v>0</v>
      </c>
      <c r="T588" s="225">
        <f>S588*H588</f>
        <v>0</v>
      </c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R588" s="226" t="s">
        <v>135</v>
      </c>
      <c r="AT588" s="226" t="s">
        <v>190</v>
      </c>
      <c r="AU588" s="226" t="s">
        <v>82</v>
      </c>
      <c r="AY588" s="19" t="s">
        <v>188</v>
      </c>
      <c r="BE588" s="227">
        <f>IF(N588="základní",J588,0)</f>
        <v>0</v>
      </c>
      <c r="BF588" s="227">
        <f>IF(N588="snížená",J588,0)</f>
        <v>0</v>
      </c>
      <c r="BG588" s="227">
        <f>IF(N588="zákl. přenesená",J588,0)</f>
        <v>0</v>
      </c>
      <c r="BH588" s="227">
        <f>IF(N588="sníž. přenesená",J588,0)</f>
        <v>0</v>
      </c>
      <c r="BI588" s="227">
        <f>IF(N588="nulová",J588,0)</f>
        <v>0</v>
      </c>
      <c r="BJ588" s="19" t="s">
        <v>80</v>
      </c>
      <c r="BK588" s="227">
        <f>ROUND(I588*H588,2)</f>
        <v>0</v>
      </c>
      <c r="BL588" s="19" t="s">
        <v>135</v>
      </c>
      <c r="BM588" s="226" t="s">
        <v>1035</v>
      </c>
    </row>
    <row r="589" s="2" customFormat="1">
      <c r="A589" s="40"/>
      <c r="B589" s="41"/>
      <c r="C589" s="42"/>
      <c r="D589" s="228" t="s">
        <v>196</v>
      </c>
      <c r="E589" s="42"/>
      <c r="F589" s="229" t="s">
        <v>618</v>
      </c>
      <c r="G589" s="42"/>
      <c r="H589" s="42"/>
      <c r="I589" s="230"/>
      <c r="J589" s="42"/>
      <c r="K589" s="42"/>
      <c r="L589" s="46"/>
      <c r="M589" s="231"/>
      <c r="N589" s="232"/>
      <c r="O589" s="86"/>
      <c r="P589" s="86"/>
      <c r="Q589" s="86"/>
      <c r="R589" s="86"/>
      <c r="S589" s="86"/>
      <c r="T589" s="87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T589" s="19" t="s">
        <v>196</v>
      </c>
      <c r="AU589" s="19" t="s">
        <v>82</v>
      </c>
    </row>
    <row r="590" s="12" customFormat="1" ht="25.92" customHeight="1">
      <c r="A590" s="12"/>
      <c r="B590" s="199"/>
      <c r="C590" s="200"/>
      <c r="D590" s="201" t="s">
        <v>72</v>
      </c>
      <c r="E590" s="202" t="s">
        <v>455</v>
      </c>
      <c r="F590" s="202" t="s">
        <v>456</v>
      </c>
      <c r="G590" s="200"/>
      <c r="H590" s="200"/>
      <c r="I590" s="203"/>
      <c r="J590" s="204">
        <f>BK590</f>
        <v>0</v>
      </c>
      <c r="K590" s="200"/>
      <c r="L590" s="205"/>
      <c r="M590" s="206"/>
      <c r="N590" s="207"/>
      <c r="O590" s="207"/>
      <c r="P590" s="208">
        <f>P591</f>
        <v>0</v>
      </c>
      <c r="Q590" s="207"/>
      <c r="R590" s="208">
        <f>R591</f>
        <v>0</v>
      </c>
      <c r="S590" s="207"/>
      <c r="T590" s="209">
        <f>T591</f>
        <v>0</v>
      </c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R590" s="210" t="s">
        <v>253</v>
      </c>
      <c r="AT590" s="211" t="s">
        <v>72</v>
      </c>
      <c r="AU590" s="211" t="s">
        <v>73</v>
      </c>
      <c r="AY590" s="210" t="s">
        <v>188</v>
      </c>
      <c r="BK590" s="212">
        <f>BK591</f>
        <v>0</v>
      </c>
    </row>
    <row r="591" s="2" customFormat="1" ht="16.5" customHeight="1">
      <c r="A591" s="40"/>
      <c r="B591" s="41"/>
      <c r="C591" s="215" t="s">
        <v>1036</v>
      </c>
      <c r="D591" s="215" t="s">
        <v>190</v>
      </c>
      <c r="E591" s="216" t="s">
        <v>458</v>
      </c>
      <c r="F591" s="217" t="s">
        <v>459</v>
      </c>
      <c r="G591" s="218" t="s">
        <v>460</v>
      </c>
      <c r="H591" s="266"/>
      <c r="I591" s="220"/>
      <c r="J591" s="221">
        <f>ROUND(I591*H591,2)</f>
        <v>0</v>
      </c>
      <c r="K591" s="217" t="s">
        <v>19</v>
      </c>
      <c r="L591" s="46"/>
      <c r="M591" s="267" t="s">
        <v>19</v>
      </c>
      <c r="N591" s="268" t="s">
        <v>44</v>
      </c>
      <c r="O591" s="269"/>
      <c r="P591" s="270">
        <f>O591*H591</f>
        <v>0</v>
      </c>
      <c r="Q591" s="270">
        <v>0</v>
      </c>
      <c r="R591" s="270">
        <f>Q591*H591</f>
        <v>0</v>
      </c>
      <c r="S591" s="270">
        <v>0</v>
      </c>
      <c r="T591" s="271">
        <f>S591*H591</f>
        <v>0</v>
      </c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R591" s="226" t="s">
        <v>135</v>
      </c>
      <c r="AT591" s="226" t="s">
        <v>190</v>
      </c>
      <c r="AU591" s="226" t="s">
        <v>80</v>
      </c>
      <c r="AY591" s="19" t="s">
        <v>188</v>
      </c>
      <c r="BE591" s="227">
        <f>IF(N591="základní",J591,0)</f>
        <v>0</v>
      </c>
      <c r="BF591" s="227">
        <f>IF(N591="snížená",J591,0)</f>
        <v>0</v>
      </c>
      <c r="BG591" s="227">
        <f>IF(N591="zákl. přenesená",J591,0)</f>
        <v>0</v>
      </c>
      <c r="BH591" s="227">
        <f>IF(N591="sníž. přenesená",J591,0)</f>
        <v>0</v>
      </c>
      <c r="BI591" s="227">
        <f>IF(N591="nulová",J591,0)</f>
        <v>0</v>
      </c>
      <c r="BJ591" s="19" t="s">
        <v>80</v>
      </c>
      <c r="BK591" s="227">
        <f>ROUND(I591*H591,2)</f>
        <v>0</v>
      </c>
      <c r="BL591" s="19" t="s">
        <v>135</v>
      </c>
      <c r="BM591" s="226" t="s">
        <v>1037</v>
      </c>
    </row>
    <row r="592" s="2" customFormat="1" ht="6.96" customHeight="1">
      <c r="A592" s="40"/>
      <c r="B592" s="61"/>
      <c r="C592" s="62"/>
      <c r="D592" s="62"/>
      <c r="E592" s="62"/>
      <c r="F592" s="62"/>
      <c r="G592" s="62"/>
      <c r="H592" s="62"/>
      <c r="I592" s="62"/>
      <c r="J592" s="62"/>
      <c r="K592" s="62"/>
      <c r="L592" s="46"/>
      <c r="M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</sheetData>
  <sheetProtection sheet="1" autoFilter="0" formatColumns="0" formatRows="0" objects="1" scenarios="1" spinCount="100000" saltValue="pkAO9XzdOrRMhLRGqDODH0hXwjnNA8ASDCOHx8uMj4eZmGU8GX+LbC7yxs6uhYqqSHV4lp0G31j7rfIuaByDPg==" hashValue="QpfevO+J5EAO08+z4vhCAtUj+B6IMZYX80whdUc0I+fb3Ccke3r9xF8x236x+68uxlY0MFu64YWszJN3UpwqAQ==" algorithmName="SHA-512" password="CC35"/>
  <autoFilter ref="C90:K59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1_02/311272241"/>
    <hyperlink ref="F108" r:id="rId2" display="https://podminky.urs.cz/item/CS_URS_2021_02/317143452"/>
    <hyperlink ref="F112" r:id="rId3" display="https://podminky.urs.cz/item/CS_URS_2021_02/317143453"/>
    <hyperlink ref="F116" r:id="rId4" display="https://podminky.urs.cz/item/CS_URS_2021_02/317143454"/>
    <hyperlink ref="F120" r:id="rId5" display="https://podminky.urs.cz/item/CS_URS_2021_02/317143455"/>
    <hyperlink ref="F124" r:id="rId6" display="https://podminky.urs.cz/item/CS_URS_2021_02/330321610"/>
    <hyperlink ref="F131" r:id="rId7" display="https://podminky.urs.cz/item/CS_URS_2021_02/331351121"/>
    <hyperlink ref="F136" r:id="rId8" display="https://podminky.urs.cz/item/CS_URS_2021_02/331351122"/>
    <hyperlink ref="F141" r:id="rId9" display="https://podminky.urs.cz/item/CS_URS_2021_02/331351321"/>
    <hyperlink ref="F146" r:id="rId10" display="https://podminky.urs.cz/item/CS_URS_2021_02/331351322"/>
    <hyperlink ref="F151" r:id="rId11" display="https://podminky.urs.cz/item/CS_URS_2021_02/331351325"/>
    <hyperlink ref="F156" r:id="rId12" display="https://podminky.urs.cz/item/CS_URS_2021_02/331351326"/>
    <hyperlink ref="F161" r:id="rId13" display="https://podminky.urs.cz/item/CS_URS_2021_02/331361821"/>
    <hyperlink ref="F165" r:id="rId14" display="https://podminky.urs.cz/item/CS_URS_2021_02/341321410"/>
    <hyperlink ref="F188" r:id="rId15" display="https://podminky.urs.cz/item/CS_URS_2021_02/341351111"/>
    <hyperlink ref="F209" r:id="rId16" display="https://podminky.urs.cz/item/CS_URS_2021_02/341351112"/>
    <hyperlink ref="F230" r:id="rId17" display="https://podminky.urs.cz/item/CS_URS_2021_02/341361821"/>
    <hyperlink ref="F234" r:id="rId18" display="https://podminky.urs.cz/item/CS_URS_2021_02/342272235"/>
    <hyperlink ref="F244" r:id="rId19" display="https://podminky.urs.cz/item/CS_URS_2021_02/342351111"/>
    <hyperlink ref="F251" r:id="rId20" display="https://podminky.urs.cz/item/CS_URS_2021_02/342351112"/>
    <hyperlink ref="F259" r:id="rId21" display="https://podminky.urs.cz/item/CS_URS_2021_02/411321616"/>
    <hyperlink ref="F272" r:id="rId22" display="https://podminky.urs.cz/item/CS_URS_2021_02/411351011"/>
    <hyperlink ref="F292" r:id="rId23" display="https://podminky.urs.cz/item/CS_URS_2021_02/411351012"/>
    <hyperlink ref="F312" r:id="rId24" display="https://podminky.urs.cz/item/CS_URS_2021_02/411354313"/>
    <hyperlink ref="F322" r:id="rId25" display="https://podminky.urs.cz/item/CS_URS_2021_02/411354314"/>
    <hyperlink ref="F332" r:id="rId26" display="https://podminky.urs.cz/item/CS_URS_2021_02/411354333"/>
    <hyperlink ref="F339" r:id="rId27" display="https://podminky.urs.cz/item/CS_URS_2021_02/411354334"/>
    <hyperlink ref="F346" r:id="rId28" display="https://podminky.urs.cz/item/CS_URS_2021_02/411361821"/>
    <hyperlink ref="F350" r:id="rId29" display="https://podminky.urs.cz/item/CS_URS_2021_02/413321616"/>
    <hyperlink ref="F369" r:id="rId30" display="https://podminky.urs.cz/item/CS_URS_2021_02/413351111"/>
    <hyperlink ref="F389" r:id="rId31" display="https://podminky.urs.cz/item/CS_URS_2021_02/413351112"/>
    <hyperlink ref="F409" r:id="rId32" display="https://podminky.urs.cz/item/CS_URS_2021_02/413352111"/>
    <hyperlink ref="F415" r:id="rId33" display="https://podminky.urs.cz/item/CS_URS_2021_02/413352112"/>
    <hyperlink ref="F421" r:id="rId34" display="https://podminky.urs.cz/item/CS_URS_2021_02/413352211"/>
    <hyperlink ref="F428" r:id="rId35" display="https://podminky.urs.cz/item/CS_URS_2021_02/413352212"/>
    <hyperlink ref="F435" r:id="rId36" display="https://podminky.urs.cz/item/CS_URS_2021_02/413361821"/>
    <hyperlink ref="F439" r:id="rId37" display="https://podminky.urs.cz/item/CS_URS_2021_02/430321414"/>
    <hyperlink ref="F446" r:id="rId38" display="https://podminky.urs.cz/item/CS_URS_2021_02/430321616"/>
    <hyperlink ref="F461" r:id="rId39" display="https://podminky.urs.cz/item/CS_URS_2021_02/430361821"/>
    <hyperlink ref="F466" r:id="rId40" display="https://podminky.urs.cz/item/CS_URS_2021_02/431351121"/>
    <hyperlink ref="F475" r:id="rId41" display="https://podminky.urs.cz/item/CS_URS_2021_02/431351122"/>
    <hyperlink ref="F484" r:id="rId42" display="https://podminky.urs.cz/item/CS_URS_2021_02/433351131"/>
    <hyperlink ref="F498" r:id="rId43" display="https://podminky.urs.cz/item/CS_URS_2021_02/433351132"/>
    <hyperlink ref="F512" r:id="rId44" display="https://podminky.urs.cz/item/CS_URS_2021_02/434351141"/>
    <hyperlink ref="F520" r:id="rId45" display="https://podminky.urs.cz/item/CS_URS_2021_02/434351142"/>
    <hyperlink ref="F529" r:id="rId46" display="https://podminky.urs.cz/item/CS_URS_2021_02/941211112"/>
    <hyperlink ref="F534" r:id="rId47" display="https://podminky.urs.cz/item/CS_URS_2021_02/941211211"/>
    <hyperlink ref="F538" r:id="rId48" display="https://podminky.urs.cz/item/CS_URS_2021_02/941211812"/>
    <hyperlink ref="F543" r:id="rId49" display="https://podminky.urs.cz/item/CS_URS_2021_02/943211111"/>
    <hyperlink ref="F549" r:id="rId50" display="https://podminky.urs.cz/item/CS_URS_2021_02/943211211"/>
    <hyperlink ref="F555" r:id="rId51" display="https://podminky.urs.cz/item/CS_URS_2021_02/943211811"/>
    <hyperlink ref="F561" r:id="rId52" display="https://podminky.urs.cz/item/CS_URS_2021_02/944611111"/>
    <hyperlink ref="F566" r:id="rId53" display="https://podminky.urs.cz/item/CS_URS_2021_02/944611211"/>
    <hyperlink ref="F570" r:id="rId54" display="https://podminky.urs.cz/item/CS_URS_2021_02/944611811"/>
    <hyperlink ref="F575" r:id="rId55" display="https://podminky.urs.cz/item/CS_URS_2021_02/949101112"/>
    <hyperlink ref="F589" r:id="rId56" display="https://podminky.urs.cz/item/CS_URS_2021_02/9980121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7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1038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ROUND(J100,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ROUND((SUM(BE100:BE845)),  2)</f>
        <v>0</v>
      </c>
      <c r="G35" s="40"/>
      <c r="H35" s="40"/>
      <c r="I35" s="160">
        <v>0.20999999999999999</v>
      </c>
      <c r="J35" s="159">
        <f>ROUND(((SUM(BE100:BE845))*I35),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ROUND((SUM(BF100:BF845)),  2)</f>
        <v>0</v>
      </c>
      <c r="G36" s="40"/>
      <c r="H36" s="40"/>
      <c r="I36" s="160">
        <v>0.14999999999999999</v>
      </c>
      <c r="J36" s="159">
        <f>ROUND(((SUM(BF100:BF845))*I36),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ROUND((SUM(BG100:BG845)),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ROUND((SUM(BH100:BH845)),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ROUND((SUM(BI100:BI845)),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04 - Architektonicko - stavební řešení 2.NP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J100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161</v>
      </c>
      <c r="E64" s="180"/>
      <c r="F64" s="180"/>
      <c r="G64" s="180"/>
      <c r="H64" s="180"/>
      <c r="I64" s="180"/>
      <c r="J64" s="181">
        <f>J101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163</v>
      </c>
      <c r="E65" s="185"/>
      <c r="F65" s="185"/>
      <c r="G65" s="185"/>
      <c r="H65" s="185"/>
      <c r="I65" s="185"/>
      <c r="J65" s="186">
        <f>J102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650</v>
      </c>
      <c r="E66" s="185"/>
      <c r="F66" s="185"/>
      <c r="G66" s="185"/>
      <c r="H66" s="185"/>
      <c r="I66" s="185"/>
      <c r="J66" s="186">
        <f>J171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1039</v>
      </c>
      <c r="E67" s="185"/>
      <c r="F67" s="185"/>
      <c r="G67" s="185"/>
      <c r="H67" s="185"/>
      <c r="I67" s="185"/>
      <c r="J67" s="186">
        <f>J321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164</v>
      </c>
      <c r="E68" s="185"/>
      <c r="F68" s="185"/>
      <c r="G68" s="185"/>
      <c r="H68" s="185"/>
      <c r="I68" s="185"/>
      <c r="J68" s="186">
        <f>J495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166</v>
      </c>
      <c r="E69" s="185"/>
      <c r="F69" s="185"/>
      <c r="G69" s="185"/>
      <c r="H69" s="185"/>
      <c r="I69" s="185"/>
      <c r="J69" s="186">
        <f>J531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7"/>
      <c r="C70" s="178"/>
      <c r="D70" s="179" t="s">
        <v>167</v>
      </c>
      <c r="E70" s="180"/>
      <c r="F70" s="180"/>
      <c r="G70" s="180"/>
      <c r="H70" s="180"/>
      <c r="I70" s="180"/>
      <c r="J70" s="181">
        <f>J534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3"/>
      <c r="C71" s="127"/>
      <c r="D71" s="184" t="s">
        <v>1040</v>
      </c>
      <c r="E71" s="185"/>
      <c r="F71" s="185"/>
      <c r="G71" s="185"/>
      <c r="H71" s="185"/>
      <c r="I71" s="185"/>
      <c r="J71" s="186">
        <f>J535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1041</v>
      </c>
      <c r="E72" s="185"/>
      <c r="F72" s="185"/>
      <c r="G72" s="185"/>
      <c r="H72" s="185"/>
      <c r="I72" s="185"/>
      <c r="J72" s="186">
        <f>J543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1042</v>
      </c>
      <c r="E73" s="185"/>
      <c r="F73" s="185"/>
      <c r="G73" s="185"/>
      <c r="H73" s="185"/>
      <c r="I73" s="185"/>
      <c r="J73" s="186">
        <f>J598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170</v>
      </c>
      <c r="E74" s="185"/>
      <c r="F74" s="185"/>
      <c r="G74" s="185"/>
      <c r="H74" s="185"/>
      <c r="I74" s="185"/>
      <c r="J74" s="186">
        <f>J642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3"/>
      <c r="C75" s="127"/>
      <c r="D75" s="184" t="s">
        <v>1043</v>
      </c>
      <c r="E75" s="185"/>
      <c r="F75" s="185"/>
      <c r="G75" s="185"/>
      <c r="H75" s="185"/>
      <c r="I75" s="185"/>
      <c r="J75" s="186">
        <f>J683</f>
        <v>0</v>
      </c>
      <c r="K75" s="127"/>
      <c r="L75" s="18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3"/>
      <c r="C76" s="127"/>
      <c r="D76" s="184" t="s">
        <v>1044</v>
      </c>
      <c r="E76" s="185"/>
      <c r="F76" s="185"/>
      <c r="G76" s="185"/>
      <c r="H76" s="185"/>
      <c r="I76" s="185"/>
      <c r="J76" s="186">
        <f>J753</f>
        <v>0</v>
      </c>
      <c r="K76" s="127"/>
      <c r="L76" s="18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3"/>
      <c r="C77" s="127"/>
      <c r="D77" s="184" t="s">
        <v>1045</v>
      </c>
      <c r="E77" s="185"/>
      <c r="F77" s="185"/>
      <c r="G77" s="185"/>
      <c r="H77" s="185"/>
      <c r="I77" s="185"/>
      <c r="J77" s="186">
        <f>J792</f>
        <v>0</v>
      </c>
      <c r="K77" s="127"/>
      <c r="L77" s="18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77"/>
      <c r="C78" s="178"/>
      <c r="D78" s="179" t="s">
        <v>172</v>
      </c>
      <c r="E78" s="180"/>
      <c r="F78" s="180"/>
      <c r="G78" s="180"/>
      <c r="H78" s="180"/>
      <c r="I78" s="180"/>
      <c r="J78" s="181">
        <f>J844</f>
        <v>0</v>
      </c>
      <c r="K78" s="178"/>
      <c r="L78" s="182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2" customFormat="1" ht="21.84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61"/>
      <c r="C80" s="62"/>
      <c r="D80" s="62"/>
      <c r="E80" s="62"/>
      <c r="F80" s="62"/>
      <c r="G80" s="62"/>
      <c r="H80" s="62"/>
      <c r="I80" s="62"/>
      <c r="J80" s="62"/>
      <c r="K80" s="6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4" s="2" customFormat="1" ht="6.96" customHeight="1">
      <c r="A84" s="40"/>
      <c r="B84" s="63"/>
      <c r="C84" s="64"/>
      <c r="D84" s="64"/>
      <c r="E84" s="64"/>
      <c r="F84" s="64"/>
      <c r="G84" s="64"/>
      <c r="H84" s="64"/>
      <c r="I84" s="64"/>
      <c r="J84" s="64"/>
      <c r="K84" s="64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24.96" customHeight="1">
      <c r="A85" s="40"/>
      <c r="B85" s="41"/>
      <c r="C85" s="25" t="s">
        <v>173</v>
      </c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16</v>
      </c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6.5" customHeight="1">
      <c r="A88" s="40"/>
      <c r="B88" s="41"/>
      <c r="C88" s="42"/>
      <c r="D88" s="42"/>
      <c r="E88" s="172" t="str">
        <f>E7</f>
        <v>OU - stavební úpravy objektu ZW - děkanát Lékařské fakulty</v>
      </c>
      <c r="F88" s="34"/>
      <c r="G88" s="34"/>
      <c r="H88" s="34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" customFormat="1" ht="12" customHeight="1">
      <c r="B89" s="23"/>
      <c r="C89" s="34" t="s">
        <v>153</v>
      </c>
      <c r="D89" s="24"/>
      <c r="E89" s="24"/>
      <c r="F89" s="24"/>
      <c r="G89" s="24"/>
      <c r="H89" s="24"/>
      <c r="I89" s="24"/>
      <c r="J89" s="24"/>
      <c r="K89" s="24"/>
      <c r="L89" s="22"/>
    </row>
    <row r="90" s="2" customFormat="1" ht="16.5" customHeight="1">
      <c r="A90" s="40"/>
      <c r="B90" s="41"/>
      <c r="C90" s="42"/>
      <c r="D90" s="42"/>
      <c r="E90" s="172" t="s">
        <v>154</v>
      </c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155</v>
      </c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6.5" customHeight="1">
      <c r="A92" s="40"/>
      <c r="B92" s="41"/>
      <c r="C92" s="42"/>
      <c r="D92" s="42"/>
      <c r="E92" s="71" t="str">
        <f>E11</f>
        <v>04 - Architektonicko - stavební řešení 2.NP</v>
      </c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6.96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2" customHeight="1">
      <c r="A94" s="40"/>
      <c r="B94" s="41"/>
      <c r="C94" s="34" t="s">
        <v>21</v>
      </c>
      <c r="D94" s="42"/>
      <c r="E94" s="42"/>
      <c r="F94" s="29" t="str">
        <f>F14</f>
        <v xml:space="preserve"> </v>
      </c>
      <c r="G94" s="42"/>
      <c r="H94" s="42"/>
      <c r="I94" s="34" t="s">
        <v>23</v>
      </c>
      <c r="J94" s="74" t="str">
        <f>IF(J14="","",J14)</f>
        <v>16. 9. 2021</v>
      </c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6.96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40.05" customHeight="1">
      <c r="A96" s="40"/>
      <c r="B96" s="41"/>
      <c r="C96" s="34" t="s">
        <v>25</v>
      </c>
      <c r="D96" s="42"/>
      <c r="E96" s="42"/>
      <c r="F96" s="29" t="str">
        <f>E17</f>
        <v>Ostravská univerzita, Dvořákova 138/7, Ostrava</v>
      </c>
      <c r="G96" s="42"/>
      <c r="H96" s="42"/>
      <c r="I96" s="34" t="s">
        <v>32</v>
      </c>
      <c r="J96" s="38" t="str">
        <f>E23</f>
        <v>Ing.arch.Martin Janda,Lomná 1895, Frenštát p.R.</v>
      </c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5.15" customHeight="1">
      <c r="A97" s="40"/>
      <c r="B97" s="41"/>
      <c r="C97" s="34" t="s">
        <v>30</v>
      </c>
      <c r="D97" s="42"/>
      <c r="E97" s="42"/>
      <c r="F97" s="29" t="str">
        <f>IF(E20="","",E20)</f>
        <v>Vyplň údaj</v>
      </c>
      <c r="G97" s="42"/>
      <c r="H97" s="42"/>
      <c r="I97" s="34" t="s">
        <v>36</v>
      </c>
      <c r="J97" s="38" t="str">
        <f>E26</f>
        <v xml:space="preserve"> </v>
      </c>
      <c r="K97" s="42"/>
      <c r="L97" s="147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0.32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147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11" customFormat="1" ht="29.28" customHeight="1">
      <c r="A99" s="188"/>
      <c r="B99" s="189"/>
      <c r="C99" s="190" t="s">
        <v>174</v>
      </c>
      <c r="D99" s="191" t="s">
        <v>58</v>
      </c>
      <c r="E99" s="191" t="s">
        <v>54</v>
      </c>
      <c r="F99" s="191" t="s">
        <v>55</v>
      </c>
      <c r="G99" s="191" t="s">
        <v>175</v>
      </c>
      <c r="H99" s="191" t="s">
        <v>176</v>
      </c>
      <c r="I99" s="191" t="s">
        <v>177</v>
      </c>
      <c r="J99" s="191" t="s">
        <v>159</v>
      </c>
      <c r="K99" s="192" t="s">
        <v>178</v>
      </c>
      <c r="L99" s="193"/>
      <c r="M99" s="94" t="s">
        <v>19</v>
      </c>
      <c r="N99" s="95" t="s">
        <v>43</v>
      </c>
      <c r="O99" s="95" t="s">
        <v>179</v>
      </c>
      <c r="P99" s="95" t="s">
        <v>180</v>
      </c>
      <c r="Q99" s="95" t="s">
        <v>181</v>
      </c>
      <c r="R99" s="95" t="s">
        <v>182</v>
      </c>
      <c r="S99" s="95" t="s">
        <v>183</v>
      </c>
      <c r="T99" s="96" t="s">
        <v>184</v>
      </c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</row>
    <row r="100" s="2" customFormat="1" ht="22.8" customHeight="1">
      <c r="A100" s="40"/>
      <c r="B100" s="41"/>
      <c r="C100" s="101" t="s">
        <v>185</v>
      </c>
      <c r="D100" s="42"/>
      <c r="E100" s="42"/>
      <c r="F100" s="42"/>
      <c r="G100" s="42"/>
      <c r="H100" s="42"/>
      <c r="I100" s="42"/>
      <c r="J100" s="194">
        <f>BK100</f>
        <v>0</v>
      </c>
      <c r="K100" s="42"/>
      <c r="L100" s="46"/>
      <c r="M100" s="97"/>
      <c r="N100" s="195"/>
      <c r="O100" s="98"/>
      <c r="P100" s="196">
        <f>P101+P534+P844</f>
        <v>0</v>
      </c>
      <c r="Q100" s="98"/>
      <c r="R100" s="196">
        <f>R101+R534+R844</f>
        <v>215.22935103999998</v>
      </c>
      <c r="S100" s="98"/>
      <c r="T100" s="197">
        <f>T101+T534+T844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72</v>
      </c>
      <c r="AU100" s="19" t="s">
        <v>160</v>
      </c>
      <c r="BK100" s="198">
        <f>BK101+BK534+BK844</f>
        <v>0</v>
      </c>
    </row>
    <row r="101" s="12" customFormat="1" ht="25.92" customHeight="1">
      <c r="A101" s="12"/>
      <c r="B101" s="199"/>
      <c r="C101" s="200"/>
      <c r="D101" s="201" t="s">
        <v>72</v>
      </c>
      <c r="E101" s="202" t="s">
        <v>186</v>
      </c>
      <c r="F101" s="202" t="s">
        <v>187</v>
      </c>
      <c r="G101" s="200"/>
      <c r="H101" s="200"/>
      <c r="I101" s="203"/>
      <c r="J101" s="204">
        <f>BK101</f>
        <v>0</v>
      </c>
      <c r="K101" s="200"/>
      <c r="L101" s="205"/>
      <c r="M101" s="206"/>
      <c r="N101" s="207"/>
      <c r="O101" s="207"/>
      <c r="P101" s="208">
        <f>P102+P171+P321+P495+P531</f>
        <v>0</v>
      </c>
      <c r="Q101" s="207"/>
      <c r="R101" s="208">
        <f>R102+R171+R321+R495+R531</f>
        <v>210.09085447999999</v>
      </c>
      <c r="S101" s="207"/>
      <c r="T101" s="209">
        <f>T102+T171+T321+T495+T531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0" t="s">
        <v>80</v>
      </c>
      <c r="AT101" s="211" t="s">
        <v>72</v>
      </c>
      <c r="AU101" s="211" t="s">
        <v>73</v>
      </c>
      <c r="AY101" s="210" t="s">
        <v>188</v>
      </c>
      <c r="BK101" s="212">
        <f>BK102+BK171+BK321+BK495+BK531</f>
        <v>0</v>
      </c>
    </row>
    <row r="102" s="12" customFormat="1" ht="22.8" customHeight="1">
      <c r="A102" s="12"/>
      <c r="B102" s="199"/>
      <c r="C102" s="200"/>
      <c r="D102" s="201" t="s">
        <v>72</v>
      </c>
      <c r="E102" s="213" t="s">
        <v>129</v>
      </c>
      <c r="F102" s="213" t="s">
        <v>230</v>
      </c>
      <c r="G102" s="200"/>
      <c r="H102" s="200"/>
      <c r="I102" s="203"/>
      <c r="J102" s="214">
        <f>BK102</f>
        <v>0</v>
      </c>
      <c r="K102" s="200"/>
      <c r="L102" s="205"/>
      <c r="M102" s="206"/>
      <c r="N102" s="207"/>
      <c r="O102" s="207"/>
      <c r="P102" s="208">
        <f>SUM(P103:P170)</f>
        <v>0</v>
      </c>
      <c r="Q102" s="207"/>
      <c r="R102" s="208">
        <f>SUM(R103:R170)</f>
        <v>59.511280120000002</v>
      </c>
      <c r="S102" s="207"/>
      <c r="T102" s="209">
        <f>SUM(T103:T170)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0" t="s">
        <v>80</v>
      </c>
      <c r="AT102" s="211" t="s">
        <v>72</v>
      </c>
      <c r="AU102" s="211" t="s">
        <v>80</v>
      </c>
      <c r="AY102" s="210" t="s">
        <v>188</v>
      </c>
      <c r="BK102" s="212">
        <f>SUM(BK103:BK170)</f>
        <v>0</v>
      </c>
    </row>
    <row r="103" s="2" customFormat="1" ht="24.15" customHeight="1">
      <c r="A103" s="40"/>
      <c r="B103" s="41"/>
      <c r="C103" s="215" t="s">
        <v>80</v>
      </c>
      <c r="D103" s="215" t="s">
        <v>190</v>
      </c>
      <c r="E103" s="216" t="s">
        <v>1046</v>
      </c>
      <c r="F103" s="217" t="s">
        <v>1047</v>
      </c>
      <c r="G103" s="218" t="s">
        <v>243</v>
      </c>
      <c r="H103" s="219">
        <v>24.977</v>
      </c>
      <c r="I103" s="220"/>
      <c r="J103" s="221">
        <f>ROUND(I103*H103,2)</f>
        <v>0</v>
      </c>
      <c r="K103" s="217" t="s">
        <v>194</v>
      </c>
      <c r="L103" s="46"/>
      <c r="M103" s="222" t="s">
        <v>19</v>
      </c>
      <c r="N103" s="223" t="s">
        <v>44</v>
      </c>
      <c r="O103" s="86"/>
      <c r="P103" s="224">
        <f>O103*H103</f>
        <v>0</v>
      </c>
      <c r="Q103" s="224">
        <v>0.14854000000000001</v>
      </c>
      <c r="R103" s="224">
        <f>Q103*H103</f>
        <v>3.71008358</v>
      </c>
      <c r="S103" s="224">
        <v>0</v>
      </c>
      <c r="T103" s="225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6" t="s">
        <v>135</v>
      </c>
      <c r="AT103" s="226" t="s">
        <v>190</v>
      </c>
      <c r="AU103" s="226" t="s">
        <v>82</v>
      </c>
      <c r="AY103" s="19" t="s">
        <v>188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19" t="s">
        <v>80</v>
      </c>
      <c r="BK103" s="227">
        <f>ROUND(I103*H103,2)</f>
        <v>0</v>
      </c>
      <c r="BL103" s="19" t="s">
        <v>135</v>
      </c>
      <c r="BM103" s="226" t="s">
        <v>1048</v>
      </c>
    </row>
    <row r="104" s="2" customFormat="1">
      <c r="A104" s="40"/>
      <c r="B104" s="41"/>
      <c r="C104" s="42"/>
      <c r="D104" s="228" t="s">
        <v>196</v>
      </c>
      <c r="E104" s="42"/>
      <c r="F104" s="229" t="s">
        <v>1049</v>
      </c>
      <c r="G104" s="42"/>
      <c r="H104" s="42"/>
      <c r="I104" s="230"/>
      <c r="J104" s="42"/>
      <c r="K104" s="42"/>
      <c r="L104" s="46"/>
      <c r="M104" s="231"/>
      <c r="N104" s="232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196</v>
      </c>
      <c r="AU104" s="19" t="s">
        <v>82</v>
      </c>
    </row>
    <row r="105" s="13" customFormat="1">
      <c r="A105" s="13"/>
      <c r="B105" s="233"/>
      <c r="C105" s="234"/>
      <c r="D105" s="235" t="s">
        <v>198</v>
      </c>
      <c r="E105" s="236" t="s">
        <v>19</v>
      </c>
      <c r="F105" s="237" t="s">
        <v>1050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198</v>
      </c>
      <c r="AU105" s="243" t="s">
        <v>82</v>
      </c>
      <c r="AV105" s="13" t="s">
        <v>80</v>
      </c>
      <c r="AW105" s="13" t="s">
        <v>35</v>
      </c>
      <c r="AX105" s="13" t="s">
        <v>73</v>
      </c>
      <c r="AY105" s="243" t="s">
        <v>188</v>
      </c>
    </row>
    <row r="106" s="14" customFormat="1">
      <c r="A106" s="14"/>
      <c r="B106" s="244"/>
      <c r="C106" s="245"/>
      <c r="D106" s="235" t="s">
        <v>198</v>
      </c>
      <c r="E106" s="246" t="s">
        <v>19</v>
      </c>
      <c r="F106" s="247" t="s">
        <v>1051</v>
      </c>
      <c r="G106" s="245"/>
      <c r="H106" s="248">
        <v>11.067</v>
      </c>
      <c r="I106" s="249"/>
      <c r="J106" s="245"/>
      <c r="K106" s="245"/>
      <c r="L106" s="250"/>
      <c r="M106" s="251"/>
      <c r="N106" s="252"/>
      <c r="O106" s="252"/>
      <c r="P106" s="252"/>
      <c r="Q106" s="252"/>
      <c r="R106" s="252"/>
      <c r="S106" s="252"/>
      <c r="T106" s="253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4" t="s">
        <v>198</v>
      </c>
      <c r="AU106" s="254" t="s">
        <v>82</v>
      </c>
      <c r="AV106" s="14" t="s">
        <v>82</v>
      </c>
      <c r="AW106" s="14" t="s">
        <v>35</v>
      </c>
      <c r="AX106" s="14" t="s">
        <v>73</v>
      </c>
      <c r="AY106" s="254" t="s">
        <v>188</v>
      </c>
    </row>
    <row r="107" s="14" customFormat="1">
      <c r="A107" s="14"/>
      <c r="B107" s="244"/>
      <c r="C107" s="245"/>
      <c r="D107" s="235" t="s">
        <v>198</v>
      </c>
      <c r="E107" s="246" t="s">
        <v>19</v>
      </c>
      <c r="F107" s="247" t="s">
        <v>1052</v>
      </c>
      <c r="G107" s="245"/>
      <c r="H107" s="248">
        <v>-0.40000000000000002</v>
      </c>
      <c r="I107" s="249"/>
      <c r="J107" s="245"/>
      <c r="K107" s="245"/>
      <c r="L107" s="250"/>
      <c r="M107" s="251"/>
      <c r="N107" s="252"/>
      <c r="O107" s="252"/>
      <c r="P107" s="252"/>
      <c r="Q107" s="252"/>
      <c r="R107" s="252"/>
      <c r="S107" s="252"/>
      <c r="T107" s="253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4" t="s">
        <v>198</v>
      </c>
      <c r="AU107" s="254" t="s">
        <v>82</v>
      </c>
      <c r="AV107" s="14" t="s">
        <v>82</v>
      </c>
      <c r="AW107" s="14" t="s">
        <v>35</v>
      </c>
      <c r="AX107" s="14" t="s">
        <v>73</v>
      </c>
      <c r="AY107" s="254" t="s">
        <v>188</v>
      </c>
    </row>
    <row r="108" s="14" customFormat="1">
      <c r="A108" s="14"/>
      <c r="B108" s="244"/>
      <c r="C108" s="245"/>
      <c r="D108" s="235" t="s">
        <v>198</v>
      </c>
      <c r="E108" s="246" t="s">
        <v>19</v>
      </c>
      <c r="F108" s="247" t="s">
        <v>1053</v>
      </c>
      <c r="G108" s="245"/>
      <c r="H108" s="248">
        <v>10.865</v>
      </c>
      <c r="I108" s="249"/>
      <c r="J108" s="245"/>
      <c r="K108" s="245"/>
      <c r="L108" s="250"/>
      <c r="M108" s="251"/>
      <c r="N108" s="252"/>
      <c r="O108" s="252"/>
      <c r="P108" s="252"/>
      <c r="Q108" s="252"/>
      <c r="R108" s="252"/>
      <c r="S108" s="252"/>
      <c r="T108" s="253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4" t="s">
        <v>198</v>
      </c>
      <c r="AU108" s="254" t="s">
        <v>82</v>
      </c>
      <c r="AV108" s="14" t="s">
        <v>82</v>
      </c>
      <c r="AW108" s="14" t="s">
        <v>35</v>
      </c>
      <c r="AX108" s="14" t="s">
        <v>73</v>
      </c>
      <c r="AY108" s="254" t="s">
        <v>188</v>
      </c>
    </row>
    <row r="109" s="14" customFormat="1">
      <c r="A109" s="14"/>
      <c r="B109" s="244"/>
      <c r="C109" s="245"/>
      <c r="D109" s="235" t="s">
        <v>198</v>
      </c>
      <c r="E109" s="246" t="s">
        <v>19</v>
      </c>
      <c r="F109" s="247" t="s">
        <v>1054</v>
      </c>
      <c r="G109" s="245"/>
      <c r="H109" s="248">
        <v>3.4449999999999998</v>
      </c>
      <c r="I109" s="249"/>
      <c r="J109" s="245"/>
      <c r="K109" s="245"/>
      <c r="L109" s="250"/>
      <c r="M109" s="251"/>
      <c r="N109" s="252"/>
      <c r="O109" s="252"/>
      <c r="P109" s="252"/>
      <c r="Q109" s="252"/>
      <c r="R109" s="252"/>
      <c r="S109" s="252"/>
      <c r="T109" s="25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4" t="s">
        <v>198</v>
      </c>
      <c r="AU109" s="254" t="s">
        <v>82</v>
      </c>
      <c r="AV109" s="14" t="s">
        <v>82</v>
      </c>
      <c r="AW109" s="14" t="s">
        <v>35</v>
      </c>
      <c r="AX109" s="14" t="s">
        <v>73</v>
      </c>
      <c r="AY109" s="254" t="s">
        <v>188</v>
      </c>
    </row>
    <row r="110" s="15" customFormat="1">
      <c r="A110" s="15"/>
      <c r="B110" s="255"/>
      <c r="C110" s="256"/>
      <c r="D110" s="235" t="s">
        <v>198</v>
      </c>
      <c r="E110" s="257" t="s">
        <v>19</v>
      </c>
      <c r="F110" s="258" t="s">
        <v>229</v>
      </c>
      <c r="G110" s="256"/>
      <c r="H110" s="259">
        <v>24.977</v>
      </c>
      <c r="I110" s="260"/>
      <c r="J110" s="256"/>
      <c r="K110" s="256"/>
      <c r="L110" s="261"/>
      <c r="M110" s="262"/>
      <c r="N110" s="263"/>
      <c r="O110" s="263"/>
      <c r="P110" s="263"/>
      <c r="Q110" s="263"/>
      <c r="R110" s="263"/>
      <c r="S110" s="263"/>
      <c r="T110" s="26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5" t="s">
        <v>198</v>
      </c>
      <c r="AU110" s="265" t="s">
        <v>82</v>
      </c>
      <c r="AV110" s="15" t="s">
        <v>135</v>
      </c>
      <c r="AW110" s="15" t="s">
        <v>35</v>
      </c>
      <c r="AX110" s="15" t="s">
        <v>80</v>
      </c>
      <c r="AY110" s="265" t="s">
        <v>188</v>
      </c>
    </row>
    <row r="111" s="2" customFormat="1" ht="24.15" customHeight="1">
      <c r="A111" s="40"/>
      <c r="B111" s="41"/>
      <c r="C111" s="215" t="s">
        <v>82</v>
      </c>
      <c r="D111" s="215" t="s">
        <v>190</v>
      </c>
      <c r="E111" s="216" t="s">
        <v>651</v>
      </c>
      <c r="F111" s="217" t="s">
        <v>652</v>
      </c>
      <c r="G111" s="218" t="s">
        <v>243</v>
      </c>
      <c r="H111" s="219">
        <v>83.308000000000007</v>
      </c>
      <c r="I111" s="220"/>
      <c r="J111" s="221">
        <f>ROUND(I111*H111,2)</f>
        <v>0</v>
      </c>
      <c r="K111" s="217" t="s">
        <v>194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0.20712</v>
      </c>
      <c r="R111" s="224">
        <f>Q111*H111</f>
        <v>17.254752960000001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135</v>
      </c>
      <c r="AT111" s="226" t="s">
        <v>190</v>
      </c>
      <c r="AU111" s="226" t="s">
        <v>82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135</v>
      </c>
      <c r="BM111" s="226" t="s">
        <v>1055</v>
      </c>
    </row>
    <row r="112" s="2" customFormat="1">
      <c r="A112" s="40"/>
      <c r="B112" s="41"/>
      <c r="C112" s="42"/>
      <c r="D112" s="228" t="s">
        <v>196</v>
      </c>
      <c r="E112" s="42"/>
      <c r="F112" s="229" t="s">
        <v>654</v>
      </c>
      <c r="G112" s="42"/>
      <c r="H112" s="42"/>
      <c r="I112" s="230"/>
      <c r="J112" s="42"/>
      <c r="K112" s="42"/>
      <c r="L112" s="46"/>
      <c r="M112" s="231"/>
      <c r="N112" s="232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196</v>
      </c>
      <c r="AU112" s="19" t="s">
        <v>82</v>
      </c>
    </row>
    <row r="113" s="13" customFormat="1">
      <c r="A113" s="13"/>
      <c r="B113" s="233"/>
      <c r="C113" s="234"/>
      <c r="D113" s="235" t="s">
        <v>198</v>
      </c>
      <c r="E113" s="236" t="s">
        <v>19</v>
      </c>
      <c r="F113" s="237" t="s">
        <v>1050</v>
      </c>
      <c r="G113" s="234"/>
      <c r="H113" s="236" t="s">
        <v>19</v>
      </c>
      <c r="I113" s="238"/>
      <c r="J113" s="234"/>
      <c r="K113" s="234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198</v>
      </c>
      <c r="AU113" s="243" t="s">
        <v>82</v>
      </c>
      <c r="AV113" s="13" t="s">
        <v>80</v>
      </c>
      <c r="AW113" s="13" t="s">
        <v>35</v>
      </c>
      <c r="AX113" s="13" t="s">
        <v>73</v>
      </c>
      <c r="AY113" s="243" t="s">
        <v>188</v>
      </c>
    </row>
    <row r="114" s="14" customFormat="1">
      <c r="A114" s="14"/>
      <c r="B114" s="244"/>
      <c r="C114" s="245"/>
      <c r="D114" s="235" t="s">
        <v>198</v>
      </c>
      <c r="E114" s="246" t="s">
        <v>19</v>
      </c>
      <c r="F114" s="247" t="s">
        <v>1056</v>
      </c>
      <c r="G114" s="245"/>
      <c r="H114" s="248">
        <v>84.623000000000005</v>
      </c>
      <c r="I114" s="249"/>
      <c r="J114" s="245"/>
      <c r="K114" s="245"/>
      <c r="L114" s="250"/>
      <c r="M114" s="251"/>
      <c r="N114" s="252"/>
      <c r="O114" s="252"/>
      <c r="P114" s="252"/>
      <c r="Q114" s="252"/>
      <c r="R114" s="252"/>
      <c r="S114" s="252"/>
      <c r="T114" s="253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4" t="s">
        <v>198</v>
      </c>
      <c r="AU114" s="254" t="s">
        <v>82</v>
      </c>
      <c r="AV114" s="14" t="s">
        <v>82</v>
      </c>
      <c r="AW114" s="14" t="s">
        <v>35</v>
      </c>
      <c r="AX114" s="14" t="s">
        <v>73</v>
      </c>
      <c r="AY114" s="254" t="s">
        <v>188</v>
      </c>
    </row>
    <row r="115" s="14" customFormat="1">
      <c r="A115" s="14"/>
      <c r="B115" s="244"/>
      <c r="C115" s="245"/>
      <c r="D115" s="235" t="s">
        <v>198</v>
      </c>
      <c r="E115" s="246" t="s">
        <v>19</v>
      </c>
      <c r="F115" s="247" t="s">
        <v>1057</v>
      </c>
      <c r="G115" s="245"/>
      <c r="H115" s="248">
        <v>-1.315</v>
      </c>
      <c r="I115" s="249"/>
      <c r="J115" s="245"/>
      <c r="K115" s="245"/>
      <c r="L115" s="250"/>
      <c r="M115" s="251"/>
      <c r="N115" s="252"/>
      <c r="O115" s="252"/>
      <c r="P115" s="252"/>
      <c r="Q115" s="252"/>
      <c r="R115" s="252"/>
      <c r="S115" s="252"/>
      <c r="T115" s="25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4" t="s">
        <v>198</v>
      </c>
      <c r="AU115" s="254" t="s">
        <v>82</v>
      </c>
      <c r="AV115" s="14" t="s">
        <v>82</v>
      </c>
      <c r="AW115" s="14" t="s">
        <v>35</v>
      </c>
      <c r="AX115" s="14" t="s">
        <v>73</v>
      </c>
      <c r="AY115" s="254" t="s">
        <v>188</v>
      </c>
    </row>
    <row r="116" s="15" customFormat="1">
      <c r="A116" s="15"/>
      <c r="B116" s="255"/>
      <c r="C116" s="256"/>
      <c r="D116" s="235" t="s">
        <v>198</v>
      </c>
      <c r="E116" s="257" t="s">
        <v>19</v>
      </c>
      <c r="F116" s="258" t="s">
        <v>229</v>
      </c>
      <c r="G116" s="256"/>
      <c r="H116" s="259">
        <v>83.308000000000007</v>
      </c>
      <c r="I116" s="260"/>
      <c r="J116" s="256"/>
      <c r="K116" s="256"/>
      <c r="L116" s="261"/>
      <c r="M116" s="262"/>
      <c r="N116" s="263"/>
      <c r="O116" s="263"/>
      <c r="P116" s="263"/>
      <c r="Q116" s="263"/>
      <c r="R116" s="263"/>
      <c r="S116" s="263"/>
      <c r="T116" s="264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5" t="s">
        <v>198</v>
      </c>
      <c r="AU116" s="265" t="s">
        <v>82</v>
      </c>
      <c r="AV116" s="15" t="s">
        <v>135</v>
      </c>
      <c r="AW116" s="15" t="s">
        <v>35</v>
      </c>
      <c r="AX116" s="15" t="s">
        <v>80</v>
      </c>
      <c r="AY116" s="265" t="s">
        <v>188</v>
      </c>
    </row>
    <row r="117" s="2" customFormat="1" ht="24.15" customHeight="1">
      <c r="A117" s="40"/>
      <c r="B117" s="41"/>
      <c r="C117" s="215" t="s">
        <v>129</v>
      </c>
      <c r="D117" s="215" t="s">
        <v>190</v>
      </c>
      <c r="E117" s="216" t="s">
        <v>681</v>
      </c>
      <c r="F117" s="217" t="s">
        <v>682</v>
      </c>
      <c r="G117" s="218" t="s">
        <v>193</v>
      </c>
      <c r="H117" s="219">
        <v>3.6000000000000001</v>
      </c>
      <c r="I117" s="220"/>
      <c r="J117" s="221">
        <f>ROUND(I117*H117,2)</f>
        <v>0</v>
      </c>
      <c r="K117" s="217" t="s">
        <v>194</v>
      </c>
      <c r="L117" s="46"/>
      <c r="M117" s="222" t="s">
        <v>19</v>
      </c>
      <c r="N117" s="223" t="s">
        <v>44</v>
      </c>
      <c r="O117" s="86"/>
      <c r="P117" s="224">
        <f>O117*H117</f>
        <v>0</v>
      </c>
      <c r="Q117" s="224">
        <v>2.45329</v>
      </c>
      <c r="R117" s="224">
        <f>Q117*H117</f>
        <v>8.8318440000000002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135</v>
      </c>
      <c r="AT117" s="226" t="s">
        <v>190</v>
      </c>
      <c r="AU117" s="226" t="s">
        <v>82</v>
      </c>
      <c r="AY117" s="19" t="s">
        <v>188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135</v>
      </c>
      <c r="BM117" s="226" t="s">
        <v>1058</v>
      </c>
    </row>
    <row r="118" s="2" customFormat="1">
      <c r="A118" s="40"/>
      <c r="B118" s="41"/>
      <c r="C118" s="42"/>
      <c r="D118" s="228" t="s">
        <v>196</v>
      </c>
      <c r="E118" s="42"/>
      <c r="F118" s="229" t="s">
        <v>684</v>
      </c>
      <c r="G118" s="42"/>
      <c r="H118" s="42"/>
      <c r="I118" s="230"/>
      <c r="J118" s="42"/>
      <c r="K118" s="42"/>
      <c r="L118" s="46"/>
      <c r="M118" s="231"/>
      <c r="N118" s="232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196</v>
      </c>
      <c r="AU118" s="19" t="s">
        <v>82</v>
      </c>
    </row>
    <row r="119" s="13" customFormat="1">
      <c r="A119" s="13"/>
      <c r="B119" s="233"/>
      <c r="C119" s="234"/>
      <c r="D119" s="235" t="s">
        <v>198</v>
      </c>
      <c r="E119" s="236" t="s">
        <v>19</v>
      </c>
      <c r="F119" s="237" t="s">
        <v>1050</v>
      </c>
      <c r="G119" s="234"/>
      <c r="H119" s="236" t="s">
        <v>19</v>
      </c>
      <c r="I119" s="238"/>
      <c r="J119" s="234"/>
      <c r="K119" s="234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198</v>
      </c>
      <c r="AU119" s="243" t="s">
        <v>82</v>
      </c>
      <c r="AV119" s="13" t="s">
        <v>80</v>
      </c>
      <c r="AW119" s="13" t="s">
        <v>35</v>
      </c>
      <c r="AX119" s="13" t="s">
        <v>73</v>
      </c>
      <c r="AY119" s="243" t="s">
        <v>188</v>
      </c>
    </row>
    <row r="120" s="14" customFormat="1">
      <c r="A120" s="14"/>
      <c r="B120" s="244"/>
      <c r="C120" s="245"/>
      <c r="D120" s="235" t="s">
        <v>198</v>
      </c>
      <c r="E120" s="246" t="s">
        <v>19</v>
      </c>
      <c r="F120" s="247" t="s">
        <v>1059</v>
      </c>
      <c r="G120" s="245"/>
      <c r="H120" s="248">
        <v>3.6000000000000001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198</v>
      </c>
      <c r="AU120" s="254" t="s">
        <v>82</v>
      </c>
      <c r="AV120" s="14" t="s">
        <v>82</v>
      </c>
      <c r="AW120" s="14" t="s">
        <v>35</v>
      </c>
      <c r="AX120" s="14" t="s">
        <v>73</v>
      </c>
      <c r="AY120" s="254" t="s">
        <v>188</v>
      </c>
    </row>
    <row r="121" s="15" customFormat="1">
      <c r="A121" s="15"/>
      <c r="B121" s="255"/>
      <c r="C121" s="256"/>
      <c r="D121" s="235" t="s">
        <v>198</v>
      </c>
      <c r="E121" s="257" t="s">
        <v>19</v>
      </c>
      <c r="F121" s="258" t="s">
        <v>229</v>
      </c>
      <c r="G121" s="256"/>
      <c r="H121" s="259">
        <v>3.6000000000000001</v>
      </c>
      <c r="I121" s="260"/>
      <c r="J121" s="256"/>
      <c r="K121" s="256"/>
      <c r="L121" s="261"/>
      <c r="M121" s="262"/>
      <c r="N121" s="263"/>
      <c r="O121" s="263"/>
      <c r="P121" s="263"/>
      <c r="Q121" s="263"/>
      <c r="R121" s="263"/>
      <c r="S121" s="263"/>
      <c r="T121" s="264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5" t="s">
        <v>198</v>
      </c>
      <c r="AU121" s="265" t="s">
        <v>82</v>
      </c>
      <c r="AV121" s="15" t="s">
        <v>135</v>
      </c>
      <c r="AW121" s="15" t="s">
        <v>35</v>
      </c>
      <c r="AX121" s="15" t="s">
        <v>80</v>
      </c>
      <c r="AY121" s="265" t="s">
        <v>188</v>
      </c>
    </row>
    <row r="122" s="2" customFormat="1" ht="24.15" customHeight="1">
      <c r="A122" s="40"/>
      <c r="B122" s="41"/>
      <c r="C122" s="215" t="s">
        <v>135</v>
      </c>
      <c r="D122" s="215" t="s">
        <v>190</v>
      </c>
      <c r="E122" s="216" t="s">
        <v>688</v>
      </c>
      <c r="F122" s="217" t="s">
        <v>689</v>
      </c>
      <c r="G122" s="218" t="s">
        <v>243</v>
      </c>
      <c r="H122" s="219">
        <v>36</v>
      </c>
      <c r="I122" s="220"/>
      <c r="J122" s="221">
        <f>ROUND(I122*H122,2)</f>
        <v>0</v>
      </c>
      <c r="K122" s="217" t="s">
        <v>194</v>
      </c>
      <c r="L122" s="46"/>
      <c r="M122" s="222" t="s">
        <v>19</v>
      </c>
      <c r="N122" s="223" t="s">
        <v>44</v>
      </c>
      <c r="O122" s="86"/>
      <c r="P122" s="224">
        <f>O122*H122</f>
        <v>0</v>
      </c>
      <c r="Q122" s="224">
        <v>0.0024399999999999999</v>
      </c>
      <c r="R122" s="224">
        <f>Q122*H122</f>
        <v>0.087840000000000001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135</v>
      </c>
      <c r="AT122" s="226" t="s">
        <v>190</v>
      </c>
      <c r="AU122" s="226" t="s">
        <v>82</v>
      </c>
      <c r="AY122" s="19" t="s">
        <v>188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135</v>
      </c>
      <c r="BM122" s="226" t="s">
        <v>1060</v>
      </c>
    </row>
    <row r="123" s="2" customFormat="1">
      <c r="A123" s="40"/>
      <c r="B123" s="41"/>
      <c r="C123" s="42"/>
      <c r="D123" s="228" t="s">
        <v>196</v>
      </c>
      <c r="E123" s="42"/>
      <c r="F123" s="229" t="s">
        <v>691</v>
      </c>
      <c r="G123" s="42"/>
      <c r="H123" s="42"/>
      <c r="I123" s="230"/>
      <c r="J123" s="42"/>
      <c r="K123" s="42"/>
      <c r="L123" s="46"/>
      <c r="M123" s="231"/>
      <c r="N123" s="232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196</v>
      </c>
      <c r="AU123" s="19" t="s">
        <v>82</v>
      </c>
    </row>
    <row r="124" s="13" customFormat="1">
      <c r="A124" s="13"/>
      <c r="B124" s="233"/>
      <c r="C124" s="234"/>
      <c r="D124" s="235" t="s">
        <v>198</v>
      </c>
      <c r="E124" s="236" t="s">
        <v>19</v>
      </c>
      <c r="F124" s="237" t="s">
        <v>1050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198</v>
      </c>
      <c r="AU124" s="243" t="s">
        <v>82</v>
      </c>
      <c r="AV124" s="13" t="s">
        <v>80</v>
      </c>
      <c r="AW124" s="13" t="s">
        <v>35</v>
      </c>
      <c r="AX124" s="13" t="s">
        <v>73</v>
      </c>
      <c r="AY124" s="243" t="s">
        <v>188</v>
      </c>
    </row>
    <row r="125" s="14" customFormat="1">
      <c r="A125" s="14"/>
      <c r="B125" s="244"/>
      <c r="C125" s="245"/>
      <c r="D125" s="235" t="s">
        <v>198</v>
      </c>
      <c r="E125" s="246" t="s">
        <v>19</v>
      </c>
      <c r="F125" s="247" t="s">
        <v>1061</v>
      </c>
      <c r="G125" s="245"/>
      <c r="H125" s="248">
        <v>36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198</v>
      </c>
      <c r="AU125" s="254" t="s">
        <v>82</v>
      </c>
      <c r="AV125" s="14" t="s">
        <v>82</v>
      </c>
      <c r="AW125" s="14" t="s">
        <v>35</v>
      </c>
      <c r="AX125" s="14" t="s">
        <v>73</v>
      </c>
      <c r="AY125" s="254" t="s">
        <v>188</v>
      </c>
    </row>
    <row r="126" s="15" customFormat="1">
      <c r="A126" s="15"/>
      <c r="B126" s="255"/>
      <c r="C126" s="256"/>
      <c r="D126" s="235" t="s">
        <v>198</v>
      </c>
      <c r="E126" s="257" t="s">
        <v>19</v>
      </c>
      <c r="F126" s="258" t="s">
        <v>229</v>
      </c>
      <c r="G126" s="256"/>
      <c r="H126" s="259">
        <v>36</v>
      </c>
      <c r="I126" s="260"/>
      <c r="J126" s="256"/>
      <c r="K126" s="256"/>
      <c r="L126" s="261"/>
      <c r="M126" s="262"/>
      <c r="N126" s="263"/>
      <c r="O126" s="263"/>
      <c r="P126" s="263"/>
      <c r="Q126" s="263"/>
      <c r="R126" s="263"/>
      <c r="S126" s="263"/>
      <c r="T126" s="264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5" t="s">
        <v>198</v>
      </c>
      <c r="AU126" s="265" t="s">
        <v>82</v>
      </c>
      <c r="AV126" s="15" t="s">
        <v>135</v>
      </c>
      <c r="AW126" s="15" t="s">
        <v>35</v>
      </c>
      <c r="AX126" s="15" t="s">
        <v>80</v>
      </c>
      <c r="AY126" s="265" t="s">
        <v>188</v>
      </c>
    </row>
    <row r="127" s="2" customFormat="1" ht="24.15" customHeight="1">
      <c r="A127" s="40"/>
      <c r="B127" s="41"/>
      <c r="C127" s="215" t="s">
        <v>253</v>
      </c>
      <c r="D127" s="215" t="s">
        <v>190</v>
      </c>
      <c r="E127" s="216" t="s">
        <v>693</v>
      </c>
      <c r="F127" s="217" t="s">
        <v>694</v>
      </c>
      <c r="G127" s="218" t="s">
        <v>243</v>
      </c>
      <c r="H127" s="219">
        <v>36</v>
      </c>
      <c r="I127" s="220"/>
      <c r="J127" s="221">
        <f>ROUND(I127*H127,2)</f>
        <v>0</v>
      </c>
      <c r="K127" s="217" t="s">
        <v>194</v>
      </c>
      <c r="L127" s="46"/>
      <c r="M127" s="222" t="s">
        <v>19</v>
      </c>
      <c r="N127" s="223" t="s">
        <v>44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135</v>
      </c>
      <c r="AT127" s="226" t="s">
        <v>190</v>
      </c>
      <c r="AU127" s="226" t="s">
        <v>82</v>
      </c>
      <c r="AY127" s="19" t="s">
        <v>188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135</v>
      </c>
      <c r="BM127" s="226" t="s">
        <v>1062</v>
      </c>
    </row>
    <row r="128" s="2" customFormat="1">
      <c r="A128" s="40"/>
      <c r="B128" s="41"/>
      <c r="C128" s="42"/>
      <c r="D128" s="228" t="s">
        <v>196</v>
      </c>
      <c r="E128" s="42"/>
      <c r="F128" s="229" t="s">
        <v>696</v>
      </c>
      <c r="G128" s="42"/>
      <c r="H128" s="42"/>
      <c r="I128" s="230"/>
      <c r="J128" s="42"/>
      <c r="K128" s="42"/>
      <c r="L128" s="46"/>
      <c r="M128" s="231"/>
      <c r="N128" s="232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196</v>
      </c>
      <c r="AU128" s="19" t="s">
        <v>82</v>
      </c>
    </row>
    <row r="129" s="13" customFormat="1">
      <c r="A129" s="13"/>
      <c r="B129" s="233"/>
      <c r="C129" s="234"/>
      <c r="D129" s="235" t="s">
        <v>198</v>
      </c>
      <c r="E129" s="236" t="s">
        <v>19</v>
      </c>
      <c r="F129" s="237" t="s">
        <v>1050</v>
      </c>
      <c r="G129" s="234"/>
      <c r="H129" s="236" t="s">
        <v>19</v>
      </c>
      <c r="I129" s="238"/>
      <c r="J129" s="234"/>
      <c r="K129" s="234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198</v>
      </c>
      <c r="AU129" s="243" t="s">
        <v>82</v>
      </c>
      <c r="AV129" s="13" t="s">
        <v>80</v>
      </c>
      <c r="AW129" s="13" t="s">
        <v>35</v>
      </c>
      <c r="AX129" s="13" t="s">
        <v>73</v>
      </c>
      <c r="AY129" s="243" t="s">
        <v>188</v>
      </c>
    </row>
    <row r="130" s="14" customFormat="1">
      <c r="A130" s="14"/>
      <c r="B130" s="244"/>
      <c r="C130" s="245"/>
      <c r="D130" s="235" t="s">
        <v>198</v>
      </c>
      <c r="E130" s="246" t="s">
        <v>19</v>
      </c>
      <c r="F130" s="247" t="s">
        <v>1061</v>
      </c>
      <c r="G130" s="245"/>
      <c r="H130" s="248">
        <v>36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198</v>
      </c>
      <c r="AU130" s="254" t="s">
        <v>82</v>
      </c>
      <c r="AV130" s="14" t="s">
        <v>82</v>
      </c>
      <c r="AW130" s="14" t="s">
        <v>35</v>
      </c>
      <c r="AX130" s="14" t="s">
        <v>73</v>
      </c>
      <c r="AY130" s="254" t="s">
        <v>188</v>
      </c>
    </row>
    <row r="131" s="15" customFormat="1">
      <c r="A131" s="15"/>
      <c r="B131" s="255"/>
      <c r="C131" s="256"/>
      <c r="D131" s="235" t="s">
        <v>198</v>
      </c>
      <c r="E131" s="257" t="s">
        <v>19</v>
      </c>
      <c r="F131" s="258" t="s">
        <v>229</v>
      </c>
      <c r="G131" s="256"/>
      <c r="H131" s="259">
        <v>36</v>
      </c>
      <c r="I131" s="260"/>
      <c r="J131" s="256"/>
      <c r="K131" s="256"/>
      <c r="L131" s="261"/>
      <c r="M131" s="262"/>
      <c r="N131" s="263"/>
      <c r="O131" s="263"/>
      <c r="P131" s="263"/>
      <c r="Q131" s="263"/>
      <c r="R131" s="263"/>
      <c r="S131" s="263"/>
      <c r="T131" s="26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5" t="s">
        <v>198</v>
      </c>
      <c r="AU131" s="265" t="s">
        <v>82</v>
      </c>
      <c r="AV131" s="15" t="s">
        <v>135</v>
      </c>
      <c r="AW131" s="15" t="s">
        <v>35</v>
      </c>
      <c r="AX131" s="15" t="s">
        <v>80</v>
      </c>
      <c r="AY131" s="265" t="s">
        <v>188</v>
      </c>
    </row>
    <row r="132" s="2" customFormat="1" ht="24.15" customHeight="1">
      <c r="A132" s="40"/>
      <c r="B132" s="41"/>
      <c r="C132" s="215" t="s">
        <v>258</v>
      </c>
      <c r="D132" s="215" t="s">
        <v>190</v>
      </c>
      <c r="E132" s="216" t="s">
        <v>715</v>
      </c>
      <c r="F132" s="217" t="s">
        <v>716</v>
      </c>
      <c r="G132" s="218" t="s">
        <v>345</v>
      </c>
      <c r="H132" s="219">
        <v>1.0800000000000001</v>
      </c>
      <c r="I132" s="220"/>
      <c r="J132" s="221">
        <f>ROUND(I132*H132,2)</f>
        <v>0</v>
      </c>
      <c r="K132" s="217" t="s">
        <v>194</v>
      </c>
      <c r="L132" s="46"/>
      <c r="M132" s="222" t="s">
        <v>19</v>
      </c>
      <c r="N132" s="223" t="s">
        <v>44</v>
      </c>
      <c r="O132" s="86"/>
      <c r="P132" s="224">
        <f>O132*H132</f>
        <v>0</v>
      </c>
      <c r="Q132" s="224">
        <v>1.05237</v>
      </c>
      <c r="R132" s="224">
        <f>Q132*H132</f>
        <v>1.1365596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135</v>
      </c>
      <c r="AT132" s="226" t="s">
        <v>190</v>
      </c>
      <c r="AU132" s="226" t="s">
        <v>82</v>
      </c>
      <c r="AY132" s="19" t="s">
        <v>188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135</v>
      </c>
      <c r="BM132" s="226" t="s">
        <v>1063</v>
      </c>
    </row>
    <row r="133" s="2" customFormat="1">
      <c r="A133" s="40"/>
      <c r="B133" s="41"/>
      <c r="C133" s="42"/>
      <c r="D133" s="228" t="s">
        <v>196</v>
      </c>
      <c r="E133" s="42"/>
      <c r="F133" s="229" t="s">
        <v>718</v>
      </c>
      <c r="G133" s="42"/>
      <c r="H133" s="42"/>
      <c r="I133" s="230"/>
      <c r="J133" s="42"/>
      <c r="K133" s="42"/>
      <c r="L133" s="46"/>
      <c r="M133" s="231"/>
      <c r="N133" s="232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196</v>
      </c>
      <c r="AU133" s="19" t="s">
        <v>82</v>
      </c>
    </row>
    <row r="134" s="14" customFormat="1">
      <c r="A134" s="14"/>
      <c r="B134" s="244"/>
      <c r="C134" s="245"/>
      <c r="D134" s="235" t="s">
        <v>198</v>
      </c>
      <c r="E134" s="246" t="s">
        <v>19</v>
      </c>
      <c r="F134" s="247" t="s">
        <v>1064</v>
      </c>
      <c r="G134" s="245"/>
      <c r="H134" s="248">
        <v>1.0800000000000001</v>
      </c>
      <c r="I134" s="249"/>
      <c r="J134" s="245"/>
      <c r="K134" s="245"/>
      <c r="L134" s="250"/>
      <c r="M134" s="251"/>
      <c r="N134" s="252"/>
      <c r="O134" s="252"/>
      <c r="P134" s="252"/>
      <c r="Q134" s="252"/>
      <c r="R134" s="252"/>
      <c r="S134" s="252"/>
      <c r="T134" s="253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4" t="s">
        <v>198</v>
      </c>
      <c r="AU134" s="254" t="s">
        <v>82</v>
      </c>
      <c r="AV134" s="14" t="s">
        <v>82</v>
      </c>
      <c r="AW134" s="14" t="s">
        <v>35</v>
      </c>
      <c r="AX134" s="14" t="s">
        <v>73</v>
      </c>
      <c r="AY134" s="254" t="s">
        <v>188</v>
      </c>
    </row>
    <row r="135" s="15" customFormat="1">
      <c r="A135" s="15"/>
      <c r="B135" s="255"/>
      <c r="C135" s="256"/>
      <c r="D135" s="235" t="s">
        <v>198</v>
      </c>
      <c r="E135" s="257" t="s">
        <v>19</v>
      </c>
      <c r="F135" s="258" t="s">
        <v>229</v>
      </c>
      <c r="G135" s="256"/>
      <c r="H135" s="259">
        <v>1.0800000000000001</v>
      </c>
      <c r="I135" s="260"/>
      <c r="J135" s="256"/>
      <c r="K135" s="256"/>
      <c r="L135" s="261"/>
      <c r="M135" s="262"/>
      <c r="N135" s="263"/>
      <c r="O135" s="263"/>
      <c r="P135" s="263"/>
      <c r="Q135" s="263"/>
      <c r="R135" s="263"/>
      <c r="S135" s="263"/>
      <c r="T135" s="26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65" t="s">
        <v>198</v>
      </c>
      <c r="AU135" s="265" t="s">
        <v>82</v>
      </c>
      <c r="AV135" s="15" t="s">
        <v>135</v>
      </c>
      <c r="AW135" s="15" t="s">
        <v>35</v>
      </c>
      <c r="AX135" s="15" t="s">
        <v>80</v>
      </c>
      <c r="AY135" s="265" t="s">
        <v>188</v>
      </c>
    </row>
    <row r="136" s="2" customFormat="1" ht="16.5" customHeight="1">
      <c r="A136" s="40"/>
      <c r="B136" s="41"/>
      <c r="C136" s="215" t="s">
        <v>263</v>
      </c>
      <c r="D136" s="215" t="s">
        <v>190</v>
      </c>
      <c r="E136" s="216" t="s">
        <v>720</v>
      </c>
      <c r="F136" s="217" t="s">
        <v>721</v>
      </c>
      <c r="G136" s="218" t="s">
        <v>193</v>
      </c>
      <c r="H136" s="219">
        <v>10.912000000000001</v>
      </c>
      <c r="I136" s="220"/>
      <c r="J136" s="221">
        <f>ROUND(I136*H136,2)</f>
        <v>0</v>
      </c>
      <c r="K136" s="217" t="s">
        <v>194</v>
      </c>
      <c r="L136" s="46"/>
      <c r="M136" s="222" t="s">
        <v>19</v>
      </c>
      <c r="N136" s="223" t="s">
        <v>44</v>
      </c>
      <c r="O136" s="86"/>
      <c r="P136" s="224">
        <f>O136*H136</f>
        <v>0</v>
      </c>
      <c r="Q136" s="224">
        <v>2.4533</v>
      </c>
      <c r="R136" s="224">
        <f>Q136*H136</f>
        <v>26.770409600000001</v>
      </c>
      <c r="S136" s="224">
        <v>0</v>
      </c>
      <c r="T136" s="225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6" t="s">
        <v>135</v>
      </c>
      <c r="AT136" s="226" t="s">
        <v>190</v>
      </c>
      <c r="AU136" s="226" t="s">
        <v>82</v>
      </c>
      <c r="AY136" s="19" t="s">
        <v>188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19" t="s">
        <v>80</v>
      </c>
      <c r="BK136" s="227">
        <f>ROUND(I136*H136,2)</f>
        <v>0</v>
      </c>
      <c r="BL136" s="19" t="s">
        <v>135</v>
      </c>
      <c r="BM136" s="226" t="s">
        <v>1065</v>
      </c>
    </row>
    <row r="137" s="2" customFormat="1">
      <c r="A137" s="40"/>
      <c r="B137" s="41"/>
      <c r="C137" s="42"/>
      <c r="D137" s="228" t="s">
        <v>196</v>
      </c>
      <c r="E137" s="42"/>
      <c r="F137" s="229" t="s">
        <v>723</v>
      </c>
      <c r="G137" s="42"/>
      <c r="H137" s="42"/>
      <c r="I137" s="230"/>
      <c r="J137" s="42"/>
      <c r="K137" s="42"/>
      <c r="L137" s="46"/>
      <c r="M137" s="231"/>
      <c r="N137" s="232"/>
      <c r="O137" s="86"/>
      <c r="P137" s="86"/>
      <c r="Q137" s="86"/>
      <c r="R137" s="86"/>
      <c r="S137" s="86"/>
      <c r="T137" s="87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196</v>
      </c>
      <c r="AU137" s="19" t="s">
        <v>82</v>
      </c>
    </row>
    <row r="138" s="13" customFormat="1">
      <c r="A138" s="13"/>
      <c r="B138" s="233"/>
      <c r="C138" s="234"/>
      <c r="D138" s="235" t="s">
        <v>198</v>
      </c>
      <c r="E138" s="236" t="s">
        <v>19</v>
      </c>
      <c r="F138" s="237" t="s">
        <v>1050</v>
      </c>
      <c r="G138" s="234"/>
      <c r="H138" s="236" t="s">
        <v>19</v>
      </c>
      <c r="I138" s="238"/>
      <c r="J138" s="234"/>
      <c r="K138" s="234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198</v>
      </c>
      <c r="AU138" s="243" t="s">
        <v>82</v>
      </c>
      <c r="AV138" s="13" t="s">
        <v>80</v>
      </c>
      <c r="AW138" s="13" t="s">
        <v>35</v>
      </c>
      <c r="AX138" s="13" t="s">
        <v>73</v>
      </c>
      <c r="AY138" s="243" t="s">
        <v>188</v>
      </c>
    </row>
    <row r="139" s="14" customFormat="1">
      <c r="A139" s="14"/>
      <c r="B139" s="244"/>
      <c r="C139" s="245"/>
      <c r="D139" s="235" t="s">
        <v>198</v>
      </c>
      <c r="E139" s="246" t="s">
        <v>19</v>
      </c>
      <c r="F139" s="247" t="s">
        <v>1066</v>
      </c>
      <c r="G139" s="245"/>
      <c r="H139" s="248">
        <v>9.9909999999999997</v>
      </c>
      <c r="I139" s="249"/>
      <c r="J139" s="245"/>
      <c r="K139" s="245"/>
      <c r="L139" s="250"/>
      <c r="M139" s="251"/>
      <c r="N139" s="252"/>
      <c r="O139" s="252"/>
      <c r="P139" s="252"/>
      <c r="Q139" s="252"/>
      <c r="R139" s="252"/>
      <c r="S139" s="252"/>
      <c r="T139" s="253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4" t="s">
        <v>198</v>
      </c>
      <c r="AU139" s="254" t="s">
        <v>82</v>
      </c>
      <c r="AV139" s="14" t="s">
        <v>82</v>
      </c>
      <c r="AW139" s="14" t="s">
        <v>35</v>
      </c>
      <c r="AX139" s="14" t="s">
        <v>73</v>
      </c>
      <c r="AY139" s="254" t="s">
        <v>188</v>
      </c>
    </row>
    <row r="140" s="14" customFormat="1">
      <c r="A140" s="14"/>
      <c r="B140" s="244"/>
      <c r="C140" s="245"/>
      <c r="D140" s="235" t="s">
        <v>198</v>
      </c>
      <c r="E140" s="246" t="s">
        <v>19</v>
      </c>
      <c r="F140" s="247" t="s">
        <v>1067</v>
      </c>
      <c r="G140" s="245"/>
      <c r="H140" s="248">
        <v>2.1859999999999999</v>
      </c>
      <c r="I140" s="249"/>
      <c r="J140" s="245"/>
      <c r="K140" s="245"/>
      <c r="L140" s="250"/>
      <c r="M140" s="251"/>
      <c r="N140" s="252"/>
      <c r="O140" s="252"/>
      <c r="P140" s="252"/>
      <c r="Q140" s="252"/>
      <c r="R140" s="252"/>
      <c r="S140" s="252"/>
      <c r="T140" s="253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4" t="s">
        <v>198</v>
      </c>
      <c r="AU140" s="254" t="s">
        <v>82</v>
      </c>
      <c r="AV140" s="14" t="s">
        <v>82</v>
      </c>
      <c r="AW140" s="14" t="s">
        <v>35</v>
      </c>
      <c r="AX140" s="14" t="s">
        <v>73</v>
      </c>
      <c r="AY140" s="254" t="s">
        <v>188</v>
      </c>
    </row>
    <row r="141" s="14" customFormat="1">
      <c r="A141" s="14"/>
      <c r="B141" s="244"/>
      <c r="C141" s="245"/>
      <c r="D141" s="235" t="s">
        <v>198</v>
      </c>
      <c r="E141" s="246" t="s">
        <v>19</v>
      </c>
      <c r="F141" s="247" t="s">
        <v>1068</v>
      </c>
      <c r="G141" s="245"/>
      <c r="H141" s="248">
        <v>-0.55800000000000005</v>
      </c>
      <c r="I141" s="249"/>
      <c r="J141" s="245"/>
      <c r="K141" s="245"/>
      <c r="L141" s="250"/>
      <c r="M141" s="251"/>
      <c r="N141" s="252"/>
      <c r="O141" s="252"/>
      <c r="P141" s="252"/>
      <c r="Q141" s="252"/>
      <c r="R141" s="252"/>
      <c r="S141" s="252"/>
      <c r="T141" s="253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4" t="s">
        <v>198</v>
      </c>
      <c r="AU141" s="254" t="s">
        <v>82</v>
      </c>
      <c r="AV141" s="14" t="s">
        <v>82</v>
      </c>
      <c r="AW141" s="14" t="s">
        <v>35</v>
      </c>
      <c r="AX141" s="14" t="s">
        <v>73</v>
      </c>
      <c r="AY141" s="254" t="s">
        <v>188</v>
      </c>
    </row>
    <row r="142" s="14" customFormat="1">
      <c r="A142" s="14"/>
      <c r="B142" s="244"/>
      <c r="C142" s="245"/>
      <c r="D142" s="235" t="s">
        <v>198</v>
      </c>
      <c r="E142" s="246" t="s">
        <v>19</v>
      </c>
      <c r="F142" s="247" t="s">
        <v>1069</v>
      </c>
      <c r="G142" s="245"/>
      <c r="H142" s="248">
        <v>-0.30299999999999999</v>
      </c>
      <c r="I142" s="249"/>
      <c r="J142" s="245"/>
      <c r="K142" s="245"/>
      <c r="L142" s="250"/>
      <c r="M142" s="251"/>
      <c r="N142" s="252"/>
      <c r="O142" s="252"/>
      <c r="P142" s="252"/>
      <c r="Q142" s="252"/>
      <c r="R142" s="252"/>
      <c r="S142" s="252"/>
      <c r="T142" s="253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4" t="s">
        <v>198</v>
      </c>
      <c r="AU142" s="254" t="s">
        <v>82</v>
      </c>
      <c r="AV142" s="14" t="s">
        <v>82</v>
      </c>
      <c r="AW142" s="14" t="s">
        <v>35</v>
      </c>
      <c r="AX142" s="14" t="s">
        <v>73</v>
      </c>
      <c r="AY142" s="254" t="s">
        <v>188</v>
      </c>
    </row>
    <row r="143" s="14" customFormat="1">
      <c r="A143" s="14"/>
      <c r="B143" s="244"/>
      <c r="C143" s="245"/>
      <c r="D143" s="235" t="s">
        <v>198</v>
      </c>
      <c r="E143" s="246" t="s">
        <v>19</v>
      </c>
      <c r="F143" s="247" t="s">
        <v>1070</v>
      </c>
      <c r="G143" s="245"/>
      <c r="H143" s="248">
        <v>-0.40400000000000003</v>
      </c>
      <c r="I143" s="249"/>
      <c r="J143" s="245"/>
      <c r="K143" s="245"/>
      <c r="L143" s="250"/>
      <c r="M143" s="251"/>
      <c r="N143" s="252"/>
      <c r="O143" s="252"/>
      <c r="P143" s="252"/>
      <c r="Q143" s="252"/>
      <c r="R143" s="252"/>
      <c r="S143" s="252"/>
      <c r="T143" s="253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4" t="s">
        <v>198</v>
      </c>
      <c r="AU143" s="254" t="s">
        <v>82</v>
      </c>
      <c r="AV143" s="14" t="s">
        <v>82</v>
      </c>
      <c r="AW143" s="14" t="s">
        <v>35</v>
      </c>
      <c r="AX143" s="14" t="s">
        <v>73</v>
      </c>
      <c r="AY143" s="254" t="s">
        <v>188</v>
      </c>
    </row>
    <row r="144" s="15" customFormat="1">
      <c r="A144" s="15"/>
      <c r="B144" s="255"/>
      <c r="C144" s="256"/>
      <c r="D144" s="235" t="s">
        <v>198</v>
      </c>
      <c r="E144" s="257" t="s">
        <v>19</v>
      </c>
      <c r="F144" s="258" t="s">
        <v>229</v>
      </c>
      <c r="G144" s="256"/>
      <c r="H144" s="259">
        <v>10.911999999999999</v>
      </c>
      <c r="I144" s="260"/>
      <c r="J144" s="256"/>
      <c r="K144" s="256"/>
      <c r="L144" s="261"/>
      <c r="M144" s="262"/>
      <c r="N144" s="263"/>
      <c r="O144" s="263"/>
      <c r="P144" s="263"/>
      <c r="Q144" s="263"/>
      <c r="R144" s="263"/>
      <c r="S144" s="263"/>
      <c r="T144" s="264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5" t="s">
        <v>198</v>
      </c>
      <c r="AU144" s="265" t="s">
        <v>82</v>
      </c>
      <c r="AV144" s="15" t="s">
        <v>135</v>
      </c>
      <c r="AW144" s="15" t="s">
        <v>35</v>
      </c>
      <c r="AX144" s="15" t="s">
        <v>80</v>
      </c>
      <c r="AY144" s="265" t="s">
        <v>188</v>
      </c>
    </row>
    <row r="145" s="2" customFormat="1" ht="16.5" customHeight="1">
      <c r="A145" s="40"/>
      <c r="B145" s="41"/>
      <c r="C145" s="215" t="s">
        <v>268</v>
      </c>
      <c r="D145" s="215" t="s">
        <v>190</v>
      </c>
      <c r="E145" s="216" t="s">
        <v>742</v>
      </c>
      <c r="F145" s="217" t="s">
        <v>743</v>
      </c>
      <c r="G145" s="218" t="s">
        <v>243</v>
      </c>
      <c r="H145" s="219">
        <v>127.33</v>
      </c>
      <c r="I145" s="220"/>
      <c r="J145" s="221">
        <f>ROUND(I145*H145,2)</f>
        <v>0</v>
      </c>
      <c r="K145" s="217" t="s">
        <v>194</v>
      </c>
      <c r="L145" s="46"/>
      <c r="M145" s="222" t="s">
        <v>19</v>
      </c>
      <c r="N145" s="223" t="s">
        <v>44</v>
      </c>
      <c r="O145" s="86"/>
      <c r="P145" s="224">
        <f>O145*H145</f>
        <v>0</v>
      </c>
      <c r="Q145" s="224">
        <v>0.0027499999999999998</v>
      </c>
      <c r="R145" s="224">
        <f>Q145*H145</f>
        <v>0.35015749999999995</v>
      </c>
      <c r="S145" s="224">
        <v>0</v>
      </c>
      <c r="T145" s="225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6" t="s">
        <v>135</v>
      </c>
      <c r="AT145" s="226" t="s">
        <v>190</v>
      </c>
      <c r="AU145" s="226" t="s">
        <v>82</v>
      </c>
      <c r="AY145" s="19" t="s">
        <v>188</v>
      </c>
      <c r="BE145" s="227">
        <f>IF(N145="základní",J145,0)</f>
        <v>0</v>
      </c>
      <c r="BF145" s="227">
        <f>IF(N145="snížená",J145,0)</f>
        <v>0</v>
      </c>
      <c r="BG145" s="227">
        <f>IF(N145="zákl. přenesená",J145,0)</f>
        <v>0</v>
      </c>
      <c r="BH145" s="227">
        <f>IF(N145="sníž. přenesená",J145,0)</f>
        <v>0</v>
      </c>
      <c r="BI145" s="227">
        <f>IF(N145="nulová",J145,0)</f>
        <v>0</v>
      </c>
      <c r="BJ145" s="19" t="s">
        <v>80</v>
      </c>
      <c r="BK145" s="227">
        <f>ROUND(I145*H145,2)</f>
        <v>0</v>
      </c>
      <c r="BL145" s="19" t="s">
        <v>135</v>
      </c>
      <c r="BM145" s="226" t="s">
        <v>1071</v>
      </c>
    </row>
    <row r="146" s="2" customFormat="1">
      <c r="A146" s="40"/>
      <c r="B146" s="41"/>
      <c r="C146" s="42"/>
      <c r="D146" s="228" t="s">
        <v>196</v>
      </c>
      <c r="E146" s="42"/>
      <c r="F146" s="229" t="s">
        <v>745</v>
      </c>
      <c r="G146" s="42"/>
      <c r="H146" s="42"/>
      <c r="I146" s="230"/>
      <c r="J146" s="42"/>
      <c r="K146" s="42"/>
      <c r="L146" s="46"/>
      <c r="M146" s="231"/>
      <c r="N146" s="232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196</v>
      </c>
      <c r="AU146" s="19" t="s">
        <v>82</v>
      </c>
    </row>
    <row r="147" s="13" customFormat="1">
      <c r="A147" s="13"/>
      <c r="B147" s="233"/>
      <c r="C147" s="234"/>
      <c r="D147" s="235" t="s">
        <v>198</v>
      </c>
      <c r="E147" s="236" t="s">
        <v>19</v>
      </c>
      <c r="F147" s="237" t="s">
        <v>1072</v>
      </c>
      <c r="G147" s="234"/>
      <c r="H147" s="236" t="s">
        <v>19</v>
      </c>
      <c r="I147" s="238"/>
      <c r="J147" s="234"/>
      <c r="K147" s="234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198</v>
      </c>
      <c r="AU147" s="243" t="s">
        <v>82</v>
      </c>
      <c r="AV147" s="13" t="s">
        <v>80</v>
      </c>
      <c r="AW147" s="13" t="s">
        <v>35</v>
      </c>
      <c r="AX147" s="13" t="s">
        <v>73</v>
      </c>
      <c r="AY147" s="243" t="s">
        <v>188</v>
      </c>
    </row>
    <row r="148" s="14" customFormat="1">
      <c r="A148" s="14"/>
      <c r="B148" s="244"/>
      <c r="C148" s="245"/>
      <c r="D148" s="235" t="s">
        <v>198</v>
      </c>
      <c r="E148" s="246" t="s">
        <v>19</v>
      </c>
      <c r="F148" s="247" t="s">
        <v>1073</v>
      </c>
      <c r="G148" s="245"/>
      <c r="H148" s="248">
        <v>62.408000000000001</v>
      </c>
      <c r="I148" s="249"/>
      <c r="J148" s="245"/>
      <c r="K148" s="245"/>
      <c r="L148" s="250"/>
      <c r="M148" s="251"/>
      <c r="N148" s="252"/>
      <c r="O148" s="252"/>
      <c r="P148" s="252"/>
      <c r="Q148" s="252"/>
      <c r="R148" s="252"/>
      <c r="S148" s="252"/>
      <c r="T148" s="253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4" t="s">
        <v>198</v>
      </c>
      <c r="AU148" s="254" t="s">
        <v>82</v>
      </c>
      <c r="AV148" s="14" t="s">
        <v>82</v>
      </c>
      <c r="AW148" s="14" t="s">
        <v>35</v>
      </c>
      <c r="AX148" s="14" t="s">
        <v>73</v>
      </c>
      <c r="AY148" s="254" t="s">
        <v>188</v>
      </c>
    </row>
    <row r="149" s="14" customFormat="1">
      <c r="A149" s="14"/>
      <c r="B149" s="244"/>
      <c r="C149" s="245"/>
      <c r="D149" s="235" t="s">
        <v>198</v>
      </c>
      <c r="E149" s="246" t="s">
        <v>19</v>
      </c>
      <c r="F149" s="247" t="s">
        <v>1074</v>
      </c>
      <c r="G149" s="245"/>
      <c r="H149" s="248">
        <v>41.869999999999997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198</v>
      </c>
      <c r="AU149" s="254" t="s">
        <v>82</v>
      </c>
      <c r="AV149" s="14" t="s">
        <v>82</v>
      </c>
      <c r="AW149" s="14" t="s">
        <v>35</v>
      </c>
      <c r="AX149" s="14" t="s">
        <v>73</v>
      </c>
      <c r="AY149" s="254" t="s">
        <v>188</v>
      </c>
    </row>
    <row r="150" s="14" customFormat="1">
      <c r="A150" s="14"/>
      <c r="B150" s="244"/>
      <c r="C150" s="245"/>
      <c r="D150" s="235" t="s">
        <v>198</v>
      </c>
      <c r="E150" s="246" t="s">
        <v>19</v>
      </c>
      <c r="F150" s="247" t="s">
        <v>747</v>
      </c>
      <c r="G150" s="245"/>
      <c r="H150" s="248">
        <v>1.1479999999999999</v>
      </c>
      <c r="I150" s="249"/>
      <c r="J150" s="245"/>
      <c r="K150" s="245"/>
      <c r="L150" s="250"/>
      <c r="M150" s="251"/>
      <c r="N150" s="252"/>
      <c r="O150" s="252"/>
      <c r="P150" s="252"/>
      <c r="Q150" s="252"/>
      <c r="R150" s="252"/>
      <c r="S150" s="252"/>
      <c r="T150" s="25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4" t="s">
        <v>198</v>
      </c>
      <c r="AU150" s="254" t="s">
        <v>82</v>
      </c>
      <c r="AV150" s="14" t="s">
        <v>82</v>
      </c>
      <c r="AW150" s="14" t="s">
        <v>35</v>
      </c>
      <c r="AX150" s="14" t="s">
        <v>73</v>
      </c>
      <c r="AY150" s="254" t="s">
        <v>188</v>
      </c>
    </row>
    <row r="151" s="14" customFormat="1">
      <c r="A151" s="14"/>
      <c r="B151" s="244"/>
      <c r="C151" s="245"/>
      <c r="D151" s="235" t="s">
        <v>198</v>
      </c>
      <c r="E151" s="246" t="s">
        <v>19</v>
      </c>
      <c r="F151" s="247" t="s">
        <v>1075</v>
      </c>
      <c r="G151" s="245"/>
      <c r="H151" s="248">
        <v>1.008</v>
      </c>
      <c r="I151" s="249"/>
      <c r="J151" s="245"/>
      <c r="K151" s="245"/>
      <c r="L151" s="250"/>
      <c r="M151" s="251"/>
      <c r="N151" s="252"/>
      <c r="O151" s="252"/>
      <c r="P151" s="252"/>
      <c r="Q151" s="252"/>
      <c r="R151" s="252"/>
      <c r="S151" s="252"/>
      <c r="T151" s="25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4" t="s">
        <v>198</v>
      </c>
      <c r="AU151" s="254" t="s">
        <v>82</v>
      </c>
      <c r="AV151" s="14" t="s">
        <v>82</v>
      </c>
      <c r="AW151" s="14" t="s">
        <v>35</v>
      </c>
      <c r="AX151" s="14" t="s">
        <v>73</v>
      </c>
      <c r="AY151" s="254" t="s">
        <v>188</v>
      </c>
    </row>
    <row r="152" s="14" customFormat="1">
      <c r="A152" s="14"/>
      <c r="B152" s="244"/>
      <c r="C152" s="245"/>
      <c r="D152" s="235" t="s">
        <v>198</v>
      </c>
      <c r="E152" s="246" t="s">
        <v>19</v>
      </c>
      <c r="F152" s="247" t="s">
        <v>1076</v>
      </c>
      <c r="G152" s="245"/>
      <c r="H152" s="248">
        <v>0.75600000000000001</v>
      </c>
      <c r="I152" s="249"/>
      <c r="J152" s="245"/>
      <c r="K152" s="245"/>
      <c r="L152" s="250"/>
      <c r="M152" s="251"/>
      <c r="N152" s="252"/>
      <c r="O152" s="252"/>
      <c r="P152" s="252"/>
      <c r="Q152" s="252"/>
      <c r="R152" s="252"/>
      <c r="S152" s="252"/>
      <c r="T152" s="253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4" t="s">
        <v>198</v>
      </c>
      <c r="AU152" s="254" t="s">
        <v>82</v>
      </c>
      <c r="AV152" s="14" t="s">
        <v>82</v>
      </c>
      <c r="AW152" s="14" t="s">
        <v>35</v>
      </c>
      <c r="AX152" s="14" t="s">
        <v>73</v>
      </c>
      <c r="AY152" s="254" t="s">
        <v>188</v>
      </c>
    </row>
    <row r="153" s="14" customFormat="1">
      <c r="A153" s="14"/>
      <c r="B153" s="244"/>
      <c r="C153" s="245"/>
      <c r="D153" s="235" t="s">
        <v>198</v>
      </c>
      <c r="E153" s="246" t="s">
        <v>19</v>
      </c>
      <c r="F153" s="247" t="s">
        <v>1077</v>
      </c>
      <c r="G153" s="245"/>
      <c r="H153" s="248">
        <v>-6.8300000000000001</v>
      </c>
      <c r="I153" s="249"/>
      <c r="J153" s="245"/>
      <c r="K153" s="245"/>
      <c r="L153" s="250"/>
      <c r="M153" s="251"/>
      <c r="N153" s="252"/>
      <c r="O153" s="252"/>
      <c r="P153" s="252"/>
      <c r="Q153" s="252"/>
      <c r="R153" s="252"/>
      <c r="S153" s="252"/>
      <c r="T153" s="253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4" t="s">
        <v>198</v>
      </c>
      <c r="AU153" s="254" t="s">
        <v>82</v>
      </c>
      <c r="AV153" s="14" t="s">
        <v>82</v>
      </c>
      <c r="AW153" s="14" t="s">
        <v>35</v>
      </c>
      <c r="AX153" s="14" t="s">
        <v>73</v>
      </c>
      <c r="AY153" s="254" t="s">
        <v>188</v>
      </c>
    </row>
    <row r="154" s="14" customFormat="1">
      <c r="A154" s="14"/>
      <c r="B154" s="244"/>
      <c r="C154" s="245"/>
      <c r="D154" s="235" t="s">
        <v>198</v>
      </c>
      <c r="E154" s="246" t="s">
        <v>19</v>
      </c>
      <c r="F154" s="247" t="s">
        <v>1078</v>
      </c>
      <c r="G154" s="245"/>
      <c r="H154" s="248">
        <v>26.969999999999999</v>
      </c>
      <c r="I154" s="249"/>
      <c r="J154" s="245"/>
      <c r="K154" s="245"/>
      <c r="L154" s="250"/>
      <c r="M154" s="251"/>
      <c r="N154" s="252"/>
      <c r="O154" s="252"/>
      <c r="P154" s="252"/>
      <c r="Q154" s="252"/>
      <c r="R154" s="252"/>
      <c r="S154" s="252"/>
      <c r="T154" s="253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4" t="s">
        <v>198</v>
      </c>
      <c r="AU154" s="254" t="s">
        <v>82</v>
      </c>
      <c r="AV154" s="14" t="s">
        <v>82</v>
      </c>
      <c r="AW154" s="14" t="s">
        <v>35</v>
      </c>
      <c r="AX154" s="14" t="s">
        <v>73</v>
      </c>
      <c r="AY154" s="254" t="s">
        <v>188</v>
      </c>
    </row>
    <row r="155" s="15" customFormat="1">
      <c r="A155" s="15"/>
      <c r="B155" s="255"/>
      <c r="C155" s="256"/>
      <c r="D155" s="235" t="s">
        <v>198</v>
      </c>
      <c r="E155" s="257" t="s">
        <v>19</v>
      </c>
      <c r="F155" s="258" t="s">
        <v>229</v>
      </c>
      <c r="G155" s="256"/>
      <c r="H155" s="259">
        <v>127.32999999999998</v>
      </c>
      <c r="I155" s="260"/>
      <c r="J155" s="256"/>
      <c r="K155" s="256"/>
      <c r="L155" s="261"/>
      <c r="M155" s="262"/>
      <c r="N155" s="263"/>
      <c r="O155" s="263"/>
      <c r="P155" s="263"/>
      <c r="Q155" s="263"/>
      <c r="R155" s="263"/>
      <c r="S155" s="263"/>
      <c r="T155" s="26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5" t="s">
        <v>198</v>
      </c>
      <c r="AU155" s="265" t="s">
        <v>82</v>
      </c>
      <c r="AV155" s="15" t="s">
        <v>135</v>
      </c>
      <c r="AW155" s="15" t="s">
        <v>35</v>
      </c>
      <c r="AX155" s="15" t="s">
        <v>80</v>
      </c>
      <c r="AY155" s="265" t="s">
        <v>188</v>
      </c>
    </row>
    <row r="156" s="2" customFormat="1" ht="16.5" customHeight="1">
      <c r="A156" s="40"/>
      <c r="B156" s="41"/>
      <c r="C156" s="215" t="s">
        <v>239</v>
      </c>
      <c r="D156" s="215" t="s">
        <v>190</v>
      </c>
      <c r="E156" s="216" t="s">
        <v>757</v>
      </c>
      <c r="F156" s="217" t="s">
        <v>758</v>
      </c>
      <c r="G156" s="218" t="s">
        <v>243</v>
      </c>
      <c r="H156" s="219">
        <v>127.33</v>
      </c>
      <c r="I156" s="220"/>
      <c r="J156" s="221">
        <f>ROUND(I156*H156,2)</f>
        <v>0</v>
      </c>
      <c r="K156" s="217" t="s">
        <v>194</v>
      </c>
      <c r="L156" s="46"/>
      <c r="M156" s="222" t="s">
        <v>19</v>
      </c>
      <c r="N156" s="223" t="s">
        <v>44</v>
      </c>
      <c r="O156" s="86"/>
      <c r="P156" s="224">
        <f>O156*H156</f>
        <v>0</v>
      </c>
      <c r="Q156" s="224">
        <v>0</v>
      </c>
      <c r="R156" s="224">
        <f>Q156*H156</f>
        <v>0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135</v>
      </c>
      <c r="AT156" s="226" t="s">
        <v>190</v>
      </c>
      <c r="AU156" s="226" t="s">
        <v>82</v>
      </c>
      <c r="AY156" s="19" t="s">
        <v>188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135</v>
      </c>
      <c r="BM156" s="226" t="s">
        <v>1079</v>
      </c>
    </row>
    <row r="157" s="2" customFormat="1">
      <c r="A157" s="40"/>
      <c r="B157" s="41"/>
      <c r="C157" s="42"/>
      <c r="D157" s="228" t="s">
        <v>196</v>
      </c>
      <c r="E157" s="42"/>
      <c r="F157" s="229" t="s">
        <v>760</v>
      </c>
      <c r="G157" s="42"/>
      <c r="H157" s="42"/>
      <c r="I157" s="230"/>
      <c r="J157" s="42"/>
      <c r="K157" s="42"/>
      <c r="L157" s="46"/>
      <c r="M157" s="231"/>
      <c r="N157" s="232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196</v>
      </c>
      <c r="AU157" s="19" t="s">
        <v>82</v>
      </c>
    </row>
    <row r="158" s="13" customFormat="1">
      <c r="A158" s="13"/>
      <c r="B158" s="233"/>
      <c r="C158" s="234"/>
      <c r="D158" s="235" t="s">
        <v>198</v>
      </c>
      <c r="E158" s="236" t="s">
        <v>19</v>
      </c>
      <c r="F158" s="237" t="s">
        <v>1050</v>
      </c>
      <c r="G158" s="234"/>
      <c r="H158" s="236" t="s">
        <v>19</v>
      </c>
      <c r="I158" s="238"/>
      <c r="J158" s="234"/>
      <c r="K158" s="234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198</v>
      </c>
      <c r="AU158" s="243" t="s">
        <v>82</v>
      </c>
      <c r="AV158" s="13" t="s">
        <v>80</v>
      </c>
      <c r="AW158" s="13" t="s">
        <v>35</v>
      </c>
      <c r="AX158" s="13" t="s">
        <v>73</v>
      </c>
      <c r="AY158" s="243" t="s">
        <v>188</v>
      </c>
    </row>
    <row r="159" s="14" customFormat="1">
      <c r="A159" s="14"/>
      <c r="B159" s="244"/>
      <c r="C159" s="245"/>
      <c r="D159" s="235" t="s">
        <v>198</v>
      </c>
      <c r="E159" s="246" t="s">
        <v>19</v>
      </c>
      <c r="F159" s="247" t="s">
        <v>1073</v>
      </c>
      <c r="G159" s="245"/>
      <c r="H159" s="248">
        <v>62.408000000000001</v>
      </c>
      <c r="I159" s="249"/>
      <c r="J159" s="245"/>
      <c r="K159" s="245"/>
      <c r="L159" s="250"/>
      <c r="M159" s="251"/>
      <c r="N159" s="252"/>
      <c r="O159" s="252"/>
      <c r="P159" s="252"/>
      <c r="Q159" s="252"/>
      <c r="R159" s="252"/>
      <c r="S159" s="252"/>
      <c r="T159" s="253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4" t="s">
        <v>198</v>
      </c>
      <c r="AU159" s="254" t="s">
        <v>82</v>
      </c>
      <c r="AV159" s="14" t="s">
        <v>82</v>
      </c>
      <c r="AW159" s="14" t="s">
        <v>35</v>
      </c>
      <c r="AX159" s="14" t="s">
        <v>73</v>
      </c>
      <c r="AY159" s="254" t="s">
        <v>188</v>
      </c>
    </row>
    <row r="160" s="14" customFormat="1">
      <c r="A160" s="14"/>
      <c r="B160" s="244"/>
      <c r="C160" s="245"/>
      <c r="D160" s="235" t="s">
        <v>198</v>
      </c>
      <c r="E160" s="246" t="s">
        <v>19</v>
      </c>
      <c r="F160" s="247" t="s">
        <v>1074</v>
      </c>
      <c r="G160" s="245"/>
      <c r="H160" s="248">
        <v>41.869999999999997</v>
      </c>
      <c r="I160" s="249"/>
      <c r="J160" s="245"/>
      <c r="K160" s="245"/>
      <c r="L160" s="250"/>
      <c r="M160" s="251"/>
      <c r="N160" s="252"/>
      <c r="O160" s="252"/>
      <c r="P160" s="252"/>
      <c r="Q160" s="252"/>
      <c r="R160" s="252"/>
      <c r="S160" s="252"/>
      <c r="T160" s="25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4" t="s">
        <v>198</v>
      </c>
      <c r="AU160" s="254" t="s">
        <v>82</v>
      </c>
      <c r="AV160" s="14" t="s">
        <v>82</v>
      </c>
      <c r="AW160" s="14" t="s">
        <v>35</v>
      </c>
      <c r="AX160" s="14" t="s">
        <v>73</v>
      </c>
      <c r="AY160" s="254" t="s">
        <v>188</v>
      </c>
    </row>
    <row r="161" s="14" customFormat="1">
      <c r="A161" s="14"/>
      <c r="B161" s="244"/>
      <c r="C161" s="245"/>
      <c r="D161" s="235" t="s">
        <v>198</v>
      </c>
      <c r="E161" s="246" t="s">
        <v>19</v>
      </c>
      <c r="F161" s="247" t="s">
        <v>747</v>
      </c>
      <c r="G161" s="245"/>
      <c r="H161" s="248">
        <v>1.1479999999999999</v>
      </c>
      <c r="I161" s="249"/>
      <c r="J161" s="245"/>
      <c r="K161" s="245"/>
      <c r="L161" s="250"/>
      <c r="M161" s="251"/>
      <c r="N161" s="252"/>
      <c r="O161" s="252"/>
      <c r="P161" s="252"/>
      <c r="Q161" s="252"/>
      <c r="R161" s="252"/>
      <c r="S161" s="252"/>
      <c r="T161" s="253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4" t="s">
        <v>198</v>
      </c>
      <c r="AU161" s="254" t="s">
        <v>82</v>
      </c>
      <c r="AV161" s="14" t="s">
        <v>82</v>
      </c>
      <c r="AW161" s="14" t="s">
        <v>35</v>
      </c>
      <c r="AX161" s="14" t="s">
        <v>73</v>
      </c>
      <c r="AY161" s="254" t="s">
        <v>188</v>
      </c>
    </row>
    <row r="162" s="14" customFormat="1">
      <c r="A162" s="14"/>
      <c r="B162" s="244"/>
      <c r="C162" s="245"/>
      <c r="D162" s="235" t="s">
        <v>198</v>
      </c>
      <c r="E162" s="246" t="s">
        <v>19</v>
      </c>
      <c r="F162" s="247" t="s">
        <v>1075</v>
      </c>
      <c r="G162" s="245"/>
      <c r="H162" s="248">
        <v>1.008</v>
      </c>
      <c r="I162" s="249"/>
      <c r="J162" s="245"/>
      <c r="K162" s="245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198</v>
      </c>
      <c r="AU162" s="254" t="s">
        <v>82</v>
      </c>
      <c r="AV162" s="14" t="s">
        <v>82</v>
      </c>
      <c r="AW162" s="14" t="s">
        <v>35</v>
      </c>
      <c r="AX162" s="14" t="s">
        <v>73</v>
      </c>
      <c r="AY162" s="254" t="s">
        <v>188</v>
      </c>
    </row>
    <row r="163" s="14" customFormat="1">
      <c r="A163" s="14"/>
      <c r="B163" s="244"/>
      <c r="C163" s="245"/>
      <c r="D163" s="235" t="s">
        <v>198</v>
      </c>
      <c r="E163" s="246" t="s">
        <v>19</v>
      </c>
      <c r="F163" s="247" t="s">
        <v>1076</v>
      </c>
      <c r="G163" s="245"/>
      <c r="H163" s="248">
        <v>0.75600000000000001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198</v>
      </c>
      <c r="AU163" s="254" t="s">
        <v>82</v>
      </c>
      <c r="AV163" s="14" t="s">
        <v>82</v>
      </c>
      <c r="AW163" s="14" t="s">
        <v>35</v>
      </c>
      <c r="AX163" s="14" t="s">
        <v>73</v>
      </c>
      <c r="AY163" s="254" t="s">
        <v>188</v>
      </c>
    </row>
    <row r="164" s="14" customFormat="1">
      <c r="A164" s="14"/>
      <c r="B164" s="244"/>
      <c r="C164" s="245"/>
      <c r="D164" s="235" t="s">
        <v>198</v>
      </c>
      <c r="E164" s="246" t="s">
        <v>19</v>
      </c>
      <c r="F164" s="247" t="s">
        <v>1077</v>
      </c>
      <c r="G164" s="245"/>
      <c r="H164" s="248">
        <v>-6.8300000000000001</v>
      </c>
      <c r="I164" s="249"/>
      <c r="J164" s="245"/>
      <c r="K164" s="245"/>
      <c r="L164" s="250"/>
      <c r="M164" s="251"/>
      <c r="N164" s="252"/>
      <c r="O164" s="252"/>
      <c r="P164" s="252"/>
      <c r="Q164" s="252"/>
      <c r="R164" s="252"/>
      <c r="S164" s="252"/>
      <c r="T164" s="25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4" t="s">
        <v>198</v>
      </c>
      <c r="AU164" s="254" t="s">
        <v>82</v>
      </c>
      <c r="AV164" s="14" t="s">
        <v>82</v>
      </c>
      <c r="AW164" s="14" t="s">
        <v>35</v>
      </c>
      <c r="AX164" s="14" t="s">
        <v>73</v>
      </c>
      <c r="AY164" s="254" t="s">
        <v>188</v>
      </c>
    </row>
    <row r="165" s="14" customFormat="1">
      <c r="A165" s="14"/>
      <c r="B165" s="244"/>
      <c r="C165" s="245"/>
      <c r="D165" s="235" t="s">
        <v>198</v>
      </c>
      <c r="E165" s="246" t="s">
        <v>19</v>
      </c>
      <c r="F165" s="247" t="s">
        <v>1078</v>
      </c>
      <c r="G165" s="245"/>
      <c r="H165" s="248">
        <v>26.969999999999999</v>
      </c>
      <c r="I165" s="249"/>
      <c r="J165" s="245"/>
      <c r="K165" s="245"/>
      <c r="L165" s="250"/>
      <c r="M165" s="251"/>
      <c r="N165" s="252"/>
      <c r="O165" s="252"/>
      <c r="P165" s="252"/>
      <c r="Q165" s="252"/>
      <c r="R165" s="252"/>
      <c r="S165" s="252"/>
      <c r="T165" s="253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4" t="s">
        <v>198</v>
      </c>
      <c r="AU165" s="254" t="s">
        <v>82</v>
      </c>
      <c r="AV165" s="14" t="s">
        <v>82</v>
      </c>
      <c r="AW165" s="14" t="s">
        <v>35</v>
      </c>
      <c r="AX165" s="14" t="s">
        <v>73</v>
      </c>
      <c r="AY165" s="254" t="s">
        <v>188</v>
      </c>
    </row>
    <row r="166" s="15" customFormat="1">
      <c r="A166" s="15"/>
      <c r="B166" s="255"/>
      <c r="C166" s="256"/>
      <c r="D166" s="235" t="s">
        <v>198</v>
      </c>
      <c r="E166" s="257" t="s">
        <v>19</v>
      </c>
      <c r="F166" s="258" t="s">
        <v>229</v>
      </c>
      <c r="G166" s="256"/>
      <c r="H166" s="259">
        <v>127.32999999999998</v>
      </c>
      <c r="I166" s="260"/>
      <c r="J166" s="256"/>
      <c r="K166" s="256"/>
      <c r="L166" s="261"/>
      <c r="M166" s="262"/>
      <c r="N166" s="263"/>
      <c r="O166" s="263"/>
      <c r="P166" s="263"/>
      <c r="Q166" s="263"/>
      <c r="R166" s="263"/>
      <c r="S166" s="263"/>
      <c r="T166" s="264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5" t="s">
        <v>198</v>
      </c>
      <c r="AU166" s="265" t="s">
        <v>82</v>
      </c>
      <c r="AV166" s="15" t="s">
        <v>135</v>
      </c>
      <c r="AW166" s="15" t="s">
        <v>35</v>
      </c>
      <c r="AX166" s="15" t="s">
        <v>80</v>
      </c>
      <c r="AY166" s="265" t="s">
        <v>188</v>
      </c>
    </row>
    <row r="167" s="2" customFormat="1" ht="24.15" customHeight="1">
      <c r="A167" s="40"/>
      <c r="B167" s="41"/>
      <c r="C167" s="215" t="s">
        <v>286</v>
      </c>
      <c r="D167" s="215" t="s">
        <v>190</v>
      </c>
      <c r="E167" s="216" t="s">
        <v>761</v>
      </c>
      <c r="F167" s="217" t="s">
        <v>762</v>
      </c>
      <c r="G167" s="218" t="s">
        <v>345</v>
      </c>
      <c r="H167" s="219">
        <v>1.3089999999999999</v>
      </c>
      <c r="I167" s="220"/>
      <c r="J167" s="221">
        <f>ROUND(I167*H167,2)</f>
        <v>0</v>
      </c>
      <c r="K167" s="217" t="s">
        <v>194</v>
      </c>
      <c r="L167" s="46"/>
      <c r="M167" s="222" t="s">
        <v>19</v>
      </c>
      <c r="N167" s="223" t="s">
        <v>44</v>
      </c>
      <c r="O167" s="86"/>
      <c r="P167" s="224">
        <f>O167*H167</f>
        <v>0</v>
      </c>
      <c r="Q167" s="224">
        <v>1.0463199999999999</v>
      </c>
      <c r="R167" s="224">
        <f>Q167*H167</f>
        <v>1.3696328799999997</v>
      </c>
      <c r="S167" s="224">
        <v>0</v>
      </c>
      <c r="T167" s="225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6" t="s">
        <v>135</v>
      </c>
      <c r="AT167" s="226" t="s">
        <v>190</v>
      </c>
      <c r="AU167" s="226" t="s">
        <v>82</v>
      </c>
      <c r="AY167" s="19" t="s">
        <v>188</v>
      </c>
      <c r="BE167" s="227">
        <f>IF(N167="základní",J167,0)</f>
        <v>0</v>
      </c>
      <c r="BF167" s="227">
        <f>IF(N167="snížená",J167,0)</f>
        <v>0</v>
      </c>
      <c r="BG167" s="227">
        <f>IF(N167="zákl. přenesená",J167,0)</f>
        <v>0</v>
      </c>
      <c r="BH167" s="227">
        <f>IF(N167="sníž. přenesená",J167,0)</f>
        <v>0</v>
      </c>
      <c r="BI167" s="227">
        <f>IF(N167="nulová",J167,0)</f>
        <v>0</v>
      </c>
      <c r="BJ167" s="19" t="s">
        <v>80</v>
      </c>
      <c r="BK167" s="227">
        <f>ROUND(I167*H167,2)</f>
        <v>0</v>
      </c>
      <c r="BL167" s="19" t="s">
        <v>135</v>
      </c>
      <c r="BM167" s="226" t="s">
        <v>1080</v>
      </c>
    </row>
    <row r="168" s="2" customFormat="1">
      <c r="A168" s="40"/>
      <c r="B168" s="41"/>
      <c r="C168" s="42"/>
      <c r="D168" s="228" t="s">
        <v>196</v>
      </c>
      <c r="E168" s="42"/>
      <c r="F168" s="229" t="s">
        <v>764</v>
      </c>
      <c r="G168" s="42"/>
      <c r="H168" s="42"/>
      <c r="I168" s="230"/>
      <c r="J168" s="42"/>
      <c r="K168" s="42"/>
      <c r="L168" s="46"/>
      <c r="M168" s="231"/>
      <c r="N168" s="232"/>
      <c r="O168" s="86"/>
      <c r="P168" s="86"/>
      <c r="Q168" s="86"/>
      <c r="R168" s="86"/>
      <c r="S168" s="86"/>
      <c r="T168" s="87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196</v>
      </c>
      <c r="AU168" s="19" t="s">
        <v>82</v>
      </c>
    </row>
    <row r="169" s="14" customFormat="1">
      <c r="A169" s="14"/>
      <c r="B169" s="244"/>
      <c r="C169" s="245"/>
      <c r="D169" s="235" t="s">
        <v>198</v>
      </c>
      <c r="E169" s="246" t="s">
        <v>19</v>
      </c>
      <c r="F169" s="247" t="s">
        <v>1081</v>
      </c>
      <c r="G169" s="245"/>
      <c r="H169" s="248">
        <v>1.3089999999999999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198</v>
      </c>
      <c r="AU169" s="254" t="s">
        <v>82</v>
      </c>
      <c r="AV169" s="14" t="s">
        <v>82</v>
      </c>
      <c r="AW169" s="14" t="s">
        <v>35</v>
      </c>
      <c r="AX169" s="14" t="s">
        <v>73</v>
      </c>
      <c r="AY169" s="254" t="s">
        <v>188</v>
      </c>
    </row>
    <row r="170" s="15" customFormat="1">
      <c r="A170" s="15"/>
      <c r="B170" s="255"/>
      <c r="C170" s="256"/>
      <c r="D170" s="235" t="s">
        <v>198</v>
      </c>
      <c r="E170" s="257" t="s">
        <v>19</v>
      </c>
      <c r="F170" s="258" t="s">
        <v>229</v>
      </c>
      <c r="G170" s="256"/>
      <c r="H170" s="259">
        <v>1.3089999999999999</v>
      </c>
      <c r="I170" s="260"/>
      <c r="J170" s="256"/>
      <c r="K170" s="256"/>
      <c r="L170" s="261"/>
      <c r="M170" s="262"/>
      <c r="N170" s="263"/>
      <c r="O170" s="263"/>
      <c r="P170" s="263"/>
      <c r="Q170" s="263"/>
      <c r="R170" s="263"/>
      <c r="S170" s="263"/>
      <c r="T170" s="264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5" t="s">
        <v>198</v>
      </c>
      <c r="AU170" s="265" t="s">
        <v>82</v>
      </c>
      <c r="AV170" s="15" t="s">
        <v>135</v>
      </c>
      <c r="AW170" s="15" t="s">
        <v>35</v>
      </c>
      <c r="AX170" s="15" t="s">
        <v>80</v>
      </c>
      <c r="AY170" s="265" t="s">
        <v>188</v>
      </c>
    </row>
    <row r="171" s="12" customFormat="1" ht="22.8" customHeight="1">
      <c r="A171" s="12"/>
      <c r="B171" s="199"/>
      <c r="C171" s="200"/>
      <c r="D171" s="201" t="s">
        <v>72</v>
      </c>
      <c r="E171" s="213" t="s">
        <v>135</v>
      </c>
      <c r="F171" s="213" t="s">
        <v>788</v>
      </c>
      <c r="G171" s="200"/>
      <c r="H171" s="200"/>
      <c r="I171" s="203"/>
      <c r="J171" s="214">
        <f>BK171</f>
        <v>0</v>
      </c>
      <c r="K171" s="200"/>
      <c r="L171" s="205"/>
      <c r="M171" s="206"/>
      <c r="N171" s="207"/>
      <c r="O171" s="207"/>
      <c r="P171" s="208">
        <f>SUM(P172:P320)</f>
        <v>0</v>
      </c>
      <c r="Q171" s="207"/>
      <c r="R171" s="208">
        <f>SUM(R172:R320)</f>
        <v>143.49359411999998</v>
      </c>
      <c r="S171" s="207"/>
      <c r="T171" s="209">
        <f>SUM(T172:T320)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0" t="s">
        <v>80</v>
      </c>
      <c r="AT171" s="211" t="s">
        <v>72</v>
      </c>
      <c r="AU171" s="211" t="s">
        <v>80</v>
      </c>
      <c r="AY171" s="210" t="s">
        <v>188</v>
      </c>
      <c r="BK171" s="212">
        <f>SUM(BK172:BK320)</f>
        <v>0</v>
      </c>
    </row>
    <row r="172" s="2" customFormat="1" ht="24.15" customHeight="1">
      <c r="A172" s="40"/>
      <c r="B172" s="41"/>
      <c r="C172" s="215" t="s">
        <v>296</v>
      </c>
      <c r="D172" s="215" t="s">
        <v>190</v>
      </c>
      <c r="E172" s="216" t="s">
        <v>789</v>
      </c>
      <c r="F172" s="217" t="s">
        <v>790</v>
      </c>
      <c r="G172" s="218" t="s">
        <v>193</v>
      </c>
      <c r="H172" s="219">
        <v>0.97099999999999997</v>
      </c>
      <c r="I172" s="220"/>
      <c r="J172" s="221">
        <f>ROUND(I172*H172,2)</f>
        <v>0</v>
      </c>
      <c r="K172" s="217" t="s">
        <v>194</v>
      </c>
      <c r="L172" s="46"/>
      <c r="M172" s="222" t="s">
        <v>19</v>
      </c>
      <c r="N172" s="223" t="s">
        <v>44</v>
      </c>
      <c r="O172" s="86"/>
      <c r="P172" s="224">
        <f>O172*H172</f>
        <v>0</v>
      </c>
      <c r="Q172" s="224">
        <v>2.45343</v>
      </c>
      <c r="R172" s="224">
        <f>Q172*H172</f>
        <v>2.3822805300000001</v>
      </c>
      <c r="S172" s="224">
        <v>0</v>
      </c>
      <c r="T172" s="225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6" t="s">
        <v>135</v>
      </c>
      <c r="AT172" s="226" t="s">
        <v>190</v>
      </c>
      <c r="AU172" s="226" t="s">
        <v>82</v>
      </c>
      <c r="AY172" s="19" t="s">
        <v>188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19" t="s">
        <v>80</v>
      </c>
      <c r="BK172" s="227">
        <f>ROUND(I172*H172,2)</f>
        <v>0</v>
      </c>
      <c r="BL172" s="19" t="s">
        <v>135</v>
      </c>
      <c r="BM172" s="226" t="s">
        <v>1082</v>
      </c>
    </row>
    <row r="173" s="2" customFormat="1">
      <c r="A173" s="40"/>
      <c r="B173" s="41"/>
      <c r="C173" s="42"/>
      <c r="D173" s="228" t="s">
        <v>196</v>
      </c>
      <c r="E173" s="42"/>
      <c r="F173" s="229" t="s">
        <v>792</v>
      </c>
      <c r="G173" s="42"/>
      <c r="H173" s="42"/>
      <c r="I173" s="230"/>
      <c r="J173" s="42"/>
      <c r="K173" s="42"/>
      <c r="L173" s="46"/>
      <c r="M173" s="231"/>
      <c r="N173" s="232"/>
      <c r="O173" s="86"/>
      <c r="P173" s="86"/>
      <c r="Q173" s="86"/>
      <c r="R173" s="86"/>
      <c r="S173" s="86"/>
      <c r="T173" s="87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196</v>
      </c>
      <c r="AU173" s="19" t="s">
        <v>82</v>
      </c>
    </row>
    <row r="174" s="13" customFormat="1">
      <c r="A174" s="13"/>
      <c r="B174" s="233"/>
      <c r="C174" s="234"/>
      <c r="D174" s="235" t="s">
        <v>198</v>
      </c>
      <c r="E174" s="236" t="s">
        <v>19</v>
      </c>
      <c r="F174" s="237" t="s">
        <v>1050</v>
      </c>
      <c r="G174" s="234"/>
      <c r="H174" s="236" t="s">
        <v>19</v>
      </c>
      <c r="I174" s="238"/>
      <c r="J174" s="234"/>
      <c r="K174" s="234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198</v>
      </c>
      <c r="AU174" s="243" t="s">
        <v>82</v>
      </c>
      <c r="AV174" s="13" t="s">
        <v>80</v>
      </c>
      <c r="AW174" s="13" t="s">
        <v>35</v>
      </c>
      <c r="AX174" s="13" t="s">
        <v>73</v>
      </c>
      <c r="AY174" s="243" t="s">
        <v>188</v>
      </c>
    </row>
    <row r="175" s="14" customFormat="1">
      <c r="A175" s="14"/>
      <c r="B175" s="244"/>
      <c r="C175" s="245"/>
      <c r="D175" s="235" t="s">
        <v>198</v>
      </c>
      <c r="E175" s="246" t="s">
        <v>19</v>
      </c>
      <c r="F175" s="247" t="s">
        <v>1083</v>
      </c>
      <c r="G175" s="245"/>
      <c r="H175" s="248">
        <v>0.97099999999999997</v>
      </c>
      <c r="I175" s="249"/>
      <c r="J175" s="245"/>
      <c r="K175" s="245"/>
      <c r="L175" s="250"/>
      <c r="M175" s="251"/>
      <c r="N175" s="252"/>
      <c r="O175" s="252"/>
      <c r="P175" s="252"/>
      <c r="Q175" s="252"/>
      <c r="R175" s="252"/>
      <c r="S175" s="252"/>
      <c r="T175" s="253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4" t="s">
        <v>198</v>
      </c>
      <c r="AU175" s="254" t="s">
        <v>82</v>
      </c>
      <c r="AV175" s="14" t="s">
        <v>82</v>
      </c>
      <c r="AW175" s="14" t="s">
        <v>35</v>
      </c>
      <c r="AX175" s="14" t="s">
        <v>73</v>
      </c>
      <c r="AY175" s="254" t="s">
        <v>188</v>
      </c>
    </row>
    <row r="176" s="15" customFormat="1">
      <c r="A176" s="15"/>
      <c r="B176" s="255"/>
      <c r="C176" s="256"/>
      <c r="D176" s="235" t="s">
        <v>198</v>
      </c>
      <c r="E176" s="257" t="s">
        <v>19</v>
      </c>
      <c r="F176" s="258" t="s">
        <v>229</v>
      </c>
      <c r="G176" s="256"/>
      <c r="H176" s="259">
        <v>0.97099999999999997</v>
      </c>
      <c r="I176" s="260"/>
      <c r="J176" s="256"/>
      <c r="K176" s="256"/>
      <c r="L176" s="261"/>
      <c r="M176" s="262"/>
      <c r="N176" s="263"/>
      <c r="O176" s="263"/>
      <c r="P176" s="263"/>
      <c r="Q176" s="263"/>
      <c r="R176" s="263"/>
      <c r="S176" s="263"/>
      <c r="T176" s="264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5" t="s">
        <v>198</v>
      </c>
      <c r="AU176" s="265" t="s">
        <v>82</v>
      </c>
      <c r="AV176" s="15" t="s">
        <v>135</v>
      </c>
      <c r="AW176" s="15" t="s">
        <v>35</v>
      </c>
      <c r="AX176" s="15" t="s">
        <v>80</v>
      </c>
      <c r="AY176" s="265" t="s">
        <v>188</v>
      </c>
    </row>
    <row r="177" s="2" customFormat="1" ht="24.15" customHeight="1">
      <c r="A177" s="40"/>
      <c r="B177" s="41"/>
      <c r="C177" s="215" t="s">
        <v>305</v>
      </c>
      <c r="D177" s="215" t="s">
        <v>190</v>
      </c>
      <c r="E177" s="216" t="s">
        <v>1084</v>
      </c>
      <c r="F177" s="217" t="s">
        <v>1085</v>
      </c>
      <c r="G177" s="218" t="s">
        <v>193</v>
      </c>
      <c r="H177" s="219">
        <v>43.869</v>
      </c>
      <c r="I177" s="220"/>
      <c r="J177" s="221">
        <f>ROUND(I177*H177,2)</f>
        <v>0</v>
      </c>
      <c r="K177" s="217" t="s">
        <v>194</v>
      </c>
      <c r="L177" s="46"/>
      <c r="M177" s="222" t="s">
        <v>19</v>
      </c>
      <c r="N177" s="223" t="s">
        <v>44</v>
      </c>
      <c r="O177" s="86"/>
      <c r="P177" s="224">
        <f>O177*H177</f>
        <v>0</v>
      </c>
      <c r="Q177" s="224">
        <v>2.45343</v>
      </c>
      <c r="R177" s="224">
        <f>Q177*H177</f>
        <v>107.62952067000001</v>
      </c>
      <c r="S177" s="224">
        <v>0</v>
      </c>
      <c r="T177" s="225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6" t="s">
        <v>135</v>
      </c>
      <c r="AT177" s="226" t="s">
        <v>190</v>
      </c>
      <c r="AU177" s="226" t="s">
        <v>82</v>
      </c>
      <c r="AY177" s="19" t="s">
        <v>188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19" t="s">
        <v>80</v>
      </c>
      <c r="BK177" s="227">
        <f>ROUND(I177*H177,2)</f>
        <v>0</v>
      </c>
      <c r="BL177" s="19" t="s">
        <v>135</v>
      </c>
      <c r="BM177" s="226" t="s">
        <v>1086</v>
      </c>
    </row>
    <row r="178" s="2" customFormat="1">
      <c r="A178" s="40"/>
      <c r="B178" s="41"/>
      <c r="C178" s="42"/>
      <c r="D178" s="228" t="s">
        <v>196</v>
      </c>
      <c r="E178" s="42"/>
      <c r="F178" s="229" t="s">
        <v>1087</v>
      </c>
      <c r="G178" s="42"/>
      <c r="H178" s="42"/>
      <c r="I178" s="230"/>
      <c r="J178" s="42"/>
      <c r="K178" s="42"/>
      <c r="L178" s="46"/>
      <c r="M178" s="231"/>
      <c r="N178" s="232"/>
      <c r="O178" s="86"/>
      <c r="P178" s="86"/>
      <c r="Q178" s="86"/>
      <c r="R178" s="86"/>
      <c r="S178" s="86"/>
      <c r="T178" s="87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196</v>
      </c>
      <c r="AU178" s="19" t="s">
        <v>82</v>
      </c>
    </row>
    <row r="179" s="13" customFormat="1">
      <c r="A179" s="13"/>
      <c r="B179" s="233"/>
      <c r="C179" s="234"/>
      <c r="D179" s="235" t="s">
        <v>198</v>
      </c>
      <c r="E179" s="236" t="s">
        <v>19</v>
      </c>
      <c r="F179" s="237" t="s">
        <v>1050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198</v>
      </c>
      <c r="AU179" s="243" t="s">
        <v>82</v>
      </c>
      <c r="AV179" s="13" t="s">
        <v>80</v>
      </c>
      <c r="AW179" s="13" t="s">
        <v>35</v>
      </c>
      <c r="AX179" s="13" t="s">
        <v>73</v>
      </c>
      <c r="AY179" s="243" t="s">
        <v>188</v>
      </c>
    </row>
    <row r="180" s="14" customFormat="1">
      <c r="A180" s="14"/>
      <c r="B180" s="244"/>
      <c r="C180" s="245"/>
      <c r="D180" s="235" t="s">
        <v>198</v>
      </c>
      <c r="E180" s="246" t="s">
        <v>19</v>
      </c>
      <c r="F180" s="247" t="s">
        <v>1088</v>
      </c>
      <c r="G180" s="245"/>
      <c r="H180" s="248">
        <v>48.654000000000003</v>
      </c>
      <c r="I180" s="249"/>
      <c r="J180" s="245"/>
      <c r="K180" s="245"/>
      <c r="L180" s="250"/>
      <c r="M180" s="251"/>
      <c r="N180" s="252"/>
      <c r="O180" s="252"/>
      <c r="P180" s="252"/>
      <c r="Q180" s="252"/>
      <c r="R180" s="252"/>
      <c r="S180" s="252"/>
      <c r="T180" s="253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4" t="s">
        <v>198</v>
      </c>
      <c r="AU180" s="254" t="s">
        <v>82</v>
      </c>
      <c r="AV180" s="14" t="s">
        <v>82</v>
      </c>
      <c r="AW180" s="14" t="s">
        <v>35</v>
      </c>
      <c r="AX180" s="14" t="s">
        <v>73</v>
      </c>
      <c r="AY180" s="254" t="s">
        <v>188</v>
      </c>
    </row>
    <row r="181" s="14" customFormat="1">
      <c r="A181" s="14"/>
      <c r="B181" s="244"/>
      <c r="C181" s="245"/>
      <c r="D181" s="235" t="s">
        <v>198</v>
      </c>
      <c r="E181" s="246" t="s">
        <v>19</v>
      </c>
      <c r="F181" s="247" t="s">
        <v>1089</v>
      </c>
      <c r="G181" s="245"/>
      <c r="H181" s="248">
        <v>-4.585</v>
      </c>
      <c r="I181" s="249"/>
      <c r="J181" s="245"/>
      <c r="K181" s="245"/>
      <c r="L181" s="250"/>
      <c r="M181" s="251"/>
      <c r="N181" s="252"/>
      <c r="O181" s="252"/>
      <c r="P181" s="252"/>
      <c r="Q181" s="252"/>
      <c r="R181" s="252"/>
      <c r="S181" s="252"/>
      <c r="T181" s="253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4" t="s">
        <v>198</v>
      </c>
      <c r="AU181" s="254" t="s">
        <v>82</v>
      </c>
      <c r="AV181" s="14" t="s">
        <v>82</v>
      </c>
      <c r="AW181" s="14" t="s">
        <v>35</v>
      </c>
      <c r="AX181" s="14" t="s">
        <v>73</v>
      </c>
      <c r="AY181" s="254" t="s">
        <v>188</v>
      </c>
    </row>
    <row r="182" s="14" customFormat="1">
      <c r="A182" s="14"/>
      <c r="B182" s="244"/>
      <c r="C182" s="245"/>
      <c r="D182" s="235" t="s">
        <v>198</v>
      </c>
      <c r="E182" s="246" t="s">
        <v>19</v>
      </c>
      <c r="F182" s="247" t="s">
        <v>796</v>
      </c>
      <c r="G182" s="245"/>
      <c r="H182" s="248">
        <v>-0.20000000000000001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198</v>
      </c>
      <c r="AU182" s="254" t="s">
        <v>82</v>
      </c>
      <c r="AV182" s="14" t="s">
        <v>82</v>
      </c>
      <c r="AW182" s="14" t="s">
        <v>35</v>
      </c>
      <c r="AX182" s="14" t="s">
        <v>73</v>
      </c>
      <c r="AY182" s="254" t="s">
        <v>188</v>
      </c>
    </row>
    <row r="183" s="15" customFormat="1">
      <c r="A183" s="15"/>
      <c r="B183" s="255"/>
      <c r="C183" s="256"/>
      <c r="D183" s="235" t="s">
        <v>198</v>
      </c>
      <c r="E183" s="257" t="s">
        <v>19</v>
      </c>
      <c r="F183" s="258" t="s">
        <v>229</v>
      </c>
      <c r="G183" s="256"/>
      <c r="H183" s="259">
        <v>43.869</v>
      </c>
      <c r="I183" s="260"/>
      <c r="J183" s="256"/>
      <c r="K183" s="256"/>
      <c r="L183" s="261"/>
      <c r="M183" s="262"/>
      <c r="N183" s="263"/>
      <c r="O183" s="263"/>
      <c r="P183" s="263"/>
      <c r="Q183" s="263"/>
      <c r="R183" s="263"/>
      <c r="S183" s="263"/>
      <c r="T183" s="264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5" t="s">
        <v>198</v>
      </c>
      <c r="AU183" s="265" t="s">
        <v>82</v>
      </c>
      <c r="AV183" s="15" t="s">
        <v>135</v>
      </c>
      <c r="AW183" s="15" t="s">
        <v>35</v>
      </c>
      <c r="AX183" s="15" t="s">
        <v>80</v>
      </c>
      <c r="AY183" s="265" t="s">
        <v>188</v>
      </c>
    </row>
    <row r="184" s="2" customFormat="1" ht="21.75" customHeight="1">
      <c r="A184" s="40"/>
      <c r="B184" s="41"/>
      <c r="C184" s="215" t="s">
        <v>312</v>
      </c>
      <c r="D184" s="215" t="s">
        <v>190</v>
      </c>
      <c r="E184" s="216" t="s">
        <v>802</v>
      </c>
      <c r="F184" s="217" t="s">
        <v>803</v>
      </c>
      <c r="G184" s="218" t="s">
        <v>243</v>
      </c>
      <c r="H184" s="219">
        <v>174.66300000000001</v>
      </c>
      <c r="I184" s="220"/>
      <c r="J184" s="221">
        <f>ROUND(I184*H184,2)</f>
        <v>0</v>
      </c>
      <c r="K184" s="217" t="s">
        <v>194</v>
      </c>
      <c r="L184" s="46"/>
      <c r="M184" s="222" t="s">
        <v>19</v>
      </c>
      <c r="N184" s="223" t="s">
        <v>44</v>
      </c>
      <c r="O184" s="86"/>
      <c r="P184" s="224">
        <f>O184*H184</f>
        <v>0</v>
      </c>
      <c r="Q184" s="224">
        <v>0.0053299999999999997</v>
      </c>
      <c r="R184" s="224">
        <f>Q184*H184</f>
        <v>0.93095379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135</v>
      </c>
      <c r="AT184" s="226" t="s">
        <v>190</v>
      </c>
      <c r="AU184" s="226" t="s">
        <v>82</v>
      </c>
      <c r="AY184" s="19" t="s">
        <v>188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135</v>
      </c>
      <c r="BM184" s="226" t="s">
        <v>1090</v>
      </c>
    </row>
    <row r="185" s="2" customFormat="1">
      <c r="A185" s="40"/>
      <c r="B185" s="41"/>
      <c r="C185" s="42"/>
      <c r="D185" s="228" t="s">
        <v>196</v>
      </c>
      <c r="E185" s="42"/>
      <c r="F185" s="229" t="s">
        <v>805</v>
      </c>
      <c r="G185" s="42"/>
      <c r="H185" s="42"/>
      <c r="I185" s="230"/>
      <c r="J185" s="42"/>
      <c r="K185" s="42"/>
      <c r="L185" s="46"/>
      <c r="M185" s="231"/>
      <c r="N185" s="232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196</v>
      </c>
      <c r="AU185" s="19" t="s">
        <v>82</v>
      </c>
    </row>
    <row r="186" s="13" customFormat="1">
      <c r="A186" s="13"/>
      <c r="B186" s="233"/>
      <c r="C186" s="234"/>
      <c r="D186" s="235" t="s">
        <v>198</v>
      </c>
      <c r="E186" s="236" t="s">
        <v>19</v>
      </c>
      <c r="F186" s="237" t="s">
        <v>1050</v>
      </c>
      <c r="G186" s="234"/>
      <c r="H186" s="236" t="s">
        <v>19</v>
      </c>
      <c r="I186" s="238"/>
      <c r="J186" s="234"/>
      <c r="K186" s="234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198</v>
      </c>
      <c r="AU186" s="243" t="s">
        <v>82</v>
      </c>
      <c r="AV186" s="13" t="s">
        <v>80</v>
      </c>
      <c r="AW186" s="13" t="s">
        <v>35</v>
      </c>
      <c r="AX186" s="13" t="s">
        <v>73</v>
      </c>
      <c r="AY186" s="243" t="s">
        <v>188</v>
      </c>
    </row>
    <row r="187" s="14" customFormat="1">
      <c r="A187" s="14"/>
      <c r="B187" s="244"/>
      <c r="C187" s="245"/>
      <c r="D187" s="235" t="s">
        <v>198</v>
      </c>
      <c r="E187" s="246" t="s">
        <v>19</v>
      </c>
      <c r="F187" s="247" t="s">
        <v>1091</v>
      </c>
      <c r="G187" s="245"/>
      <c r="H187" s="248">
        <v>178.048</v>
      </c>
      <c r="I187" s="249"/>
      <c r="J187" s="245"/>
      <c r="K187" s="245"/>
      <c r="L187" s="250"/>
      <c r="M187" s="251"/>
      <c r="N187" s="252"/>
      <c r="O187" s="252"/>
      <c r="P187" s="252"/>
      <c r="Q187" s="252"/>
      <c r="R187" s="252"/>
      <c r="S187" s="252"/>
      <c r="T187" s="253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4" t="s">
        <v>198</v>
      </c>
      <c r="AU187" s="254" t="s">
        <v>82</v>
      </c>
      <c r="AV187" s="14" t="s">
        <v>82</v>
      </c>
      <c r="AW187" s="14" t="s">
        <v>35</v>
      </c>
      <c r="AX187" s="14" t="s">
        <v>73</v>
      </c>
      <c r="AY187" s="254" t="s">
        <v>188</v>
      </c>
    </row>
    <row r="188" s="14" customFormat="1">
      <c r="A188" s="14"/>
      <c r="B188" s="244"/>
      <c r="C188" s="245"/>
      <c r="D188" s="235" t="s">
        <v>198</v>
      </c>
      <c r="E188" s="246" t="s">
        <v>19</v>
      </c>
      <c r="F188" s="247" t="s">
        <v>1092</v>
      </c>
      <c r="G188" s="245"/>
      <c r="H188" s="248">
        <v>14.084</v>
      </c>
      <c r="I188" s="249"/>
      <c r="J188" s="245"/>
      <c r="K188" s="245"/>
      <c r="L188" s="250"/>
      <c r="M188" s="251"/>
      <c r="N188" s="252"/>
      <c r="O188" s="252"/>
      <c r="P188" s="252"/>
      <c r="Q188" s="252"/>
      <c r="R188" s="252"/>
      <c r="S188" s="252"/>
      <c r="T188" s="253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4" t="s">
        <v>198</v>
      </c>
      <c r="AU188" s="254" t="s">
        <v>82</v>
      </c>
      <c r="AV188" s="14" t="s">
        <v>82</v>
      </c>
      <c r="AW188" s="14" t="s">
        <v>35</v>
      </c>
      <c r="AX188" s="14" t="s">
        <v>73</v>
      </c>
      <c r="AY188" s="254" t="s">
        <v>188</v>
      </c>
    </row>
    <row r="189" s="14" customFormat="1">
      <c r="A189" s="14"/>
      <c r="B189" s="244"/>
      <c r="C189" s="245"/>
      <c r="D189" s="235" t="s">
        <v>198</v>
      </c>
      <c r="E189" s="246" t="s">
        <v>19</v>
      </c>
      <c r="F189" s="247" t="s">
        <v>1093</v>
      </c>
      <c r="G189" s="245"/>
      <c r="H189" s="248">
        <v>3.9500000000000002</v>
      </c>
      <c r="I189" s="249"/>
      <c r="J189" s="245"/>
      <c r="K189" s="245"/>
      <c r="L189" s="250"/>
      <c r="M189" s="251"/>
      <c r="N189" s="252"/>
      <c r="O189" s="252"/>
      <c r="P189" s="252"/>
      <c r="Q189" s="252"/>
      <c r="R189" s="252"/>
      <c r="S189" s="252"/>
      <c r="T189" s="253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4" t="s">
        <v>198</v>
      </c>
      <c r="AU189" s="254" t="s">
        <v>82</v>
      </c>
      <c r="AV189" s="14" t="s">
        <v>82</v>
      </c>
      <c r="AW189" s="14" t="s">
        <v>35</v>
      </c>
      <c r="AX189" s="14" t="s">
        <v>73</v>
      </c>
      <c r="AY189" s="254" t="s">
        <v>188</v>
      </c>
    </row>
    <row r="190" s="14" customFormat="1">
      <c r="A190" s="14"/>
      <c r="B190" s="244"/>
      <c r="C190" s="245"/>
      <c r="D190" s="235" t="s">
        <v>198</v>
      </c>
      <c r="E190" s="246" t="s">
        <v>19</v>
      </c>
      <c r="F190" s="247" t="s">
        <v>808</v>
      </c>
      <c r="G190" s="245"/>
      <c r="H190" s="248">
        <v>2.3250000000000002</v>
      </c>
      <c r="I190" s="249"/>
      <c r="J190" s="245"/>
      <c r="K190" s="245"/>
      <c r="L190" s="250"/>
      <c r="M190" s="251"/>
      <c r="N190" s="252"/>
      <c r="O190" s="252"/>
      <c r="P190" s="252"/>
      <c r="Q190" s="252"/>
      <c r="R190" s="252"/>
      <c r="S190" s="252"/>
      <c r="T190" s="253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4" t="s">
        <v>198</v>
      </c>
      <c r="AU190" s="254" t="s">
        <v>82</v>
      </c>
      <c r="AV190" s="14" t="s">
        <v>82</v>
      </c>
      <c r="AW190" s="14" t="s">
        <v>35</v>
      </c>
      <c r="AX190" s="14" t="s">
        <v>73</v>
      </c>
      <c r="AY190" s="254" t="s">
        <v>188</v>
      </c>
    </row>
    <row r="191" s="14" customFormat="1">
      <c r="A191" s="14"/>
      <c r="B191" s="244"/>
      <c r="C191" s="245"/>
      <c r="D191" s="235" t="s">
        <v>198</v>
      </c>
      <c r="E191" s="246" t="s">
        <v>19</v>
      </c>
      <c r="F191" s="247" t="s">
        <v>1094</v>
      </c>
      <c r="G191" s="245"/>
      <c r="H191" s="248">
        <v>0.79500000000000004</v>
      </c>
      <c r="I191" s="249"/>
      <c r="J191" s="245"/>
      <c r="K191" s="245"/>
      <c r="L191" s="250"/>
      <c r="M191" s="251"/>
      <c r="N191" s="252"/>
      <c r="O191" s="252"/>
      <c r="P191" s="252"/>
      <c r="Q191" s="252"/>
      <c r="R191" s="252"/>
      <c r="S191" s="252"/>
      <c r="T191" s="253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4" t="s">
        <v>198</v>
      </c>
      <c r="AU191" s="254" t="s">
        <v>82</v>
      </c>
      <c r="AV191" s="14" t="s">
        <v>82</v>
      </c>
      <c r="AW191" s="14" t="s">
        <v>35</v>
      </c>
      <c r="AX191" s="14" t="s">
        <v>73</v>
      </c>
      <c r="AY191" s="254" t="s">
        <v>188</v>
      </c>
    </row>
    <row r="192" s="14" customFormat="1">
      <c r="A192" s="14"/>
      <c r="B192" s="244"/>
      <c r="C192" s="245"/>
      <c r="D192" s="235" t="s">
        <v>198</v>
      </c>
      <c r="E192" s="246" t="s">
        <v>19</v>
      </c>
      <c r="F192" s="247" t="s">
        <v>809</v>
      </c>
      <c r="G192" s="245"/>
      <c r="H192" s="248">
        <v>-23.760000000000002</v>
      </c>
      <c r="I192" s="249"/>
      <c r="J192" s="245"/>
      <c r="K192" s="245"/>
      <c r="L192" s="250"/>
      <c r="M192" s="251"/>
      <c r="N192" s="252"/>
      <c r="O192" s="252"/>
      <c r="P192" s="252"/>
      <c r="Q192" s="252"/>
      <c r="R192" s="252"/>
      <c r="S192" s="252"/>
      <c r="T192" s="25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4" t="s">
        <v>198</v>
      </c>
      <c r="AU192" s="254" t="s">
        <v>82</v>
      </c>
      <c r="AV192" s="14" t="s">
        <v>82</v>
      </c>
      <c r="AW192" s="14" t="s">
        <v>35</v>
      </c>
      <c r="AX192" s="14" t="s">
        <v>73</v>
      </c>
      <c r="AY192" s="254" t="s">
        <v>188</v>
      </c>
    </row>
    <row r="193" s="14" customFormat="1">
      <c r="A193" s="14"/>
      <c r="B193" s="244"/>
      <c r="C193" s="245"/>
      <c r="D193" s="235" t="s">
        <v>198</v>
      </c>
      <c r="E193" s="246" t="s">
        <v>19</v>
      </c>
      <c r="F193" s="247" t="s">
        <v>811</v>
      </c>
      <c r="G193" s="245"/>
      <c r="H193" s="248">
        <v>0.89500000000000002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198</v>
      </c>
      <c r="AU193" s="254" t="s">
        <v>82</v>
      </c>
      <c r="AV193" s="14" t="s">
        <v>82</v>
      </c>
      <c r="AW193" s="14" t="s">
        <v>35</v>
      </c>
      <c r="AX193" s="14" t="s">
        <v>73</v>
      </c>
      <c r="AY193" s="254" t="s">
        <v>188</v>
      </c>
    </row>
    <row r="194" s="14" customFormat="1">
      <c r="A194" s="14"/>
      <c r="B194" s="244"/>
      <c r="C194" s="245"/>
      <c r="D194" s="235" t="s">
        <v>198</v>
      </c>
      <c r="E194" s="246" t="s">
        <v>19</v>
      </c>
      <c r="F194" s="247" t="s">
        <v>1095</v>
      </c>
      <c r="G194" s="245"/>
      <c r="H194" s="248">
        <v>-1.6739999999999999</v>
      </c>
      <c r="I194" s="249"/>
      <c r="J194" s="245"/>
      <c r="K194" s="245"/>
      <c r="L194" s="250"/>
      <c r="M194" s="251"/>
      <c r="N194" s="252"/>
      <c r="O194" s="252"/>
      <c r="P194" s="252"/>
      <c r="Q194" s="252"/>
      <c r="R194" s="252"/>
      <c r="S194" s="252"/>
      <c r="T194" s="25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4" t="s">
        <v>198</v>
      </c>
      <c r="AU194" s="254" t="s">
        <v>82</v>
      </c>
      <c r="AV194" s="14" t="s">
        <v>82</v>
      </c>
      <c r="AW194" s="14" t="s">
        <v>35</v>
      </c>
      <c r="AX194" s="14" t="s">
        <v>73</v>
      </c>
      <c r="AY194" s="254" t="s">
        <v>188</v>
      </c>
    </row>
    <row r="195" s="15" customFormat="1">
      <c r="A195" s="15"/>
      <c r="B195" s="255"/>
      <c r="C195" s="256"/>
      <c r="D195" s="235" t="s">
        <v>198</v>
      </c>
      <c r="E195" s="257" t="s">
        <v>19</v>
      </c>
      <c r="F195" s="258" t="s">
        <v>229</v>
      </c>
      <c r="G195" s="256"/>
      <c r="H195" s="259">
        <v>174.66299999999998</v>
      </c>
      <c r="I195" s="260"/>
      <c r="J195" s="256"/>
      <c r="K195" s="256"/>
      <c r="L195" s="261"/>
      <c r="M195" s="262"/>
      <c r="N195" s="263"/>
      <c r="O195" s="263"/>
      <c r="P195" s="263"/>
      <c r="Q195" s="263"/>
      <c r="R195" s="263"/>
      <c r="S195" s="263"/>
      <c r="T195" s="264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65" t="s">
        <v>198</v>
      </c>
      <c r="AU195" s="265" t="s">
        <v>82</v>
      </c>
      <c r="AV195" s="15" t="s">
        <v>135</v>
      </c>
      <c r="AW195" s="15" t="s">
        <v>35</v>
      </c>
      <c r="AX195" s="15" t="s">
        <v>80</v>
      </c>
      <c r="AY195" s="265" t="s">
        <v>188</v>
      </c>
    </row>
    <row r="196" s="2" customFormat="1" ht="24.15" customHeight="1">
      <c r="A196" s="40"/>
      <c r="B196" s="41"/>
      <c r="C196" s="215" t="s">
        <v>321</v>
      </c>
      <c r="D196" s="215" t="s">
        <v>190</v>
      </c>
      <c r="E196" s="216" t="s">
        <v>819</v>
      </c>
      <c r="F196" s="217" t="s">
        <v>820</v>
      </c>
      <c r="G196" s="218" t="s">
        <v>243</v>
      </c>
      <c r="H196" s="219">
        <v>174.66300000000001</v>
      </c>
      <c r="I196" s="220"/>
      <c r="J196" s="221">
        <f>ROUND(I196*H196,2)</f>
        <v>0</v>
      </c>
      <c r="K196" s="217" t="s">
        <v>194</v>
      </c>
      <c r="L196" s="46"/>
      <c r="M196" s="222" t="s">
        <v>19</v>
      </c>
      <c r="N196" s="223" t="s">
        <v>44</v>
      </c>
      <c r="O196" s="86"/>
      <c r="P196" s="224">
        <f>O196*H196</f>
        <v>0</v>
      </c>
      <c r="Q196" s="224">
        <v>0</v>
      </c>
      <c r="R196" s="224">
        <f>Q196*H196</f>
        <v>0</v>
      </c>
      <c r="S196" s="224">
        <v>0</v>
      </c>
      <c r="T196" s="225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6" t="s">
        <v>135</v>
      </c>
      <c r="AT196" s="226" t="s">
        <v>190</v>
      </c>
      <c r="AU196" s="226" t="s">
        <v>82</v>
      </c>
      <c r="AY196" s="19" t="s">
        <v>188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19" t="s">
        <v>80</v>
      </c>
      <c r="BK196" s="227">
        <f>ROUND(I196*H196,2)</f>
        <v>0</v>
      </c>
      <c r="BL196" s="19" t="s">
        <v>135</v>
      </c>
      <c r="BM196" s="226" t="s">
        <v>1096</v>
      </c>
    </row>
    <row r="197" s="2" customFormat="1">
      <c r="A197" s="40"/>
      <c r="B197" s="41"/>
      <c r="C197" s="42"/>
      <c r="D197" s="228" t="s">
        <v>196</v>
      </c>
      <c r="E197" s="42"/>
      <c r="F197" s="229" t="s">
        <v>822</v>
      </c>
      <c r="G197" s="42"/>
      <c r="H197" s="42"/>
      <c r="I197" s="230"/>
      <c r="J197" s="42"/>
      <c r="K197" s="42"/>
      <c r="L197" s="46"/>
      <c r="M197" s="231"/>
      <c r="N197" s="232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196</v>
      </c>
      <c r="AU197" s="19" t="s">
        <v>82</v>
      </c>
    </row>
    <row r="198" s="13" customFormat="1">
      <c r="A198" s="13"/>
      <c r="B198" s="233"/>
      <c r="C198" s="234"/>
      <c r="D198" s="235" t="s">
        <v>198</v>
      </c>
      <c r="E198" s="236" t="s">
        <v>19</v>
      </c>
      <c r="F198" s="237" t="s">
        <v>1050</v>
      </c>
      <c r="G198" s="234"/>
      <c r="H198" s="236" t="s">
        <v>19</v>
      </c>
      <c r="I198" s="238"/>
      <c r="J198" s="234"/>
      <c r="K198" s="234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198</v>
      </c>
      <c r="AU198" s="243" t="s">
        <v>82</v>
      </c>
      <c r="AV198" s="13" t="s">
        <v>80</v>
      </c>
      <c r="AW198" s="13" t="s">
        <v>35</v>
      </c>
      <c r="AX198" s="13" t="s">
        <v>73</v>
      </c>
      <c r="AY198" s="243" t="s">
        <v>188</v>
      </c>
    </row>
    <row r="199" s="14" customFormat="1">
      <c r="A199" s="14"/>
      <c r="B199" s="244"/>
      <c r="C199" s="245"/>
      <c r="D199" s="235" t="s">
        <v>198</v>
      </c>
      <c r="E199" s="246" t="s">
        <v>19</v>
      </c>
      <c r="F199" s="247" t="s">
        <v>1091</v>
      </c>
      <c r="G199" s="245"/>
      <c r="H199" s="248">
        <v>178.048</v>
      </c>
      <c r="I199" s="249"/>
      <c r="J199" s="245"/>
      <c r="K199" s="245"/>
      <c r="L199" s="250"/>
      <c r="M199" s="251"/>
      <c r="N199" s="252"/>
      <c r="O199" s="252"/>
      <c r="P199" s="252"/>
      <c r="Q199" s="252"/>
      <c r="R199" s="252"/>
      <c r="S199" s="252"/>
      <c r="T199" s="253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4" t="s">
        <v>198</v>
      </c>
      <c r="AU199" s="254" t="s">
        <v>82</v>
      </c>
      <c r="AV199" s="14" t="s">
        <v>82</v>
      </c>
      <c r="AW199" s="14" t="s">
        <v>35</v>
      </c>
      <c r="AX199" s="14" t="s">
        <v>73</v>
      </c>
      <c r="AY199" s="254" t="s">
        <v>188</v>
      </c>
    </row>
    <row r="200" s="14" customFormat="1">
      <c r="A200" s="14"/>
      <c r="B200" s="244"/>
      <c r="C200" s="245"/>
      <c r="D200" s="235" t="s">
        <v>198</v>
      </c>
      <c r="E200" s="246" t="s">
        <v>19</v>
      </c>
      <c r="F200" s="247" t="s">
        <v>1092</v>
      </c>
      <c r="G200" s="245"/>
      <c r="H200" s="248">
        <v>14.084</v>
      </c>
      <c r="I200" s="249"/>
      <c r="J200" s="245"/>
      <c r="K200" s="245"/>
      <c r="L200" s="250"/>
      <c r="M200" s="251"/>
      <c r="N200" s="252"/>
      <c r="O200" s="252"/>
      <c r="P200" s="252"/>
      <c r="Q200" s="252"/>
      <c r="R200" s="252"/>
      <c r="S200" s="252"/>
      <c r="T200" s="25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4" t="s">
        <v>198</v>
      </c>
      <c r="AU200" s="254" t="s">
        <v>82</v>
      </c>
      <c r="AV200" s="14" t="s">
        <v>82</v>
      </c>
      <c r="AW200" s="14" t="s">
        <v>35</v>
      </c>
      <c r="AX200" s="14" t="s">
        <v>73</v>
      </c>
      <c r="AY200" s="254" t="s">
        <v>188</v>
      </c>
    </row>
    <row r="201" s="14" customFormat="1">
      <c r="A201" s="14"/>
      <c r="B201" s="244"/>
      <c r="C201" s="245"/>
      <c r="D201" s="235" t="s">
        <v>198</v>
      </c>
      <c r="E201" s="246" t="s">
        <v>19</v>
      </c>
      <c r="F201" s="247" t="s">
        <v>1093</v>
      </c>
      <c r="G201" s="245"/>
      <c r="H201" s="248">
        <v>3.9500000000000002</v>
      </c>
      <c r="I201" s="249"/>
      <c r="J201" s="245"/>
      <c r="K201" s="245"/>
      <c r="L201" s="250"/>
      <c r="M201" s="251"/>
      <c r="N201" s="252"/>
      <c r="O201" s="252"/>
      <c r="P201" s="252"/>
      <c r="Q201" s="252"/>
      <c r="R201" s="252"/>
      <c r="S201" s="252"/>
      <c r="T201" s="253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4" t="s">
        <v>198</v>
      </c>
      <c r="AU201" s="254" t="s">
        <v>82</v>
      </c>
      <c r="AV201" s="14" t="s">
        <v>82</v>
      </c>
      <c r="AW201" s="14" t="s">
        <v>35</v>
      </c>
      <c r="AX201" s="14" t="s">
        <v>73</v>
      </c>
      <c r="AY201" s="254" t="s">
        <v>188</v>
      </c>
    </row>
    <row r="202" s="14" customFormat="1">
      <c r="A202" s="14"/>
      <c r="B202" s="244"/>
      <c r="C202" s="245"/>
      <c r="D202" s="235" t="s">
        <v>198</v>
      </c>
      <c r="E202" s="246" t="s">
        <v>19</v>
      </c>
      <c r="F202" s="247" t="s">
        <v>808</v>
      </c>
      <c r="G202" s="245"/>
      <c r="H202" s="248">
        <v>2.3250000000000002</v>
      </c>
      <c r="I202" s="249"/>
      <c r="J202" s="245"/>
      <c r="K202" s="245"/>
      <c r="L202" s="250"/>
      <c r="M202" s="251"/>
      <c r="N202" s="252"/>
      <c r="O202" s="252"/>
      <c r="P202" s="252"/>
      <c r="Q202" s="252"/>
      <c r="R202" s="252"/>
      <c r="S202" s="252"/>
      <c r="T202" s="25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4" t="s">
        <v>198</v>
      </c>
      <c r="AU202" s="254" t="s">
        <v>82</v>
      </c>
      <c r="AV202" s="14" t="s">
        <v>82</v>
      </c>
      <c r="AW202" s="14" t="s">
        <v>35</v>
      </c>
      <c r="AX202" s="14" t="s">
        <v>73</v>
      </c>
      <c r="AY202" s="254" t="s">
        <v>188</v>
      </c>
    </row>
    <row r="203" s="14" customFormat="1">
      <c r="A203" s="14"/>
      <c r="B203" s="244"/>
      <c r="C203" s="245"/>
      <c r="D203" s="235" t="s">
        <v>198</v>
      </c>
      <c r="E203" s="246" t="s">
        <v>19</v>
      </c>
      <c r="F203" s="247" t="s">
        <v>1094</v>
      </c>
      <c r="G203" s="245"/>
      <c r="H203" s="248">
        <v>0.79500000000000004</v>
      </c>
      <c r="I203" s="249"/>
      <c r="J203" s="245"/>
      <c r="K203" s="245"/>
      <c r="L203" s="250"/>
      <c r="M203" s="251"/>
      <c r="N203" s="252"/>
      <c r="O203" s="252"/>
      <c r="P203" s="252"/>
      <c r="Q203" s="252"/>
      <c r="R203" s="252"/>
      <c r="S203" s="252"/>
      <c r="T203" s="253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4" t="s">
        <v>198</v>
      </c>
      <c r="AU203" s="254" t="s">
        <v>82</v>
      </c>
      <c r="AV203" s="14" t="s">
        <v>82</v>
      </c>
      <c r="AW203" s="14" t="s">
        <v>35</v>
      </c>
      <c r="AX203" s="14" t="s">
        <v>73</v>
      </c>
      <c r="AY203" s="254" t="s">
        <v>188</v>
      </c>
    </row>
    <row r="204" s="14" customFormat="1">
      <c r="A204" s="14"/>
      <c r="B204" s="244"/>
      <c r="C204" s="245"/>
      <c r="D204" s="235" t="s">
        <v>198</v>
      </c>
      <c r="E204" s="246" t="s">
        <v>19</v>
      </c>
      <c r="F204" s="247" t="s">
        <v>809</v>
      </c>
      <c r="G204" s="245"/>
      <c r="H204" s="248">
        <v>-23.760000000000002</v>
      </c>
      <c r="I204" s="249"/>
      <c r="J204" s="245"/>
      <c r="K204" s="245"/>
      <c r="L204" s="250"/>
      <c r="M204" s="251"/>
      <c r="N204" s="252"/>
      <c r="O204" s="252"/>
      <c r="P204" s="252"/>
      <c r="Q204" s="252"/>
      <c r="R204" s="252"/>
      <c r="S204" s="252"/>
      <c r="T204" s="253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4" t="s">
        <v>198</v>
      </c>
      <c r="AU204" s="254" t="s">
        <v>82</v>
      </c>
      <c r="AV204" s="14" t="s">
        <v>82</v>
      </c>
      <c r="AW204" s="14" t="s">
        <v>35</v>
      </c>
      <c r="AX204" s="14" t="s">
        <v>73</v>
      </c>
      <c r="AY204" s="254" t="s">
        <v>188</v>
      </c>
    </row>
    <row r="205" s="14" customFormat="1">
      <c r="A205" s="14"/>
      <c r="B205" s="244"/>
      <c r="C205" s="245"/>
      <c r="D205" s="235" t="s">
        <v>198</v>
      </c>
      <c r="E205" s="246" t="s">
        <v>19</v>
      </c>
      <c r="F205" s="247" t="s">
        <v>811</v>
      </c>
      <c r="G205" s="245"/>
      <c r="H205" s="248">
        <v>0.89500000000000002</v>
      </c>
      <c r="I205" s="249"/>
      <c r="J205" s="245"/>
      <c r="K205" s="245"/>
      <c r="L205" s="250"/>
      <c r="M205" s="251"/>
      <c r="N205" s="252"/>
      <c r="O205" s="252"/>
      <c r="P205" s="252"/>
      <c r="Q205" s="252"/>
      <c r="R205" s="252"/>
      <c r="S205" s="252"/>
      <c r="T205" s="253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4" t="s">
        <v>198</v>
      </c>
      <c r="AU205" s="254" t="s">
        <v>82</v>
      </c>
      <c r="AV205" s="14" t="s">
        <v>82</v>
      </c>
      <c r="AW205" s="14" t="s">
        <v>35</v>
      </c>
      <c r="AX205" s="14" t="s">
        <v>73</v>
      </c>
      <c r="AY205" s="254" t="s">
        <v>188</v>
      </c>
    </row>
    <row r="206" s="14" customFormat="1">
      <c r="A206" s="14"/>
      <c r="B206" s="244"/>
      <c r="C206" s="245"/>
      <c r="D206" s="235" t="s">
        <v>198</v>
      </c>
      <c r="E206" s="246" t="s">
        <v>19</v>
      </c>
      <c r="F206" s="247" t="s">
        <v>1095</v>
      </c>
      <c r="G206" s="245"/>
      <c r="H206" s="248">
        <v>-1.6739999999999999</v>
      </c>
      <c r="I206" s="249"/>
      <c r="J206" s="245"/>
      <c r="K206" s="245"/>
      <c r="L206" s="250"/>
      <c r="M206" s="251"/>
      <c r="N206" s="252"/>
      <c r="O206" s="252"/>
      <c r="P206" s="252"/>
      <c r="Q206" s="252"/>
      <c r="R206" s="252"/>
      <c r="S206" s="252"/>
      <c r="T206" s="25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4" t="s">
        <v>198</v>
      </c>
      <c r="AU206" s="254" t="s">
        <v>82</v>
      </c>
      <c r="AV206" s="14" t="s">
        <v>82</v>
      </c>
      <c r="AW206" s="14" t="s">
        <v>35</v>
      </c>
      <c r="AX206" s="14" t="s">
        <v>73</v>
      </c>
      <c r="AY206" s="254" t="s">
        <v>188</v>
      </c>
    </row>
    <row r="207" s="15" customFormat="1">
      <c r="A207" s="15"/>
      <c r="B207" s="255"/>
      <c r="C207" s="256"/>
      <c r="D207" s="235" t="s">
        <v>198</v>
      </c>
      <c r="E207" s="257" t="s">
        <v>19</v>
      </c>
      <c r="F207" s="258" t="s">
        <v>229</v>
      </c>
      <c r="G207" s="256"/>
      <c r="H207" s="259">
        <v>174.66299999999998</v>
      </c>
      <c r="I207" s="260"/>
      <c r="J207" s="256"/>
      <c r="K207" s="256"/>
      <c r="L207" s="261"/>
      <c r="M207" s="262"/>
      <c r="N207" s="263"/>
      <c r="O207" s="263"/>
      <c r="P207" s="263"/>
      <c r="Q207" s="263"/>
      <c r="R207" s="263"/>
      <c r="S207" s="263"/>
      <c r="T207" s="264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5" t="s">
        <v>198</v>
      </c>
      <c r="AU207" s="265" t="s">
        <v>82</v>
      </c>
      <c r="AV207" s="15" t="s">
        <v>135</v>
      </c>
      <c r="AW207" s="15" t="s">
        <v>35</v>
      </c>
      <c r="AX207" s="15" t="s">
        <v>80</v>
      </c>
      <c r="AY207" s="265" t="s">
        <v>188</v>
      </c>
    </row>
    <row r="208" s="2" customFormat="1" ht="24.15" customHeight="1">
      <c r="A208" s="40"/>
      <c r="B208" s="41"/>
      <c r="C208" s="215" t="s">
        <v>8</v>
      </c>
      <c r="D208" s="215" t="s">
        <v>190</v>
      </c>
      <c r="E208" s="216" t="s">
        <v>823</v>
      </c>
      <c r="F208" s="217" t="s">
        <v>824</v>
      </c>
      <c r="G208" s="218" t="s">
        <v>243</v>
      </c>
      <c r="H208" s="219">
        <v>164.899</v>
      </c>
      <c r="I208" s="220"/>
      <c r="J208" s="221">
        <f>ROUND(I208*H208,2)</f>
        <v>0</v>
      </c>
      <c r="K208" s="217" t="s">
        <v>194</v>
      </c>
      <c r="L208" s="46"/>
      <c r="M208" s="222" t="s">
        <v>19</v>
      </c>
      <c r="N208" s="223" t="s">
        <v>44</v>
      </c>
      <c r="O208" s="86"/>
      <c r="P208" s="224">
        <f>O208*H208</f>
        <v>0</v>
      </c>
      <c r="Q208" s="224">
        <v>0.00088000000000000003</v>
      </c>
      <c r="R208" s="224">
        <f>Q208*H208</f>
        <v>0.14511112000000001</v>
      </c>
      <c r="S208" s="224">
        <v>0</v>
      </c>
      <c r="T208" s="225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6" t="s">
        <v>135</v>
      </c>
      <c r="AT208" s="226" t="s">
        <v>190</v>
      </c>
      <c r="AU208" s="226" t="s">
        <v>82</v>
      </c>
      <c r="AY208" s="19" t="s">
        <v>188</v>
      </c>
      <c r="BE208" s="227">
        <f>IF(N208="základní",J208,0)</f>
        <v>0</v>
      </c>
      <c r="BF208" s="227">
        <f>IF(N208="snížená",J208,0)</f>
        <v>0</v>
      </c>
      <c r="BG208" s="227">
        <f>IF(N208="zákl. přenesená",J208,0)</f>
        <v>0</v>
      </c>
      <c r="BH208" s="227">
        <f>IF(N208="sníž. přenesená",J208,0)</f>
        <v>0</v>
      </c>
      <c r="BI208" s="227">
        <f>IF(N208="nulová",J208,0)</f>
        <v>0</v>
      </c>
      <c r="BJ208" s="19" t="s">
        <v>80</v>
      </c>
      <c r="BK208" s="227">
        <f>ROUND(I208*H208,2)</f>
        <v>0</v>
      </c>
      <c r="BL208" s="19" t="s">
        <v>135</v>
      </c>
      <c r="BM208" s="226" t="s">
        <v>1097</v>
      </c>
    </row>
    <row r="209" s="2" customFormat="1">
      <c r="A209" s="40"/>
      <c r="B209" s="41"/>
      <c r="C209" s="42"/>
      <c r="D209" s="228" t="s">
        <v>196</v>
      </c>
      <c r="E209" s="42"/>
      <c r="F209" s="229" t="s">
        <v>826</v>
      </c>
      <c r="G209" s="42"/>
      <c r="H209" s="42"/>
      <c r="I209" s="230"/>
      <c r="J209" s="42"/>
      <c r="K209" s="42"/>
      <c r="L209" s="46"/>
      <c r="M209" s="231"/>
      <c r="N209" s="232"/>
      <c r="O209" s="86"/>
      <c r="P209" s="86"/>
      <c r="Q209" s="86"/>
      <c r="R209" s="86"/>
      <c r="S209" s="86"/>
      <c r="T209" s="87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196</v>
      </c>
      <c r="AU209" s="19" t="s">
        <v>82</v>
      </c>
    </row>
    <row r="210" s="13" customFormat="1">
      <c r="A210" s="13"/>
      <c r="B210" s="233"/>
      <c r="C210" s="234"/>
      <c r="D210" s="235" t="s">
        <v>198</v>
      </c>
      <c r="E210" s="236" t="s">
        <v>19</v>
      </c>
      <c r="F210" s="237" t="s">
        <v>1050</v>
      </c>
      <c r="G210" s="234"/>
      <c r="H210" s="236" t="s">
        <v>19</v>
      </c>
      <c r="I210" s="238"/>
      <c r="J210" s="234"/>
      <c r="K210" s="234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198</v>
      </c>
      <c r="AU210" s="243" t="s">
        <v>82</v>
      </c>
      <c r="AV210" s="13" t="s">
        <v>80</v>
      </c>
      <c r="AW210" s="13" t="s">
        <v>35</v>
      </c>
      <c r="AX210" s="13" t="s">
        <v>73</v>
      </c>
      <c r="AY210" s="243" t="s">
        <v>188</v>
      </c>
    </row>
    <row r="211" s="14" customFormat="1">
      <c r="A211" s="14"/>
      <c r="B211" s="244"/>
      <c r="C211" s="245"/>
      <c r="D211" s="235" t="s">
        <v>198</v>
      </c>
      <c r="E211" s="246" t="s">
        <v>19</v>
      </c>
      <c r="F211" s="247" t="s">
        <v>1091</v>
      </c>
      <c r="G211" s="245"/>
      <c r="H211" s="248">
        <v>178.048</v>
      </c>
      <c r="I211" s="249"/>
      <c r="J211" s="245"/>
      <c r="K211" s="245"/>
      <c r="L211" s="250"/>
      <c r="M211" s="251"/>
      <c r="N211" s="252"/>
      <c r="O211" s="252"/>
      <c r="P211" s="252"/>
      <c r="Q211" s="252"/>
      <c r="R211" s="252"/>
      <c r="S211" s="252"/>
      <c r="T211" s="253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4" t="s">
        <v>198</v>
      </c>
      <c r="AU211" s="254" t="s">
        <v>82</v>
      </c>
      <c r="AV211" s="14" t="s">
        <v>82</v>
      </c>
      <c r="AW211" s="14" t="s">
        <v>35</v>
      </c>
      <c r="AX211" s="14" t="s">
        <v>73</v>
      </c>
      <c r="AY211" s="254" t="s">
        <v>188</v>
      </c>
    </row>
    <row r="212" s="14" customFormat="1">
      <c r="A212" s="14"/>
      <c r="B212" s="244"/>
      <c r="C212" s="245"/>
      <c r="D212" s="235" t="s">
        <v>198</v>
      </c>
      <c r="E212" s="246" t="s">
        <v>19</v>
      </c>
      <c r="F212" s="247" t="s">
        <v>1098</v>
      </c>
      <c r="G212" s="245"/>
      <c r="H212" s="248">
        <v>9.8160000000000007</v>
      </c>
      <c r="I212" s="249"/>
      <c r="J212" s="245"/>
      <c r="K212" s="245"/>
      <c r="L212" s="250"/>
      <c r="M212" s="251"/>
      <c r="N212" s="252"/>
      <c r="O212" s="252"/>
      <c r="P212" s="252"/>
      <c r="Q212" s="252"/>
      <c r="R212" s="252"/>
      <c r="S212" s="252"/>
      <c r="T212" s="253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4" t="s">
        <v>198</v>
      </c>
      <c r="AU212" s="254" t="s">
        <v>82</v>
      </c>
      <c r="AV212" s="14" t="s">
        <v>82</v>
      </c>
      <c r="AW212" s="14" t="s">
        <v>35</v>
      </c>
      <c r="AX212" s="14" t="s">
        <v>73</v>
      </c>
      <c r="AY212" s="254" t="s">
        <v>188</v>
      </c>
    </row>
    <row r="213" s="14" customFormat="1">
      <c r="A213" s="14"/>
      <c r="B213" s="244"/>
      <c r="C213" s="245"/>
      <c r="D213" s="235" t="s">
        <v>198</v>
      </c>
      <c r="E213" s="246" t="s">
        <v>19</v>
      </c>
      <c r="F213" s="247" t="s">
        <v>1094</v>
      </c>
      <c r="G213" s="245"/>
      <c r="H213" s="248">
        <v>0.79500000000000004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198</v>
      </c>
      <c r="AU213" s="254" t="s">
        <v>82</v>
      </c>
      <c r="AV213" s="14" t="s">
        <v>82</v>
      </c>
      <c r="AW213" s="14" t="s">
        <v>35</v>
      </c>
      <c r="AX213" s="14" t="s">
        <v>73</v>
      </c>
      <c r="AY213" s="254" t="s">
        <v>188</v>
      </c>
    </row>
    <row r="214" s="14" customFormat="1">
      <c r="A214" s="14"/>
      <c r="B214" s="244"/>
      <c r="C214" s="245"/>
      <c r="D214" s="235" t="s">
        <v>198</v>
      </c>
      <c r="E214" s="246" t="s">
        <v>19</v>
      </c>
      <c r="F214" s="247" t="s">
        <v>809</v>
      </c>
      <c r="G214" s="245"/>
      <c r="H214" s="248">
        <v>-23.760000000000002</v>
      </c>
      <c r="I214" s="249"/>
      <c r="J214" s="245"/>
      <c r="K214" s="245"/>
      <c r="L214" s="250"/>
      <c r="M214" s="251"/>
      <c r="N214" s="252"/>
      <c r="O214" s="252"/>
      <c r="P214" s="252"/>
      <c r="Q214" s="252"/>
      <c r="R214" s="252"/>
      <c r="S214" s="252"/>
      <c r="T214" s="253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4" t="s">
        <v>198</v>
      </c>
      <c r="AU214" s="254" t="s">
        <v>82</v>
      </c>
      <c r="AV214" s="14" t="s">
        <v>82</v>
      </c>
      <c r="AW214" s="14" t="s">
        <v>35</v>
      </c>
      <c r="AX214" s="14" t="s">
        <v>73</v>
      </c>
      <c r="AY214" s="254" t="s">
        <v>188</v>
      </c>
    </row>
    <row r="215" s="15" customFormat="1">
      <c r="A215" s="15"/>
      <c r="B215" s="255"/>
      <c r="C215" s="256"/>
      <c r="D215" s="235" t="s">
        <v>198</v>
      </c>
      <c r="E215" s="257" t="s">
        <v>19</v>
      </c>
      <c r="F215" s="258" t="s">
        <v>229</v>
      </c>
      <c r="G215" s="256"/>
      <c r="H215" s="259">
        <v>164.899</v>
      </c>
      <c r="I215" s="260"/>
      <c r="J215" s="256"/>
      <c r="K215" s="256"/>
      <c r="L215" s="261"/>
      <c r="M215" s="262"/>
      <c r="N215" s="263"/>
      <c r="O215" s="263"/>
      <c r="P215" s="263"/>
      <c r="Q215" s="263"/>
      <c r="R215" s="263"/>
      <c r="S215" s="263"/>
      <c r="T215" s="264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5" t="s">
        <v>198</v>
      </c>
      <c r="AU215" s="265" t="s">
        <v>82</v>
      </c>
      <c r="AV215" s="15" t="s">
        <v>135</v>
      </c>
      <c r="AW215" s="15" t="s">
        <v>35</v>
      </c>
      <c r="AX215" s="15" t="s">
        <v>80</v>
      </c>
      <c r="AY215" s="265" t="s">
        <v>188</v>
      </c>
    </row>
    <row r="216" s="2" customFormat="1" ht="24.15" customHeight="1">
      <c r="A216" s="40"/>
      <c r="B216" s="41"/>
      <c r="C216" s="215" t="s">
        <v>342</v>
      </c>
      <c r="D216" s="215" t="s">
        <v>190</v>
      </c>
      <c r="E216" s="216" t="s">
        <v>830</v>
      </c>
      <c r="F216" s="217" t="s">
        <v>831</v>
      </c>
      <c r="G216" s="218" t="s">
        <v>243</v>
      </c>
      <c r="H216" s="219">
        <v>164.899</v>
      </c>
      <c r="I216" s="220"/>
      <c r="J216" s="221">
        <f>ROUND(I216*H216,2)</f>
        <v>0</v>
      </c>
      <c r="K216" s="217" t="s">
        <v>194</v>
      </c>
      <c r="L216" s="46"/>
      <c r="M216" s="222" t="s">
        <v>19</v>
      </c>
      <c r="N216" s="223" t="s">
        <v>44</v>
      </c>
      <c r="O216" s="86"/>
      <c r="P216" s="224">
        <f>O216*H216</f>
        <v>0</v>
      </c>
      <c r="Q216" s="224">
        <v>0</v>
      </c>
      <c r="R216" s="224">
        <f>Q216*H216</f>
        <v>0</v>
      </c>
      <c r="S216" s="224">
        <v>0</v>
      </c>
      <c r="T216" s="225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6" t="s">
        <v>135</v>
      </c>
      <c r="AT216" s="226" t="s">
        <v>190</v>
      </c>
      <c r="AU216" s="226" t="s">
        <v>82</v>
      </c>
      <c r="AY216" s="19" t="s">
        <v>188</v>
      </c>
      <c r="BE216" s="227">
        <f>IF(N216="základní",J216,0)</f>
        <v>0</v>
      </c>
      <c r="BF216" s="227">
        <f>IF(N216="snížená",J216,0)</f>
        <v>0</v>
      </c>
      <c r="BG216" s="227">
        <f>IF(N216="zákl. přenesená",J216,0)</f>
        <v>0</v>
      </c>
      <c r="BH216" s="227">
        <f>IF(N216="sníž. přenesená",J216,0)</f>
        <v>0</v>
      </c>
      <c r="BI216" s="227">
        <f>IF(N216="nulová",J216,0)</f>
        <v>0</v>
      </c>
      <c r="BJ216" s="19" t="s">
        <v>80</v>
      </c>
      <c r="BK216" s="227">
        <f>ROUND(I216*H216,2)</f>
        <v>0</v>
      </c>
      <c r="BL216" s="19" t="s">
        <v>135</v>
      </c>
      <c r="BM216" s="226" t="s">
        <v>1099</v>
      </c>
    </row>
    <row r="217" s="2" customFormat="1">
      <c r="A217" s="40"/>
      <c r="B217" s="41"/>
      <c r="C217" s="42"/>
      <c r="D217" s="228" t="s">
        <v>196</v>
      </c>
      <c r="E217" s="42"/>
      <c r="F217" s="229" t="s">
        <v>833</v>
      </c>
      <c r="G217" s="42"/>
      <c r="H217" s="42"/>
      <c r="I217" s="230"/>
      <c r="J217" s="42"/>
      <c r="K217" s="42"/>
      <c r="L217" s="46"/>
      <c r="M217" s="231"/>
      <c r="N217" s="232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196</v>
      </c>
      <c r="AU217" s="19" t="s">
        <v>82</v>
      </c>
    </row>
    <row r="218" s="13" customFormat="1">
      <c r="A218" s="13"/>
      <c r="B218" s="233"/>
      <c r="C218" s="234"/>
      <c r="D218" s="235" t="s">
        <v>198</v>
      </c>
      <c r="E218" s="236" t="s">
        <v>19</v>
      </c>
      <c r="F218" s="237" t="s">
        <v>1050</v>
      </c>
      <c r="G218" s="234"/>
      <c r="H218" s="236" t="s">
        <v>19</v>
      </c>
      <c r="I218" s="238"/>
      <c r="J218" s="234"/>
      <c r="K218" s="234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198</v>
      </c>
      <c r="AU218" s="243" t="s">
        <v>82</v>
      </c>
      <c r="AV218" s="13" t="s">
        <v>80</v>
      </c>
      <c r="AW218" s="13" t="s">
        <v>35</v>
      </c>
      <c r="AX218" s="13" t="s">
        <v>73</v>
      </c>
      <c r="AY218" s="243" t="s">
        <v>188</v>
      </c>
    </row>
    <row r="219" s="14" customFormat="1">
      <c r="A219" s="14"/>
      <c r="B219" s="244"/>
      <c r="C219" s="245"/>
      <c r="D219" s="235" t="s">
        <v>198</v>
      </c>
      <c r="E219" s="246" t="s">
        <v>19</v>
      </c>
      <c r="F219" s="247" t="s">
        <v>1091</v>
      </c>
      <c r="G219" s="245"/>
      <c r="H219" s="248">
        <v>178.048</v>
      </c>
      <c r="I219" s="249"/>
      <c r="J219" s="245"/>
      <c r="K219" s="245"/>
      <c r="L219" s="250"/>
      <c r="M219" s="251"/>
      <c r="N219" s="252"/>
      <c r="O219" s="252"/>
      <c r="P219" s="252"/>
      <c r="Q219" s="252"/>
      <c r="R219" s="252"/>
      <c r="S219" s="252"/>
      <c r="T219" s="253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4" t="s">
        <v>198</v>
      </c>
      <c r="AU219" s="254" t="s">
        <v>82</v>
      </c>
      <c r="AV219" s="14" t="s">
        <v>82</v>
      </c>
      <c r="AW219" s="14" t="s">
        <v>35</v>
      </c>
      <c r="AX219" s="14" t="s">
        <v>73</v>
      </c>
      <c r="AY219" s="254" t="s">
        <v>188</v>
      </c>
    </row>
    <row r="220" s="14" customFormat="1">
      <c r="A220" s="14"/>
      <c r="B220" s="244"/>
      <c r="C220" s="245"/>
      <c r="D220" s="235" t="s">
        <v>198</v>
      </c>
      <c r="E220" s="246" t="s">
        <v>19</v>
      </c>
      <c r="F220" s="247" t="s">
        <v>1098</v>
      </c>
      <c r="G220" s="245"/>
      <c r="H220" s="248">
        <v>9.8160000000000007</v>
      </c>
      <c r="I220" s="249"/>
      <c r="J220" s="245"/>
      <c r="K220" s="245"/>
      <c r="L220" s="250"/>
      <c r="M220" s="251"/>
      <c r="N220" s="252"/>
      <c r="O220" s="252"/>
      <c r="P220" s="252"/>
      <c r="Q220" s="252"/>
      <c r="R220" s="252"/>
      <c r="S220" s="252"/>
      <c r="T220" s="25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4" t="s">
        <v>198</v>
      </c>
      <c r="AU220" s="254" t="s">
        <v>82</v>
      </c>
      <c r="AV220" s="14" t="s">
        <v>82</v>
      </c>
      <c r="AW220" s="14" t="s">
        <v>35</v>
      </c>
      <c r="AX220" s="14" t="s">
        <v>73</v>
      </c>
      <c r="AY220" s="254" t="s">
        <v>188</v>
      </c>
    </row>
    <row r="221" s="14" customFormat="1">
      <c r="A221" s="14"/>
      <c r="B221" s="244"/>
      <c r="C221" s="245"/>
      <c r="D221" s="235" t="s">
        <v>198</v>
      </c>
      <c r="E221" s="246" t="s">
        <v>19</v>
      </c>
      <c r="F221" s="247" t="s">
        <v>1094</v>
      </c>
      <c r="G221" s="245"/>
      <c r="H221" s="248">
        <v>0.79500000000000004</v>
      </c>
      <c r="I221" s="249"/>
      <c r="J221" s="245"/>
      <c r="K221" s="245"/>
      <c r="L221" s="250"/>
      <c r="M221" s="251"/>
      <c r="N221" s="252"/>
      <c r="O221" s="252"/>
      <c r="P221" s="252"/>
      <c r="Q221" s="252"/>
      <c r="R221" s="252"/>
      <c r="S221" s="252"/>
      <c r="T221" s="253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4" t="s">
        <v>198</v>
      </c>
      <c r="AU221" s="254" t="s">
        <v>82</v>
      </c>
      <c r="AV221" s="14" t="s">
        <v>82</v>
      </c>
      <c r="AW221" s="14" t="s">
        <v>35</v>
      </c>
      <c r="AX221" s="14" t="s">
        <v>73</v>
      </c>
      <c r="AY221" s="254" t="s">
        <v>188</v>
      </c>
    </row>
    <row r="222" s="14" customFormat="1">
      <c r="A222" s="14"/>
      <c r="B222" s="244"/>
      <c r="C222" s="245"/>
      <c r="D222" s="235" t="s">
        <v>198</v>
      </c>
      <c r="E222" s="246" t="s">
        <v>19</v>
      </c>
      <c r="F222" s="247" t="s">
        <v>809</v>
      </c>
      <c r="G222" s="245"/>
      <c r="H222" s="248">
        <v>-23.760000000000002</v>
      </c>
      <c r="I222" s="249"/>
      <c r="J222" s="245"/>
      <c r="K222" s="245"/>
      <c r="L222" s="250"/>
      <c r="M222" s="251"/>
      <c r="N222" s="252"/>
      <c r="O222" s="252"/>
      <c r="P222" s="252"/>
      <c r="Q222" s="252"/>
      <c r="R222" s="252"/>
      <c r="S222" s="252"/>
      <c r="T222" s="253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4" t="s">
        <v>198</v>
      </c>
      <c r="AU222" s="254" t="s">
        <v>82</v>
      </c>
      <c r="AV222" s="14" t="s">
        <v>82</v>
      </c>
      <c r="AW222" s="14" t="s">
        <v>35</v>
      </c>
      <c r="AX222" s="14" t="s">
        <v>73</v>
      </c>
      <c r="AY222" s="254" t="s">
        <v>188</v>
      </c>
    </row>
    <row r="223" s="15" customFormat="1">
      <c r="A223" s="15"/>
      <c r="B223" s="255"/>
      <c r="C223" s="256"/>
      <c r="D223" s="235" t="s">
        <v>198</v>
      </c>
      <c r="E223" s="257" t="s">
        <v>19</v>
      </c>
      <c r="F223" s="258" t="s">
        <v>229</v>
      </c>
      <c r="G223" s="256"/>
      <c r="H223" s="259">
        <v>164.899</v>
      </c>
      <c r="I223" s="260"/>
      <c r="J223" s="256"/>
      <c r="K223" s="256"/>
      <c r="L223" s="261"/>
      <c r="M223" s="262"/>
      <c r="N223" s="263"/>
      <c r="O223" s="263"/>
      <c r="P223" s="263"/>
      <c r="Q223" s="263"/>
      <c r="R223" s="263"/>
      <c r="S223" s="263"/>
      <c r="T223" s="264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5" t="s">
        <v>198</v>
      </c>
      <c r="AU223" s="265" t="s">
        <v>82</v>
      </c>
      <c r="AV223" s="15" t="s">
        <v>135</v>
      </c>
      <c r="AW223" s="15" t="s">
        <v>35</v>
      </c>
      <c r="AX223" s="15" t="s">
        <v>80</v>
      </c>
      <c r="AY223" s="265" t="s">
        <v>188</v>
      </c>
    </row>
    <row r="224" s="2" customFormat="1" ht="44.25" customHeight="1">
      <c r="A224" s="40"/>
      <c r="B224" s="41"/>
      <c r="C224" s="215" t="s">
        <v>348</v>
      </c>
      <c r="D224" s="215" t="s">
        <v>190</v>
      </c>
      <c r="E224" s="216" t="s">
        <v>843</v>
      </c>
      <c r="F224" s="217" t="s">
        <v>844</v>
      </c>
      <c r="G224" s="218" t="s">
        <v>345</v>
      </c>
      <c r="H224" s="219">
        <v>5.7030000000000003</v>
      </c>
      <c r="I224" s="220"/>
      <c r="J224" s="221">
        <f>ROUND(I224*H224,2)</f>
        <v>0</v>
      </c>
      <c r="K224" s="217" t="s">
        <v>194</v>
      </c>
      <c r="L224" s="46"/>
      <c r="M224" s="222" t="s">
        <v>19</v>
      </c>
      <c r="N224" s="223" t="s">
        <v>44</v>
      </c>
      <c r="O224" s="86"/>
      <c r="P224" s="224">
        <f>O224*H224</f>
        <v>0</v>
      </c>
      <c r="Q224" s="224">
        <v>1.05555</v>
      </c>
      <c r="R224" s="224">
        <f>Q224*H224</f>
        <v>6.0198016500000007</v>
      </c>
      <c r="S224" s="224">
        <v>0</v>
      </c>
      <c r="T224" s="225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6" t="s">
        <v>135</v>
      </c>
      <c r="AT224" s="226" t="s">
        <v>190</v>
      </c>
      <c r="AU224" s="226" t="s">
        <v>82</v>
      </c>
      <c r="AY224" s="19" t="s">
        <v>188</v>
      </c>
      <c r="BE224" s="227">
        <f>IF(N224="základní",J224,0)</f>
        <v>0</v>
      </c>
      <c r="BF224" s="227">
        <f>IF(N224="snížená",J224,0)</f>
        <v>0</v>
      </c>
      <c r="BG224" s="227">
        <f>IF(N224="zákl. přenesená",J224,0)</f>
        <v>0</v>
      </c>
      <c r="BH224" s="227">
        <f>IF(N224="sníž. přenesená",J224,0)</f>
        <v>0</v>
      </c>
      <c r="BI224" s="227">
        <f>IF(N224="nulová",J224,0)</f>
        <v>0</v>
      </c>
      <c r="BJ224" s="19" t="s">
        <v>80</v>
      </c>
      <c r="BK224" s="227">
        <f>ROUND(I224*H224,2)</f>
        <v>0</v>
      </c>
      <c r="BL224" s="19" t="s">
        <v>135</v>
      </c>
      <c r="BM224" s="226" t="s">
        <v>1100</v>
      </c>
    </row>
    <row r="225" s="2" customFormat="1">
      <c r="A225" s="40"/>
      <c r="B225" s="41"/>
      <c r="C225" s="42"/>
      <c r="D225" s="228" t="s">
        <v>196</v>
      </c>
      <c r="E225" s="42"/>
      <c r="F225" s="229" t="s">
        <v>846</v>
      </c>
      <c r="G225" s="42"/>
      <c r="H225" s="42"/>
      <c r="I225" s="230"/>
      <c r="J225" s="42"/>
      <c r="K225" s="42"/>
      <c r="L225" s="46"/>
      <c r="M225" s="231"/>
      <c r="N225" s="232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196</v>
      </c>
      <c r="AU225" s="19" t="s">
        <v>82</v>
      </c>
    </row>
    <row r="226" s="14" customFormat="1">
      <c r="A226" s="14"/>
      <c r="B226" s="244"/>
      <c r="C226" s="245"/>
      <c r="D226" s="235" t="s">
        <v>198</v>
      </c>
      <c r="E226" s="246" t="s">
        <v>19</v>
      </c>
      <c r="F226" s="247" t="s">
        <v>1101</v>
      </c>
      <c r="G226" s="245"/>
      <c r="H226" s="248">
        <v>5.7030000000000003</v>
      </c>
      <c r="I226" s="249"/>
      <c r="J226" s="245"/>
      <c r="K226" s="245"/>
      <c r="L226" s="250"/>
      <c r="M226" s="251"/>
      <c r="N226" s="252"/>
      <c r="O226" s="252"/>
      <c r="P226" s="252"/>
      <c r="Q226" s="252"/>
      <c r="R226" s="252"/>
      <c r="S226" s="252"/>
      <c r="T226" s="25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4" t="s">
        <v>198</v>
      </c>
      <c r="AU226" s="254" t="s">
        <v>82</v>
      </c>
      <c r="AV226" s="14" t="s">
        <v>82</v>
      </c>
      <c r="AW226" s="14" t="s">
        <v>35</v>
      </c>
      <c r="AX226" s="14" t="s">
        <v>73</v>
      </c>
      <c r="AY226" s="254" t="s">
        <v>188</v>
      </c>
    </row>
    <row r="227" s="15" customFormat="1">
      <c r="A227" s="15"/>
      <c r="B227" s="255"/>
      <c r="C227" s="256"/>
      <c r="D227" s="235" t="s">
        <v>198</v>
      </c>
      <c r="E227" s="257" t="s">
        <v>19</v>
      </c>
      <c r="F227" s="258" t="s">
        <v>229</v>
      </c>
      <c r="G227" s="256"/>
      <c r="H227" s="259">
        <v>5.7030000000000003</v>
      </c>
      <c r="I227" s="260"/>
      <c r="J227" s="256"/>
      <c r="K227" s="256"/>
      <c r="L227" s="261"/>
      <c r="M227" s="262"/>
      <c r="N227" s="263"/>
      <c r="O227" s="263"/>
      <c r="P227" s="263"/>
      <c r="Q227" s="263"/>
      <c r="R227" s="263"/>
      <c r="S227" s="263"/>
      <c r="T227" s="264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5" t="s">
        <v>198</v>
      </c>
      <c r="AU227" s="265" t="s">
        <v>82</v>
      </c>
      <c r="AV227" s="15" t="s">
        <v>135</v>
      </c>
      <c r="AW227" s="15" t="s">
        <v>35</v>
      </c>
      <c r="AX227" s="15" t="s">
        <v>80</v>
      </c>
      <c r="AY227" s="265" t="s">
        <v>188</v>
      </c>
    </row>
    <row r="228" s="2" customFormat="1" ht="33" customHeight="1">
      <c r="A228" s="40"/>
      <c r="B228" s="41"/>
      <c r="C228" s="215" t="s">
        <v>355</v>
      </c>
      <c r="D228" s="215" t="s">
        <v>190</v>
      </c>
      <c r="E228" s="216" t="s">
        <v>1102</v>
      </c>
      <c r="F228" s="217" t="s">
        <v>1103</v>
      </c>
      <c r="G228" s="218" t="s">
        <v>193</v>
      </c>
      <c r="H228" s="219">
        <v>6.2960000000000003</v>
      </c>
      <c r="I228" s="220"/>
      <c r="J228" s="221">
        <f>ROUND(I228*H228,2)</f>
        <v>0</v>
      </c>
      <c r="K228" s="217" t="s">
        <v>194</v>
      </c>
      <c r="L228" s="46"/>
      <c r="M228" s="222" t="s">
        <v>19</v>
      </c>
      <c r="N228" s="223" t="s">
        <v>44</v>
      </c>
      <c r="O228" s="86"/>
      <c r="P228" s="224">
        <f>O228*H228</f>
        <v>0</v>
      </c>
      <c r="Q228" s="224">
        <v>2.45336</v>
      </c>
      <c r="R228" s="224">
        <f>Q228*H228</f>
        <v>15.446354560000001</v>
      </c>
      <c r="S228" s="224">
        <v>0</v>
      </c>
      <c r="T228" s="225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6" t="s">
        <v>135</v>
      </c>
      <c r="AT228" s="226" t="s">
        <v>190</v>
      </c>
      <c r="AU228" s="226" t="s">
        <v>82</v>
      </c>
      <c r="AY228" s="19" t="s">
        <v>188</v>
      </c>
      <c r="BE228" s="227">
        <f>IF(N228="základní",J228,0)</f>
        <v>0</v>
      </c>
      <c r="BF228" s="227">
        <f>IF(N228="snížená",J228,0)</f>
        <v>0</v>
      </c>
      <c r="BG228" s="227">
        <f>IF(N228="zákl. přenesená",J228,0)</f>
        <v>0</v>
      </c>
      <c r="BH228" s="227">
        <f>IF(N228="sníž. přenesená",J228,0)</f>
        <v>0</v>
      </c>
      <c r="BI228" s="227">
        <f>IF(N228="nulová",J228,0)</f>
        <v>0</v>
      </c>
      <c r="BJ228" s="19" t="s">
        <v>80</v>
      </c>
      <c r="BK228" s="227">
        <f>ROUND(I228*H228,2)</f>
        <v>0</v>
      </c>
      <c r="BL228" s="19" t="s">
        <v>135</v>
      </c>
      <c r="BM228" s="226" t="s">
        <v>1104</v>
      </c>
    </row>
    <row r="229" s="2" customFormat="1">
      <c r="A229" s="40"/>
      <c r="B229" s="41"/>
      <c r="C229" s="42"/>
      <c r="D229" s="228" t="s">
        <v>196</v>
      </c>
      <c r="E229" s="42"/>
      <c r="F229" s="229" t="s">
        <v>1105</v>
      </c>
      <c r="G229" s="42"/>
      <c r="H229" s="42"/>
      <c r="I229" s="230"/>
      <c r="J229" s="42"/>
      <c r="K229" s="42"/>
      <c r="L229" s="46"/>
      <c r="M229" s="231"/>
      <c r="N229" s="232"/>
      <c r="O229" s="86"/>
      <c r="P229" s="86"/>
      <c r="Q229" s="86"/>
      <c r="R229" s="86"/>
      <c r="S229" s="86"/>
      <c r="T229" s="87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196</v>
      </c>
      <c r="AU229" s="19" t="s">
        <v>82</v>
      </c>
    </row>
    <row r="230" s="13" customFormat="1">
      <c r="A230" s="13"/>
      <c r="B230" s="233"/>
      <c r="C230" s="234"/>
      <c r="D230" s="235" t="s">
        <v>198</v>
      </c>
      <c r="E230" s="236" t="s">
        <v>19</v>
      </c>
      <c r="F230" s="237" t="s">
        <v>1050</v>
      </c>
      <c r="G230" s="234"/>
      <c r="H230" s="236" t="s">
        <v>19</v>
      </c>
      <c r="I230" s="238"/>
      <c r="J230" s="234"/>
      <c r="K230" s="234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198</v>
      </c>
      <c r="AU230" s="243" t="s">
        <v>82</v>
      </c>
      <c r="AV230" s="13" t="s">
        <v>80</v>
      </c>
      <c r="AW230" s="13" t="s">
        <v>35</v>
      </c>
      <c r="AX230" s="13" t="s">
        <v>73</v>
      </c>
      <c r="AY230" s="243" t="s">
        <v>188</v>
      </c>
    </row>
    <row r="231" s="14" customFormat="1">
      <c r="A231" s="14"/>
      <c r="B231" s="244"/>
      <c r="C231" s="245"/>
      <c r="D231" s="235" t="s">
        <v>198</v>
      </c>
      <c r="E231" s="246" t="s">
        <v>19</v>
      </c>
      <c r="F231" s="247" t="s">
        <v>1106</v>
      </c>
      <c r="G231" s="245"/>
      <c r="H231" s="248">
        <v>2.1749999999999998</v>
      </c>
      <c r="I231" s="249"/>
      <c r="J231" s="245"/>
      <c r="K231" s="245"/>
      <c r="L231" s="250"/>
      <c r="M231" s="251"/>
      <c r="N231" s="252"/>
      <c r="O231" s="252"/>
      <c r="P231" s="252"/>
      <c r="Q231" s="252"/>
      <c r="R231" s="252"/>
      <c r="S231" s="252"/>
      <c r="T231" s="253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4" t="s">
        <v>198</v>
      </c>
      <c r="AU231" s="254" t="s">
        <v>82</v>
      </c>
      <c r="AV231" s="14" t="s">
        <v>82</v>
      </c>
      <c r="AW231" s="14" t="s">
        <v>35</v>
      </c>
      <c r="AX231" s="14" t="s">
        <v>73</v>
      </c>
      <c r="AY231" s="254" t="s">
        <v>188</v>
      </c>
    </row>
    <row r="232" s="14" customFormat="1">
      <c r="A232" s="14"/>
      <c r="B232" s="244"/>
      <c r="C232" s="245"/>
      <c r="D232" s="235" t="s">
        <v>198</v>
      </c>
      <c r="E232" s="246" t="s">
        <v>19</v>
      </c>
      <c r="F232" s="247" t="s">
        <v>1107</v>
      </c>
      <c r="G232" s="245"/>
      <c r="H232" s="248">
        <v>1.946</v>
      </c>
      <c r="I232" s="249"/>
      <c r="J232" s="245"/>
      <c r="K232" s="245"/>
      <c r="L232" s="250"/>
      <c r="M232" s="251"/>
      <c r="N232" s="252"/>
      <c r="O232" s="252"/>
      <c r="P232" s="252"/>
      <c r="Q232" s="252"/>
      <c r="R232" s="252"/>
      <c r="S232" s="252"/>
      <c r="T232" s="253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4" t="s">
        <v>198</v>
      </c>
      <c r="AU232" s="254" t="s">
        <v>82</v>
      </c>
      <c r="AV232" s="14" t="s">
        <v>82</v>
      </c>
      <c r="AW232" s="14" t="s">
        <v>35</v>
      </c>
      <c r="AX232" s="14" t="s">
        <v>73</v>
      </c>
      <c r="AY232" s="254" t="s">
        <v>188</v>
      </c>
    </row>
    <row r="233" s="14" customFormat="1">
      <c r="A233" s="14"/>
      <c r="B233" s="244"/>
      <c r="C233" s="245"/>
      <c r="D233" s="235" t="s">
        <v>198</v>
      </c>
      <c r="E233" s="246" t="s">
        <v>19</v>
      </c>
      <c r="F233" s="247" t="s">
        <v>1106</v>
      </c>
      <c r="G233" s="245"/>
      <c r="H233" s="248">
        <v>2.1749999999999998</v>
      </c>
      <c r="I233" s="249"/>
      <c r="J233" s="245"/>
      <c r="K233" s="245"/>
      <c r="L233" s="250"/>
      <c r="M233" s="251"/>
      <c r="N233" s="252"/>
      <c r="O233" s="252"/>
      <c r="P233" s="252"/>
      <c r="Q233" s="252"/>
      <c r="R233" s="252"/>
      <c r="S233" s="252"/>
      <c r="T233" s="253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4" t="s">
        <v>198</v>
      </c>
      <c r="AU233" s="254" t="s">
        <v>82</v>
      </c>
      <c r="AV233" s="14" t="s">
        <v>82</v>
      </c>
      <c r="AW233" s="14" t="s">
        <v>35</v>
      </c>
      <c r="AX233" s="14" t="s">
        <v>73</v>
      </c>
      <c r="AY233" s="254" t="s">
        <v>188</v>
      </c>
    </row>
    <row r="234" s="15" customFormat="1">
      <c r="A234" s="15"/>
      <c r="B234" s="255"/>
      <c r="C234" s="256"/>
      <c r="D234" s="235" t="s">
        <v>198</v>
      </c>
      <c r="E234" s="257" t="s">
        <v>19</v>
      </c>
      <c r="F234" s="258" t="s">
        <v>229</v>
      </c>
      <c r="G234" s="256"/>
      <c r="H234" s="259">
        <v>6.2959999999999994</v>
      </c>
      <c r="I234" s="260"/>
      <c r="J234" s="256"/>
      <c r="K234" s="256"/>
      <c r="L234" s="261"/>
      <c r="M234" s="262"/>
      <c r="N234" s="263"/>
      <c r="O234" s="263"/>
      <c r="P234" s="263"/>
      <c r="Q234" s="263"/>
      <c r="R234" s="263"/>
      <c r="S234" s="263"/>
      <c r="T234" s="264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65" t="s">
        <v>198</v>
      </c>
      <c r="AU234" s="265" t="s">
        <v>82</v>
      </c>
      <c r="AV234" s="15" t="s">
        <v>135</v>
      </c>
      <c r="AW234" s="15" t="s">
        <v>35</v>
      </c>
      <c r="AX234" s="15" t="s">
        <v>80</v>
      </c>
      <c r="AY234" s="265" t="s">
        <v>188</v>
      </c>
    </row>
    <row r="235" s="2" customFormat="1" ht="24.15" customHeight="1">
      <c r="A235" s="40"/>
      <c r="B235" s="41"/>
      <c r="C235" s="215" t="s">
        <v>361</v>
      </c>
      <c r="D235" s="215" t="s">
        <v>190</v>
      </c>
      <c r="E235" s="216" t="s">
        <v>861</v>
      </c>
      <c r="F235" s="217" t="s">
        <v>862</v>
      </c>
      <c r="G235" s="218" t="s">
        <v>243</v>
      </c>
      <c r="H235" s="219">
        <v>46.764000000000003</v>
      </c>
      <c r="I235" s="220"/>
      <c r="J235" s="221">
        <f>ROUND(I235*H235,2)</f>
        <v>0</v>
      </c>
      <c r="K235" s="217" t="s">
        <v>194</v>
      </c>
      <c r="L235" s="46"/>
      <c r="M235" s="222" t="s">
        <v>19</v>
      </c>
      <c r="N235" s="223" t="s">
        <v>44</v>
      </c>
      <c r="O235" s="86"/>
      <c r="P235" s="224">
        <f>O235*H235</f>
        <v>0</v>
      </c>
      <c r="Q235" s="224">
        <v>0.0066299999999999996</v>
      </c>
      <c r="R235" s="224">
        <f>Q235*H235</f>
        <v>0.31004532000000001</v>
      </c>
      <c r="S235" s="224">
        <v>0</v>
      </c>
      <c r="T235" s="225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6" t="s">
        <v>135</v>
      </c>
      <c r="AT235" s="226" t="s">
        <v>190</v>
      </c>
      <c r="AU235" s="226" t="s">
        <v>82</v>
      </c>
      <c r="AY235" s="19" t="s">
        <v>188</v>
      </c>
      <c r="BE235" s="227">
        <f>IF(N235="základní",J235,0)</f>
        <v>0</v>
      </c>
      <c r="BF235" s="227">
        <f>IF(N235="snížená",J235,0)</f>
        <v>0</v>
      </c>
      <c r="BG235" s="227">
        <f>IF(N235="zákl. přenesená",J235,0)</f>
        <v>0</v>
      </c>
      <c r="BH235" s="227">
        <f>IF(N235="sníž. přenesená",J235,0)</f>
        <v>0</v>
      </c>
      <c r="BI235" s="227">
        <f>IF(N235="nulová",J235,0)</f>
        <v>0</v>
      </c>
      <c r="BJ235" s="19" t="s">
        <v>80</v>
      </c>
      <c r="BK235" s="227">
        <f>ROUND(I235*H235,2)</f>
        <v>0</v>
      </c>
      <c r="BL235" s="19" t="s">
        <v>135</v>
      </c>
      <c r="BM235" s="226" t="s">
        <v>1108</v>
      </c>
    </row>
    <row r="236" s="2" customFormat="1">
      <c r="A236" s="40"/>
      <c r="B236" s="41"/>
      <c r="C236" s="42"/>
      <c r="D236" s="228" t="s">
        <v>196</v>
      </c>
      <c r="E236" s="42"/>
      <c r="F236" s="229" t="s">
        <v>864</v>
      </c>
      <c r="G236" s="42"/>
      <c r="H236" s="42"/>
      <c r="I236" s="230"/>
      <c r="J236" s="42"/>
      <c r="K236" s="42"/>
      <c r="L236" s="46"/>
      <c r="M236" s="231"/>
      <c r="N236" s="232"/>
      <c r="O236" s="86"/>
      <c r="P236" s="86"/>
      <c r="Q236" s="86"/>
      <c r="R236" s="86"/>
      <c r="S236" s="86"/>
      <c r="T236" s="87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196</v>
      </c>
      <c r="AU236" s="19" t="s">
        <v>82</v>
      </c>
    </row>
    <row r="237" s="13" customFormat="1">
      <c r="A237" s="13"/>
      <c r="B237" s="233"/>
      <c r="C237" s="234"/>
      <c r="D237" s="235" t="s">
        <v>198</v>
      </c>
      <c r="E237" s="236" t="s">
        <v>19</v>
      </c>
      <c r="F237" s="237" t="s">
        <v>1050</v>
      </c>
      <c r="G237" s="234"/>
      <c r="H237" s="236" t="s">
        <v>19</v>
      </c>
      <c r="I237" s="238"/>
      <c r="J237" s="234"/>
      <c r="K237" s="234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198</v>
      </c>
      <c r="AU237" s="243" t="s">
        <v>82</v>
      </c>
      <c r="AV237" s="13" t="s">
        <v>80</v>
      </c>
      <c r="AW237" s="13" t="s">
        <v>35</v>
      </c>
      <c r="AX237" s="13" t="s">
        <v>73</v>
      </c>
      <c r="AY237" s="243" t="s">
        <v>188</v>
      </c>
    </row>
    <row r="238" s="14" customFormat="1">
      <c r="A238" s="14"/>
      <c r="B238" s="244"/>
      <c r="C238" s="245"/>
      <c r="D238" s="235" t="s">
        <v>198</v>
      </c>
      <c r="E238" s="246" t="s">
        <v>19</v>
      </c>
      <c r="F238" s="247" t="s">
        <v>1109</v>
      </c>
      <c r="G238" s="245"/>
      <c r="H238" s="248">
        <v>16.044</v>
      </c>
      <c r="I238" s="249"/>
      <c r="J238" s="245"/>
      <c r="K238" s="245"/>
      <c r="L238" s="250"/>
      <c r="M238" s="251"/>
      <c r="N238" s="252"/>
      <c r="O238" s="252"/>
      <c r="P238" s="252"/>
      <c r="Q238" s="252"/>
      <c r="R238" s="252"/>
      <c r="S238" s="252"/>
      <c r="T238" s="25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4" t="s">
        <v>198</v>
      </c>
      <c r="AU238" s="254" t="s">
        <v>82</v>
      </c>
      <c r="AV238" s="14" t="s">
        <v>82</v>
      </c>
      <c r="AW238" s="14" t="s">
        <v>35</v>
      </c>
      <c r="AX238" s="14" t="s">
        <v>73</v>
      </c>
      <c r="AY238" s="254" t="s">
        <v>188</v>
      </c>
    </row>
    <row r="239" s="14" customFormat="1">
      <c r="A239" s="14"/>
      <c r="B239" s="244"/>
      <c r="C239" s="245"/>
      <c r="D239" s="235" t="s">
        <v>198</v>
      </c>
      <c r="E239" s="246" t="s">
        <v>19</v>
      </c>
      <c r="F239" s="247" t="s">
        <v>1110</v>
      </c>
      <c r="G239" s="245"/>
      <c r="H239" s="248">
        <v>15.436</v>
      </c>
      <c r="I239" s="249"/>
      <c r="J239" s="245"/>
      <c r="K239" s="245"/>
      <c r="L239" s="250"/>
      <c r="M239" s="251"/>
      <c r="N239" s="252"/>
      <c r="O239" s="252"/>
      <c r="P239" s="252"/>
      <c r="Q239" s="252"/>
      <c r="R239" s="252"/>
      <c r="S239" s="252"/>
      <c r="T239" s="253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4" t="s">
        <v>198</v>
      </c>
      <c r="AU239" s="254" t="s">
        <v>82</v>
      </c>
      <c r="AV239" s="14" t="s">
        <v>82</v>
      </c>
      <c r="AW239" s="14" t="s">
        <v>35</v>
      </c>
      <c r="AX239" s="14" t="s">
        <v>73</v>
      </c>
      <c r="AY239" s="254" t="s">
        <v>188</v>
      </c>
    </row>
    <row r="240" s="14" customFormat="1">
      <c r="A240" s="14"/>
      <c r="B240" s="244"/>
      <c r="C240" s="245"/>
      <c r="D240" s="235" t="s">
        <v>198</v>
      </c>
      <c r="E240" s="246" t="s">
        <v>19</v>
      </c>
      <c r="F240" s="247" t="s">
        <v>1111</v>
      </c>
      <c r="G240" s="245"/>
      <c r="H240" s="248">
        <v>15.284000000000001</v>
      </c>
      <c r="I240" s="249"/>
      <c r="J240" s="245"/>
      <c r="K240" s="245"/>
      <c r="L240" s="250"/>
      <c r="M240" s="251"/>
      <c r="N240" s="252"/>
      <c r="O240" s="252"/>
      <c r="P240" s="252"/>
      <c r="Q240" s="252"/>
      <c r="R240" s="252"/>
      <c r="S240" s="252"/>
      <c r="T240" s="253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4" t="s">
        <v>198</v>
      </c>
      <c r="AU240" s="254" t="s">
        <v>82</v>
      </c>
      <c r="AV240" s="14" t="s">
        <v>82</v>
      </c>
      <c r="AW240" s="14" t="s">
        <v>35</v>
      </c>
      <c r="AX240" s="14" t="s">
        <v>73</v>
      </c>
      <c r="AY240" s="254" t="s">
        <v>188</v>
      </c>
    </row>
    <row r="241" s="15" customFormat="1">
      <c r="A241" s="15"/>
      <c r="B241" s="255"/>
      <c r="C241" s="256"/>
      <c r="D241" s="235" t="s">
        <v>198</v>
      </c>
      <c r="E241" s="257" t="s">
        <v>19</v>
      </c>
      <c r="F241" s="258" t="s">
        <v>229</v>
      </c>
      <c r="G241" s="256"/>
      <c r="H241" s="259">
        <v>46.764000000000003</v>
      </c>
      <c r="I241" s="260"/>
      <c r="J241" s="256"/>
      <c r="K241" s="256"/>
      <c r="L241" s="261"/>
      <c r="M241" s="262"/>
      <c r="N241" s="263"/>
      <c r="O241" s="263"/>
      <c r="P241" s="263"/>
      <c r="Q241" s="263"/>
      <c r="R241" s="263"/>
      <c r="S241" s="263"/>
      <c r="T241" s="264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5" t="s">
        <v>198</v>
      </c>
      <c r="AU241" s="265" t="s">
        <v>82</v>
      </c>
      <c r="AV241" s="15" t="s">
        <v>135</v>
      </c>
      <c r="AW241" s="15" t="s">
        <v>35</v>
      </c>
      <c r="AX241" s="15" t="s">
        <v>80</v>
      </c>
      <c r="AY241" s="265" t="s">
        <v>188</v>
      </c>
    </row>
    <row r="242" s="2" customFormat="1" ht="24.15" customHeight="1">
      <c r="A242" s="40"/>
      <c r="B242" s="41"/>
      <c r="C242" s="215" t="s">
        <v>375</v>
      </c>
      <c r="D242" s="215" t="s">
        <v>190</v>
      </c>
      <c r="E242" s="216" t="s">
        <v>879</v>
      </c>
      <c r="F242" s="217" t="s">
        <v>880</v>
      </c>
      <c r="G242" s="218" t="s">
        <v>243</v>
      </c>
      <c r="H242" s="219">
        <v>46.764000000000003</v>
      </c>
      <c r="I242" s="220"/>
      <c r="J242" s="221">
        <f>ROUND(I242*H242,2)</f>
        <v>0</v>
      </c>
      <c r="K242" s="217" t="s">
        <v>194</v>
      </c>
      <c r="L242" s="46"/>
      <c r="M242" s="222" t="s">
        <v>19</v>
      </c>
      <c r="N242" s="223" t="s">
        <v>44</v>
      </c>
      <c r="O242" s="86"/>
      <c r="P242" s="224">
        <f>O242*H242</f>
        <v>0</v>
      </c>
      <c r="Q242" s="224">
        <v>0</v>
      </c>
      <c r="R242" s="224">
        <f>Q242*H242</f>
        <v>0</v>
      </c>
      <c r="S242" s="224">
        <v>0</v>
      </c>
      <c r="T242" s="225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6" t="s">
        <v>135</v>
      </c>
      <c r="AT242" s="226" t="s">
        <v>190</v>
      </c>
      <c r="AU242" s="226" t="s">
        <v>82</v>
      </c>
      <c r="AY242" s="19" t="s">
        <v>188</v>
      </c>
      <c r="BE242" s="227">
        <f>IF(N242="základní",J242,0)</f>
        <v>0</v>
      </c>
      <c r="BF242" s="227">
        <f>IF(N242="snížená",J242,0)</f>
        <v>0</v>
      </c>
      <c r="BG242" s="227">
        <f>IF(N242="zákl. přenesená",J242,0)</f>
        <v>0</v>
      </c>
      <c r="BH242" s="227">
        <f>IF(N242="sníž. přenesená",J242,0)</f>
        <v>0</v>
      </c>
      <c r="BI242" s="227">
        <f>IF(N242="nulová",J242,0)</f>
        <v>0</v>
      </c>
      <c r="BJ242" s="19" t="s">
        <v>80</v>
      </c>
      <c r="BK242" s="227">
        <f>ROUND(I242*H242,2)</f>
        <v>0</v>
      </c>
      <c r="BL242" s="19" t="s">
        <v>135</v>
      </c>
      <c r="BM242" s="226" t="s">
        <v>1112</v>
      </c>
    </row>
    <row r="243" s="2" customFormat="1">
      <c r="A243" s="40"/>
      <c r="B243" s="41"/>
      <c r="C243" s="42"/>
      <c r="D243" s="228" t="s">
        <v>196</v>
      </c>
      <c r="E243" s="42"/>
      <c r="F243" s="229" t="s">
        <v>882</v>
      </c>
      <c r="G243" s="42"/>
      <c r="H243" s="42"/>
      <c r="I243" s="230"/>
      <c r="J243" s="42"/>
      <c r="K243" s="42"/>
      <c r="L243" s="46"/>
      <c r="M243" s="231"/>
      <c r="N243" s="232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196</v>
      </c>
      <c r="AU243" s="19" t="s">
        <v>82</v>
      </c>
    </row>
    <row r="244" s="13" customFormat="1">
      <c r="A244" s="13"/>
      <c r="B244" s="233"/>
      <c r="C244" s="234"/>
      <c r="D244" s="235" t="s">
        <v>198</v>
      </c>
      <c r="E244" s="236" t="s">
        <v>19</v>
      </c>
      <c r="F244" s="237" t="s">
        <v>1050</v>
      </c>
      <c r="G244" s="234"/>
      <c r="H244" s="236" t="s">
        <v>19</v>
      </c>
      <c r="I244" s="238"/>
      <c r="J244" s="234"/>
      <c r="K244" s="234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198</v>
      </c>
      <c r="AU244" s="243" t="s">
        <v>82</v>
      </c>
      <c r="AV244" s="13" t="s">
        <v>80</v>
      </c>
      <c r="AW244" s="13" t="s">
        <v>35</v>
      </c>
      <c r="AX244" s="13" t="s">
        <v>73</v>
      </c>
      <c r="AY244" s="243" t="s">
        <v>188</v>
      </c>
    </row>
    <row r="245" s="14" customFormat="1">
      <c r="A245" s="14"/>
      <c r="B245" s="244"/>
      <c r="C245" s="245"/>
      <c r="D245" s="235" t="s">
        <v>198</v>
      </c>
      <c r="E245" s="246" t="s">
        <v>19</v>
      </c>
      <c r="F245" s="247" t="s">
        <v>1109</v>
      </c>
      <c r="G245" s="245"/>
      <c r="H245" s="248">
        <v>16.044</v>
      </c>
      <c r="I245" s="249"/>
      <c r="J245" s="245"/>
      <c r="K245" s="245"/>
      <c r="L245" s="250"/>
      <c r="M245" s="251"/>
      <c r="N245" s="252"/>
      <c r="O245" s="252"/>
      <c r="P245" s="252"/>
      <c r="Q245" s="252"/>
      <c r="R245" s="252"/>
      <c r="S245" s="252"/>
      <c r="T245" s="253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4" t="s">
        <v>198</v>
      </c>
      <c r="AU245" s="254" t="s">
        <v>82</v>
      </c>
      <c r="AV245" s="14" t="s">
        <v>82</v>
      </c>
      <c r="AW245" s="14" t="s">
        <v>35</v>
      </c>
      <c r="AX245" s="14" t="s">
        <v>73</v>
      </c>
      <c r="AY245" s="254" t="s">
        <v>188</v>
      </c>
    </row>
    <row r="246" s="14" customFormat="1">
      <c r="A246" s="14"/>
      <c r="B246" s="244"/>
      <c r="C246" s="245"/>
      <c r="D246" s="235" t="s">
        <v>198</v>
      </c>
      <c r="E246" s="246" t="s">
        <v>19</v>
      </c>
      <c r="F246" s="247" t="s">
        <v>1110</v>
      </c>
      <c r="G246" s="245"/>
      <c r="H246" s="248">
        <v>15.436</v>
      </c>
      <c r="I246" s="249"/>
      <c r="J246" s="245"/>
      <c r="K246" s="245"/>
      <c r="L246" s="250"/>
      <c r="M246" s="251"/>
      <c r="N246" s="252"/>
      <c r="O246" s="252"/>
      <c r="P246" s="252"/>
      <c r="Q246" s="252"/>
      <c r="R246" s="252"/>
      <c r="S246" s="252"/>
      <c r="T246" s="253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4" t="s">
        <v>198</v>
      </c>
      <c r="AU246" s="254" t="s">
        <v>82</v>
      </c>
      <c r="AV246" s="14" t="s">
        <v>82</v>
      </c>
      <c r="AW246" s="14" t="s">
        <v>35</v>
      </c>
      <c r="AX246" s="14" t="s">
        <v>73</v>
      </c>
      <c r="AY246" s="254" t="s">
        <v>188</v>
      </c>
    </row>
    <row r="247" s="14" customFormat="1">
      <c r="A247" s="14"/>
      <c r="B247" s="244"/>
      <c r="C247" s="245"/>
      <c r="D247" s="235" t="s">
        <v>198</v>
      </c>
      <c r="E247" s="246" t="s">
        <v>19</v>
      </c>
      <c r="F247" s="247" t="s">
        <v>1111</v>
      </c>
      <c r="G247" s="245"/>
      <c r="H247" s="248">
        <v>15.284000000000001</v>
      </c>
      <c r="I247" s="249"/>
      <c r="J247" s="245"/>
      <c r="K247" s="245"/>
      <c r="L247" s="250"/>
      <c r="M247" s="251"/>
      <c r="N247" s="252"/>
      <c r="O247" s="252"/>
      <c r="P247" s="252"/>
      <c r="Q247" s="252"/>
      <c r="R247" s="252"/>
      <c r="S247" s="252"/>
      <c r="T247" s="253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4" t="s">
        <v>198</v>
      </c>
      <c r="AU247" s="254" t="s">
        <v>82</v>
      </c>
      <c r="AV247" s="14" t="s">
        <v>82</v>
      </c>
      <c r="AW247" s="14" t="s">
        <v>35</v>
      </c>
      <c r="AX247" s="14" t="s">
        <v>73</v>
      </c>
      <c r="AY247" s="254" t="s">
        <v>188</v>
      </c>
    </row>
    <row r="248" s="15" customFormat="1">
      <c r="A248" s="15"/>
      <c r="B248" s="255"/>
      <c r="C248" s="256"/>
      <c r="D248" s="235" t="s">
        <v>198</v>
      </c>
      <c r="E248" s="257" t="s">
        <v>19</v>
      </c>
      <c r="F248" s="258" t="s">
        <v>229</v>
      </c>
      <c r="G248" s="256"/>
      <c r="H248" s="259">
        <v>46.764000000000003</v>
      </c>
      <c r="I248" s="260"/>
      <c r="J248" s="256"/>
      <c r="K248" s="256"/>
      <c r="L248" s="261"/>
      <c r="M248" s="262"/>
      <c r="N248" s="263"/>
      <c r="O248" s="263"/>
      <c r="P248" s="263"/>
      <c r="Q248" s="263"/>
      <c r="R248" s="263"/>
      <c r="S248" s="263"/>
      <c r="T248" s="264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65" t="s">
        <v>198</v>
      </c>
      <c r="AU248" s="265" t="s">
        <v>82</v>
      </c>
      <c r="AV248" s="15" t="s">
        <v>135</v>
      </c>
      <c r="AW248" s="15" t="s">
        <v>35</v>
      </c>
      <c r="AX248" s="15" t="s">
        <v>80</v>
      </c>
      <c r="AY248" s="265" t="s">
        <v>188</v>
      </c>
    </row>
    <row r="249" s="2" customFormat="1" ht="16.5" customHeight="1">
      <c r="A249" s="40"/>
      <c r="B249" s="41"/>
      <c r="C249" s="215" t="s">
        <v>7</v>
      </c>
      <c r="D249" s="215" t="s">
        <v>190</v>
      </c>
      <c r="E249" s="216" t="s">
        <v>1113</v>
      </c>
      <c r="F249" s="217" t="s">
        <v>1114</v>
      </c>
      <c r="G249" s="218" t="s">
        <v>243</v>
      </c>
      <c r="H249" s="219">
        <v>46.764000000000003</v>
      </c>
      <c r="I249" s="220"/>
      <c r="J249" s="221">
        <f>ROUND(I249*H249,2)</f>
        <v>0</v>
      </c>
      <c r="K249" s="217" t="s">
        <v>194</v>
      </c>
      <c r="L249" s="46"/>
      <c r="M249" s="222" t="s">
        <v>19</v>
      </c>
      <c r="N249" s="223" t="s">
        <v>44</v>
      </c>
      <c r="O249" s="86"/>
      <c r="P249" s="224">
        <f>O249*H249</f>
        <v>0</v>
      </c>
      <c r="Q249" s="224">
        <v>0.0033999999999999998</v>
      </c>
      <c r="R249" s="224">
        <f>Q249*H249</f>
        <v>0.15899759999999999</v>
      </c>
      <c r="S249" s="224">
        <v>0</v>
      </c>
      <c r="T249" s="225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6" t="s">
        <v>135</v>
      </c>
      <c r="AT249" s="226" t="s">
        <v>190</v>
      </c>
      <c r="AU249" s="226" t="s">
        <v>82</v>
      </c>
      <c r="AY249" s="19" t="s">
        <v>188</v>
      </c>
      <c r="BE249" s="227">
        <f>IF(N249="základní",J249,0)</f>
        <v>0</v>
      </c>
      <c r="BF249" s="227">
        <f>IF(N249="snížená",J249,0)</f>
        <v>0</v>
      </c>
      <c r="BG249" s="227">
        <f>IF(N249="zákl. přenesená",J249,0)</f>
        <v>0</v>
      </c>
      <c r="BH249" s="227">
        <f>IF(N249="sníž. přenesená",J249,0)</f>
        <v>0</v>
      </c>
      <c r="BI249" s="227">
        <f>IF(N249="nulová",J249,0)</f>
        <v>0</v>
      </c>
      <c r="BJ249" s="19" t="s">
        <v>80</v>
      </c>
      <c r="BK249" s="227">
        <f>ROUND(I249*H249,2)</f>
        <v>0</v>
      </c>
      <c r="BL249" s="19" t="s">
        <v>135</v>
      </c>
      <c r="BM249" s="226" t="s">
        <v>1115</v>
      </c>
    </row>
    <row r="250" s="2" customFormat="1">
      <c r="A250" s="40"/>
      <c r="B250" s="41"/>
      <c r="C250" s="42"/>
      <c r="D250" s="228" t="s">
        <v>196</v>
      </c>
      <c r="E250" s="42"/>
      <c r="F250" s="229" t="s">
        <v>1116</v>
      </c>
      <c r="G250" s="42"/>
      <c r="H250" s="42"/>
      <c r="I250" s="230"/>
      <c r="J250" s="42"/>
      <c r="K250" s="42"/>
      <c r="L250" s="46"/>
      <c r="M250" s="231"/>
      <c r="N250" s="232"/>
      <c r="O250" s="86"/>
      <c r="P250" s="86"/>
      <c r="Q250" s="86"/>
      <c r="R250" s="86"/>
      <c r="S250" s="86"/>
      <c r="T250" s="87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T250" s="19" t="s">
        <v>196</v>
      </c>
      <c r="AU250" s="19" t="s">
        <v>82</v>
      </c>
    </row>
    <row r="251" s="13" customFormat="1">
      <c r="A251" s="13"/>
      <c r="B251" s="233"/>
      <c r="C251" s="234"/>
      <c r="D251" s="235" t="s">
        <v>198</v>
      </c>
      <c r="E251" s="236" t="s">
        <v>19</v>
      </c>
      <c r="F251" s="237" t="s">
        <v>1050</v>
      </c>
      <c r="G251" s="234"/>
      <c r="H251" s="236" t="s">
        <v>19</v>
      </c>
      <c r="I251" s="238"/>
      <c r="J251" s="234"/>
      <c r="K251" s="234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198</v>
      </c>
      <c r="AU251" s="243" t="s">
        <v>82</v>
      </c>
      <c r="AV251" s="13" t="s">
        <v>80</v>
      </c>
      <c r="AW251" s="13" t="s">
        <v>35</v>
      </c>
      <c r="AX251" s="13" t="s">
        <v>73</v>
      </c>
      <c r="AY251" s="243" t="s">
        <v>188</v>
      </c>
    </row>
    <row r="252" s="14" customFormat="1">
      <c r="A252" s="14"/>
      <c r="B252" s="244"/>
      <c r="C252" s="245"/>
      <c r="D252" s="235" t="s">
        <v>198</v>
      </c>
      <c r="E252" s="246" t="s">
        <v>19</v>
      </c>
      <c r="F252" s="247" t="s">
        <v>1109</v>
      </c>
      <c r="G252" s="245"/>
      <c r="H252" s="248">
        <v>16.044</v>
      </c>
      <c r="I252" s="249"/>
      <c r="J252" s="245"/>
      <c r="K252" s="245"/>
      <c r="L252" s="250"/>
      <c r="M252" s="251"/>
      <c r="N252" s="252"/>
      <c r="O252" s="252"/>
      <c r="P252" s="252"/>
      <c r="Q252" s="252"/>
      <c r="R252" s="252"/>
      <c r="S252" s="252"/>
      <c r="T252" s="253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4" t="s">
        <v>198</v>
      </c>
      <c r="AU252" s="254" t="s">
        <v>82</v>
      </c>
      <c r="AV252" s="14" t="s">
        <v>82</v>
      </c>
      <c r="AW252" s="14" t="s">
        <v>35</v>
      </c>
      <c r="AX252" s="14" t="s">
        <v>73</v>
      </c>
      <c r="AY252" s="254" t="s">
        <v>188</v>
      </c>
    </row>
    <row r="253" s="14" customFormat="1">
      <c r="A253" s="14"/>
      <c r="B253" s="244"/>
      <c r="C253" s="245"/>
      <c r="D253" s="235" t="s">
        <v>198</v>
      </c>
      <c r="E253" s="246" t="s">
        <v>19</v>
      </c>
      <c r="F253" s="247" t="s">
        <v>1110</v>
      </c>
      <c r="G253" s="245"/>
      <c r="H253" s="248">
        <v>15.436</v>
      </c>
      <c r="I253" s="249"/>
      <c r="J253" s="245"/>
      <c r="K253" s="245"/>
      <c r="L253" s="250"/>
      <c r="M253" s="251"/>
      <c r="N253" s="252"/>
      <c r="O253" s="252"/>
      <c r="P253" s="252"/>
      <c r="Q253" s="252"/>
      <c r="R253" s="252"/>
      <c r="S253" s="252"/>
      <c r="T253" s="253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4" t="s">
        <v>198</v>
      </c>
      <c r="AU253" s="254" t="s">
        <v>82</v>
      </c>
      <c r="AV253" s="14" t="s">
        <v>82</v>
      </c>
      <c r="AW253" s="14" t="s">
        <v>35</v>
      </c>
      <c r="AX253" s="14" t="s">
        <v>73</v>
      </c>
      <c r="AY253" s="254" t="s">
        <v>188</v>
      </c>
    </row>
    <row r="254" s="14" customFormat="1">
      <c r="A254" s="14"/>
      <c r="B254" s="244"/>
      <c r="C254" s="245"/>
      <c r="D254" s="235" t="s">
        <v>198</v>
      </c>
      <c r="E254" s="246" t="s">
        <v>19</v>
      </c>
      <c r="F254" s="247" t="s">
        <v>1111</v>
      </c>
      <c r="G254" s="245"/>
      <c r="H254" s="248">
        <v>15.284000000000001</v>
      </c>
      <c r="I254" s="249"/>
      <c r="J254" s="245"/>
      <c r="K254" s="245"/>
      <c r="L254" s="250"/>
      <c r="M254" s="251"/>
      <c r="N254" s="252"/>
      <c r="O254" s="252"/>
      <c r="P254" s="252"/>
      <c r="Q254" s="252"/>
      <c r="R254" s="252"/>
      <c r="S254" s="252"/>
      <c r="T254" s="253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4" t="s">
        <v>198</v>
      </c>
      <c r="AU254" s="254" t="s">
        <v>82</v>
      </c>
      <c r="AV254" s="14" t="s">
        <v>82</v>
      </c>
      <c r="AW254" s="14" t="s">
        <v>35</v>
      </c>
      <c r="AX254" s="14" t="s">
        <v>73</v>
      </c>
      <c r="AY254" s="254" t="s">
        <v>188</v>
      </c>
    </row>
    <row r="255" s="15" customFormat="1">
      <c r="A255" s="15"/>
      <c r="B255" s="255"/>
      <c r="C255" s="256"/>
      <c r="D255" s="235" t="s">
        <v>198</v>
      </c>
      <c r="E255" s="257" t="s">
        <v>19</v>
      </c>
      <c r="F255" s="258" t="s">
        <v>229</v>
      </c>
      <c r="G255" s="256"/>
      <c r="H255" s="259">
        <v>46.764000000000003</v>
      </c>
      <c r="I255" s="260"/>
      <c r="J255" s="256"/>
      <c r="K255" s="256"/>
      <c r="L255" s="261"/>
      <c r="M255" s="262"/>
      <c r="N255" s="263"/>
      <c r="O255" s="263"/>
      <c r="P255" s="263"/>
      <c r="Q255" s="263"/>
      <c r="R255" s="263"/>
      <c r="S255" s="263"/>
      <c r="T255" s="264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5" t="s">
        <v>198</v>
      </c>
      <c r="AU255" s="265" t="s">
        <v>82</v>
      </c>
      <c r="AV255" s="15" t="s">
        <v>135</v>
      </c>
      <c r="AW255" s="15" t="s">
        <v>35</v>
      </c>
      <c r="AX255" s="15" t="s">
        <v>80</v>
      </c>
      <c r="AY255" s="265" t="s">
        <v>188</v>
      </c>
    </row>
    <row r="256" s="2" customFormat="1" ht="24.15" customHeight="1">
      <c r="A256" s="40"/>
      <c r="B256" s="41"/>
      <c r="C256" s="215" t="s">
        <v>389</v>
      </c>
      <c r="D256" s="215" t="s">
        <v>190</v>
      </c>
      <c r="E256" s="216" t="s">
        <v>883</v>
      </c>
      <c r="F256" s="217" t="s">
        <v>884</v>
      </c>
      <c r="G256" s="218" t="s">
        <v>243</v>
      </c>
      <c r="H256" s="219">
        <v>15.284000000000001</v>
      </c>
      <c r="I256" s="220"/>
      <c r="J256" s="221">
        <f>ROUND(I256*H256,2)</f>
        <v>0</v>
      </c>
      <c r="K256" s="217" t="s">
        <v>194</v>
      </c>
      <c r="L256" s="46"/>
      <c r="M256" s="222" t="s">
        <v>19</v>
      </c>
      <c r="N256" s="223" t="s">
        <v>44</v>
      </c>
      <c r="O256" s="86"/>
      <c r="P256" s="224">
        <f>O256*H256</f>
        <v>0</v>
      </c>
      <c r="Q256" s="224">
        <v>0.0013400000000000001</v>
      </c>
      <c r="R256" s="224">
        <f>Q256*H256</f>
        <v>0.020480560000000002</v>
      </c>
      <c r="S256" s="224">
        <v>0</v>
      </c>
      <c r="T256" s="225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6" t="s">
        <v>135</v>
      </c>
      <c r="AT256" s="226" t="s">
        <v>190</v>
      </c>
      <c r="AU256" s="226" t="s">
        <v>82</v>
      </c>
      <c r="AY256" s="19" t="s">
        <v>188</v>
      </c>
      <c r="BE256" s="227">
        <f>IF(N256="základní",J256,0)</f>
        <v>0</v>
      </c>
      <c r="BF256" s="227">
        <f>IF(N256="snížená",J256,0)</f>
        <v>0</v>
      </c>
      <c r="BG256" s="227">
        <f>IF(N256="zákl. přenesená",J256,0)</f>
        <v>0</v>
      </c>
      <c r="BH256" s="227">
        <f>IF(N256="sníž. přenesená",J256,0)</f>
        <v>0</v>
      </c>
      <c r="BI256" s="227">
        <f>IF(N256="nulová",J256,0)</f>
        <v>0</v>
      </c>
      <c r="BJ256" s="19" t="s">
        <v>80</v>
      </c>
      <c r="BK256" s="227">
        <f>ROUND(I256*H256,2)</f>
        <v>0</v>
      </c>
      <c r="BL256" s="19" t="s">
        <v>135</v>
      </c>
      <c r="BM256" s="226" t="s">
        <v>1117</v>
      </c>
    </row>
    <row r="257" s="2" customFormat="1">
      <c r="A257" s="40"/>
      <c r="B257" s="41"/>
      <c r="C257" s="42"/>
      <c r="D257" s="228" t="s">
        <v>196</v>
      </c>
      <c r="E257" s="42"/>
      <c r="F257" s="229" t="s">
        <v>886</v>
      </c>
      <c r="G257" s="42"/>
      <c r="H257" s="42"/>
      <c r="I257" s="230"/>
      <c r="J257" s="42"/>
      <c r="K257" s="42"/>
      <c r="L257" s="46"/>
      <c r="M257" s="231"/>
      <c r="N257" s="232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196</v>
      </c>
      <c r="AU257" s="19" t="s">
        <v>82</v>
      </c>
    </row>
    <row r="258" s="13" customFormat="1">
      <c r="A258" s="13"/>
      <c r="B258" s="233"/>
      <c r="C258" s="234"/>
      <c r="D258" s="235" t="s">
        <v>198</v>
      </c>
      <c r="E258" s="236" t="s">
        <v>19</v>
      </c>
      <c r="F258" s="237" t="s">
        <v>1050</v>
      </c>
      <c r="G258" s="234"/>
      <c r="H258" s="236" t="s">
        <v>19</v>
      </c>
      <c r="I258" s="238"/>
      <c r="J258" s="234"/>
      <c r="K258" s="234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198</v>
      </c>
      <c r="AU258" s="243" t="s">
        <v>82</v>
      </c>
      <c r="AV258" s="13" t="s">
        <v>80</v>
      </c>
      <c r="AW258" s="13" t="s">
        <v>35</v>
      </c>
      <c r="AX258" s="13" t="s">
        <v>73</v>
      </c>
      <c r="AY258" s="243" t="s">
        <v>188</v>
      </c>
    </row>
    <row r="259" s="14" customFormat="1">
      <c r="A259" s="14"/>
      <c r="B259" s="244"/>
      <c r="C259" s="245"/>
      <c r="D259" s="235" t="s">
        <v>198</v>
      </c>
      <c r="E259" s="246" t="s">
        <v>19</v>
      </c>
      <c r="F259" s="247" t="s">
        <v>1111</v>
      </c>
      <c r="G259" s="245"/>
      <c r="H259" s="248">
        <v>15.284000000000001</v>
      </c>
      <c r="I259" s="249"/>
      <c r="J259" s="245"/>
      <c r="K259" s="245"/>
      <c r="L259" s="250"/>
      <c r="M259" s="251"/>
      <c r="N259" s="252"/>
      <c r="O259" s="252"/>
      <c r="P259" s="252"/>
      <c r="Q259" s="252"/>
      <c r="R259" s="252"/>
      <c r="S259" s="252"/>
      <c r="T259" s="253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4" t="s">
        <v>198</v>
      </c>
      <c r="AU259" s="254" t="s">
        <v>82</v>
      </c>
      <c r="AV259" s="14" t="s">
        <v>82</v>
      </c>
      <c r="AW259" s="14" t="s">
        <v>35</v>
      </c>
      <c r="AX259" s="14" t="s">
        <v>73</v>
      </c>
      <c r="AY259" s="254" t="s">
        <v>188</v>
      </c>
    </row>
    <row r="260" s="15" customFormat="1">
      <c r="A260" s="15"/>
      <c r="B260" s="255"/>
      <c r="C260" s="256"/>
      <c r="D260" s="235" t="s">
        <v>198</v>
      </c>
      <c r="E260" s="257" t="s">
        <v>19</v>
      </c>
      <c r="F260" s="258" t="s">
        <v>229</v>
      </c>
      <c r="G260" s="256"/>
      <c r="H260" s="259">
        <v>15.284000000000001</v>
      </c>
      <c r="I260" s="260"/>
      <c r="J260" s="256"/>
      <c r="K260" s="256"/>
      <c r="L260" s="261"/>
      <c r="M260" s="262"/>
      <c r="N260" s="263"/>
      <c r="O260" s="263"/>
      <c r="P260" s="263"/>
      <c r="Q260" s="263"/>
      <c r="R260" s="263"/>
      <c r="S260" s="263"/>
      <c r="T260" s="264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65" t="s">
        <v>198</v>
      </c>
      <c r="AU260" s="265" t="s">
        <v>82</v>
      </c>
      <c r="AV260" s="15" t="s">
        <v>135</v>
      </c>
      <c r="AW260" s="15" t="s">
        <v>35</v>
      </c>
      <c r="AX260" s="15" t="s">
        <v>80</v>
      </c>
      <c r="AY260" s="265" t="s">
        <v>188</v>
      </c>
    </row>
    <row r="261" s="2" customFormat="1" ht="24.15" customHeight="1">
      <c r="A261" s="40"/>
      <c r="B261" s="41"/>
      <c r="C261" s="215" t="s">
        <v>396</v>
      </c>
      <c r="D261" s="215" t="s">
        <v>190</v>
      </c>
      <c r="E261" s="216" t="s">
        <v>887</v>
      </c>
      <c r="F261" s="217" t="s">
        <v>888</v>
      </c>
      <c r="G261" s="218" t="s">
        <v>243</v>
      </c>
      <c r="H261" s="219">
        <v>15.284000000000001</v>
      </c>
      <c r="I261" s="220"/>
      <c r="J261" s="221">
        <f>ROUND(I261*H261,2)</f>
        <v>0</v>
      </c>
      <c r="K261" s="217" t="s">
        <v>194</v>
      </c>
      <c r="L261" s="46"/>
      <c r="M261" s="222" t="s">
        <v>19</v>
      </c>
      <c r="N261" s="223" t="s">
        <v>44</v>
      </c>
      <c r="O261" s="86"/>
      <c r="P261" s="224">
        <f>O261*H261</f>
        <v>0</v>
      </c>
      <c r="Q261" s="224">
        <v>0</v>
      </c>
      <c r="R261" s="224">
        <f>Q261*H261</f>
        <v>0</v>
      </c>
      <c r="S261" s="224">
        <v>0</v>
      </c>
      <c r="T261" s="225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6" t="s">
        <v>135</v>
      </c>
      <c r="AT261" s="226" t="s">
        <v>190</v>
      </c>
      <c r="AU261" s="226" t="s">
        <v>82</v>
      </c>
      <c r="AY261" s="19" t="s">
        <v>188</v>
      </c>
      <c r="BE261" s="227">
        <f>IF(N261="základní",J261,0)</f>
        <v>0</v>
      </c>
      <c r="BF261" s="227">
        <f>IF(N261="snížená",J261,0)</f>
        <v>0</v>
      </c>
      <c r="BG261" s="227">
        <f>IF(N261="zákl. přenesená",J261,0)</f>
        <v>0</v>
      </c>
      <c r="BH261" s="227">
        <f>IF(N261="sníž. přenesená",J261,0)</f>
        <v>0</v>
      </c>
      <c r="BI261" s="227">
        <f>IF(N261="nulová",J261,0)</f>
        <v>0</v>
      </c>
      <c r="BJ261" s="19" t="s">
        <v>80</v>
      </c>
      <c r="BK261" s="227">
        <f>ROUND(I261*H261,2)</f>
        <v>0</v>
      </c>
      <c r="BL261" s="19" t="s">
        <v>135</v>
      </c>
      <c r="BM261" s="226" t="s">
        <v>1118</v>
      </c>
    </row>
    <row r="262" s="2" customFormat="1">
      <c r="A262" s="40"/>
      <c r="B262" s="41"/>
      <c r="C262" s="42"/>
      <c r="D262" s="228" t="s">
        <v>196</v>
      </c>
      <c r="E262" s="42"/>
      <c r="F262" s="229" t="s">
        <v>890</v>
      </c>
      <c r="G262" s="42"/>
      <c r="H262" s="42"/>
      <c r="I262" s="230"/>
      <c r="J262" s="42"/>
      <c r="K262" s="42"/>
      <c r="L262" s="46"/>
      <c r="M262" s="231"/>
      <c r="N262" s="232"/>
      <c r="O262" s="86"/>
      <c r="P262" s="86"/>
      <c r="Q262" s="86"/>
      <c r="R262" s="86"/>
      <c r="S262" s="86"/>
      <c r="T262" s="87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196</v>
      </c>
      <c r="AU262" s="19" t="s">
        <v>82</v>
      </c>
    </row>
    <row r="263" s="13" customFormat="1">
      <c r="A263" s="13"/>
      <c r="B263" s="233"/>
      <c r="C263" s="234"/>
      <c r="D263" s="235" t="s">
        <v>198</v>
      </c>
      <c r="E263" s="236" t="s">
        <v>19</v>
      </c>
      <c r="F263" s="237" t="s">
        <v>1050</v>
      </c>
      <c r="G263" s="234"/>
      <c r="H263" s="236" t="s">
        <v>19</v>
      </c>
      <c r="I263" s="238"/>
      <c r="J263" s="234"/>
      <c r="K263" s="234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198</v>
      </c>
      <c r="AU263" s="243" t="s">
        <v>82</v>
      </c>
      <c r="AV263" s="13" t="s">
        <v>80</v>
      </c>
      <c r="AW263" s="13" t="s">
        <v>35</v>
      </c>
      <c r="AX263" s="13" t="s">
        <v>73</v>
      </c>
      <c r="AY263" s="243" t="s">
        <v>188</v>
      </c>
    </row>
    <row r="264" s="14" customFormat="1">
      <c r="A264" s="14"/>
      <c r="B264" s="244"/>
      <c r="C264" s="245"/>
      <c r="D264" s="235" t="s">
        <v>198</v>
      </c>
      <c r="E264" s="246" t="s">
        <v>19</v>
      </c>
      <c r="F264" s="247" t="s">
        <v>1111</v>
      </c>
      <c r="G264" s="245"/>
      <c r="H264" s="248">
        <v>15.284000000000001</v>
      </c>
      <c r="I264" s="249"/>
      <c r="J264" s="245"/>
      <c r="K264" s="245"/>
      <c r="L264" s="250"/>
      <c r="M264" s="251"/>
      <c r="N264" s="252"/>
      <c r="O264" s="252"/>
      <c r="P264" s="252"/>
      <c r="Q264" s="252"/>
      <c r="R264" s="252"/>
      <c r="S264" s="252"/>
      <c r="T264" s="253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4" t="s">
        <v>198</v>
      </c>
      <c r="AU264" s="254" t="s">
        <v>82</v>
      </c>
      <c r="AV264" s="14" t="s">
        <v>82</v>
      </c>
      <c r="AW264" s="14" t="s">
        <v>35</v>
      </c>
      <c r="AX264" s="14" t="s">
        <v>73</v>
      </c>
      <c r="AY264" s="254" t="s">
        <v>188</v>
      </c>
    </row>
    <row r="265" s="15" customFormat="1">
      <c r="A265" s="15"/>
      <c r="B265" s="255"/>
      <c r="C265" s="256"/>
      <c r="D265" s="235" t="s">
        <v>198</v>
      </c>
      <c r="E265" s="257" t="s">
        <v>19</v>
      </c>
      <c r="F265" s="258" t="s">
        <v>229</v>
      </c>
      <c r="G265" s="256"/>
      <c r="H265" s="259">
        <v>15.284000000000001</v>
      </c>
      <c r="I265" s="260"/>
      <c r="J265" s="256"/>
      <c r="K265" s="256"/>
      <c r="L265" s="261"/>
      <c r="M265" s="262"/>
      <c r="N265" s="263"/>
      <c r="O265" s="263"/>
      <c r="P265" s="263"/>
      <c r="Q265" s="263"/>
      <c r="R265" s="263"/>
      <c r="S265" s="263"/>
      <c r="T265" s="264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65" t="s">
        <v>198</v>
      </c>
      <c r="AU265" s="265" t="s">
        <v>82</v>
      </c>
      <c r="AV265" s="15" t="s">
        <v>135</v>
      </c>
      <c r="AW265" s="15" t="s">
        <v>35</v>
      </c>
      <c r="AX265" s="15" t="s">
        <v>80</v>
      </c>
      <c r="AY265" s="265" t="s">
        <v>188</v>
      </c>
    </row>
    <row r="266" s="2" customFormat="1" ht="37.8" customHeight="1">
      <c r="A266" s="40"/>
      <c r="B266" s="41"/>
      <c r="C266" s="215" t="s">
        <v>403</v>
      </c>
      <c r="D266" s="215" t="s">
        <v>190</v>
      </c>
      <c r="E266" s="216" t="s">
        <v>902</v>
      </c>
      <c r="F266" s="217" t="s">
        <v>903</v>
      </c>
      <c r="G266" s="218" t="s">
        <v>345</v>
      </c>
      <c r="H266" s="219">
        <v>0.81799999999999995</v>
      </c>
      <c r="I266" s="220"/>
      <c r="J266" s="221">
        <f>ROUND(I266*H266,2)</f>
        <v>0</v>
      </c>
      <c r="K266" s="217" t="s">
        <v>194</v>
      </c>
      <c r="L266" s="46"/>
      <c r="M266" s="222" t="s">
        <v>19</v>
      </c>
      <c r="N266" s="223" t="s">
        <v>44</v>
      </c>
      <c r="O266" s="86"/>
      <c r="P266" s="224">
        <f>O266*H266</f>
        <v>0</v>
      </c>
      <c r="Q266" s="224">
        <v>1.0551200000000001</v>
      </c>
      <c r="R266" s="224">
        <f>Q266*H266</f>
        <v>0.86308815999999999</v>
      </c>
      <c r="S266" s="224">
        <v>0</v>
      </c>
      <c r="T266" s="225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6" t="s">
        <v>135</v>
      </c>
      <c r="AT266" s="226" t="s">
        <v>190</v>
      </c>
      <c r="AU266" s="226" t="s">
        <v>82</v>
      </c>
      <c r="AY266" s="19" t="s">
        <v>188</v>
      </c>
      <c r="BE266" s="227">
        <f>IF(N266="základní",J266,0)</f>
        <v>0</v>
      </c>
      <c r="BF266" s="227">
        <f>IF(N266="snížená",J266,0)</f>
        <v>0</v>
      </c>
      <c r="BG266" s="227">
        <f>IF(N266="zákl. přenesená",J266,0)</f>
        <v>0</v>
      </c>
      <c r="BH266" s="227">
        <f>IF(N266="sníž. přenesená",J266,0)</f>
        <v>0</v>
      </c>
      <c r="BI266" s="227">
        <f>IF(N266="nulová",J266,0)</f>
        <v>0</v>
      </c>
      <c r="BJ266" s="19" t="s">
        <v>80</v>
      </c>
      <c r="BK266" s="227">
        <f>ROUND(I266*H266,2)</f>
        <v>0</v>
      </c>
      <c r="BL266" s="19" t="s">
        <v>135</v>
      </c>
      <c r="BM266" s="226" t="s">
        <v>1119</v>
      </c>
    </row>
    <row r="267" s="2" customFormat="1">
      <c r="A267" s="40"/>
      <c r="B267" s="41"/>
      <c r="C267" s="42"/>
      <c r="D267" s="228" t="s">
        <v>196</v>
      </c>
      <c r="E267" s="42"/>
      <c r="F267" s="229" t="s">
        <v>905</v>
      </c>
      <c r="G267" s="42"/>
      <c r="H267" s="42"/>
      <c r="I267" s="230"/>
      <c r="J267" s="42"/>
      <c r="K267" s="42"/>
      <c r="L267" s="46"/>
      <c r="M267" s="231"/>
      <c r="N267" s="232"/>
      <c r="O267" s="86"/>
      <c r="P267" s="86"/>
      <c r="Q267" s="86"/>
      <c r="R267" s="86"/>
      <c r="S267" s="86"/>
      <c r="T267" s="87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196</v>
      </c>
      <c r="AU267" s="19" t="s">
        <v>82</v>
      </c>
    </row>
    <row r="268" s="14" customFormat="1">
      <c r="A268" s="14"/>
      <c r="B268" s="244"/>
      <c r="C268" s="245"/>
      <c r="D268" s="235" t="s">
        <v>198</v>
      </c>
      <c r="E268" s="246" t="s">
        <v>19</v>
      </c>
      <c r="F268" s="247" t="s">
        <v>1120</v>
      </c>
      <c r="G268" s="245"/>
      <c r="H268" s="248">
        <v>0.81799999999999995</v>
      </c>
      <c r="I268" s="249"/>
      <c r="J268" s="245"/>
      <c r="K268" s="245"/>
      <c r="L268" s="250"/>
      <c r="M268" s="251"/>
      <c r="N268" s="252"/>
      <c r="O268" s="252"/>
      <c r="P268" s="252"/>
      <c r="Q268" s="252"/>
      <c r="R268" s="252"/>
      <c r="S268" s="252"/>
      <c r="T268" s="253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4" t="s">
        <v>198</v>
      </c>
      <c r="AU268" s="254" t="s">
        <v>82</v>
      </c>
      <c r="AV268" s="14" t="s">
        <v>82</v>
      </c>
      <c r="AW268" s="14" t="s">
        <v>35</v>
      </c>
      <c r="AX268" s="14" t="s">
        <v>73</v>
      </c>
      <c r="AY268" s="254" t="s">
        <v>188</v>
      </c>
    </row>
    <row r="269" s="15" customFormat="1">
      <c r="A269" s="15"/>
      <c r="B269" s="255"/>
      <c r="C269" s="256"/>
      <c r="D269" s="235" t="s">
        <v>198</v>
      </c>
      <c r="E269" s="257" t="s">
        <v>19</v>
      </c>
      <c r="F269" s="258" t="s">
        <v>229</v>
      </c>
      <c r="G269" s="256"/>
      <c r="H269" s="259">
        <v>0.81799999999999995</v>
      </c>
      <c r="I269" s="260"/>
      <c r="J269" s="256"/>
      <c r="K269" s="256"/>
      <c r="L269" s="261"/>
      <c r="M269" s="262"/>
      <c r="N269" s="263"/>
      <c r="O269" s="263"/>
      <c r="P269" s="263"/>
      <c r="Q269" s="263"/>
      <c r="R269" s="263"/>
      <c r="S269" s="263"/>
      <c r="T269" s="264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65" t="s">
        <v>198</v>
      </c>
      <c r="AU269" s="265" t="s">
        <v>82</v>
      </c>
      <c r="AV269" s="15" t="s">
        <v>135</v>
      </c>
      <c r="AW269" s="15" t="s">
        <v>35</v>
      </c>
      <c r="AX269" s="15" t="s">
        <v>80</v>
      </c>
      <c r="AY269" s="265" t="s">
        <v>188</v>
      </c>
    </row>
    <row r="270" s="2" customFormat="1" ht="24.15" customHeight="1">
      <c r="A270" s="40"/>
      <c r="B270" s="41"/>
      <c r="C270" s="215" t="s">
        <v>412</v>
      </c>
      <c r="D270" s="215" t="s">
        <v>190</v>
      </c>
      <c r="E270" s="216" t="s">
        <v>908</v>
      </c>
      <c r="F270" s="217" t="s">
        <v>909</v>
      </c>
      <c r="G270" s="218" t="s">
        <v>193</v>
      </c>
      <c r="H270" s="219">
        <v>3.593</v>
      </c>
      <c r="I270" s="220"/>
      <c r="J270" s="221">
        <f>ROUND(I270*H270,2)</f>
        <v>0</v>
      </c>
      <c r="K270" s="217" t="s">
        <v>194</v>
      </c>
      <c r="L270" s="46"/>
      <c r="M270" s="222" t="s">
        <v>19</v>
      </c>
      <c r="N270" s="223" t="s">
        <v>44</v>
      </c>
      <c r="O270" s="86"/>
      <c r="P270" s="224">
        <f>O270*H270</f>
        <v>0</v>
      </c>
      <c r="Q270" s="224">
        <v>2.4533700000000001</v>
      </c>
      <c r="R270" s="224">
        <f>Q270*H270</f>
        <v>8.8149584100000009</v>
      </c>
      <c r="S270" s="224">
        <v>0</v>
      </c>
      <c r="T270" s="225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6" t="s">
        <v>135</v>
      </c>
      <c r="AT270" s="226" t="s">
        <v>190</v>
      </c>
      <c r="AU270" s="226" t="s">
        <v>82</v>
      </c>
      <c r="AY270" s="19" t="s">
        <v>188</v>
      </c>
      <c r="BE270" s="227">
        <f>IF(N270="základní",J270,0)</f>
        <v>0</v>
      </c>
      <c r="BF270" s="227">
        <f>IF(N270="snížená",J270,0)</f>
        <v>0</v>
      </c>
      <c r="BG270" s="227">
        <f>IF(N270="zákl. přenesená",J270,0)</f>
        <v>0</v>
      </c>
      <c r="BH270" s="227">
        <f>IF(N270="sníž. přenesená",J270,0)</f>
        <v>0</v>
      </c>
      <c r="BI270" s="227">
        <f>IF(N270="nulová",J270,0)</f>
        <v>0</v>
      </c>
      <c r="BJ270" s="19" t="s">
        <v>80</v>
      </c>
      <c r="BK270" s="227">
        <f>ROUND(I270*H270,2)</f>
        <v>0</v>
      </c>
      <c r="BL270" s="19" t="s">
        <v>135</v>
      </c>
      <c r="BM270" s="226" t="s">
        <v>1121</v>
      </c>
    </row>
    <row r="271" s="2" customFormat="1">
      <c r="A271" s="40"/>
      <c r="B271" s="41"/>
      <c r="C271" s="42"/>
      <c r="D271" s="228" t="s">
        <v>196</v>
      </c>
      <c r="E271" s="42"/>
      <c r="F271" s="229" t="s">
        <v>911</v>
      </c>
      <c r="G271" s="42"/>
      <c r="H271" s="42"/>
      <c r="I271" s="230"/>
      <c r="J271" s="42"/>
      <c r="K271" s="42"/>
      <c r="L271" s="46"/>
      <c r="M271" s="231"/>
      <c r="N271" s="232"/>
      <c r="O271" s="86"/>
      <c r="P271" s="86"/>
      <c r="Q271" s="86"/>
      <c r="R271" s="86"/>
      <c r="S271" s="86"/>
      <c r="T271" s="87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196</v>
      </c>
      <c r="AU271" s="19" t="s">
        <v>82</v>
      </c>
    </row>
    <row r="272" s="13" customFormat="1">
      <c r="A272" s="13"/>
      <c r="B272" s="233"/>
      <c r="C272" s="234"/>
      <c r="D272" s="235" t="s">
        <v>198</v>
      </c>
      <c r="E272" s="236" t="s">
        <v>19</v>
      </c>
      <c r="F272" s="237" t="s">
        <v>1050</v>
      </c>
      <c r="G272" s="234"/>
      <c r="H272" s="236" t="s">
        <v>19</v>
      </c>
      <c r="I272" s="238"/>
      <c r="J272" s="234"/>
      <c r="K272" s="234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198</v>
      </c>
      <c r="AU272" s="243" t="s">
        <v>82</v>
      </c>
      <c r="AV272" s="13" t="s">
        <v>80</v>
      </c>
      <c r="AW272" s="13" t="s">
        <v>35</v>
      </c>
      <c r="AX272" s="13" t="s">
        <v>73</v>
      </c>
      <c r="AY272" s="243" t="s">
        <v>188</v>
      </c>
    </row>
    <row r="273" s="14" customFormat="1">
      <c r="A273" s="14"/>
      <c r="B273" s="244"/>
      <c r="C273" s="245"/>
      <c r="D273" s="235" t="s">
        <v>198</v>
      </c>
      <c r="E273" s="246" t="s">
        <v>19</v>
      </c>
      <c r="F273" s="247" t="s">
        <v>1122</v>
      </c>
      <c r="G273" s="245"/>
      <c r="H273" s="248">
        <v>2.0569999999999999</v>
      </c>
      <c r="I273" s="249"/>
      <c r="J273" s="245"/>
      <c r="K273" s="245"/>
      <c r="L273" s="250"/>
      <c r="M273" s="251"/>
      <c r="N273" s="252"/>
      <c r="O273" s="252"/>
      <c r="P273" s="252"/>
      <c r="Q273" s="252"/>
      <c r="R273" s="252"/>
      <c r="S273" s="252"/>
      <c r="T273" s="25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4" t="s">
        <v>198</v>
      </c>
      <c r="AU273" s="254" t="s">
        <v>82</v>
      </c>
      <c r="AV273" s="14" t="s">
        <v>82</v>
      </c>
      <c r="AW273" s="14" t="s">
        <v>35</v>
      </c>
      <c r="AX273" s="14" t="s">
        <v>73</v>
      </c>
      <c r="AY273" s="254" t="s">
        <v>188</v>
      </c>
    </row>
    <row r="274" s="14" customFormat="1">
      <c r="A274" s="14"/>
      <c r="B274" s="244"/>
      <c r="C274" s="245"/>
      <c r="D274" s="235" t="s">
        <v>198</v>
      </c>
      <c r="E274" s="246" t="s">
        <v>19</v>
      </c>
      <c r="F274" s="247" t="s">
        <v>1123</v>
      </c>
      <c r="G274" s="245"/>
      <c r="H274" s="248">
        <v>0.77300000000000002</v>
      </c>
      <c r="I274" s="249"/>
      <c r="J274" s="245"/>
      <c r="K274" s="245"/>
      <c r="L274" s="250"/>
      <c r="M274" s="251"/>
      <c r="N274" s="252"/>
      <c r="O274" s="252"/>
      <c r="P274" s="252"/>
      <c r="Q274" s="252"/>
      <c r="R274" s="252"/>
      <c r="S274" s="252"/>
      <c r="T274" s="253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4" t="s">
        <v>198</v>
      </c>
      <c r="AU274" s="254" t="s">
        <v>82</v>
      </c>
      <c r="AV274" s="14" t="s">
        <v>82</v>
      </c>
      <c r="AW274" s="14" t="s">
        <v>35</v>
      </c>
      <c r="AX274" s="14" t="s">
        <v>73</v>
      </c>
      <c r="AY274" s="254" t="s">
        <v>188</v>
      </c>
    </row>
    <row r="275" s="14" customFormat="1">
      <c r="A275" s="14"/>
      <c r="B275" s="244"/>
      <c r="C275" s="245"/>
      <c r="D275" s="235" t="s">
        <v>198</v>
      </c>
      <c r="E275" s="246" t="s">
        <v>19</v>
      </c>
      <c r="F275" s="247" t="s">
        <v>1124</v>
      </c>
      <c r="G275" s="245"/>
      <c r="H275" s="248">
        <v>0.76300000000000001</v>
      </c>
      <c r="I275" s="249"/>
      <c r="J275" s="245"/>
      <c r="K275" s="245"/>
      <c r="L275" s="250"/>
      <c r="M275" s="251"/>
      <c r="N275" s="252"/>
      <c r="O275" s="252"/>
      <c r="P275" s="252"/>
      <c r="Q275" s="252"/>
      <c r="R275" s="252"/>
      <c r="S275" s="252"/>
      <c r="T275" s="253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4" t="s">
        <v>198</v>
      </c>
      <c r="AU275" s="254" t="s">
        <v>82</v>
      </c>
      <c r="AV275" s="14" t="s">
        <v>82</v>
      </c>
      <c r="AW275" s="14" t="s">
        <v>35</v>
      </c>
      <c r="AX275" s="14" t="s">
        <v>73</v>
      </c>
      <c r="AY275" s="254" t="s">
        <v>188</v>
      </c>
    </row>
    <row r="276" s="15" customFormat="1">
      <c r="A276" s="15"/>
      <c r="B276" s="255"/>
      <c r="C276" s="256"/>
      <c r="D276" s="235" t="s">
        <v>198</v>
      </c>
      <c r="E276" s="257" t="s">
        <v>19</v>
      </c>
      <c r="F276" s="258" t="s">
        <v>229</v>
      </c>
      <c r="G276" s="256"/>
      <c r="H276" s="259">
        <v>3.593</v>
      </c>
      <c r="I276" s="260"/>
      <c r="J276" s="256"/>
      <c r="K276" s="256"/>
      <c r="L276" s="261"/>
      <c r="M276" s="262"/>
      <c r="N276" s="263"/>
      <c r="O276" s="263"/>
      <c r="P276" s="263"/>
      <c r="Q276" s="263"/>
      <c r="R276" s="263"/>
      <c r="S276" s="263"/>
      <c r="T276" s="264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65" t="s">
        <v>198</v>
      </c>
      <c r="AU276" s="265" t="s">
        <v>82</v>
      </c>
      <c r="AV276" s="15" t="s">
        <v>135</v>
      </c>
      <c r="AW276" s="15" t="s">
        <v>35</v>
      </c>
      <c r="AX276" s="15" t="s">
        <v>80</v>
      </c>
      <c r="AY276" s="265" t="s">
        <v>188</v>
      </c>
    </row>
    <row r="277" s="2" customFormat="1" ht="24.15" customHeight="1">
      <c r="A277" s="40"/>
      <c r="B277" s="41"/>
      <c r="C277" s="215" t="s">
        <v>420</v>
      </c>
      <c r="D277" s="215" t="s">
        <v>190</v>
      </c>
      <c r="E277" s="216" t="s">
        <v>933</v>
      </c>
      <c r="F277" s="217" t="s">
        <v>934</v>
      </c>
      <c r="G277" s="218" t="s">
        <v>345</v>
      </c>
      <c r="H277" s="219">
        <v>0.44900000000000001</v>
      </c>
      <c r="I277" s="220"/>
      <c r="J277" s="221">
        <f>ROUND(I277*H277,2)</f>
        <v>0</v>
      </c>
      <c r="K277" s="217" t="s">
        <v>194</v>
      </c>
      <c r="L277" s="46"/>
      <c r="M277" s="222" t="s">
        <v>19</v>
      </c>
      <c r="N277" s="223" t="s">
        <v>44</v>
      </c>
      <c r="O277" s="86"/>
      <c r="P277" s="224">
        <f>O277*H277</f>
        <v>0</v>
      </c>
      <c r="Q277" s="224">
        <v>1.0492699999999999</v>
      </c>
      <c r="R277" s="224">
        <f>Q277*H277</f>
        <v>0.47112222999999998</v>
      </c>
      <c r="S277" s="224">
        <v>0</v>
      </c>
      <c r="T277" s="225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6" t="s">
        <v>135</v>
      </c>
      <c r="AT277" s="226" t="s">
        <v>190</v>
      </c>
      <c r="AU277" s="226" t="s">
        <v>82</v>
      </c>
      <c r="AY277" s="19" t="s">
        <v>188</v>
      </c>
      <c r="BE277" s="227">
        <f>IF(N277="základní",J277,0)</f>
        <v>0</v>
      </c>
      <c r="BF277" s="227">
        <f>IF(N277="snížená",J277,0)</f>
        <v>0</v>
      </c>
      <c r="BG277" s="227">
        <f>IF(N277="zákl. přenesená",J277,0)</f>
        <v>0</v>
      </c>
      <c r="BH277" s="227">
        <f>IF(N277="sníž. přenesená",J277,0)</f>
        <v>0</v>
      </c>
      <c r="BI277" s="227">
        <f>IF(N277="nulová",J277,0)</f>
        <v>0</v>
      </c>
      <c r="BJ277" s="19" t="s">
        <v>80</v>
      </c>
      <c r="BK277" s="227">
        <f>ROUND(I277*H277,2)</f>
        <v>0</v>
      </c>
      <c r="BL277" s="19" t="s">
        <v>135</v>
      </c>
      <c r="BM277" s="226" t="s">
        <v>1125</v>
      </c>
    </row>
    <row r="278" s="2" customFormat="1">
      <c r="A278" s="40"/>
      <c r="B278" s="41"/>
      <c r="C278" s="42"/>
      <c r="D278" s="228" t="s">
        <v>196</v>
      </c>
      <c r="E278" s="42"/>
      <c r="F278" s="229" t="s">
        <v>936</v>
      </c>
      <c r="G278" s="42"/>
      <c r="H278" s="42"/>
      <c r="I278" s="230"/>
      <c r="J278" s="42"/>
      <c r="K278" s="42"/>
      <c r="L278" s="46"/>
      <c r="M278" s="231"/>
      <c r="N278" s="232"/>
      <c r="O278" s="86"/>
      <c r="P278" s="86"/>
      <c r="Q278" s="86"/>
      <c r="R278" s="86"/>
      <c r="S278" s="86"/>
      <c r="T278" s="87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196</v>
      </c>
      <c r="AU278" s="19" t="s">
        <v>82</v>
      </c>
    </row>
    <row r="279" s="14" customFormat="1">
      <c r="A279" s="14"/>
      <c r="B279" s="244"/>
      <c r="C279" s="245"/>
      <c r="D279" s="235" t="s">
        <v>198</v>
      </c>
      <c r="E279" s="246" t="s">
        <v>19</v>
      </c>
      <c r="F279" s="247" t="s">
        <v>1126</v>
      </c>
      <c r="G279" s="245"/>
      <c r="H279" s="248">
        <v>0.44900000000000001</v>
      </c>
      <c r="I279" s="249"/>
      <c r="J279" s="245"/>
      <c r="K279" s="245"/>
      <c r="L279" s="250"/>
      <c r="M279" s="251"/>
      <c r="N279" s="252"/>
      <c r="O279" s="252"/>
      <c r="P279" s="252"/>
      <c r="Q279" s="252"/>
      <c r="R279" s="252"/>
      <c r="S279" s="252"/>
      <c r="T279" s="25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4" t="s">
        <v>198</v>
      </c>
      <c r="AU279" s="254" t="s">
        <v>82</v>
      </c>
      <c r="AV279" s="14" t="s">
        <v>82</v>
      </c>
      <c r="AW279" s="14" t="s">
        <v>35</v>
      </c>
      <c r="AX279" s="14" t="s">
        <v>73</v>
      </c>
      <c r="AY279" s="254" t="s">
        <v>188</v>
      </c>
    </row>
    <row r="280" s="15" customFormat="1">
      <c r="A280" s="15"/>
      <c r="B280" s="255"/>
      <c r="C280" s="256"/>
      <c r="D280" s="235" t="s">
        <v>198</v>
      </c>
      <c r="E280" s="257" t="s">
        <v>19</v>
      </c>
      <c r="F280" s="258" t="s">
        <v>229</v>
      </c>
      <c r="G280" s="256"/>
      <c r="H280" s="259">
        <v>0.44900000000000001</v>
      </c>
      <c r="I280" s="260"/>
      <c r="J280" s="256"/>
      <c r="K280" s="256"/>
      <c r="L280" s="261"/>
      <c r="M280" s="262"/>
      <c r="N280" s="263"/>
      <c r="O280" s="263"/>
      <c r="P280" s="263"/>
      <c r="Q280" s="263"/>
      <c r="R280" s="263"/>
      <c r="S280" s="263"/>
      <c r="T280" s="264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65" t="s">
        <v>198</v>
      </c>
      <c r="AU280" s="265" t="s">
        <v>82</v>
      </c>
      <c r="AV280" s="15" t="s">
        <v>135</v>
      </c>
      <c r="AW280" s="15" t="s">
        <v>35</v>
      </c>
      <c r="AX280" s="15" t="s">
        <v>80</v>
      </c>
      <c r="AY280" s="265" t="s">
        <v>188</v>
      </c>
    </row>
    <row r="281" s="2" customFormat="1" ht="24.15" customHeight="1">
      <c r="A281" s="40"/>
      <c r="B281" s="41"/>
      <c r="C281" s="215" t="s">
        <v>439</v>
      </c>
      <c r="D281" s="215" t="s">
        <v>190</v>
      </c>
      <c r="E281" s="216" t="s">
        <v>940</v>
      </c>
      <c r="F281" s="217" t="s">
        <v>941</v>
      </c>
      <c r="G281" s="218" t="s">
        <v>243</v>
      </c>
      <c r="H281" s="219">
        <v>18.584</v>
      </c>
      <c r="I281" s="220"/>
      <c r="J281" s="221">
        <f>ROUND(I281*H281,2)</f>
        <v>0</v>
      </c>
      <c r="K281" s="217" t="s">
        <v>194</v>
      </c>
      <c r="L281" s="46"/>
      <c r="M281" s="222" t="s">
        <v>19</v>
      </c>
      <c r="N281" s="223" t="s">
        <v>44</v>
      </c>
      <c r="O281" s="86"/>
      <c r="P281" s="224">
        <f>O281*H281</f>
        <v>0</v>
      </c>
      <c r="Q281" s="224">
        <v>0.01282</v>
      </c>
      <c r="R281" s="224">
        <f>Q281*H281</f>
        <v>0.23824687999999999</v>
      </c>
      <c r="S281" s="224">
        <v>0</v>
      </c>
      <c r="T281" s="225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26" t="s">
        <v>135</v>
      </c>
      <c r="AT281" s="226" t="s">
        <v>190</v>
      </c>
      <c r="AU281" s="226" t="s">
        <v>82</v>
      </c>
      <c r="AY281" s="19" t="s">
        <v>188</v>
      </c>
      <c r="BE281" s="227">
        <f>IF(N281="základní",J281,0)</f>
        <v>0</v>
      </c>
      <c r="BF281" s="227">
        <f>IF(N281="snížená",J281,0)</f>
        <v>0</v>
      </c>
      <c r="BG281" s="227">
        <f>IF(N281="zákl. přenesená",J281,0)</f>
        <v>0</v>
      </c>
      <c r="BH281" s="227">
        <f>IF(N281="sníž. přenesená",J281,0)</f>
        <v>0</v>
      </c>
      <c r="BI281" s="227">
        <f>IF(N281="nulová",J281,0)</f>
        <v>0</v>
      </c>
      <c r="BJ281" s="19" t="s">
        <v>80</v>
      </c>
      <c r="BK281" s="227">
        <f>ROUND(I281*H281,2)</f>
        <v>0</v>
      </c>
      <c r="BL281" s="19" t="s">
        <v>135</v>
      </c>
      <c r="BM281" s="226" t="s">
        <v>1127</v>
      </c>
    </row>
    <row r="282" s="2" customFormat="1">
      <c r="A282" s="40"/>
      <c r="B282" s="41"/>
      <c r="C282" s="42"/>
      <c r="D282" s="228" t="s">
        <v>196</v>
      </c>
      <c r="E282" s="42"/>
      <c r="F282" s="229" t="s">
        <v>943</v>
      </c>
      <c r="G282" s="42"/>
      <c r="H282" s="42"/>
      <c r="I282" s="230"/>
      <c r="J282" s="42"/>
      <c r="K282" s="42"/>
      <c r="L282" s="46"/>
      <c r="M282" s="231"/>
      <c r="N282" s="232"/>
      <c r="O282" s="86"/>
      <c r="P282" s="86"/>
      <c r="Q282" s="86"/>
      <c r="R282" s="86"/>
      <c r="S282" s="86"/>
      <c r="T282" s="87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196</v>
      </c>
      <c r="AU282" s="19" t="s">
        <v>82</v>
      </c>
    </row>
    <row r="283" s="13" customFormat="1">
      <c r="A283" s="13"/>
      <c r="B283" s="233"/>
      <c r="C283" s="234"/>
      <c r="D283" s="235" t="s">
        <v>198</v>
      </c>
      <c r="E283" s="236" t="s">
        <v>19</v>
      </c>
      <c r="F283" s="237" t="s">
        <v>1050</v>
      </c>
      <c r="G283" s="234"/>
      <c r="H283" s="236" t="s">
        <v>19</v>
      </c>
      <c r="I283" s="238"/>
      <c r="J283" s="234"/>
      <c r="K283" s="234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198</v>
      </c>
      <c r="AU283" s="243" t="s">
        <v>82</v>
      </c>
      <c r="AV283" s="13" t="s">
        <v>80</v>
      </c>
      <c r="AW283" s="13" t="s">
        <v>35</v>
      </c>
      <c r="AX283" s="13" t="s">
        <v>73</v>
      </c>
      <c r="AY283" s="243" t="s">
        <v>188</v>
      </c>
    </row>
    <row r="284" s="14" customFormat="1">
      <c r="A284" s="14"/>
      <c r="B284" s="244"/>
      <c r="C284" s="245"/>
      <c r="D284" s="235" t="s">
        <v>198</v>
      </c>
      <c r="E284" s="246" t="s">
        <v>19</v>
      </c>
      <c r="F284" s="247" t="s">
        <v>1128</v>
      </c>
      <c r="G284" s="245"/>
      <c r="H284" s="248">
        <v>4.0800000000000001</v>
      </c>
      <c r="I284" s="249"/>
      <c r="J284" s="245"/>
      <c r="K284" s="245"/>
      <c r="L284" s="250"/>
      <c r="M284" s="251"/>
      <c r="N284" s="252"/>
      <c r="O284" s="252"/>
      <c r="P284" s="252"/>
      <c r="Q284" s="252"/>
      <c r="R284" s="252"/>
      <c r="S284" s="252"/>
      <c r="T284" s="253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4" t="s">
        <v>198</v>
      </c>
      <c r="AU284" s="254" t="s">
        <v>82</v>
      </c>
      <c r="AV284" s="14" t="s">
        <v>82</v>
      </c>
      <c r="AW284" s="14" t="s">
        <v>35</v>
      </c>
      <c r="AX284" s="14" t="s">
        <v>73</v>
      </c>
      <c r="AY284" s="254" t="s">
        <v>188</v>
      </c>
    </row>
    <row r="285" s="14" customFormat="1">
      <c r="A285" s="14"/>
      <c r="B285" s="244"/>
      <c r="C285" s="245"/>
      <c r="D285" s="235" t="s">
        <v>198</v>
      </c>
      <c r="E285" s="246" t="s">
        <v>19</v>
      </c>
      <c r="F285" s="247" t="s">
        <v>1129</v>
      </c>
      <c r="G285" s="245"/>
      <c r="H285" s="248">
        <v>3.3039999999999998</v>
      </c>
      <c r="I285" s="249"/>
      <c r="J285" s="245"/>
      <c r="K285" s="245"/>
      <c r="L285" s="250"/>
      <c r="M285" s="251"/>
      <c r="N285" s="252"/>
      <c r="O285" s="252"/>
      <c r="P285" s="252"/>
      <c r="Q285" s="252"/>
      <c r="R285" s="252"/>
      <c r="S285" s="252"/>
      <c r="T285" s="253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4" t="s">
        <v>198</v>
      </c>
      <c r="AU285" s="254" t="s">
        <v>82</v>
      </c>
      <c r="AV285" s="14" t="s">
        <v>82</v>
      </c>
      <c r="AW285" s="14" t="s">
        <v>35</v>
      </c>
      <c r="AX285" s="14" t="s">
        <v>73</v>
      </c>
      <c r="AY285" s="254" t="s">
        <v>188</v>
      </c>
    </row>
    <row r="286" s="14" customFormat="1">
      <c r="A286" s="14"/>
      <c r="B286" s="244"/>
      <c r="C286" s="245"/>
      <c r="D286" s="235" t="s">
        <v>198</v>
      </c>
      <c r="E286" s="246" t="s">
        <v>19</v>
      </c>
      <c r="F286" s="247" t="s">
        <v>1130</v>
      </c>
      <c r="G286" s="245"/>
      <c r="H286" s="248">
        <v>3.8159999999999998</v>
      </c>
      <c r="I286" s="249"/>
      <c r="J286" s="245"/>
      <c r="K286" s="245"/>
      <c r="L286" s="250"/>
      <c r="M286" s="251"/>
      <c r="N286" s="252"/>
      <c r="O286" s="252"/>
      <c r="P286" s="252"/>
      <c r="Q286" s="252"/>
      <c r="R286" s="252"/>
      <c r="S286" s="252"/>
      <c r="T286" s="25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4" t="s">
        <v>198</v>
      </c>
      <c r="AU286" s="254" t="s">
        <v>82</v>
      </c>
      <c r="AV286" s="14" t="s">
        <v>82</v>
      </c>
      <c r="AW286" s="14" t="s">
        <v>35</v>
      </c>
      <c r="AX286" s="14" t="s">
        <v>73</v>
      </c>
      <c r="AY286" s="254" t="s">
        <v>188</v>
      </c>
    </row>
    <row r="287" s="14" customFormat="1">
      <c r="A287" s="14"/>
      <c r="B287" s="244"/>
      <c r="C287" s="245"/>
      <c r="D287" s="235" t="s">
        <v>198</v>
      </c>
      <c r="E287" s="246" t="s">
        <v>19</v>
      </c>
      <c r="F287" s="247" t="s">
        <v>1129</v>
      </c>
      <c r="G287" s="245"/>
      <c r="H287" s="248">
        <v>3.3039999999999998</v>
      </c>
      <c r="I287" s="249"/>
      <c r="J287" s="245"/>
      <c r="K287" s="245"/>
      <c r="L287" s="250"/>
      <c r="M287" s="251"/>
      <c r="N287" s="252"/>
      <c r="O287" s="252"/>
      <c r="P287" s="252"/>
      <c r="Q287" s="252"/>
      <c r="R287" s="252"/>
      <c r="S287" s="252"/>
      <c r="T287" s="253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4" t="s">
        <v>198</v>
      </c>
      <c r="AU287" s="254" t="s">
        <v>82</v>
      </c>
      <c r="AV287" s="14" t="s">
        <v>82</v>
      </c>
      <c r="AW287" s="14" t="s">
        <v>35</v>
      </c>
      <c r="AX287" s="14" t="s">
        <v>73</v>
      </c>
      <c r="AY287" s="254" t="s">
        <v>188</v>
      </c>
    </row>
    <row r="288" s="14" customFormat="1">
      <c r="A288" s="14"/>
      <c r="B288" s="244"/>
      <c r="C288" s="245"/>
      <c r="D288" s="235" t="s">
        <v>198</v>
      </c>
      <c r="E288" s="246" t="s">
        <v>19</v>
      </c>
      <c r="F288" s="247" t="s">
        <v>1128</v>
      </c>
      <c r="G288" s="245"/>
      <c r="H288" s="248">
        <v>4.0800000000000001</v>
      </c>
      <c r="I288" s="249"/>
      <c r="J288" s="245"/>
      <c r="K288" s="245"/>
      <c r="L288" s="250"/>
      <c r="M288" s="251"/>
      <c r="N288" s="252"/>
      <c r="O288" s="252"/>
      <c r="P288" s="252"/>
      <c r="Q288" s="252"/>
      <c r="R288" s="252"/>
      <c r="S288" s="252"/>
      <c r="T288" s="253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4" t="s">
        <v>198</v>
      </c>
      <c r="AU288" s="254" t="s">
        <v>82</v>
      </c>
      <c r="AV288" s="14" t="s">
        <v>82</v>
      </c>
      <c r="AW288" s="14" t="s">
        <v>35</v>
      </c>
      <c r="AX288" s="14" t="s">
        <v>73</v>
      </c>
      <c r="AY288" s="254" t="s">
        <v>188</v>
      </c>
    </row>
    <row r="289" s="15" customFormat="1">
      <c r="A289" s="15"/>
      <c r="B289" s="255"/>
      <c r="C289" s="256"/>
      <c r="D289" s="235" t="s">
        <v>198</v>
      </c>
      <c r="E289" s="257" t="s">
        <v>19</v>
      </c>
      <c r="F289" s="258" t="s">
        <v>229</v>
      </c>
      <c r="G289" s="256"/>
      <c r="H289" s="259">
        <v>18.584</v>
      </c>
      <c r="I289" s="260"/>
      <c r="J289" s="256"/>
      <c r="K289" s="256"/>
      <c r="L289" s="261"/>
      <c r="M289" s="262"/>
      <c r="N289" s="263"/>
      <c r="O289" s="263"/>
      <c r="P289" s="263"/>
      <c r="Q289" s="263"/>
      <c r="R289" s="263"/>
      <c r="S289" s="263"/>
      <c r="T289" s="264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65" t="s">
        <v>198</v>
      </c>
      <c r="AU289" s="265" t="s">
        <v>82</v>
      </c>
      <c r="AV289" s="15" t="s">
        <v>135</v>
      </c>
      <c r="AW289" s="15" t="s">
        <v>35</v>
      </c>
      <c r="AX289" s="15" t="s">
        <v>80</v>
      </c>
      <c r="AY289" s="265" t="s">
        <v>188</v>
      </c>
    </row>
    <row r="290" s="2" customFormat="1" ht="24.15" customHeight="1">
      <c r="A290" s="40"/>
      <c r="B290" s="41"/>
      <c r="C290" s="215" t="s">
        <v>448</v>
      </c>
      <c r="D290" s="215" t="s">
        <v>190</v>
      </c>
      <c r="E290" s="216" t="s">
        <v>949</v>
      </c>
      <c r="F290" s="217" t="s">
        <v>950</v>
      </c>
      <c r="G290" s="218" t="s">
        <v>243</v>
      </c>
      <c r="H290" s="219">
        <v>18.584</v>
      </c>
      <c r="I290" s="220"/>
      <c r="J290" s="221">
        <f>ROUND(I290*H290,2)</f>
        <v>0</v>
      </c>
      <c r="K290" s="217" t="s">
        <v>194</v>
      </c>
      <c r="L290" s="46"/>
      <c r="M290" s="222" t="s">
        <v>19</v>
      </c>
      <c r="N290" s="223" t="s">
        <v>44</v>
      </c>
      <c r="O290" s="86"/>
      <c r="P290" s="224">
        <f>O290*H290</f>
        <v>0</v>
      </c>
      <c r="Q290" s="224">
        <v>0</v>
      </c>
      <c r="R290" s="224">
        <f>Q290*H290</f>
        <v>0</v>
      </c>
      <c r="S290" s="224">
        <v>0</v>
      </c>
      <c r="T290" s="225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26" t="s">
        <v>135</v>
      </c>
      <c r="AT290" s="226" t="s">
        <v>190</v>
      </c>
      <c r="AU290" s="226" t="s">
        <v>82</v>
      </c>
      <c r="AY290" s="19" t="s">
        <v>188</v>
      </c>
      <c r="BE290" s="227">
        <f>IF(N290="základní",J290,0)</f>
        <v>0</v>
      </c>
      <c r="BF290" s="227">
        <f>IF(N290="snížená",J290,0)</f>
        <v>0</v>
      </c>
      <c r="BG290" s="227">
        <f>IF(N290="zákl. přenesená",J290,0)</f>
        <v>0</v>
      </c>
      <c r="BH290" s="227">
        <f>IF(N290="sníž. přenesená",J290,0)</f>
        <v>0</v>
      </c>
      <c r="BI290" s="227">
        <f>IF(N290="nulová",J290,0)</f>
        <v>0</v>
      </c>
      <c r="BJ290" s="19" t="s">
        <v>80</v>
      </c>
      <c r="BK290" s="227">
        <f>ROUND(I290*H290,2)</f>
        <v>0</v>
      </c>
      <c r="BL290" s="19" t="s">
        <v>135</v>
      </c>
      <c r="BM290" s="226" t="s">
        <v>1131</v>
      </c>
    </row>
    <row r="291" s="2" customFormat="1">
      <c r="A291" s="40"/>
      <c r="B291" s="41"/>
      <c r="C291" s="42"/>
      <c r="D291" s="228" t="s">
        <v>196</v>
      </c>
      <c r="E291" s="42"/>
      <c r="F291" s="229" t="s">
        <v>952</v>
      </c>
      <c r="G291" s="42"/>
      <c r="H291" s="42"/>
      <c r="I291" s="230"/>
      <c r="J291" s="42"/>
      <c r="K291" s="42"/>
      <c r="L291" s="46"/>
      <c r="M291" s="231"/>
      <c r="N291" s="232"/>
      <c r="O291" s="86"/>
      <c r="P291" s="86"/>
      <c r="Q291" s="86"/>
      <c r="R291" s="86"/>
      <c r="S291" s="86"/>
      <c r="T291" s="87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196</v>
      </c>
      <c r="AU291" s="19" t="s">
        <v>82</v>
      </c>
    </row>
    <row r="292" s="13" customFormat="1">
      <c r="A292" s="13"/>
      <c r="B292" s="233"/>
      <c r="C292" s="234"/>
      <c r="D292" s="235" t="s">
        <v>198</v>
      </c>
      <c r="E292" s="236" t="s">
        <v>19</v>
      </c>
      <c r="F292" s="237" t="s">
        <v>1050</v>
      </c>
      <c r="G292" s="234"/>
      <c r="H292" s="236" t="s">
        <v>19</v>
      </c>
      <c r="I292" s="238"/>
      <c r="J292" s="234"/>
      <c r="K292" s="234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198</v>
      </c>
      <c r="AU292" s="243" t="s">
        <v>82</v>
      </c>
      <c r="AV292" s="13" t="s">
        <v>80</v>
      </c>
      <c r="AW292" s="13" t="s">
        <v>35</v>
      </c>
      <c r="AX292" s="13" t="s">
        <v>73</v>
      </c>
      <c r="AY292" s="243" t="s">
        <v>188</v>
      </c>
    </row>
    <row r="293" s="14" customFormat="1">
      <c r="A293" s="14"/>
      <c r="B293" s="244"/>
      <c r="C293" s="245"/>
      <c r="D293" s="235" t="s">
        <v>198</v>
      </c>
      <c r="E293" s="246" t="s">
        <v>19</v>
      </c>
      <c r="F293" s="247" t="s">
        <v>1128</v>
      </c>
      <c r="G293" s="245"/>
      <c r="H293" s="248">
        <v>4.0800000000000001</v>
      </c>
      <c r="I293" s="249"/>
      <c r="J293" s="245"/>
      <c r="K293" s="245"/>
      <c r="L293" s="250"/>
      <c r="M293" s="251"/>
      <c r="N293" s="252"/>
      <c r="O293" s="252"/>
      <c r="P293" s="252"/>
      <c r="Q293" s="252"/>
      <c r="R293" s="252"/>
      <c r="S293" s="252"/>
      <c r="T293" s="25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4" t="s">
        <v>198</v>
      </c>
      <c r="AU293" s="254" t="s">
        <v>82</v>
      </c>
      <c r="AV293" s="14" t="s">
        <v>82</v>
      </c>
      <c r="AW293" s="14" t="s">
        <v>35</v>
      </c>
      <c r="AX293" s="14" t="s">
        <v>73</v>
      </c>
      <c r="AY293" s="254" t="s">
        <v>188</v>
      </c>
    </row>
    <row r="294" s="14" customFormat="1">
      <c r="A294" s="14"/>
      <c r="B294" s="244"/>
      <c r="C294" s="245"/>
      <c r="D294" s="235" t="s">
        <v>198</v>
      </c>
      <c r="E294" s="246" t="s">
        <v>19</v>
      </c>
      <c r="F294" s="247" t="s">
        <v>1129</v>
      </c>
      <c r="G294" s="245"/>
      <c r="H294" s="248">
        <v>3.3039999999999998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198</v>
      </c>
      <c r="AU294" s="254" t="s">
        <v>82</v>
      </c>
      <c r="AV294" s="14" t="s">
        <v>82</v>
      </c>
      <c r="AW294" s="14" t="s">
        <v>35</v>
      </c>
      <c r="AX294" s="14" t="s">
        <v>73</v>
      </c>
      <c r="AY294" s="254" t="s">
        <v>188</v>
      </c>
    </row>
    <row r="295" s="14" customFormat="1">
      <c r="A295" s="14"/>
      <c r="B295" s="244"/>
      <c r="C295" s="245"/>
      <c r="D295" s="235" t="s">
        <v>198</v>
      </c>
      <c r="E295" s="246" t="s">
        <v>19</v>
      </c>
      <c r="F295" s="247" t="s">
        <v>1130</v>
      </c>
      <c r="G295" s="245"/>
      <c r="H295" s="248">
        <v>3.8159999999999998</v>
      </c>
      <c r="I295" s="249"/>
      <c r="J295" s="245"/>
      <c r="K295" s="245"/>
      <c r="L295" s="250"/>
      <c r="M295" s="251"/>
      <c r="N295" s="252"/>
      <c r="O295" s="252"/>
      <c r="P295" s="252"/>
      <c r="Q295" s="252"/>
      <c r="R295" s="252"/>
      <c r="S295" s="252"/>
      <c r="T295" s="253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4" t="s">
        <v>198</v>
      </c>
      <c r="AU295" s="254" t="s">
        <v>82</v>
      </c>
      <c r="AV295" s="14" t="s">
        <v>82</v>
      </c>
      <c r="AW295" s="14" t="s">
        <v>35</v>
      </c>
      <c r="AX295" s="14" t="s">
        <v>73</v>
      </c>
      <c r="AY295" s="254" t="s">
        <v>188</v>
      </c>
    </row>
    <row r="296" s="14" customFormat="1">
      <c r="A296" s="14"/>
      <c r="B296" s="244"/>
      <c r="C296" s="245"/>
      <c r="D296" s="235" t="s">
        <v>198</v>
      </c>
      <c r="E296" s="246" t="s">
        <v>19</v>
      </c>
      <c r="F296" s="247" t="s">
        <v>1129</v>
      </c>
      <c r="G296" s="245"/>
      <c r="H296" s="248">
        <v>3.3039999999999998</v>
      </c>
      <c r="I296" s="249"/>
      <c r="J296" s="245"/>
      <c r="K296" s="245"/>
      <c r="L296" s="250"/>
      <c r="M296" s="251"/>
      <c r="N296" s="252"/>
      <c r="O296" s="252"/>
      <c r="P296" s="252"/>
      <c r="Q296" s="252"/>
      <c r="R296" s="252"/>
      <c r="S296" s="252"/>
      <c r="T296" s="253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4" t="s">
        <v>198</v>
      </c>
      <c r="AU296" s="254" t="s">
        <v>82</v>
      </c>
      <c r="AV296" s="14" t="s">
        <v>82</v>
      </c>
      <c r="AW296" s="14" t="s">
        <v>35</v>
      </c>
      <c r="AX296" s="14" t="s">
        <v>73</v>
      </c>
      <c r="AY296" s="254" t="s">
        <v>188</v>
      </c>
    </row>
    <row r="297" s="14" customFormat="1">
      <c r="A297" s="14"/>
      <c r="B297" s="244"/>
      <c r="C297" s="245"/>
      <c r="D297" s="235" t="s">
        <v>198</v>
      </c>
      <c r="E297" s="246" t="s">
        <v>19</v>
      </c>
      <c r="F297" s="247" t="s">
        <v>1128</v>
      </c>
      <c r="G297" s="245"/>
      <c r="H297" s="248">
        <v>4.0800000000000001</v>
      </c>
      <c r="I297" s="249"/>
      <c r="J297" s="245"/>
      <c r="K297" s="245"/>
      <c r="L297" s="250"/>
      <c r="M297" s="251"/>
      <c r="N297" s="252"/>
      <c r="O297" s="252"/>
      <c r="P297" s="252"/>
      <c r="Q297" s="252"/>
      <c r="R297" s="252"/>
      <c r="S297" s="252"/>
      <c r="T297" s="253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4" t="s">
        <v>198</v>
      </c>
      <c r="AU297" s="254" t="s">
        <v>82</v>
      </c>
      <c r="AV297" s="14" t="s">
        <v>82</v>
      </c>
      <c r="AW297" s="14" t="s">
        <v>35</v>
      </c>
      <c r="AX297" s="14" t="s">
        <v>73</v>
      </c>
      <c r="AY297" s="254" t="s">
        <v>188</v>
      </c>
    </row>
    <row r="298" s="15" customFormat="1">
      <c r="A298" s="15"/>
      <c r="B298" s="255"/>
      <c r="C298" s="256"/>
      <c r="D298" s="235" t="s">
        <v>198</v>
      </c>
      <c r="E298" s="257" t="s">
        <v>19</v>
      </c>
      <c r="F298" s="258" t="s">
        <v>229</v>
      </c>
      <c r="G298" s="256"/>
      <c r="H298" s="259">
        <v>18.584</v>
      </c>
      <c r="I298" s="260"/>
      <c r="J298" s="256"/>
      <c r="K298" s="256"/>
      <c r="L298" s="261"/>
      <c r="M298" s="262"/>
      <c r="N298" s="263"/>
      <c r="O298" s="263"/>
      <c r="P298" s="263"/>
      <c r="Q298" s="263"/>
      <c r="R298" s="263"/>
      <c r="S298" s="263"/>
      <c r="T298" s="264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65" t="s">
        <v>198</v>
      </c>
      <c r="AU298" s="265" t="s">
        <v>82</v>
      </c>
      <c r="AV298" s="15" t="s">
        <v>135</v>
      </c>
      <c r="AW298" s="15" t="s">
        <v>35</v>
      </c>
      <c r="AX298" s="15" t="s">
        <v>80</v>
      </c>
      <c r="AY298" s="265" t="s">
        <v>188</v>
      </c>
    </row>
    <row r="299" s="2" customFormat="1" ht="16.5" customHeight="1">
      <c r="A299" s="40"/>
      <c r="B299" s="41"/>
      <c r="C299" s="215" t="s">
        <v>457</v>
      </c>
      <c r="D299" s="215" t="s">
        <v>190</v>
      </c>
      <c r="E299" s="216" t="s">
        <v>954</v>
      </c>
      <c r="F299" s="217" t="s">
        <v>955</v>
      </c>
      <c r="G299" s="218" t="s">
        <v>243</v>
      </c>
      <c r="H299" s="219">
        <v>4.4800000000000004</v>
      </c>
      <c r="I299" s="220"/>
      <c r="J299" s="221">
        <f>ROUND(I299*H299,2)</f>
        <v>0</v>
      </c>
      <c r="K299" s="217" t="s">
        <v>194</v>
      </c>
      <c r="L299" s="46"/>
      <c r="M299" s="222" t="s">
        <v>19</v>
      </c>
      <c r="N299" s="223" t="s">
        <v>44</v>
      </c>
      <c r="O299" s="86"/>
      <c r="P299" s="224">
        <f>O299*H299</f>
        <v>0</v>
      </c>
      <c r="Q299" s="224">
        <v>0.0087399999999999995</v>
      </c>
      <c r="R299" s="224">
        <f>Q299*H299</f>
        <v>0.039155200000000001</v>
      </c>
      <c r="S299" s="224">
        <v>0</v>
      </c>
      <c r="T299" s="225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26" t="s">
        <v>135</v>
      </c>
      <c r="AT299" s="226" t="s">
        <v>190</v>
      </c>
      <c r="AU299" s="226" t="s">
        <v>82</v>
      </c>
      <c r="AY299" s="19" t="s">
        <v>188</v>
      </c>
      <c r="BE299" s="227">
        <f>IF(N299="základní",J299,0)</f>
        <v>0</v>
      </c>
      <c r="BF299" s="227">
        <f>IF(N299="snížená",J299,0)</f>
        <v>0</v>
      </c>
      <c r="BG299" s="227">
        <f>IF(N299="zákl. přenesená",J299,0)</f>
        <v>0</v>
      </c>
      <c r="BH299" s="227">
        <f>IF(N299="sníž. přenesená",J299,0)</f>
        <v>0</v>
      </c>
      <c r="BI299" s="227">
        <f>IF(N299="nulová",J299,0)</f>
        <v>0</v>
      </c>
      <c r="BJ299" s="19" t="s">
        <v>80</v>
      </c>
      <c r="BK299" s="227">
        <f>ROUND(I299*H299,2)</f>
        <v>0</v>
      </c>
      <c r="BL299" s="19" t="s">
        <v>135</v>
      </c>
      <c r="BM299" s="226" t="s">
        <v>1132</v>
      </c>
    </row>
    <row r="300" s="2" customFormat="1">
      <c r="A300" s="40"/>
      <c r="B300" s="41"/>
      <c r="C300" s="42"/>
      <c r="D300" s="228" t="s">
        <v>196</v>
      </c>
      <c r="E300" s="42"/>
      <c r="F300" s="229" t="s">
        <v>957</v>
      </c>
      <c r="G300" s="42"/>
      <c r="H300" s="42"/>
      <c r="I300" s="230"/>
      <c r="J300" s="42"/>
      <c r="K300" s="42"/>
      <c r="L300" s="46"/>
      <c r="M300" s="231"/>
      <c r="N300" s="232"/>
      <c r="O300" s="86"/>
      <c r="P300" s="86"/>
      <c r="Q300" s="86"/>
      <c r="R300" s="86"/>
      <c r="S300" s="86"/>
      <c r="T300" s="87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196</v>
      </c>
      <c r="AU300" s="19" t="s">
        <v>82</v>
      </c>
    </row>
    <row r="301" s="13" customFormat="1">
      <c r="A301" s="13"/>
      <c r="B301" s="233"/>
      <c r="C301" s="234"/>
      <c r="D301" s="235" t="s">
        <v>198</v>
      </c>
      <c r="E301" s="236" t="s">
        <v>19</v>
      </c>
      <c r="F301" s="237" t="s">
        <v>1050</v>
      </c>
      <c r="G301" s="234"/>
      <c r="H301" s="236" t="s">
        <v>19</v>
      </c>
      <c r="I301" s="238"/>
      <c r="J301" s="234"/>
      <c r="K301" s="234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198</v>
      </c>
      <c r="AU301" s="243" t="s">
        <v>82</v>
      </c>
      <c r="AV301" s="13" t="s">
        <v>80</v>
      </c>
      <c r="AW301" s="13" t="s">
        <v>35</v>
      </c>
      <c r="AX301" s="13" t="s">
        <v>73</v>
      </c>
      <c r="AY301" s="243" t="s">
        <v>188</v>
      </c>
    </row>
    <row r="302" s="14" customFormat="1">
      <c r="A302" s="14"/>
      <c r="B302" s="244"/>
      <c r="C302" s="245"/>
      <c r="D302" s="235" t="s">
        <v>198</v>
      </c>
      <c r="E302" s="246" t="s">
        <v>19</v>
      </c>
      <c r="F302" s="247" t="s">
        <v>1133</v>
      </c>
      <c r="G302" s="245"/>
      <c r="H302" s="248">
        <v>2.2400000000000002</v>
      </c>
      <c r="I302" s="249"/>
      <c r="J302" s="245"/>
      <c r="K302" s="245"/>
      <c r="L302" s="250"/>
      <c r="M302" s="251"/>
      <c r="N302" s="252"/>
      <c r="O302" s="252"/>
      <c r="P302" s="252"/>
      <c r="Q302" s="252"/>
      <c r="R302" s="252"/>
      <c r="S302" s="252"/>
      <c r="T302" s="253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4" t="s">
        <v>198</v>
      </c>
      <c r="AU302" s="254" t="s">
        <v>82</v>
      </c>
      <c r="AV302" s="14" t="s">
        <v>82</v>
      </c>
      <c r="AW302" s="14" t="s">
        <v>35</v>
      </c>
      <c r="AX302" s="14" t="s">
        <v>73</v>
      </c>
      <c r="AY302" s="254" t="s">
        <v>188</v>
      </c>
    </row>
    <row r="303" s="14" customFormat="1">
      <c r="A303" s="14"/>
      <c r="B303" s="244"/>
      <c r="C303" s="245"/>
      <c r="D303" s="235" t="s">
        <v>198</v>
      </c>
      <c r="E303" s="246" t="s">
        <v>19</v>
      </c>
      <c r="F303" s="247" t="s">
        <v>1133</v>
      </c>
      <c r="G303" s="245"/>
      <c r="H303" s="248">
        <v>2.2400000000000002</v>
      </c>
      <c r="I303" s="249"/>
      <c r="J303" s="245"/>
      <c r="K303" s="245"/>
      <c r="L303" s="250"/>
      <c r="M303" s="251"/>
      <c r="N303" s="252"/>
      <c r="O303" s="252"/>
      <c r="P303" s="252"/>
      <c r="Q303" s="252"/>
      <c r="R303" s="252"/>
      <c r="S303" s="252"/>
      <c r="T303" s="253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4" t="s">
        <v>198</v>
      </c>
      <c r="AU303" s="254" t="s">
        <v>82</v>
      </c>
      <c r="AV303" s="14" t="s">
        <v>82</v>
      </c>
      <c r="AW303" s="14" t="s">
        <v>35</v>
      </c>
      <c r="AX303" s="14" t="s">
        <v>73</v>
      </c>
      <c r="AY303" s="254" t="s">
        <v>188</v>
      </c>
    </row>
    <row r="304" s="15" customFormat="1">
      <c r="A304" s="15"/>
      <c r="B304" s="255"/>
      <c r="C304" s="256"/>
      <c r="D304" s="235" t="s">
        <v>198</v>
      </c>
      <c r="E304" s="257" t="s">
        <v>19</v>
      </c>
      <c r="F304" s="258" t="s">
        <v>229</v>
      </c>
      <c r="G304" s="256"/>
      <c r="H304" s="259">
        <v>4.4800000000000004</v>
      </c>
      <c r="I304" s="260"/>
      <c r="J304" s="256"/>
      <c r="K304" s="256"/>
      <c r="L304" s="261"/>
      <c r="M304" s="262"/>
      <c r="N304" s="263"/>
      <c r="O304" s="263"/>
      <c r="P304" s="263"/>
      <c r="Q304" s="263"/>
      <c r="R304" s="263"/>
      <c r="S304" s="263"/>
      <c r="T304" s="264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65" t="s">
        <v>198</v>
      </c>
      <c r="AU304" s="265" t="s">
        <v>82</v>
      </c>
      <c r="AV304" s="15" t="s">
        <v>135</v>
      </c>
      <c r="AW304" s="15" t="s">
        <v>35</v>
      </c>
      <c r="AX304" s="15" t="s">
        <v>80</v>
      </c>
      <c r="AY304" s="265" t="s">
        <v>188</v>
      </c>
    </row>
    <row r="305" s="2" customFormat="1" ht="16.5" customHeight="1">
      <c r="A305" s="40"/>
      <c r="B305" s="41"/>
      <c r="C305" s="215" t="s">
        <v>633</v>
      </c>
      <c r="D305" s="215" t="s">
        <v>190</v>
      </c>
      <c r="E305" s="216" t="s">
        <v>968</v>
      </c>
      <c r="F305" s="217" t="s">
        <v>969</v>
      </c>
      <c r="G305" s="218" t="s">
        <v>243</v>
      </c>
      <c r="H305" s="219">
        <v>4.4800000000000004</v>
      </c>
      <c r="I305" s="220"/>
      <c r="J305" s="221">
        <f>ROUND(I305*H305,2)</f>
        <v>0</v>
      </c>
      <c r="K305" s="217" t="s">
        <v>194</v>
      </c>
      <c r="L305" s="46"/>
      <c r="M305" s="222" t="s">
        <v>19</v>
      </c>
      <c r="N305" s="223" t="s">
        <v>44</v>
      </c>
      <c r="O305" s="86"/>
      <c r="P305" s="224">
        <f>O305*H305</f>
        <v>0</v>
      </c>
      <c r="Q305" s="224">
        <v>0</v>
      </c>
      <c r="R305" s="224">
        <f>Q305*H305</f>
        <v>0</v>
      </c>
      <c r="S305" s="224">
        <v>0</v>
      </c>
      <c r="T305" s="225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26" t="s">
        <v>135</v>
      </c>
      <c r="AT305" s="226" t="s">
        <v>190</v>
      </c>
      <c r="AU305" s="226" t="s">
        <v>82</v>
      </c>
      <c r="AY305" s="19" t="s">
        <v>188</v>
      </c>
      <c r="BE305" s="227">
        <f>IF(N305="základní",J305,0)</f>
        <v>0</v>
      </c>
      <c r="BF305" s="227">
        <f>IF(N305="snížená",J305,0)</f>
        <v>0</v>
      </c>
      <c r="BG305" s="227">
        <f>IF(N305="zákl. přenesená",J305,0)</f>
        <v>0</v>
      </c>
      <c r="BH305" s="227">
        <f>IF(N305="sníž. přenesená",J305,0)</f>
        <v>0</v>
      </c>
      <c r="BI305" s="227">
        <f>IF(N305="nulová",J305,0)</f>
        <v>0</v>
      </c>
      <c r="BJ305" s="19" t="s">
        <v>80</v>
      </c>
      <c r="BK305" s="227">
        <f>ROUND(I305*H305,2)</f>
        <v>0</v>
      </c>
      <c r="BL305" s="19" t="s">
        <v>135</v>
      </c>
      <c r="BM305" s="226" t="s">
        <v>1134</v>
      </c>
    </row>
    <row r="306" s="2" customFormat="1">
      <c r="A306" s="40"/>
      <c r="B306" s="41"/>
      <c r="C306" s="42"/>
      <c r="D306" s="228" t="s">
        <v>196</v>
      </c>
      <c r="E306" s="42"/>
      <c r="F306" s="229" t="s">
        <v>971</v>
      </c>
      <c r="G306" s="42"/>
      <c r="H306" s="42"/>
      <c r="I306" s="230"/>
      <c r="J306" s="42"/>
      <c r="K306" s="42"/>
      <c r="L306" s="46"/>
      <c r="M306" s="231"/>
      <c r="N306" s="232"/>
      <c r="O306" s="86"/>
      <c r="P306" s="86"/>
      <c r="Q306" s="86"/>
      <c r="R306" s="86"/>
      <c r="S306" s="86"/>
      <c r="T306" s="87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T306" s="19" t="s">
        <v>196</v>
      </c>
      <c r="AU306" s="19" t="s">
        <v>82</v>
      </c>
    </row>
    <row r="307" s="13" customFormat="1">
      <c r="A307" s="13"/>
      <c r="B307" s="233"/>
      <c r="C307" s="234"/>
      <c r="D307" s="235" t="s">
        <v>198</v>
      </c>
      <c r="E307" s="236" t="s">
        <v>19</v>
      </c>
      <c r="F307" s="237" t="s">
        <v>1050</v>
      </c>
      <c r="G307" s="234"/>
      <c r="H307" s="236" t="s">
        <v>19</v>
      </c>
      <c r="I307" s="238"/>
      <c r="J307" s="234"/>
      <c r="K307" s="234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198</v>
      </c>
      <c r="AU307" s="243" t="s">
        <v>82</v>
      </c>
      <c r="AV307" s="13" t="s">
        <v>80</v>
      </c>
      <c r="AW307" s="13" t="s">
        <v>35</v>
      </c>
      <c r="AX307" s="13" t="s">
        <v>73</v>
      </c>
      <c r="AY307" s="243" t="s">
        <v>188</v>
      </c>
    </row>
    <row r="308" s="14" customFormat="1">
      <c r="A308" s="14"/>
      <c r="B308" s="244"/>
      <c r="C308" s="245"/>
      <c r="D308" s="235" t="s">
        <v>198</v>
      </c>
      <c r="E308" s="246" t="s">
        <v>19</v>
      </c>
      <c r="F308" s="247" t="s">
        <v>1133</v>
      </c>
      <c r="G308" s="245"/>
      <c r="H308" s="248">
        <v>2.2400000000000002</v>
      </c>
      <c r="I308" s="249"/>
      <c r="J308" s="245"/>
      <c r="K308" s="245"/>
      <c r="L308" s="250"/>
      <c r="M308" s="251"/>
      <c r="N308" s="252"/>
      <c r="O308" s="252"/>
      <c r="P308" s="252"/>
      <c r="Q308" s="252"/>
      <c r="R308" s="252"/>
      <c r="S308" s="252"/>
      <c r="T308" s="253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4" t="s">
        <v>198</v>
      </c>
      <c r="AU308" s="254" t="s">
        <v>82</v>
      </c>
      <c r="AV308" s="14" t="s">
        <v>82</v>
      </c>
      <c r="AW308" s="14" t="s">
        <v>35</v>
      </c>
      <c r="AX308" s="14" t="s">
        <v>73</v>
      </c>
      <c r="AY308" s="254" t="s">
        <v>188</v>
      </c>
    </row>
    <row r="309" s="14" customFormat="1">
      <c r="A309" s="14"/>
      <c r="B309" s="244"/>
      <c r="C309" s="245"/>
      <c r="D309" s="235" t="s">
        <v>198</v>
      </c>
      <c r="E309" s="246" t="s">
        <v>19</v>
      </c>
      <c r="F309" s="247" t="s">
        <v>1133</v>
      </c>
      <c r="G309" s="245"/>
      <c r="H309" s="248">
        <v>2.2400000000000002</v>
      </c>
      <c r="I309" s="249"/>
      <c r="J309" s="245"/>
      <c r="K309" s="245"/>
      <c r="L309" s="250"/>
      <c r="M309" s="251"/>
      <c r="N309" s="252"/>
      <c r="O309" s="252"/>
      <c r="P309" s="252"/>
      <c r="Q309" s="252"/>
      <c r="R309" s="252"/>
      <c r="S309" s="252"/>
      <c r="T309" s="253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4" t="s">
        <v>198</v>
      </c>
      <c r="AU309" s="254" t="s">
        <v>82</v>
      </c>
      <c r="AV309" s="14" t="s">
        <v>82</v>
      </c>
      <c r="AW309" s="14" t="s">
        <v>35</v>
      </c>
      <c r="AX309" s="14" t="s">
        <v>73</v>
      </c>
      <c r="AY309" s="254" t="s">
        <v>188</v>
      </c>
    </row>
    <row r="310" s="15" customFormat="1">
      <c r="A310" s="15"/>
      <c r="B310" s="255"/>
      <c r="C310" s="256"/>
      <c r="D310" s="235" t="s">
        <v>198</v>
      </c>
      <c r="E310" s="257" t="s">
        <v>19</v>
      </c>
      <c r="F310" s="258" t="s">
        <v>229</v>
      </c>
      <c r="G310" s="256"/>
      <c r="H310" s="259">
        <v>4.4800000000000004</v>
      </c>
      <c r="I310" s="260"/>
      <c r="J310" s="256"/>
      <c r="K310" s="256"/>
      <c r="L310" s="261"/>
      <c r="M310" s="262"/>
      <c r="N310" s="263"/>
      <c r="O310" s="263"/>
      <c r="P310" s="263"/>
      <c r="Q310" s="263"/>
      <c r="R310" s="263"/>
      <c r="S310" s="263"/>
      <c r="T310" s="264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65" t="s">
        <v>198</v>
      </c>
      <c r="AU310" s="265" t="s">
        <v>82</v>
      </c>
      <c r="AV310" s="15" t="s">
        <v>135</v>
      </c>
      <c r="AW310" s="15" t="s">
        <v>35</v>
      </c>
      <c r="AX310" s="15" t="s">
        <v>80</v>
      </c>
      <c r="AY310" s="265" t="s">
        <v>188</v>
      </c>
    </row>
    <row r="311" s="2" customFormat="1" ht="21.75" customHeight="1">
      <c r="A311" s="40"/>
      <c r="B311" s="41"/>
      <c r="C311" s="215" t="s">
        <v>638</v>
      </c>
      <c r="D311" s="215" t="s">
        <v>190</v>
      </c>
      <c r="E311" s="216" t="s">
        <v>973</v>
      </c>
      <c r="F311" s="217" t="s">
        <v>974</v>
      </c>
      <c r="G311" s="218" t="s">
        <v>243</v>
      </c>
      <c r="H311" s="219">
        <v>3.5680000000000001</v>
      </c>
      <c r="I311" s="220"/>
      <c r="J311" s="221">
        <f>ROUND(I311*H311,2)</f>
        <v>0</v>
      </c>
      <c r="K311" s="217" t="s">
        <v>194</v>
      </c>
      <c r="L311" s="46"/>
      <c r="M311" s="222" t="s">
        <v>19</v>
      </c>
      <c r="N311" s="223" t="s">
        <v>44</v>
      </c>
      <c r="O311" s="86"/>
      <c r="P311" s="224">
        <f>O311*H311</f>
        <v>0</v>
      </c>
      <c r="Q311" s="224">
        <v>0.0065799999999999999</v>
      </c>
      <c r="R311" s="224">
        <f>Q311*H311</f>
        <v>0.023477439999999999</v>
      </c>
      <c r="S311" s="224">
        <v>0</v>
      </c>
      <c r="T311" s="225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6" t="s">
        <v>135</v>
      </c>
      <c r="AT311" s="226" t="s">
        <v>190</v>
      </c>
      <c r="AU311" s="226" t="s">
        <v>82</v>
      </c>
      <c r="AY311" s="19" t="s">
        <v>188</v>
      </c>
      <c r="BE311" s="227">
        <f>IF(N311="základní",J311,0)</f>
        <v>0</v>
      </c>
      <c r="BF311" s="227">
        <f>IF(N311="snížená",J311,0)</f>
        <v>0</v>
      </c>
      <c r="BG311" s="227">
        <f>IF(N311="zákl. přenesená",J311,0)</f>
        <v>0</v>
      </c>
      <c r="BH311" s="227">
        <f>IF(N311="sníž. přenesená",J311,0)</f>
        <v>0</v>
      </c>
      <c r="BI311" s="227">
        <f>IF(N311="nulová",J311,0)</f>
        <v>0</v>
      </c>
      <c r="BJ311" s="19" t="s">
        <v>80</v>
      </c>
      <c r="BK311" s="227">
        <f>ROUND(I311*H311,2)</f>
        <v>0</v>
      </c>
      <c r="BL311" s="19" t="s">
        <v>135</v>
      </c>
      <c r="BM311" s="226" t="s">
        <v>1135</v>
      </c>
    </row>
    <row r="312" s="2" customFormat="1">
      <c r="A312" s="40"/>
      <c r="B312" s="41"/>
      <c r="C312" s="42"/>
      <c r="D312" s="228" t="s">
        <v>196</v>
      </c>
      <c r="E312" s="42"/>
      <c r="F312" s="229" t="s">
        <v>976</v>
      </c>
      <c r="G312" s="42"/>
      <c r="H312" s="42"/>
      <c r="I312" s="230"/>
      <c r="J312" s="42"/>
      <c r="K312" s="42"/>
      <c r="L312" s="46"/>
      <c r="M312" s="231"/>
      <c r="N312" s="232"/>
      <c r="O312" s="86"/>
      <c r="P312" s="86"/>
      <c r="Q312" s="86"/>
      <c r="R312" s="86"/>
      <c r="S312" s="86"/>
      <c r="T312" s="87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196</v>
      </c>
      <c r="AU312" s="19" t="s">
        <v>82</v>
      </c>
    </row>
    <row r="313" s="13" customFormat="1">
      <c r="A313" s="13"/>
      <c r="B313" s="233"/>
      <c r="C313" s="234"/>
      <c r="D313" s="235" t="s">
        <v>198</v>
      </c>
      <c r="E313" s="236" t="s">
        <v>19</v>
      </c>
      <c r="F313" s="237" t="s">
        <v>1050</v>
      </c>
      <c r="G313" s="234"/>
      <c r="H313" s="236" t="s">
        <v>19</v>
      </c>
      <c r="I313" s="238"/>
      <c r="J313" s="234"/>
      <c r="K313" s="234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198</v>
      </c>
      <c r="AU313" s="243" t="s">
        <v>82</v>
      </c>
      <c r="AV313" s="13" t="s">
        <v>80</v>
      </c>
      <c r="AW313" s="13" t="s">
        <v>35</v>
      </c>
      <c r="AX313" s="13" t="s">
        <v>73</v>
      </c>
      <c r="AY313" s="243" t="s">
        <v>188</v>
      </c>
    </row>
    <row r="314" s="14" customFormat="1">
      <c r="A314" s="14"/>
      <c r="B314" s="244"/>
      <c r="C314" s="245"/>
      <c r="D314" s="235" t="s">
        <v>198</v>
      </c>
      <c r="E314" s="246" t="s">
        <v>19</v>
      </c>
      <c r="F314" s="247" t="s">
        <v>1136</v>
      </c>
      <c r="G314" s="245"/>
      <c r="H314" s="248">
        <v>3.5680000000000001</v>
      </c>
      <c r="I314" s="249"/>
      <c r="J314" s="245"/>
      <c r="K314" s="245"/>
      <c r="L314" s="250"/>
      <c r="M314" s="251"/>
      <c r="N314" s="252"/>
      <c r="O314" s="252"/>
      <c r="P314" s="252"/>
      <c r="Q314" s="252"/>
      <c r="R314" s="252"/>
      <c r="S314" s="252"/>
      <c r="T314" s="253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4" t="s">
        <v>198</v>
      </c>
      <c r="AU314" s="254" t="s">
        <v>82</v>
      </c>
      <c r="AV314" s="14" t="s">
        <v>82</v>
      </c>
      <c r="AW314" s="14" t="s">
        <v>35</v>
      </c>
      <c r="AX314" s="14" t="s">
        <v>73</v>
      </c>
      <c r="AY314" s="254" t="s">
        <v>188</v>
      </c>
    </row>
    <row r="315" s="15" customFormat="1">
      <c r="A315" s="15"/>
      <c r="B315" s="255"/>
      <c r="C315" s="256"/>
      <c r="D315" s="235" t="s">
        <v>198</v>
      </c>
      <c r="E315" s="257" t="s">
        <v>19</v>
      </c>
      <c r="F315" s="258" t="s">
        <v>229</v>
      </c>
      <c r="G315" s="256"/>
      <c r="H315" s="259">
        <v>3.5680000000000001</v>
      </c>
      <c r="I315" s="260"/>
      <c r="J315" s="256"/>
      <c r="K315" s="256"/>
      <c r="L315" s="261"/>
      <c r="M315" s="262"/>
      <c r="N315" s="263"/>
      <c r="O315" s="263"/>
      <c r="P315" s="263"/>
      <c r="Q315" s="263"/>
      <c r="R315" s="263"/>
      <c r="S315" s="263"/>
      <c r="T315" s="264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65" t="s">
        <v>198</v>
      </c>
      <c r="AU315" s="265" t="s">
        <v>82</v>
      </c>
      <c r="AV315" s="15" t="s">
        <v>135</v>
      </c>
      <c r="AW315" s="15" t="s">
        <v>35</v>
      </c>
      <c r="AX315" s="15" t="s">
        <v>80</v>
      </c>
      <c r="AY315" s="265" t="s">
        <v>188</v>
      </c>
    </row>
    <row r="316" s="2" customFormat="1" ht="21.75" customHeight="1">
      <c r="A316" s="40"/>
      <c r="B316" s="41"/>
      <c r="C316" s="215" t="s">
        <v>630</v>
      </c>
      <c r="D316" s="215" t="s">
        <v>190</v>
      </c>
      <c r="E316" s="216" t="s">
        <v>980</v>
      </c>
      <c r="F316" s="217" t="s">
        <v>981</v>
      </c>
      <c r="G316" s="218" t="s">
        <v>243</v>
      </c>
      <c r="H316" s="219">
        <v>3.5680000000000001</v>
      </c>
      <c r="I316" s="220"/>
      <c r="J316" s="221">
        <f>ROUND(I316*H316,2)</f>
        <v>0</v>
      </c>
      <c r="K316" s="217" t="s">
        <v>194</v>
      </c>
      <c r="L316" s="46"/>
      <c r="M316" s="222" t="s">
        <v>19</v>
      </c>
      <c r="N316" s="223" t="s">
        <v>44</v>
      </c>
      <c r="O316" s="86"/>
      <c r="P316" s="224">
        <f>O316*H316</f>
        <v>0</v>
      </c>
      <c r="Q316" s="224">
        <v>0</v>
      </c>
      <c r="R316" s="224">
        <f>Q316*H316</f>
        <v>0</v>
      </c>
      <c r="S316" s="224">
        <v>0</v>
      </c>
      <c r="T316" s="225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26" t="s">
        <v>135</v>
      </c>
      <c r="AT316" s="226" t="s">
        <v>190</v>
      </c>
      <c r="AU316" s="226" t="s">
        <v>82</v>
      </c>
      <c r="AY316" s="19" t="s">
        <v>188</v>
      </c>
      <c r="BE316" s="227">
        <f>IF(N316="základní",J316,0)</f>
        <v>0</v>
      </c>
      <c r="BF316" s="227">
        <f>IF(N316="snížená",J316,0)</f>
        <v>0</v>
      </c>
      <c r="BG316" s="227">
        <f>IF(N316="zákl. přenesená",J316,0)</f>
        <v>0</v>
      </c>
      <c r="BH316" s="227">
        <f>IF(N316="sníž. přenesená",J316,0)</f>
        <v>0</v>
      </c>
      <c r="BI316" s="227">
        <f>IF(N316="nulová",J316,0)</f>
        <v>0</v>
      </c>
      <c r="BJ316" s="19" t="s">
        <v>80</v>
      </c>
      <c r="BK316" s="227">
        <f>ROUND(I316*H316,2)</f>
        <v>0</v>
      </c>
      <c r="BL316" s="19" t="s">
        <v>135</v>
      </c>
      <c r="BM316" s="226" t="s">
        <v>1137</v>
      </c>
    </row>
    <row r="317" s="2" customFormat="1">
      <c r="A317" s="40"/>
      <c r="B317" s="41"/>
      <c r="C317" s="42"/>
      <c r="D317" s="228" t="s">
        <v>196</v>
      </c>
      <c r="E317" s="42"/>
      <c r="F317" s="229" t="s">
        <v>983</v>
      </c>
      <c r="G317" s="42"/>
      <c r="H317" s="42"/>
      <c r="I317" s="230"/>
      <c r="J317" s="42"/>
      <c r="K317" s="42"/>
      <c r="L317" s="46"/>
      <c r="M317" s="231"/>
      <c r="N317" s="232"/>
      <c r="O317" s="86"/>
      <c r="P317" s="86"/>
      <c r="Q317" s="86"/>
      <c r="R317" s="86"/>
      <c r="S317" s="86"/>
      <c r="T317" s="87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T317" s="19" t="s">
        <v>196</v>
      </c>
      <c r="AU317" s="19" t="s">
        <v>82</v>
      </c>
    </row>
    <row r="318" s="13" customFormat="1">
      <c r="A318" s="13"/>
      <c r="B318" s="233"/>
      <c r="C318" s="234"/>
      <c r="D318" s="235" t="s">
        <v>198</v>
      </c>
      <c r="E318" s="236" t="s">
        <v>19</v>
      </c>
      <c r="F318" s="237" t="s">
        <v>1050</v>
      </c>
      <c r="G318" s="234"/>
      <c r="H318" s="236" t="s">
        <v>19</v>
      </c>
      <c r="I318" s="238"/>
      <c r="J318" s="234"/>
      <c r="K318" s="234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198</v>
      </c>
      <c r="AU318" s="243" t="s">
        <v>82</v>
      </c>
      <c r="AV318" s="13" t="s">
        <v>80</v>
      </c>
      <c r="AW318" s="13" t="s">
        <v>35</v>
      </c>
      <c r="AX318" s="13" t="s">
        <v>73</v>
      </c>
      <c r="AY318" s="243" t="s">
        <v>188</v>
      </c>
    </row>
    <row r="319" s="14" customFormat="1">
      <c r="A319" s="14"/>
      <c r="B319" s="244"/>
      <c r="C319" s="245"/>
      <c r="D319" s="235" t="s">
        <v>198</v>
      </c>
      <c r="E319" s="246" t="s">
        <v>19</v>
      </c>
      <c r="F319" s="247" t="s">
        <v>1136</v>
      </c>
      <c r="G319" s="245"/>
      <c r="H319" s="248">
        <v>3.5680000000000001</v>
      </c>
      <c r="I319" s="249"/>
      <c r="J319" s="245"/>
      <c r="K319" s="245"/>
      <c r="L319" s="250"/>
      <c r="M319" s="251"/>
      <c r="N319" s="252"/>
      <c r="O319" s="252"/>
      <c r="P319" s="252"/>
      <c r="Q319" s="252"/>
      <c r="R319" s="252"/>
      <c r="S319" s="252"/>
      <c r="T319" s="253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4" t="s">
        <v>198</v>
      </c>
      <c r="AU319" s="254" t="s">
        <v>82</v>
      </c>
      <c r="AV319" s="14" t="s">
        <v>82</v>
      </c>
      <c r="AW319" s="14" t="s">
        <v>35</v>
      </c>
      <c r="AX319" s="14" t="s">
        <v>73</v>
      </c>
      <c r="AY319" s="254" t="s">
        <v>188</v>
      </c>
    </row>
    <row r="320" s="15" customFormat="1">
      <c r="A320" s="15"/>
      <c r="B320" s="255"/>
      <c r="C320" s="256"/>
      <c r="D320" s="235" t="s">
        <v>198</v>
      </c>
      <c r="E320" s="257" t="s">
        <v>19</v>
      </c>
      <c r="F320" s="258" t="s">
        <v>229</v>
      </c>
      <c r="G320" s="256"/>
      <c r="H320" s="259">
        <v>3.5680000000000001</v>
      </c>
      <c r="I320" s="260"/>
      <c r="J320" s="256"/>
      <c r="K320" s="256"/>
      <c r="L320" s="261"/>
      <c r="M320" s="262"/>
      <c r="N320" s="263"/>
      <c r="O320" s="263"/>
      <c r="P320" s="263"/>
      <c r="Q320" s="263"/>
      <c r="R320" s="263"/>
      <c r="S320" s="263"/>
      <c r="T320" s="264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65" t="s">
        <v>198</v>
      </c>
      <c r="AU320" s="265" t="s">
        <v>82</v>
      </c>
      <c r="AV320" s="15" t="s">
        <v>135</v>
      </c>
      <c r="AW320" s="15" t="s">
        <v>35</v>
      </c>
      <c r="AX320" s="15" t="s">
        <v>80</v>
      </c>
      <c r="AY320" s="265" t="s">
        <v>188</v>
      </c>
    </row>
    <row r="321" s="12" customFormat="1" ht="22.8" customHeight="1">
      <c r="A321" s="12"/>
      <c r="B321" s="199"/>
      <c r="C321" s="200"/>
      <c r="D321" s="201" t="s">
        <v>72</v>
      </c>
      <c r="E321" s="213" t="s">
        <v>258</v>
      </c>
      <c r="F321" s="213" t="s">
        <v>1138</v>
      </c>
      <c r="G321" s="200"/>
      <c r="H321" s="200"/>
      <c r="I321" s="203"/>
      <c r="J321" s="214">
        <f>BK321</f>
        <v>0</v>
      </c>
      <c r="K321" s="200"/>
      <c r="L321" s="205"/>
      <c r="M321" s="206"/>
      <c r="N321" s="207"/>
      <c r="O321" s="207"/>
      <c r="P321" s="208">
        <f>SUM(P322:P494)</f>
        <v>0</v>
      </c>
      <c r="Q321" s="207"/>
      <c r="R321" s="208">
        <f>SUM(R322:R494)</f>
        <v>7.0220582399999998</v>
      </c>
      <c r="S321" s="207"/>
      <c r="T321" s="209">
        <f>SUM(T322:T494)</f>
        <v>0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R321" s="210" t="s">
        <v>80</v>
      </c>
      <c r="AT321" s="211" t="s">
        <v>72</v>
      </c>
      <c r="AU321" s="211" t="s">
        <v>80</v>
      </c>
      <c r="AY321" s="210" t="s">
        <v>188</v>
      </c>
      <c r="BK321" s="212">
        <f>SUM(BK322:BK494)</f>
        <v>0</v>
      </c>
    </row>
    <row r="322" s="2" customFormat="1" ht="24.15" customHeight="1">
      <c r="A322" s="40"/>
      <c r="B322" s="41"/>
      <c r="C322" s="215" t="s">
        <v>647</v>
      </c>
      <c r="D322" s="215" t="s">
        <v>190</v>
      </c>
      <c r="E322" s="216" t="s">
        <v>1139</v>
      </c>
      <c r="F322" s="217" t="s">
        <v>1140</v>
      </c>
      <c r="G322" s="218" t="s">
        <v>243</v>
      </c>
      <c r="H322" s="219">
        <v>54.728000000000002</v>
      </c>
      <c r="I322" s="220"/>
      <c r="J322" s="221">
        <f>ROUND(I322*H322,2)</f>
        <v>0</v>
      </c>
      <c r="K322" s="217" t="s">
        <v>194</v>
      </c>
      <c r="L322" s="46"/>
      <c r="M322" s="222" t="s">
        <v>19</v>
      </c>
      <c r="N322" s="223" t="s">
        <v>44</v>
      </c>
      <c r="O322" s="86"/>
      <c r="P322" s="224">
        <f>O322*H322</f>
        <v>0</v>
      </c>
      <c r="Q322" s="224">
        <v>0.00025999999999999998</v>
      </c>
      <c r="R322" s="224">
        <f>Q322*H322</f>
        <v>0.014229279999999999</v>
      </c>
      <c r="S322" s="224">
        <v>0</v>
      </c>
      <c r="T322" s="225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26" t="s">
        <v>135</v>
      </c>
      <c r="AT322" s="226" t="s">
        <v>190</v>
      </c>
      <c r="AU322" s="226" t="s">
        <v>82</v>
      </c>
      <c r="AY322" s="19" t="s">
        <v>188</v>
      </c>
      <c r="BE322" s="227">
        <f>IF(N322="základní",J322,0)</f>
        <v>0</v>
      </c>
      <c r="BF322" s="227">
        <f>IF(N322="snížená",J322,0)</f>
        <v>0</v>
      </c>
      <c r="BG322" s="227">
        <f>IF(N322="zákl. přenesená",J322,0)</f>
        <v>0</v>
      </c>
      <c r="BH322" s="227">
        <f>IF(N322="sníž. přenesená",J322,0)</f>
        <v>0</v>
      </c>
      <c r="BI322" s="227">
        <f>IF(N322="nulová",J322,0)</f>
        <v>0</v>
      </c>
      <c r="BJ322" s="19" t="s">
        <v>80</v>
      </c>
      <c r="BK322" s="227">
        <f>ROUND(I322*H322,2)</f>
        <v>0</v>
      </c>
      <c r="BL322" s="19" t="s">
        <v>135</v>
      </c>
      <c r="BM322" s="226" t="s">
        <v>1141</v>
      </c>
    </row>
    <row r="323" s="2" customFormat="1">
      <c r="A323" s="40"/>
      <c r="B323" s="41"/>
      <c r="C323" s="42"/>
      <c r="D323" s="228" t="s">
        <v>196</v>
      </c>
      <c r="E323" s="42"/>
      <c r="F323" s="229" t="s">
        <v>1142</v>
      </c>
      <c r="G323" s="42"/>
      <c r="H323" s="42"/>
      <c r="I323" s="230"/>
      <c r="J323" s="42"/>
      <c r="K323" s="42"/>
      <c r="L323" s="46"/>
      <c r="M323" s="231"/>
      <c r="N323" s="232"/>
      <c r="O323" s="86"/>
      <c r="P323" s="86"/>
      <c r="Q323" s="86"/>
      <c r="R323" s="86"/>
      <c r="S323" s="86"/>
      <c r="T323" s="87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T323" s="19" t="s">
        <v>196</v>
      </c>
      <c r="AU323" s="19" t="s">
        <v>82</v>
      </c>
    </row>
    <row r="324" s="13" customFormat="1">
      <c r="A324" s="13"/>
      <c r="B324" s="233"/>
      <c r="C324" s="234"/>
      <c r="D324" s="235" t="s">
        <v>198</v>
      </c>
      <c r="E324" s="236" t="s">
        <v>19</v>
      </c>
      <c r="F324" s="237" t="s">
        <v>1143</v>
      </c>
      <c r="G324" s="234"/>
      <c r="H324" s="236" t="s">
        <v>19</v>
      </c>
      <c r="I324" s="238"/>
      <c r="J324" s="234"/>
      <c r="K324" s="234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198</v>
      </c>
      <c r="AU324" s="243" t="s">
        <v>82</v>
      </c>
      <c r="AV324" s="13" t="s">
        <v>80</v>
      </c>
      <c r="AW324" s="13" t="s">
        <v>35</v>
      </c>
      <c r="AX324" s="13" t="s">
        <v>73</v>
      </c>
      <c r="AY324" s="243" t="s">
        <v>188</v>
      </c>
    </row>
    <row r="325" s="14" customFormat="1">
      <c r="A325" s="14"/>
      <c r="B325" s="244"/>
      <c r="C325" s="245"/>
      <c r="D325" s="235" t="s">
        <v>198</v>
      </c>
      <c r="E325" s="246" t="s">
        <v>19</v>
      </c>
      <c r="F325" s="247" t="s">
        <v>1144</v>
      </c>
      <c r="G325" s="245"/>
      <c r="H325" s="248">
        <v>41.869999999999997</v>
      </c>
      <c r="I325" s="249"/>
      <c r="J325" s="245"/>
      <c r="K325" s="245"/>
      <c r="L325" s="250"/>
      <c r="M325" s="251"/>
      <c r="N325" s="252"/>
      <c r="O325" s="252"/>
      <c r="P325" s="252"/>
      <c r="Q325" s="252"/>
      <c r="R325" s="252"/>
      <c r="S325" s="252"/>
      <c r="T325" s="253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4" t="s">
        <v>198</v>
      </c>
      <c r="AU325" s="254" t="s">
        <v>82</v>
      </c>
      <c r="AV325" s="14" t="s">
        <v>82</v>
      </c>
      <c r="AW325" s="14" t="s">
        <v>35</v>
      </c>
      <c r="AX325" s="14" t="s">
        <v>73</v>
      </c>
      <c r="AY325" s="254" t="s">
        <v>188</v>
      </c>
    </row>
    <row r="326" s="14" customFormat="1">
      <c r="A326" s="14"/>
      <c r="B326" s="244"/>
      <c r="C326" s="245"/>
      <c r="D326" s="235" t="s">
        <v>198</v>
      </c>
      <c r="E326" s="246" t="s">
        <v>19</v>
      </c>
      <c r="F326" s="247" t="s">
        <v>1145</v>
      </c>
      <c r="G326" s="245"/>
      <c r="H326" s="248">
        <v>-4.04</v>
      </c>
      <c r="I326" s="249"/>
      <c r="J326" s="245"/>
      <c r="K326" s="245"/>
      <c r="L326" s="250"/>
      <c r="M326" s="251"/>
      <c r="N326" s="252"/>
      <c r="O326" s="252"/>
      <c r="P326" s="252"/>
      <c r="Q326" s="252"/>
      <c r="R326" s="252"/>
      <c r="S326" s="252"/>
      <c r="T326" s="253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4" t="s">
        <v>198</v>
      </c>
      <c r="AU326" s="254" t="s">
        <v>82</v>
      </c>
      <c r="AV326" s="14" t="s">
        <v>82</v>
      </c>
      <c r="AW326" s="14" t="s">
        <v>35</v>
      </c>
      <c r="AX326" s="14" t="s">
        <v>73</v>
      </c>
      <c r="AY326" s="254" t="s">
        <v>188</v>
      </c>
    </row>
    <row r="327" s="14" customFormat="1">
      <c r="A327" s="14"/>
      <c r="B327" s="244"/>
      <c r="C327" s="245"/>
      <c r="D327" s="235" t="s">
        <v>198</v>
      </c>
      <c r="E327" s="246" t="s">
        <v>19</v>
      </c>
      <c r="F327" s="247" t="s">
        <v>748</v>
      </c>
      <c r="G327" s="245"/>
      <c r="H327" s="248">
        <v>-2.79</v>
      </c>
      <c r="I327" s="249"/>
      <c r="J327" s="245"/>
      <c r="K327" s="245"/>
      <c r="L327" s="250"/>
      <c r="M327" s="251"/>
      <c r="N327" s="252"/>
      <c r="O327" s="252"/>
      <c r="P327" s="252"/>
      <c r="Q327" s="252"/>
      <c r="R327" s="252"/>
      <c r="S327" s="252"/>
      <c r="T327" s="253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4" t="s">
        <v>198</v>
      </c>
      <c r="AU327" s="254" t="s">
        <v>82</v>
      </c>
      <c r="AV327" s="14" t="s">
        <v>82</v>
      </c>
      <c r="AW327" s="14" t="s">
        <v>35</v>
      </c>
      <c r="AX327" s="14" t="s">
        <v>73</v>
      </c>
      <c r="AY327" s="254" t="s">
        <v>188</v>
      </c>
    </row>
    <row r="328" s="14" customFormat="1">
      <c r="A328" s="14"/>
      <c r="B328" s="244"/>
      <c r="C328" s="245"/>
      <c r="D328" s="235" t="s">
        <v>198</v>
      </c>
      <c r="E328" s="246" t="s">
        <v>19</v>
      </c>
      <c r="F328" s="247" t="s">
        <v>1128</v>
      </c>
      <c r="G328" s="245"/>
      <c r="H328" s="248">
        <v>4.0800000000000001</v>
      </c>
      <c r="I328" s="249"/>
      <c r="J328" s="245"/>
      <c r="K328" s="245"/>
      <c r="L328" s="250"/>
      <c r="M328" s="251"/>
      <c r="N328" s="252"/>
      <c r="O328" s="252"/>
      <c r="P328" s="252"/>
      <c r="Q328" s="252"/>
      <c r="R328" s="252"/>
      <c r="S328" s="252"/>
      <c r="T328" s="253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4" t="s">
        <v>198</v>
      </c>
      <c r="AU328" s="254" t="s">
        <v>82</v>
      </c>
      <c r="AV328" s="14" t="s">
        <v>82</v>
      </c>
      <c r="AW328" s="14" t="s">
        <v>35</v>
      </c>
      <c r="AX328" s="14" t="s">
        <v>73</v>
      </c>
      <c r="AY328" s="254" t="s">
        <v>188</v>
      </c>
    </row>
    <row r="329" s="14" customFormat="1">
      <c r="A329" s="14"/>
      <c r="B329" s="244"/>
      <c r="C329" s="245"/>
      <c r="D329" s="235" t="s">
        <v>198</v>
      </c>
      <c r="E329" s="246" t="s">
        <v>19</v>
      </c>
      <c r="F329" s="247" t="s">
        <v>1146</v>
      </c>
      <c r="G329" s="245"/>
      <c r="H329" s="248">
        <v>6.6079999999999997</v>
      </c>
      <c r="I329" s="249"/>
      <c r="J329" s="245"/>
      <c r="K329" s="245"/>
      <c r="L329" s="250"/>
      <c r="M329" s="251"/>
      <c r="N329" s="252"/>
      <c r="O329" s="252"/>
      <c r="P329" s="252"/>
      <c r="Q329" s="252"/>
      <c r="R329" s="252"/>
      <c r="S329" s="252"/>
      <c r="T329" s="253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4" t="s">
        <v>198</v>
      </c>
      <c r="AU329" s="254" t="s">
        <v>82</v>
      </c>
      <c r="AV329" s="14" t="s">
        <v>82</v>
      </c>
      <c r="AW329" s="14" t="s">
        <v>35</v>
      </c>
      <c r="AX329" s="14" t="s">
        <v>73</v>
      </c>
      <c r="AY329" s="254" t="s">
        <v>188</v>
      </c>
    </row>
    <row r="330" s="14" customFormat="1">
      <c r="A330" s="14"/>
      <c r="B330" s="244"/>
      <c r="C330" s="245"/>
      <c r="D330" s="235" t="s">
        <v>198</v>
      </c>
      <c r="E330" s="246" t="s">
        <v>19</v>
      </c>
      <c r="F330" s="247" t="s">
        <v>1147</v>
      </c>
      <c r="G330" s="245"/>
      <c r="H330" s="248">
        <v>4.9199999999999999</v>
      </c>
      <c r="I330" s="249"/>
      <c r="J330" s="245"/>
      <c r="K330" s="245"/>
      <c r="L330" s="250"/>
      <c r="M330" s="251"/>
      <c r="N330" s="252"/>
      <c r="O330" s="252"/>
      <c r="P330" s="252"/>
      <c r="Q330" s="252"/>
      <c r="R330" s="252"/>
      <c r="S330" s="252"/>
      <c r="T330" s="253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4" t="s">
        <v>198</v>
      </c>
      <c r="AU330" s="254" t="s">
        <v>82</v>
      </c>
      <c r="AV330" s="14" t="s">
        <v>82</v>
      </c>
      <c r="AW330" s="14" t="s">
        <v>35</v>
      </c>
      <c r="AX330" s="14" t="s">
        <v>73</v>
      </c>
      <c r="AY330" s="254" t="s">
        <v>188</v>
      </c>
    </row>
    <row r="331" s="14" customFormat="1">
      <c r="A331" s="14"/>
      <c r="B331" s="244"/>
      <c r="C331" s="245"/>
      <c r="D331" s="235" t="s">
        <v>198</v>
      </c>
      <c r="E331" s="246" t="s">
        <v>19</v>
      </c>
      <c r="F331" s="247" t="s">
        <v>1128</v>
      </c>
      <c r="G331" s="245"/>
      <c r="H331" s="248">
        <v>4.0800000000000001</v>
      </c>
      <c r="I331" s="249"/>
      <c r="J331" s="245"/>
      <c r="K331" s="245"/>
      <c r="L331" s="250"/>
      <c r="M331" s="251"/>
      <c r="N331" s="252"/>
      <c r="O331" s="252"/>
      <c r="P331" s="252"/>
      <c r="Q331" s="252"/>
      <c r="R331" s="252"/>
      <c r="S331" s="252"/>
      <c r="T331" s="253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4" t="s">
        <v>198</v>
      </c>
      <c r="AU331" s="254" t="s">
        <v>82</v>
      </c>
      <c r="AV331" s="14" t="s">
        <v>82</v>
      </c>
      <c r="AW331" s="14" t="s">
        <v>35</v>
      </c>
      <c r="AX331" s="14" t="s">
        <v>73</v>
      </c>
      <c r="AY331" s="254" t="s">
        <v>188</v>
      </c>
    </row>
    <row r="332" s="15" customFormat="1">
      <c r="A332" s="15"/>
      <c r="B332" s="255"/>
      <c r="C332" s="256"/>
      <c r="D332" s="235" t="s">
        <v>198</v>
      </c>
      <c r="E332" s="257" t="s">
        <v>19</v>
      </c>
      <c r="F332" s="258" t="s">
        <v>229</v>
      </c>
      <c r="G332" s="256"/>
      <c r="H332" s="259">
        <v>54.727999999999994</v>
      </c>
      <c r="I332" s="260"/>
      <c r="J332" s="256"/>
      <c r="K332" s="256"/>
      <c r="L332" s="261"/>
      <c r="M332" s="262"/>
      <c r="N332" s="263"/>
      <c r="O332" s="263"/>
      <c r="P332" s="263"/>
      <c r="Q332" s="263"/>
      <c r="R332" s="263"/>
      <c r="S332" s="263"/>
      <c r="T332" s="264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65" t="s">
        <v>198</v>
      </c>
      <c r="AU332" s="265" t="s">
        <v>82</v>
      </c>
      <c r="AV332" s="15" t="s">
        <v>135</v>
      </c>
      <c r="AW332" s="15" t="s">
        <v>35</v>
      </c>
      <c r="AX332" s="15" t="s">
        <v>80</v>
      </c>
      <c r="AY332" s="265" t="s">
        <v>188</v>
      </c>
    </row>
    <row r="333" s="2" customFormat="1" ht="24.15" customHeight="1">
      <c r="A333" s="40"/>
      <c r="B333" s="41"/>
      <c r="C333" s="215" t="s">
        <v>891</v>
      </c>
      <c r="D333" s="215" t="s">
        <v>190</v>
      </c>
      <c r="E333" s="216" t="s">
        <v>1148</v>
      </c>
      <c r="F333" s="217" t="s">
        <v>1149</v>
      </c>
      <c r="G333" s="218" t="s">
        <v>243</v>
      </c>
      <c r="H333" s="219">
        <v>54.728000000000002</v>
      </c>
      <c r="I333" s="220"/>
      <c r="J333" s="221">
        <f>ROUND(I333*H333,2)</f>
        <v>0</v>
      </c>
      <c r="K333" s="217" t="s">
        <v>194</v>
      </c>
      <c r="L333" s="46"/>
      <c r="M333" s="222" t="s">
        <v>19</v>
      </c>
      <c r="N333" s="223" t="s">
        <v>44</v>
      </c>
      <c r="O333" s="86"/>
      <c r="P333" s="224">
        <f>O333*H333</f>
        <v>0</v>
      </c>
      <c r="Q333" s="224">
        <v>0.0040000000000000001</v>
      </c>
      <c r="R333" s="224">
        <f>Q333*H333</f>
        <v>0.21891200000000002</v>
      </c>
      <c r="S333" s="224">
        <v>0</v>
      </c>
      <c r="T333" s="225">
        <f>S333*H333</f>
        <v>0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26" t="s">
        <v>135</v>
      </c>
      <c r="AT333" s="226" t="s">
        <v>190</v>
      </c>
      <c r="AU333" s="226" t="s">
        <v>82</v>
      </c>
      <c r="AY333" s="19" t="s">
        <v>188</v>
      </c>
      <c r="BE333" s="227">
        <f>IF(N333="základní",J333,0)</f>
        <v>0</v>
      </c>
      <c r="BF333" s="227">
        <f>IF(N333="snížená",J333,0)</f>
        <v>0</v>
      </c>
      <c r="BG333" s="227">
        <f>IF(N333="zákl. přenesená",J333,0)</f>
        <v>0</v>
      </c>
      <c r="BH333" s="227">
        <f>IF(N333="sníž. přenesená",J333,0)</f>
        <v>0</v>
      </c>
      <c r="BI333" s="227">
        <f>IF(N333="nulová",J333,0)</f>
        <v>0</v>
      </c>
      <c r="BJ333" s="19" t="s">
        <v>80</v>
      </c>
      <c r="BK333" s="227">
        <f>ROUND(I333*H333,2)</f>
        <v>0</v>
      </c>
      <c r="BL333" s="19" t="s">
        <v>135</v>
      </c>
      <c r="BM333" s="226" t="s">
        <v>1150</v>
      </c>
    </row>
    <row r="334" s="2" customFormat="1">
      <c r="A334" s="40"/>
      <c r="B334" s="41"/>
      <c r="C334" s="42"/>
      <c r="D334" s="228" t="s">
        <v>196</v>
      </c>
      <c r="E334" s="42"/>
      <c r="F334" s="229" t="s">
        <v>1151</v>
      </c>
      <c r="G334" s="42"/>
      <c r="H334" s="42"/>
      <c r="I334" s="230"/>
      <c r="J334" s="42"/>
      <c r="K334" s="42"/>
      <c r="L334" s="46"/>
      <c r="M334" s="231"/>
      <c r="N334" s="232"/>
      <c r="O334" s="86"/>
      <c r="P334" s="86"/>
      <c r="Q334" s="86"/>
      <c r="R334" s="86"/>
      <c r="S334" s="86"/>
      <c r="T334" s="87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T334" s="19" t="s">
        <v>196</v>
      </c>
      <c r="AU334" s="19" t="s">
        <v>82</v>
      </c>
    </row>
    <row r="335" s="13" customFormat="1">
      <c r="A335" s="13"/>
      <c r="B335" s="233"/>
      <c r="C335" s="234"/>
      <c r="D335" s="235" t="s">
        <v>198</v>
      </c>
      <c r="E335" s="236" t="s">
        <v>19</v>
      </c>
      <c r="F335" s="237" t="s">
        <v>1143</v>
      </c>
      <c r="G335" s="234"/>
      <c r="H335" s="236" t="s">
        <v>19</v>
      </c>
      <c r="I335" s="238"/>
      <c r="J335" s="234"/>
      <c r="K335" s="234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198</v>
      </c>
      <c r="AU335" s="243" t="s">
        <v>82</v>
      </c>
      <c r="AV335" s="13" t="s">
        <v>80</v>
      </c>
      <c r="AW335" s="13" t="s">
        <v>35</v>
      </c>
      <c r="AX335" s="13" t="s">
        <v>73</v>
      </c>
      <c r="AY335" s="243" t="s">
        <v>188</v>
      </c>
    </row>
    <row r="336" s="14" customFormat="1">
      <c r="A336" s="14"/>
      <c r="B336" s="244"/>
      <c r="C336" s="245"/>
      <c r="D336" s="235" t="s">
        <v>198</v>
      </c>
      <c r="E336" s="246" t="s">
        <v>19</v>
      </c>
      <c r="F336" s="247" t="s">
        <v>1144</v>
      </c>
      <c r="G336" s="245"/>
      <c r="H336" s="248">
        <v>41.869999999999997</v>
      </c>
      <c r="I336" s="249"/>
      <c r="J336" s="245"/>
      <c r="K336" s="245"/>
      <c r="L336" s="250"/>
      <c r="M336" s="251"/>
      <c r="N336" s="252"/>
      <c r="O336" s="252"/>
      <c r="P336" s="252"/>
      <c r="Q336" s="252"/>
      <c r="R336" s="252"/>
      <c r="S336" s="252"/>
      <c r="T336" s="253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4" t="s">
        <v>198</v>
      </c>
      <c r="AU336" s="254" t="s">
        <v>82</v>
      </c>
      <c r="AV336" s="14" t="s">
        <v>82</v>
      </c>
      <c r="AW336" s="14" t="s">
        <v>35</v>
      </c>
      <c r="AX336" s="14" t="s">
        <v>73</v>
      </c>
      <c r="AY336" s="254" t="s">
        <v>188</v>
      </c>
    </row>
    <row r="337" s="14" customFormat="1">
      <c r="A337" s="14"/>
      <c r="B337" s="244"/>
      <c r="C337" s="245"/>
      <c r="D337" s="235" t="s">
        <v>198</v>
      </c>
      <c r="E337" s="246" t="s">
        <v>19</v>
      </c>
      <c r="F337" s="247" t="s">
        <v>1145</v>
      </c>
      <c r="G337" s="245"/>
      <c r="H337" s="248">
        <v>-4.04</v>
      </c>
      <c r="I337" s="249"/>
      <c r="J337" s="245"/>
      <c r="K337" s="245"/>
      <c r="L337" s="250"/>
      <c r="M337" s="251"/>
      <c r="N337" s="252"/>
      <c r="O337" s="252"/>
      <c r="P337" s="252"/>
      <c r="Q337" s="252"/>
      <c r="R337" s="252"/>
      <c r="S337" s="252"/>
      <c r="T337" s="253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4" t="s">
        <v>198</v>
      </c>
      <c r="AU337" s="254" t="s">
        <v>82</v>
      </c>
      <c r="AV337" s="14" t="s">
        <v>82</v>
      </c>
      <c r="AW337" s="14" t="s">
        <v>35</v>
      </c>
      <c r="AX337" s="14" t="s">
        <v>73</v>
      </c>
      <c r="AY337" s="254" t="s">
        <v>188</v>
      </c>
    </row>
    <row r="338" s="14" customFormat="1">
      <c r="A338" s="14"/>
      <c r="B338" s="244"/>
      <c r="C338" s="245"/>
      <c r="D338" s="235" t="s">
        <v>198</v>
      </c>
      <c r="E338" s="246" t="s">
        <v>19</v>
      </c>
      <c r="F338" s="247" t="s">
        <v>748</v>
      </c>
      <c r="G338" s="245"/>
      <c r="H338" s="248">
        <v>-2.79</v>
      </c>
      <c r="I338" s="249"/>
      <c r="J338" s="245"/>
      <c r="K338" s="245"/>
      <c r="L338" s="250"/>
      <c r="M338" s="251"/>
      <c r="N338" s="252"/>
      <c r="O338" s="252"/>
      <c r="P338" s="252"/>
      <c r="Q338" s="252"/>
      <c r="R338" s="252"/>
      <c r="S338" s="252"/>
      <c r="T338" s="253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4" t="s">
        <v>198</v>
      </c>
      <c r="AU338" s="254" t="s">
        <v>82</v>
      </c>
      <c r="AV338" s="14" t="s">
        <v>82</v>
      </c>
      <c r="AW338" s="14" t="s">
        <v>35</v>
      </c>
      <c r="AX338" s="14" t="s">
        <v>73</v>
      </c>
      <c r="AY338" s="254" t="s">
        <v>188</v>
      </c>
    </row>
    <row r="339" s="14" customFormat="1">
      <c r="A339" s="14"/>
      <c r="B339" s="244"/>
      <c r="C339" s="245"/>
      <c r="D339" s="235" t="s">
        <v>198</v>
      </c>
      <c r="E339" s="246" t="s">
        <v>19</v>
      </c>
      <c r="F339" s="247" t="s">
        <v>1128</v>
      </c>
      <c r="G339" s="245"/>
      <c r="H339" s="248">
        <v>4.0800000000000001</v>
      </c>
      <c r="I339" s="249"/>
      <c r="J339" s="245"/>
      <c r="K339" s="245"/>
      <c r="L339" s="250"/>
      <c r="M339" s="251"/>
      <c r="N339" s="252"/>
      <c r="O339" s="252"/>
      <c r="P339" s="252"/>
      <c r="Q339" s="252"/>
      <c r="R339" s="252"/>
      <c r="S339" s="252"/>
      <c r="T339" s="253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4" t="s">
        <v>198</v>
      </c>
      <c r="AU339" s="254" t="s">
        <v>82</v>
      </c>
      <c r="AV339" s="14" t="s">
        <v>82</v>
      </c>
      <c r="AW339" s="14" t="s">
        <v>35</v>
      </c>
      <c r="AX339" s="14" t="s">
        <v>73</v>
      </c>
      <c r="AY339" s="254" t="s">
        <v>188</v>
      </c>
    </row>
    <row r="340" s="14" customFormat="1">
      <c r="A340" s="14"/>
      <c r="B340" s="244"/>
      <c r="C340" s="245"/>
      <c r="D340" s="235" t="s">
        <v>198</v>
      </c>
      <c r="E340" s="246" t="s">
        <v>19</v>
      </c>
      <c r="F340" s="247" t="s">
        <v>1146</v>
      </c>
      <c r="G340" s="245"/>
      <c r="H340" s="248">
        <v>6.6079999999999997</v>
      </c>
      <c r="I340" s="249"/>
      <c r="J340" s="245"/>
      <c r="K340" s="245"/>
      <c r="L340" s="250"/>
      <c r="M340" s="251"/>
      <c r="N340" s="252"/>
      <c r="O340" s="252"/>
      <c r="P340" s="252"/>
      <c r="Q340" s="252"/>
      <c r="R340" s="252"/>
      <c r="S340" s="252"/>
      <c r="T340" s="253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4" t="s">
        <v>198</v>
      </c>
      <c r="AU340" s="254" t="s">
        <v>82</v>
      </c>
      <c r="AV340" s="14" t="s">
        <v>82</v>
      </c>
      <c r="AW340" s="14" t="s">
        <v>35</v>
      </c>
      <c r="AX340" s="14" t="s">
        <v>73</v>
      </c>
      <c r="AY340" s="254" t="s">
        <v>188</v>
      </c>
    </row>
    <row r="341" s="14" customFormat="1">
      <c r="A341" s="14"/>
      <c r="B341" s="244"/>
      <c r="C341" s="245"/>
      <c r="D341" s="235" t="s">
        <v>198</v>
      </c>
      <c r="E341" s="246" t="s">
        <v>19</v>
      </c>
      <c r="F341" s="247" t="s">
        <v>1147</v>
      </c>
      <c r="G341" s="245"/>
      <c r="H341" s="248">
        <v>4.9199999999999999</v>
      </c>
      <c r="I341" s="249"/>
      <c r="J341" s="245"/>
      <c r="K341" s="245"/>
      <c r="L341" s="250"/>
      <c r="M341" s="251"/>
      <c r="N341" s="252"/>
      <c r="O341" s="252"/>
      <c r="P341" s="252"/>
      <c r="Q341" s="252"/>
      <c r="R341" s="252"/>
      <c r="S341" s="252"/>
      <c r="T341" s="253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4" t="s">
        <v>198</v>
      </c>
      <c r="AU341" s="254" t="s">
        <v>82</v>
      </c>
      <c r="AV341" s="14" t="s">
        <v>82</v>
      </c>
      <c r="AW341" s="14" t="s">
        <v>35</v>
      </c>
      <c r="AX341" s="14" t="s">
        <v>73</v>
      </c>
      <c r="AY341" s="254" t="s">
        <v>188</v>
      </c>
    </row>
    <row r="342" s="14" customFormat="1">
      <c r="A342" s="14"/>
      <c r="B342" s="244"/>
      <c r="C342" s="245"/>
      <c r="D342" s="235" t="s">
        <v>198</v>
      </c>
      <c r="E342" s="246" t="s">
        <v>19</v>
      </c>
      <c r="F342" s="247" t="s">
        <v>1128</v>
      </c>
      <c r="G342" s="245"/>
      <c r="H342" s="248">
        <v>4.0800000000000001</v>
      </c>
      <c r="I342" s="249"/>
      <c r="J342" s="245"/>
      <c r="K342" s="245"/>
      <c r="L342" s="250"/>
      <c r="M342" s="251"/>
      <c r="N342" s="252"/>
      <c r="O342" s="252"/>
      <c r="P342" s="252"/>
      <c r="Q342" s="252"/>
      <c r="R342" s="252"/>
      <c r="S342" s="252"/>
      <c r="T342" s="253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4" t="s">
        <v>198</v>
      </c>
      <c r="AU342" s="254" t="s">
        <v>82</v>
      </c>
      <c r="AV342" s="14" t="s">
        <v>82</v>
      </c>
      <c r="AW342" s="14" t="s">
        <v>35</v>
      </c>
      <c r="AX342" s="14" t="s">
        <v>73</v>
      </c>
      <c r="AY342" s="254" t="s">
        <v>188</v>
      </c>
    </row>
    <row r="343" s="15" customFormat="1">
      <c r="A343" s="15"/>
      <c r="B343" s="255"/>
      <c r="C343" s="256"/>
      <c r="D343" s="235" t="s">
        <v>198</v>
      </c>
      <c r="E343" s="257" t="s">
        <v>19</v>
      </c>
      <c r="F343" s="258" t="s">
        <v>229</v>
      </c>
      <c r="G343" s="256"/>
      <c r="H343" s="259">
        <v>54.727999999999994</v>
      </c>
      <c r="I343" s="260"/>
      <c r="J343" s="256"/>
      <c r="K343" s="256"/>
      <c r="L343" s="261"/>
      <c r="M343" s="262"/>
      <c r="N343" s="263"/>
      <c r="O343" s="263"/>
      <c r="P343" s="263"/>
      <c r="Q343" s="263"/>
      <c r="R343" s="263"/>
      <c r="S343" s="263"/>
      <c r="T343" s="264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65" t="s">
        <v>198</v>
      </c>
      <c r="AU343" s="265" t="s">
        <v>82</v>
      </c>
      <c r="AV343" s="15" t="s">
        <v>135</v>
      </c>
      <c r="AW343" s="15" t="s">
        <v>35</v>
      </c>
      <c r="AX343" s="15" t="s">
        <v>80</v>
      </c>
      <c r="AY343" s="265" t="s">
        <v>188</v>
      </c>
    </row>
    <row r="344" s="2" customFormat="1" ht="16.5" customHeight="1">
      <c r="A344" s="40"/>
      <c r="B344" s="41"/>
      <c r="C344" s="215" t="s">
        <v>896</v>
      </c>
      <c r="D344" s="215" t="s">
        <v>190</v>
      </c>
      <c r="E344" s="216" t="s">
        <v>1152</v>
      </c>
      <c r="F344" s="217" t="s">
        <v>1153</v>
      </c>
      <c r="G344" s="218" t="s">
        <v>243</v>
      </c>
      <c r="H344" s="219">
        <v>142.91300000000001</v>
      </c>
      <c r="I344" s="220"/>
      <c r="J344" s="221">
        <f>ROUND(I344*H344,2)</f>
        <v>0</v>
      </c>
      <c r="K344" s="217" t="s">
        <v>194</v>
      </c>
      <c r="L344" s="46"/>
      <c r="M344" s="222" t="s">
        <v>19</v>
      </c>
      <c r="N344" s="223" t="s">
        <v>44</v>
      </c>
      <c r="O344" s="86"/>
      <c r="P344" s="224">
        <f>O344*H344</f>
        <v>0</v>
      </c>
      <c r="Q344" s="224">
        <v>0.00025999999999999998</v>
      </c>
      <c r="R344" s="224">
        <f>Q344*H344</f>
        <v>0.037157379999999997</v>
      </c>
      <c r="S344" s="224">
        <v>0</v>
      </c>
      <c r="T344" s="225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26" t="s">
        <v>135</v>
      </c>
      <c r="AT344" s="226" t="s">
        <v>190</v>
      </c>
      <c r="AU344" s="226" t="s">
        <v>82</v>
      </c>
      <c r="AY344" s="19" t="s">
        <v>188</v>
      </c>
      <c r="BE344" s="227">
        <f>IF(N344="základní",J344,0)</f>
        <v>0</v>
      </c>
      <c r="BF344" s="227">
        <f>IF(N344="snížená",J344,0)</f>
        <v>0</v>
      </c>
      <c r="BG344" s="227">
        <f>IF(N344="zákl. přenesená",J344,0)</f>
        <v>0</v>
      </c>
      <c r="BH344" s="227">
        <f>IF(N344="sníž. přenesená",J344,0)</f>
        <v>0</v>
      </c>
      <c r="BI344" s="227">
        <f>IF(N344="nulová",J344,0)</f>
        <v>0</v>
      </c>
      <c r="BJ344" s="19" t="s">
        <v>80</v>
      </c>
      <c r="BK344" s="227">
        <f>ROUND(I344*H344,2)</f>
        <v>0</v>
      </c>
      <c r="BL344" s="19" t="s">
        <v>135</v>
      </c>
      <c r="BM344" s="226" t="s">
        <v>1154</v>
      </c>
    </row>
    <row r="345" s="2" customFormat="1">
      <c r="A345" s="40"/>
      <c r="B345" s="41"/>
      <c r="C345" s="42"/>
      <c r="D345" s="228" t="s">
        <v>196</v>
      </c>
      <c r="E345" s="42"/>
      <c r="F345" s="229" t="s">
        <v>1155</v>
      </c>
      <c r="G345" s="42"/>
      <c r="H345" s="42"/>
      <c r="I345" s="230"/>
      <c r="J345" s="42"/>
      <c r="K345" s="42"/>
      <c r="L345" s="46"/>
      <c r="M345" s="231"/>
      <c r="N345" s="232"/>
      <c r="O345" s="86"/>
      <c r="P345" s="86"/>
      <c r="Q345" s="86"/>
      <c r="R345" s="86"/>
      <c r="S345" s="86"/>
      <c r="T345" s="87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196</v>
      </c>
      <c r="AU345" s="19" t="s">
        <v>82</v>
      </c>
    </row>
    <row r="346" s="13" customFormat="1">
      <c r="A346" s="13"/>
      <c r="B346" s="233"/>
      <c r="C346" s="234"/>
      <c r="D346" s="235" t="s">
        <v>198</v>
      </c>
      <c r="E346" s="236" t="s">
        <v>19</v>
      </c>
      <c r="F346" s="237" t="s">
        <v>1156</v>
      </c>
      <c r="G346" s="234"/>
      <c r="H346" s="236" t="s">
        <v>19</v>
      </c>
      <c r="I346" s="238"/>
      <c r="J346" s="234"/>
      <c r="K346" s="234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198</v>
      </c>
      <c r="AU346" s="243" t="s">
        <v>82</v>
      </c>
      <c r="AV346" s="13" t="s">
        <v>80</v>
      </c>
      <c r="AW346" s="13" t="s">
        <v>35</v>
      </c>
      <c r="AX346" s="13" t="s">
        <v>73</v>
      </c>
      <c r="AY346" s="243" t="s">
        <v>188</v>
      </c>
    </row>
    <row r="347" s="13" customFormat="1">
      <c r="A347" s="13"/>
      <c r="B347" s="233"/>
      <c r="C347" s="234"/>
      <c r="D347" s="235" t="s">
        <v>198</v>
      </c>
      <c r="E347" s="236" t="s">
        <v>19</v>
      </c>
      <c r="F347" s="237" t="s">
        <v>1157</v>
      </c>
      <c r="G347" s="234"/>
      <c r="H347" s="236" t="s">
        <v>19</v>
      </c>
      <c r="I347" s="238"/>
      <c r="J347" s="234"/>
      <c r="K347" s="234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198</v>
      </c>
      <c r="AU347" s="243" t="s">
        <v>82</v>
      </c>
      <c r="AV347" s="13" t="s">
        <v>80</v>
      </c>
      <c r="AW347" s="13" t="s">
        <v>35</v>
      </c>
      <c r="AX347" s="13" t="s">
        <v>73</v>
      </c>
      <c r="AY347" s="243" t="s">
        <v>188</v>
      </c>
    </row>
    <row r="348" s="14" customFormat="1">
      <c r="A348" s="14"/>
      <c r="B348" s="244"/>
      <c r="C348" s="245"/>
      <c r="D348" s="235" t="s">
        <v>198</v>
      </c>
      <c r="E348" s="246" t="s">
        <v>19</v>
      </c>
      <c r="F348" s="247" t="s">
        <v>1158</v>
      </c>
      <c r="G348" s="245"/>
      <c r="H348" s="248">
        <v>69.972999999999999</v>
      </c>
      <c r="I348" s="249"/>
      <c r="J348" s="245"/>
      <c r="K348" s="245"/>
      <c r="L348" s="250"/>
      <c r="M348" s="251"/>
      <c r="N348" s="252"/>
      <c r="O348" s="252"/>
      <c r="P348" s="252"/>
      <c r="Q348" s="252"/>
      <c r="R348" s="252"/>
      <c r="S348" s="252"/>
      <c r="T348" s="253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4" t="s">
        <v>198</v>
      </c>
      <c r="AU348" s="254" t="s">
        <v>82</v>
      </c>
      <c r="AV348" s="14" t="s">
        <v>82</v>
      </c>
      <c r="AW348" s="14" t="s">
        <v>35</v>
      </c>
      <c r="AX348" s="14" t="s">
        <v>73</v>
      </c>
      <c r="AY348" s="254" t="s">
        <v>188</v>
      </c>
    </row>
    <row r="349" s="14" customFormat="1">
      <c r="A349" s="14"/>
      <c r="B349" s="244"/>
      <c r="C349" s="245"/>
      <c r="D349" s="235" t="s">
        <v>198</v>
      </c>
      <c r="E349" s="246" t="s">
        <v>19</v>
      </c>
      <c r="F349" s="247" t="s">
        <v>1159</v>
      </c>
      <c r="G349" s="245"/>
      <c r="H349" s="248">
        <v>2.101</v>
      </c>
      <c r="I349" s="249"/>
      <c r="J349" s="245"/>
      <c r="K349" s="245"/>
      <c r="L349" s="250"/>
      <c r="M349" s="251"/>
      <c r="N349" s="252"/>
      <c r="O349" s="252"/>
      <c r="P349" s="252"/>
      <c r="Q349" s="252"/>
      <c r="R349" s="252"/>
      <c r="S349" s="252"/>
      <c r="T349" s="253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4" t="s">
        <v>198</v>
      </c>
      <c r="AU349" s="254" t="s">
        <v>82</v>
      </c>
      <c r="AV349" s="14" t="s">
        <v>82</v>
      </c>
      <c r="AW349" s="14" t="s">
        <v>35</v>
      </c>
      <c r="AX349" s="14" t="s">
        <v>73</v>
      </c>
      <c r="AY349" s="254" t="s">
        <v>188</v>
      </c>
    </row>
    <row r="350" s="14" customFormat="1">
      <c r="A350" s="14"/>
      <c r="B350" s="244"/>
      <c r="C350" s="245"/>
      <c r="D350" s="235" t="s">
        <v>198</v>
      </c>
      <c r="E350" s="246" t="s">
        <v>19</v>
      </c>
      <c r="F350" s="247" t="s">
        <v>1160</v>
      </c>
      <c r="G350" s="245"/>
      <c r="H350" s="248">
        <v>1.3500000000000001</v>
      </c>
      <c r="I350" s="249"/>
      <c r="J350" s="245"/>
      <c r="K350" s="245"/>
      <c r="L350" s="250"/>
      <c r="M350" s="251"/>
      <c r="N350" s="252"/>
      <c r="O350" s="252"/>
      <c r="P350" s="252"/>
      <c r="Q350" s="252"/>
      <c r="R350" s="252"/>
      <c r="S350" s="252"/>
      <c r="T350" s="253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4" t="s">
        <v>198</v>
      </c>
      <c r="AU350" s="254" t="s">
        <v>82</v>
      </c>
      <c r="AV350" s="14" t="s">
        <v>82</v>
      </c>
      <c r="AW350" s="14" t="s">
        <v>35</v>
      </c>
      <c r="AX350" s="14" t="s">
        <v>73</v>
      </c>
      <c r="AY350" s="254" t="s">
        <v>188</v>
      </c>
    </row>
    <row r="351" s="14" customFormat="1">
      <c r="A351" s="14"/>
      <c r="B351" s="244"/>
      <c r="C351" s="245"/>
      <c r="D351" s="235" t="s">
        <v>198</v>
      </c>
      <c r="E351" s="246" t="s">
        <v>19</v>
      </c>
      <c r="F351" s="247" t="s">
        <v>1052</v>
      </c>
      <c r="G351" s="245"/>
      <c r="H351" s="248">
        <v>-0.40000000000000002</v>
      </c>
      <c r="I351" s="249"/>
      <c r="J351" s="245"/>
      <c r="K351" s="245"/>
      <c r="L351" s="250"/>
      <c r="M351" s="251"/>
      <c r="N351" s="252"/>
      <c r="O351" s="252"/>
      <c r="P351" s="252"/>
      <c r="Q351" s="252"/>
      <c r="R351" s="252"/>
      <c r="S351" s="252"/>
      <c r="T351" s="253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4" t="s">
        <v>198</v>
      </c>
      <c r="AU351" s="254" t="s">
        <v>82</v>
      </c>
      <c r="AV351" s="14" t="s">
        <v>82</v>
      </c>
      <c r="AW351" s="14" t="s">
        <v>35</v>
      </c>
      <c r="AX351" s="14" t="s">
        <v>73</v>
      </c>
      <c r="AY351" s="254" t="s">
        <v>188</v>
      </c>
    </row>
    <row r="352" s="14" customFormat="1">
      <c r="A352" s="14"/>
      <c r="B352" s="244"/>
      <c r="C352" s="245"/>
      <c r="D352" s="235" t="s">
        <v>198</v>
      </c>
      <c r="E352" s="246" t="s">
        <v>19</v>
      </c>
      <c r="F352" s="247" t="s">
        <v>1057</v>
      </c>
      <c r="G352" s="245"/>
      <c r="H352" s="248">
        <v>-1.315</v>
      </c>
      <c r="I352" s="249"/>
      <c r="J352" s="245"/>
      <c r="K352" s="245"/>
      <c r="L352" s="250"/>
      <c r="M352" s="251"/>
      <c r="N352" s="252"/>
      <c r="O352" s="252"/>
      <c r="P352" s="252"/>
      <c r="Q352" s="252"/>
      <c r="R352" s="252"/>
      <c r="S352" s="252"/>
      <c r="T352" s="253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4" t="s">
        <v>198</v>
      </c>
      <c r="AU352" s="254" t="s">
        <v>82</v>
      </c>
      <c r="AV352" s="14" t="s">
        <v>82</v>
      </c>
      <c r="AW352" s="14" t="s">
        <v>35</v>
      </c>
      <c r="AX352" s="14" t="s">
        <v>73</v>
      </c>
      <c r="AY352" s="254" t="s">
        <v>188</v>
      </c>
    </row>
    <row r="353" s="13" customFormat="1">
      <c r="A353" s="13"/>
      <c r="B353" s="233"/>
      <c r="C353" s="234"/>
      <c r="D353" s="235" t="s">
        <v>198</v>
      </c>
      <c r="E353" s="236" t="s">
        <v>19</v>
      </c>
      <c r="F353" s="237" t="s">
        <v>1161</v>
      </c>
      <c r="G353" s="234"/>
      <c r="H353" s="236" t="s">
        <v>19</v>
      </c>
      <c r="I353" s="238"/>
      <c r="J353" s="234"/>
      <c r="K353" s="234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198</v>
      </c>
      <c r="AU353" s="243" t="s">
        <v>82</v>
      </c>
      <c r="AV353" s="13" t="s">
        <v>80</v>
      </c>
      <c r="AW353" s="13" t="s">
        <v>35</v>
      </c>
      <c r="AX353" s="13" t="s">
        <v>73</v>
      </c>
      <c r="AY353" s="243" t="s">
        <v>188</v>
      </c>
    </row>
    <row r="354" s="14" customFormat="1">
      <c r="A354" s="14"/>
      <c r="B354" s="244"/>
      <c r="C354" s="245"/>
      <c r="D354" s="235" t="s">
        <v>198</v>
      </c>
      <c r="E354" s="246" t="s">
        <v>19</v>
      </c>
      <c r="F354" s="247" t="s">
        <v>1162</v>
      </c>
      <c r="G354" s="245"/>
      <c r="H354" s="248">
        <v>16.695</v>
      </c>
      <c r="I354" s="249"/>
      <c r="J354" s="245"/>
      <c r="K354" s="245"/>
      <c r="L354" s="250"/>
      <c r="M354" s="251"/>
      <c r="N354" s="252"/>
      <c r="O354" s="252"/>
      <c r="P354" s="252"/>
      <c r="Q354" s="252"/>
      <c r="R354" s="252"/>
      <c r="S354" s="252"/>
      <c r="T354" s="253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4" t="s">
        <v>198</v>
      </c>
      <c r="AU354" s="254" t="s">
        <v>82</v>
      </c>
      <c r="AV354" s="14" t="s">
        <v>82</v>
      </c>
      <c r="AW354" s="14" t="s">
        <v>35</v>
      </c>
      <c r="AX354" s="14" t="s">
        <v>73</v>
      </c>
      <c r="AY354" s="254" t="s">
        <v>188</v>
      </c>
    </row>
    <row r="355" s="14" customFormat="1">
      <c r="A355" s="14"/>
      <c r="B355" s="244"/>
      <c r="C355" s="245"/>
      <c r="D355" s="235" t="s">
        <v>198</v>
      </c>
      <c r="E355" s="246" t="s">
        <v>19</v>
      </c>
      <c r="F355" s="247" t="s">
        <v>1163</v>
      </c>
      <c r="G355" s="245"/>
      <c r="H355" s="248">
        <v>0.38</v>
      </c>
      <c r="I355" s="249"/>
      <c r="J355" s="245"/>
      <c r="K355" s="245"/>
      <c r="L355" s="250"/>
      <c r="M355" s="251"/>
      <c r="N355" s="252"/>
      <c r="O355" s="252"/>
      <c r="P355" s="252"/>
      <c r="Q355" s="252"/>
      <c r="R355" s="252"/>
      <c r="S355" s="252"/>
      <c r="T355" s="253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4" t="s">
        <v>198</v>
      </c>
      <c r="AU355" s="254" t="s">
        <v>82</v>
      </c>
      <c r="AV355" s="14" t="s">
        <v>82</v>
      </c>
      <c r="AW355" s="14" t="s">
        <v>35</v>
      </c>
      <c r="AX355" s="14" t="s">
        <v>73</v>
      </c>
      <c r="AY355" s="254" t="s">
        <v>188</v>
      </c>
    </row>
    <row r="356" s="14" customFormat="1">
      <c r="A356" s="14"/>
      <c r="B356" s="244"/>
      <c r="C356" s="245"/>
      <c r="D356" s="235" t="s">
        <v>198</v>
      </c>
      <c r="E356" s="246" t="s">
        <v>19</v>
      </c>
      <c r="F356" s="247" t="s">
        <v>1164</v>
      </c>
      <c r="G356" s="245"/>
      <c r="H356" s="248">
        <v>0.45000000000000001</v>
      </c>
      <c r="I356" s="249"/>
      <c r="J356" s="245"/>
      <c r="K356" s="245"/>
      <c r="L356" s="250"/>
      <c r="M356" s="251"/>
      <c r="N356" s="252"/>
      <c r="O356" s="252"/>
      <c r="P356" s="252"/>
      <c r="Q356" s="252"/>
      <c r="R356" s="252"/>
      <c r="S356" s="252"/>
      <c r="T356" s="253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4" t="s">
        <v>198</v>
      </c>
      <c r="AU356" s="254" t="s">
        <v>82</v>
      </c>
      <c r="AV356" s="14" t="s">
        <v>82</v>
      </c>
      <c r="AW356" s="14" t="s">
        <v>35</v>
      </c>
      <c r="AX356" s="14" t="s">
        <v>73</v>
      </c>
      <c r="AY356" s="254" t="s">
        <v>188</v>
      </c>
    </row>
    <row r="357" s="14" customFormat="1">
      <c r="A357" s="14"/>
      <c r="B357" s="244"/>
      <c r="C357" s="245"/>
      <c r="D357" s="235" t="s">
        <v>198</v>
      </c>
      <c r="E357" s="246" t="s">
        <v>19</v>
      </c>
      <c r="F357" s="247" t="s">
        <v>1165</v>
      </c>
      <c r="G357" s="245"/>
      <c r="H357" s="248">
        <v>-1.7729999999999999</v>
      </c>
      <c r="I357" s="249"/>
      <c r="J357" s="245"/>
      <c r="K357" s="245"/>
      <c r="L357" s="250"/>
      <c r="M357" s="251"/>
      <c r="N357" s="252"/>
      <c r="O357" s="252"/>
      <c r="P357" s="252"/>
      <c r="Q357" s="252"/>
      <c r="R357" s="252"/>
      <c r="S357" s="252"/>
      <c r="T357" s="253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4" t="s">
        <v>198</v>
      </c>
      <c r="AU357" s="254" t="s">
        <v>82</v>
      </c>
      <c r="AV357" s="14" t="s">
        <v>82</v>
      </c>
      <c r="AW357" s="14" t="s">
        <v>35</v>
      </c>
      <c r="AX357" s="14" t="s">
        <v>73</v>
      </c>
      <c r="AY357" s="254" t="s">
        <v>188</v>
      </c>
    </row>
    <row r="358" s="13" customFormat="1">
      <c r="A358" s="13"/>
      <c r="B358" s="233"/>
      <c r="C358" s="234"/>
      <c r="D358" s="235" t="s">
        <v>198</v>
      </c>
      <c r="E358" s="236" t="s">
        <v>19</v>
      </c>
      <c r="F358" s="237" t="s">
        <v>1166</v>
      </c>
      <c r="G358" s="234"/>
      <c r="H358" s="236" t="s">
        <v>19</v>
      </c>
      <c r="I358" s="238"/>
      <c r="J358" s="234"/>
      <c r="K358" s="234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198</v>
      </c>
      <c r="AU358" s="243" t="s">
        <v>82</v>
      </c>
      <c r="AV358" s="13" t="s">
        <v>80</v>
      </c>
      <c r="AW358" s="13" t="s">
        <v>35</v>
      </c>
      <c r="AX358" s="13" t="s">
        <v>73</v>
      </c>
      <c r="AY358" s="243" t="s">
        <v>188</v>
      </c>
    </row>
    <row r="359" s="14" customFormat="1">
      <c r="A359" s="14"/>
      <c r="B359" s="244"/>
      <c r="C359" s="245"/>
      <c r="D359" s="235" t="s">
        <v>198</v>
      </c>
      <c r="E359" s="246" t="s">
        <v>19</v>
      </c>
      <c r="F359" s="247" t="s">
        <v>1167</v>
      </c>
      <c r="G359" s="245"/>
      <c r="H359" s="248">
        <v>29.375</v>
      </c>
      <c r="I359" s="249"/>
      <c r="J359" s="245"/>
      <c r="K359" s="245"/>
      <c r="L359" s="250"/>
      <c r="M359" s="251"/>
      <c r="N359" s="252"/>
      <c r="O359" s="252"/>
      <c r="P359" s="252"/>
      <c r="Q359" s="252"/>
      <c r="R359" s="252"/>
      <c r="S359" s="252"/>
      <c r="T359" s="253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4" t="s">
        <v>198</v>
      </c>
      <c r="AU359" s="254" t="s">
        <v>82</v>
      </c>
      <c r="AV359" s="14" t="s">
        <v>82</v>
      </c>
      <c r="AW359" s="14" t="s">
        <v>35</v>
      </c>
      <c r="AX359" s="14" t="s">
        <v>73</v>
      </c>
      <c r="AY359" s="254" t="s">
        <v>188</v>
      </c>
    </row>
    <row r="360" s="14" customFormat="1">
      <c r="A360" s="14"/>
      <c r="B360" s="244"/>
      <c r="C360" s="245"/>
      <c r="D360" s="235" t="s">
        <v>198</v>
      </c>
      <c r="E360" s="246" t="s">
        <v>19</v>
      </c>
      <c r="F360" s="247" t="s">
        <v>1168</v>
      </c>
      <c r="G360" s="245"/>
      <c r="H360" s="248">
        <v>1.099</v>
      </c>
      <c r="I360" s="249"/>
      <c r="J360" s="245"/>
      <c r="K360" s="245"/>
      <c r="L360" s="250"/>
      <c r="M360" s="251"/>
      <c r="N360" s="252"/>
      <c r="O360" s="252"/>
      <c r="P360" s="252"/>
      <c r="Q360" s="252"/>
      <c r="R360" s="252"/>
      <c r="S360" s="252"/>
      <c r="T360" s="253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4" t="s">
        <v>198</v>
      </c>
      <c r="AU360" s="254" t="s">
        <v>82</v>
      </c>
      <c r="AV360" s="14" t="s">
        <v>82</v>
      </c>
      <c r="AW360" s="14" t="s">
        <v>35</v>
      </c>
      <c r="AX360" s="14" t="s">
        <v>73</v>
      </c>
      <c r="AY360" s="254" t="s">
        <v>188</v>
      </c>
    </row>
    <row r="361" s="14" customFormat="1">
      <c r="A361" s="14"/>
      <c r="B361" s="244"/>
      <c r="C361" s="245"/>
      <c r="D361" s="235" t="s">
        <v>198</v>
      </c>
      <c r="E361" s="246" t="s">
        <v>19</v>
      </c>
      <c r="F361" s="247" t="s">
        <v>1169</v>
      </c>
      <c r="G361" s="245"/>
      <c r="H361" s="248">
        <v>2.0139999999999998</v>
      </c>
      <c r="I361" s="249"/>
      <c r="J361" s="245"/>
      <c r="K361" s="245"/>
      <c r="L361" s="250"/>
      <c r="M361" s="251"/>
      <c r="N361" s="252"/>
      <c r="O361" s="252"/>
      <c r="P361" s="252"/>
      <c r="Q361" s="252"/>
      <c r="R361" s="252"/>
      <c r="S361" s="252"/>
      <c r="T361" s="253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4" t="s">
        <v>198</v>
      </c>
      <c r="AU361" s="254" t="s">
        <v>82</v>
      </c>
      <c r="AV361" s="14" t="s">
        <v>82</v>
      </c>
      <c r="AW361" s="14" t="s">
        <v>35</v>
      </c>
      <c r="AX361" s="14" t="s">
        <v>73</v>
      </c>
      <c r="AY361" s="254" t="s">
        <v>188</v>
      </c>
    </row>
    <row r="362" s="14" customFormat="1">
      <c r="A362" s="14"/>
      <c r="B362" s="244"/>
      <c r="C362" s="245"/>
      <c r="D362" s="235" t="s">
        <v>198</v>
      </c>
      <c r="E362" s="246" t="s">
        <v>19</v>
      </c>
      <c r="F362" s="247" t="s">
        <v>1170</v>
      </c>
      <c r="G362" s="245"/>
      <c r="H362" s="248">
        <v>0.90000000000000002</v>
      </c>
      <c r="I362" s="249"/>
      <c r="J362" s="245"/>
      <c r="K362" s="245"/>
      <c r="L362" s="250"/>
      <c r="M362" s="251"/>
      <c r="N362" s="252"/>
      <c r="O362" s="252"/>
      <c r="P362" s="252"/>
      <c r="Q362" s="252"/>
      <c r="R362" s="252"/>
      <c r="S362" s="252"/>
      <c r="T362" s="253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4" t="s">
        <v>198</v>
      </c>
      <c r="AU362" s="254" t="s">
        <v>82</v>
      </c>
      <c r="AV362" s="14" t="s">
        <v>82</v>
      </c>
      <c r="AW362" s="14" t="s">
        <v>35</v>
      </c>
      <c r="AX362" s="14" t="s">
        <v>73</v>
      </c>
      <c r="AY362" s="254" t="s">
        <v>188</v>
      </c>
    </row>
    <row r="363" s="13" customFormat="1">
      <c r="A363" s="13"/>
      <c r="B363" s="233"/>
      <c r="C363" s="234"/>
      <c r="D363" s="235" t="s">
        <v>198</v>
      </c>
      <c r="E363" s="236" t="s">
        <v>19</v>
      </c>
      <c r="F363" s="237" t="s">
        <v>1171</v>
      </c>
      <c r="G363" s="234"/>
      <c r="H363" s="236" t="s">
        <v>19</v>
      </c>
      <c r="I363" s="238"/>
      <c r="J363" s="234"/>
      <c r="K363" s="234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198</v>
      </c>
      <c r="AU363" s="243" t="s">
        <v>82</v>
      </c>
      <c r="AV363" s="13" t="s">
        <v>80</v>
      </c>
      <c r="AW363" s="13" t="s">
        <v>35</v>
      </c>
      <c r="AX363" s="13" t="s">
        <v>73</v>
      </c>
      <c r="AY363" s="243" t="s">
        <v>188</v>
      </c>
    </row>
    <row r="364" s="14" customFormat="1">
      <c r="A364" s="14"/>
      <c r="B364" s="244"/>
      <c r="C364" s="245"/>
      <c r="D364" s="235" t="s">
        <v>198</v>
      </c>
      <c r="E364" s="246" t="s">
        <v>19</v>
      </c>
      <c r="F364" s="247" t="s">
        <v>1172</v>
      </c>
      <c r="G364" s="245"/>
      <c r="H364" s="248">
        <v>7.1630000000000003</v>
      </c>
      <c r="I364" s="249"/>
      <c r="J364" s="245"/>
      <c r="K364" s="245"/>
      <c r="L364" s="250"/>
      <c r="M364" s="251"/>
      <c r="N364" s="252"/>
      <c r="O364" s="252"/>
      <c r="P364" s="252"/>
      <c r="Q364" s="252"/>
      <c r="R364" s="252"/>
      <c r="S364" s="252"/>
      <c r="T364" s="253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4" t="s">
        <v>198</v>
      </c>
      <c r="AU364" s="254" t="s">
        <v>82</v>
      </c>
      <c r="AV364" s="14" t="s">
        <v>82</v>
      </c>
      <c r="AW364" s="14" t="s">
        <v>35</v>
      </c>
      <c r="AX364" s="14" t="s">
        <v>73</v>
      </c>
      <c r="AY364" s="254" t="s">
        <v>188</v>
      </c>
    </row>
    <row r="365" s="14" customFormat="1">
      <c r="A365" s="14"/>
      <c r="B365" s="244"/>
      <c r="C365" s="245"/>
      <c r="D365" s="235" t="s">
        <v>198</v>
      </c>
      <c r="E365" s="246" t="s">
        <v>19</v>
      </c>
      <c r="F365" s="247" t="s">
        <v>1173</v>
      </c>
      <c r="G365" s="245"/>
      <c r="H365" s="248">
        <v>0.24199999999999999</v>
      </c>
      <c r="I365" s="249"/>
      <c r="J365" s="245"/>
      <c r="K365" s="245"/>
      <c r="L365" s="250"/>
      <c r="M365" s="251"/>
      <c r="N365" s="252"/>
      <c r="O365" s="252"/>
      <c r="P365" s="252"/>
      <c r="Q365" s="252"/>
      <c r="R365" s="252"/>
      <c r="S365" s="252"/>
      <c r="T365" s="253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4" t="s">
        <v>198</v>
      </c>
      <c r="AU365" s="254" t="s">
        <v>82</v>
      </c>
      <c r="AV365" s="14" t="s">
        <v>82</v>
      </c>
      <c r="AW365" s="14" t="s">
        <v>35</v>
      </c>
      <c r="AX365" s="14" t="s">
        <v>73</v>
      </c>
      <c r="AY365" s="254" t="s">
        <v>188</v>
      </c>
    </row>
    <row r="366" s="14" customFormat="1">
      <c r="A366" s="14"/>
      <c r="B366" s="244"/>
      <c r="C366" s="245"/>
      <c r="D366" s="235" t="s">
        <v>198</v>
      </c>
      <c r="E366" s="246" t="s">
        <v>19</v>
      </c>
      <c r="F366" s="247" t="s">
        <v>1174</v>
      </c>
      <c r="G366" s="245"/>
      <c r="H366" s="248">
        <v>1.484</v>
      </c>
      <c r="I366" s="249"/>
      <c r="J366" s="245"/>
      <c r="K366" s="245"/>
      <c r="L366" s="250"/>
      <c r="M366" s="251"/>
      <c r="N366" s="252"/>
      <c r="O366" s="252"/>
      <c r="P366" s="252"/>
      <c r="Q366" s="252"/>
      <c r="R366" s="252"/>
      <c r="S366" s="252"/>
      <c r="T366" s="253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4" t="s">
        <v>198</v>
      </c>
      <c r="AU366" s="254" t="s">
        <v>82</v>
      </c>
      <c r="AV366" s="14" t="s">
        <v>82</v>
      </c>
      <c r="AW366" s="14" t="s">
        <v>35</v>
      </c>
      <c r="AX366" s="14" t="s">
        <v>73</v>
      </c>
      <c r="AY366" s="254" t="s">
        <v>188</v>
      </c>
    </row>
    <row r="367" s="14" customFormat="1">
      <c r="A367" s="14"/>
      <c r="B367" s="244"/>
      <c r="C367" s="245"/>
      <c r="D367" s="235" t="s">
        <v>198</v>
      </c>
      <c r="E367" s="246" t="s">
        <v>19</v>
      </c>
      <c r="F367" s="247" t="s">
        <v>1175</v>
      </c>
      <c r="G367" s="245"/>
      <c r="H367" s="248">
        <v>0.26500000000000001</v>
      </c>
      <c r="I367" s="249"/>
      <c r="J367" s="245"/>
      <c r="K367" s="245"/>
      <c r="L367" s="250"/>
      <c r="M367" s="251"/>
      <c r="N367" s="252"/>
      <c r="O367" s="252"/>
      <c r="P367" s="252"/>
      <c r="Q367" s="252"/>
      <c r="R367" s="252"/>
      <c r="S367" s="252"/>
      <c r="T367" s="253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4" t="s">
        <v>198</v>
      </c>
      <c r="AU367" s="254" t="s">
        <v>82</v>
      </c>
      <c r="AV367" s="14" t="s">
        <v>82</v>
      </c>
      <c r="AW367" s="14" t="s">
        <v>35</v>
      </c>
      <c r="AX367" s="14" t="s">
        <v>73</v>
      </c>
      <c r="AY367" s="254" t="s">
        <v>188</v>
      </c>
    </row>
    <row r="368" s="13" customFormat="1">
      <c r="A368" s="13"/>
      <c r="B368" s="233"/>
      <c r="C368" s="234"/>
      <c r="D368" s="235" t="s">
        <v>198</v>
      </c>
      <c r="E368" s="236" t="s">
        <v>19</v>
      </c>
      <c r="F368" s="237" t="s">
        <v>1176</v>
      </c>
      <c r="G368" s="234"/>
      <c r="H368" s="236" t="s">
        <v>19</v>
      </c>
      <c r="I368" s="238"/>
      <c r="J368" s="234"/>
      <c r="K368" s="234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198</v>
      </c>
      <c r="AU368" s="243" t="s">
        <v>82</v>
      </c>
      <c r="AV368" s="13" t="s">
        <v>80</v>
      </c>
      <c r="AW368" s="13" t="s">
        <v>35</v>
      </c>
      <c r="AX368" s="13" t="s">
        <v>73</v>
      </c>
      <c r="AY368" s="243" t="s">
        <v>188</v>
      </c>
    </row>
    <row r="369" s="14" customFormat="1">
      <c r="A369" s="14"/>
      <c r="B369" s="244"/>
      <c r="C369" s="245"/>
      <c r="D369" s="235" t="s">
        <v>198</v>
      </c>
      <c r="E369" s="246" t="s">
        <v>19</v>
      </c>
      <c r="F369" s="247" t="s">
        <v>1177</v>
      </c>
      <c r="G369" s="245"/>
      <c r="H369" s="248">
        <v>6.4130000000000003</v>
      </c>
      <c r="I369" s="249"/>
      <c r="J369" s="245"/>
      <c r="K369" s="245"/>
      <c r="L369" s="250"/>
      <c r="M369" s="251"/>
      <c r="N369" s="252"/>
      <c r="O369" s="252"/>
      <c r="P369" s="252"/>
      <c r="Q369" s="252"/>
      <c r="R369" s="252"/>
      <c r="S369" s="252"/>
      <c r="T369" s="253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4" t="s">
        <v>198</v>
      </c>
      <c r="AU369" s="254" t="s">
        <v>82</v>
      </c>
      <c r="AV369" s="14" t="s">
        <v>82</v>
      </c>
      <c r="AW369" s="14" t="s">
        <v>35</v>
      </c>
      <c r="AX369" s="14" t="s">
        <v>73</v>
      </c>
      <c r="AY369" s="254" t="s">
        <v>188</v>
      </c>
    </row>
    <row r="370" s="14" customFormat="1">
      <c r="A370" s="14"/>
      <c r="B370" s="244"/>
      <c r="C370" s="245"/>
      <c r="D370" s="235" t="s">
        <v>198</v>
      </c>
      <c r="E370" s="246" t="s">
        <v>19</v>
      </c>
      <c r="F370" s="247" t="s">
        <v>1173</v>
      </c>
      <c r="G370" s="245"/>
      <c r="H370" s="248">
        <v>0.24199999999999999</v>
      </c>
      <c r="I370" s="249"/>
      <c r="J370" s="245"/>
      <c r="K370" s="245"/>
      <c r="L370" s="250"/>
      <c r="M370" s="251"/>
      <c r="N370" s="252"/>
      <c r="O370" s="252"/>
      <c r="P370" s="252"/>
      <c r="Q370" s="252"/>
      <c r="R370" s="252"/>
      <c r="S370" s="252"/>
      <c r="T370" s="253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4" t="s">
        <v>198</v>
      </c>
      <c r="AU370" s="254" t="s">
        <v>82</v>
      </c>
      <c r="AV370" s="14" t="s">
        <v>82</v>
      </c>
      <c r="AW370" s="14" t="s">
        <v>35</v>
      </c>
      <c r="AX370" s="14" t="s">
        <v>73</v>
      </c>
      <c r="AY370" s="254" t="s">
        <v>188</v>
      </c>
    </row>
    <row r="371" s="13" customFormat="1">
      <c r="A371" s="13"/>
      <c r="B371" s="233"/>
      <c r="C371" s="234"/>
      <c r="D371" s="235" t="s">
        <v>198</v>
      </c>
      <c r="E371" s="236" t="s">
        <v>19</v>
      </c>
      <c r="F371" s="237" t="s">
        <v>1178</v>
      </c>
      <c r="G371" s="234"/>
      <c r="H371" s="236" t="s">
        <v>19</v>
      </c>
      <c r="I371" s="238"/>
      <c r="J371" s="234"/>
      <c r="K371" s="234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198</v>
      </c>
      <c r="AU371" s="243" t="s">
        <v>82</v>
      </c>
      <c r="AV371" s="13" t="s">
        <v>80</v>
      </c>
      <c r="AW371" s="13" t="s">
        <v>35</v>
      </c>
      <c r="AX371" s="13" t="s">
        <v>73</v>
      </c>
      <c r="AY371" s="243" t="s">
        <v>188</v>
      </c>
    </row>
    <row r="372" s="14" customFormat="1">
      <c r="A372" s="14"/>
      <c r="B372" s="244"/>
      <c r="C372" s="245"/>
      <c r="D372" s="235" t="s">
        <v>198</v>
      </c>
      <c r="E372" s="246" t="s">
        <v>19</v>
      </c>
      <c r="F372" s="247" t="s">
        <v>1179</v>
      </c>
      <c r="G372" s="245"/>
      <c r="H372" s="248">
        <v>5.2999999999999998</v>
      </c>
      <c r="I372" s="249"/>
      <c r="J372" s="245"/>
      <c r="K372" s="245"/>
      <c r="L372" s="250"/>
      <c r="M372" s="251"/>
      <c r="N372" s="252"/>
      <c r="O372" s="252"/>
      <c r="P372" s="252"/>
      <c r="Q372" s="252"/>
      <c r="R372" s="252"/>
      <c r="S372" s="252"/>
      <c r="T372" s="253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4" t="s">
        <v>198</v>
      </c>
      <c r="AU372" s="254" t="s">
        <v>82</v>
      </c>
      <c r="AV372" s="14" t="s">
        <v>82</v>
      </c>
      <c r="AW372" s="14" t="s">
        <v>35</v>
      </c>
      <c r="AX372" s="14" t="s">
        <v>73</v>
      </c>
      <c r="AY372" s="254" t="s">
        <v>188</v>
      </c>
    </row>
    <row r="373" s="14" customFormat="1">
      <c r="A373" s="14"/>
      <c r="B373" s="244"/>
      <c r="C373" s="245"/>
      <c r="D373" s="235" t="s">
        <v>198</v>
      </c>
      <c r="E373" s="246" t="s">
        <v>19</v>
      </c>
      <c r="F373" s="247" t="s">
        <v>1180</v>
      </c>
      <c r="G373" s="245"/>
      <c r="H373" s="248">
        <v>0.20000000000000001</v>
      </c>
      <c r="I373" s="249"/>
      <c r="J373" s="245"/>
      <c r="K373" s="245"/>
      <c r="L373" s="250"/>
      <c r="M373" s="251"/>
      <c r="N373" s="252"/>
      <c r="O373" s="252"/>
      <c r="P373" s="252"/>
      <c r="Q373" s="252"/>
      <c r="R373" s="252"/>
      <c r="S373" s="252"/>
      <c r="T373" s="253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4" t="s">
        <v>198</v>
      </c>
      <c r="AU373" s="254" t="s">
        <v>82</v>
      </c>
      <c r="AV373" s="14" t="s">
        <v>82</v>
      </c>
      <c r="AW373" s="14" t="s">
        <v>35</v>
      </c>
      <c r="AX373" s="14" t="s">
        <v>73</v>
      </c>
      <c r="AY373" s="254" t="s">
        <v>188</v>
      </c>
    </row>
    <row r="374" s="14" customFormat="1">
      <c r="A374" s="14"/>
      <c r="B374" s="244"/>
      <c r="C374" s="245"/>
      <c r="D374" s="235" t="s">
        <v>198</v>
      </c>
      <c r="E374" s="246" t="s">
        <v>19</v>
      </c>
      <c r="F374" s="247" t="s">
        <v>1181</v>
      </c>
      <c r="G374" s="245"/>
      <c r="H374" s="248">
        <v>0.22500000000000001</v>
      </c>
      <c r="I374" s="249"/>
      <c r="J374" s="245"/>
      <c r="K374" s="245"/>
      <c r="L374" s="250"/>
      <c r="M374" s="251"/>
      <c r="N374" s="252"/>
      <c r="O374" s="252"/>
      <c r="P374" s="252"/>
      <c r="Q374" s="252"/>
      <c r="R374" s="252"/>
      <c r="S374" s="252"/>
      <c r="T374" s="253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4" t="s">
        <v>198</v>
      </c>
      <c r="AU374" s="254" t="s">
        <v>82</v>
      </c>
      <c r="AV374" s="14" t="s">
        <v>82</v>
      </c>
      <c r="AW374" s="14" t="s">
        <v>35</v>
      </c>
      <c r="AX374" s="14" t="s">
        <v>73</v>
      </c>
      <c r="AY374" s="254" t="s">
        <v>188</v>
      </c>
    </row>
    <row r="375" s="14" customFormat="1">
      <c r="A375" s="14"/>
      <c r="B375" s="244"/>
      <c r="C375" s="245"/>
      <c r="D375" s="235" t="s">
        <v>198</v>
      </c>
      <c r="E375" s="246" t="s">
        <v>19</v>
      </c>
      <c r="F375" s="247" t="s">
        <v>1182</v>
      </c>
      <c r="G375" s="245"/>
      <c r="H375" s="248">
        <v>0.53000000000000003</v>
      </c>
      <c r="I375" s="249"/>
      <c r="J375" s="245"/>
      <c r="K375" s="245"/>
      <c r="L375" s="250"/>
      <c r="M375" s="251"/>
      <c r="N375" s="252"/>
      <c r="O375" s="252"/>
      <c r="P375" s="252"/>
      <c r="Q375" s="252"/>
      <c r="R375" s="252"/>
      <c r="S375" s="252"/>
      <c r="T375" s="253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4" t="s">
        <v>198</v>
      </c>
      <c r="AU375" s="254" t="s">
        <v>82</v>
      </c>
      <c r="AV375" s="14" t="s">
        <v>82</v>
      </c>
      <c r="AW375" s="14" t="s">
        <v>35</v>
      </c>
      <c r="AX375" s="14" t="s">
        <v>73</v>
      </c>
      <c r="AY375" s="254" t="s">
        <v>188</v>
      </c>
    </row>
    <row r="376" s="15" customFormat="1">
      <c r="A376" s="15"/>
      <c r="B376" s="255"/>
      <c r="C376" s="256"/>
      <c r="D376" s="235" t="s">
        <v>198</v>
      </c>
      <c r="E376" s="257" t="s">
        <v>19</v>
      </c>
      <c r="F376" s="258" t="s">
        <v>229</v>
      </c>
      <c r="G376" s="256"/>
      <c r="H376" s="259">
        <v>142.91299999999998</v>
      </c>
      <c r="I376" s="260"/>
      <c r="J376" s="256"/>
      <c r="K376" s="256"/>
      <c r="L376" s="261"/>
      <c r="M376" s="262"/>
      <c r="N376" s="263"/>
      <c r="O376" s="263"/>
      <c r="P376" s="263"/>
      <c r="Q376" s="263"/>
      <c r="R376" s="263"/>
      <c r="S376" s="263"/>
      <c r="T376" s="264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65" t="s">
        <v>198</v>
      </c>
      <c r="AU376" s="265" t="s">
        <v>82</v>
      </c>
      <c r="AV376" s="15" t="s">
        <v>135</v>
      </c>
      <c r="AW376" s="15" t="s">
        <v>35</v>
      </c>
      <c r="AX376" s="15" t="s">
        <v>80</v>
      </c>
      <c r="AY376" s="265" t="s">
        <v>188</v>
      </c>
    </row>
    <row r="377" s="2" customFormat="1" ht="24.15" customHeight="1">
      <c r="A377" s="40"/>
      <c r="B377" s="41"/>
      <c r="C377" s="215" t="s">
        <v>901</v>
      </c>
      <c r="D377" s="215" t="s">
        <v>190</v>
      </c>
      <c r="E377" s="216" t="s">
        <v>1183</v>
      </c>
      <c r="F377" s="217" t="s">
        <v>1184</v>
      </c>
      <c r="G377" s="218" t="s">
        <v>243</v>
      </c>
      <c r="H377" s="219">
        <v>197.64099999999999</v>
      </c>
      <c r="I377" s="220"/>
      <c r="J377" s="221">
        <f>ROUND(I377*H377,2)</f>
        <v>0</v>
      </c>
      <c r="K377" s="217" t="s">
        <v>194</v>
      </c>
      <c r="L377" s="46"/>
      <c r="M377" s="222" t="s">
        <v>19</v>
      </c>
      <c r="N377" s="223" t="s">
        <v>44</v>
      </c>
      <c r="O377" s="86"/>
      <c r="P377" s="224">
        <f>O377*H377</f>
        <v>0</v>
      </c>
      <c r="Q377" s="224">
        <v>0.0043800000000000002</v>
      </c>
      <c r="R377" s="224">
        <f>Q377*H377</f>
        <v>0.86566757999999999</v>
      </c>
      <c r="S377" s="224">
        <v>0</v>
      </c>
      <c r="T377" s="225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26" t="s">
        <v>135</v>
      </c>
      <c r="AT377" s="226" t="s">
        <v>190</v>
      </c>
      <c r="AU377" s="226" t="s">
        <v>82</v>
      </c>
      <c r="AY377" s="19" t="s">
        <v>188</v>
      </c>
      <c r="BE377" s="227">
        <f>IF(N377="základní",J377,0)</f>
        <v>0</v>
      </c>
      <c r="BF377" s="227">
        <f>IF(N377="snížená",J377,0)</f>
        <v>0</v>
      </c>
      <c r="BG377" s="227">
        <f>IF(N377="zákl. přenesená",J377,0)</f>
        <v>0</v>
      </c>
      <c r="BH377" s="227">
        <f>IF(N377="sníž. přenesená",J377,0)</f>
        <v>0</v>
      </c>
      <c r="BI377" s="227">
        <f>IF(N377="nulová",J377,0)</f>
        <v>0</v>
      </c>
      <c r="BJ377" s="19" t="s">
        <v>80</v>
      </c>
      <c r="BK377" s="227">
        <f>ROUND(I377*H377,2)</f>
        <v>0</v>
      </c>
      <c r="BL377" s="19" t="s">
        <v>135</v>
      </c>
      <c r="BM377" s="226" t="s">
        <v>1185</v>
      </c>
    </row>
    <row r="378" s="2" customFormat="1">
      <c r="A378" s="40"/>
      <c r="B378" s="41"/>
      <c r="C378" s="42"/>
      <c r="D378" s="228" t="s">
        <v>196</v>
      </c>
      <c r="E378" s="42"/>
      <c r="F378" s="229" t="s">
        <v>1186</v>
      </c>
      <c r="G378" s="42"/>
      <c r="H378" s="42"/>
      <c r="I378" s="230"/>
      <c r="J378" s="42"/>
      <c r="K378" s="42"/>
      <c r="L378" s="46"/>
      <c r="M378" s="231"/>
      <c r="N378" s="232"/>
      <c r="O378" s="86"/>
      <c r="P378" s="86"/>
      <c r="Q378" s="86"/>
      <c r="R378" s="86"/>
      <c r="S378" s="86"/>
      <c r="T378" s="87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T378" s="19" t="s">
        <v>196</v>
      </c>
      <c r="AU378" s="19" t="s">
        <v>82</v>
      </c>
    </row>
    <row r="379" s="13" customFormat="1">
      <c r="A379" s="13"/>
      <c r="B379" s="233"/>
      <c r="C379" s="234"/>
      <c r="D379" s="235" t="s">
        <v>198</v>
      </c>
      <c r="E379" s="236" t="s">
        <v>19</v>
      </c>
      <c r="F379" s="237" t="s">
        <v>1156</v>
      </c>
      <c r="G379" s="234"/>
      <c r="H379" s="236" t="s">
        <v>19</v>
      </c>
      <c r="I379" s="238"/>
      <c r="J379" s="234"/>
      <c r="K379" s="234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198</v>
      </c>
      <c r="AU379" s="243" t="s">
        <v>82</v>
      </c>
      <c r="AV379" s="13" t="s">
        <v>80</v>
      </c>
      <c r="AW379" s="13" t="s">
        <v>35</v>
      </c>
      <c r="AX379" s="13" t="s">
        <v>73</v>
      </c>
      <c r="AY379" s="243" t="s">
        <v>188</v>
      </c>
    </row>
    <row r="380" s="13" customFormat="1">
      <c r="A380" s="13"/>
      <c r="B380" s="233"/>
      <c r="C380" s="234"/>
      <c r="D380" s="235" t="s">
        <v>198</v>
      </c>
      <c r="E380" s="236" t="s">
        <v>19</v>
      </c>
      <c r="F380" s="237" t="s">
        <v>1143</v>
      </c>
      <c r="G380" s="234"/>
      <c r="H380" s="236" t="s">
        <v>19</v>
      </c>
      <c r="I380" s="238"/>
      <c r="J380" s="234"/>
      <c r="K380" s="234"/>
      <c r="L380" s="239"/>
      <c r="M380" s="240"/>
      <c r="N380" s="241"/>
      <c r="O380" s="241"/>
      <c r="P380" s="241"/>
      <c r="Q380" s="241"/>
      <c r="R380" s="241"/>
      <c r="S380" s="241"/>
      <c r="T380" s="24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198</v>
      </c>
      <c r="AU380" s="243" t="s">
        <v>82</v>
      </c>
      <c r="AV380" s="13" t="s">
        <v>80</v>
      </c>
      <c r="AW380" s="13" t="s">
        <v>35</v>
      </c>
      <c r="AX380" s="13" t="s">
        <v>73</v>
      </c>
      <c r="AY380" s="243" t="s">
        <v>188</v>
      </c>
    </row>
    <row r="381" s="14" customFormat="1">
      <c r="A381" s="14"/>
      <c r="B381" s="244"/>
      <c r="C381" s="245"/>
      <c r="D381" s="235" t="s">
        <v>198</v>
      </c>
      <c r="E381" s="246" t="s">
        <v>19</v>
      </c>
      <c r="F381" s="247" t="s">
        <v>1144</v>
      </c>
      <c r="G381" s="245"/>
      <c r="H381" s="248">
        <v>41.869999999999997</v>
      </c>
      <c r="I381" s="249"/>
      <c r="J381" s="245"/>
      <c r="K381" s="245"/>
      <c r="L381" s="250"/>
      <c r="M381" s="251"/>
      <c r="N381" s="252"/>
      <c r="O381" s="252"/>
      <c r="P381" s="252"/>
      <c r="Q381" s="252"/>
      <c r="R381" s="252"/>
      <c r="S381" s="252"/>
      <c r="T381" s="253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4" t="s">
        <v>198</v>
      </c>
      <c r="AU381" s="254" t="s">
        <v>82</v>
      </c>
      <c r="AV381" s="14" t="s">
        <v>82</v>
      </c>
      <c r="AW381" s="14" t="s">
        <v>35</v>
      </c>
      <c r="AX381" s="14" t="s">
        <v>73</v>
      </c>
      <c r="AY381" s="254" t="s">
        <v>188</v>
      </c>
    </row>
    <row r="382" s="14" customFormat="1">
      <c r="A382" s="14"/>
      <c r="B382" s="244"/>
      <c r="C382" s="245"/>
      <c r="D382" s="235" t="s">
        <v>198</v>
      </c>
      <c r="E382" s="246" t="s">
        <v>19</v>
      </c>
      <c r="F382" s="247" t="s">
        <v>1145</v>
      </c>
      <c r="G382" s="245"/>
      <c r="H382" s="248">
        <v>-4.04</v>
      </c>
      <c r="I382" s="249"/>
      <c r="J382" s="245"/>
      <c r="K382" s="245"/>
      <c r="L382" s="250"/>
      <c r="M382" s="251"/>
      <c r="N382" s="252"/>
      <c r="O382" s="252"/>
      <c r="P382" s="252"/>
      <c r="Q382" s="252"/>
      <c r="R382" s="252"/>
      <c r="S382" s="252"/>
      <c r="T382" s="253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4" t="s">
        <v>198</v>
      </c>
      <c r="AU382" s="254" t="s">
        <v>82</v>
      </c>
      <c r="AV382" s="14" t="s">
        <v>82</v>
      </c>
      <c r="AW382" s="14" t="s">
        <v>35</v>
      </c>
      <c r="AX382" s="14" t="s">
        <v>73</v>
      </c>
      <c r="AY382" s="254" t="s">
        <v>188</v>
      </c>
    </row>
    <row r="383" s="14" customFormat="1">
      <c r="A383" s="14"/>
      <c r="B383" s="244"/>
      <c r="C383" s="245"/>
      <c r="D383" s="235" t="s">
        <v>198</v>
      </c>
      <c r="E383" s="246" t="s">
        <v>19</v>
      </c>
      <c r="F383" s="247" t="s">
        <v>748</v>
      </c>
      <c r="G383" s="245"/>
      <c r="H383" s="248">
        <v>-2.79</v>
      </c>
      <c r="I383" s="249"/>
      <c r="J383" s="245"/>
      <c r="K383" s="245"/>
      <c r="L383" s="250"/>
      <c r="M383" s="251"/>
      <c r="N383" s="252"/>
      <c r="O383" s="252"/>
      <c r="P383" s="252"/>
      <c r="Q383" s="252"/>
      <c r="R383" s="252"/>
      <c r="S383" s="252"/>
      <c r="T383" s="253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4" t="s">
        <v>198</v>
      </c>
      <c r="AU383" s="254" t="s">
        <v>82</v>
      </c>
      <c r="AV383" s="14" t="s">
        <v>82</v>
      </c>
      <c r="AW383" s="14" t="s">
        <v>35</v>
      </c>
      <c r="AX383" s="14" t="s">
        <v>73</v>
      </c>
      <c r="AY383" s="254" t="s">
        <v>188</v>
      </c>
    </row>
    <row r="384" s="14" customFormat="1">
      <c r="A384" s="14"/>
      <c r="B384" s="244"/>
      <c r="C384" s="245"/>
      <c r="D384" s="235" t="s">
        <v>198</v>
      </c>
      <c r="E384" s="246" t="s">
        <v>19</v>
      </c>
      <c r="F384" s="247" t="s">
        <v>1128</v>
      </c>
      <c r="G384" s="245"/>
      <c r="H384" s="248">
        <v>4.0800000000000001</v>
      </c>
      <c r="I384" s="249"/>
      <c r="J384" s="245"/>
      <c r="K384" s="245"/>
      <c r="L384" s="250"/>
      <c r="M384" s="251"/>
      <c r="N384" s="252"/>
      <c r="O384" s="252"/>
      <c r="P384" s="252"/>
      <c r="Q384" s="252"/>
      <c r="R384" s="252"/>
      <c r="S384" s="252"/>
      <c r="T384" s="253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4" t="s">
        <v>198</v>
      </c>
      <c r="AU384" s="254" t="s">
        <v>82</v>
      </c>
      <c r="AV384" s="14" t="s">
        <v>82</v>
      </c>
      <c r="AW384" s="14" t="s">
        <v>35</v>
      </c>
      <c r="AX384" s="14" t="s">
        <v>73</v>
      </c>
      <c r="AY384" s="254" t="s">
        <v>188</v>
      </c>
    </row>
    <row r="385" s="14" customFormat="1">
      <c r="A385" s="14"/>
      <c r="B385" s="244"/>
      <c r="C385" s="245"/>
      <c r="D385" s="235" t="s">
        <v>198</v>
      </c>
      <c r="E385" s="246" t="s">
        <v>19</v>
      </c>
      <c r="F385" s="247" t="s">
        <v>1146</v>
      </c>
      <c r="G385" s="245"/>
      <c r="H385" s="248">
        <v>6.6079999999999997</v>
      </c>
      <c r="I385" s="249"/>
      <c r="J385" s="245"/>
      <c r="K385" s="245"/>
      <c r="L385" s="250"/>
      <c r="M385" s="251"/>
      <c r="N385" s="252"/>
      <c r="O385" s="252"/>
      <c r="P385" s="252"/>
      <c r="Q385" s="252"/>
      <c r="R385" s="252"/>
      <c r="S385" s="252"/>
      <c r="T385" s="253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4" t="s">
        <v>198</v>
      </c>
      <c r="AU385" s="254" t="s">
        <v>82</v>
      </c>
      <c r="AV385" s="14" t="s">
        <v>82</v>
      </c>
      <c r="AW385" s="14" t="s">
        <v>35</v>
      </c>
      <c r="AX385" s="14" t="s">
        <v>73</v>
      </c>
      <c r="AY385" s="254" t="s">
        <v>188</v>
      </c>
    </row>
    <row r="386" s="14" customFormat="1">
      <c r="A386" s="14"/>
      <c r="B386" s="244"/>
      <c r="C386" s="245"/>
      <c r="D386" s="235" t="s">
        <v>198</v>
      </c>
      <c r="E386" s="246" t="s">
        <v>19</v>
      </c>
      <c r="F386" s="247" t="s">
        <v>1147</v>
      </c>
      <c r="G386" s="245"/>
      <c r="H386" s="248">
        <v>4.9199999999999999</v>
      </c>
      <c r="I386" s="249"/>
      <c r="J386" s="245"/>
      <c r="K386" s="245"/>
      <c r="L386" s="250"/>
      <c r="M386" s="251"/>
      <c r="N386" s="252"/>
      <c r="O386" s="252"/>
      <c r="P386" s="252"/>
      <c r="Q386" s="252"/>
      <c r="R386" s="252"/>
      <c r="S386" s="252"/>
      <c r="T386" s="253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4" t="s">
        <v>198</v>
      </c>
      <c r="AU386" s="254" t="s">
        <v>82</v>
      </c>
      <c r="AV386" s="14" t="s">
        <v>82</v>
      </c>
      <c r="AW386" s="14" t="s">
        <v>35</v>
      </c>
      <c r="AX386" s="14" t="s">
        <v>73</v>
      </c>
      <c r="AY386" s="254" t="s">
        <v>188</v>
      </c>
    </row>
    <row r="387" s="14" customFormat="1">
      <c r="A387" s="14"/>
      <c r="B387" s="244"/>
      <c r="C387" s="245"/>
      <c r="D387" s="235" t="s">
        <v>198</v>
      </c>
      <c r="E387" s="246" t="s">
        <v>19</v>
      </c>
      <c r="F387" s="247" t="s">
        <v>1128</v>
      </c>
      <c r="G387" s="245"/>
      <c r="H387" s="248">
        <v>4.0800000000000001</v>
      </c>
      <c r="I387" s="249"/>
      <c r="J387" s="245"/>
      <c r="K387" s="245"/>
      <c r="L387" s="250"/>
      <c r="M387" s="251"/>
      <c r="N387" s="252"/>
      <c r="O387" s="252"/>
      <c r="P387" s="252"/>
      <c r="Q387" s="252"/>
      <c r="R387" s="252"/>
      <c r="S387" s="252"/>
      <c r="T387" s="253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4" t="s">
        <v>198</v>
      </c>
      <c r="AU387" s="254" t="s">
        <v>82</v>
      </c>
      <c r="AV387" s="14" t="s">
        <v>82</v>
      </c>
      <c r="AW387" s="14" t="s">
        <v>35</v>
      </c>
      <c r="AX387" s="14" t="s">
        <v>73</v>
      </c>
      <c r="AY387" s="254" t="s">
        <v>188</v>
      </c>
    </row>
    <row r="388" s="13" customFormat="1">
      <c r="A388" s="13"/>
      <c r="B388" s="233"/>
      <c r="C388" s="234"/>
      <c r="D388" s="235" t="s">
        <v>198</v>
      </c>
      <c r="E388" s="236" t="s">
        <v>19</v>
      </c>
      <c r="F388" s="237" t="s">
        <v>1157</v>
      </c>
      <c r="G388" s="234"/>
      <c r="H388" s="236" t="s">
        <v>19</v>
      </c>
      <c r="I388" s="238"/>
      <c r="J388" s="234"/>
      <c r="K388" s="234"/>
      <c r="L388" s="239"/>
      <c r="M388" s="240"/>
      <c r="N388" s="241"/>
      <c r="O388" s="241"/>
      <c r="P388" s="241"/>
      <c r="Q388" s="241"/>
      <c r="R388" s="241"/>
      <c r="S388" s="241"/>
      <c r="T388" s="242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3" t="s">
        <v>198</v>
      </c>
      <c r="AU388" s="243" t="s">
        <v>82</v>
      </c>
      <c r="AV388" s="13" t="s">
        <v>80</v>
      </c>
      <c r="AW388" s="13" t="s">
        <v>35</v>
      </c>
      <c r="AX388" s="13" t="s">
        <v>73</v>
      </c>
      <c r="AY388" s="243" t="s">
        <v>188</v>
      </c>
    </row>
    <row r="389" s="14" customFormat="1">
      <c r="A389" s="14"/>
      <c r="B389" s="244"/>
      <c r="C389" s="245"/>
      <c r="D389" s="235" t="s">
        <v>198</v>
      </c>
      <c r="E389" s="246" t="s">
        <v>19</v>
      </c>
      <c r="F389" s="247" t="s">
        <v>1158</v>
      </c>
      <c r="G389" s="245"/>
      <c r="H389" s="248">
        <v>69.972999999999999</v>
      </c>
      <c r="I389" s="249"/>
      <c r="J389" s="245"/>
      <c r="K389" s="245"/>
      <c r="L389" s="250"/>
      <c r="M389" s="251"/>
      <c r="N389" s="252"/>
      <c r="O389" s="252"/>
      <c r="P389" s="252"/>
      <c r="Q389" s="252"/>
      <c r="R389" s="252"/>
      <c r="S389" s="252"/>
      <c r="T389" s="253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4" t="s">
        <v>198</v>
      </c>
      <c r="AU389" s="254" t="s">
        <v>82</v>
      </c>
      <c r="AV389" s="14" t="s">
        <v>82</v>
      </c>
      <c r="AW389" s="14" t="s">
        <v>35</v>
      </c>
      <c r="AX389" s="14" t="s">
        <v>73</v>
      </c>
      <c r="AY389" s="254" t="s">
        <v>188</v>
      </c>
    </row>
    <row r="390" s="14" customFormat="1">
      <c r="A390" s="14"/>
      <c r="B390" s="244"/>
      <c r="C390" s="245"/>
      <c r="D390" s="235" t="s">
        <v>198</v>
      </c>
      <c r="E390" s="246" t="s">
        <v>19</v>
      </c>
      <c r="F390" s="247" t="s">
        <v>1159</v>
      </c>
      <c r="G390" s="245"/>
      <c r="H390" s="248">
        <v>2.101</v>
      </c>
      <c r="I390" s="249"/>
      <c r="J390" s="245"/>
      <c r="K390" s="245"/>
      <c r="L390" s="250"/>
      <c r="M390" s="251"/>
      <c r="N390" s="252"/>
      <c r="O390" s="252"/>
      <c r="P390" s="252"/>
      <c r="Q390" s="252"/>
      <c r="R390" s="252"/>
      <c r="S390" s="252"/>
      <c r="T390" s="253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4" t="s">
        <v>198</v>
      </c>
      <c r="AU390" s="254" t="s">
        <v>82</v>
      </c>
      <c r="AV390" s="14" t="s">
        <v>82</v>
      </c>
      <c r="AW390" s="14" t="s">
        <v>35</v>
      </c>
      <c r="AX390" s="14" t="s">
        <v>73</v>
      </c>
      <c r="AY390" s="254" t="s">
        <v>188</v>
      </c>
    </row>
    <row r="391" s="14" customFormat="1">
      <c r="A391" s="14"/>
      <c r="B391" s="244"/>
      <c r="C391" s="245"/>
      <c r="D391" s="235" t="s">
        <v>198</v>
      </c>
      <c r="E391" s="246" t="s">
        <v>19</v>
      </c>
      <c r="F391" s="247" t="s">
        <v>1160</v>
      </c>
      <c r="G391" s="245"/>
      <c r="H391" s="248">
        <v>1.3500000000000001</v>
      </c>
      <c r="I391" s="249"/>
      <c r="J391" s="245"/>
      <c r="K391" s="245"/>
      <c r="L391" s="250"/>
      <c r="M391" s="251"/>
      <c r="N391" s="252"/>
      <c r="O391" s="252"/>
      <c r="P391" s="252"/>
      <c r="Q391" s="252"/>
      <c r="R391" s="252"/>
      <c r="S391" s="252"/>
      <c r="T391" s="253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4" t="s">
        <v>198</v>
      </c>
      <c r="AU391" s="254" t="s">
        <v>82</v>
      </c>
      <c r="AV391" s="14" t="s">
        <v>82</v>
      </c>
      <c r="AW391" s="14" t="s">
        <v>35</v>
      </c>
      <c r="AX391" s="14" t="s">
        <v>73</v>
      </c>
      <c r="AY391" s="254" t="s">
        <v>188</v>
      </c>
    </row>
    <row r="392" s="14" customFormat="1">
      <c r="A392" s="14"/>
      <c r="B392" s="244"/>
      <c r="C392" s="245"/>
      <c r="D392" s="235" t="s">
        <v>198</v>
      </c>
      <c r="E392" s="246" t="s">
        <v>19</v>
      </c>
      <c r="F392" s="247" t="s">
        <v>1052</v>
      </c>
      <c r="G392" s="245"/>
      <c r="H392" s="248">
        <v>-0.40000000000000002</v>
      </c>
      <c r="I392" s="249"/>
      <c r="J392" s="245"/>
      <c r="K392" s="245"/>
      <c r="L392" s="250"/>
      <c r="M392" s="251"/>
      <c r="N392" s="252"/>
      <c r="O392" s="252"/>
      <c r="P392" s="252"/>
      <c r="Q392" s="252"/>
      <c r="R392" s="252"/>
      <c r="S392" s="252"/>
      <c r="T392" s="253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4" t="s">
        <v>198</v>
      </c>
      <c r="AU392" s="254" t="s">
        <v>82</v>
      </c>
      <c r="AV392" s="14" t="s">
        <v>82</v>
      </c>
      <c r="AW392" s="14" t="s">
        <v>35</v>
      </c>
      <c r="AX392" s="14" t="s">
        <v>73</v>
      </c>
      <c r="AY392" s="254" t="s">
        <v>188</v>
      </c>
    </row>
    <row r="393" s="14" customFormat="1">
      <c r="A393" s="14"/>
      <c r="B393" s="244"/>
      <c r="C393" s="245"/>
      <c r="D393" s="235" t="s">
        <v>198</v>
      </c>
      <c r="E393" s="246" t="s">
        <v>19</v>
      </c>
      <c r="F393" s="247" t="s">
        <v>1057</v>
      </c>
      <c r="G393" s="245"/>
      <c r="H393" s="248">
        <v>-1.315</v>
      </c>
      <c r="I393" s="249"/>
      <c r="J393" s="245"/>
      <c r="K393" s="245"/>
      <c r="L393" s="250"/>
      <c r="M393" s="251"/>
      <c r="N393" s="252"/>
      <c r="O393" s="252"/>
      <c r="P393" s="252"/>
      <c r="Q393" s="252"/>
      <c r="R393" s="252"/>
      <c r="S393" s="252"/>
      <c r="T393" s="25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4" t="s">
        <v>198</v>
      </c>
      <c r="AU393" s="254" t="s">
        <v>82</v>
      </c>
      <c r="AV393" s="14" t="s">
        <v>82</v>
      </c>
      <c r="AW393" s="14" t="s">
        <v>35</v>
      </c>
      <c r="AX393" s="14" t="s">
        <v>73</v>
      </c>
      <c r="AY393" s="254" t="s">
        <v>188</v>
      </c>
    </row>
    <row r="394" s="13" customFormat="1">
      <c r="A394" s="13"/>
      <c r="B394" s="233"/>
      <c r="C394" s="234"/>
      <c r="D394" s="235" t="s">
        <v>198</v>
      </c>
      <c r="E394" s="236" t="s">
        <v>19</v>
      </c>
      <c r="F394" s="237" t="s">
        <v>1161</v>
      </c>
      <c r="G394" s="234"/>
      <c r="H394" s="236" t="s">
        <v>19</v>
      </c>
      <c r="I394" s="238"/>
      <c r="J394" s="234"/>
      <c r="K394" s="234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198</v>
      </c>
      <c r="AU394" s="243" t="s">
        <v>82</v>
      </c>
      <c r="AV394" s="13" t="s">
        <v>80</v>
      </c>
      <c r="AW394" s="13" t="s">
        <v>35</v>
      </c>
      <c r="AX394" s="13" t="s">
        <v>73</v>
      </c>
      <c r="AY394" s="243" t="s">
        <v>188</v>
      </c>
    </row>
    <row r="395" s="14" customFormat="1">
      <c r="A395" s="14"/>
      <c r="B395" s="244"/>
      <c r="C395" s="245"/>
      <c r="D395" s="235" t="s">
        <v>198</v>
      </c>
      <c r="E395" s="246" t="s">
        <v>19</v>
      </c>
      <c r="F395" s="247" t="s">
        <v>1162</v>
      </c>
      <c r="G395" s="245"/>
      <c r="H395" s="248">
        <v>16.695</v>
      </c>
      <c r="I395" s="249"/>
      <c r="J395" s="245"/>
      <c r="K395" s="245"/>
      <c r="L395" s="250"/>
      <c r="M395" s="251"/>
      <c r="N395" s="252"/>
      <c r="O395" s="252"/>
      <c r="P395" s="252"/>
      <c r="Q395" s="252"/>
      <c r="R395" s="252"/>
      <c r="S395" s="252"/>
      <c r="T395" s="253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4" t="s">
        <v>198</v>
      </c>
      <c r="AU395" s="254" t="s">
        <v>82</v>
      </c>
      <c r="AV395" s="14" t="s">
        <v>82</v>
      </c>
      <c r="AW395" s="14" t="s">
        <v>35</v>
      </c>
      <c r="AX395" s="14" t="s">
        <v>73</v>
      </c>
      <c r="AY395" s="254" t="s">
        <v>188</v>
      </c>
    </row>
    <row r="396" s="14" customFormat="1">
      <c r="A396" s="14"/>
      <c r="B396" s="244"/>
      <c r="C396" s="245"/>
      <c r="D396" s="235" t="s">
        <v>198</v>
      </c>
      <c r="E396" s="246" t="s">
        <v>19</v>
      </c>
      <c r="F396" s="247" t="s">
        <v>1163</v>
      </c>
      <c r="G396" s="245"/>
      <c r="H396" s="248">
        <v>0.38</v>
      </c>
      <c r="I396" s="249"/>
      <c r="J396" s="245"/>
      <c r="K396" s="245"/>
      <c r="L396" s="250"/>
      <c r="M396" s="251"/>
      <c r="N396" s="252"/>
      <c r="O396" s="252"/>
      <c r="P396" s="252"/>
      <c r="Q396" s="252"/>
      <c r="R396" s="252"/>
      <c r="S396" s="252"/>
      <c r="T396" s="253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4" t="s">
        <v>198</v>
      </c>
      <c r="AU396" s="254" t="s">
        <v>82</v>
      </c>
      <c r="AV396" s="14" t="s">
        <v>82</v>
      </c>
      <c r="AW396" s="14" t="s">
        <v>35</v>
      </c>
      <c r="AX396" s="14" t="s">
        <v>73</v>
      </c>
      <c r="AY396" s="254" t="s">
        <v>188</v>
      </c>
    </row>
    <row r="397" s="14" customFormat="1">
      <c r="A397" s="14"/>
      <c r="B397" s="244"/>
      <c r="C397" s="245"/>
      <c r="D397" s="235" t="s">
        <v>198</v>
      </c>
      <c r="E397" s="246" t="s">
        <v>19</v>
      </c>
      <c r="F397" s="247" t="s">
        <v>1164</v>
      </c>
      <c r="G397" s="245"/>
      <c r="H397" s="248">
        <v>0.45000000000000001</v>
      </c>
      <c r="I397" s="249"/>
      <c r="J397" s="245"/>
      <c r="K397" s="245"/>
      <c r="L397" s="250"/>
      <c r="M397" s="251"/>
      <c r="N397" s="252"/>
      <c r="O397" s="252"/>
      <c r="P397" s="252"/>
      <c r="Q397" s="252"/>
      <c r="R397" s="252"/>
      <c r="S397" s="252"/>
      <c r="T397" s="253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4" t="s">
        <v>198</v>
      </c>
      <c r="AU397" s="254" t="s">
        <v>82</v>
      </c>
      <c r="AV397" s="14" t="s">
        <v>82</v>
      </c>
      <c r="AW397" s="14" t="s">
        <v>35</v>
      </c>
      <c r="AX397" s="14" t="s">
        <v>73</v>
      </c>
      <c r="AY397" s="254" t="s">
        <v>188</v>
      </c>
    </row>
    <row r="398" s="14" customFormat="1">
      <c r="A398" s="14"/>
      <c r="B398" s="244"/>
      <c r="C398" s="245"/>
      <c r="D398" s="235" t="s">
        <v>198</v>
      </c>
      <c r="E398" s="246" t="s">
        <v>19</v>
      </c>
      <c r="F398" s="247" t="s">
        <v>1165</v>
      </c>
      <c r="G398" s="245"/>
      <c r="H398" s="248">
        <v>-1.7729999999999999</v>
      </c>
      <c r="I398" s="249"/>
      <c r="J398" s="245"/>
      <c r="K398" s="245"/>
      <c r="L398" s="250"/>
      <c r="M398" s="251"/>
      <c r="N398" s="252"/>
      <c r="O398" s="252"/>
      <c r="P398" s="252"/>
      <c r="Q398" s="252"/>
      <c r="R398" s="252"/>
      <c r="S398" s="252"/>
      <c r="T398" s="253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4" t="s">
        <v>198</v>
      </c>
      <c r="AU398" s="254" t="s">
        <v>82</v>
      </c>
      <c r="AV398" s="14" t="s">
        <v>82</v>
      </c>
      <c r="AW398" s="14" t="s">
        <v>35</v>
      </c>
      <c r="AX398" s="14" t="s">
        <v>73</v>
      </c>
      <c r="AY398" s="254" t="s">
        <v>188</v>
      </c>
    </row>
    <row r="399" s="13" customFormat="1">
      <c r="A399" s="13"/>
      <c r="B399" s="233"/>
      <c r="C399" s="234"/>
      <c r="D399" s="235" t="s">
        <v>198</v>
      </c>
      <c r="E399" s="236" t="s">
        <v>19</v>
      </c>
      <c r="F399" s="237" t="s">
        <v>1166</v>
      </c>
      <c r="G399" s="234"/>
      <c r="H399" s="236" t="s">
        <v>19</v>
      </c>
      <c r="I399" s="238"/>
      <c r="J399" s="234"/>
      <c r="K399" s="234"/>
      <c r="L399" s="239"/>
      <c r="M399" s="240"/>
      <c r="N399" s="241"/>
      <c r="O399" s="241"/>
      <c r="P399" s="241"/>
      <c r="Q399" s="241"/>
      <c r="R399" s="241"/>
      <c r="S399" s="241"/>
      <c r="T399" s="24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3" t="s">
        <v>198</v>
      </c>
      <c r="AU399" s="243" t="s">
        <v>82</v>
      </c>
      <c r="AV399" s="13" t="s">
        <v>80</v>
      </c>
      <c r="AW399" s="13" t="s">
        <v>35</v>
      </c>
      <c r="AX399" s="13" t="s">
        <v>73</v>
      </c>
      <c r="AY399" s="243" t="s">
        <v>188</v>
      </c>
    </row>
    <row r="400" s="14" customFormat="1">
      <c r="A400" s="14"/>
      <c r="B400" s="244"/>
      <c r="C400" s="245"/>
      <c r="D400" s="235" t="s">
        <v>198</v>
      </c>
      <c r="E400" s="246" t="s">
        <v>19</v>
      </c>
      <c r="F400" s="247" t="s">
        <v>1167</v>
      </c>
      <c r="G400" s="245"/>
      <c r="H400" s="248">
        <v>29.375</v>
      </c>
      <c r="I400" s="249"/>
      <c r="J400" s="245"/>
      <c r="K400" s="245"/>
      <c r="L400" s="250"/>
      <c r="M400" s="251"/>
      <c r="N400" s="252"/>
      <c r="O400" s="252"/>
      <c r="P400" s="252"/>
      <c r="Q400" s="252"/>
      <c r="R400" s="252"/>
      <c r="S400" s="252"/>
      <c r="T400" s="253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4" t="s">
        <v>198</v>
      </c>
      <c r="AU400" s="254" t="s">
        <v>82</v>
      </c>
      <c r="AV400" s="14" t="s">
        <v>82</v>
      </c>
      <c r="AW400" s="14" t="s">
        <v>35</v>
      </c>
      <c r="AX400" s="14" t="s">
        <v>73</v>
      </c>
      <c r="AY400" s="254" t="s">
        <v>188</v>
      </c>
    </row>
    <row r="401" s="14" customFormat="1">
      <c r="A401" s="14"/>
      <c r="B401" s="244"/>
      <c r="C401" s="245"/>
      <c r="D401" s="235" t="s">
        <v>198</v>
      </c>
      <c r="E401" s="246" t="s">
        <v>19</v>
      </c>
      <c r="F401" s="247" t="s">
        <v>1168</v>
      </c>
      <c r="G401" s="245"/>
      <c r="H401" s="248">
        <v>1.099</v>
      </c>
      <c r="I401" s="249"/>
      <c r="J401" s="245"/>
      <c r="K401" s="245"/>
      <c r="L401" s="250"/>
      <c r="M401" s="251"/>
      <c r="N401" s="252"/>
      <c r="O401" s="252"/>
      <c r="P401" s="252"/>
      <c r="Q401" s="252"/>
      <c r="R401" s="252"/>
      <c r="S401" s="252"/>
      <c r="T401" s="253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4" t="s">
        <v>198</v>
      </c>
      <c r="AU401" s="254" t="s">
        <v>82</v>
      </c>
      <c r="AV401" s="14" t="s">
        <v>82</v>
      </c>
      <c r="AW401" s="14" t="s">
        <v>35</v>
      </c>
      <c r="AX401" s="14" t="s">
        <v>73</v>
      </c>
      <c r="AY401" s="254" t="s">
        <v>188</v>
      </c>
    </row>
    <row r="402" s="14" customFormat="1">
      <c r="A402" s="14"/>
      <c r="B402" s="244"/>
      <c r="C402" s="245"/>
      <c r="D402" s="235" t="s">
        <v>198</v>
      </c>
      <c r="E402" s="246" t="s">
        <v>19</v>
      </c>
      <c r="F402" s="247" t="s">
        <v>1169</v>
      </c>
      <c r="G402" s="245"/>
      <c r="H402" s="248">
        <v>2.0139999999999998</v>
      </c>
      <c r="I402" s="249"/>
      <c r="J402" s="245"/>
      <c r="K402" s="245"/>
      <c r="L402" s="250"/>
      <c r="M402" s="251"/>
      <c r="N402" s="252"/>
      <c r="O402" s="252"/>
      <c r="P402" s="252"/>
      <c r="Q402" s="252"/>
      <c r="R402" s="252"/>
      <c r="S402" s="252"/>
      <c r="T402" s="253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4" t="s">
        <v>198</v>
      </c>
      <c r="AU402" s="254" t="s">
        <v>82</v>
      </c>
      <c r="AV402" s="14" t="s">
        <v>82</v>
      </c>
      <c r="AW402" s="14" t="s">
        <v>35</v>
      </c>
      <c r="AX402" s="14" t="s">
        <v>73</v>
      </c>
      <c r="AY402" s="254" t="s">
        <v>188</v>
      </c>
    </row>
    <row r="403" s="14" customFormat="1">
      <c r="A403" s="14"/>
      <c r="B403" s="244"/>
      <c r="C403" s="245"/>
      <c r="D403" s="235" t="s">
        <v>198</v>
      </c>
      <c r="E403" s="246" t="s">
        <v>19</v>
      </c>
      <c r="F403" s="247" t="s">
        <v>1170</v>
      </c>
      <c r="G403" s="245"/>
      <c r="H403" s="248">
        <v>0.90000000000000002</v>
      </c>
      <c r="I403" s="249"/>
      <c r="J403" s="245"/>
      <c r="K403" s="245"/>
      <c r="L403" s="250"/>
      <c r="M403" s="251"/>
      <c r="N403" s="252"/>
      <c r="O403" s="252"/>
      <c r="P403" s="252"/>
      <c r="Q403" s="252"/>
      <c r="R403" s="252"/>
      <c r="S403" s="252"/>
      <c r="T403" s="253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4" t="s">
        <v>198</v>
      </c>
      <c r="AU403" s="254" t="s">
        <v>82</v>
      </c>
      <c r="AV403" s="14" t="s">
        <v>82</v>
      </c>
      <c r="AW403" s="14" t="s">
        <v>35</v>
      </c>
      <c r="AX403" s="14" t="s">
        <v>73</v>
      </c>
      <c r="AY403" s="254" t="s">
        <v>188</v>
      </c>
    </row>
    <row r="404" s="13" customFormat="1">
      <c r="A404" s="13"/>
      <c r="B404" s="233"/>
      <c r="C404" s="234"/>
      <c r="D404" s="235" t="s">
        <v>198</v>
      </c>
      <c r="E404" s="236" t="s">
        <v>19</v>
      </c>
      <c r="F404" s="237" t="s">
        <v>1171</v>
      </c>
      <c r="G404" s="234"/>
      <c r="H404" s="236" t="s">
        <v>19</v>
      </c>
      <c r="I404" s="238"/>
      <c r="J404" s="234"/>
      <c r="K404" s="234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198</v>
      </c>
      <c r="AU404" s="243" t="s">
        <v>82</v>
      </c>
      <c r="AV404" s="13" t="s">
        <v>80</v>
      </c>
      <c r="AW404" s="13" t="s">
        <v>35</v>
      </c>
      <c r="AX404" s="13" t="s">
        <v>73</v>
      </c>
      <c r="AY404" s="243" t="s">
        <v>188</v>
      </c>
    </row>
    <row r="405" s="14" customFormat="1">
      <c r="A405" s="14"/>
      <c r="B405" s="244"/>
      <c r="C405" s="245"/>
      <c r="D405" s="235" t="s">
        <v>198</v>
      </c>
      <c r="E405" s="246" t="s">
        <v>19</v>
      </c>
      <c r="F405" s="247" t="s">
        <v>1172</v>
      </c>
      <c r="G405" s="245"/>
      <c r="H405" s="248">
        <v>7.1630000000000003</v>
      </c>
      <c r="I405" s="249"/>
      <c r="J405" s="245"/>
      <c r="K405" s="245"/>
      <c r="L405" s="250"/>
      <c r="M405" s="251"/>
      <c r="N405" s="252"/>
      <c r="O405" s="252"/>
      <c r="P405" s="252"/>
      <c r="Q405" s="252"/>
      <c r="R405" s="252"/>
      <c r="S405" s="252"/>
      <c r="T405" s="253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4" t="s">
        <v>198</v>
      </c>
      <c r="AU405" s="254" t="s">
        <v>82</v>
      </c>
      <c r="AV405" s="14" t="s">
        <v>82</v>
      </c>
      <c r="AW405" s="14" t="s">
        <v>35</v>
      </c>
      <c r="AX405" s="14" t="s">
        <v>73</v>
      </c>
      <c r="AY405" s="254" t="s">
        <v>188</v>
      </c>
    </row>
    <row r="406" s="14" customFormat="1">
      <c r="A406" s="14"/>
      <c r="B406" s="244"/>
      <c r="C406" s="245"/>
      <c r="D406" s="235" t="s">
        <v>198</v>
      </c>
      <c r="E406" s="246" t="s">
        <v>19</v>
      </c>
      <c r="F406" s="247" t="s">
        <v>1173</v>
      </c>
      <c r="G406" s="245"/>
      <c r="H406" s="248">
        <v>0.24199999999999999</v>
      </c>
      <c r="I406" s="249"/>
      <c r="J406" s="245"/>
      <c r="K406" s="245"/>
      <c r="L406" s="250"/>
      <c r="M406" s="251"/>
      <c r="N406" s="252"/>
      <c r="O406" s="252"/>
      <c r="P406" s="252"/>
      <c r="Q406" s="252"/>
      <c r="R406" s="252"/>
      <c r="S406" s="252"/>
      <c r="T406" s="253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4" t="s">
        <v>198</v>
      </c>
      <c r="AU406" s="254" t="s">
        <v>82</v>
      </c>
      <c r="AV406" s="14" t="s">
        <v>82</v>
      </c>
      <c r="AW406" s="14" t="s">
        <v>35</v>
      </c>
      <c r="AX406" s="14" t="s">
        <v>73</v>
      </c>
      <c r="AY406" s="254" t="s">
        <v>188</v>
      </c>
    </row>
    <row r="407" s="14" customFormat="1">
      <c r="A407" s="14"/>
      <c r="B407" s="244"/>
      <c r="C407" s="245"/>
      <c r="D407" s="235" t="s">
        <v>198</v>
      </c>
      <c r="E407" s="246" t="s">
        <v>19</v>
      </c>
      <c r="F407" s="247" t="s">
        <v>1174</v>
      </c>
      <c r="G407" s="245"/>
      <c r="H407" s="248">
        <v>1.484</v>
      </c>
      <c r="I407" s="249"/>
      <c r="J407" s="245"/>
      <c r="K407" s="245"/>
      <c r="L407" s="250"/>
      <c r="M407" s="251"/>
      <c r="N407" s="252"/>
      <c r="O407" s="252"/>
      <c r="P407" s="252"/>
      <c r="Q407" s="252"/>
      <c r="R407" s="252"/>
      <c r="S407" s="252"/>
      <c r="T407" s="253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4" t="s">
        <v>198</v>
      </c>
      <c r="AU407" s="254" t="s">
        <v>82</v>
      </c>
      <c r="AV407" s="14" t="s">
        <v>82</v>
      </c>
      <c r="AW407" s="14" t="s">
        <v>35</v>
      </c>
      <c r="AX407" s="14" t="s">
        <v>73</v>
      </c>
      <c r="AY407" s="254" t="s">
        <v>188</v>
      </c>
    </row>
    <row r="408" s="14" customFormat="1">
      <c r="A408" s="14"/>
      <c r="B408" s="244"/>
      <c r="C408" s="245"/>
      <c r="D408" s="235" t="s">
        <v>198</v>
      </c>
      <c r="E408" s="246" t="s">
        <v>19</v>
      </c>
      <c r="F408" s="247" t="s">
        <v>1175</v>
      </c>
      <c r="G408" s="245"/>
      <c r="H408" s="248">
        <v>0.26500000000000001</v>
      </c>
      <c r="I408" s="249"/>
      <c r="J408" s="245"/>
      <c r="K408" s="245"/>
      <c r="L408" s="250"/>
      <c r="M408" s="251"/>
      <c r="N408" s="252"/>
      <c r="O408" s="252"/>
      <c r="P408" s="252"/>
      <c r="Q408" s="252"/>
      <c r="R408" s="252"/>
      <c r="S408" s="252"/>
      <c r="T408" s="253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4" t="s">
        <v>198</v>
      </c>
      <c r="AU408" s="254" t="s">
        <v>82</v>
      </c>
      <c r="AV408" s="14" t="s">
        <v>82</v>
      </c>
      <c r="AW408" s="14" t="s">
        <v>35</v>
      </c>
      <c r="AX408" s="14" t="s">
        <v>73</v>
      </c>
      <c r="AY408" s="254" t="s">
        <v>188</v>
      </c>
    </row>
    <row r="409" s="13" customFormat="1">
      <c r="A409" s="13"/>
      <c r="B409" s="233"/>
      <c r="C409" s="234"/>
      <c r="D409" s="235" t="s">
        <v>198</v>
      </c>
      <c r="E409" s="236" t="s">
        <v>19</v>
      </c>
      <c r="F409" s="237" t="s">
        <v>1176</v>
      </c>
      <c r="G409" s="234"/>
      <c r="H409" s="236" t="s">
        <v>19</v>
      </c>
      <c r="I409" s="238"/>
      <c r="J409" s="234"/>
      <c r="K409" s="234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198</v>
      </c>
      <c r="AU409" s="243" t="s">
        <v>82</v>
      </c>
      <c r="AV409" s="13" t="s">
        <v>80</v>
      </c>
      <c r="AW409" s="13" t="s">
        <v>35</v>
      </c>
      <c r="AX409" s="13" t="s">
        <v>73</v>
      </c>
      <c r="AY409" s="243" t="s">
        <v>188</v>
      </c>
    </row>
    <row r="410" s="14" customFormat="1">
      <c r="A410" s="14"/>
      <c r="B410" s="244"/>
      <c r="C410" s="245"/>
      <c r="D410" s="235" t="s">
        <v>198</v>
      </c>
      <c r="E410" s="246" t="s">
        <v>19</v>
      </c>
      <c r="F410" s="247" t="s">
        <v>1177</v>
      </c>
      <c r="G410" s="245"/>
      <c r="H410" s="248">
        <v>6.4130000000000003</v>
      </c>
      <c r="I410" s="249"/>
      <c r="J410" s="245"/>
      <c r="K410" s="245"/>
      <c r="L410" s="250"/>
      <c r="M410" s="251"/>
      <c r="N410" s="252"/>
      <c r="O410" s="252"/>
      <c r="P410" s="252"/>
      <c r="Q410" s="252"/>
      <c r="R410" s="252"/>
      <c r="S410" s="252"/>
      <c r="T410" s="253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4" t="s">
        <v>198</v>
      </c>
      <c r="AU410" s="254" t="s">
        <v>82</v>
      </c>
      <c r="AV410" s="14" t="s">
        <v>82</v>
      </c>
      <c r="AW410" s="14" t="s">
        <v>35</v>
      </c>
      <c r="AX410" s="14" t="s">
        <v>73</v>
      </c>
      <c r="AY410" s="254" t="s">
        <v>188</v>
      </c>
    </row>
    <row r="411" s="14" customFormat="1">
      <c r="A411" s="14"/>
      <c r="B411" s="244"/>
      <c r="C411" s="245"/>
      <c r="D411" s="235" t="s">
        <v>198</v>
      </c>
      <c r="E411" s="246" t="s">
        <v>19</v>
      </c>
      <c r="F411" s="247" t="s">
        <v>1173</v>
      </c>
      <c r="G411" s="245"/>
      <c r="H411" s="248">
        <v>0.24199999999999999</v>
      </c>
      <c r="I411" s="249"/>
      <c r="J411" s="245"/>
      <c r="K411" s="245"/>
      <c r="L411" s="250"/>
      <c r="M411" s="251"/>
      <c r="N411" s="252"/>
      <c r="O411" s="252"/>
      <c r="P411" s="252"/>
      <c r="Q411" s="252"/>
      <c r="R411" s="252"/>
      <c r="S411" s="252"/>
      <c r="T411" s="253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4" t="s">
        <v>198</v>
      </c>
      <c r="AU411" s="254" t="s">
        <v>82</v>
      </c>
      <c r="AV411" s="14" t="s">
        <v>82</v>
      </c>
      <c r="AW411" s="14" t="s">
        <v>35</v>
      </c>
      <c r="AX411" s="14" t="s">
        <v>73</v>
      </c>
      <c r="AY411" s="254" t="s">
        <v>188</v>
      </c>
    </row>
    <row r="412" s="13" customFormat="1">
      <c r="A412" s="13"/>
      <c r="B412" s="233"/>
      <c r="C412" s="234"/>
      <c r="D412" s="235" t="s">
        <v>198</v>
      </c>
      <c r="E412" s="236" t="s">
        <v>19</v>
      </c>
      <c r="F412" s="237" t="s">
        <v>1178</v>
      </c>
      <c r="G412" s="234"/>
      <c r="H412" s="236" t="s">
        <v>19</v>
      </c>
      <c r="I412" s="238"/>
      <c r="J412" s="234"/>
      <c r="K412" s="234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198</v>
      </c>
      <c r="AU412" s="243" t="s">
        <v>82</v>
      </c>
      <c r="AV412" s="13" t="s">
        <v>80</v>
      </c>
      <c r="AW412" s="13" t="s">
        <v>35</v>
      </c>
      <c r="AX412" s="13" t="s">
        <v>73</v>
      </c>
      <c r="AY412" s="243" t="s">
        <v>188</v>
      </c>
    </row>
    <row r="413" s="14" customFormat="1">
      <c r="A413" s="14"/>
      <c r="B413" s="244"/>
      <c r="C413" s="245"/>
      <c r="D413" s="235" t="s">
        <v>198</v>
      </c>
      <c r="E413" s="246" t="s">
        <v>19</v>
      </c>
      <c r="F413" s="247" t="s">
        <v>1179</v>
      </c>
      <c r="G413" s="245"/>
      <c r="H413" s="248">
        <v>5.2999999999999998</v>
      </c>
      <c r="I413" s="249"/>
      <c r="J413" s="245"/>
      <c r="K413" s="245"/>
      <c r="L413" s="250"/>
      <c r="M413" s="251"/>
      <c r="N413" s="252"/>
      <c r="O413" s="252"/>
      <c r="P413" s="252"/>
      <c r="Q413" s="252"/>
      <c r="R413" s="252"/>
      <c r="S413" s="252"/>
      <c r="T413" s="253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4" t="s">
        <v>198</v>
      </c>
      <c r="AU413" s="254" t="s">
        <v>82</v>
      </c>
      <c r="AV413" s="14" t="s">
        <v>82</v>
      </c>
      <c r="AW413" s="14" t="s">
        <v>35</v>
      </c>
      <c r="AX413" s="14" t="s">
        <v>73</v>
      </c>
      <c r="AY413" s="254" t="s">
        <v>188</v>
      </c>
    </row>
    <row r="414" s="14" customFormat="1">
      <c r="A414" s="14"/>
      <c r="B414" s="244"/>
      <c r="C414" s="245"/>
      <c r="D414" s="235" t="s">
        <v>198</v>
      </c>
      <c r="E414" s="246" t="s">
        <v>19</v>
      </c>
      <c r="F414" s="247" t="s">
        <v>1180</v>
      </c>
      <c r="G414" s="245"/>
      <c r="H414" s="248">
        <v>0.20000000000000001</v>
      </c>
      <c r="I414" s="249"/>
      <c r="J414" s="245"/>
      <c r="K414" s="245"/>
      <c r="L414" s="250"/>
      <c r="M414" s="251"/>
      <c r="N414" s="252"/>
      <c r="O414" s="252"/>
      <c r="P414" s="252"/>
      <c r="Q414" s="252"/>
      <c r="R414" s="252"/>
      <c r="S414" s="252"/>
      <c r="T414" s="253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4" t="s">
        <v>198</v>
      </c>
      <c r="AU414" s="254" t="s">
        <v>82</v>
      </c>
      <c r="AV414" s="14" t="s">
        <v>82</v>
      </c>
      <c r="AW414" s="14" t="s">
        <v>35</v>
      </c>
      <c r="AX414" s="14" t="s">
        <v>73</v>
      </c>
      <c r="AY414" s="254" t="s">
        <v>188</v>
      </c>
    </row>
    <row r="415" s="14" customFormat="1">
      <c r="A415" s="14"/>
      <c r="B415" s="244"/>
      <c r="C415" s="245"/>
      <c r="D415" s="235" t="s">
        <v>198</v>
      </c>
      <c r="E415" s="246" t="s">
        <v>19</v>
      </c>
      <c r="F415" s="247" t="s">
        <v>1181</v>
      </c>
      <c r="G415" s="245"/>
      <c r="H415" s="248">
        <v>0.22500000000000001</v>
      </c>
      <c r="I415" s="249"/>
      <c r="J415" s="245"/>
      <c r="K415" s="245"/>
      <c r="L415" s="250"/>
      <c r="M415" s="251"/>
      <c r="N415" s="252"/>
      <c r="O415" s="252"/>
      <c r="P415" s="252"/>
      <c r="Q415" s="252"/>
      <c r="R415" s="252"/>
      <c r="S415" s="252"/>
      <c r="T415" s="253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4" t="s">
        <v>198</v>
      </c>
      <c r="AU415" s="254" t="s">
        <v>82</v>
      </c>
      <c r="AV415" s="14" t="s">
        <v>82</v>
      </c>
      <c r="AW415" s="14" t="s">
        <v>35</v>
      </c>
      <c r="AX415" s="14" t="s">
        <v>73</v>
      </c>
      <c r="AY415" s="254" t="s">
        <v>188</v>
      </c>
    </row>
    <row r="416" s="14" customFormat="1">
      <c r="A416" s="14"/>
      <c r="B416" s="244"/>
      <c r="C416" s="245"/>
      <c r="D416" s="235" t="s">
        <v>198</v>
      </c>
      <c r="E416" s="246" t="s">
        <v>19</v>
      </c>
      <c r="F416" s="247" t="s">
        <v>1182</v>
      </c>
      <c r="G416" s="245"/>
      <c r="H416" s="248">
        <v>0.53000000000000003</v>
      </c>
      <c r="I416" s="249"/>
      <c r="J416" s="245"/>
      <c r="K416" s="245"/>
      <c r="L416" s="250"/>
      <c r="M416" s="251"/>
      <c r="N416" s="252"/>
      <c r="O416" s="252"/>
      <c r="P416" s="252"/>
      <c r="Q416" s="252"/>
      <c r="R416" s="252"/>
      <c r="S416" s="252"/>
      <c r="T416" s="253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4" t="s">
        <v>198</v>
      </c>
      <c r="AU416" s="254" t="s">
        <v>82</v>
      </c>
      <c r="AV416" s="14" t="s">
        <v>82</v>
      </c>
      <c r="AW416" s="14" t="s">
        <v>35</v>
      </c>
      <c r="AX416" s="14" t="s">
        <v>73</v>
      </c>
      <c r="AY416" s="254" t="s">
        <v>188</v>
      </c>
    </row>
    <row r="417" s="15" customFormat="1">
      <c r="A417" s="15"/>
      <c r="B417" s="255"/>
      <c r="C417" s="256"/>
      <c r="D417" s="235" t="s">
        <v>198</v>
      </c>
      <c r="E417" s="257" t="s">
        <v>19</v>
      </c>
      <c r="F417" s="258" t="s">
        <v>229</v>
      </c>
      <c r="G417" s="256"/>
      <c r="H417" s="259">
        <v>197.64099999999996</v>
      </c>
      <c r="I417" s="260"/>
      <c r="J417" s="256"/>
      <c r="K417" s="256"/>
      <c r="L417" s="261"/>
      <c r="M417" s="262"/>
      <c r="N417" s="263"/>
      <c r="O417" s="263"/>
      <c r="P417" s="263"/>
      <c r="Q417" s="263"/>
      <c r="R417" s="263"/>
      <c r="S417" s="263"/>
      <c r="T417" s="264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T417" s="265" t="s">
        <v>198</v>
      </c>
      <c r="AU417" s="265" t="s">
        <v>82</v>
      </c>
      <c r="AV417" s="15" t="s">
        <v>135</v>
      </c>
      <c r="AW417" s="15" t="s">
        <v>35</v>
      </c>
      <c r="AX417" s="15" t="s">
        <v>80</v>
      </c>
      <c r="AY417" s="265" t="s">
        <v>188</v>
      </c>
    </row>
    <row r="418" s="2" customFormat="1" ht="16.5" customHeight="1">
      <c r="A418" s="40"/>
      <c r="B418" s="41"/>
      <c r="C418" s="215" t="s">
        <v>907</v>
      </c>
      <c r="D418" s="215" t="s">
        <v>190</v>
      </c>
      <c r="E418" s="216" t="s">
        <v>1187</v>
      </c>
      <c r="F418" s="217" t="s">
        <v>1188</v>
      </c>
      <c r="G418" s="218" t="s">
        <v>243</v>
      </c>
      <c r="H418" s="219">
        <v>212.887</v>
      </c>
      <c r="I418" s="220"/>
      <c r="J418" s="221">
        <f>ROUND(I418*H418,2)</f>
        <v>0</v>
      </c>
      <c r="K418" s="217" t="s">
        <v>194</v>
      </c>
      <c r="L418" s="46"/>
      <c r="M418" s="222" t="s">
        <v>19</v>
      </c>
      <c r="N418" s="223" t="s">
        <v>44</v>
      </c>
      <c r="O418" s="86"/>
      <c r="P418" s="224">
        <f>O418*H418</f>
        <v>0</v>
      </c>
      <c r="Q418" s="224">
        <v>0.0040000000000000001</v>
      </c>
      <c r="R418" s="224">
        <f>Q418*H418</f>
        <v>0.85154799999999997</v>
      </c>
      <c r="S418" s="224">
        <v>0</v>
      </c>
      <c r="T418" s="225">
        <f>S418*H418</f>
        <v>0</v>
      </c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R418" s="226" t="s">
        <v>135</v>
      </c>
      <c r="AT418" s="226" t="s">
        <v>190</v>
      </c>
      <c r="AU418" s="226" t="s">
        <v>82</v>
      </c>
      <c r="AY418" s="19" t="s">
        <v>188</v>
      </c>
      <c r="BE418" s="227">
        <f>IF(N418="základní",J418,0)</f>
        <v>0</v>
      </c>
      <c r="BF418" s="227">
        <f>IF(N418="snížená",J418,0)</f>
        <v>0</v>
      </c>
      <c r="BG418" s="227">
        <f>IF(N418="zákl. přenesená",J418,0)</f>
        <v>0</v>
      </c>
      <c r="BH418" s="227">
        <f>IF(N418="sníž. přenesená",J418,0)</f>
        <v>0</v>
      </c>
      <c r="BI418" s="227">
        <f>IF(N418="nulová",J418,0)</f>
        <v>0</v>
      </c>
      <c r="BJ418" s="19" t="s">
        <v>80</v>
      </c>
      <c r="BK418" s="227">
        <f>ROUND(I418*H418,2)</f>
        <v>0</v>
      </c>
      <c r="BL418" s="19" t="s">
        <v>135</v>
      </c>
      <c r="BM418" s="226" t="s">
        <v>1189</v>
      </c>
    </row>
    <row r="419" s="2" customFormat="1">
      <c r="A419" s="40"/>
      <c r="B419" s="41"/>
      <c r="C419" s="42"/>
      <c r="D419" s="228" t="s">
        <v>196</v>
      </c>
      <c r="E419" s="42"/>
      <c r="F419" s="229" t="s">
        <v>1190</v>
      </c>
      <c r="G419" s="42"/>
      <c r="H419" s="42"/>
      <c r="I419" s="230"/>
      <c r="J419" s="42"/>
      <c r="K419" s="42"/>
      <c r="L419" s="46"/>
      <c r="M419" s="231"/>
      <c r="N419" s="232"/>
      <c r="O419" s="86"/>
      <c r="P419" s="86"/>
      <c r="Q419" s="86"/>
      <c r="R419" s="86"/>
      <c r="S419" s="86"/>
      <c r="T419" s="87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T419" s="19" t="s">
        <v>196</v>
      </c>
      <c r="AU419" s="19" t="s">
        <v>82</v>
      </c>
    </row>
    <row r="420" s="13" customFormat="1">
      <c r="A420" s="13"/>
      <c r="B420" s="233"/>
      <c r="C420" s="234"/>
      <c r="D420" s="235" t="s">
        <v>198</v>
      </c>
      <c r="E420" s="236" t="s">
        <v>19</v>
      </c>
      <c r="F420" s="237" t="s">
        <v>1156</v>
      </c>
      <c r="G420" s="234"/>
      <c r="H420" s="236" t="s">
        <v>19</v>
      </c>
      <c r="I420" s="238"/>
      <c r="J420" s="234"/>
      <c r="K420" s="234"/>
      <c r="L420" s="239"/>
      <c r="M420" s="240"/>
      <c r="N420" s="241"/>
      <c r="O420" s="241"/>
      <c r="P420" s="241"/>
      <c r="Q420" s="241"/>
      <c r="R420" s="241"/>
      <c r="S420" s="241"/>
      <c r="T420" s="242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3" t="s">
        <v>198</v>
      </c>
      <c r="AU420" s="243" t="s">
        <v>82</v>
      </c>
      <c r="AV420" s="13" t="s">
        <v>80</v>
      </c>
      <c r="AW420" s="13" t="s">
        <v>35</v>
      </c>
      <c r="AX420" s="13" t="s">
        <v>73</v>
      </c>
      <c r="AY420" s="243" t="s">
        <v>188</v>
      </c>
    </row>
    <row r="421" s="13" customFormat="1">
      <c r="A421" s="13"/>
      <c r="B421" s="233"/>
      <c r="C421" s="234"/>
      <c r="D421" s="235" t="s">
        <v>198</v>
      </c>
      <c r="E421" s="236" t="s">
        <v>19</v>
      </c>
      <c r="F421" s="237" t="s">
        <v>1157</v>
      </c>
      <c r="G421" s="234"/>
      <c r="H421" s="236" t="s">
        <v>19</v>
      </c>
      <c r="I421" s="238"/>
      <c r="J421" s="234"/>
      <c r="K421" s="234"/>
      <c r="L421" s="239"/>
      <c r="M421" s="240"/>
      <c r="N421" s="241"/>
      <c r="O421" s="241"/>
      <c r="P421" s="241"/>
      <c r="Q421" s="241"/>
      <c r="R421" s="241"/>
      <c r="S421" s="241"/>
      <c r="T421" s="242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3" t="s">
        <v>198</v>
      </c>
      <c r="AU421" s="243" t="s">
        <v>82</v>
      </c>
      <c r="AV421" s="13" t="s">
        <v>80</v>
      </c>
      <c r="AW421" s="13" t="s">
        <v>35</v>
      </c>
      <c r="AX421" s="13" t="s">
        <v>73</v>
      </c>
      <c r="AY421" s="243" t="s">
        <v>188</v>
      </c>
    </row>
    <row r="422" s="14" customFormat="1">
      <c r="A422" s="14"/>
      <c r="B422" s="244"/>
      <c r="C422" s="245"/>
      <c r="D422" s="235" t="s">
        <v>198</v>
      </c>
      <c r="E422" s="246" t="s">
        <v>19</v>
      </c>
      <c r="F422" s="247" t="s">
        <v>1191</v>
      </c>
      <c r="G422" s="245"/>
      <c r="H422" s="248">
        <v>139.947</v>
      </c>
      <c r="I422" s="249"/>
      <c r="J422" s="245"/>
      <c r="K422" s="245"/>
      <c r="L422" s="250"/>
      <c r="M422" s="251"/>
      <c r="N422" s="252"/>
      <c r="O422" s="252"/>
      <c r="P422" s="252"/>
      <c r="Q422" s="252"/>
      <c r="R422" s="252"/>
      <c r="S422" s="252"/>
      <c r="T422" s="253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4" t="s">
        <v>198</v>
      </c>
      <c r="AU422" s="254" t="s">
        <v>82</v>
      </c>
      <c r="AV422" s="14" t="s">
        <v>82</v>
      </c>
      <c r="AW422" s="14" t="s">
        <v>35</v>
      </c>
      <c r="AX422" s="14" t="s">
        <v>73</v>
      </c>
      <c r="AY422" s="254" t="s">
        <v>188</v>
      </c>
    </row>
    <row r="423" s="14" customFormat="1">
      <c r="A423" s="14"/>
      <c r="B423" s="244"/>
      <c r="C423" s="245"/>
      <c r="D423" s="235" t="s">
        <v>198</v>
      </c>
      <c r="E423" s="246" t="s">
        <v>19</v>
      </c>
      <c r="F423" s="247" t="s">
        <v>1159</v>
      </c>
      <c r="G423" s="245"/>
      <c r="H423" s="248">
        <v>2.101</v>
      </c>
      <c r="I423" s="249"/>
      <c r="J423" s="245"/>
      <c r="K423" s="245"/>
      <c r="L423" s="250"/>
      <c r="M423" s="251"/>
      <c r="N423" s="252"/>
      <c r="O423" s="252"/>
      <c r="P423" s="252"/>
      <c r="Q423" s="252"/>
      <c r="R423" s="252"/>
      <c r="S423" s="252"/>
      <c r="T423" s="253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4" t="s">
        <v>198</v>
      </c>
      <c r="AU423" s="254" t="s">
        <v>82</v>
      </c>
      <c r="AV423" s="14" t="s">
        <v>82</v>
      </c>
      <c r="AW423" s="14" t="s">
        <v>35</v>
      </c>
      <c r="AX423" s="14" t="s">
        <v>73</v>
      </c>
      <c r="AY423" s="254" t="s">
        <v>188</v>
      </c>
    </row>
    <row r="424" s="14" customFormat="1">
      <c r="A424" s="14"/>
      <c r="B424" s="244"/>
      <c r="C424" s="245"/>
      <c r="D424" s="235" t="s">
        <v>198</v>
      </c>
      <c r="E424" s="246" t="s">
        <v>19</v>
      </c>
      <c r="F424" s="247" t="s">
        <v>1160</v>
      </c>
      <c r="G424" s="245"/>
      <c r="H424" s="248">
        <v>1.3500000000000001</v>
      </c>
      <c r="I424" s="249"/>
      <c r="J424" s="245"/>
      <c r="K424" s="245"/>
      <c r="L424" s="250"/>
      <c r="M424" s="251"/>
      <c r="N424" s="252"/>
      <c r="O424" s="252"/>
      <c r="P424" s="252"/>
      <c r="Q424" s="252"/>
      <c r="R424" s="252"/>
      <c r="S424" s="252"/>
      <c r="T424" s="253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4" t="s">
        <v>198</v>
      </c>
      <c r="AU424" s="254" t="s">
        <v>82</v>
      </c>
      <c r="AV424" s="14" t="s">
        <v>82</v>
      </c>
      <c r="AW424" s="14" t="s">
        <v>35</v>
      </c>
      <c r="AX424" s="14" t="s">
        <v>73</v>
      </c>
      <c r="AY424" s="254" t="s">
        <v>188</v>
      </c>
    </row>
    <row r="425" s="14" customFormat="1">
      <c r="A425" s="14"/>
      <c r="B425" s="244"/>
      <c r="C425" s="245"/>
      <c r="D425" s="235" t="s">
        <v>198</v>
      </c>
      <c r="E425" s="246" t="s">
        <v>19</v>
      </c>
      <c r="F425" s="247" t="s">
        <v>1052</v>
      </c>
      <c r="G425" s="245"/>
      <c r="H425" s="248">
        <v>-0.40000000000000002</v>
      </c>
      <c r="I425" s="249"/>
      <c r="J425" s="245"/>
      <c r="K425" s="245"/>
      <c r="L425" s="250"/>
      <c r="M425" s="251"/>
      <c r="N425" s="252"/>
      <c r="O425" s="252"/>
      <c r="P425" s="252"/>
      <c r="Q425" s="252"/>
      <c r="R425" s="252"/>
      <c r="S425" s="252"/>
      <c r="T425" s="253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4" t="s">
        <v>198</v>
      </c>
      <c r="AU425" s="254" t="s">
        <v>82</v>
      </c>
      <c r="AV425" s="14" t="s">
        <v>82</v>
      </c>
      <c r="AW425" s="14" t="s">
        <v>35</v>
      </c>
      <c r="AX425" s="14" t="s">
        <v>73</v>
      </c>
      <c r="AY425" s="254" t="s">
        <v>188</v>
      </c>
    </row>
    <row r="426" s="14" customFormat="1">
      <c r="A426" s="14"/>
      <c r="B426" s="244"/>
      <c r="C426" s="245"/>
      <c r="D426" s="235" t="s">
        <v>198</v>
      </c>
      <c r="E426" s="246" t="s">
        <v>19</v>
      </c>
      <c r="F426" s="247" t="s">
        <v>1057</v>
      </c>
      <c r="G426" s="245"/>
      <c r="H426" s="248">
        <v>-1.315</v>
      </c>
      <c r="I426" s="249"/>
      <c r="J426" s="245"/>
      <c r="K426" s="245"/>
      <c r="L426" s="250"/>
      <c r="M426" s="251"/>
      <c r="N426" s="252"/>
      <c r="O426" s="252"/>
      <c r="P426" s="252"/>
      <c r="Q426" s="252"/>
      <c r="R426" s="252"/>
      <c r="S426" s="252"/>
      <c r="T426" s="253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4" t="s">
        <v>198</v>
      </c>
      <c r="AU426" s="254" t="s">
        <v>82</v>
      </c>
      <c r="AV426" s="14" t="s">
        <v>82</v>
      </c>
      <c r="AW426" s="14" t="s">
        <v>35</v>
      </c>
      <c r="AX426" s="14" t="s">
        <v>73</v>
      </c>
      <c r="AY426" s="254" t="s">
        <v>188</v>
      </c>
    </row>
    <row r="427" s="13" customFormat="1">
      <c r="A427" s="13"/>
      <c r="B427" s="233"/>
      <c r="C427" s="234"/>
      <c r="D427" s="235" t="s">
        <v>198</v>
      </c>
      <c r="E427" s="236" t="s">
        <v>19</v>
      </c>
      <c r="F427" s="237" t="s">
        <v>1161</v>
      </c>
      <c r="G427" s="234"/>
      <c r="H427" s="236" t="s">
        <v>19</v>
      </c>
      <c r="I427" s="238"/>
      <c r="J427" s="234"/>
      <c r="K427" s="234"/>
      <c r="L427" s="239"/>
      <c r="M427" s="240"/>
      <c r="N427" s="241"/>
      <c r="O427" s="241"/>
      <c r="P427" s="241"/>
      <c r="Q427" s="241"/>
      <c r="R427" s="241"/>
      <c r="S427" s="241"/>
      <c r="T427" s="242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3" t="s">
        <v>198</v>
      </c>
      <c r="AU427" s="243" t="s">
        <v>82</v>
      </c>
      <c r="AV427" s="13" t="s">
        <v>80</v>
      </c>
      <c r="AW427" s="13" t="s">
        <v>35</v>
      </c>
      <c r="AX427" s="13" t="s">
        <v>73</v>
      </c>
      <c r="AY427" s="243" t="s">
        <v>188</v>
      </c>
    </row>
    <row r="428" s="14" customFormat="1">
      <c r="A428" s="14"/>
      <c r="B428" s="244"/>
      <c r="C428" s="245"/>
      <c r="D428" s="235" t="s">
        <v>198</v>
      </c>
      <c r="E428" s="246" t="s">
        <v>19</v>
      </c>
      <c r="F428" s="247" t="s">
        <v>1162</v>
      </c>
      <c r="G428" s="245"/>
      <c r="H428" s="248">
        <v>16.695</v>
      </c>
      <c r="I428" s="249"/>
      <c r="J428" s="245"/>
      <c r="K428" s="245"/>
      <c r="L428" s="250"/>
      <c r="M428" s="251"/>
      <c r="N428" s="252"/>
      <c r="O428" s="252"/>
      <c r="P428" s="252"/>
      <c r="Q428" s="252"/>
      <c r="R428" s="252"/>
      <c r="S428" s="252"/>
      <c r="T428" s="253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4" t="s">
        <v>198</v>
      </c>
      <c r="AU428" s="254" t="s">
        <v>82</v>
      </c>
      <c r="AV428" s="14" t="s">
        <v>82</v>
      </c>
      <c r="AW428" s="14" t="s">
        <v>35</v>
      </c>
      <c r="AX428" s="14" t="s">
        <v>73</v>
      </c>
      <c r="AY428" s="254" t="s">
        <v>188</v>
      </c>
    </row>
    <row r="429" s="14" customFormat="1">
      <c r="A429" s="14"/>
      <c r="B429" s="244"/>
      <c r="C429" s="245"/>
      <c r="D429" s="235" t="s">
        <v>198</v>
      </c>
      <c r="E429" s="246" t="s">
        <v>19</v>
      </c>
      <c r="F429" s="247" t="s">
        <v>1163</v>
      </c>
      <c r="G429" s="245"/>
      <c r="H429" s="248">
        <v>0.38</v>
      </c>
      <c r="I429" s="249"/>
      <c r="J429" s="245"/>
      <c r="K429" s="245"/>
      <c r="L429" s="250"/>
      <c r="M429" s="251"/>
      <c r="N429" s="252"/>
      <c r="O429" s="252"/>
      <c r="P429" s="252"/>
      <c r="Q429" s="252"/>
      <c r="R429" s="252"/>
      <c r="S429" s="252"/>
      <c r="T429" s="253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4" t="s">
        <v>198</v>
      </c>
      <c r="AU429" s="254" t="s">
        <v>82</v>
      </c>
      <c r="AV429" s="14" t="s">
        <v>82</v>
      </c>
      <c r="AW429" s="14" t="s">
        <v>35</v>
      </c>
      <c r="AX429" s="14" t="s">
        <v>73</v>
      </c>
      <c r="AY429" s="254" t="s">
        <v>188</v>
      </c>
    </row>
    <row r="430" s="14" customFormat="1">
      <c r="A430" s="14"/>
      <c r="B430" s="244"/>
      <c r="C430" s="245"/>
      <c r="D430" s="235" t="s">
        <v>198</v>
      </c>
      <c r="E430" s="246" t="s">
        <v>19</v>
      </c>
      <c r="F430" s="247" t="s">
        <v>1164</v>
      </c>
      <c r="G430" s="245"/>
      <c r="H430" s="248">
        <v>0.45000000000000001</v>
      </c>
      <c r="I430" s="249"/>
      <c r="J430" s="245"/>
      <c r="K430" s="245"/>
      <c r="L430" s="250"/>
      <c r="M430" s="251"/>
      <c r="N430" s="252"/>
      <c r="O430" s="252"/>
      <c r="P430" s="252"/>
      <c r="Q430" s="252"/>
      <c r="R430" s="252"/>
      <c r="S430" s="252"/>
      <c r="T430" s="253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4" t="s">
        <v>198</v>
      </c>
      <c r="AU430" s="254" t="s">
        <v>82</v>
      </c>
      <c r="AV430" s="14" t="s">
        <v>82</v>
      </c>
      <c r="AW430" s="14" t="s">
        <v>35</v>
      </c>
      <c r="AX430" s="14" t="s">
        <v>73</v>
      </c>
      <c r="AY430" s="254" t="s">
        <v>188</v>
      </c>
    </row>
    <row r="431" s="14" customFormat="1">
      <c r="A431" s="14"/>
      <c r="B431" s="244"/>
      <c r="C431" s="245"/>
      <c r="D431" s="235" t="s">
        <v>198</v>
      </c>
      <c r="E431" s="246" t="s">
        <v>19</v>
      </c>
      <c r="F431" s="247" t="s">
        <v>1165</v>
      </c>
      <c r="G431" s="245"/>
      <c r="H431" s="248">
        <v>-1.7729999999999999</v>
      </c>
      <c r="I431" s="249"/>
      <c r="J431" s="245"/>
      <c r="K431" s="245"/>
      <c r="L431" s="250"/>
      <c r="M431" s="251"/>
      <c r="N431" s="252"/>
      <c r="O431" s="252"/>
      <c r="P431" s="252"/>
      <c r="Q431" s="252"/>
      <c r="R431" s="252"/>
      <c r="S431" s="252"/>
      <c r="T431" s="253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4" t="s">
        <v>198</v>
      </c>
      <c r="AU431" s="254" t="s">
        <v>82</v>
      </c>
      <c r="AV431" s="14" t="s">
        <v>82</v>
      </c>
      <c r="AW431" s="14" t="s">
        <v>35</v>
      </c>
      <c r="AX431" s="14" t="s">
        <v>73</v>
      </c>
      <c r="AY431" s="254" t="s">
        <v>188</v>
      </c>
    </row>
    <row r="432" s="13" customFormat="1">
      <c r="A432" s="13"/>
      <c r="B432" s="233"/>
      <c r="C432" s="234"/>
      <c r="D432" s="235" t="s">
        <v>198</v>
      </c>
      <c r="E432" s="236" t="s">
        <v>19</v>
      </c>
      <c r="F432" s="237" t="s">
        <v>1166</v>
      </c>
      <c r="G432" s="234"/>
      <c r="H432" s="236" t="s">
        <v>19</v>
      </c>
      <c r="I432" s="238"/>
      <c r="J432" s="234"/>
      <c r="K432" s="234"/>
      <c r="L432" s="239"/>
      <c r="M432" s="240"/>
      <c r="N432" s="241"/>
      <c r="O432" s="241"/>
      <c r="P432" s="241"/>
      <c r="Q432" s="241"/>
      <c r="R432" s="241"/>
      <c r="S432" s="241"/>
      <c r="T432" s="24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3" t="s">
        <v>198</v>
      </c>
      <c r="AU432" s="243" t="s">
        <v>82</v>
      </c>
      <c r="AV432" s="13" t="s">
        <v>80</v>
      </c>
      <c r="AW432" s="13" t="s">
        <v>35</v>
      </c>
      <c r="AX432" s="13" t="s">
        <v>73</v>
      </c>
      <c r="AY432" s="243" t="s">
        <v>188</v>
      </c>
    </row>
    <row r="433" s="14" customFormat="1">
      <c r="A433" s="14"/>
      <c r="B433" s="244"/>
      <c r="C433" s="245"/>
      <c r="D433" s="235" t="s">
        <v>198</v>
      </c>
      <c r="E433" s="246" t="s">
        <v>19</v>
      </c>
      <c r="F433" s="247" t="s">
        <v>1167</v>
      </c>
      <c r="G433" s="245"/>
      <c r="H433" s="248">
        <v>29.375</v>
      </c>
      <c r="I433" s="249"/>
      <c r="J433" s="245"/>
      <c r="K433" s="245"/>
      <c r="L433" s="250"/>
      <c r="M433" s="251"/>
      <c r="N433" s="252"/>
      <c r="O433" s="252"/>
      <c r="P433" s="252"/>
      <c r="Q433" s="252"/>
      <c r="R433" s="252"/>
      <c r="S433" s="252"/>
      <c r="T433" s="253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4" t="s">
        <v>198</v>
      </c>
      <c r="AU433" s="254" t="s">
        <v>82</v>
      </c>
      <c r="AV433" s="14" t="s">
        <v>82</v>
      </c>
      <c r="AW433" s="14" t="s">
        <v>35</v>
      </c>
      <c r="AX433" s="14" t="s">
        <v>73</v>
      </c>
      <c r="AY433" s="254" t="s">
        <v>188</v>
      </c>
    </row>
    <row r="434" s="14" customFormat="1">
      <c r="A434" s="14"/>
      <c r="B434" s="244"/>
      <c r="C434" s="245"/>
      <c r="D434" s="235" t="s">
        <v>198</v>
      </c>
      <c r="E434" s="246" t="s">
        <v>19</v>
      </c>
      <c r="F434" s="247" t="s">
        <v>1168</v>
      </c>
      <c r="G434" s="245"/>
      <c r="H434" s="248">
        <v>1.099</v>
      </c>
      <c r="I434" s="249"/>
      <c r="J434" s="245"/>
      <c r="K434" s="245"/>
      <c r="L434" s="250"/>
      <c r="M434" s="251"/>
      <c r="N434" s="252"/>
      <c r="O434" s="252"/>
      <c r="P434" s="252"/>
      <c r="Q434" s="252"/>
      <c r="R434" s="252"/>
      <c r="S434" s="252"/>
      <c r="T434" s="253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4" t="s">
        <v>198</v>
      </c>
      <c r="AU434" s="254" t="s">
        <v>82</v>
      </c>
      <c r="AV434" s="14" t="s">
        <v>82</v>
      </c>
      <c r="AW434" s="14" t="s">
        <v>35</v>
      </c>
      <c r="AX434" s="14" t="s">
        <v>73</v>
      </c>
      <c r="AY434" s="254" t="s">
        <v>188</v>
      </c>
    </row>
    <row r="435" s="14" customFormat="1">
      <c r="A435" s="14"/>
      <c r="B435" s="244"/>
      <c r="C435" s="245"/>
      <c r="D435" s="235" t="s">
        <v>198</v>
      </c>
      <c r="E435" s="246" t="s">
        <v>19</v>
      </c>
      <c r="F435" s="247" t="s">
        <v>1169</v>
      </c>
      <c r="G435" s="245"/>
      <c r="H435" s="248">
        <v>2.0139999999999998</v>
      </c>
      <c r="I435" s="249"/>
      <c r="J435" s="245"/>
      <c r="K435" s="245"/>
      <c r="L435" s="250"/>
      <c r="M435" s="251"/>
      <c r="N435" s="252"/>
      <c r="O435" s="252"/>
      <c r="P435" s="252"/>
      <c r="Q435" s="252"/>
      <c r="R435" s="252"/>
      <c r="S435" s="252"/>
      <c r="T435" s="253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4" t="s">
        <v>198</v>
      </c>
      <c r="AU435" s="254" t="s">
        <v>82</v>
      </c>
      <c r="AV435" s="14" t="s">
        <v>82</v>
      </c>
      <c r="AW435" s="14" t="s">
        <v>35</v>
      </c>
      <c r="AX435" s="14" t="s">
        <v>73</v>
      </c>
      <c r="AY435" s="254" t="s">
        <v>188</v>
      </c>
    </row>
    <row r="436" s="14" customFormat="1">
      <c r="A436" s="14"/>
      <c r="B436" s="244"/>
      <c r="C436" s="245"/>
      <c r="D436" s="235" t="s">
        <v>198</v>
      </c>
      <c r="E436" s="246" t="s">
        <v>19</v>
      </c>
      <c r="F436" s="247" t="s">
        <v>1170</v>
      </c>
      <c r="G436" s="245"/>
      <c r="H436" s="248">
        <v>0.90000000000000002</v>
      </c>
      <c r="I436" s="249"/>
      <c r="J436" s="245"/>
      <c r="K436" s="245"/>
      <c r="L436" s="250"/>
      <c r="M436" s="251"/>
      <c r="N436" s="252"/>
      <c r="O436" s="252"/>
      <c r="P436" s="252"/>
      <c r="Q436" s="252"/>
      <c r="R436" s="252"/>
      <c r="S436" s="252"/>
      <c r="T436" s="253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4" t="s">
        <v>198</v>
      </c>
      <c r="AU436" s="254" t="s">
        <v>82</v>
      </c>
      <c r="AV436" s="14" t="s">
        <v>82</v>
      </c>
      <c r="AW436" s="14" t="s">
        <v>35</v>
      </c>
      <c r="AX436" s="14" t="s">
        <v>73</v>
      </c>
      <c r="AY436" s="254" t="s">
        <v>188</v>
      </c>
    </row>
    <row r="437" s="13" customFormat="1">
      <c r="A437" s="13"/>
      <c r="B437" s="233"/>
      <c r="C437" s="234"/>
      <c r="D437" s="235" t="s">
        <v>198</v>
      </c>
      <c r="E437" s="236" t="s">
        <v>19</v>
      </c>
      <c r="F437" s="237" t="s">
        <v>1171</v>
      </c>
      <c r="G437" s="234"/>
      <c r="H437" s="236" t="s">
        <v>19</v>
      </c>
      <c r="I437" s="238"/>
      <c r="J437" s="234"/>
      <c r="K437" s="234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198</v>
      </c>
      <c r="AU437" s="243" t="s">
        <v>82</v>
      </c>
      <c r="AV437" s="13" t="s">
        <v>80</v>
      </c>
      <c r="AW437" s="13" t="s">
        <v>35</v>
      </c>
      <c r="AX437" s="13" t="s">
        <v>73</v>
      </c>
      <c r="AY437" s="243" t="s">
        <v>188</v>
      </c>
    </row>
    <row r="438" s="14" customFormat="1">
      <c r="A438" s="14"/>
      <c r="B438" s="244"/>
      <c r="C438" s="245"/>
      <c r="D438" s="235" t="s">
        <v>198</v>
      </c>
      <c r="E438" s="246" t="s">
        <v>19</v>
      </c>
      <c r="F438" s="247" t="s">
        <v>1172</v>
      </c>
      <c r="G438" s="245"/>
      <c r="H438" s="248">
        <v>7.1630000000000003</v>
      </c>
      <c r="I438" s="249"/>
      <c r="J438" s="245"/>
      <c r="K438" s="245"/>
      <c r="L438" s="250"/>
      <c r="M438" s="251"/>
      <c r="N438" s="252"/>
      <c r="O438" s="252"/>
      <c r="P438" s="252"/>
      <c r="Q438" s="252"/>
      <c r="R438" s="252"/>
      <c r="S438" s="252"/>
      <c r="T438" s="253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4" t="s">
        <v>198</v>
      </c>
      <c r="AU438" s="254" t="s">
        <v>82</v>
      </c>
      <c r="AV438" s="14" t="s">
        <v>82</v>
      </c>
      <c r="AW438" s="14" t="s">
        <v>35</v>
      </c>
      <c r="AX438" s="14" t="s">
        <v>73</v>
      </c>
      <c r="AY438" s="254" t="s">
        <v>188</v>
      </c>
    </row>
    <row r="439" s="14" customFormat="1">
      <c r="A439" s="14"/>
      <c r="B439" s="244"/>
      <c r="C439" s="245"/>
      <c r="D439" s="235" t="s">
        <v>198</v>
      </c>
      <c r="E439" s="246" t="s">
        <v>19</v>
      </c>
      <c r="F439" s="247" t="s">
        <v>1173</v>
      </c>
      <c r="G439" s="245"/>
      <c r="H439" s="248">
        <v>0.24199999999999999</v>
      </c>
      <c r="I439" s="249"/>
      <c r="J439" s="245"/>
      <c r="K439" s="245"/>
      <c r="L439" s="250"/>
      <c r="M439" s="251"/>
      <c r="N439" s="252"/>
      <c r="O439" s="252"/>
      <c r="P439" s="252"/>
      <c r="Q439" s="252"/>
      <c r="R439" s="252"/>
      <c r="S439" s="252"/>
      <c r="T439" s="253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4" t="s">
        <v>198</v>
      </c>
      <c r="AU439" s="254" t="s">
        <v>82</v>
      </c>
      <c r="AV439" s="14" t="s">
        <v>82</v>
      </c>
      <c r="AW439" s="14" t="s">
        <v>35</v>
      </c>
      <c r="AX439" s="14" t="s">
        <v>73</v>
      </c>
      <c r="AY439" s="254" t="s">
        <v>188</v>
      </c>
    </row>
    <row r="440" s="14" customFormat="1">
      <c r="A440" s="14"/>
      <c r="B440" s="244"/>
      <c r="C440" s="245"/>
      <c r="D440" s="235" t="s">
        <v>198</v>
      </c>
      <c r="E440" s="246" t="s">
        <v>19</v>
      </c>
      <c r="F440" s="247" t="s">
        <v>1174</v>
      </c>
      <c r="G440" s="245"/>
      <c r="H440" s="248">
        <v>1.484</v>
      </c>
      <c r="I440" s="249"/>
      <c r="J440" s="245"/>
      <c r="K440" s="245"/>
      <c r="L440" s="250"/>
      <c r="M440" s="251"/>
      <c r="N440" s="252"/>
      <c r="O440" s="252"/>
      <c r="P440" s="252"/>
      <c r="Q440" s="252"/>
      <c r="R440" s="252"/>
      <c r="S440" s="252"/>
      <c r="T440" s="253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4" t="s">
        <v>198</v>
      </c>
      <c r="AU440" s="254" t="s">
        <v>82</v>
      </c>
      <c r="AV440" s="14" t="s">
        <v>82</v>
      </c>
      <c r="AW440" s="14" t="s">
        <v>35</v>
      </c>
      <c r="AX440" s="14" t="s">
        <v>73</v>
      </c>
      <c r="AY440" s="254" t="s">
        <v>188</v>
      </c>
    </row>
    <row r="441" s="14" customFormat="1">
      <c r="A441" s="14"/>
      <c r="B441" s="244"/>
      <c r="C441" s="245"/>
      <c r="D441" s="235" t="s">
        <v>198</v>
      </c>
      <c r="E441" s="246" t="s">
        <v>19</v>
      </c>
      <c r="F441" s="247" t="s">
        <v>1175</v>
      </c>
      <c r="G441" s="245"/>
      <c r="H441" s="248">
        <v>0.26500000000000001</v>
      </c>
      <c r="I441" s="249"/>
      <c r="J441" s="245"/>
      <c r="K441" s="245"/>
      <c r="L441" s="250"/>
      <c r="M441" s="251"/>
      <c r="N441" s="252"/>
      <c r="O441" s="252"/>
      <c r="P441" s="252"/>
      <c r="Q441" s="252"/>
      <c r="R441" s="252"/>
      <c r="S441" s="252"/>
      <c r="T441" s="253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4" t="s">
        <v>198</v>
      </c>
      <c r="AU441" s="254" t="s">
        <v>82</v>
      </c>
      <c r="AV441" s="14" t="s">
        <v>82</v>
      </c>
      <c r="AW441" s="14" t="s">
        <v>35</v>
      </c>
      <c r="AX441" s="14" t="s">
        <v>73</v>
      </c>
      <c r="AY441" s="254" t="s">
        <v>188</v>
      </c>
    </row>
    <row r="442" s="13" customFormat="1">
      <c r="A442" s="13"/>
      <c r="B442" s="233"/>
      <c r="C442" s="234"/>
      <c r="D442" s="235" t="s">
        <v>198</v>
      </c>
      <c r="E442" s="236" t="s">
        <v>19</v>
      </c>
      <c r="F442" s="237" t="s">
        <v>1176</v>
      </c>
      <c r="G442" s="234"/>
      <c r="H442" s="236" t="s">
        <v>19</v>
      </c>
      <c r="I442" s="238"/>
      <c r="J442" s="234"/>
      <c r="K442" s="234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198</v>
      </c>
      <c r="AU442" s="243" t="s">
        <v>82</v>
      </c>
      <c r="AV442" s="13" t="s">
        <v>80</v>
      </c>
      <c r="AW442" s="13" t="s">
        <v>35</v>
      </c>
      <c r="AX442" s="13" t="s">
        <v>73</v>
      </c>
      <c r="AY442" s="243" t="s">
        <v>188</v>
      </c>
    </row>
    <row r="443" s="14" customFormat="1">
      <c r="A443" s="14"/>
      <c r="B443" s="244"/>
      <c r="C443" s="245"/>
      <c r="D443" s="235" t="s">
        <v>198</v>
      </c>
      <c r="E443" s="246" t="s">
        <v>19</v>
      </c>
      <c r="F443" s="247" t="s">
        <v>1177</v>
      </c>
      <c r="G443" s="245"/>
      <c r="H443" s="248">
        <v>6.4130000000000003</v>
      </c>
      <c r="I443" s="249"/>
      <c r="J443" s="245"/>
      <c r="K443" s="245"/>
      <c r="L443" s="250"/>
      <c r="M443" s="251"/>
      <c r="N443" s="252"/>
      <c r="O443" s="252"/>
      <c r="P443" s="252"/>
      <c r="Q443" s="252"/>
      <c r="R443" s="252"/>
      <c r="S443" s="252"/>
      <c r="T443" s="253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4" t="s">
        <v>198</v>
      </c>
      <c r="AU443" s="254" t="s">
        <v>82</v>
      </c>
      <c r="AV443" s="14" t="s">
        <v>82</v>
      </c>
      <c r="AW443" s="14" t="s">
        <v>35</v>
      </c>
      <c r="AX443" s="14" t="s">
        <v>73</v>
      </c>
      <c r="AY443" s="254" t="s">
        <v>188</v>
      </c>
    </row>
    <row r="444" s="14" customFormat="1">
      <c r="A444" s="14"/>
      <c r="B444" s="244"/>
      <c r="C444" s="245"/>
      <c r="D444" s="235" t="s">
        <v>198</v>
      </c>
      <c r="E444" s="246" t="s">
        <v>19</v>
      </c>
      <c r="F444" s="247" t="s">
        <v>1173</v>
      </c>
      <c r="G444" s="245"/>
      <c r="H444" s="248">
        <v>0.24199999999999999</v>
      </c>
      <c r="I444" s="249"/>
      <c r="J444" s="245"/>
      <c r="K444" s="245"/>
      <c r="L444" s="250"/>
      <c r="M444" s="251"/>
      <c r="N444" s="252"/>
      <c r="O444" s="252"/>
      <c r="P444" s="252"/>
      <c r="Q444" s="252"/>
      <c r="R444" s="252"/>
      <c r="S444" s="252"/>
      <c r="T444" s="253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4" t="s">
        <v>198</v>
      </c>
      <c r="AU444" s="254" t="s">
        <v>82</v>
      </c>
      <c r="AV444" s="14" t="s">
        <v>82</v>
      </c>
      <c r="AW444" s="14" t="s">
        <v>35</v>
      </c>
      <c r="AX444" s="14" t="s">
        <v>73</v>
      </c>
      <c r="AY444" s="254" t="s">
        <v>188</v>
      </c>
    </row>
    <row r="445" s="13" customFormat="1">
      <c r="A445" s="13"/>
      <c r="B445" s="233"/>
      <c r="C445" s="234"/>
      <c r="D445" s="235" t="s">
        <v>198</v>
      </c>
      <c r="E445" s="236" t="s">
        <v>19</v>
      </c>
      <c r="F445" s="237" t="s">
        <v>1178</v>
      </c>
      <c r="G445" s="234"/>
      <c r="H445" s="236" t="s">
        <v>19</v>
      </c>
      <c r="I445" s="238"/>
      <c r="J445" s="234"/>
      <c r="K445" s="234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198</v>
      </c>
      <c r="AU445" s="243" t="s">
        <v>82</v>
      </c>
      <c r="AV445" s="13" t="s">
        <v>80</v>
      </c>
      <c r="AW445" s="13" t="s">
        <v>35</v>
      </c>
      <c r="AX445" s="13" t="s">
        <v>73</v>
      </c>
      <c r="AY445" s="243" t="s">
        <v>188</v>
      </c>
    </row>
    <row r="446" s="14" customFormat="1">
      <c r="A446" s="14"/>
      <c r="B446" s="244"/>
      <c r="C446" s="245"/>
      <c r="D446" s="235" t="s">
        <v>198</v>
      </c>
      <c r="E446" s="246" t="s">
        <v>19</v>
      </c>
      <c r="F446" s="247" t="s">
        <v>1179</v>
      </c>
      <c r="G446" s="245"/>
      <c r="H446" s="248">
        <v>5.2999999999999998</v>
      </c>
      <c r="I446" s="249"/>
      <c r="J446" s="245"/>
      <c r="K446" s="245"/>
      <c r="L446" s="250"/>
      <c r="M446" s="251"/>
      <c r="N446" s="252"/>
      <c r="O446" s="252"/>
      <c r="P446" s="252"/>
      <c r="Q446" s="252"/>
      <c r="R446" s="252"/>
      <c r="S446" s="252"/>
      <c r="T446" s="253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4" t="s">
        <v>198</v>
      </c>
      <c r="AU446" s="254" t="s">
        <v>82</v>
      </c>
      <c r="AV446" s="14" t="s">
        <v>82</v>
      </c>
      <c r="AW446" s="14" t="s">
        <v>35</v>
      </c>
      <c r="AX446" s="14" t="s">
        <v>73</v>
      </c>
      <c r="AY446" s="254" t="s">
        <v>188</v>
      </c>
    </row>
    <row r="447" s="14" customFormat="1">
      <c r="A447" s="14"/>
      <c r="B447" s="244"/>
      <c r="C447" s="245"/>
      <c r="D447" s="235" t="s">
        <v>198</v>
      </c>
      <c r="E447" s="246" t="s">
        <v>19</v>
      </c>
      <c r="F447" s="247" t="s">
        <v>1180</v>
      </c>
      <c r="G447" s="245"/>
      <c r="H447" s="248">
        <v>0.20000000000000001</v>
      </c>
      <c r="I447" s="249"/>
      <c r="J447" s="245"/>
      <c r="K447" s="245"/>
      <c r="L447" s="250"/>
      <c r="M447" s="251"/>
      <c r="N447" s="252"/>
      <c r="O447" s="252"/>
      <c r="P447" s="252"/>
      <c r="Q447" s="252"/>
      <c r="R447" s="252"/>
      <c r="S447" s="252"/>
      <c r="T447" s="253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4" t="s">
        <v>198</v>
      </c>
      <c r="AU447" s="254" t="s">
        <v>82</v>
      </c>
      <c r="AV447" s="14" t="s">
        <v>82</v>
      </c>
      <c r="AW447" s="14" t="s">
        <v>35</v>
      </c>
      <c r="AX447" s="14" t="s">
        <v>73</v>
      </c>
      <c r="AY447" s="254" t="s">
        <v>188</v>
      </c>
    </row>
    <row r="448" s="14" customFormat="1">
      <c r="A448" s="14"/>
      <c r="B448" s="244"/>
      <c r="C448" s="245"/>
      <c r="D448" s="235" t="s">
        <v>198</v>
      </c>
      <c r="E448" s="246" t="s">
        <v>19</v>
      </c>
      <c r="F448" s="247" t="s">
        <v>1181</v>
      </c>
      <c r="G448" s="245"/>
      <c r="H448" s="248">
        <v>0.22500000000000001</v>
      </c>
      <c r="I448" s="249"/>
      <c r="J448" s="245"/>
      <c r="K448" s="245"/>
      <c r="L448" s="250"/>
      <c r="M448" s="251"/>
      <c r="N448" s="252"/>
      <c r="O448" s="252"/>
      <c r="P448" s="252"/>
      <c r="Q448" s="252"/>
      <c r="R448" s="252"/>
      <c r="S448" s="252"/>
      <c r="T448" s="253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4" t="s">
        <v>198</v>
      </c>
      <c r="AU448" s="254" t="s">
        <v>82</v>
      </c>
      <c r="AV448" s="14" t="s">
        <v>82</v>
      </c>
      <c r="AW448" s="14" t="s">
        <v>35</v>
      </c>
      <c r="AX448" s="14" t="s">
        <v>73</v>
      </c>
      <c r="AY448" s="254" t="s">
        <v>188</v>
      </c>
    </row>
    <row r="449" s="14" customFormat="1">
      <c r="A449" s="14"/>
      <c r="B449" s="244"/>
      <c r="C449" s="245"/>
      <c r="D449" s="235" t="s">
        <v>198</v>
      </c>
      <c r="E449" s="246" t="s">
        <v>19</v>
      </c>
      <c r="F449" s="247" t="s">
        <v>1182</v>
      </c>
      <c r="G449" s="245"/>
      <c r="H449" s="248">
        <v>0.53000000000000003</v>
      </c>
      <c r="I449" s="249"/>
      <c r="J449" s="245"/>
      <c r="K449" s="245"/>
      <c r="L449" s="250"/>
      <c r="M449" s="251"/>
      <c r="N449" s="252"/>
      <c r="O449" s="252"/>
      <c r="P449" s="252"/>
      <c r="Q449" s="252"/>
      <c r="R449" s="252"/>
      <c r="S449" s="252"/>
      <c r="T449" s="253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4" t="s">
        <v>198</v>
      </c>
      <c r="AU449" s="254" t="s">
        <v>82</v>
      </c>
      <c r="AV449" s="14" t="s">
        <v>82</v>
      </c>
      <c r="AW449" s="14" t="s">
        <v>35</v>
      </c>
      <c r="AX449" s="14" t="s">
        <v>73</v>
      </c>
      <c r="AY449" s="254" t="s">
        <v>188</v>
      </c>
    </row>
    <row r="450" s="15" customFormat="1">
      <c r="A450" s="15"/>
      <c r="B450" s="255"/>
      <c r="C450" s="256"/>
      <c r="D450" s="235" t="s">
        <v>198</v>
      </c>
      <c r="E450" s="257" t="s">
        <v>19</v>
      </c>
      <c r="F450" s="258" t="s">
        <v>229</v>
      </c>
      <c r="G450" s="256"/>
      <c r="H450" s="259">
        <v>212.88699999999997</v>
      </c>
      <c r="I450" s="260"/>
      <c r="J450" s="256"/>
      <c r="K450" s="256"/>
      <c r="L450" s="261"/>
      <c r="M450" s="262"/>
      <c r="N450" s="263"/>
      <c r="O450" s="263"/>
      <c r="P450" s="263"/>
      <c r="Q450" s="263"/>
      <c r="R450" s="263"/>
      <c r="S450" s="263"/>
      <c r="T450" s="264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65" t="s">
        <v>198</v>
      </c>
      <c r="AU450" s="265" t="s">
        <v>82</v>
      </c>
      <c r="AV450" s="15" t="s">
        <v>135</v>
      </c>
      <c r="AW450" s="15" t="s">
        <v>35</v>
      </c>
      <c r="AX450" s="15" t="s">
        <v>80</v>
      </c>
      <c r="AY450" s="265" t="s">
        <v>188</v>
      </c>
    </row>
    <row r="451" s="2" customFormat="1" ht="16.5" customHeight="1">
      <c r="A451" s="40"/>
      <c r="B451" s="41"/>
      <c r="C451" s="215" t="s">
        <v>916</v>
      </c>
      <c r="D451" s="215" t="s">
        <v>190</v>
      </c>
      <c r="E451" s="216" t="s">
        <v>1192</v>
      </c>
      <c r="F451" s="217" t="s">
        <v>1193</v>
      </c>
      <c r="G451" s="218" t="s">
        <v>243</v>
      </c>
      <c r="H451" s="219">
        <v>16.395</v>
      </c>
      <c r="I451" s="220"/>
      <c r="J451" s="221">
        <f>ROUND(I451*H451,2)</f>
        <v>0</v>
      </c>
      <c r="K451" s="217" t="s">
        <v>415</v>
      </c>
      <c r="L451" s="46"/>
      <c r="M451" s="222" t="s">
        <v>19</v>
      </c>
      <c r="N451" s="223" t="s">
        <v>44</v>
      </c>
      <c r="O451" s="86"/>
      <c r="P451" s="224">
        <f>O451*H451</f>
        <v>0</v>
      </c>
      <c r="Q451" s="224">
        <v>0.010200000000000001</v>
      </c>
      <c r="R451" s="224">
        <f>Q451*H451</f>
        <v>0.16722900000000002</v>
      </c>
      <c r="S451" s="224">
        <v>0</v>
      </c>
      <c r="T451" s="225">
        <f>S451*H451</f>
        <v>0</v>
      </c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R451" s="226" t="s">
        <v>135</v>
      </c>
      <c r="AT451" s="226" t="s">
        <v>190</v>
      </c>
      <c r="AU451" s="226" t="s">
        <v>82</v>
      </c>
      <c r="AY451" s="19" t="s">
        <v>188</v>
      </c>
      <c r="BE451" s="227">
        <f>IF(N451="základní",J451,0)</f>
        <v>0</v>
      </c>
      <c r="BF451" s="227">
        <f>IF(N451="snížená",J451,0)</f>
        <v>0</v>
      </c>
      <c r="BG451" s="227">
        <f>IF(N451="zákl. přenesená",J451,0)</f>
        <v>0</v>
      </c>
      <c r="BH451" s="227">
        <f>IF(N451="sníž. přenesená",J451,0)</f>
        <v>0</v>
      </c>
      <c r="BI451" s="227">
        <f>IF(N451="nulová",J451,0)</f>
        <v>0</v>
      </c>
      <c r="BJ451" s="19" t="s">
        <v>80</v>
      </c>
      <c r="BK451" s="227">
        <f>ROUND(I451*H451,2)</f>
        <v>0</v>
      </c>
      <c r="BL451" s="19" t="s">
        <v>135</v>
      </c>
      <c r="BM451" s="226" t="s">
        <v>1194</v>
      </c>
    </row>
    <row r="452" s="13" customFormat="1">
      <c r="A452" s="13"/>
      <c r="B452" s="233"/>
      <c r="C452" s="234"/>
      <c r="D452" s="235" t="s">
        <v>198</v>
      </c>
      <c r="E452" s="236" t="s">
        <v>19</v>
      </c>
      <c r="F452" s="237" t="s">
        <v>1195</v>
      </c>
      <c r="G452" s="234"/>
      <c r="H452" s="236" t="s">
        <v>19</v>
      </c>
      <c r="I452" s="238"/>
      <c r="J452" s="234"/>
      <c r="K452" s="234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198</v>
      </c>
      <c r="AU452" s="243" t="s">
        <v>82</v>
      </c>
      <c r="AV452" s="13" t="s">
        <v>80</v>
      </c>
      <c r="AW452" s="13" t="s">
        <v>35</v>
      </c>
      <c r="AX452" s="13" t="s">
        <v>73</v>
      </c>
      <c r="AY452" s="243" t="s">
        <v>188</v>
      </c>
    </row>
    <row r="453" s="13" customFormat="1">
      <c r="A453" s="13"/>
      <c r="B453" s="233"/>
      <c r="C453" s="234"/>
      <c r="D453" s="235" t="s">
        <v>198</v>
      </c>
      <c r="E453" s="236" t="s">
        <v>19</v>
      </c>
      <c r="F453" s="237" t="s">
        <v>1196</v>
      </c>
      <c r="G453" s="234"/>
      <c r="H453" s="236" t="s">
        <v>19</v>
      </c>
      <c r="I453" s="238"/>
      <c r="J453" s="234"/>
      <c r="K453" s="234"/>
      <c r="L453" s="239"/>
      <c r="M453" s="240"/>
      <c r="N453" s="241"/>
      <c r="O453" s="241"/>
      <c r="P453" s="241"/>
      <c r="Q453" s="241"/>
      <c r="R453" s="241"/>
      <c r="S453" s="241"/>
      <c r="T453" s="24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3" t="s">
        <v>198</v>
      </c>
      <c r="AU453" s="243" t="s">
        <v>82</v>
      </c>
      <c r="AV453" s="13" t="s">
        <v>80</v>
      </c>
      <c r="AW453" s="13" t="s">
        <v>35</v>
      </c>
      <c r="AX453" s="13" t="s">
        <v>73</v>
      </c>
      <c r="AY453" s="243" t="s">
        <v>188</v>
      </c>
    </row>
    <row r="454" s="14" customFormat="1">
      <c r="A454" s="14"/>
      <c r="B454" s="244"/>
      <c r="C454" s="245"/>
      <c r="D454" s="235" t="s">
        <v>198</v>
      </c>
      <c r="E454" s="246" t="s">
        <v>19</v>
      </c>
      <c r="F454" s="247" t="s">
        <v>1197</v>
      </c>
      <c r="G454" s="245"/>
      <c r="H454" s="248">
        <v>8.7149999999999999</v>
      </c>
      <c r="I454" s="249"/>
      <c r="J454" s="245"/>
      <c r="K454" s="245"/>
      <c r="L454" s="250"/>
      <c r="M454" s="251"/>
      <c r="N454" s="252"/>
      <c r="O454" s="252"/>
      <c r="P454" s="252"/>
      <c r="Q454" s="252"/>
      <c r="R454" s="252"/>
      <c r="S454" s="252"/>
      <c r="T454" s="253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4" t="s">
        <v>198</v>
      </c>
      <c r="AU454" s="254" t="s">
        <v>82</v>
      </c>
      <c r="AV454" s="14" t="s">
        <v>82</v>
      </c>
      <c r="AW454" s="14" t="s">
        <v>35</v>
      </c>
      <c r="AX454" s="14" t="s">
        <v>73</v>
      </c>
      <c r="AY454" s="254" t="s">
        <v>188</v>
      </c>
    </row>
    <row r="455" s="14" customFormat="1">
      <c r="A455" s="14"/>
      <c r="B455" s="244"/>
      <c r="C455" s="245"/>
      <c r="D455" s="235" t="s">
        <v>198</v>
      </c>
      <c r="E455" s="246" t="s">
        <v>19</v>
      </c>
      <c r="F455" s="247" t="s">
        <v>1130</v>
      </c>
      <c r="G455" s="245"/>
      <c r="H455" s="248">
        <v>3.8159999999999998</v>
      </c>
      <c r="I455" s="249"/>
      <c r="J455" s="245"/>
      <c r="K455" s="245"/>
      <c r="L455" s="250"/>
      <c r="M455" s="251"/>
      <c r="N455" s="252"/>
      <c r="O455" s="252"/>
      <c r="P455" s="252"/>
      <c r="Q455" s="252"/>
      <c r="R455" s="252"/>
      <c r="S455" s="252"/>
      <c r="T455" s="253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4" t="s">
        <v>198</v>
      </c>
      <c r="AU455" s="254" t="s">
        <v>82</v>
      </c>
      <c r="AV455" s="14" t="s">
        <v>82</v>
      </c>
      <c r="AW455" s="14" t="s">
        <v>35</v>
      </c>
      <c r="AX455" s="14" t="s">
        <v>73</v>
      </c>
      <c r="AY455" s="254" t="s">
        <v>188</v>
      </c>
    </row>
    <row r="456" s="14" customFormat="1">
      <c r="A456" s="14"/>
      <c r="B456" s="244"/>
      <c r="C456" s="245"/>
      <c r="D456" s="235" t="s">
        <v>198</v>
      </c>
      <c r="E456" s="246" t="s">
        <v>19</v>
      </c>
      <c r="F456" s="247" t="s">
        <v>1198</v>
      </c>
      <c r="G456" s="245"/>
      <c r="H456" s="248">
        <v>3.8639999999999999</v>
      </c>
      <c r="I456" s="249"/>
      <c r="J456" s="245"/>
      <c r="K456" s="245"/>
      <c r="L456" s="250"/>
      <c r="M456" s="251"/>
      <c r="N456" s="252"/>
      <c r="O456" s="252"/>
      <c r="P456" s="252"/>
      <c r="Q456" s="252"/>
      <c r="R456" s="252"/>
      <c r="S456" s="252"/>
      <c r="T456" s="253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4" t="s">
        <v>198</v>
      </c>
      <c r="AU456" s="254" t="s">
        <v>82</v>
      </c>
      <c r="AV456" s="14" t="s">
        <v>82</v>
      </c>
      <c r="AW456" s="14" t="s">
        <v>35</v>
      </c>
      <c r="AX456" s="14" t="s">
        <v>73</v>
      </c>
      <c r="AY456" s="254" t="s">
        <v>188</v>
      </c>
    </row>
    <row r="457" s="15" customFormat="1">
      <c r="A457" s="15"/>
      <c r="B457" s="255"/>
      <c r="C457" s="256"/>
      <c r="D457" s="235" t="s">
        <v>198</v>
      </c>
      <c r="E457" s="257" t="s">
        <v>19</v>
      </c>
      <c r="F457" s="258" t="s">
        <v>229</v>
      </c>
      <c r="G457" s="256"/>
      <c r="H457" s="259">
        <v>16.395</v>
      </c>
      <c r="I457" s="260"/>
      <c r="J457" s="256"/>
      <c r="K457" s="256"/>
      <c r="L457" s="261"/>
      <c r="M457" s="262"/>
      <c r="N457" s="263"/>
      <c r="O457" s="263"/>
      <c r="P457" s="263"/>
      <c r="Q457" s="263"/>
      <c r="R457" s="263"/>
      <c r="S457" s="263"/>
      <c r="T457" s="264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5" t="s">
        <v>198</v>
      </c>
      <c r="AU457" s="265" t="s">
        <v>82</v>
      </c>
      <c r="AV457" s="15" t="s">
        <v>135</v>
      </c>
      <c r="AW457" s="15" t="s">
        <v>35</v>
      </c>
      <c r="AX457" s="15" t="s">
        <v>80</v>
      </c>
      <c r="AY457" s="265" t="s">
        <v>188</v>
      </c>
    </row>
    <row r="458" s="2" customFormat="1" ht="16.5" customHeight="1">
      <c r="A458" s="40"/>
      <c r="B458" s="41"/>
      <c r="C458" s="215" t="s">
        <v>932</v>
      </c>
      <c r="D458" s="215" t="s">
        <v>190</v>
      </c>
      <c r="E458" s="216" t="s">
        <v>1199</v>
      </c>
      <c r="F458" s="217" t="s">
        <v>1200</v>
      </c>
      <c r="G458" s="218" t="s">
        <v>243</v>
      </c>
      <c r="H458" s="219">
        <v>150.90000000000001</v>
      </c>
      <c r="I458" s="220"/>
      <c r="J458" s="221">
        <f>ROUND(I458*H458,2)</f>
        <v>0</v>
      </c>
      <c r="K458" s="217" t="s">
        <v>415</v>
      </c>
      <c r="L458" s="46"/>
      <c r="M458" s="222" t="s">
        <v>19</v>
      </c>
      <c r="N458" s="223" t="s">
        <v>44</v>
      </c>
      <c r="O458" s="86"/>
      <c r="P458" s="224">
        <f>O458*H458</f>
        <v>0</v>
      </c>
      <c r="Q458" s="224">
        <v>0.030599999999999999</v>
      </c>
      <c r="R458" s="224">
        <f>Q458*H458</f>
        <v>4.61754</v>
      </c>
      <c r="S458" s="224">
        <v>0</v>
      </c>
      <c r="T458" s="225">
        <f>S458*H458</f>
        <v>0</v>
      </c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R458" s="226" t="s">
        <v>135</v>
      </c>
      <c r="AT458" s="226" t="s">
        <v>190</v>
      </c>
      <c r="AU458" s="226" t="s">
        <v>82</v>
      </c>
      <c r="AY458" s="19" t="s">
        <v>188</v>
      </c>
      <c r="BE458" s="227">
        <f>IF(N458="základní",J458,0)</f>
        <v>0</v>
      </c>
      <c r="BF458" s="227">
        <f>IF(N458="snížená",J458,0)</f>
        <v>0</v>
      </c>
      <c r="BG458" s="227">
        <f>IF(N458="zákl. přenesená",J458,0)</f>
        <v>0</v>
      </c>
      <c r="BH458" s="227">
        <f>IF(N458="sníž. přenesená",J458,0)</f>
        <v>0</v>
      </c>
      <c r="BI458" s="227">
        <f>IF(N458="nulová",J458,0)</f>
        <v>0</v>
      </c>
      <c r="BJ458" s="19" t="s">
        <v>80</v>
      </c>
      <c r="BK458" s="227">
        <f>ROUND(I458*H458,2)</f>
        <v>0</v>
      </c>
      <c r="BL458" s="19" t="s">
        <v>135</v>
      </c>
      <c r="BM458" s="226" t="s">
        <v>1201</v>
      </c>
    </row>
    <row r="459" s="13" customFormat="1">
      <c r="A459" s="13"/>
      <c r="B459" s="233"/>
      <c r="C459" s="234"/>
      <c r="D459" s="235" t="s">
        <v>198</v>
      </c>
      <c r="E459" s="236" t="s">
        <v>19</v>
      </c>
      <c r="F459" s="237" t="s">
        <v>1195</v>
      </c>
      <c r="G459" s="234"/>
      <c r="H459" s="236" t="s">
        <v>19</v>
      </c>
      <c r="I459" s="238"/>
      <c r="J459" s="234"/>
      <c r="K459" s="234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198</v>
      </c>
      <c r="AU459" s="243" t="s">
        <v>82</v>
      </c>
      <c r="AV459" s="13" t="s">
        <v>80</v>
      </c>
      <c r="AW459" s="13" t="s">
        <v>35</v>
      </c>
      <c r="AX459" s="13" t="s">
        <v>73</v>
      </c>
      <c r="AY459" s="243" t="s">
        <v>188</v>
      </c>
    </row>
    <row r="460" s="13" customFormat="1">
      <c r="A460" s="13"/>
      <c r="B460" s="233"/>
      <c r="C460" s="234"/>
      <c r="D460" s="235" t="s">
        <v>198</v>
      </c>
      <c r="E460" s="236" t="s">
        <v>19</v>
      </c>
      <c r="F460" s="237" t="s">
        <v>1202</v>
      </c>
      <c r="G460" s="234"/>
      <c r="H460" s="236" t="s">
        <v>19</v>
      </c>
      <c r="I460" s="238"/>
      <c r="J460" s="234"/>
      <c r="K460" s="234"/>
      <c r="L460" s="239"/>
      <c r="M460" s="240"/>
      <c r="N460" s="241"/>
      <c r="O460" s="241"/>
      <c r="P460" s="241"/>
      <c r="Q460" s="241"/>
      <c r="R460" s="241"/>
      <c r="S460" s="241"/>
      <c r="T460" s="242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198</v>
      </c>
      <c r="AU460" s="243" t="s">
        <v>82</v>
      </c>
      <c r="AV460" s="13" t="s">
        <v>80</v>
      </c>
      <c r="AW460" s="13" t="s">
        <v>35</v>
      </c>
      <c r="AX460" s="13" t="s">
        <v>73</v>
      </c>
      <c r="AY460" s="243" t="s">
        <v>188</v>
      </c>
    </row>
    <row r="461" s="14" customFormat="1">
      <c r="A461" s="14"/>
      <c r="B461" s="244"/>
      <c r="C461" s="245"/>
      <c r="D461" s="235" t="s">
        <v>198</v>
      </c>
      <c r="E461" s="246" t="s">
        <v>19</v>
      </c>
      <c r="F461" s="247" t="s">
        <v>1203</v>
      </c>
      <c r="G461" s="245"/>
      <c r="H461" s="248">
        <v>142</v>
      </c>
      <c r="I461" s="249"/>
      <c r="J461" s="245"/>
      <c r="K461" s="245"/>
      <c r="L461" s="250"/>
      <c r="M461" s="251"/>
      <c r="N461" s="252"/>
      <c r="O461" s="252"/>
      <c r="P461" s="252"/>
      <c r="Q461" s="252"/>
      <c r="R461" s="252"/>
      <c r="S461" s="252"/>
      <c r="T461" s="253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4" t="s">
        <v>198</v>
      </c>
      <c r="AU461" s="254" t="s">
        <v>82</v>
      </c>
      <c r="AV461" s="14" t="s">
        <v>82</v>
      </c>
      <c r="AW461" s="14" t="s">
        <v>35</v>
      </c>
      <c r="AX461" s="14" t="s">
        <v>73</v>
      </c>
      <c r="AY461" s="254" t="s">
        <v>188</v>
      </c>
    </row>
    <row r="462" s="13" customFormat="1">
      <c r="A462" s="13"/>
      <c r="B462" s="233"/>
      <c r="C462" s="234"/>
      <c r="D462" s="235" t="s">
        <v>198</v>
      </c>
      <c r="E462" s="236" t="s">
        <v>19</v>
      </c>
      <c r="F462" s="237" t="s">
        <v>1204</v>
      </c>
      <c r="G462" s="234"/>
      <c r="H462" s="236" t="s">
        <v>19</v>
      </c>
      <c r="I462" s="238"/>
      <c r="J462" s="234"/>
      <c r="K462" s="234"/>
      <c r="L462" s="239"/>
      <c r="M462" s="240"/>
      <c r="N462" s="241"/>
      <c r="O462" s="241"/>
      <c r="P462" s="241"/>
      <c r="Q462" s="241"/>
      <c r="R462" s="241"/>
      <c r="S462" s="241"/>
      <c r="T462" s="242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3" t="s">
        <v>198</v>
      </c>
      <c r="AU462" s="243" t="s">
        <v>82</v>
      </c>
      <c r="AV462" s="13" t="s">
        <v>80</v>
      </c>
      <c r="AW462" s="13" t="s">
        <v>35</v>
      </c>
      <c r="AX462" s="13" t="s">
        <v>73</v>
      </c>
      <c r="AY462" s="243" t="s">
        <v>188</v>
      </c>
    </row>
    <row r="463" s="14" customFormat="1">
      <c r="A463" s="14"/>
      <c r="B463" s="244"/>
      <c r="C463" s="245"/>
      <c r="D463" s="235" t="s">
        <v>198</v>
      </c>
      <c r="E463" s="246" t="s">
        <v>19</v>
      </c>
      <c r="F463" s="247" t="s">
        <v>1205</v>
      </c>
      <c r="G463" s="245"/>
      <c r="H463" s="248">
        <v>8.9000000000000004</v>
      </c>
      <c r="I463" s="249"/>
      <c r="J463" s="245"/>
      <c r="K463" s="245"/>
      <c r="L463" s="250"/>
      <c r="M463" s="251"/>
      <c r="N463" s="252"/>
      <c r="O463" s="252"/>
      <c r="P463" s="252"/>
      <c r="Q463" s="252"/>
      <c r="R463" s="252"/>
      <c r="S463" s="252"/>
      <c r="T463" s="253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4" t="s">
        <v>198</v>
      </c>
      <c r="AU463" s="254" t="s">
        <v>82</v>
      </c>
      <c r="AV463" s="14" t="s">
        <v>82</v>
      </c>
      <c r="AW463" s="14" t="s">
        <v>35</v>
      </c>
      <c r="AX463" s="14" t="s">
        <v>73</v>
      </c>
      <c r="AY463" s="254" t="s">
        <v>188</v>
      </c>
    </row>
    <row r="464" s="15" customFormat="1">
      <c r="A464" s="15"/>
      <c r="B464" s="255"/>
      <c r="C464" s="256"/>
      <c r="D464" s="235" t="s">
        <v>198</v>
      </c>
      <c r="E464" s="257" t="s">
        <v>19</v>
      </c>
      <c r="F464" s="258" t="s">
        <v>229</v>
      </c>
      <c r="G464" s="256"/>
      <c r="H464" s="259">
        <v>150.90000000000001</v>
      </c>
      <c r="I464" s="260"/>
      <c r="J464" s="256"/>
      <c r="K464" s="256"/>
      <c r="L464" s="261"/>
      <c r="M464" s="262"/>
      <c r="N464" s="263"/>
      <c r="O464" s="263"/>
      <c r="P464" s="263"/>
      <c r="Q464" s="263"/>
      <c r="R464" s="263"/>
      <c r="S464" s="263"/>
      <c r="T464" s="264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65" t="s">
        <v>198</v>
      </c>
      <c r="AU464" s="265" t="s">
        <v>82</v>
      </c>
      <c r="AV464" s="15" t="s">
        <v>135</v>
      </c>
      <c r="AW464" s="15" t="s">
        <v>35</v>
      </c>
      <c r="AX464" s="15" t="s">
        <v>80</v>
      </c>
      <c r="AY464" s="265" t="s">
        <v>188</v>
      </c>
    </row>
    <row r="465" s="2" customFormat="1" ht="16.5" customHeight="1">
      <c r="A465" s="40"/>
      <c r="B465" s="41"/>
      <c r="C465" s="215" t="s">
        <v>939</v>
      </c>
      <c r="D465" s="215" t="s">
        <v>190</v>
      </c>
      <c r="E465" s="216" t="s">
        <v>1206</v>
      </c>
      <c r="F465" s="217" t="s">
        <v>1207</v>
      </c>
      <c r="G465" s="218" t="s">
        <v>243</v>
      </c>
      <c r="H465" s="219">
        <v>16.395</v>
      </c>
      <c r="I465" s="220"/>
      <c r="J465" s="221">
        <f>ROUND(I465*H465,2)</f>
        <v>0</v>
      </c>
      <c r="K465" s="217" t="s">
        <v>415</v>
      </c>
      <c r="L465" s="46"/>
      <c r="M465" s="222" t="s">
        <v>19</v>
      </c>
      <c r="N465" s="223" t="s">
        <v>44</v>
      </c>
      <c r="O465" s="86"/>
      <c r="P465" s="224">
        <f>O465*H465</f>
        <v>0</v>
      </c>
      <c r="Q465" s="224">
        <v>0.001</v>
      </c>
      <c r="R465" s="224">
        <f>Q465*H465</f>
        <v>0.016395</v>
      </c>
      <c r="S465" s="224">
        <v>0</v>
      </c>
      <c r="T465" s="225">
        <f>S465*H465</f>
        <v>0</v>
      </c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R465" s="226" t="s">
        <v>135</v>
      </c>
      <c r="AT465" s="226" t="s">
        <v>190</v>
      </c>
      <c r="AU465" s="226" t="s">
        <v>82</v>
      </c>
      <c r="AY465" s="19" t="s">
        <v>188</v>
      </c>
      <c r="BE465" s="227">
        <f>IF(N465="základní",J465,0)</f>
        <v>0</v>
      </c>
      <c r="BF465" s="227">
        <f>IF(N465="snížená",J465,0)</f>
        <v>0</v>
      </c>
      <c r="BG465" s="227">
        <f>IF(N465="zákl. přenesená",J465,0)</f>
        <v>0</v>
      </c>
      <c r="BH465" s="227">
        <f>IF(N465="sníž. přenesená",J465,0)</f>
        <v>0</v>
      </c>
      <c r="BI465" s="227">
        <f>IF(N465="nulová",J465,0)</f>
        <v>0</v>
      </c>
      <c r="BJ465" s="19" t="s">
        <v>80</v>
      </c>
      <c r="BK465" s="227">
        <f>ROUND(I465*H465,2)</f>
        <v>0</v>
      </c>
      <c r="BL465" s="19" t="s">
        <v>135</v>
      </c>
      <c r="BM465" s="226" t="s">
        <v>1208</v>
      </c>
    </row>
    <row r="466" s="13" customFormat="1">
      <c r="A466" s="13"/>
      <c r="B466" s="233"/>
      <c r="C466" s="234"/>
      <c r="D466" s="235" t="s">
        <v>198</v>
      </c>
      <c r="E466" s="236" t="s">
        <v>19</v>
      </c>
      <c r="F466" s="237" t="s">
        <v>1195</v>
      </c>
      <c r="G466" s="234"/>
      <c r="H466" s="236" t="s">
        <v>19</v>
      </c>
      <c r="I466" s="238"/>
      <c r="J466" s="234"/>
      <c r="K466" s="234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198</v>
      </c>
      <c r="AU466" s="243" t="s">
        <v>82</v>
      </c>
      <c r="AV466" s="13" t="s">
        <v>80</v>
      </c>
      <c r="AW466" s="13" t="s">
        <v>35</v>
      </c>
      <c r="AX466" s="13" t="s">
        <v>73</v>
      </c>
      <c r="AY466" s="243" t="s">
        <v>188</v>
      </c>
    </row>
    <row r="467" s="13" customFormat="1">
      <c r="A467" s="13"/>
      <c r="B467" s="233"/>
      <c r="C467" s="234"/>
      <c r="D467" s="235" t="s">
        <v>198</v>
      </c>
      <c r="E467" s="236" t="s">
        <v>19</v>
      </c>
      <c r="F467" s="237" t="s">
        <v>1196</v>
      </c>
      <c r="G467" s="234"/>
      <c r="H467" s="236" t="s">
        <v>19</v>
      </c>
      <c r="I467" s="238"/>
      <c r="J467" s="234"/>
      <c r="K467" s="234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198</v>
      </c>
      <c r="AU467" s="243" t="s">
        <v>82</v>
      </c>
      <c r="AV467" s="13" t="s">
        <v>80</v>
      </c>
      <c r="AW467" s="13" t="s">
        <v>35</v>
      </c>
      <c r="AX467" s="13" t="s">
        <v>73</v>
      </c>
      <c r="AY467" s="243" t="s">
        <v>188</v>
      </c>
    </row>
    <row r="468" s="14" customFormat="1">
      <c r="A468" s="14"/>
      <c r="B468" s="244"/>
      <c r="C468" s="245"/>
      <c r="D468" s="235" t="s">
        <v>198</v>
      </c>
      <c r="E468" s="246" t="s">
        <v>19</v>
      </c>
      <c r="F468" s="247" t="s">
        <v>1197</v>
      </c>
      <c r="G468" s="245"/>
      <c r="H468" s="248">
        <v>8.7149999999999999</v>
      </c>
      <c r="I468" s="249"/>
      <c r="J468" s="245"/>
      <c r="K468" s="245"/>
      <c r="L468" s="250"/>
      <c r="M468" s="251"/>
      <c r="N468" s="252"/>
      <c r="O468" s="252"/>
      <c r="P468" s="252"/>
      <c r="Q468" s="252"/>
      <c r="R468" s="252"/>
      <c r="S468" s="252"/>
      <c r="T468" s="253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4" t="s">
        <v>198</v>
      </c>
      <c r="AU468" s="254" t="s">
        <v>82</v>
      </c>
      <c r="AV468" s="14" t="s">
        <v>82</v>
      </c>
      <c r="AW468" s="14" t="s">
        <v>35</v>
      </c>
      <c r="AX468" s="14" t="s">
        <v>73</v>
      </c>
      <c r="AY468" s="254" t="s">
        <v>188</v>
      </c>
    </row>
    <row r="469" s="14" customFormat="1">
      <c r="A469" s="14"/>
      <c r="B469" s="244"/>
      <c r="C469" s="245"/>
      <c r="D469" s="235" t="s">
        <v>198</v>
      </c>
      <c r="E469" s="246" t="s">
        <v>19</v>
      </c>
      <c r="F469" s="247" t="s">
        <v>1130</v>
      </c>
      <c r="G469" s="245"/>
      <c r="H469" s="248">
        <v>3.8159999999999998</v>
      </c>
      <c r="I469" s="249"/>
      <c r="J469" s="245"/>
      <c r="K469" s="245"/>
      <c r="L469" s="250"/>
      <c r="M469" s="251"/>
      <c r="N469" s="252"/>
      <c r="O469" s="252"/>
      <c r="P469" s="252"/>
      <c r="Q469" s="252"/>
      <c r="R469" s="252"/>
      <c r="S469" s="252"/>
      <c r="T469" s="253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4" t="s">
        <v>198</v>
      </c>
      <c r="AU469" s="254" t="s">
        <v>82</v>
      </c>
      <c r="AV469" s="14" t="s">
        <v>82</v>
      </c>
      <c r="AW469" s="14" t="s">
        <v>35</v>
      </c>
      <c r="AX469" s="14" t="s">
        <v>73</v>
      </c>
      <c r="AY469" s="254" t="s">
        <v>188</v>
      </c>
    </row>
    <row r="470" s="14" customFormat="1">
      <c r="A470" s="14"/>
      <c r="B470" s="244"/>
      <c r="C470" s="245"/>
      <c r="D470" s="235" t="s">
        <v>198</v>
      </c>
      <c r="E470" s="246" t="s">
        <v>19</v>
      </c>
      <c r="F470" s="247" t="s">
        <v>1198</v>
      </c>
      <c r="G470" s="245"/>
      <c r="H470" s="248">
        <v>3.8639999999999999</v>
      </c>
      <c r="I470" s="249"/>
      <c r="J470" s="245"/>
      <c r="K470" s="245"/>
      <c r="L470" s="250"/>
      <c r="M470" s="251"/>
      <c r="N470" s="252"/>
      <c r="O470" s="252"/>
      <c r="P470" s="252"/>
      <c r="Q470" s="252"/>
      <c r="R470" s="252"/>
      <c r="S470" s="252"/>
      <c r="T470" s="253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4" t="s">
        <v>198</v>
      </c>
      <c r="AU470" s="254" t="s">
        <v>82</v>
      </c>
      <c r="AV470" s="14" t="s">
        <v>82</v>
      </c>
      <c r="AW470" s="14" t="s">
        <v>35</v>
      </c>
      <c r="AX470" s="14" t="s">
        <v>73</v>
      </c>
      <c r="AY470" s="254" t="s">
        <v>188</v>
      </c>
    </row>
    <row r="471" s="15" customFormat="1">
      <c r="A471" s="15"/>
      <c r="B471" s="255"/>
      <c r="C471" s="256"/>
      <c r="D471" s="235" t="s">
        <v>198</v>
      </c>
      <c r="E471" s="257" t="s">
        <v>19</v>
      </c>
      <c r="F471" s="258" t="s">
        <v>229</v>
      </c>
      <c r="G471" s="256"/>
      <c r="H471" s="259">
        <v>16.395</v>
      </c>
      <c r="I471" s="260"/>
      <c r="J471" s="256"/>
      <c r="K471" s="256"/>
      <c r="L471" s="261"/>
      <c r="M471" s="262"/>
      <c r="N471" s="263"/>
      <c r="O471" s="263"/>
      <c r="P471" s="263"/>
      <c r="Q471" s="263"/>
      <c r="R471" s="263"/>
      <c r="S471" s="263"/>
      <c r="T471" s="264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T471" s="265" t="s">
        <v>198</v>
      </c>
      <c r="AU471" s="265" t="s">
        <v>82</v>
      </c>
      <c r="AV471" s="15" t="s">
        <v>135</v>
      </c>
      <c r="AW471" s="15" t="s">
        <v>35</v>
      </c>
      <c r="AX471" s="15" t="s">
        <v>80</v>
      </c>
      <c r="AY471" s="265" t="s">
        <v>188</v>
      </c>
    </row>
    <row r="472" s="2" customFormat="1" ht="16.5" customHeight="1">
      <c r="A472" s="40"/>
      <c r="B472" s="41"/>
      <c r="C472" s="215" t="s">
        <v>948</v>
      </c>
      <c r="D472" s="215" t="s">
        <v>190</v>
      </c>
      <c r="E472" s="216" t="s">
        <v>1209</v>
      </c>
      <c r="F472" s="217" t="s">
        <v>1210</v>
      </c>
      <c r="G472" s="218" t="s">
        <v>243</v>
      </c>
      <c r="H472" s="219">
        <v>142</v>
      </c>
      <c r="I472" s="220"/>
      <c r="J472" s="221">
        <f>ROUND(I472*H472,2)</f>
        <v>0</v>
      </c>
      <c r="K472" s="217" t="s">
        <v>415</v>
      </c>
      <c r="L472" s="46"/>
      <c r="M472" s="222" t="s">
        <v>19</v>
      </c>
      <c r="N472" s="223" t="s">
        <v>44</v>
      </c>
      <c r="O472" s="86"/>
      <c r="P472" s="224">
        <f>O472*H472</f>
        <v>0</v>
      </c>
      <c r="Q472" s="224">
        <v>0</v>
      </c>
      <c r="R472" s="224">
        <f>Q472*H472</f>
        <v>0</v>
      </c>
      <c r="S472" s="224">
        <v>0</v>
      </c>
      <c r="T472" s="225">
        <f>S472*H472</f>
        <v>0</v>
      </c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R472" s="226" t="s">
        <v>135</v>
      </c>
      <c r="AT472" s="226" t="s">
        <v>190</v>
      </c>
      <c r="AU472" s="226" t="s">
        <v>82</v>
      </c>
      <c r="AY472" s="19" t="s">
        <v>188</v>
      </c>
      <c r="BE472" s="227">
        <f>IF(N472="základní",J472,0)</f>
        <v>0</v>
      </c>
      <c r="BF472" s="227">
        <f>IF(N472="snížená",J472,0)</f>
        <v>0</v>
      </c>
      <c r="BG472" s="227">
        <f>IF(N472="zákl. přenesená",J472,0)</f>
        <v>0</v>
      </c>
      <c r="BH472" s="227">
        <f>IF(N472="sníž. přenesená",J472,0)</f>
        <v>0</v>
      </c>
      <c r="BI472" s="227">
        <f>IF(N472="nulová",J472,0)</f>
        <v>0</v>
      </c>
      <c r="BJ472" s="19" t="s">
        <v>80</v>
      </c>
      <c r="BK472" s="227">
        <f>ROUND(I472*H472,2)</f>
        <v>0</v>
      </c>
      <c r="BL472" s="19" t="s">
        <v>135</v>
      </c>
      <c r="BM472" s="226" t="s">
        <v>1211</v>
      </c>
    </row>
    <row r="473" s="13" customFormat="1">
      <c r="A473" s="13"/>
      <c r="B473" s="233"/>
      <c r="C473" s="234"/>
      <c r="D473" s="235" t="s">
        <v>198</v>
      </c>
      <c r="E473" s="236" t="s">
        <v>19</v>
      </c>
      <c r="F473" s="237" t="s">
        <v>1195</v>
      </c>
      <c r="G473" s="234"/>
      <c r="H473" s="236" t="s">
        <v>19</v>
      </c>
      <c r="I473" s="238"/>
      <c r="J473" s="234"/>
      <c r="K473" s="234"/>
      <c r="L473" s="239"/>
      <c r="M473" s="240"/>
      <c r="N473" s="241"/>
      <c r="O473" s="241"/>
      <c r="P473" s="241"/>
      <c r="Q473" s="241"/>
      <c r="R473" s="241"/>
      <c r="S473" s="241"/>
      <c r="T473" s="24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3" t="s">
        <v>198</v>
      </c>
      <c r="AU473" s="243" t="s">
        <v>82</v>
      </c>
      <c r="AV473" s="13" t="s">
        <v>80</v>
      </c>
      <c r="AW473" s="13" t="s">
        <v>35</v>
      </c>
      <c r="AX473" s="13" t="s">
        <v>73</v>
      </c>
      <c r="AY473" s="243" t="s">
        <v>188</v>
      </c>
    </row>
    <row r="474" s="13" customFormat="1">
      <c r="A474" s="13"/>
      <c r="B474" s="233"/>
      <c r="C474" s="234"/>
      <c r="D474" s="235" t="s">
        <v>198</v>
      </c>
      <c r="E474" s="236" t="s">
        <v>19</v>
      </c>
      <c r="F474" s="237" t="s">
        <v>1202</v>
      </c>
      <c r="G474" s="234"/>
      <c r="H474" s="236" t="s">
        <v>19</v>
      </c>
      <c r="I474" s="238"/>
      <c r="J474" s="234"/>
      <c r="K474" s="234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198</v>
      </c>
      <c r="AU474" s="243" t="s">
        <v>82</v>
      </c>
      <c r="AV474" s="13" t="s">
        <v>80</v>
      </c>
      <c r="AW474" s="13" t="s">
        <v>35</v>
      </c>
      <c r="AX474" s="13" t="s">
        <v>73</v>
      </c>
      <c r="AY474" s="243" t="s">
        <v>188</v>
      </c>
    </row>
    <row r="475" s="14" customFormat="1">
      <c r="A475" s="14"/>
      <c r="B475" s="244"/>
      <c r="C475" s="245"/>
      <c r="D475" s="235" t="s">
        <v>198</v>
      </c>
      <c r="E475" s="246" t="s">
        <v>19</v>
      </c>
      <c r="F475" s="247" t="s">
        <v>1203</v>
      </c>
      <c r="G475" s="245"/>
      <c r="H475" s="248">
        <v>142</v>
      </c>
      <c r="I475" s="249"/>
      <c r="J475" s="245"/>
      <c r="K475" s="245"/>
      <c r="L475" s="250"/>
      <c r="M475" s="251"/>
      <c r="N475" s="252"/>
      <c r="O475" s="252"/>
      <c r="P475" s="252"/>
      <c r="Q475" s="252"/>
      <c r="R475" s="252"/>
      <c r="S475" s="252"/>
      <c r="T475" s="253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4" t="s">
        <v>198</v>
      </c>
      <c r="AU475" s="254" t="s">
        <v>82</v>
      </c>
      <c r="AV475" s="14" t="s">
        <v>82</v>
      </c>
      <c r="AW475" s="14" t="s">
        <v>35</v>
      </c>
      <c r="AX475" s="14" t="s">
        <v>73</v>
      </c>
      <c r="AY475" s="254" t="s">
        <v>188</v>
      </c>
    </row>
    <row r="476" s="15" customFormat="1">
      <c r="A476" s="15"/>
      <c r="B476" s="255"/>
      <c r="C476" s="256"/>
      <c r="D476" s="235" t="s">
        <v>198</v>
      </c>
      <c r="E476" s="257" t="s">
        <v>19</v>
      </c>
      <c r="F476" s="258" t="s">
        <v>229</v>
      </c>
      <c r="G476" s="256"/>
      <c r="H476" s="259">
        <v>142</v>
      </c>
      <c r="I476" s="260"/>
      <c r="J476" s="256"/>
      <c r="K476" s="256"/>
      <c r="L476" s="261"/>
      <c r="M476" s="262"/>
      <c r="N476" s="263"/>
      <c r="O476" s="263"/>
      <c r="P476" s="263"/>
      <c r="Q476" s="263"/>
      <c r="R476" s="263"/>
      <c r="S476" s="263"/>
      <c r="T476" s="264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T476" s="265" t="s">
        <v>198</v>
      </c>
      <c r="AU476" s="265" t="s">
        <v>82</v>
      </c>
      <c r="AV476" s="15" t="s">
        <v>135</v>
      </c>
      <c r="AW476" s="15" t="s">
        <v>35</v>
      </c>
      <c r="AX476" s="15" t="s">
        <v>80</v>
      </c>
      <c r="AY476" s="265" t="s">
        <v>188</v>
      </c>
    </row>
    <row r="477" s="2" customFormat="1" ht="24.15" customHeight="1">
      <c r="A477" s="40"/>
      <c r="B477" s="41"/>
      <c r="C477" s="215" t="s">
        <v>953</v>
      </c>
      <c r="D477" s="215" t="s">
        <v>190</v>
      </c>
      <c r="E477" s="216" t="s">
        <v>1212</v>
      </c>
      <c r="F477" s="217" t="s">
        <v>1213</v>
      </c>
      <c r="G477" s="218" t="s">
        <v>442</v>
      </c>
      <c r="H477" s="219">
        <v>7</v>
      </c>
      <c r="I477" s="220"/>
      <c r="J477" s="221">
        <f>ROUND(I477*H477,2)</f>
        <v>0</v>
      </c>
      <c r="K477" s="217" t="s">
        <v>194</v>
      </c>
      <c r="L477" s="46"/>
      <c r="M477" s="222" t="s">
        <v>19</v>
      </c>
      <c r="N477" s="223" t="s">
        <v>44</v>
      </c>
      <c r="O477" s="86"/>
      <c r="P477" s="224">
        <f>O477*H477</f>
        <v>0</v>
      </c>
      <c r="Q477" s="224">
        <v>0.013339999999999999</v>
      </c>
      <c r="R477" s="224">
        <f>Q477*H477</f>
        <v>0.093379999999999991</v>
      </c>
      <c r="S477" s="224">
        <v>0</v>
      </c>
      <c r="T477" s="225">
        <f>S477*H477</f>
        <v>0</v>
      </c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R477" s="226" t="s">
        <v>135</v>
      </c>
      <c r="AT477" s="226" t="s">
        <v>190</v>
      </c>
      <c r="AU477" s="226" t="s">
        <v>82</v>
      </c>
      <c r="AY477" s="19" t="s">
        <v>188</v>
      </c>
      <c r="BE477" s="227">
        <f>IF(N477="základní",J477,0)</f>
        <v>0</v>
      </c>
      <c r="BF477" s="227">
        <f>IF(N477="snížená",J477,0)</f>
        <v>0</v>
      </c>
      <c r="BG477" s="227">
        <f>IF(N477="zákl. přenesená",J477,0)</f>
        <v>0</v>
      </c>
      <c r="BH477" s="227">
        <f>IF(N477="sníž. přenesená",J477,0)</f>
        <v>0</v>
      </c>
      <c r="BI477" s="227">
        <f>IF(N477="nulová",J477,0)</f>
        <v>0</v>
      </c>
      <c r="BJ477" s="19" t="s">
        <v>80</v>
      </c>
      <c r="BK477" s="227">
        <f>ROUND(I477*H477,2)</f>
        <v>0</v>
      </c>
      <c r="BL477" s="19" t="s">
        <v>135</v>
      </c>
      <c r="BM477" s="226" t="s">
        <v>1214</v>
      </c>
    </row>
    <row r="478" s="2" customFormat="1">
      <c r="A478" s="40"/>
      <c r="B478" s="41"/>
      <c r="C478" s="42"/>
      <c r="D478" s="228" t="s">
        <v>196</v>
      </c>
      <c r="E478" s="42"/>
      <c r="F478" s="229" t="s">
        <v>1215</v>
      </c>
      <c r="G478" s="42"/>
      <c r="H478" s="42"/>
      <c r="I478" s="230"/>
      <c r="J478" s="42"/>
      <c r="K478" s="42"/>
      <c r="L478" s="46"/>
      <c r="M478" s="231"/>
      <c r="N478" s="232"/>
      <c r="O478" s="86"/>
      <c r="P478" s="86"/>
      <c r="Q478" s="86"/>
      <c r="R478" s="86"/>
      <c r="S478" s="86"/>
      <c r="T478" s="87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T478" s="19" t="s">
        <v>196</v>
      </c>
      <c r="AU478" s="19" t="s">
        <v>82</v>
      </c>
    </row>
    <row r="479" s="13" customFormat="1">
      <c r="A479" s="13"/>
      <c r="B479" s="233"/>
      <c r="C479" s="234"/>
      <c r="D479" s="235" t="s">
        <v>198</v>
      </c>
      <c r="E479" s="236" t="s">
        <v>19</v>
      </c>
      <c r="F479" s="237" t="s">
        <v>1195</v>
      </c>
      <c r="G479" s="234"/>
      <c r="H479" s="236" t="s">
        <v>19</v>
      </c>
      <c r="I479" s="238"/>
      <c r="J479" s="234"/>
      <c r="K479" s="234"/>
      <c r="L479" s="239"/>
      <c r="M479" s="240"/>
      <c r="N479" s="241"/>
      <c r="O479" s="241"/>
      <c r="P479" s="241"/>
      <c r="Q479" s="241"/>
      <c r="R479" s="241"/>
      <c r="S479" s="241"/>
      <c r="T479" s="24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3" t="s">
        <v>198</v>
      </c>
      <c r="AU479" s="243" t="s">
        <v>82</v>
      </c>
      <c r="AV479" s="13" t="s">
        <v>80</v>
      </c>
      <c r="AW479" s="13" t="s">
        <v>35</v>
      </c>
      <c r="AX479" s="13" t="s">
        <v>73</v>
      </c>
      <c r="AY479" s="243" t="s">
        <v>188</v>
      </c>
    </row>
    <row r="480" s="13" customFormat="1">
      <c r="A480" s="13"/>
      <c r="B480" s="233"/>
      <c r="C480" s="234"/>
      <c r="D480" s="235" t="s">
        <v>198</v>
      </c>
      <c r="E480" s="236" t="s">
        <v>19</v>
      </c>
      <c r="F480" s="237" t="s">
        <v>1216</v>
      </c>
      <c r="G480" s="234"/>
      <c r="H480" s="236" t="s">
        <v>19</v>
      </c>
      <c r="I480" s="238"/>
      <c r="J480" s="234"/>
      <c r="K480" s="234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198</v>
      </c>
      <c r="AU480" s="243" t="s">
        <v>82</v>
      </c>
      <c r="AV480" s="13" t="s">
        <v>80</v>
      </c>
      <c r="AW480" s="13" t="s">
        <v>35</v>
      </c>
      <c r="AX480" s="13" t="s">
        <v>73</v>
      </c>
      <c r="AY480" s="243" t="s">
        <v>188</v>
      </c>
    </row>
    <row r="481" s="14" customFormat="1">
      <c r="A481" s="14"/>
      <c r="B481" s="244"/>
      <c r="C481" s="245"/>
      <c r="D481" s="235" t="s">
        <v>198</v>
      </c>
      <c r="E481" s="246" t="s">
        <v>19</v>
      </c>
      <c r="F481" s="247" t="s">
        <v>253</v>
      </c>
      <c r="G481" s="245"/>
      <c r="H481" s="248">
        <v>5</v>
      </c>
      <c r="I481" s="249"/>
      <c r="J481" s="245"/>
      <c r="K481" s="245"/>
      <c r="L481" s="250"/>
      <c r="M481" s="251"/>
      <c r="N481" s="252"/>
      <c r="O481" s="252"/>
      <c r="P481" s="252"/>
      <c r="Q481" s="252"/>
      <c r="R481" s="252"/>
      <c r="S481" s="252"/>
      <c r="T481" s="253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4" t="s">
        <v>198</v>
      </c>
      <c r="AU481" s="254" t="s">
        <v>82</v>
      </c>
      <c r="AV481" s="14" t="s">
        <v>82</v>
      </c>
      <c r="AW481" s="14" t="s">
        <v>35</v>
      </c>
      <c r="AX481" s="14" t="s">
        <v>73</v>
      </c>
      <c r="AY481" s="254" t="s">
        <v>188</v>
      </c>
    </row>
    <row r="482" s="13" customFormat="1">
      <c r="A482" s="13"/>
      <c r="B482" s="233"/>
      <c r="C482" s="234"/>
      <c r="D482" s="235" t="s">
        <v>198</v>
      </c>
      <c r="E482" s="236" t="s">
        <v>19</v>
      </c>
      <c r="F482" s="237" t="s">
        <v>1217</v>
      </c>
      <c r="G482" s="234"/>
      <c r="H482" s="236" t="s">
        <v>19</v>
      </c>
      <c r="I482" s="238"/>
      <c r="J482" s="234"/>
      <c r="K482" s="234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198</v>
      </c>
      <c r="AU482" s="243" t="s">
        <v>82</v>
      </c>
      <c r="AV482" s="13" t="s">
        <v>80</v>
      </c>
      <c r="AW482" s="13" t="s">
        <v>35</v>
      </c>
      <c r="AX482" s="13" t="s">
        <v>73</v>
      </c>
      <c r="AY482" s="243" t="s">
        <v>188</v>
      </c>
    </row>
    <row r="483" s="14" customFormat="1">
      <c r="A483" s="14"/>
      <c r="B483" s="244"/>
      <c r="C483" s="245"/>
      <c r="D483" s="235" t="s">
        <v>198</v>
      </c>
      <c r="E483" s="246" t="s">
        <v>19</v>
      </c>
      <c r="F483" s="247" t="s">
        <v>82</v>
      </c>
      <c r="G483" s="245"/>
      <c r="H483" s="248">
        <v>2</v>
      </c>
      <c r="I483" s="249"/>
      <c r="J483" s="245"/>
      <c r="K483" s="245"/>
      <c r="L483" s="250"/>
      <c r="M483" s="251"/>
      <c r="N483" s="252"/>
      <c r="O483" s="252"/>
      <c r="P483" s="252"/>
      <c r="Q483" s="252"/>
      <c r="R483" s="252"/>
      <c r="S483" s="252"/>
      <c r="T483" s="253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4" t="s">
        <v>198</v>
      </c>
      <c r="AU483" s="254" t="s">
        <v>82</v>
      </c>
      <c r="AV483" s="14" t="s">
        <v>82</v>
      </c>
      <c r="AW483" s="14" t="s">
        <v>35</v>
      </c>
      <c r="AX483" s="14" t="s">
        <v>73</v>
      </c>
      <c r="AY483" s="254" t="s">
        <v>188</v>
      </c>
    </row>
    <row r="484" s="15" customFormat="1">
      <c r="A484" s="15"/>
      <c r="B484" s="255"/>
      <c r="C484" s="256"/>
      <c r="D484" s="235" t="s">
        <v>198</v>
      </c>
      <c r="E484" s="257" t="s">
        <v>19</v>
      </c>
      <c r="F484" s="258" t="s">
        <v>229</v>
      </c>
      <c r="G484" s="256"/>
      <c r="H484" s="259">
        <v>7</v>
      </c>
      <c r="I484" s="260"/>
      <c r="J484" s="256"/>
      <c r="K484" s="256"/>
      <c r="L484" s="261"/>
      <c r="M484" s="262"/>
      <c r="N484" s="263"/>
      <c r="O484" s="263"/>
      <c r="P484" s="263"/>
      <c r="Q484" s="263"/>
      <c r="R484" s="263"/>
      <c r="S484" s="263"/>
      <c r="T484" s="264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65" t="s">
        <v>198</v>
      </c>
      <c r="AU484" s="265" t="s">
        <v>82</v>
      </c>
      <c r="AV484" s="15" t="s">
        <v>135</v>
      </c>
      <c r="AW484" s="15" t="s">
        <v>35</v>
      </c>
      <c r="AX484" s="15" t="s">
        <v>80</v>
      </c>
      <c r="AY484" s="265" t="s">
        <v>188</v>
      </c>
    </row>
    <row r="485" s="2" customFormat="1" ht="16.5" customHeight="1">
      <c r="A485" s="40"/>
      <c r="B485" s="41"/>
      <c r="C485" s="272" t="s">
        <v>967</v>
      </c>
      <c r="D485" s="272" t="s">
        <v>522</v>
      </c>
      <c r="E485" s="273" t="s">
        <v>1218</v>
      </c>
      <c r="F485" s="274" t="s">
        <v>1219</v>
      </c>
      <c r="G485" s="275" t="s">
        <v>442</v>
      </c>
      <c r="H485" s="276">
        <v>5</v>
      </c>
      <c r="I485" s="277"/>
      <c r="J485" s="278">
        <f>ROUND(I485*H485,2)</f>
        <v>0</v>
      </c>
      <c r="K485" s="274" t="s">
        <v>452</v>
      </c>
      <c r="L485" s="279"/>
      <c r="M485" s="280" t="s">
        <v>19</v>
      </c>
      <c r="N485" s="281" t="s">
        <v>44</v>
      </c>
      <c r="O485" s="86"/>
      <c r="P485" s="224">
        <f>O485*H485</f>
        <v>0</v>
      </c>
      <c r="Q485" s="224">
        <v>0.02</v>
      </c>
      <c r="R485" s="224">
        <f>Q485*H485</f>
        <v>0.10000000000000001</v>
      </c>
      <c r="S485" s="224">
        <v>0</v>
      </c>
      <c r="T485" s="225">
        <f>S485*H485</f>
        <v>0</v>
      </c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R485" s="226" t="s">
        <v>268</v>
      </c>
      <c r="AT485" s="226" t="s">
        <v>522</v>
      </c>
      <c r="AU485" s="226" t="s">
        <v>82</v>
      </c>
      <c r="AY485" s="19" t="s">
        <v>188</v>
      </c>
      <c r="BE485" s="227">
        <f>IF(N485="základní",J485,0)</f>
        <v>0</v>
      </c>
      <c r="BF485" s="227">
        <f>IF(N485="snížená",J485,0)</f>
        <v>0</v>
      </c>
      <c r="BG485" s="227">
        <f>IF(N485="zákl. přenesená",J485,0)</f>
        <v>0</v>
      </c>
      <c r="BH485" s="227">
        <f>IF(N485="sníž. přenesená",J485,0)</f>
        <v>0</v>
      </c>
      <c r="BI485" s="227">
        <f>IF(N485="nulová",J485,0)</f>
        <v>0</v>
      </c>
      <c r="BJ485" s="19" t="s">
        <v>80</v>
      </c>
      <c r="BK485" s="227">
        <f>ROUND(I485*H485,2)</f>
        <v>0</v>
      </c>
      <c r="BL485" s="19" t="s">
        <v>135</v>
      </c>
      <c r="BM485" s="226" t="s">
        <v>1220</v>
      </c>
    </row>
    <row r="486" s="13" customFormat="1">
      <c r="A486" s="13"/>
      <c r="B486" s="233"/>
      <c r="C486" s="234"/>
      <c r="D486" s="235" t="s">
        <v>198</v>
      </c>
      <c r="E486" s="236" t="s">
        <v>19</v>
      </c>
      <c r="F486" s="237" t="s">
        <v>1195</v>
      </c>
      <c r="G486" s="234"/>
      <c r="H486" s="236" t="s">
        <v>19</v>
      </c>
      <c r="I486" s="238"/>
      <c r="J486" s="234"/>
      <c r="K486" s="234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198</v>
      </c>
      <c r="AU486" s="243" t="s">
        <v>82</v>
      </c>
      <c r="AV486" s="13" t="s">
        <v>80</v>
      </c>
      <c r="AW486" s="13" t="s">
        <v>35</v>
      </c>
      <c r="AX486" s="13" t="s">
        <v>73</v>
      </c>
      <c r="AY486" s="243" t="s">
        <v>188</v>
      </c>
    </row>
    <row r="487" s="13" customFormat="1">
      <c r="A487" s="13"/>
      <c r="B487" s="233"/>
      <c r="C487" s="234"/>
      <c r="D487" s="235" t="s">
        <v>198</v>
      </c>
      <c r="E487" s="236" t="s">
        <v>19</v>
      </c>
      <c r="F487" s="237" t="s">
        <v>1216</v>
      </c>
      <c r="G487" s="234"/>
      <c r="H487" s="236" t="s">
        <v>19</v>
      </c>
      <c r="I487" s="238"/>
      <c r="J487" s="234"/>
      <c r="K487" s="234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198</v>
      </c>
      <c r="AU487" s="243" t="s">
        <v>82</v>
      </c>
      <c r="AV487" s="13" t="s">
        <v>80</v>
      </c>
      <c r="AW487" s="13" t="s">
        <v>35</v>
      </c>
      <c r="AX487" s="13" t="s">
        <v>73</v>
      </c>
      <c r="AY487" s="243" t="s">
        <v>188</v>
      </c>
    </row>
    <row r="488" s="14" customFormat="1">
      <c r="A488" s="14"/>
      <c r="B488" s="244"/>
      <c r="C488" s="245"/>
      <c r="D488" s="235" t="s">
        <v>198</v>
      </c>
      <c r="E488" s="246" t="s">
        <v>19</v>
      </c>
      <c r="F488" s="247" t="s">
        <v>253</v>
      </c>
      <c r="G488" s="245"/>
      <c r="H488" s="248">
        <v>5</v>
      </c>
      <c r="I488" s="249"/>
      <c r="J488" s="245"/>
      <c r="K488" s="245"/>
      <c r="L488" s="250"/>
      <c r="M488" s="251"/>
      <c r="N488" s="252"/>
      <c r="O488" s="252"/>
      <c r="P488" s="252"/>
      <c r="Q488" s="252"/>
      <c r="R488" s="252"/>
      <c r="S488" s="252"/>
      <c r="T488" s="253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4" t="s">
        <v>198</v>
      </c>
      <c r="AU488" s="254" t="s">
        <v>82</v>
      </c>
      <c r="AV488" s="14" t="s">
        <v>82</v>
      </c>
      <c r="AW488" s="14" t="s">
        <v>35</v>
      </c>
      <c r="AX488" s="14" t="s">
        <v>73</v>
      </c>
      <c r="AY488" s="254" t="s">
        <v>188</v>
      </c>
    </row>
    <row r="489" s="15" customFormat="1">
      <c r="A489" s="15"/>
      <c r="B489" s="255"/>
      <c r="C489" s="256"/>
      <c r="D489" s="235" t="s">
        <v>198</v>
      </c>
      <c r="E489" s="257" t="s">
        <v>19</v>
      </c>
      <c r="F489" s="258" t="s">
        <v>229</v>
      </c>
      <c r="G489" s="256"/>
      <c r="H489" s="259">
        <v>5</v>
      </c>
      <c r="I489" s="260"/>
      <c r="J489" s="256"/>
      <c r="K489" s="256"/>
      <c r="L489" s="261"/>
      <c r="M489" s="262"/>
      <c r="N489" s="263"/>
      <c r="O489" s="263"/>
      <c r="P489" s="263"/>
      <c r="Q489" s="263"/>
      <c r="R489" s="263"/>
      <c r="S489" s="263"/>
      <c r="T489" s="264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65" t="s">
        <v>198</v>
      </c>
      <c r="AU489" s="265" t="s">
        <v>82</v>
      </c>
      <c r="AV489" s="15" t="s">
        <v>135</v>
      </c>
      <c r="AW489" s="15" t="s">
        <v>35</v>
      </c>
      <c r="AX489" s="15" t="s">
        <v>80</v>
      </c>
      <c r="AY489" s="265" t="s">
        <v>188</v>
      </c>
    </row>
    <row r="490" s="2" customFormat="1" ht="16.5" customHeight="1">
      <c r="A490" s="40"/>
      <c r="B490" s="41"/>
      <c r="C490" s="272" t="s">
        <v>972</v>
      </c>
      <c r="D490" s="272" t="s">
        <v>522</v>
      </c>
      <c r="E490" s="273" t="s">
        <v>1221</v>
      </c>
      <c r="F490" s="274" t="s">
        <v>1222</v>
      </c>
      <c r="G490" s="275" t="s">
        <v>442</v>
      </c>
      <c r="H490" s="276">
        <v>2</v>
      </c>
      <c r="I490" s="277"/>
      <c r="J490" s="278">
        <f>ROUND(I490*H490,2)</f>
        <v>0</v>
      </c>
      <c r="K490" s="274" t="s">
        <v>452</v>
      </c>
      <c r="L490" s="279"/>
      <c r="M490" s="280" t="s">
        <v>19</v>
      </c>
      <c r="N490" s="281" t="s">
        <v>44</v>
      </c>
      <c r="O490" s="86"/>
      <c r="P490" s="224">
        <f>O490*H490</f>
        <v>0</v>
      </c>
      <c r="Q490" s="224">
        <v>0.02</v>
      </c>
      <c r="R490" s="224">
        <f>Q490*H490</f>
        <v>0.040000000000000001</v>
      </c>
      <c r="S490" s="224">
        <v>0</v>
      </c>
      <c r="T490" s="225">
        <f>S490*H490</f>
        <v>0</v>
      </c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R490" s="226" t="s">
        <v>268</v>
      </c>
      <c r="AT490" s="226" t="s">
        <v>522</v>
      </c>
      <c r="AU490" s="226" t="s">
        <v>82</v>
      </c>
      <c r="AY490" s="19" t="s">
        <v>188</v>
      </c>
      <c r="BE490" s="227">
        <f>IF(N490="základní",J490,0)</f>
        <v>0</v>
      </c>
      <c r="BF490" s="227">
        <f>IF(N490="snížená",J490,0)</f>
        <v>0</v>
      </c>
      <c r="BG490" s="227">
        <f>IF(N490="zákl. přenesená",J490,0)</f>
        <v>0</v>
      </c>
      <c r="BH490" s="227">
        <f>IF(N490="sníž. přenesená",J490,0)</f>
        <v>0</v>
      </c>
      <c r="BI490" s="227">
        <f>IF(N490="nulová",J490,0)</f>
        <v>0</v>
      </c>
      <c r="BJ490" s="19" t="s">
        <v>80</v>
      </c>
      <c r="BK490" s="227">
        <f>ROUND(I490*H490,2)</f>
        <v>0</v>
      </c>
      <c r="BL490" s="19" t="s">
        <v>135</v>
      </c>
      <c r="BM490" s="226" t="s">
        <v>1223</v>
      </c>
    </row>
    <row r="491" s="13" customFormat="1">
      <c r="A491" s="13"/>
      <c r="B491" s="233"/>
      <c r="C491" s="234"/>
      <c r="D491" s="235" t="s">
        <v>198</v>
      </c>
      <c r="E491" s="236" t="s">
        <v>19</v>
      </c>
      <c r="F491" s="237" t="s">
        <v>1195</v>
      </c>
      <c r="G491" s="234"/>
      <c r="H491" s="236" t="s">
        <v>19</v>
      </c>
      <c r="I491" s="238"/>
      <c r="J491" s="234"/>
      <c r="K491" s="234"/>
      <c r="L491" s="239"/>
      <c r="M491" s="240"/>
      <c r="N491" s="241"/>
      <c r="O491" s="241"/>
      <c r="P491" s="241"/>
      <c r="Q491" s="241"/>
      <c r="R491" s="241"/>
      <c r="S491" s="241"/>
      <c r="T491" s="24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3" t="s">
        <v>198</v>
      </c>
      <c r="AU491" s="243" t="s">
        <v>82</v>
      </c>
      <c r="AV491" s="13" t="s">
        <v>80</v>
      </c>
      <c r="AW491" s="13" t="s">
        <v>35</v>
      </c>
      <c r="AX491" s="13" t="s">
        <v>73</v>
      </c>
      <c r="AY491" s="243" t="s">
        <v>188</v>
      </c>
    </row>
    <row r="492" s="13" customFormat="1">
      <c r="A492" s="13"/>
      <c r="B492" s="233"/>
      <c r="C492" s="234"/>
      <c r="D492" s="235" t="s">
        <v>198</v>
      </c>
      <c r="E492" s="236" t="s">
        <v>19</v>
      </c>
      <c r="F492" s="237" t="s">
        <v>1217</v>
      </c>
      <c r="G492" s="234"/>
      <c r="H492" s="236" t="s">
        <v>19</v>
      </c>
      <c r="I492" s="238"/>
      <c r="J492" s="234"/>
      <c r="K492" s="234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198</v>
      </c>
      <c r="AU492" s="243" t="s">
        <v>82</v>
      </c>
      <c r="AV492" s="13" t="s">
        <v>80</v>
      </c>
      <c r="AW492" s="13" t="s">
        <v>35</v>
      </c>
      <c r="AX492" s="13" t="s">
        <v>73</v>
      </c>
      <c r="AY492" s="243" t="s">
        <v>188</v>
      </c>
    </row>
    <row r="493" s="14" customFormat="1">
      <c r="A493" s="14"/>
      <c r="B493" s="244"/>
      <c r="C493" s="245"/>
      <c r="D493" s="235" t="s">
        <v>198</v>
      </c>
      <c r="E493" s="246" t="s">
        <v>19</v>
      </c>
      <c r="F493" s="247" t="s">
        <v>82</v>
      </c>
      <c r="G493" s="245"/>
      <c r="H493" s="248">
        <v>2</v>
      </c>
      <c r="I493" s="249"/>
      <c r="J493" s="245"/>
      <c r="K493" s="245"/>
      <c r="L493" s="250"/>
      <c r="M493" s="251"/>
      <c r="N493" s="252"/>
      <c r="O493" s="252"/>
      <c r="P493" s="252"/>
      <c r="Q493" s="252"/>
      <c r="R493" s="252"/>
      <c r="S493" s="252"/>
      <c r="T493" s="253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4" t="s">
        <v>198</v>
      </c>
      <c r="AU493" s="254" t="s">
        <v>82</v>
      </c>
      <c r="AV493" s="14" t="s">
        <v>82</v>
      </c>
      <c r="AW493" s="14" t="s">
        <v>35</v>
      </c>
      <c r="AX493" s="14" t="s">
        <v>73</v>
      </c>
      <c r="AY493" s="254" t="s">
        <v>188</v>
      </c>
    </row>
    <row r="494" s="15" customFormat="1">
      <c r="A494" s="15"/>
      <c r="B494" s="255"/>
      <c r="C494" s="256"/>
      <c r="D494" s="235" t="s">
        <v>198</v>
      </c>
      <c r="E494" s="257" t="s">
        <v>19</v>
      </c>
      <c r="F494" s="258" t="s">
        <v>229</v>
      </c>
      <c r="G494" s="256"/>
      <c r="H494" s="259">
        <v>2</v>
      </c>
      <c r="I494" s="260"/>
      <c r="J494" s="256"/>
      <c r="K494" s="256"/>
      <c r="L494" s="261"/>
      <c r="M494" s="262"/>
      <c r="N494" s="263"/>
      <c r="O494" s="263"/>
      <c r="P494" s="263"/>
      <c r="Q494" s="263"/>
      <c r="R494" s="263"/>
      <c r="S494" s="263"/>
      <c r="T494" s="264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65" t="s">
        <v>198</v>
      </c>
      <c r="AU494" s="265" t="s">
        <v>82</v>
      </c>
      <c r="AV494" s="15" t="s">
        <v>135</v>
      </c>
      <c r="AW494" s="15" t="s">
        <v>35</v>
      </c>
      <c r="AX494" s="15" t="s">
        <v>80</v>
      </c>
      <c r="AY494" s="265" t="s">
        <v>188</v>
      </c>
    </row>
    <row r="495" s="12" customFormat="1" ht="22.8" customHeight="1">
      <c r="A495" s="12"/>
      <c r="B495" s="199"/>
      <c r="C495" s="200"/>
      <c r="D495" s="201" t="s">
        <v>72</v>
      </c>
      <c r="E495" s="213" t="s">
        <v>239</v>
      </c>
      <c r="F495" s="213" t="s">
        <v>240</v>
      </c>
      <c r="G495" s="200"/>
      <c r="H495" s="200"/>
      <c r="I495" s="203"/>
      <c r="J495" s="214">
        <f>BK495</f>
        <v>0</v>
      </c>
      <c r="K495" s="200"/>
      <c r="L495" s="205"/>
      <c r="M495" s="206"/>
      <c r="N495" s="207"/>
      <c r="O495" s="207"/>
      <c r="P495" s="208">
        <f>SUM(P496:P530)</f>
        <v>0</v>
      </c>
      <c r="Q495" s="207"/>
      <c r="R495" s="208">
        <f>SUM(R496:R530)</f>
        <v>0.063922000000000007</v>
      </c>
      <c r="S495" s="207"/>
      <c r="T495" s="209">
        <f>SUM(T496:T530)</f>
        <v>0</v>
      </c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R495" s="210" t="s">
        <v>80</v>
      </c>
      <c r="AT495" s="211" t="s">
        <v>72</v>
      </c>
      <c r="AU495" s="211" t="s">
        <v>80</v>
      </c>
      <c r="AY495" s="210" t="s">
        <v>188</v>
      </c>
      <c r="BK495" s="212">
        <f>SUM(BK496:BK530)</f>
        <v>0</v>
      </c>
    </row>
    <row r="496" s="2" customFormat="1" ht="24.15" customHeight="1">
      <c r="A496" s="40"/>
      <c r="B496" s="41"/>
      <c r="C496" s="215" t="s">
        <v>979</v>
      </c>
      <c r="D496" s="215" t="s">
        <v>190</v>
      </c>
      <c r="E496" s="216" t="s">
        <v>994</v>
      </c>
      <c r="F496" s="217" t="s">
        <v>995</v>
      </c>
      <c r="G496" s="218" t="s">
        <v>193</v>
      </c>
      <c r="H496" s="219">
        <v>18.285</v>
      </c>
      <c r="I496" s="220"/>
      <c r="J496" s="221">
        <f>ROUND(I496*H496,2)</f>
        <v>0</v>
      </c>
      <c r="K496" s="217" t="s">
        <v>194</v>
      </c>
      <c r="L496" s="46"/>
      <c r="M496" s="222" t="s">
        <v>19</v>
      </c>
      <c r="N496" s="223" t="s">
        <v>44</v>
      </c>
      <c r="O496" s="86"/>
      <c r="P496" s="224">
        <f>O496*H496</f>
        <v>0</v>
      </c>
      <c r="Q496" s="224">
        <v>0</v>
      </c>
      <c r="R496" s="224">
        <f>Q496*H496</f>
        <v>0</v>
      </c>
      <c r="S496" s="224">
        <v>0</v>
      </c>
      <c r="T496" s="225">
        <f>S496*H496</f>
        <v>0</v>
      </c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R496" s="226" t="s">
        <v>135</v>
      </c>
      <c r="AT496" s="226" t="s">
        <v>190</v>
      </c>
      <c r="AU496" s="226" t="s">
        <v>82</v>
      </c>
      <c r="AY496" s="19" t="s">
        <v>188</v>
      </c>
      <c r="BE496" s="227">
        <f>IF(N496="základní",J496,0)</f>
        <v>0</v>
      </c>
      <c r="BF496" s="227">
        <f>IF(N496="snížená",J496,0)</f>
        <v>0</v>
      </c>
      <c r="BG496" s="227">
        <f>IF(N496="zákl. přenesená",J496,0)</f>
        <v>0</v>
      </c>
      <c r="BH496" s="227">
        <f>IF(N496="sníž. přenesená",J496,0)</f>
        <v>0</v>
      </c>
      <c r="BI496" s="227">
        <f>IF(N496="nulová",J496,0)</f>
        <v>0</v>
      </c>
      <c r="BJ496" s="19" t="s">
        <v>80</v>
      </c>
      <c r="BK496" s="227">
        <f>ROUND(I496*H496,2)</f>
        <v>0</v>
      </c>
      <c r="BL496" s="19" t="s">
        <v>135</v>
      </c>
      <c r="BM496" s="226" t="s">
        <v>1224</v>
      </c>
    </row>
    <row r="497" s="2" customFormat="1">
      <c r="A497" s="40"/>
      <c r="B497" s="41"/>
      <c r="C497" s="42"/>
      <c r="D497" s="228" t="s">
        <v>196</v>
      </c>
      <c r="E497" s="42"/>
      <c r="F497" s="229" t="s">
        <v>997</v>
      </c>
      <c r="G497" s="42"/>
      <c r="H497" s="42"/>
      <c r="I497" s="230"/>
      <c r="J497" s="42"/>
      <c r="K497" s="42"/>
      <c r="L497" s="46"/>
      <c r="M497" s="231"/>
      <c r="N497" s="232"/>
      <c r="O497" s="86"/>
      <c r="P497" s="86"/>
      <c r="Q497" s="86"/>
      <c r="R497" s="86"/>
      <c r="S497" s="86"/>
      <c r="T497" s="87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T497" s="19" t="s">
        <v>196</v>
      </c>
      <c r="AU497" s="19" t="s">
        <v>82</v>
      </c>
    </row>
    <row r="498" s="13" customFormat="1">
      <c r="A498" s="13"/>
      <c r="B498" s="233"/>
      <c r="C498" s="234"/>
      <c r="D498" s="235" t="s">
        <v>198</v>
      </c>
      <c r="E498" s="236" t="s">
        <v>19</v>
      </c>
      <c r="F498" s="237" t="s">
        <v>1195</v>
      </c>
      <c r="G498" s="234"/>
      <c r="H498" s="236" t="s">
        <v>19</v>
      </c>
      <c r="I498" s="238"/>
      <c r="J498" s="234"/>
      <c r="K498" s="234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198</v>
      </c>
      <c r="AU498" s="243" t="s">
        <v>82</v>
      </c>
      <c r="AV498" s="13" t="s">
        <v>80</v>
      </c>
      <c r="AW498" s="13" t="s">
        <v>35</v>
      </c>
      <c r="AX498" s="13" t="s">
        <v>73</v>
      </c>
      <c r="AY498" s="243" t="s">
        <v>188</v>
      </c>
    </row>
    <row r="499" s="13" customFormat="1">
      <c r="A499" s="13"/>
      <c r="B499" s="233"/>
      <c r="C499" s="234"/>
      <c r="D499" s="235" t="s">
        <v>198</v>
      </c>
      <c r="E499" s="236" t="s">
        <v>19</v>
      </c>
      <c r="F499" s="237" t="s">
        <v>998</v>
      </c>
      <c r="G499" s="234"/>
      <c r="H499" s="236" t="s">
        <v>19</v>
      </c>
      <c r="I499" s="238"/>
      <c r="J499" s="234"/>
      <c r="K499" s="234"/>
      <c r="L499" s="239"/>
      <c r="M499" s="240"/>
      <c r="N499" s="241"/>
      <c r="O499" s="241"/>
      <c r="P499" s="241"/>
      <c r="Q499" s="241"/>
      <c r="R499" s="241"/>
      <c r="S499" s="241"/>
      <c r="T499" s="24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3" t="s">
        <v>198</v>
      </c>
      <c r="AU499" s="243" t="s">
        <v>82</v>
      </c>
      <c r="AV499" s="13" t="s">
        <v>80</v>
      </c>
      <c r="AW499" s="13" t="s">
        <v>35</v>
      </c>
      <c r="AX499" s="13" t="s">
        <v>73</v>
      </c>
      <c r="AY499" s="243" t="s">
        <v>188</v>
      </c>
    </row>
    <row r="500" s="14" customFormat="1">
      <c r="A500" s="14"/>
      <c r="B500" s="244"/>
      <c r="C500" s="245"/>
      <c r="D500" s="235" t="s">
        <v>198</v>
      </c>
      <c r="E500" s="246" t="s">
        <v>19</v>
      </c>
      <c r="F500" s="247" t="s">
        <v>999</v>
      </c>
      <c r="G500" s="245"/>
      <c r="H500" s="248">
        <v>18.285</v>
      </c>
      <c r="I500" s="249"/>
      <c r="J500" s="245"/>
      <c r="K500" s="245"/>
      <c r="L500" s="250"/>
      <c r="M500" s="251"/>
      <c r="N500" s="252"/>
      <c r="O500" s="252"/>
      <c r="P500" s="252"/>
      <c r="Q500" s="252"/>
      <c r="R500" s="252"/>
      <c r="S500" s="252"/>
      <c r="T500" s="253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4" t="s">
        <v>198</v>
      </c>
      <c r="AU500" s="254" t="s">
        <v>82</v>
      </c>
      <c r="AV500" s="14" t="s">
        <v>82</v>
      </c>
      <c r="AW500" s="14" t="s">
        <v>35</v>
      </c>
      <c r="AX500" s="14" t="s">
        <v>73</v>
      </c>
      <c r="AY500" s="254" t="s">
        <v>188</v>
      </c>
    </row>
    <row r="501" s="15" customFormat="1">
      <c r="A501" s="15"/>
      <c r="B501" s="255"/>
      <c r="C501" s="256"/>
      <c r="D501" s="235" t="s">
        <v>198</v>
      </c>
      <c r="E501" s="257" t="s">
        <v>19</v>
      </c>
      <c r="F501" s="258" t="s">
        <v>229</v>
      </c>
      <c r="G501" s="256"/>
      <c r="H501" s="259">
        <v>18.285</v>
      </c>
      <c r="I501" s="260"/>
      <c r="J501" s="256"/>
      <c r="K501" s="256"/>
      <c r="L501" s="261"/>
      <c r="M501" s="262"/>
      <c r="N501" s="263"/>
      <c r="O501" s="263"/>
      <c r="P501" s="263"/>
      <c r="Q501" s="263"/>
      <c r="R501" s="263"/>
      <c r="S501" s="263"/>
      <c r="T501" s="264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T501" s="265" t="s">
        <v>198</v>
      </c>
      <c r="AU501" s="265" t="s">
        <v>82</v>
      </c>
      <c r="AV501" s="15" t="s">
        <v>135</v>
      </c>
      <c r="AW501" s="15" t="s">
        <v>35</v>
      </c>
      <c r="AX501" s="15" t="s">
        <v>80</v>
      </c>
      <c r="AY501" s="265" t="s">
        <v>188</v>
      </c>
    </row>
    <row r="502" s="2" customFormat="1" ht="24.15" customHeight="1">
      <c r="A502" s="40"/>
      <c r="B502" s="41"/>
      <c r="C502" s="215" t="s">
        <v>984</v>
      </c>
      <c r="D502" s="215" t="s">
        <v>190</v>
      </c>
      <c r="E502" s="216" t="s">
        <v>1001</v>
      </c>
      <c r="F502" s="217" t="s">
        <v>1002</v>
      </c>
      <c r="G502" s="218" t="s">
        <v>193</v>
      </c>
      <c r="H502" s="219">
        <v>822.82500000000005</v>
      </c>
      <c r="I502" s="220"/>
      <c r="J502" s="221">
        <f>ROUND(I502*H502,2)</f>
        <v>0</v>
      </c>
      <c r="K502" s="217" t="s">
        <v>194</v>
      </c>
      <c r="L502" s="46"/>
      <c r="M502" s="222" t="s">
        <v>19</v>
      </c>
      <c r="N502" s="223" t="s">
        <v>44</v>
      </c>
      <c r="O502" s="86"/>
      <c r="P502" s="224">
        <f>O502*H502</f>
        <v>0</v>
      </c>
      <c r="Q502" s="224">
        <v>0</v>
      </c>
      <c r="R502" s="224">
        <f>Q502*H502</f>
        <v>0</v>
      </c>
      <c r="S502" s="224">
        <v>0</v>
      </c>
      <c r="T502" s="225">
        <f>S502*H502</f>
        <v>0</v>
      </c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R502" s="226" t="s">
        <v>135</v>
      </c>
      <c r="AT502" s="226" t="s">
        <v>190</v>
      </c>
      <c r="AU502" s="226" t="s">
        <v>82</v>
      </c>
      <c r="AY502" s="19" t="s">
        <v>188</v>
      </c>
      <c r="BE502" s="227">
        <f>IF(N502="základní",J502,0)</f>
        <v>0</v>
      </c>
      <c r="BF502" s="227">
        <f>IF(N502="snížená",J502,0)</f>
        <v>0</v>
      </c>
      <c r="BG502" s="227">
        <f>IF(N502="zákl. přenesená",J502,0)</f>
        <v>0</v>
      </c>
      <c r="BH502" s="227">
        <f>IF(N502="sníž. přenesená",J502,0)</f>
        <v>0</v>
      </c>
      <c r="BI502" s="227">
        <f>IF(N502="nulová",J502,0)</f>
        <v>0</v>
      </c>
      <c r="BJ502" s="19" t="s">
        <v>80</v>
      </c>
      <c r="BK502" s="227">
        <f>ROUND(I502*H502,2)</f>
        <v>0</v>
      </c>
      <c r="BL502" s="19" t="s">
        <v>135</v>
      </c>
      <c r="BM502" s="226" t="s">
        <v>1225</v>
      </c>
    </row>
    <row r="503" s="2" customFormat="1">
      <c r="A503" s="40"/>
      <c r="B503" s="41"/>
      <c r="C503" s="42"/>
      <c r="D503" s="228" t="s">
        <v>196</v>
      </c>
      <c r="E503" s="42"/>
      <c r="F503" s="229" t="s">
        <v>1004</v>
      </c>
      <c r="G503" s="42"/>
      <c r="H503" s="42"/>
      <c r="I503" s="230"/>
      <c r="J503" s="42"/>
      <c r="K503" s="42"/>
      <c r="L503" s="46"/>
      <c r="M503" s="231"/>
      <c r="N503" s="232"/>
      <c r="O503" s="86"/>
      <c r="P503" s="86"/>
      <c r="Q503" s="86"/>
      <c r="R503" s="86"/>
      <c r="S503" s="86"/>
      <c r="T503" s="87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T503" s="19" t="s">
        <v>196</v>
      </c>
      <c r="AU503" s="19" t="s">
        <v>82</v>
      </c>
    </row>
    <row r="504" s="13" customFormat="1">
      <c r="A504" s="13"/>
      <c r="B504" s="233"/>
      <c r="C504" s="234"/>
      <c r="D504" s="235" t="s">
        <v>198</v>
      </c>
      <c r="E504" s="236" t="s">
        <v>19</v>
      </c>
      <c r="F504" s="237" t="s">
        <v>1195</v>
      </c>
      <c r="G504" s="234"/>
      <c r="H504" s="236" t="s">
        <v>19</v>
      </c>
      <c r="I504" s="238"/>
      <c r="J504" s="234"/>
      <c r="K504" s="234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198</v>
      </c>
      <c r="AU504" s="243" t="s">
        <v>82</v>
      </c>
      <c r="AV504" s="13" t="s">
        <v>80</v>
      </c>
      <c r="AW504" s="13" t="s">
        <v>35</v>
      </c>
      <c r="AX504" s="13" t="s">
        <v>73</v>
      </c>
      <c r="AY504" s="243" t="s">
        <v>188</v>
      </c>
    </row>
    <row r="505" s="13" customFormat="1">
      <c r="A505" s="13"/>
      <c r="B505" s="233"/>
      <c r="C505" s="234"/>
      <c r="D505" s="235" t="s">
        <v>198</v>
      </c>
      <c r="E505" s="236" t="s">
        <v>19</v>
      </c>
      <c r="F505" s="237" t="s">
        <v>998</v>
      </c>
      <c r="G505" s="234"/>
      <c r="H505" s="236" t="s">
        <v>19</v>
      </c>
      <c r="I505" s="238"/>
      <c r="J505" s="234"/>
      <c r="K505" s="234"/>
      <c r="L505" s="239"/>
      <c r="M505" s="240"/>
      <c r="N505" s="241"/>
      <c r="O505" s="241"/>
      <c r="P505" s="241"/>
      <c r="Q505" s="241"/>
      <c r="R505" s="241"/>
      <c r="S505" s="241"/>
      <c r="T505" s="24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3" t="s">
        <v>198</v>
      </c>
      <c r="AU505" s="243" t="s">
        <v>82</v>
      </c>
      <c r="AV505" s="13" t="s">
        <v>80</v>
      </c>
      <c r="AW505" s="13" t="s">
        <v>35</v>
      </c>
      <c r="AX505" s="13" t="s">
        <v>73</v>
      </c>
      <c r="AY505" s="243" t="s">
        <v>188</v>
      </c>
    </row>
    <row r="506" s="14" customFormat="1">
      <c r="A506" s="14"/>
      <c r="B506" s="244"/>
      <c r="C506" s="245"/>
      <c r="D506" s="235" t="s">
        <v>198</v>
      </c>
      <c r="E506" s="246" t="s">
        <v>19</v>
      </c>
      <c r="F506" s="247" t="s">
        <v>1005</v>
      </c>
      <c r="G506" s="245"/>
      <c r="H506" s="248">
        <v>822.82500000000005</v>
      </c>
      <c r="I506" s="249"/>
      <c r="J506" s="245"/>
      <c r="K506" s="245"/>
      <c r="L506" s="250"/>
      <c r="M506" s="251"/>
      <c r="N506" s="252"/>
      <c r="O506" s="252"/>
      <c r="P506" s="252"/>
      <c r="Q506" s="252"/>
      <c r="R506" s="252"/>
      <c r="S506" s="252"/>
      <c r="T506" s="253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4" t="s">
        <v>198</v>
      </c>
      <c r="AU506" s="254" t="s">
        <v>82</v>
      </c>
      <c r="AV506" s="14" t="s">
        <v>82</v>
      </c>
      <c r="AW506" s="14" t="s">
        <v>35</v>
      </c>
      <c r="AX506" s="14" t="s">
        <v>73</v>
      </c>
      <c r="AY506" s="254" t="s">
        <v>188</v>
      </c>
    </row>
    <row r="507" s="15" customFormat="1">
      <c r="A507" s="15"/>
      <c r="B507" s="255"/>
      <c r="C507" s="256"/>
      <c r="D507" s="235" t="s">
        <v>198</v>
      </c>
      <c r="E507" s="257" t="s">
        <v>19</v>
      </c>
      <c r="F507" s="258" t="s">
        <v>229</v>
      </c>
      <c r="G507" s="256"/>
      <c r="H507" s="259">
        <v>822.82500000000005</v>
      </c>
      <c r="I507" s="260"/>
      <c r="J507" s="256"/>
      <c r="K507" s="256"/>
      <c r="L507" s="261"/>
      <c r="M507" s="262"/>
      <c r="N507" s="263"/>
      <c r="O507" s="263"/>
      <c r="P507" s="263"/>
      <c r="Q507" s="263"/>
      <c r="R507" s="263"/>
      <c r="S507" s="263"/>
      <c r="T507" s="264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65" t="s">
        <v>198</v>
      </c>
      <c r="AU507" s="265" t="s">
        <v>82</v>
      </c>
      <c r="AV507" s="15" t="s">
        <v>135</v>
      </c>
      <c r="AW507" s="15" t="s">
        <v>35</v>
      </c>
      <c r="AX507" s="15" t="s">
        <v>80</v>
      </c>
      <c r="AY507" s="265" t="s">
        <v>188</v>
      </c>
    </row>
    <row r="508" s="2" customFormat="1" ht="24.15" customHeight="1">
      <c r="A508" s="40"/>
      <c r="B508" s="41"/>
      <c r="C508" s="215" t="s">
        <v>988</v>
      </c>
      <c r="D508" s="215" t="s">
        <v>190</v>
      </c>
      <c r="E508" s="216" t="s">
        <v>1007</v>
      </c>
      <c r="F508" s="217" t="s">
        <v>1008</v>
      </c>
      <c r="G508" s="218" t="s">
        <v>193</v>
      </c>
      <c r="H508" s="219">
        <v>18.285</v>
      </c>
      <c r="I508" s="220"/>
      <c r="J508" s="221">
        <f>ROUND(I508*H508,2)</f>
        <v>0</v>
      </c>
      <c r="K508" s="217" t="s">
        <v>194</v>
      </c>
      <c r="L508" s="46"/>
      <c r="M508" s="222" t="s">
        <v>19</v>
      </c>
      <c r="N508" s="223" t="s">
        <v>44</v>
      </c>
      <c r="O508" s="86"/>
      <c r="P508" s="224">
        <f>O508*H508</f>
        <v>0</v>
      </c>
      <c r="Q508" s="224">
        <v>0</v>
      </c>
      <c r="R508" s="224">
        <f>Q508*H508</f>
        <v>0</v>
      </c>
      <c r="S508" s="224">
        <v>0</v>
      </c>
      <c r="T508" s="225">
        <f>S508*H508</f>
        <v>0</v>
      </c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R508" s="226" t="s">
        <v>135</v>
      </c>
      <c r="AT508" s="226" t="s">
        <v>190</v>
      </c>
      <c r="AU508" s="226" t="s">
        <v>82</v>
      </c>
      <c r="AY508" s="19" t="s">
        <v>188</v>
      </c>
      <c r="BE508" s="227">
        <f>IF(N508="základní",J508,0)</f>
        <v>0</v>
      </c>
      <c r="BF508" s="227">
        <f>IF(N508="snížená",J508,0)</f>
        <v>0</v>
      </c>
      <c r="BG508" s="227">
        <f>IF(N508="zákl. přenesená",J508,0)</f>
        <v>0</v>
      </c>
      <c r="BH508" s="227">
        <f>IF(N508="sníž. přenesená",J508,0)</f>
        <v>0</v>
      </c>
      <c r="BI508" s="227">
        <f>IF(N508="nulová",J508,0)</f>
        <v>0</v>
      </c>
      <c r="BJ508" s="19" t="s">
        <v>80</v>
      </c>
      <c r="BK508" s="227">
        <f>ROUND(I508*H508,2)</f>
        <v>0</v>
      </c>
      <c r="BL508" s="19" t="s">
        <v>135</v>
      </c>
      <c r="BM508" s="226" t="s">
        <v>1226</v>
      </c>
    </row>
    <row r="509" s="2" customFormat="1">
      <c r="A509" s="40"/>
      <c r="B509" s="41"/>
      <c r="C509" s="42"/>
      <c r="D509" s="228" t="s">
        <v>196</v>
      </c>
      <c r="E509" s="42"/>
      <c r="F509" s="229" t="s">
        <v>1010</v>
      </c>
      <c r="G509" s="42"/>
      <c r="H509" s="42"/>
      <c r="I509" s="230"/>
      <c r="J509" s="42"/>
      <c r="K509" s="42"/>
      <c r="L509" s="46"/>
      <c r="M509" s="231"/>
      <c r="N509" s="232"/>
      <c r="O509" s="86"/>
      <c r="P509" s="86"/>
      <c r="Q509" s="86"/>
      <c r="R509" s="86"/>
      <c r="S509" s="86"/>
      <c r="T509" s="87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T509" s="19" t="s">
        <v>196</v>
      </c>
      <c r="AU509" s="19" t="s">
        <v>82</v>
      </c>
    </row>
    <row r="510" s="13" customFormat="1">
      <c r="A510" s="13"/>
      <c r="B510" s="233"/>
      <c r="C510" s="234"/>
      <c r="D510" s="235" t="s">
        <v>198</v>
      </c>
      <c r="E510" s="236" t="s">
        <v>19</v>
      </c>
      <c r="F510" s="237" t="s">
        <v>1195</v>
      </c>
      <c r="G510" s="234"/>
      <c r="H510" s="236" t="s">
        <v>19</v>
      </c>
      <c r="I510" s="238"/>
      <c r="J510" s="234"/>
      <c r="K510" s="234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198</v>
      </c>
      <c r="AU510" s="243" t="s">
        <v>82</v>
      </c>
      <c r="AV510" s="13" t="s">
        <v>80</v>
      </c>
      <c r="AW510" s="13" t="s">
        <v>35</v>
      </c>
      <c r="AX510" s="13" t="s">
        <v>73</v>
      </c>
      <c r="AY510" s="243" t="s">
        <v>188</v>
      </c>
    </row>
    <row r="511" s="13" customFormat="1">
      <c r="A511" s="13"/>
      <c r="B511" s="233"/>
      <c r="C511" s="234"/>
      <c r="D511" s="235" t="s">
        <v>198</v>
      </c>
      <c r="E511" s="236" t="s">
        <v>19</v>
      </c>
      <c r="F511" s="237" t="s">
        <v>998</v>
      </c>
      <c r="G511" s="234"/>
      <c r="H511" s="236" t="s">
        <v>19</v>
      </c>
      <c r="I511" s="238"/>
      <c r="J511" s="234"/>
      <c r="K511" s="234"/>
      <c r="L511" s="239"/>
      <c r="M511" s="240"/>
      <c r="N511" s="241"/>
      <c r="O511" s="241"/>
      <c r="P511" s="241"/>
      <c r="Q511" s="241"/>
      <c r="R511" s="241"/>
      <c r="S511" s="241"/>
      <c r="T511" s="24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3" t="s">
        <v>198</v>
      </c>
      <c r="AU511" s="243" t="s">
        <v>82</v>
      </c>
      <c r="AV511" s="13" t="s">
        <v>80</v>
      </c>
      <c r="AW511" s="13" t="s">
        <v>35</v>
      </c>
      <c r="AX511" s="13" t="s">
        <v>73</v>
      </c>
      <c r="AY511" s="243" t="s">
        <v>188</v>
      </c>
    </row>
    <row r="512" s="14" customFormat="1">
      <c r="A512" s="14"/>
      <c r="B512" s="244"/>
      <c r="C512" s="245"/>
      <c r="D512" s="235" t="s">
        <v>198</v>
      </c>
      <c r="E512" s="246" t="s">
        <v>19</v>
      </c>
      <c r="F512" s="247" t="s">
        <v>999</v>
      </c>
      <c r="G512" s="245"/>
      <c r="H512" s="248">
        <v>18.285</v>
      </c>
      <c r="I512" s="249"/>
      <c r="J512" s="245"/>
      <c r="K512" s="245"/>
      <c r="L512" s="250"/>
      <c r="M512" s="251"/>
      <c r="N512" s="252"/>
      <c r="O512" s="252"/>
      <c r="P512" s="252"/>
      <c r="Q512" s="252"/>
      <c r="R512" s="252"/>
      <c r="S512" s="252"/>
      <c r="T512" s="253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4" t="s">
        <v>198</v>
      </c>
      <c r="AU512" s="254" t="s">
        <v>82</v>
      </c>
      <c r="AV512" s="14" t="s">
        <v>82</v>
      </c>
      <c r="AW512" s="14" t="s">
        <v>35</v>
      </c>
      <c r="AX512" s="14" t="s">
        <v>73</v>
      </c>
      <c r="AY512" s="254" t="s">
        <v>188</v>
      </c>
    </row>
    <row r="513" s="15" customFormat="1">
      <c r="A513" s="15"/>
      <c r="B513" s="255"/>
      <c r="C513" s="256"/>
      <c r="D513" s="235" t="s">
        <v>198</v>
      </c>
      <c r="E513" s="257" t="s">
        <v>19</v>
      </c>
      <c r="F513" s="258" t="s">
        <v>229</v>
      </c>
      <c r="G513" s="256"/>
      <c r="H513" s="259">
        <v>18.285</v>
      </c>
      <c r="I513" s="260"/>
      <c r="J513" s="256"/>
      <c r="K513" s="256"/>
      <c r="L513" s="261"/>
      <c r="M513" s="262"/>
      <c r="N513" s="263"/>
      <c r="O513" s="263"/>
      <c r="P513" s="263"/>
      <c r="Q513" s="263"/>
      <c r="R513" s="263"/>
      <c r="S513" s="263"/>
      <c r="T513" s="264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65" t="s">
        <v>198</v>
      </c>
      <c r="AU513" s="265" t="s">
        <v>82</v>
      </c>
      <c r="AV513" s="15" t="s">
        <v>135</v>
      </c>
      <c r="AW513" s="15" t="s">
        <v>35</v>
      </c>
      <c r="AX513" s="15" t="s">
        <v>80</v>
      </c>
      <c r="AY513" s="265" t="s">
        <v>188</v>
      </c>
    </row>
    <row r="514" s="2" customFormat="1" ht="24.15" customHeight="1">
      <c r="A514" s="40"/>
      <c r="B514" s="41"/>
      <c r="C514" s="215" t="s">
        <v>991</v>
      </c>
      <c r="D514" s="215" t="s">
        <v>190</v>
      </c>
      <c r="E514" s="216" t="s">
        <v>1019</v>
      </c>
      <c r="F514" s="217" t="s">
        <v>1020</v>
      </c>
      <c r="G514" s="218" t="s">
        <v>243</v>
      </c>
      <c r="H514" s="219">
        <v>164.19999999999999</v>
      </c>
      <c r="I514" s="220"/>
      <c r="J514" s="221">
        <f>ROUND(I514*H514,2)</f>
        <v>0</v>
      </c>
      <c r="K514" s="217" t="s">
        <v>194</v>
      </c>
      <c r="L514" s="46"/>
      <c r="M514" s="222" t="s">
        <v>19</v>
      </c>
      <c r="N514" s="223" t="s">
        <v>44</v>
      </c>
      <c r="O514" s="86"/>
      <c r="P514" s="224">
        <f>O514*H514</f>
        <v>0</v>
      </c>
      <c r="Q514" s="224">
        <v>0.00021000000000000001</v>
      </c>
      <c r="R514" s="224">
        <f>Q514*H514</f>
        <v>0.034481999999999999</v>
      </c>
      <c r="S514" s="224">
        <v>0</v>
      </c>
      <c r="T514" s="225">
        <f>S514*H514</f>
        <v>0</v>
      </c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R514" s="226" t="s">
        <v>135</v>
      </c>
      <c r="AT514" s="226" t="s">
        <v>190</v>
      </c>
      <c r="AU514" s="226" t="s">
        <v>82</v>
      </c>
      <c r="AY514" s="19" t="s">
        <v>188</v>
      </c>
      <c r="BE514" s="227">
        <f>IF(N514="základní",J514,0)</f>
        <v>0</v>
      </c>
      <c r="BF514" s="227">
        <f>IF(N514="snížená",J514,0)</f>
        <v>0</v>
      </c>
      <c r="BG514" s="227">
        <f>IF(N514="zákl. přenesená",J514,0)</f>
        <v>0</v>
      </c>
      <c r="BH514" s="227">
        <f>IF(N514="sníž. přenesená",J514,0)</f>
        <v>0</v>
      </c>
      <c r="BI514" s="227">
        <f>IF(N514="nulová",J514,0)</f>
        <v>0</v>
      </c>
      <c r="BJ514" s="19" t="s">
        <v>80</v>
      </c>
      <c r="BK514" s="227">
        <f>ROUND(I514*H514,2)</f>
        <v>0</v>
      </c>
      <c r="BL514" s="19" t="s">
        <v>135</v>
      </c>
      <c r="BM514" s="226" t="s">
        <v>1227</v>
      </c>
    </row>
    <row r="515" s="2" customFormat="1">
      <c r="A515" s="40"/>
      <c r="B515" s="41"/>
      <c r="C515" s="42"/>
      <c r="D515" s="228" t="s">
        <v>196</v>
      </c>
      <c r="E515" s="42"/>
      <c r="F515" s="229" t="s">
        <v>1022</v>
      </c>
      <c r="G515" s="42"/>
      <c r="H515" s="42"/>
      <c r="I515" s="230"/>
      <c r="J515" s="42"/>
      <c r="K515" s="42"/>
      <c r="L515" s="46"/>
      <c r="M515" s="231"/>
      <c r="N515" s="232"/>
      <c r="O515" s="86"/>
      <c r="P515" s="86"/>
      <c r="Q515" s="86"/>
      <c r="R515" s="86"/>
      <c r="S515" s="86"/>
      <c r="T515" s="87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T515" s="19" t="s">
        <v>196</v>
      </c>
      <c r="AU515" s="19" t="s">
        <v>82</v>
      </c>
    </row>
    <row r="516" s="13" customFormat="1">
      <c r="A516" s="13"/>
      <c r="B516" s="233"/>
      <c r="C516" s="234"/>
      <c r="D516" s="235" t="s">
        <v>198</v>
      </c>
      <c r="E516" s="236" t="s">
        <v>19</v>
      </c>
      <c r="F516" s="237" t="s">
        <v>1195</v>
      </c>
      <c r="G516" s="234"/>
      <c r="H516" s="236" t="s">
        <v>19</v>
      </c>
      <c r="I516" s="238"/>
      <c r="J516" s="234"/>
      <c r="K516" s="234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198</v>
      </c>
      <c r="AU516" s="243" t="s">
        <v>82</v>
      </c>
      <c r="AV516" s="13" t="s">
        <v>80</v>
      </c>
      <c r="AW516" s="13" t="s">
        <v>35</v>
      </c>
      <c r="AX516" s="13" t="s">
        <v>73</v>
      </c>
      <c r="AY516" s="243" t="s">
        <v>188</v>
      </c>
    </row>
    <row r="517" s="14" customFormat="1">
      <c r="A517" s="14"/>
      <c r="B517" s="244"/>
      <c r="C517" s="245"/>
      <c r="D517" s="235" t="s">
        <v>198</v>
      </c>
      <c r="E517" s="246" t="s">
        <v>19</v>
      </c>
      <c r="F517" s="247" t="s">
        <v>1228</v>
      </c>
      <c r="G517" s="245"/>
      <c r="H517" s="248">
        <v>164.19999999999999</v>
      </c>
      <c r="I517" s="249"/>
      <c r="J517" s="245"/>
      <c r="K517" s="245"/>
      <c r="L517" s="250"/>
      <c r="M517" s="251"/>
      <c r="N517" s="252"/>
      <c r="O517" s="252"/>
      <c r="P517" s="252"/>
      <c r="Q517" s="252"/>
      <c r="R517" s="252"/>
      <c r="S517" s="252"/>
      <c r="T517" s="253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4" t="s">
        <v>198</v>
      </c>
      <c r="AU517" s="254" t="s">
        <v>82</v>
      </c>
      <c r="AV517" s="14" t="s">
        <v>82</v>
      </c>
      <c r="AW517" s="14" t="s">
        <v>35</v>
      </c>
      <c r="AX517" s="14" t="s">
        <v>73</v>
      </c>
      <c r="AY517" s="254" t="s">
        <v>188</v>
      </c>
    </row>
    <row r="518" s="15" customFormat="1">
      <c r="A518" s="15"/>
      <c r="B518" s="255"/>
      <c r="C518" s="256"/>
      <c r="D518" s="235" t="s">
        <v>198</v>
      </c>
      <c r="E518" s="257" t="s">
        <v>19</v>
      </c>
      <c r="F518" s="258" t="s">
        <v>229</v>
      </c>
      <c r="G518" s="256"/>
      <c r="H518" s="259">
        <v>164.19999999999999</v>
      </c>
      <c r="I518" s="260"/>
      <c r="J518" s="256"/>
      <c r="K518" s="256"/>
      <c r="L518" s="261"/>
      <c r="M518" s="262"/>
      <c r="N518" s="263"/>
      <c r="O518" s="263"/>
      <c r="P518" s="263"/>
      <c r="Q518" s="263"/>
      <c r="R518" s="263"/>
      <c r="S518" s="263"/>
      <c r="T518" s="264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65" t="s">
        <v>198</v>
      </c>
      <c r="AU518" s="265" t="s">
        <v>82</v>
      </c>
      <c r="AV518" s="15" t="s">
        <v>135</v>
      </c>
      <c r="AW518" s="15" t="s">
        <v>35</v>
      </c>
      <c r="AX518" s="15" t="s">
        <v>80</v>
      </c>
      <c r="AY518" s="265" t="s">
        <v>188</v>
      </c>
    </row>
    <row r="519" s="2" customFormat="1" ht="16.5" customHeight="1">
      <c r="A519" s="40"/>
      <c r="B519" s="41"/>
      <c r="C519" s="215" t="s">
        <v>993</v>
      </c>
      <c r="D519" s="215" t="s">
        <v>190</v>
      </c>
      <c r="E519" s="216" t="s">
        <v>1025</v>
      </c>
      <c r="F519" s="217" t="s">
        <v>1026</v>
      </c>
      <c r="G519" s="218" t="s">
        <v>501</v>
      </c>
      <c r="H519" s="219">
        <v>3.2000000000000002</v>
      </c>
      <c r="I519" s="220"/>
      <c r="J519" s="221">
        <f>ROUND(I519*H519,2)</f>
        <v>0</v>
      </c>
      <c r="K519" s="217" t="s">
        <v>452</v>
      </c>
      <c r="L519" s="46"/>
      <c r="M519" s="222" t="s">
        <v>19</v>
      </c>
      <c r="N519" s="223" t="s">
        <v>44</v>
      </c>
      <c r="O519" s="86"/>
      <c r="P519" s="224">
        <f>O519*H519</f>
        <v>0</v>
      </c>
      <c r="Q519" s="224">
        <v>0.002</v>
      </c>
      <c r="R519" s="224">
        <f>Q519*H519</f>
        <v>0.0064000000000000003</v>
      </c>
      <c r="S519" s="224">
        <v>0</v>
      </c>
      <c r="T519" s="225">
        <f>S519*H519</f>
        <v>0</v>
      </c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R519" s="226" t="s">
        <v>135</v>
      </c>
      <c r="AT519" s="226" t="s">
        <v>190</v>
      </c>
      <c r="AU519" s="226" t="s">
        <v>82</v>
      </c>
      <c r="AY519" s="19" t="s">
        <v>188</v>
      </c>
      <c r="BE519" s="227">
        <f>IF(N519="základní",J519,0)</f>
        <v>0</v>
      </c>
      <c r="BF519" s="227">
        <f>IF(N519="snížená",J519,0)</f>
        <v>0</v>
      </c>
      <c r="BG519" s="227">
        <f>IF(N519="zákl. přenesená",J519,0)</f>
        <v>0</v>
      </c>
      <c r="BH519" s="227">
        <f>IF(N519="sníž. přenesená",J519,0)</f>
        <v>0</v>
      </c>
      <c r="BI519" s="227">
        <f>IF(N519="nulová",J519,0)</f>
        <v>0</v>
      </c>
      <c r="BJ519" s="19" t="s">
        <v>80</v>
      </c>
      <c r="BK519" s="227">
        <f>ROUND(I519*H519,2)</f>
        <v>0</v>
      </c>
      <c r="BL519" s="19" t="s">
        <v>135</v>
      </c>
      <c r="BM519" s="226" t="s">
        <v>1229</v>
      </c>
    </row>
    <row r="520" s="13" customFormat="1">
      <c r="A520" s="13"/>
      <c r="B520" s="233"/>
      <c r="C520" s="234"/>
      <c r="D520" s="235" t="s">
        <v>198</v>
      </c>
      <c r="E520" s="236" t="s">
        <v>19</v>
      </c>
      <c r="F520" s="237" t="s">
        <v>1028</v>
      </c>
      <c r="G520" s="234"/>
      <c r="H520" s="236" t="s">
        <v>19</v>
      </c>
      <c r="I520" s="238"/>
      <c r="J520" s="234"/>
      <c r="K520" s="234"/>
      <c r="L520" s="239"/>
      <c r="M520" s="240"/>
      <c r="N520" s="241"/>
      <c r="O520" s="241"/>
      <c r="P520" s="241"/>
      <c r="Q520" s="241"/>
      <c r="R520" s="241"/>
      <c r="S520" s="241"/>
      <c r="T520" s="242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3" t="s">
        <v>198</v>
      </c>
      <c r="AU520" s="243" t="s">
        <v>82</v>
      </c>
      <c r="AV520" s="13" t="s">
        <v>80</v>
      </c>
      <c r="AW520" s="13" t="s">
        <v>35</v>
      </c>
      <c r="AX520" s="13" t="s">
        <v>73</v>
      </c>
      <c r="AY520" s="243" t="s">
        <v>188</v>
      </c>
    </row>
    <row r="521" s="14" customFormat="1">
      <c r="A521" s="14"/>
      <c r="B521" s="244"/>
      <c r="C521" s="245"/>
      <c r="D521" s="235" t="s">
        <v>198</v>
      </c>
      <c r="E521" s="246" t="s">
        <v>19</v>
      </c>
      <c r="F521" s="247" t="s">
        <v>1230</v>
      </c>
      <c r="G521" s="245"/>
      <c r="H521" s="248">
        <v>3.2000000000000002</v>
      </c>
      <c r="I521" s="249"/>
      <c r="J521" s="245"/>
      <c r="K521" s="245"/>
      <c r="L521" s="250"/>
      <c r="M521" s="251"/>
      <c r="N521" s="252"/>
      <c r="O521" s="252"/>
      <c r="P521" s="252"/>
      <c r="Q521" s="252"/>
      <c r="R521" s="252"/>
      <c r="S521" s="252"/>
      <c r="T521" s="253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4" t="s">
        <v>198</v>
      </c>
      <c r="AU521" s="254" t="s">
        <v>82</v>
      </c>
      <c r="AV521" s="14" t="s">
        <v>82</v>
      </c>
      <c r="AW521" s="14" t="s">
        <v>35</v>
      </c>
      <c r="AX521" s="14" t="s">
        <v>73</v>
      </c>
      <c r="AY521" s="254" t="s">
        <v>188</v>
      </c>
    </row>
    <row r="522" s="15" customFormat="1">
      <c r="A522" s="15"/>
      <c r="B522" s="255"/>
      <c r="C522" s="256"/>
      <c r="D522" s="235" t="s">
        <v>198</v>
      </c>
      <c r="E522" s="257" t="s">
        <v>19</v>
      </c>
      <c r="F522" s="258" t="s">
        <v>229</v>
      </c>
      <c r="G522" s="256"/>
      <c r="H522" s="259">
        <v>3.2000000000000002</v>
      </c>
      <c r="I522" s="260"/>
      <c r="J522" s="256"/>
      <c r="K522" s="256"/>
      <c r="L522" s="261"/>
      <c r="M522" s="262"/>
      <c r="N522" s="263"/>
      <c r="O522" s="263"/>
      <c r="P522" s="263"/>
      <c r="Q522" s="263"/>
      <c r="R522" s="263"/>
      <c r="S522" s="263"/>
      <c r="T522" s="264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T522" s="265" t="s">
        <v>198</v>
      </c>
      <c r="AU522" s="265" t="s">
        <v>82</v>
      </c>
      <c r="AV522" s="15" t="s">
        <v>135</v>
      </c>
      <c r="AW522" s="15" t="s">
        <v>35</v>
      </c>
      <c r="AX522" s="15" t="s">
        <v>80</v>
      </c>
      <c r="AY522" s="265" t="s">
        <v>188</v>
      </c>
    </row>
    <row r="523" s="2" customFormat="1" ht="16.5" customHeight="1">
      <c r="A523" s="40"/>
      <c r="B523" s="41"/>
      <c r="C523" s="215" t="s">
        <v>1000</v>
      </c>
      <c r="D523" s="215" t="s">
        <v>190</v>
      </c>
      <c r="E523" s="216" t="s">
        <v>1031</v>
      </c>
      <c r="F523" s="217" t="s">
        <v>1032</v>
      </c>
      <c r="G523" s="218" t="s">
        <v>501</v>
      </c>
      <c r="H523" s="219">
        <v>5.5999999999999996</v>
      </c>
      <c r="I523" s="220"/>
      <c r="J523" s="221">
        <f>ROUND(I523*H523,2)</f>
        <v>0</v>
      </c>
      <c r="K523" s="217" t="s">
        <v>452</v>
      </c>
      <c r="L523" s="46"/>
      <c r="M523" s="222" t="s">
        <v>19</v>
      </c>
      <c r="N523" s="223" t="s">
        <v>44</v>
      </c>
      <c r="O523" s="86"/>
      <c r="P523" s="224">
        <f>O523*H523</f>
        <v>0</v>
      </c>
      <c r="Q523" s="224">
        <v>0.0028800000000000002</v>
      </c>
      <c r="R523" s="224">
        <f>Q523*H523</f>
        <v>0.016128</v>
      </c>
      <c r="S523" s="224">
        <v>0</v>
      </c>
      <c r="T523" s="225">
        <f>S523*H523</f>
        <v>0</v>
      </c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R523" s="226" t="s">
        <v>135</v>
      </c>
      <c r="AT523" s="226" t="s">
        <v>190</v>
      </c>
      <c r="AU523" s="226" t="s">
        <v>82</v>
      </c>
      <c r="AY523" s="19" t="s">
        <v>188</v>
      </c>
      <c r="BE523" s="227">
        <f>IF(N523="základní",J523,0)</f>
        <v>0</v>
      </c>
      <c r="BF523" s="227">
        <f>IF(N523="snížená",J523,0)</f>
        <v>0</v>
      </c>
      <c r="BG523" s="227">
        <f>IF(N523="zákl. přenesená",J523,0)</f>
        <v>0</v>
      </c>
      <c r="BH523" s="227">
        <f>IF(N523="sníž. přenesená",J523,0)</f>
        <v>0</v>
      </c>
      <c r="BI523" s="227">
        <f>IF(N523="nulová",J523,0)</f>
        <v>0</v>
      </c>
      <c r="BJ523" s="19" t="s">
        <v>80</v>
      </c>
      <c r="BK523" s="227">
        <f>ROUND(I523*H523,2)</f>
        <v>0</v>
      </c>
      <c r="BL523" s="19" t="s">
        <v>135</v>
      </c>
      <c r="BM523" s="226" t="s">
        <v>1231</v>
      </c>
    </row>
    <row r="524" s="13" customFormat="1">
      <c r="A524" s="13"/>
      <c r="B524" s="233"/>
      <c r="C524" s="234"/>
      <c r="D524" s="235" t="s">
        <v>198</v>
      </c>
      <c r="E524" s="236" t="s">
        <v>19</v>
      </c>
      <c r="F524" s="237" t="s">
        <v>1028</v>
      </c>
      <c r="G524" s="234"/>
      <c r="H524" s="236" t="s">
        <v>19</v>
      </c>
      <c r="I524" s="238"/>
      <c r="J524" s="234"/>
      <c r="K524" s="234"/>
      <c r="L524" s="239"/>
      <c r="M524" s="240"/>
      <c r="N524" s="241"/>
      <c r="O524" s="241"/>
      <c r="P524" s="241"/>
      <c r="Q524" s="241"/>
      <c r="R524" s="241"/>
      <c r="S524" s="241"/>
      <c r="T524" s="24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3" t="s">
        <v>198</v>
      </c>
      <c r="AU524" s="243" t="s">
        <v>82</v>
      </c>
      <c r="AV524" s="13" t="s">
        <v>80</v>
      </c>
      <c r="AW524" s="13" t="s">
        <v>35</v>
      </c>
      <c r="AX524" s="13" t="s">
        <v>73</v>
      </c>
      <c r="AY524" s="243" t="s">
        <v>188</v>
      </c>
    </row>
    <row r="525" s="14" customFormat="1">
      <c r="A525" s="14"/>
      <c r="B525" s="244"/>
      <c r="C525" s="245"/>
      <c r="D525" s="235" t="s">
        <v>198</v>
      </c>
      <c r="E525" s="246" t="s">
        <v>19</v>
      </c>
      <c r="F525" s="247" t="s">
        <v>1232</v>
      </c>
      <c r="G525" s="245"/>
      <c r="H525" s="248">
        <v>5.5999999999999996</v>
      </c>
      <c r="I525" s="249"/>
      <c r="J525" s="245"/>
      <c r="K525" s="245"/>
      <c r="L525" s="250"/>
      <c r="M525" s="251"/>
      <c r="N525" s="252"/>
      <c r="O525" s="252"/>
      <c r="P525" s="252"/>
      <c r="Q525" s="252"/>
      <c r="R525" s="252"/>
      <c r="S525" s="252"/>
      <c r="T525" s="253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4" t="s">
        <v>198</v>
      </c>
      <c r="AU525" s="254" t="s">
        <v>82</v>
      </c>
      <c r="AV525" s="14" t="s">
        <v>82</v>
      </c>
      <c r="AW525" s="14" t="s">
        <v>35</v>
      </c>
      <c r="AX525" s="14" t="s">
        <v>73</v>
      </c>
      <c r="AY525" s="254" t="s">
        <v>188</v>
      </c>
    </row>
    <row r="526" s="15" customFormat="1">
      <c r="A526" s="15"/>
      <c r="B526" s="255"/>
      <c r="C526" s="256"/>
      <c r="D526" s="235" t="s">
        <v>198</v>
      </c>
      <c r="E526" s="257" t="s">
        <v>19</v>
      </c>
      <c r="F526" s="258" t="s">
        <v>229</v>
      </c>
      <c r="G526" s="256"/>
      <c r="H526" s="259">
        <v>5.5999999999999996</v>
      </c>
      <c r="I526" s="260"/>
      <c r="J526" s="256"/>
      <c r="K526" s="256"/>
      <c r="L526" s="261"/>
      <c r="M526" s="262"/>
      <c r="N526" s="263"/>
      <c r="O526" s="263"/>
      <c r="P526" s="263"/>
      <c r="Q526" s="263"/>
      <c r="R526" s="263"/>
      <c r="S526" s="263"/>
      <c r="T526" s="264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65" t="s">
        <v>198</v>
      </c>
      <c r="AU526" s="265" t="s">
        <v>82</v>
      </c>
      <c r="AV526" s="15" t="s">
        <v>135</v>
      </c>
      <c r="AW526" s="15" t="s">
        <v>35</v>
      </c>
      <c r="AX526" s="15" t="s">
        <v>80</v>
      </c>
      <c r="AY526" s="265" t="s">
        <v>188</v>
      </c>
    </row>
    <row r="527" s="2" customFormat="1" ht="16.5" customHeight="1">
      <c r="A527" s="40"/>
      <c r="B527" s="41"/>
      <c r="C527" s="215" t="s">
        <v>1006</v>
      </c>
      <c r="D527" s="215" t="s">
        <v>190</v>
      </c>
      <c r="E527" s="216" t="s">
        <v>1233</v>
      </c>
      <c r="F527" s="217" t="s">
        <v>1234</v>
      </c>
      <c r="G527" s="218" t="s">
        <v>501</v>
      </c>
      <c r="H527" s="219">
        <v>2.3999999999999999</v>
      </c>
      <c r="I527" s="220"/>
      <c r="J527" s="221">
        <f>ROUND(I527*H527,2)</f>
        <v>0</v>
      </c>
      <c r="K527" s="217" t="s">
        <v>452</v>
      </c>
      <c r="L527" s="46"/>
      <c r="M527" s="222" t="s">
        <v>19</v>
      </c>
      <c r="N527" s="223" t="s">
        <v>44</v>
      </c>
      <c r="O527" s="86"/>
      <c r="P527" s="224">
        <f>O527*H527</f>
        <v>0</v>
      </c>
      <c r="Q527" s="224">
        <v>0.0028800000000000002</v>
      </c>
      <c r="R527" s="224">
        <f>Q527*H527</f>
        <v>0.0069120000000000006</v>
      </c>
      <c r="S527" s="224">
        <v>0</v>
      </c>
      <c r="T527" s="225">
        <f>S527*H527</f>
        <v>0</v>
      </c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R527" s="226" t="s">
        <v>135</v>
      </c>
      <c r="AT527" s="226" t="s">
        <v>190</v>
      </c>
      <c r="AU527" s="226" t="s">
        <v>82</v>
      </c>
      <c r="AY527" s="19" t="s">
        <v>188</v>
      </c>
      <c r="BE527" s="227">
        <f>IF(N527="základní",J527,0)</f>
        <v>0</v>
      </c>
      <c r="BF527" s="227">
        <f>IF(N527="snížená",J527,0)</f>
        <v>0</v>
      </c>
      <c r="BG527" s="227">
        <f>IF(N527="zákl. přenesená",J527,0)</f>
        <v>0</v>
      </c>
      <c r="BH527" s="227">
        <f>IF(N527="sníž. přenesená",J527,0)</f>
        <v>0</v>
      </c>
      <c r="BI527" s="227">
        <f>IF(N527="nulová",J527,0)</f>
        <v>0</v>
      </c>
      <c r="BJ527" s="19" t="s">
        <v>80</v>
      </c>
      <c r="BK527" s="227">
        <f>ROUND(I527*H527,2)</f>
        <v>0</v>
      </c>
      <c r="BL527" s="19" t="s">
        <v>135</v>
      </c>
      <c r="BM527" s="226" t="s">
        <v>1235</v>
      </c>
    </row>
    <row r="528" s="13" customFormat="1">
      <c r="A528" s="13"/>
      <c r="B528" s="233"/>
      <c r="C528" s="234"/>
      <c r="D528" s="235" t="s">
        <v>198</v>
      </c>
      <c r="E528" s="236" t="s">
        <v>19</v>
      </c>
      <c r="F528" s="237" t="s">
        <v>1028</v>
      </c>
      <c r="G528" s="234"/>
      <c r="H528" s="236" t="s">
        <v>19</v>
      </c>
      <c r="I528" s="238"/>
      <c r="J528" s="234"/>
      <c r="K528" s="234"/>
      <c r="L528" s="239"/>
      <c r="M528" s="240"/>
      <c r="N528" s="241"/>
      <c r="O528" s="241"/>
      <c r="P528" s="241"/>
      <c r="Q528" s="241"/>
      <c r="R528" s="241"/>
      <c r="S528" s="241"/>
      <c r="T528" s="24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3" t="s">
        <v>198</v>
      </c>
      <c r="AU528" s="243" t="s">
        <v>82</v>
      </c>
      <c r="AV528" s="13" t="s">
        <v>80</v>
      </c>
      <c r="AW528" s="13" t="s">
        <v>35</v>
      </c>
      <c r="AX528" s="13" t="s">
        <v>73</v>
      </c>
      <c r="AY528" s="243" t="s">
        <v>188</v>
      </c>
    </row>
    <row r="529" s="14" customFormat="1">
      <c r="A529" s="14"/>
      <c r="B529" s="244"/>
      <c r="C529" s="245"/>
      <c r="D529" s="235" t="s">
        <v>198</v>
      </c>
      <c r="E529" s="246" t="s">
        <v>19</v>
      </c>
      <c r="F529" s="247" t="s">
        <v>1029</v>
      </c>
      <c r="G529" s="245"/>
      <c r="H529" s="248">
        <v>2.3999999999999999</v>
      </c>
      <c r="I529" s="249"/>
      <c r="J529" s="245"/>
      <c r="K529" s="245"/>
      <c r="L529" s="250"/>
      <c r="M529" s="251"/>
      <c r="N529" s="252"/>
      <c r="O529" s="252"/>
      <c r="P529" s="252"/>
      <c r="Q529" s="252"/>
      <c r="R529" s="252"/>
      <c r="S529" s="252"/>
      <c r="T529" s="253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4" t="s">
        <v>198</v>
      </c>
      <c r="AU529" s="254" t="s">
        <v>82</v>
      </c>
      <c r="AV529" s="14" t="s">
        <v>82</v>
      </c>
      <c r="AW529" s="14" t="s">
        <v>35</v>
      </c>
      <c r="AX529" s="14" t="s">
        <v>73</v>
      </c>
      <c r="AY529" s="254" t="s">
        <v>188</v>
      </c>
    </row>
    <row r="530" s="15" customFormat="1">
      <c r="A530" s="15"/>
      <c r="B530" s="255"/>
      <c r="C530" s="256"/>
      <c r="D530" s="235" t="s">
        <v>198</v>
      </c>
      <c r="E530" s="257" t="s">
        <v>19</v>
      </c>
      <c r="F530" s="258" t="s">
        <v>229</v>
      </c>
      <c r="G530" s="256"/>
      <c r="H530" s="259">
        <v>2.3999999999999999</v>
      </c>
      <c r="I530" s="260"/>
      <c r="J530" s="256"/>
      <c r="K530" s="256"/>
      <c r="L530" s="261"/>
      <c r="M530" s="262"/>
      <c r="N530" s="263"/>
      <c r="O530" s="263"/>
      <c r="P530" s="263"/>
      <c r="Q530" s="263"/>
      <c r="R530" s="263"/>
      <c r="S530" s="263"/>
      <c r="T530" s="264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T530" s="265" t="s">
        <v>198</v>
      </c>
      <c r="AU530" s="265" t="s">
        <v>82</v>
      </c>
      <c r="AV530" s="15" t="s">
        <v>135</v>
      </c>
      <c r="AW530" s="15" t="s">
        <v>35</v>
      </c>
      <c r="AX530" s="15" t="s">
        <v>80</v>
      </c>
      <c r="AY530" s="265" t="s">
        <v>188</v>
      </c>
    </row>
    <row r="531" s="12" customFormat="1" ht="22.8" customHeight="1">
      <c r="A531" s="12"/>
      <c r="B531" s="199"/>
      <c r="C531" s="200"/>
      <c r="D531" s="201" t="s">
        <v>72</v>
      </c>
      <c r="E531" s="213" t="s">
        <v>401</v>
      </c>
      <c r="F531" s="213" t="s">
        <v>402</v>
      </c>
      <c r="G531" s="200"/>
      <c r="H531" s="200"/>
      <c r="I531" s="203"/>
      <c r="J531" s="214">
        <f>BK531</f>
        <v>0</v>
      </c>
      <c r="K531" s="200"/>
      <c r="L531" s="205"/>
      <c r="M531" s="206"/>
      <c r="N531" s="207"/>
      <c r="O531" s="207"/>
      <c r="P531" s="208">
        <f>SUM(P532:P533)</f>
        <v>0</v>
      </c>
      <c r="Q531" s="207"/>
      <c r="R531" s="208">
        <f>SUM(R532:R533)</f>
        <v>0</v>
      </c>
      <c r="S531" s="207"/>
      <c r="T531" s="209">
        <f>SUM(T532:T533)</f>
        <v>0</v>
      </c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R531" s="210" t="s">
        <v>80</v>
      </c>
      <c r="AT531" s="211" t="s">
        <v>72</v>
      </c>
      <c r="AU531" s="211" t="s">
        <v>80</v>
      </c>
      <c r="AY531" s="210" t="s">
        <v>188</v>
      </c>
      <c r="BK531" s="212">
        <f>SUM(BK532:BK533)</f>
        <v>0</v>
      </c>
    </row>
    <row r="532" s="2" customFormat="1" ht="37.8" customHeight="1">
      <c r="A532" s="40"/>
      <c r="B532" s="41"/>
      <c r="C532" s="215" t="s">
        <v>1011</v>
      </c>
      <c r="D532" s="215" t="s">
        <v>190</v>
      </c>
      <c r="E532" s="216" t="s">
        <v>615</v>
      </c>
      <c r="F532" s="217" t="s">
        <v>616</v>
      </c>
      <c r="G532" s="218" t="s">
        <v>345</v>
      </c>
      <c r="H532" s="219">
        <v>210.30600000000001</v>
      </c>
      <c r="I532" s="220"/>
      <c r="J532" s="221">
        <f>ROUND(I532*H532,2)</f>
        <v>0</v>
      </c>
      <c r="K532" s="217" t="s">
        <v>194</v>
      </c>
      <c r="L532" s="46"/>
      <c r="M532" s="222" t="s">
        <v>19</v>
      </c>
      <c r="N532" s="223" t="s">
        <v>44</v>
      </c>
      <c r="O532" s="86"/>
      <c r="P532" s="224">
        <f>O532*H532</f>
        <v>0</v>
      </c>
      <c r="Q532" s="224">
        <v>0</v>
      </c>
      <c r="R532" s="224">
        <f>Q532*H532</f>
        <v>0</v>
      </c>
      <c r="S532" s="224">
        <v>0</v>
      </c>
      <c r="T532" s="225">
        <f>S532*H532</f>
        <v>0</v>
      </c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R532" s="226" t="s">
        <v>135</v>
      </c>
      <c r="AT532" s="226" t="s">
        <v>190</v>
      </c>
      <c r="AU532" s="226" t="s">
        <v>82</v>
      </c>
      <c r="AY532" s="19" t="s">
        <v>188</v>
      </c>
      <c r="BE532" s="227">
        <f>IF(N532="základní",J532,0)</f>
        <v>0</v>
      </c>
      <c r="BF532" s="227">
        <f>IF(N532="snížená",J532,0)</f>
        <v>0</v>
      </c>
      <c r="BG532" s="227">
        <f>IF(N532="zákl. přenesená",J532,0)</f>
        <v>0</v>
      </c>
      <c r="BH532" s="227">
        <f>IF(N532="sníž. přenesená",J532,0)</f>
        <v>0</v>
      </c>
      <c r="BI532" s="227">
        <f>IF(N532="nulová",J532,0)</f>
        <v>0</v>
      </c>
      <c r="BJ532" s="19" t="s">
        <v>80</v>
      </c>
      <c r="BK532" s="227">
        <f>ROUND(I532*H532,2)</f>
        <v>0</v>
      </c>
      <c r="BL532" s="19" t="s">
        <v>135</v>
      </c>
      <c r="BM532" s="226" t="s">
        <v>1236</v>
      </c>
    </row>
    <row r="533" s="2" customFormat="1">
      <c r="A533" s="40"/>
      <c r="B533" s="41"/>
      <c r="C533" s="42"/>
      <c r="D533" s="228" t="s">
        <v>196</v>
      </c>
      <c r="E533" s="42"/>
      <c r="F533" s="229" t="s">
        <v>618</v>
      </c>
      <c r="G533" s="42"/>
      <c r="H533" s="42"/>
      <c r="I533" s="230"/>
      <c r="J533" s="42"/>
      <c r="K533" s="42"/>
      <c r="L533" s="46"/>
      <c r="M533" s="231"/>
      <c r="N533" s="232"/>
      <c r="O533" s="86"/>
      <c r="P533" s="86"/>
      <c r="Q533" s="86"/>
      <c r="R533" s="86"/>
      <c r="S533" s="86"/>
      <c r="T533" s="87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T533" s="19" t="s">
        <v>196</v>
      </c>
      <c r="AU533" s="19" t="s">
        <v>82</v>
      </c>
    </row>
    <row r="534" s="12" customFormat="1" ht="25.92" customHeight="1">
      <c r="A534" s="12"/>
      <c r="B534" s="199"/>
      <c r="C534" s="200"/>
      <c r="D534" s="201" t="s">
        <v>72</v>
      </c>
      <c r="E534" s="202" t="s">
        <v>408</v>
      </c>
      <c r="F534" s="202" t="s">
        <v>409</v>
      </c>
      <c r="G534" s="200"/>
      <c r="H534" s="200"/>
      <c r="I534" s="203"/>
      <c r="J534" s="204">
        <f>BK534</f>
        <v>0</v>
      </c>
      <c r="K534" s="200"/>
      <c r="L534" s="205"/>
      <c r="M534" s="206"/>
      <c r="N534" s="207"/>
      <c r="O534" s="207"/>
      <c r="P534" s="208">
        <f>P535+P543+P598+P642+P683+P753+P792</f>
        <v>0</v>
      </c>
      <c r="Q534" s="207"/>
      <c r="R534" s="208">
        <f>R535+R543+R598+R642+R683+R753+R792</f>
        <v>5.1384965599999992</v>
      </c>
      <c r="S534" s="207"/>
      <c r="T534" s="209">
        <f>T535+T543+T598+T642+T683+T753+T792</f>
        <v>0</v>
      </c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R534" s="210" t="s">
        <v>82</v>
      </c>
      <c r="AT534" s="211" t="s">
        <v>72</v>
      </c>
      <c r="AU534" s="211" t="s">
        <v>73</v>
      </c>
      <c r="AY534" s="210" t="s">
        <v>188</v>
      </c>
      <c r="BK534" s="212">
        <f>BK535+BK543+BK598+BK642+BK683+BK753+BK792</f>
        <v>0</v>
      </c>
    </row>
    <row r="535" s="12" customFormat="1" ht="22.8" customHeight="1">
      <c r="A535" s="12"/>
      <c r="B535" s="199"/>
      <c r="C535" s="200"/>
      <c r="D535" s="201" t="s">
        <v>72</v>
      </c>
      <c r="E535" s="213" t="s">
        <v>1237</v>
      </c>
      <c r="F535" s="213" t="s">
        <v>1238</v>
      </c>
      <c r="G535" s="200"/>
      <c r="H535" s="200"/>
      <c r="I535" s="203"/>
      <c r="J535" s="214">
        <f>BK535</f>
        <v>0</v>
      </c>
      <c r="K535" s="200"/>
      <c r="L535" s="205"/>
      <c r="M535" s="206"/>
      <c r="N535" s="207"/>
      <c r="O535" s="207"/>
      <c r="P535" s="208">
        <f>SUM(P536:P542)</f>
        <v>0</v>
      </c>
      <c r="Q535" s="207"/>
      <c r="R535" s="208">
        <f>SUM(R536:R542)</f>
        <v>0.0044399999999999995</v>
      </c>
      <c r="S535" s="207"/>
      <c r="T535" s="209">
        <f>SUM(T536:T542)</f>
        <v>0</v>
      </c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R535" s="210" t="s">
        <v>82</v>
      </c>
      <c r="AT535" s="211" t="s">
        <v>72</v>
      </c>
      <c r="AU535" s="211" t="s">
        <v>80</v>
      </c>
      <c r="AY535" s="210" t="s">
        <v>188</v>
      </c>
      <c r="BK535" s="212">
        <f>SUM(BK536:BK542)</f>
        <v>0</v>
      </c>
    </row>
    <row r="536" s="2" customFormat="1" ht="16.5" customHeight="1">
      <c r="A536" s="40"/>
      <c r="B536" s="41"/>
      <c r="C536" s="215" t="s">
        <v>1013</v>
      </c>
      <c r="D536" s="215" t="s">
        <v>190</v>
      </c>
      <c r="E536" s="216" t="s">
        <v>1239</v>
      </c>
      <c r="F536" s="217" t="s">
        <v>1240</v>
      </c>
      <c r="G536" s="218" t="s">
        <v>442</v>
      </c>
      <c r="H536" s="219">
        <v>3</v>
      </c>
      <c r="I536" s="220"/>
      <c r="J536" s="221">
        <f>ROUND(I536*H536,2)</f>
        <v>0</v>
      </c>
      <c r="K536" s="217" t="s">
        <v>194</v>
      </c>
      <c r="L536" s="46"/>
      <c r="M536" s="222" t="s">
        <v>19</v>
      </c>
      <c r="N536" s="223" t="s">
        <v>44</v>
      </c>
      <c r="O536" s="86"/>
      <c r="P536" s="224">
        <f>O536*H536</f>
        <v>0</v>
      </c>
      <c r="Q536" s="224">
        <v>0.00148</v>
      </c>
      <c r="R536" s="224">
        <f>Q536*H536</f>
        <v>0.0044399999999999995</v>
      </c>
      <c r="S536" s="224">
        <v>0</v>
      </c>
      <c r="T536" s="225">
        <f>S536*H536</f>
        <v>0</v>
      </c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R536" s="226" t="s">
        <v>342</v>
      </c>
      <c r="AT536" s="226" t="s">
        <v>190</v>
      </c>
      <c r="AU536" s="226" t="s">
        <v>82</v>
      </c>
      <c r="AY536" s="19" t="s">
        <v>188</v>
      </c>
      <c r="BE536" s="227">
        <f>IF(N536="základní",J536,0)</f>
        <v>0</v>
      </c>
      <c r="BF536" s="227">
        <f>IF(N536="snížená",J536,0)</f>
        <v>0</v>
      </c>
      <c r="BG536" s="227">
        <f>IF(N536="zákl. přenesená",J536,0)</f>
        <v>0</v>
      </c>
      <c r="BH536" s="227">
        <f>IF(N536="sníž. přenesená",J536,0)</f>
        <v>0</v>
      </c>
      <c r="BI536" s="227">
        <f>IF(N536="nulová",J536,0)</f>
        <v>0</v>
      </c>
      <c r="BJ536" s="19" t="s">
        <v>80</v>
      </c>
      <c r="BK536" s="227">
        <f>ROUND(I536*H536,2)</f>
        <v>0</v>
      </c>
      <c r="BL536" s="19" t="s">
        <v>342</v>
      </c>
      <c r="BM536" s="226" t="s">
        <v>1241</v>
      </c>
    </row>
    <row r="537" s="2" customFormat="1">
      <c r="A537" s="40"/>
      <c r="B537" s="41"/>
      <c r="C537" s="42"/>
      <c r="D537" s="228" t="s">
        <v>196</v>
      </c>
      <c r="E537" s="42"/>
      <c r="F537" s="229" t="s">
        <v>1242</v>
      </c>
      <c r="G537" s="42"/>
      <c r="H537" s="42"/>
      <c r="I537" s="230"/>
      <c r="J537" s="42"/>
      <c r="K537" s="42"/>
      <c r="L537" s="46"/>
      <c r="M537" s="231"/>
      <c r="N537" s="232"/>
      <c r="O537" s="86"/>
      <c r="P537" s="86"/>
      <c r="Q537" s="86"/>
      <c r="R537" s="86"/>
      <c r="S537" s="86"/>
      <c r="T537" s="87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T537" s="19" t="s">
        <v>196</v>
      </c>
      <c r="AU537" s="19" t="s">
        <v>82</v>
      </c>
    </row>
    <row r="538" s="13" customFormat="1">
      <c r="A538" s="13"/>
      <c r="B538" s="233"/>
      <c r="C538" s="234"/>
      <c r="D538" s="235" t="s">
        <v>198</v>
      </c>
      <c r="E538" s="236" t="s">
        <v>19</v>
      </c>
      <c r="F538" s="237" t="s">
        <v>1195</v>
      </c>
      <c r="G538" s="234"/>
      <c r="H538" s="236" t="s">
        <v>19</v>
      </c>
      <c r="I538" s="238"/>
      <c r="J538" s="234"/>
      <c r="K538" s="234"/>
      <c r="L538" s="239"/>
      <c r="M538" s="240"/>
      <c r="N538" s="241"/>
      <c r="O538" s="241"/>
      <c r="P538" s="241"/>
      <c r="Q538" s="241"/>
      <c r="R538" s="241"/>
      <c r="S538" s="241"/>
      <c r="T538" s="24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3" t="s">
        <v>198</v>
      </c>
      <c r="AU538" s="243" t="s">
        <v>82</v>
      </c>
      <c r="AV538" s="13" t="s">
        <v>80</v>
      </c>
      <c r="AW538" s="13" t="s">
        <v>35</v>
      </c>
      <c r="AX538" s="13" t="s">
        <v>73</v>
      </c>
      <c r="AY538" s="243" t="s">
        <v>188</v>
      </c>
    </row>
    <row r="539" s="14" customFormat="1">
      <c r="A539" s="14"/>
      <c r="B539" s="244"/>
      <c r="C539" s="245"/>
      <c r="D539" s="235" t="s">
        <v>198</v>
      </c>
      <c r="E539" s="246" t="s">
        <v>19</v>
      </c>
      <c r="F539" s="247" t="s">
        <v>129</v>
      </c>
      <c r="G539" s="245"/>
      <c r="H539" s="248">
        <v>3</v>
      </c>
      <c r="I539" s="249"/>
      <c r="J539" s="245"/>
      <c r="K539" s="245"/>
      <c r="L539" s="250"/>
      <c r="M539" s="251"/>
      <c r="N539" s="252"/>
      <c r="O539" s="252"/>
      <c r="P539" s="252"/>
      <c r="Q539" s="252"/>
      <c r="R539" s="252"/>
      <c r="S539" s="252"/>
      <c r="T539" s="253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4" t="s">
        <v>198</v>
      </c>
      <c r="AU539" s="254" t="s">
        <v>82</v>
      </c>
      <c r="AV539" s="14" t="s">
        <v>82</v>
      </c>
      <c r="AW539" s="14" t="s">
        <v>35</v>
      </c>
      <c r="AX539" s="14" t="s">
        <v>73</v>
      </c>
      <c r="AY539" s="254" t="s">
        <v>188</v>
      </c>
    </row>
    <row r="540" s="15" customFormat="1">
      <c r="A540" s="15"/>
      <c r="B540" s="255"/>
      <c r="C540" s="256"/>
      <c r="D540" s="235" t="s">
        <v>198</v>
      </c>
      <c r="E540" s="257" t="s">
        <v>19</v>
      </c>
      <c r="F540" s="258" t="s">
        <v>229</v>
      </c>
      <c r="G540" s="256"/>
      <c r="H540" s="259">
        <v>3</v>
      </c>
      <c r="I540" s="260"/>
      <c r="J540" s="256"/>
      <c r="K540" s="256"/>
      <c r="L540" s="261"/>
      <c r="M540" s="262"/>
      <c r="N540" s="263"/>
      <c r="O540" s="263"/>
      <c r="P540" s="263"/>
      <c r="Q540" s="263"/>
      <c r="R540" s="263"/>
      <c r="S540" s="263"/>
      <c r="T540" s="264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T540" s="265" t="s">
        <v>198</v>
      </c>
      <c r="AU540" s="265" t="s">
        <v>82</v>
      </c>
      <c r="AV540" s="15" t="s">
        <v>135</v>
      </c>
      <c r="AW540" s="15" t="s">
        <v>35</v>
      </c>
      <c r="AX540" s="15" t="s">
        <v>80</v>
      </c>
      <c r="AY540" s="265" t="s">
        <v>188</v>
      </c>
    </row>
    <row r="541" s="2" customFormat="1" ht="24.15" customHeight="1">
      <c r="A541" s="40"/>
      <c r="B541" s="41"/>
      <c r="C541" s="215" t="s">
        <v>1016</v>
      </c>
      <c r="D541" s="215" t="s">
        <v>190</v>
      </c>
      <c r="E541" s="216" t="s">
        <v>1243</v>
      </c>
      <c r="F541" s="217" t="s">
        <v>1244</v>
      </c>
      <c r="G541" s="218" t="s">
        <v>460</v>
      </c>
      <c r="H541" s="266"/>
      <c r="I541" s="220"/>
      <c r="J541" s="221">
        <f>ROUND(I541*H541,2)</f>
        <v>0</v>
      </c>
      <c r="K541" s="217" t="s">
        <v>194</v>
      </c>
      <c r="L541" s="46"/>
      <c r="M541" s="222" t="s">
        <v>19</v>
      </c>
      <c r="N541" s="223" t="s">
        <v>44</v>
      </c>
      <c r="O541" s="86"/>
      <c r="P541" s="224">
        <f>O541*H541</f>
        <v>0</v>
      </c>
      <c r="Q541" s="224">
        <v>0</v>
      </c>
      <c r="R541" s="224">
        <f>Q541*H541</f>
        <v>0</v>
      </c>
      <c r="S541" s="224">
        <v>0</v>
      </c>
      <c r="T541" s="225">
        <f>S541*H541</f>
        <v>0</v>
      </c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R541" s="226" t="s">
        <v>342</v>
      </c>
      <c r="AT541" s="226" t="s">
        <v>190</v>
      </c>
      <c r="AU541" s="226" t="s">
        <v>82</v>
      </c>
      <c r="AY541" s="19" t="s">
        <v>188</v>
      </c>
      <c r="BE541" s="227">
        <f>IF(N541="základní",J541,0)</f>
        <v>0</v>
      </c>
      <c r="BF541" s="227">
        <f>IF(N541="snížená",J541,0)</f>
        <v>0</v>
      </c>
      <c r="BG541" s="227">
        <f>IF(N541="zákl. přenesená",J541,0)</f>
        <v>0</v>
      </c>
      <c r="BH541" s="227">
        <f>IF(N541="sníž. přenesená",J541,0)</f>
        <v>0</v>
      </c>
      <c r="BI541" s="227">
        <f>IF(N541="nulová",J541,0)</f>
        <v>0</v>
      </c>
      <c r="BJ541" s="19" t="s">
        <v>80</v>
      </c>
      <c r="BK541" s="227">
        <f>ROUND(I541*H541,2)</f>
        <v>0</v>
      </c>
      <c r="BL541" s="19" t="s">
        <v>342</v>
      </c>
      <c r="BM541" s="226" t="s">
        <v>1245</v>
      </c>
    </row>
    <row r="542" s="2" customFormat="1">
      <c r="A542" s="40"/>
      <c r="B542" s="41"/>
      <c r="C542" s="42"/>
      <c r="D542" s="228" t="s">
        <v>196</v>
      </c>
      <c r="E542" s="42"/>
      <c r="F542" s="229" t="s">
        <v>1246</v>
      </c>
      <c r="G542" s="42"/>
      <c r="H542" s="42"/>
      <c r="I542" s="230"/>
      <c r="J542" s="42"/>
      <c r="K542" s="42"/>
      <c r="L542" s="46"/>
      <c r="M542" s="231"/>
      <c r="N542" s="232"/>
      <c r="O542" s="86"/>
      <c r="P542" s="86"/>
      <c r="Q542" s="86"/>
      <c r="R542" s="86"/>
      <c r="S542" s="86"/>
      <c r="T542" s="87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T542" s="19" t="s">
        <v>196</v>
      </c>
      <c r="AU542" s="19" t="s">
        <v>82</v>
      </c>
    </row>
    <row r="543" s="12" customFormat="1" ht="22.8" customHeight="1">
      <c r="A543" s="12"/>
      <c r="B543" s="199"/>
      <c r="C543" s="200"/>
      <c r="D543" s="201" t="s">
        <v>72</v>
      </c>
      <c r="E543" s="213" t="s">
        <v>1247</v>
      </c>
      <c r="F543" s="213" t="s">
        <v>1248</v>
      </c>
      <c r="G543" s="200"/>
      <c r="H543" s="200"/>
      <c r="I543" s="203"/>
      <c r="J543" s="214">
        <f>BK543</f>
        <v>0</v>
      </c>
      <c r="K543" s="200"/>
      <c r="L543" s="205"/>
      <c r="M543" s="206"/>
      <c r="N543" s="207"/>
      <c r="O543" s="207"/>
      <c r="P543" s="208">
        <f>SUM(P544:P597)</f>
        <v>0</v>
      </c>
      <c r="Q543" s="207"/>
      <c r="R543" s="208">
        <f>SUM(R544:R597)</f>
        <v>2.7656481999999998</v>
      </c>
      <c r="S543" s="207"/>
      <c r="T543" s="209">
        <f>SUM(T544:T597)</f>
        <v>0</v>
      </c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R543" s="210" t="s">
        <v>82</v>
      </c>
      <c r="AT543" s="211" t="s">
        <v>72</v>
      </c>
      <c r="AU543" s="211" t="s">
        <v>80</v>
      </c>
      <c r="AY543" s="210" t="s">
        <v>188</v>
      </c>
      <c r="BK543" s="212">
        <f>SUM(BK544:BK597)</f>
        <v>0</v>
      </c>
    </row>
    <row r="544" s="2" customFormat="1" ht="33" customHeight="1">
      <c r="A544" s="40"/>
      <c r="B544" s="41"/>
      <c r="C544" s="215" t="s">
        <v>1018</v>
      </c>
      <c r="D544" s="215" t="s">
        <v>190</v>
      </c>
      <c r="E544" s="216" t="s">
        <v>1249</v>
      </c>
      <c r="F544" s="217" t="s">
        <v>1250</v>
      </c>
      <c r="G544" s="218" t="s">
        <v>243</v>
      </c>
      <c r="H544" s="219">
        <v>13.542</v>
      </c>
      <c r="I544" s="220"/>
      <c r="J544" s="221">
        <f>ROUND(I544*H544,2)</f>
        <v>0</v>
      </c>
      <c r="K544" s="217" t="s">
        <v>415</v>
      </c>
      <c r="L544" s="46"/>
      <c r="M544" s="222" t="s">
        <v>19</v>
      </c>
      <c r="N544" s="223" t="s">
        <v>44</v>
      </c>
      <c r="O544" s="86"/>
      <c r="P544" s="224">
        <f>O544*H544</f>
        <v>0</v>
      </c>
      <c r="Q544" s="224">
        <v>0.028750000000000001</v>
      </c>
      <c r="R544" s="224">
        <f>Q544*H544</f>
        <v>0.38933250000000003</v>
      </c>
      <c r="S544" s="224">
        <v>0</v>
      </c>
      <c r="T544" s="225">
        <f>S544*H544</f>
        <v>0</v>
      </c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R544" s="226" t="s">
        <v>342</v>
      </c>
      <c r="AT544" s="226" t="s">
        <v>190</v>
      </c>
      <c r="AU544" s="226" t="s">
        <v>82</v>
      </c>
      <c r="AY544" s="19" t="s">
        <v>188</v>
      </c>
      <c r="BE544" s="227">
        <f>IF(N544="základní",J544,0)</f>
        <v>0</v>
      </c>
      <c r="BF544" s="227">
        <f>IF(N544="snížená",J544,0)</f>
        <v>0</v>
      </c>
      <c r="BG544" s="227">
        <f>IF(N544="zákl. přenesená",J544,0)</f>
        <v>0</v>
      </c>
      <c r="BH544" s="227">
        <f>IF(N544="sníž. přenesená",J544,0)</f>
        <v>0</v>
      </c>
      <c r="BI544" s="227">
        <f>IF(N544="nulová",J544,0)</f>
        <v>0</v>
      </c>
      <c r="BJ544" s="19" t="s">
        <v>80</v>
      </c>
      <c r="BK544" s="227">
        <f>ROUND(I544*H544,2)</f>
        <v>0</v>
      </c>
      <c r="BL544" s="19" t="s">
        <v>342</v>
      </c>
      <c r="BM544" s="226" t="s">
        <v>1251</v>
      </c>
    </row>
    <row r="545" s="13" customFormat="1">
      <c r="A545" s="13"/>
      <c r="B545" s="233"/>
      <c r="C545" s="234"/>
      <c r="D545" s="235" t="s">
        <v>198</v>
      </c>
      <c r="E545" s="236" t="s">
        <v>19</v>
      </c>
      <c r="F545" s="237" t="s">
        <v>1156</v>
      </c>
      <c r="G545" s="234"/>
      <c r="H545" s="236" t="s">
        <v>19</v>
      </c>
      <c r="I545" s="238"/>
      <c r="J545" s="234"/>
      <c r="K545" s="234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198</v>
      </c>
      <c r="AU545" s="243" t="s">
        <v>82</v>
      </c>
      <c r="AV545" s="13" t="s">
        <v>80</v>
      </c>
      <c r="AW545" s="13" t="s">
        <v>35</v>
      </c>
      <c r="AX545" s="13" t="s">
        <v>73</v>
      </c>
      <c r="AY545" s="243" t="s">
        <v>188</v>
      </c>
    </row>
    <row r="546" s="13" customFormat="1">
      <c r="A546" s="13"/>
      <c r="B546" s="233"/>
      <c r="C546" s="234"/>
      <c r="D546" s="235" t="s">
        <v>198</v>
      </c>
      <c r="E546" s="236" t="s">
        <v>19</v>
      </c>
      <c r="F546" s="237" t="s">
        <v>1157</v>
      </c>
      <c r="G546" s="234"/>
      <c r="H546" s="236" t="s">
        <v>19</v>
      </c>
      <c r="I546" s="238"/>
      <c r="J546" s="234"/>
      <c r="K546" s="234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198</v>
      </c>
      <c r="AU546" s="243" t="s">
        <v>82</v>
      </c>
      <c r="AV546" s="13" t="s">
        <v>80</v>
      </c>
      <c r="AW546" s="13" t="s">
        <v>35</v>
      </c>
      <c r="AX546" s="13" t="s">
        <v>73</v>
      </c>
      <c r="AY546" s="243" t="s">
        <v>188</v>
      </c>
    </row>
    <row r="547" s="14" customFormat="1">
      <c r="A547" s="14"/>
      <c r="B547" s="244"/>
      <c r="C547" s="245"/>
      <c r="D547" s="235" t="s">
        <v>198</v>
      </c>
      <c r="E547" s="246" t="s">
        <v>19</v>
      </c>
      <c r="F547" s="247" t="s">
        <v>1252</v>
      </c>
      <c r="G547" s="245"/>
      <c r="H547" s="248">
        <v>13.542</v>
      </c>
      <c r="I547" s="249"/>
      <c r="J547" s="245"/>
      <c r="K547" s="245"/>
      <c r="L547" s="250"/>
      <c r="M547" s="251"/>
      <c r="N547" s="252"/>
      <c r="O547" s="252"/>
      <c r="P547" s="252"/>
      <c r="Q547" s="252"/>
      <c r="R547" s="252"/>
      <c r="S547" s="252"/>
      <c r="T547" s="253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4" t="s">
        <v>198</v>
      </c>
      <c r="AU547" s="254" t="s">
        <v>82</v>
      </c>
      <c r="AV547" s="14" t="s">
        <v>82</v>
      </c>
      <c r="AW547" s="14" t="s">
        <v>35</v>
      </c>
      <c r="AX547" s="14" t="s">
        <v>73</v>
      </c>
      <c r="AY547" s="254" t="s">
        <v>188</v>
      </c>
    </row>
    <row r="548" s="15" customFormat="1">
      <c r="A548" s="15"/>
      <c r="B548" s="255"/>
      <c r="C548" s="256"/>
      <c r="D548" s="235" t="s">
        <v>198</v>
      </c>
      <c r="E548" s="257" t="s">
        <v>19</v>
      </c>
      <c r="F548" s="258" t="s">
        <v>229</v>
      </c>
      <c r="G548" s="256"/>
      <c r="H548" s="259">
        <v>13.542</v>
      </c>
      <c r="I548" s="260"/>
      <c r="J548" s="256"/>
      <c r="K548" s="256"/>
      <c r="L548" s="261"/>
      <c r="M548" s="262"/>
      <c r="N548" s="263"/>
      <c r="O548" s="263"/>
      <c r="P548" s="263"/>
      <c r="Q548" s="263"/>
      <c r="R548" s="263"/>
      <c r="S548" s="263"/>
      <c r="T548" s="264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T548" s="265" t="s">
        <v>198</v>
      </c>
      <c r="AU548" s="265" t="s">
        <v>82</v>
      </c>
      <c r="AV548" s="15" t="s">
        <v>135</v>
      </c>
      <c r="AW548" s="15" t="s">
        <v>35</v>
      </c>
      <c r="AX548" s="15" t="s">
        <v>80</v>
      </c>
      <c r="AY548" s="265" t="s">
        <v>188</v>
      </c>
    </row>
    <row r="549" s="2" customFormat="1" ht="33" customHeight="1">
      <c r="A549" s="40"/>
      <c r="B549" s="41"/>
      <c r="C549" s="215" t="s">
        <v>1024</v>
      </c>
      <c r="D549" s="215" t="s">
        <v>190</v>
      </c>
      <c r="E549" s="216" t="s">
        <v>1253</v>
      </c>
      <c r="F549" s="217" t="s">
        <v>1254</v>
      </c>
      <c r="G549" s="218" t="s">
        <v>243</v>
      </c>
      <c r="H549" s="219">
        <v>66.219999999999999</v>
      </c>
      <c r="I549" s="220"/>
      <c r="J549" s="221">
        <f>ROUND(I549*H549,2)</f>
        <v>0</v>
      </c>
      <c r="K549" s="217" t="s">
        <v>194</v>
      </c>
      <c r="L549" s="46"/>
      <c r="M549" s="222" t="s">
        <v>19</v>
      </c>
      <c r="N549" s="223" t="s">
        <v>44</v>
      </c>
      <c r="O549" s="86"/>
      <c r="P549" s="224">
        <f>O549*H549</f>
        <v>0</v>
      </c>
      <c r="Q549" s="224">
        <v>0.03209</v>
      </c>
      <c r="R549" s="224">
        <f>Q549*H549</f>
        <v>2.1249997999999999</v>
      </c>
      <c r="S549" s="224">
        <v>0</v>
      </c>
      <c r="T549" s="225">
        <f>S549*H549</f>
        <v>0</v>
      </c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R549" s="226" t="s">
        <v>342</v>
      </c>
      <c r="AT549" s="226" t="s">
        <v>190</v>
      </c>
      <c r="AU549" s="226" t="s">
        <v>82</v>
      </c>
      <c r="AY549" s="19" t="s">
        <v>188</v>
      </c>
      <c r="BE549" s="227">
        <f>IF(N549="základní",J549,0)</f>
        <v>0</v>
      </c>
      <c r="BF549" s="227">
        <f>IF(N549="snížená",J549,0)</f>
        <v>0</v>
      </c>
      <c r="BG549" s="227">
        <f>IF(N549="zákl. přenesená",J549,0)</f>
        <v>0</v>
      </c>
      <c r="BH549" s="227">
        <f>IF(N549="sníž. přenesená",J549,0)</f>
        <v>0</v>
      </c>
      <c r="BI549" s="227">
        <f>IF(N549="nulová",J549,0)</f>
        <v>0</v>
      </c>
      <c r="BJ549" s="19" t="s">
        <v>80</v>
      </c>
      <c r="BK549" s="227">
        <f>ROUND(I549*H549,2)</f>
        <v>0</v>
      </c>
      <c r="BL549" s="19" t="s">
        <v>342</v>
      </c>
      <c r="BM549" s="226" t="s">
        <v>1255</v>
      </c>
    </row>
    <row r="550" s="2" customFormat="1">
      <c r="A550" s="40"/>
      <c r="B550" s="41"/>
      <c r="C550" s="42"/>
      <c r="D550" s="228" t="s">
        <v>196</v>
      </c>
      <c r="E550" s="42"/>
      <c r="F550" s="229" t="s">
        <v>1256</v>
      </c>
      <c r="G550" s="42"/>
      <c r="H550" s="42"/>
      <c r="I550" s="230"/>
      <c r="J550" s="42"/>
      <c r="K550" s="42"/>
      <c r="L550" s="46"/>
      <c r="M550" s="231"/>
      <c r="N550" s="232"/>
      <c r="O550" s="86"/>
      <c r="P550" s="86"/>
      <c r="Q550" s="86"/>
      <c r="R550" s="86"/>
      <c r="S550" s="86"/>
      <c r="T550" s="87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T550" s="19" t="s">
        <v>196</v>
      </c>
      <c r="AU550" s="19" t="s">
        <v>82</v>
      </c>
    </row>
    <row r="551" s="13" customFormat="1">
      <c r="A551" s="13"/>
      <c r="B551" s="233"/>
      <c r="C551" s="234"/>
      <c r="D551" s="235" t="s">
        <v>198</v>
      </c>
      <c r="E551" s="236" t="s">
        <v>19</v>
      </c>
      <c r="F551" s="237" t="s">
        <v>1195</v>
      </c>
      <c r="G551" s="234"/>
      <c r="H551" s="236" t="s">
        <v>19</v>
      </c>
      <c r="I551" s="238"/>
      <c r="J551" s="234"/>
      <c r="K551" s="234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198</v>
      </c>
      <c r="AU551" s="243" t="s">
        <v>82</v>
      </c>
      <c r="AV551" s="13" t="s">
        <v>80</v>
      </c>
      <c r="AW551" s="13" t="s">
        <v>35</v>
      </c>
      <c r="AX551" s="13" t="s">
        <v>73</v>
      </c>
      <c r="AY551" s="243" t="s">
        <v>188</v>
      </c>
    </row>
    <row r="552" s="14" customFormat="1">
      <c r="A552" s="14"/>
      <c r="B552" s="244"/>
      <c r="C552" s="245"/>
      <c r="D552" s="235" t="s">
        <v>198</v>
      </c>
      <c r="E552" s="246" t="s">
        <v>19</v>
      </c>
      <c r="F552" s="247" t="s">
        <v>1257</v>
      </c>
      <c r="G552" s="245"/>
      <c r="H552" s="248">
        <v>17.503</v>
      </c>
      <c r="I552" s="249"/>
      <c r="J552" s="245"/>
      <c r="K552" s="245"/>
      <c r="L552" s="250"/>
      <c r="M552" s="251"/>
      <c r="N552" s="252"/>
      <c r="O552" s="252"/>
      <c r="P552" s="252"/>
      <c r="Q552" s="252"/>
      <c r="R552" s="252"/>
      <c r="S552" s="252"/>
      <c r="T552" s="253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4" t="s">
        <v>198</v>
      </c>
      <c r="AU552" s="254" t="s">
        <v>82</v>
      </c>
      <c r="AV552" s="14" t="s">
        <v>82</v>
      </c>
      <c r="AW552" s="14" t="s">
        <v>35</v>
      </c>
      <c r="AX552" s="14" t="s">
        <v>73</v>
      </c>
      <c r="AY552" s="254" t="s">
        <v>188</v>
      </c>
    </row>
    <row r="553" s="14" customFormat="1">
      <c r="A553" s="14"/>
      <c r="B553" s="244"/>
      <c r="C553" s="245"/>
      <c r="D553" s="235" t="s">
        <v>198</v>
      </c>
      <c r="E553" s="246" t="s">
        <v>19</v>
      </c>
      <c r="F553" s="247" t="s">
        <v>1258</v>
      </c>
      <c r="G553" s="245"/>
      <c r="H553" s="248">
        <v>11.130000000000001</v>
      </c>
      <c r="I553" s="249"/>
      <c r="J553" s="245"/>
      <c r="K553" s="245"/>
      <c r="L553" s="250"/>
      <c r="M553" s="251"/>
      <c r="N553" s="252"/>
      <c r="O553" s="252"/>
      <c r="P553" s="252"/>
      <c r="Q553" s="252"/>
      <c r="R553" s="252"/>
      <c r="S553" s="252"/>
      <c r="T553" s="253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4" t="s">
        <v>198</v>
      </c>
      <c r="AU553" s="254" t="s">
        <v>82</v>
      </c>
      <c r="AV553" s="14" t="s">
        <v>82</v>
      </c>
      <c r="AW553" s="14" t="s">
        <v>35</v>
      </c>
      <c r="AX553" s="14" t="s">
        <v>73</v>
      </c>
      <c r="AY553" s="254" t="s">
        <v>188</v>
      </c>
    </row>
    <row r="554" s="14" customFormat="1">
      <c r="A554" s="14"/>
      <c r="B554" s="244"/>
      <c r="C554" s="245"/>
      <c r="D554" s="235" t="s">
        <v>198</v>
      </c>
      <c r="E554" s="246" t="s">
        <v>19</v>
      </c>
      <c r="F554" s="247" t="s">
        <v>1165</v>
      </c>
      <c r="G554" s="245"/>
      <c r="H554" s="248">
        <v>-1.7729999999999999</v>
      </c>
      <c r="I554" s="249"/>
      <c r="J554" s="245"/>
      <c r="K554" s="245"/>
      <c r="L554" s="250"/>
      <c r="M554" s="251"/>
      <c r="N554" s="252"/>
      <c r="O554" s="252"/>
      <c r="P554" s="252"/>
      <c r="Q554" s="252"/>
      <c r="R554" s="252"/>
      <c r="S554" s="252"/>
      <c r="T554" s="253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4" t="s">
        <v>198</v>
      </c>
      <c r="AU554" s="254" t="s">
        <v>82</v>
      </c>
      <c r="AV554" s="14" t="s">
        <v>82</v>
      </c>
      <c r="AW554" s="14" t="s">
        <v>35</v>
      </c>
      <c r="AX554" s="14" t="s">
        <v>73</v>
      </c>
      <c r="AY554" s="254" t="s">
        <v>188</v>
      </c>
    </row>
    <row r="555" s="14" customFormat="1">
      <c r="A555" s="14"/>
      <c r="B555" s="244"/>
      <c r="C555" s="245"/>
      <c r="D555" s="235" t="s">
        <v>198</v>
      </c>
      <c r="E555" s="246" t="s">
        <v>19</v>
      </c>
      <c r="F555" s="247" t="s">
        <v>1054</v>
      </c>
      <c r="G555" s="245"/>
      <c r="H555" s="248">
        <v>3.4449999999999998</v>
      </c>
      <c r="I555" s="249"/>
      <c r="J555" s="245"/>
      <c r="K555" s="245"/>
      <c r="L555" s="250"/>
      <c r="M555" s="251"/>
      <c r="N555" s="252"/>
      <c r="O555" s="252"/>
      <c r="P555" s="252"/>
      <c r="Q555" s="252"/>
      <c r="R555" s="252"/>
      <c r="S555" s="252"/>
      <c r="T555" s="253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4" t="s">
        <v>198</v>
      </c>
      <c r="AU555" s="254" t="s">
        <v>82</v>
      </c>
      <c r="AV555" s="14" t="s">
        <v>82</v>
      </c>
      <c r="AW555" s="14" t="s">
        <v>35</v>
      </c>
      <c r="AX555" s="14" t="s">
        <v>73</v>
      </c>
      <c r="AY555" s="254" t="s">
        <v>188</v>
      </c>
    </row>
    <row r="556" s="14" customFormat="1">
      <c r="A556" s="14"/>
      <c r="B556" s="244"/>
      <c r="C556" s="245"/>
      <c r="D556" s="235" t="s">
        <v>198</v>
      </c>
      <c r="E556" s="246" t="s">
        <v>19</v>
      </c>
      <c r="F556" s="247" t="s">
        <v>1165</v>
      </c>
      <c r="G556" s="245"/>
      <c r="H556" s="248">
        <v>-1.7729999999999999</v>
      </c>
      <c r="I556" s="249"/>
      <c r="J556" s="245"/>
      <c r="K556" s="245"/>
      <c r="L556" s="250"/>
      <c r="M556" s="251"/>
      <c r="N556" s="252"/>
      <c r="O556" s="252"/>
      <c r="P556" s="252"/>
      <c r="Q556" s="252"/>
      <c r="R556" s="252"/>
      <c r="S556" s="252"/>
      <c r="T556" s="253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4" t="s">
        <v>198</v>
      </c>
      <c r="AU556" s="254" t="s">
        <v>82</v>
      </c>
      <c r="AV556" s="14" t="s">
        <v>82</v>
      </c>
      <c r="AW556" s="14" t="s">
        <v>35</v>
      </c>
      <c r="AX556" s="14" t="s">
        <v>73</v>
      </c>
      <c r="AY556" s="254" t="s">
        <v>188</v>
      </c>
    </row>
    <row r="557" s="14" customFormat="1">
      <c r="A557" s="14"/>
      <c r="B557" s="244"/>
      <c r="C557" s="245"/>
      <c r="D557" s="235" t="s">
        <v>198</v>
      </c>
      <c r="E557" s="246" t="s">
        <v>19</v>
      </c>
      <c r="F557" s="247" t="s">
        <v>1259</v>
      </c>
      <c r="G557" s="245"/>
      <c r="H557" s="248">
        <v>5.6710000000000003</v>
      </c>
      <c r="I557" s="249"/>
      <c r="J557" s="245"/>
      <c r="K557" s="245"/>
      <c r="L557" s="250"/>
      <c r="M557" s="251"/>
      <c r="N557" s="252"/>
      <c r="O557" s="252"/>
      <c r="P557" s="252"/>
      <c r="Q557" s="252"/>
      <c r="R557" s="252"/>
      <c r="S557" s="252"/>
      <c r="T557" s="253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4" t="s">
        <v>198</v>
      </c>
      <c r="AU557" s="254" t="s">
        <v>82</v>
      </c>
      <c r="AV557" s="14" t="s">
        <v>82</v>
      </c>
      <c r="AW557" s="14" t="s">
        <v>35</v>
      </c>
      <c r="AX557" s="14" t="s">
        <v>73</v>
      </c>
      <c r="AY557" s="254" t="s">
        <v>188</v>
      </c>
    </row>
    <row r="558" s="14" customFormat="1">
      <c r="A558" s="14"/>
      <c r="B558" s="244"/>
      <c r="C558" s="245"/>
      <c r="D558" s="235" t="s">
        <v>198</v>
      </c>
      <c r="E558" s="246" t="s">
        <v>19</v>
      </c>
      <c r="F558" s="247" t="s">
        <v>1260</v>
      </c>
      <c r="G558" s="245"/>
      <c r="H558" s="248">
        <v>11.872</v>
      </c>
      <c r="I558" s="249"/>
      <c r="J558" s="245"/>
      <c r="K558" s="245"/>
      <c r="L558" s="250"/>
      <c r="M558" s="251"/>
      <c r="N558" s="252"/>
      <c r="O558" s="252"/>
      <c r="P558" s="252"/>
      <c r="Q558" s="252"/>
      <c r="R558" s="252"/>
      <c r="S558" s="252"/>
      <c r="T558" s="253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4" t="s">
        <v>198</v>
      </c>
      <c r="AU558" s="254" t="s">
        <v>82</v>
      </c>
      <c r="AV558" s="14" t="s">
        <v>82</v>
      </c>
      <c r="AW558" s="14" t="s">
        <v>35</v>
      </c>
      <c r="AX558" s="14" t="s">
        <v>73</v>
      </c>
      <c r="AY558" s="254" t="s">
        <v>188</v>
      </c>
    </row>
    <row r="559" s="14" customFormat="1">
      <c r="A559" s="14"/>
      <c r="B559" s="244"/>
      <c r="C559" s="245"/>
      <c r="D559" s="235" t="s">
        <v>198</v>
      </c>
      <c r="E559" s="246" t="s">
        <v>19</v>
      </c>
      <c r="F559" s="247" t="s">
        <v>1261</v>
      </c>
      <c r="G559" s="245"/>
      <c r="H559" s="248">
        <v>7.0490000000000004</v>
      </c>
      <c r="I559" s="249"/>
      <c r="J559" s="245"/>
      <c r="K559" s="245"/>
      <c r="L559" s="250"/>
      <c r="M559" s="251"/>
      <c r="N559" s="252"/>
      <c r="O559" s="252"/>
      <c r="P559" s="252"/>
      <c r="Q559" s="252"/>
      <c r="R559" s="252"/>
      <c r="S559" s="252"/>
      <c r="T559" s="253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4" t="s">
        <v>198</v>
      </c>
      <c r="AU559" s="254" t="s">
        <v>82</v>
      </c>
      <c r="AV559" s="14" t="s">
        <v>82</v>
      </c>
      <c r="AW559" s="14" t="s">
        <v>35</v>
      </c>
      <c r="AX559" s="14" t="s">
        <v>73</v>
      </c>
      <c r="AY559" s="254" t="s">
        <v>188</v>
      </c>
    </row>
    <row r="560" s="14" customFormat="1">
      <c r="A560" s="14"/>
      <c r="B560" s="244"/>
      <c r="C560" s="245"/>
      <c r="D560" s="235" t="s">
        <v>198</v>
      </c>
      <c r="E560" s="246" t="s">
        <v>19</v>
      </c>
      <c r="F560" s="247" t="s">
        <v>1260</v>
      </c>
      <c r="G560" s="245"/>
      <c r="H560" s="248">
        <v>11.872</v>
      </c>
      <c r="I560" s="249"/>
      <c r="J560" s="245"/>
      <c r="K560" s="245"/>
      <c r="L560" s="250"/>
      <c r="M560" s="251"/>
      <c r="N560" s="252"/>
      <c r="O560" s="252"/>
      <c r="P560" s="252"/>
      <c r="Q560" s="252"/>
      <c r="R560" s="252"/>
      <c r="S560" s="252"/>
      <c r="T560" s="253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4" t="s">
        <v>198</v>
      </c>
      <c r="AU560" s="254" t="s">
        <v>82</v>
      </c>
      <c r="AV560" s="14" t="s">
        <v>82</v>
      </c>
      <c r="AW560" s="14" t="s">
        <v>35</v>
      </c>
      <c r="AX560" s="14" t="s">
        <v>73</v>
      </c>
      <c r="AY560" s="254" t="s">
        <v>188</v>
      </c>
    </row>
    <row r="561" s="14" customFormat="1">
      <c r="A561" s="14"/>
      <c r="B561" s="244"/>
      <c r="C561" s="245"/>
      <c r="D561" s="235" t="s">
        <v>198</v>
      </c>
      <c r="E561" s="246" t="s">
        <v>19</v>
      </c>
      <c r="F561" s="247" t="s">
        <v>1165</v>
      </c>
      <c r="G561" s="245"/>
      <c r="H561" s="248">
        <v>-1.7729999999999999</v>
      </c>
      <c r="I561" s="249"/>
      <c r="J561" s="245"/>
      <c r="K561" s="245"/>
      <c r="L561" s="250"/>
      <c r="M561" s="251"/>
      <c r="N561" s="252"/>
      <c r="O561" s="252"/>
      <c r="P561" s="252"/>
      <c r="Q561" s="252"/>
      <c r="R561" s="252"/>
      <c r="S561" s="252"/>
      <c r="T561" s="253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4" t="s">
        <v>198</v>
      </c>
      <c r="AU561" s="254" t="s">
        <v>82</v>
      </c>
      <c r="AV561" s="14" t="s">
        <v>82</v>
      </c>
      <c r="AW561" s="14" t="s">
        <v>35</v>
      </c>
      <c r="AX561" s="14" t="s">
        <v>73</v>
      </c>
      <c r="AY561" s="254" t="s">
        <v>188</v>
      </c>
    </row>
    <row r="562" s="14" customFormat="1">
      <c r="A562" s="14"/>
      <c r="B562" s="244"/>
      <c r="C562" s="245"/>
      <c r="D562" s="235" t="s">
        <v>198</v>
      </c>
      <c r="E562" s="246" t="s">
        <v>19</v>
      </c>
      <c r="F562" s="247" t="s">
        <v>1262</v>
      </c>
      <c r="G562" s="245"/>
      <c r="H562" s="248">
        <v>4.7699999999999996</v>
      </c>
      <c r="I562" s="249"/>
      <c r="J562" s="245"/>
      <c r="K562" s="245"/>
      <c r="L562" s="250"/>
      <c r="M562" s="251"/>
      <c r="N562" s="252"/>
      <c r="O562" s="252"/>
      <c r="P562" s="252"/>
      <c r="Q562" s="252"/>
      <c r="R562" s="252"/>
      <c r="S562" s="252"/>
      <c r="T562" s="253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4" t="s">
        <v>198</v>
      </c>
      <c r="AU562" s="254" t="s">
        <v>82</v>
      </c>
      <c r="AV562" s="14" t="s">
        <v>82</v>
      </c>
      <c r="AW562" s="14" t="s">
        <v>35</v>
      </c>
      <c r="AX562" s="14" t="s">
        <v>73</v>
      </c>
      <c r="AY562" s="254" t="s">
        <v>188</v>
      </c>
    </row>
    <row r="563" s="14" customFormat="1">
      <c r="A563" s="14"/>
      <c r="B563" s="244"/>
      <c r="C563" s="245"/>
      <c r="D563" s="235" t="s">
        <v>198</v>
      </c>
      <c r="E563" s="246" t="s">
        <v>19</v>
      </c>
      <c r="F563" s="247" t="s">
        <v>1165</v>
      </c>
      <c r="G563" s="245"/>
      <c r="H563" s="248">
        <v>-1.7729999999999999</v>
      </c>
      <c r="I563" s="249"/>
      <c r="J563" s="245"/>
      <c r="K563" s="245"/>
      <c r="L563" s="250"/>
      <c r="M563" s="251"/>
      <c r="N563" s="252"/>
      <c r="O563" s="252"/>
      <c r="P563" s="252"/>
      <c r="Q563" s="252"/>
      <c r="R563" s="252"/>
      <c r="S563" s="252"/>
      <c r="T563" s="253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4" t="s">
        <v>198</v>
      </c>
      <c r="AU563" s="254" t="s">
        <v>82</v>
      </c>
      <c r="AV563" s="14" t="s">
        <v>82</v>
      </c>
      <c r="AW563" s="14" t="s">
        <v>35</v>
      </c>
      <c r="AX563" s="14" t="s">
        <v>73</v>
      </c>
      <c r="AY563" s="254" t="s">
        <v>188</v>
      </c>
    </row>
    <row r="564" s="15" customFormat="1">
      <c r="A564" s="15"/>
      <c r="B564" s="255"/>
      <c r="C564" s="256"/>
      <c r="D564" s="235" t="s">
        <v>198</v>
      </c>
      <c r="E564" s="257" t="s">
        <v>19</v>
      </c>
      <c r="F564" s="258" t="s">
        <v>229</v>
      </c>
      <c r="G564" s="256"/>
      <c r="H564" s="259">
        <v>66.220000000000013</v>
      </c>
      <c r="I564" s="260"/>
      <c r="J564" s="256"/>
      <c r="K564" s="256"/>
      <c r="L564" s="261"/>
      <c r="M564" s="262"/>
      <c r="N564" s="263"/>
      <c r="O564" s="263"/>
      <c r="P564" s="263"/>
      <c r="Q564" s="263"/>
      <c r="R564" s="263"/>
      <c r="S564" s="263"/>
      <c r="T564" s="264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T564" s="265" t="s">
        <v>198</v>
      </c>
      <c r="AU564" s="265" t="s">
        <v>82</v>
      </c>
      <c r="AV564" s="15" t="s">
        <v>135</v>
      </c>
      <c r="AW564" s="15" t="s">
        <v>35</v>
      </c>
      <c r="AX564" s="15" t="s">
        <v>80</v>
      </c>
      <c r="AY564" s="265" t="s">
        <v>188</v>
      </c>
    </row>
    <row r="565" s="2" customFormat="1" ht="24.15" customHeight="1">
      <c r="A565" s="40"/>
      <c r="B565" s="41"/>
      <c r="C565" s="215" t="s">
        <v>1030</v>
      </c>
      <c r="D565" s="215" t="s">
        <v>190</v>
      </c>
      <c r="E565" s="216" t="s">
        <v>1263</v>
      </c>
      <c r="F565" s="217" t="s">
        <v>1264</v>
      </c>
      <c r="G565" s="218" t="s">
        <v>243</v>
      </c>
      <c r="H565" s="219">
        <v>87.552999999999997</v>
      </c>
      <c r="I565" s="220"/>
      <c r="J565" s="221">
        <f>ROUND(I565*H565,2)</f>
        <v>0</v>
      </c>
      <c r="K565" s="217" t="s">
        <v>194</v>
      </c>
      <c r="L565" s="46"/>
      <c r="M565" s="222" t="s">
        <v>19</v>
      </c>
      <c r="N565" s="223" t="s">
        <v>44</v>
      </c>
      <c r="O565" s="86"/>
      <c r="P565" s="224">
        <f>O565*H565</f>
        <v>0</v>
      </c>
      <c r="Q565" s="224">
        <v>0.00020000000000000001</v>
      </c>
      <c r="R565" s="224">
        <f>Q565*H565</f>
        <v>0.017510600000000001</v>
      </c>
      <c r="S565" s="224">
        <v>0</v>
      </c>
      <c r="T565" s="225">
        <f>S565*H565</f>
        <v>0</v>
      </c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R565" s="226" t="s">
        <v>342</v>
      </c>
      <c r="AT565" s="226" t="s">
        <v>190</v>
      </c>
      <c r="AU565" s="226" t="s">
        <v>82</v>
      </c>
      <c r="AY565" s="19" t="s">
        <v>188</v>
      </c>
      <c r="BE565" s="227">
        <f>IF(N565="základní",J565,0)</f>
        <v>0</v>
      </c>
      <c r="BF565" s="227">
        <f>IF(N565="snížená",J565,0)</f>
        <v>0</v>
      </c>
      <c r="BG565" s="227">
        <f>IF(N565="zákl. přenesená",J565,0)</f>
        <v>0</v>
      </c>
      <c r="BH565" s="227">
        <f>IF(N565="sníž. přenesená",J565,0)</f>
        <v>0</v>
      </c>
      <c r="BI565" s="227">
        <f>IF(N565="nulová",J565,0)</f>
        <v>0</v>
      </c>
      <c r="BJ565" s="19" t="s">
        <v>80</v>
      </c>
      <c r="BK565" s="227">
        <f>ROUND(I565*H565,2)</f>
        <v>0</v>
      </c>
      <c r="BL565" s="19" t="s">
        <v>342</v>
      </c>
      <c r="BM565" s="226" t="s">
        <v>1265</v>
      </c>
    </row>
    <row r="566" s="2" customFormat="1">
      <c r="A566" s="40"/>
      <c r="B566" s="41"/>
      <c r="C566" s="42"/>
      <c r="D566" s="228" t="s">
        <v>196</v>
      </c>
      <c r="E566" s="42"/>
      <c r="F566" s="229" t="s">
        <v>1266</v>
      </c>
      <c r="G566" s="42"/>
      <c r="H566" s="42"/>
      <c r="I566" s="230"/>
      <c r="J566" s="42"/>
      <c r="K566" s="42"/>
      <c r="L566" s="46"/>
      <c r="M566" s="231"/>
      <c r="N566" s="232"/>
      <c r="O566" s="86"/>
      <c r="P566" s="86"/>
      <c r="Q566" s="86"/>
      <c r="R566" s="86"/>
      <c r="S566" s="86"/>
      <c r="T566" s="87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T566" s="19" t="s">
        <v>196</v>
      </c>
      <c r="AU566" s="19" t="s">
        <v>82</v>
      </c>
    </row>
    <row r="567" s="14" customFormat="1">
      <c r="A567" s="14"/>
      <c r="B567" s="244"/>
      <c r="C567" s="245"/>
      <c r="D567" s="235" t="s">
        <v>198</v>
      </c>
      <c r="E567" s="246" t="s">
        <v>19</v>
      </c>
      <c r="F567" s="247" t="s">
        <v>1252</v>
      </c>
      <c r="G567" s="245"/>
      <c r="H567" s="248">
        <v>13.542</v>
      </c>
      <c r="I567" s="249"/>
      <c r="J567" s="245"/>
      <c r="K567" s="245"/>
      <c r="L567" s="250"/>
      <c r="M567" s="251"/>
      <c r="N567" s="252"/>
      <c r="O567" s="252"/>
      <c r="P567" s="252"/>
      <c r="Q567" s="252"/>
      <c r="R567" s="252"/>
      <c r="S567" s="252"/>
      <c r="T567" s="253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4" t="s">
        <v>198</v>
      </c>
      <c r="AU567" s="254" t="s">
        <v>82</v>
      </c>
      <c r="AV567" s="14" t="s">
        <v>82</v>
      </c>
      <c r="AW567" s="14" t="s">
        <v>35</v>
      </c>
      <c r="AX567" s="14" t="s">
        <v>73</v>
      </c>
      <c r="AY567" s="254" t="s">
        <v>188</v>
      </c>
    </row>
    <row r="568" s="14" customFormat="1">
      <c r="A568" s="14"/>
      <c r="B568" s="244"/>
      <c r="C568" s="245"/>
      <c r="D568" s="235" t="s">
        <v>198</v>
      </c>
      <c r="E568" s="246" t="s">
        <v>19</v>
      </c>
      <c r="F568" s="247" t="s">
        <v>1267</v>
      </c>
      <c r="G568" s="245"/>
      <c r="H568" s="248">
        <v>66.219999999999999</v>
      </c>
      <c r="I568" s="249"/>
      <c r="J568" s="245"/>
      <c r="K568" s="245"/>
      <c r="L568" s="250"/>
      <c r="M568" s="251"/>
      <c r="N568" s="252"/>
      <c r="O568" s="252"/>
      <c r="P568" s="252"/>
      <c r="Q568" s="252"/>
      <c r="R568" s="252"/>
      <c r="S568" s="252"/>
      <c r="T568" s="253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4" t="s">
        <v>198</v>
      </c>
      <c r="AU568" s="254" t="s">
        <v>82</v>
      </c>
      <c r="AV568" s="14" t="s">
        <v>82</v>
      </c>
      <c r="AW568" s="14" t="s">
        <v>35</v>
      </c>
      <c r="AX568" s="14" t="s">
        <v>73</v>
      </c>
      <c r="AY568" s="254" t="s">
        <v>188</v>
      </c>
    </row>
    <row r="569" s="14" customFormat="1">
      <c r="A569" s="14"/>
      <c r="B569" s="244"/>
      <c r="C569" s="245"/>
      <c r="D569" s="235" t="s">
        <v>198</v>
      </c>
      <c r="E569" s="246" t="s">
        <v>19</v>
      </c>
      <c r="F569" s="247" t="s">
        <v>1268</v>
      </c>
      <c r="G569" s="245"/>
      <c r="H569" s="248">
        <v>1.5900000000000001</v>
      </c>
      <c r="I569" s="249"/>
      <c r="J569" s="245"/>
      <c r="K569" s="245"/>
      <c r="L569" s="250"/>
      <c r="M569" s="251"/>
      <c r="N569" s="252"/>
      <c r="O569" s="252"/>
      <c r="P569" s="252"/>
      <c r="Q569" s="252"/>
      <c r="R569" s="252"/>
      <c r="S569" s="252"/>
      <c r="T569" s="253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4" t="s">
        <v>198</v>
      </c>
      <c r="AU569" s="254" t="s">
        <v>82</v>
      </c>
      <c r="AV569" s="14" t="s">
        <v>82</v>
      </c>
      <c r="AW569" s="14" t="s">
        <v>35</v>
      </c>
      <c r="AX569" s="14" t="s">
        <v>73</v>
      </c>
      <c r="AY569" s="254" t="s">
        <v>188</v>
      </c>
    </row>
    <row r="570" s="14" customFormat="1">
      <c r="A570" s="14"/>
      <c r="B570" s="244"/>
      <c r="C570" s="245"/>
      <c r="D570" s="235" t="s">
        <v>198</v>
      </c>
      <c r="E570" s="246" t="s">
        <v>19</v>
      </c>
      <c r="F570" s="247" t="s">
        <v>1269</v>
      </c>
      <c r="G570" s="245"/>
      <c r="H570" s="248">
        <v>2.3849999999999998</v>
      </c>
      <c r="I570" s="249"/>
      <c r="J570" s="245"/>
      <c r="K570" s="245"/>
      <c r="L570" s="250"/>
      <c r="M570" s="251"/>
      <c r="N570" s="252"/>
      <c r="O570" s="252"/>
      <c r="P570" s="252"/>
      <c r="Q570" s="252"/>
      <c r="R570" s="252"/>
      <c r="S570" s="252"/>
      <c r="T570" s="253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4" t="s">
        <v>198</v>
      </c>
      <c r="AU570" s="254" t="s">
        <v>82</v>
      </c>
      <c r="AV570" s="14" t="s">
        <v>82</v>
      </c>
      <c r="AW570" s="14" t="s">
        <v>35</v>
      </c>
      <c r="AX570" s="14" t="s">
        <v>73</v>
      </c>
      <c r="AY570" s="254" t="s">
        <v>188</v>
      </c>
    </row>
    <row r="571" s="14" customFormat="1">
      <c r="A571" s="14"/>
      <c r="B571" s="244"/>
      <c r="C571" s="245"/>
      <c r="D571" s="235" t="s">
        <v>198</v>
      </c>
      <c r="E571" s="246" t="s">
        <v>19</v>
      </c>
      <c r="F571" s="247" t="s">
        <v>1270</v>
      </c>
      <c r="G571" s="245"/>
      <c r="H571" s="248">
        <v>3.8159999999999998</v>
      </c>
      <c r="I571" s="249"/>
      <c r="J571" s="245"/>
      <c r="K571" s="245"/>
      <c r="L571" s="250"/>
      <c r="M571" s="251"/>
      <c r="N571" s="252"/>
      <c r="O571" s="252"/>
      <c r="P571" s="252"/>
      <c r="Q571" s="252"/>
      <c r="R571" s="252"/>
      <c r="S571" s="252"/>
      <c r="T571" s="253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4" t="s">
        <v>198</v>
      </c>
      <c r="AU571" s="254" t="s">
        <v>82</v>
      </c>
      <c r="AV571" s="14" t="s">
        <v>82</v>
      </c>
      <c r="AW571" s="14" t="s">
        <v>35</v>
      </c>
      <c r="AX571" s="14" t="s">
        <v>73</v>
      </c>
      <c r="AY571" s="254" t="s">
        <v>188</v>
      </c>
    </row>
    <row r="572" s="15" customFormat="1">
      <c r="A572" s="15"/>
      <c r="B572" s="255"/>
      <c r="C572" s="256"/>
      <c r="D572" s="235" t="s">
        <v>198</v>
      </c>
      <c r="E572" s="257" t="s">
        <v>19</v>
      </c>
      <c r="F572" s="258" t="s">
        <v>229</v>
      </c>
      <c r="G572" s="256"/>
      <c r="H572" s="259">
        <v>87.553000000000011</v>
      </c>
      <c r="I572" s="260"/>
      <c r="J572" s="256"/>
      <c r="K572" s="256"/>
      <c r="L572" s="261"/>
      <c r="M572" s="262"/>
      <c r="N572" s="263"/>
      <c r="O572" s="263"/>
      <c r="P572" s="263"/>
      <c r="Q572" s="263"/>
      <c r="R572" s="263"/>
      <c r="S572" s="263"/>
      <c r="T572" s="264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T572" s="265" t="s">
        <v>198</v>
      </c>
      <c r="AU572" s="265" t="s">
        <v>82</v>
      </c>
      <c r="AV572" s="15" t="s">
        <v>135</v>
      </c>
      <c r="AW572" s="15" t="s">
        <v>35</v>
      </c>
      <c r="AX572" s="15" t="s">
        <v>80</v>
      </c>
      <c r="AY572" s="265" t="s">
        <v>188</v>
      </c>
    </row>
    <row r="573" s="2" customFormat="1" ht="16.5" customHeight="1">
      <c r="A573" s="40"/>
      <c r="B573" s="41"/>
      <c r="C573" s="215" t="s">
        <v>1034</v>
      </c>
      <c r="D573" s="215" t="s">
        <v>190</v>
      </c>
      <c r="E573" s="216" t="s">
        <v>1271</v>
      </c>
      <c r="F573" s="217" t="s">
        <v>1272</v>
      </c>
      <c r="G573" s="218" t="s">
        <v>243</v>
      </c>
      <c r="H573" s="219">
        <v>87.552999999999997</v>
      </c>
      <c r="I573" s="220"/>
      <c r="J573" s="221">
        <f>ROUND(I573*H573,2)</f>
        <v>0</v>
      </c>
      <c r="K573" s="217" t="s">
        <v>194</v>
      </c>
      <c r="L573" s="46"/>
      <c r="M573" s="222" t="s">
        <v>19</v>
      </c>
      <c r="N573" s="223" t="s">
        <v>44</v>
      </c>
      <c r="O573" s="86"/>
      <c r="P573" s="224">
        <f>O573*H573</f>
        <v>0</v>
      </c>
      <c r="Q573" s="224">
        <v>0.0014</v>
      </c>
      <c r="R573" s="224">
        <f>Q573*H573</f>
        <v>0.12257419999999999</v>
      </c>
      <c r="S573" s="224">
        <v>0</v>
      </c>
      <c r="T573" s="225">
        <f>S573*H573</f>
        <v>0</v>
      </c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R573" s="226" t="s">
        <v>342</v>
      </c>
      <c r="AT573" s="226" t="s">
        <v>190</v>
      </c>
      <c r="AU573" s="226" t="s">
        <v>82</v>
      </c>
      <c r="AY573" s="19" t="s">
        <v>188</v>
      </c>
      <c r="BE573" s="227">
        <f>IF(N573="základní",J573,0)</f>
        <v>0</v>
      </c>
      <c r="BF573" s="227">
        <f>IF(N573="snížená",J573,0)</f>
        <v>0</v>
      </c>
      <c r="BG573" s="227">
        <f>IF(N573="zákl. přenesená",J573,0)</f>
        <v>0</v>
      </c>
      <c r="BH573" s="227">
        <f>IF(N573="sníž. přenesená",J573,0)</f>
        <v>0</v>
      </c>
      <c r="BI573" s="227">
        <f>IF(N573="nulová",J573,0)</f>
        <v>0</v>
      </c>
      <c r="BJ573" s="19" t="s">
        <v>80</v>
      </c>
      <c r="BK573" s="227">
        <f>ROUND(I573*H573,2)</f>
        <v>0</v>
      </c>
      <c r="BL573" s="19" t="s">
        <v>342</v>
      </c>
      <c r="BM573" s="226" t="s">
        <v>1273</v>
      </c>
    </row>
    <row r="574" s="2" customFormat="1">
      <c r="A574" s="40"/>
      <c r="B574" s="41"/>
      <c r="C574" s="42"/>
      <c r="D574" s="228" t="s">
        <v>196</v>
      </c>
      <c r="E574" s="42"/>
      <c r="F574" s="229" t="s">
        <v>1274</v>
      </c>
      <c r="G574" s="42"/>
      <c r="H574" s="42"/>
      <c r="I574" s="230"/>
      <c r="J574" s="42"/>
      <c r="K574" s="42"/>
      <c r="L574" s="46"/>
      <c r="M574" s="231"/>
      <c r="N574" s="232"/>
      <c r="O574" s="86"/>
      <c r="P574" s="86"/>
      <c r="Q574" s="86"/>
      <c r="R574" s="86"/>
      <c r="S574" s="86"/>
      <c r="T574" s="87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T574" s="19" t="s">
        <v>196</v>
      </c>
      <c r="AU574" s="19" t="s">
        <v>82</v>
      </c>
    </row>
    <row r="575" s="14" customFormat="1">
      <c r="A575" s="14"/>
      <c r="B575" s="244"/>
      <c r="C575" s="245"/>
      <c r="D575" s="235" t="s">
        <v>198</v>
      </c>
      <c r="E575" s="246" t="s">
        <v>19</v>
      </c>
      <c r="F575" s="247" t="s">
        <v>1252</v>
      </c>
      <c r="G575" s="245"/>
      <c r="H575" s="248">
        <v>13.542</v>
      </c>
      <c r="I575" s="249"/>
      <c r="J575" s="245"/>
      <c r="K575" s="245"/>
      <c r="L575" s="250"/>
      <c r="M575" s="251"/>
      <c r="N575" s="252"/>
      <c r="O575" s="252"/>
      <c r="P575" s="252"/>
      <c r="Q575" s="252"/>
      <c r="R575" s="252"/>
      <c r="S575" s="252"/>
      <c r="T575" s="253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4" t="s">
        <v>198</v>
      </c>
      <c r="AU575" s="254" t="s">
        <v>82</v>
      </c>
      <c r="AV575" s="14" t="s">
        <v>82</v>
      </c>
      <c r="AW575" s="14" t="s">
        <v>35</v>
      </c>
      <c r="AX575" s="14" t="s">
        <v>73</v>
      </c>
      <c r="AY575" s="254" t="s">
        <v>188</v>
      </c>
    </row>
    <row r="576" s="14" customFormat="1">
      <c r="A576" s="14"/>
      <c r="B576" s="244"/>
      <c r="C576" s="245"/>
      <c r="D576" s="235" t="s">
        <v>198</v>
      </c>
      <c r="E576" s="246" t="s">
        <v>19</v>
      </c>
      <c r="F576" s="247" t="s">
        <v>1267</v>
      </c>
      <c r="G576" s="245"/>
      <c r="H576" s="248">
        <v>66.219999999999999</v>
      </c>
      <c r="I576" s="249"/>
      <c r="J576" s="245"/>
      <c r="K576" s="245"/>
      <c r="L576" s="250"/>
      <c r="M576" s="251"/>
      <c r="N576" s="252"/>
      <c r="O576" s="252"/>
      <c r="P576" s="252"/>
      <c r="Q576" s="252"/>
      <c r="R576" s="252"/>
      <c r="S576" s="252"/>
      <c r="T576" s="253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4" t="s">
        <v>198</v>
      </c>
      <c r="AU576" s="254" t="s">
        <v>82</v>
      </c>
      <c r="AV576" s="14" t="s">
        <v>82</v>
      </c>
      <c r="AW576" s="14" t="s">
        <v>35</v>
      </c>
      <c r="AX576" s="14" t="s">
        <v>73</v>
      </c>
      <c r="AY576" s="254" t="s">
        <v>188</v>
      </c>
    </row>
    <row r="577" s="14" customFormat="1">
      <c r="A577" s="14"/>
      <c r="B577" s="244"/>
      <c r="C577" s="245"/>
      <c r="D577" s="235" t="s">
        <v>198</v>
      </c>
      <c r="E577" s="246" t="s">
        <v>19</v>
      </c>
      <c r="F577" s="247" t="s">
        <v>1268</v>
      </c>
      <c r="G577" s="245"/>
      <c r="H577" s="248">
        <v>1.5900000000000001</v>
      </c>
      <c r="I577" s="249"/>
      <c r="J577" s="245"/>
      <c r="K577" s="245"/>
      <c r="L577" s="250"/>
      <c r="M577" s="251"/>
      <c r="N577" s="252"/>
      <c r="O577" s="252"/>
      <c r="P577" s="252"/>
      <c r="Q577" s="252"/>
      <c r="R577" s="252"/>
      <c r="S577" s="252"/>
      <c r="T577" s="253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4" t="s">
        <v>198</v>
      </c>
      <c r="AU577" s="254" t="s">
        <v>82</v>
      </c>
      <c r="AV577" s="14" t="s">
        <v>82</v>
      </c>
      <c r="AW577" s="14" t="s">
        <v>35</v>
      </c>
      <c r="AX577" s="14" t="s">
        <v>73</v>
      </c>
      <c r="AY577" s="254" t="s">
        <v>188</v>
      </c>
    </row>
    <row r="578" s="14" customFormat="1">
      <c r="A578" s="14"/>
      <c r="B578" s="244"/>
      <c r="C578" s="245"/>
      <c r="D578" s="235" t="s">
        <v>198</v>
      </c>
      <c r="E578" s="246" t="s">
        <v>19</v>
      </c>
      <c r="F578" s="247" t="s">
        <v>1269</v>
      </c>
      <c r="G578" s="245"/>
      <c r="H578" s="248">
        <v>2.3849999999999998</v>
      </c>
      <c r="I578" s="249"/>
      <c r="J578" s="245"/>
      <c r="K578" s="245"/>
      <c r="L578" s="250"/>
      <c r="M578" s="251"/>
      <c r="N578" s="252"/>
      <c r="O578" s="252"/>
      <c r="P578" s="252"/>
      <c r="Q578" s="252"/>
      <c r="R578" s="252"/>
      <c r="S578" s="252"/>
      <c r="T578" s="253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4" t="s">
        <v>198</v>
      </c>
      <c r="AU578" s="254" t="s">
        <v>82</v>
      </c>
      <c r="AV578" s="14" t="s">
        <v>82</v>
      </c>
      <c r="AW578" s="14" t="s">
        <v>35</v>
      </c>
      <c r="AX578" s="14" t="s">
        <v>73</v>
      </c>
      <c r="AY578" s="254" t="s">
        <v>188</v>
      </c>
    </row>
    <row r="579" s="14" customFormat="1">
      <c r="A579" s="14"/>
      <c r="B579" s="244"/>
      <c r="C579" s="245"/>
      <c r="D579" s="235" t="s">
        <v>198</v>
      </c>
      <c r="E579" s="246" t="s">
        <v>19</v>
      </c>
      <c r="F579" s="247" t="s">
        <v>1270</v>
      </c>
      <c r="G579" s="245"/>
      <c r="H579" s="248">
        <v>3.8159999999999998</v>
      </c>
      <c r="I579" s="249"/>
      <c r="J579" s="245"/>
      <c r="K579" s="245"/>
      <c r="L579" s="250"/>
      <c r="M579" s="251"/>
      <c r="N579" s="252"/>
      <c r="O579" s="252"/>
      <c r="P579" s="252"/>
      <c r="Q579" s="252"/>
      <c r="R579" s="252"/>
      <c r="S579" s="252"/>
      <c r="T579" s="253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4" t="s">
        <v>198</v>
      </c>
      <c r="AU579" s="254" t="s">
        <v>82</v>
      </c>
      <c r="AV579" s="14" t="s">
        <v>82</v>
      </c>
      <c r="AW579" s="14" t="s">
        <v>35</v>
      </c>
      <c r="AX579" s="14" t="s">
        <v>73</v>
      </c>
      <c r="AY579" s="254" t="s">
        <v>188</v>
      </c>
    </row>
    <row r="580" s="15" customFormat="1">
      <c r="A580" s="15"/>
      <c r="B580" s="255"/>
      <c r="C580" s="256"/>
      <c r="D580" s="235" t="s">
        <v>198</v>
      </c>
      <c r="E580" s="257" t="s">
        <v>19</v>
      </c>
      <c r="F580" s="258" t="s">
        <v>229</v>
      </c>
      <c r="G580" s="256"/>
      <c r="H580" s="259">
        <v>87.553000000000011</v>
      </c>
      <c r="I580" s="260"/>
      <c r="J580" s="256"/>
      <c r="K580" s="256"/>
      <c r="L580" s="261"/>
      <c r="M580" s="262"/>
      <c r="N580" s="263"/>
      <c r="O580" s="263"/>
      <c r="P580" s="263"/>
      <c r="Q580" s="263"/>
      <c r="R580" s="263"/>
      <c r="S580" s="263"/>
      <c r="T580" s="264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T580" s="265" t="s">
        <v>198</v>
      </c>
      <c r="AU580" s="265" t="s">
        <v>82</v>
      </c>
      <c r="AV580" s="15" t="s">
        <v>135</v>
      </c>
      <c r="AW580" s="15" t="s">
        <v>35</v>
      </c>
      <c r="AX580" s="15" t="s">
        <v>80</v>
      </c>
      <c r="AY580" s="265" t="s">
        <v>188</v>
      </c>
    </row>
    <row r="581" s="2" customFormat="1" ht="24.15" customHeight="1">
      <c r="A581" s="40"/>
      <c r="B581" s="41"/>
      <c r="C581" s="215" t="s">
        <v>1036</v>
      </c>
      <c r="D581" s="215" t="s">
        <v>190</v>
      </c>
      <c r="E581" s="216" t="s">
        <v>1275</v>
      </c>
      <c r="F581" s="217" t="s">
        <v>1276</v>
      </c>
      <c r="G581" s="218" t="s">
        <v>501</v>
      </c>
      <c r="H581" s="219">
        <v>2.6499999999999999</v>
      </c>
      <c r="I581" s="220"/>
      <c r="J581" s="221">
        <f>ROUND(I581*H581,2)</f>
        <v>0</v>
      </c>
      <c r="K581" s="217" t="s">
        <v>194</v>
      </c>
      <c r="L581" s="46"/>
      <c r="M581" s="222" t="s">
        <v>19</v>
      </c>
      <c r="N581" s="223" t="s">
        <v>44</v>
      </c>
      <c r="O581" s="86"/>
      <c r="P581" s="224">
        <f>O581*H581</f>
        <v>0</v>
      </c>
      <c r="Q581" s="224">
        <v>0.011220000000000001</v>
      </c>
      <c r="R581" s="224">
        <f>Q581*H581</f>
        <v>0.029733000000000002</v>
      </c>
      <c r="S581" s="224">
        <v>0</v>
      </c>
      <c r="T581" s="225">
        <f>S581*H581</f>
        <v>0</v>
      </c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R581" s="226" t="s">
        <v>342</v>
      </c>
      <c r="AT581" s="226" t="s">
        <v>190</v>
      </c>
      <c r="AU581" s="226" t="s">
        <v>82</v>
      </c>
      <c r="AY581" s="19" t="s">
        <v>188</v>
      </c>
      <c r="BE581" s="227">
        <f>IF(N581="základní",J581,0)</f>
        <v>0</v>
      </c>
      <c r="BF581" s="227">
        <f>IF(N581="snížená",J581,0)</f>
        <v>0</v>
      </c>
      <c r="BG581" s="227">
        <f>IF(N581="zákl. přenesená",J581,0)</f>
        <v>0</v>
      </c>
      <c r="BH581" s="227">
        <f>IF(N581="sníž. přenesená",J581,0)</f>
        <v>0</v>
      </c>
      <c r="BI581" s="227">
        <f>IF(N581="nulová",J581,0)</f>
        <v>0</v>
      </c>
      <c r="BJ581" s="19" t="s">
        <v>80</v>
      </c>
      <c r="BK581" s="227">
        <f>ROUND(I581*H581,2)</f>
        <v>0</v>
      </c>
      <c r="BL581" s="19" t="s">
        <v>342</v>
      </c>
      <c r="BM581" s="226" t="s">
        <v>1277</v>
      </c>
    </row>
    <row r="582" s="2" customFormat="1">
      <c r="A582" s="40"/>
      <c r="B582" s="41"/>
      <c r="C582" s="42"/>
      <c r="D582" s="228" t="s">
        <v>196</v>
      </c>
      <c r="E582" s="42"/>
      <c r="F582" s="229" t="s">
        <v>1278</v>
      </c>
      <c r="G582" s="42"/>
      <c r="H582" s="42"/>
      <c r="I582" s="230"/>
      <c r="J582" s="42"/>
      <c r="K582" s="42"/>
      <c r="L582" s="46"/>
      <c r="M582" s="231"/>
      <c r="N582" s="232"/>
      <c r="O582" s="86"/>
      <c r="P582" s="86"/>
      <c r="Q582" s="86"/>
      <c r="R582" s="86"/>
      <c r="S582" s="86"/>
      <c r="T582" s="87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T582" s="19" t="s">
        <v>196</v>
      </c>
      <c r="AU582" s="19" t="s">
        <v>82</v>
      </c>
    </row>
    <row r="583" s="13" customFormat="1">
      <c r="A583" s="13"/>
      <c r="B583" s="233"/>
      <c r="C583" s="234"/>
      <c r="D583" s="235" t="s">
        <v>198</v>
      </c>
      <c r="E583" s="236" t="s">
        <v>19</v>
      </c>
      <c r="F583" s="237" t="s">
        <v>1195</v>
      </c>
      <c r="G583" s="234"/>
      <c r="H583" s="236" t="s">
        <v>19</v>
      </c>
      <c r="I583" s="238"/>
      <c r="J583" s="234"/>
      <c r="K583" s="234"/>
      <c r="L583" s="239"/>
      <c r="M583" s="240"/>
      <c r="N583" s="241"/>
      <c r="O583" s="241"/>
      <c r="P583" s="241"/>
      <c r="Q583" s="241"/>
      <c r="R583" s="241"/>
      <c r="S583" s="241"/>
      <c r="T583" s="24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3" t="s">
        <v>198</v>
      </c>
      <c r="AU583" s="243" t="s">
        <v>82</v>
      </c>
      <c r="AV583" s="13" t="s">
        <v>80</v>
      </c>
      <c r="AW583" s="13" t="s">
        <v>35</v>
      </c>
      <c r="AX583" s="13" t="s">
        <v>73</v>
      </c>
      <c r="AY583" s="243" t="s">
        <v>188</v>
      </c>
    </row>
    <row r="584" s="14" customFormat="1">
      <c r="A584" s="14"/>
      <c r="B584" s="244"/>
      <c r="C584" s="245"/>
      <c r="D584" s="235" t="s">
        <v>198</v>
      </c>
      <c r="E584" s="246" t="s">
        <v>19</v>
      </c>
      <c r="F584" s="247" t="s">
        <v>1279</v>
      </c>
      <c r="G584" s="245"/>
      <c r="H584" s="248">
        <v>2.6499999999999999</v>
      </c>
      <c r="I584" s="249"/>
      <c r="J584" s="245"/>
      <c r="K584" s="245"/>
      <c r="L584" s="250"/>
      <c r="M584" s="251"/>
      <c r="N584" s="252"/>
      <c r="O584" s="252"/>
      <c r="P584" s="252"/>
      <c r="Q584" s="252"/>
      <c r="R584" s="252"/>
      <c r="S584" s="252"/>
      <c r="T584" s="253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4" t="s">
        <v>198</v>
      </c>
      <c r="AU584" s="254" t="s">
        <v>82</v>
      </c>
      <c r="AV584" s="14" t="s">
        <v>82</v>
      </c>
      <c r="AW584" s="14" t="s">
        <v>35</v>
      </c>
      <c r="AX584" s="14" t="s">
        <v>73</v>
      </c>
      <c r="AY584" s="254" t="s">
        <v>188</v>
      </c>
    </row>
    <row r="585" s="15" customFormat="1">
      <c r="A585" s="15"/>
      <c r="B585" s="255"/>
      <c r="C585" s="256"/>
      <c r="D585" s="235" t="s">
        <v>198</v>
      </c>
      <c r="E585" s="257" t="s">
        <v>19</v>
      </c>
      <c r="F585" s="258" t="s">
        <v>229</v>
      </c>
      <c r="G585" s="256"/>
      <c r="H585" s="259">
        <v>2.6499999999999999</v>
      </c>
      <c r="I585" s="260"/>
      <c r="J585" s="256"/>
      <c r="K585" s="256"/>
      <c r="L585" s="261"/>
      <c r="M585" s="262"/>
      <c r="N585" s="263"/>
      <c r="O585" s="263"/>
      <c r="P585" s="263"/>
      <c r="Q585" s="263"/>
      <c r="R585" s="263"/>
      <c r="S585" s="263"/>
      <c r="T585" s="264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T585" s="265" t="s">
        <v>198</v>
      </c>
      <c r="AU585" s="265" t="s">
        <v>82</v>
      </c>
      <c r="AV585" s="15" t="s">
        <v>135</v>
      </c>
      <c r="AW585" s="15" t="s">
        <v>35</v>
      </c>
      <c r="AX585" s="15" t="s">
        <v>80</v>
      </c>
      <c r="AY585" s="265" t="s">
        <v>188</v>
      </c>
    </row>
    <row r="586" s="2" customFormat="1" ht="24.15" customHeight="1">
      <c r="A586" s="40"/>
      <c r="B586" s="41"/>
      <c r="C586" s="215" t="s">
        <v>1280</v>
      </c>
      <c r="D586" s="215" t="s">
        <v>190</v>
      </c>
      <c r="E586" s="216" t="s">
        <v>1281</v>
      </c>
      <c r="F586" s="217" t="s">
        <v>1282</v>
      </c>
      <c r="G586" s="218" t="s">
        <v>243</v>
      </c>
      <c r="H586" s="219">
        <v>2.3849999999999998</v>
      </c>
      <c r="I586" s="220"/>
      <c r="J586" s="221">
        <f>ROUND(I586*H586,2)</f>
        <v>0</v>
      </c>
      <c r="K586" s="217" t="s">
        <v>194</v>
      </c>
      <c r="L586" s="46"/>
      <c r="M586" s="222" t="s">
        <v>19</v>
      </c>
      <c r="N586" s="223" t="s">
        <v>44</v>
      </c>
      <c r="O586" s="86"/>
      <c r="P586" s="224">
        <f>O586*H586</f>
        <v>0</v>
      </c>
      <c r="Q586" s="224">
        <v>0.01566</v>
      </c>
      <c r="R586" s="224">
        <f>Q586*H586</f>
        <v>0.037349099999999996</v>
      </c>
      <c r="S586" s="224">
        <v>0</v>
      </c>
      <c r="T586" s="225">
        <f>S586*H586</f>
        <v>0</v>
      </c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R586" s="226" t="s">
        <v>342</v>
      </c>
      <c r="AT586" s="226" t="s">
        <v>190</v>
      </c>
      <c r="AU586" s="226" t="s">
        <v>82</v>
      </c>
      <c r="AY586" s="19" t="s">
        <v>188</v>
      </c>
      <c r="BE586" s="227">
        <f>IF(N586="základní",J586,0)</f>
        <v>0</v>
      </c>
      <c r="BF586" s="227">
        <f>IF(N586="snížená",J586,0)</f>
        <v>0</v>
      </c>
      <c r="BG586" s="227">
        <f>IF(N586="zákl. přenesená",J586,0)</f>
        <v>0</v>
      </c>
      <c r="BH586" s="227">
        <f>IF(N586="sníž. přenesená",J586,0)</f>
        <v>0</v>
      </c>
      <c r="BI586" s="227">
        <f>IF(N586="nulová",J586,0)</f>
        <v>0</v>
      </c>
      <c r="BJ586" s="19" t="s">
        <v>80</v>
      </c>
      <c r="BK586" s="227">
        <f>ROUND(I586*H586,2)</f>
        <v>0</v>
      </c>
      <c r="BL586" s="19" t="s">
        <v>342</v>
      </c>
      <c r="BM586" s="226" t="s">
        <v>1283</v>
      </c>
    </row>
    <row r="587" s="2" customFormat="1">
      <c r="A587" s="40"/>
      <c r="B587" s="41"/>
      <c r="C587" s="42"/>
      <c r="D587" s="228" t="s">
        <v>196</v>
      </c>
      <c r="E587" s="42"/>
      <c r="F587" s="229" t="s">
        <v>1284</v>
      </c>
      <c r="G587" s="42"/>
      <c r="H587" s="42"/>
      <c r="I587" s="230"/>
      <c r="J587" s="42"/>
      <c r="K587" s="42"/>
      <c r="L587" s="46"/>
      <c r="M587" s="231"/>
      <c r="N587" s="232"/>
      <c r="O587" s="86"/>
      <c r="P587" s="86"/>
      <c r="Q587" s="86"/>
      <c r="R587" s="86"/>
      <c r="S587" s="86"/>
      <c r="T587" s="87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T587" s="19" t="s">
        <v>196</v>
      </c>
      <c r="AU587" s="19" t="s">
        <v>82</v>
      </c>
    </row>
    <row r="588" s="13" customFormat="1">
      <c r="A588" s="13"/>
      <c r="B588" s="233"/>
      <c r="C588" s="234"/>
      <c r="D588" s="235" t="s">
        <v>198</v>
      </c>
      <c r="E588" s="236" t="s">
        <v>19</v>
      </c>
      <c r="F588" s="237" t="s">
        <v>1195</v>
      </c>
      <c r="G588" s="234"/>
      <c r="H588" s="236" t="s">
        <v>19</v>
      </c>
      <c r="I588" s="238"/>
      <c r="J588" s="234"/>
      <c r="K588" s="234"/>
      <c r="L588" s="239"/>
      <c r="M588" s="240"/>
      <c r="N588" s="241"/>
      <c r="O588" s="241"/>
      <c r="P588" s="241"/>
      <c r="Q588" s="241"/>
      <c r="R588" s="241"/>
      <c r="S588" s="241"/>
      <c r="T588" s="242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3" t="s">
        <v>198</v>
      </c>
      <c r="AU588" s="243" t="s">
        <v>82</v>
      </c>
      <c r="AV588" s="13" t="s">
        <v>80</v>
      </c>
      <c r="AW588" s="13" t="s">
        <v>35</v>
      </c>
      <c r="AX588" s="13" t="s">
        <v>73</v>
      </c>
      <c r="AY588" s="243" t="s">
        <v>188</v>
      </c>
    </row>
    <row r="589" s="14" customFormat="1">
      <c r="A589" s="14"/>
      <c r="B589" s="244"/>
      <c r="C589" s="245"/>
      <c r="D589" s="235" t="s">
        <v>198</v>
      </c>
      <c r="E589" s="246" t="s">
        <v>19</v>
      </c>
      <c r="F589" s="247" t="s">
        <v>1285</v>
      </c>
      <c r="G589" s="245"/>
      <c r="H589" s="248">
        <v>2.3849999999999998</v>
      </c>
      <c r="I589" s="249"/>
      <c r="J589" s="245"/>
      <c r="K589" s="245"/>
      <c r="L589" s="250"/>
      <c r="M589" s="251"/>
      <c r="N589" s="252"/>
      <c r="O589" s="252"/>
      <c r="P589" s="252"/>
      <c r="Q589" s="252"/>
      <c r="R589" s="252"/>
      <c r="S589" s="252"/>
      <c r="T589" s="253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4" t="s">
        <v>198</v>
      </c>
      <c r="AU589" s="254" t="s">
        <v>82</v>
      </c>
      <c r="AV589" s="14" t="s">
        <v>82</v>
      </c>
      <c r="AW589" s="14" t="s">
        <v>35</v>
      </c>
      <c r="AX589" s="14" t="s">
        <v>73</v>
      </c>
      <c r="AY589" s="254" t="s">
        <v>188</v>
      </c>
    </row>
    <row r="590" s="15" customFormat="1">
      <c r="A590" s="15"/>
      <c r="B590" s="255"/>
      <c r="C590" s="256"/>
      <c r="D590" s="235" t="s">
        <v>198</v>
      </c>
      <c r="E590" s="257" t="s">
        <v>19</v>
      </c>
      <c r="F590" s="258" t="s">
        <v>229</v>
      </c>
      <c r="G590" s="256"/>
      <c r="H590" s="259">
        <v>2.3849999999999998</v>
      </c>
      <c r="I590" s="260"/>
      <c r="J590" s="256"/>
      <c r="K590" s="256"/>
      <c r="L590" s="261"/>
      <c r="M590" s="262"/>
      <c r="N590" s="263"/>
      <c r="O590" s="263"/>
      <c r="P590" s="263"/>
      <c r="Q590" s="263"/>
      <c r="R590" s="263"/>
      <c r="S590" s="263"/>
      <c r="T590" s="264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T590" s="265" t="s">
        <v>198</v>
      </c>
      <c r="AU590" s="265" t="s">
        <v>82</v>
      </c>
      <c r="AV590" s="15" t="s">
        <v>135</v>
      </c>
      <c r="AW590" s="15" t="s">
        <v>35</v>
      </c>
      <c r="AX590" s="15" t="s">
        <v>80</v>
      </c>
      <c r="AY590" s="265" t="s">
        <v>188</v>
      </c>
    </row>
    <row r="591" s="2" customFormat="1" ht="24.15" customHeight="1">
      <c r="A591" s="40"/>
      <c r="B591" s="41"/>
      <c r="C591" s="215" t="s">
        <v>1286</v>
      </c>
      <c r="D591" s="215" t="s">
        <v>190</v>
      </c>
      <c r="E591" s="216" t="s">
        <v>1287</v>
      </c>
      <c r="F591" s="217" t="s">
        <v>1288</v>
      </c>
      <c r="G591" s="218" t="s">
        <v>501</v>
      </c>
      <c r="H591" s="219">
        <v>2.6499999999999999</v>
      </c>
      <c r="I591" s="220"/>
      <c r="J591" s="221">
        <f>ROUND(I591*H591,2)</f>
        <v>0</v>
      </c>
      <c r="K591" s="217" t="s">
        <v>194</v>
      </c>
      <c r="L591" s="46"/>
      <c r="M591" s="222" t="s">
        <v>19</v>
      </c>
      <c r="N591" s="223" t="s">
        <v>44</v>
      </c>
      <c r="O591" s="86"/>
      <c r="P591" s="224">
        <f>O591*H591</f>
        <v>0</v>
      </c>
      <c r="Q591" s="224">
        <v>0.016660000000000001</v>
      </c>
      <c r="R591" s="224">
        <f>Q591*H591</f>
        <v>0.044149000000000001</v>
      </c>
      <c r="S591" s="224">
        <v>0</v>
      </c>
      <c r="T591" s="225">
        <f>S591*H591</f>
        <v>0</v>
      </c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R591" s="226" t="s">
        <v>342</v>
      </c>
      <c r="AT591" s="226" t="s">
        <v>190</v>
      </c>
      <c r="AU591" s="226" t="s">
        <v>82</v>
      </c>
      <c r="AY591" s="19" t="s">
        <v>188</v>
      </c>
      <c r="BE591" s="227">
        <f>IF(N591="základní",J591,0)</f>
        <v>0</v>
      </c>
      <c r="BF591" s="227">
        <f>IF(N591="snížená",J591,0)</f>
        <v>0</v>
      </c>
      <c r="BG591" s="227">
        <f>IF(N591="zákl. přenesená",J591,0)</f>
        <v>0</v>
      </c>
      <c r="BH591" s="227">
        <f>IF(N591="sníž. přenesená",J591,0)</f>
        <v>0</v>
      </c>
      <c r="BI591" s="227">
        <f>IF(N591="nulová",J591,0)</f>
        <v>0</v>
      </c>
      <c r="BJ591" s="19" t="s">
        <v>80</v>
      </c>
      <c r="BK591" s="227">
        <f>ROUND(I591*H591,2)</f>
        <v>0</v>
      </c>
      <c r="BL591" s="19" t="s">
        <v>342</v>
      </c>
      <c r="BM591" s="226" t="s">
        <v>1289</v>
      </c>
    </row>
    <row r="592" s="2" customFormat="1">
      <c r="A592" s="40"/>
      <c r="B592" s="41"/>
      <c r="C592" s="42"/>
      <c r="D592" s="228" t="s">
        <v>196</v>
      </c>
      <c r="E592" s="42"/>
      <c r="F592" s="229" t="s">
        <v>1290</v>
      </c>
      <c r="G592" s="42"/>
      <c r="H592" s="42"/>
      <c r="I592" s="230"/>
      <c r="J592" s="42"/>
      <c r="K592" s="42"/>
      <c r="L592" s="46"/>
      <c r="M592" s="231"/>
      <c r="N592" s="232"/>
      <c r="O592" s="86"/>
      <c r="P592" s="86"/>
      <c r="Q592" s="86"/>
      <c r="R592" s="86"/>
      <c r="S592" s="86"/>
      <c r="T592" s="87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T592" s="19" t="s">
        <v>196</v>
      </c>
      <c r="AU592" s="19" t="s">
        <v>82</v>
      </c>
    </row>
    <row r="593" s="13" customFormat="1">
      <c r="A593" s="13"/>
      <c r="B593" s="233"/>
      <c r="C593" s="234"/>
      <c r="D593" s="235" t="s">
        <v>198</v>
      </c>
      <c r="E593" s="236" t="s">
        <v>19</v>
      </c>
      <c r="F593" s="237" t="s">
        <v>1195</v>
      </c>
      <c r="G593" s="234"/>
      <c r="H593" s="236" t="s">
        <v>19</v>
      </c>
      <c r="I593" s="238"/>
      <c r="J593" s="234"/>
      <c r="K593" s="234"/>
      <c r="L593" s="239"/>
      <c r="M593" s="240"/>
      <c r="N593" s="241"/>
      <c r="O593" s="241"/>
      <c r="P593" s="241"/>
      <c r="Q593" s="241"/>
      <c r="R593" s="241"/>
      <c r="S593" s="241"/>
      <c r="T593" s="24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3" t="s">
        <v>198</v>
      </c>
      <c r="AU593" s="243" t="s">
        <v>82</v>
      </c>
      <c r="AV593" s="13" t="s">
        <v>80</v>
      </c>
      <c r="AW593" s="13" t="s">
        <v>35</v>
      </c>
      <c r="AX593" s="13" t="s">
        <v>73</v>
      </c>
      <c r="AY593" s="243" t="s">
        <v>188</v>
      </c>
    </row>
    <row r="594" s="14" customFormat="1">
      <c r="A594" s="14"/>
      <c r="B594" s="244"/>
      <c r="C594" s="245"/>
      <c r="D594" s="235" t="s">
        <v>198</v>
      </c>
      <c r="E594" s="246" t="s">
        <v>19</v>
      </c>
      <c r="F594" s="247" t="s">
        <v>1279</v>
      </c>
      <c r="G594" s="245"/>
      <c r="H594" s="248">
        <v>2.6499999999999999</v>
      </c>
      <c r="I594" s="249"/>
      <c r="J594" s="245"/>
      <c r="K594" s="245"/>
      <c r="L594" s="250"/>
      <c r="M594" s="251"/>
      <c r="N594" s="252"/>
      <c r="O594" s="252"/>
      <c r="P594" s="252"/>
      <c r="Q594" s="252"/>
      <c r="R594" s="252"/>
      <c r="S594" s="252"/>
      <c r="T594" s="253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4" t="s">
        <v>198</v>
      </c>
      <c r="AU594" s="254" t="s">
        <v>82</v>
      </c>
      <c r="AV594" s="14" t="s">
        <v>82</v>
      </c>
      <c r="AW594" s="14" t="s">
        <v>35</v>
      </c>
      <c r="AX594" s="14" t="s">
        <v>73</v>
      </c>
      <c r="AY594" s="254" t="s">
        <v>188</v>
      </c>
    </row>
    <row r="595" s="15" customFormat="1">
      <c r="A595" s="15"/>
      <c r="B595" s="255"/>
      <c r="C595" s="256"/>
      <c r="D595" s="235" t="s">
        <v>198</v>
      </c>
      <c r="E595" s="257" t="s">
        <v>19</v>
      </c>
      <c r="F595" s="258" t="s">
        <v>229</v>
      </c>
      <c r="G595" s="256"/>
      <c r="H595" s="259">
        <v>2.6499999999999999</v>
      </c>
      <c r="I595" s="260"/>
      <c r="J595" s="256"/>
      <c r="K595" s="256"/>
      <c r="L595" s="261"/>
      <c r="M595" s="262"/>
      <c r="N595" s="263"/>
      <c r="O595" s="263"/>
      <c r="P595" s="263"/>
      <c r="Q595" s="263"/>
      <c r="R595" s="263"/>
      <c r="S595" s="263"/>
      <c r="T595" s="264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T595" s="265" t="s">
        <v>198</v>
      </c>
      <c r="AU595" s="265" t="s">
        <v>82</v>
      </c>
      <c r="AV595" s="15" t="s">
        <v>135</v>
      </c>
      <c r="AW595" s="15" t="s">
        <v>35</v>
      </c>
      <c r="AX595" s="15" t="s">
        <v>80</v>
      </c>
      <c r="AY595" s="265" t="s">
        <v>188</v>
      </c>
    </row>
    <row r="596" s="2" customFormat="1" ht="24.15" customHeight="1">
      <c r="A596" s="40"/>
      <c r="B596" s="41"/>
      <c r="C596" s="215" t="s">
        <v>1291</v>
      </c>
      <c r="D596" s="215" t="s">
        <v>190</v>
      </c>
      <c r="E596" s="216" t="s">
        <v>1292</v>
      </c>
      <c r="F596" s="217" t="s">
        <v>1293</v>
      </c>
      <c r="G596" s="218" t="s">
        <v>460</v>
      </c>
      <c r="H596" s="266"/>
      <c r="I596" s="220"/>
      <c r="J596" s="221">
        <f>ROUND(I596*H596,2)</f>
        <v>0</v>
      </c>
      <c r="K596" s="217" t="s">
        <v>194</v>
      </c>
      <c r="L596" s="46"/>
      <c r="M596" s="222" t="s">
        <v>19</v>
      </c>
      <c r="N596" s="223" t="s">
        <v>44</v>
      </c>
      <c r="O596" s="86"/>
      <c r="P596" s="224">
        <f>O596*H596</f>
        <v>0</v>
      </c>
      <c r="Q596" s="224">
        <v>0</v>
      </c>
      <c r="R596" s="224">
        <f>Q596*H596</f>
        <v>0</v>
      </c>
      <c r="S596" s="224">
        <v>0</v>
      </c>
      <c r="T596" s="225">
        <f>S596*H596</f>
        <v>0</v>
      </c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R596" s="226" t="s">
        <v>342</v>
      </c>
      <c r="AT596" s="226" t="s">
        <v>190</v>
      </c>
      <c r="AU596" s="226" t="s">
        <v>82</v>
      </c>
      <c r="AY596" s="19" t="s">
        <v>188</v>
      </c>
      <c r="BE596" s="227">
        <f>IF(N596="základní",J596,0)</f>
        <v>0</v>
      </c>
      <c r="BF596" s="227">
        <f>IF(N596="snížená",J596,0)</f>
        <v>0</v>
      </c>
      <c r="BG596" s="227">
        <f>IF(N596="zákl. přenesená",J596,0)</f>
        <v>0</v>
      </c>
      <c r="BH596" s="227">
        <f>IF(N596="sníž. přenesená",J596,0)</f>
        <v>0</v>
      </c>
      <c r="BI596" s="227">
        <f>IF(N596="nulová",J596,0)</f>
        <v>0</v>
      </c>
      <c r="BJ596" s="19" t="s">
        <v>80</v>
      </c>
      <c r="BK596" s="227">
        <f>ROUND(I596*H596,2)</f>
        <v>0</v>
      </c>
      <c r="BL596" s="19" t="s">
        <v>342</v>
      </c>
      <c r="BM596" s="226" t="s">
        <v>1294</v>
      </c>
    </row>
    <row r="597" s="2" customFormat="1">
      <c r="A597" s="40"/>
      <c r="B597" s="41"/>
      <c r="C597" s="42"/>
      <c r="D597" s="228" t="s">
        <v>196</v>
      </c>
      <c r="E597" s="42"/>
      <c r="F597" s="229" t="s">
        <v>1295</v>
      </c>
      <c r="G597" s="42"/>
      <c r="H597" s="42"/>
      <c r="I597" s="230"/>
      <c r="J597" s="42"/>
      <c r="K597" s="42"/>
      <c r="L597" s="46"/>
      <c r="M597" s="231"/>
      <c r="N597" s="232"/>
      <c r="O597" s="86"/>
      <c r="P597" s="86"/>
      <c r="Q597" s="86"/>
      <c r="R597" s="86"/>
      <c r="S597" s="86"/>
      <c r="T597" s="87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T597" s="19" t="s">
        <v>196</v>
      </c>
      <c r="AU597" s="19" t="s">
        <v>82</v>
      </c>
    </row>
    <row r="598" s="12" customFormat="1" ht="22.8" customHeight="1">
      <c r="A598" s="12"/>
      <c r="B598" s="199"/>
      <c r="C598" s="200"/>
      <c r="D598" s="201" t="s">
        <v>72</v>
      </c>
      <c r="E598" s="213" t="s">
        <v>1296</v>
      </c>
      <c r="F598" s="213" t="s">
        <v>1297</v>
      </c>
      <c r="G598" s="200"/>
      <c r="H598" s="200"/>
      <c r="I598" s="203"/>
      <c r="J598" s="214">
        <f>BK598</f>
        <v>0</v>
      </c>
      <c r="K598" s="200"/>
      <c r="L598" s="205"/>
      <c r="M598" s="206"/>
      <c r="N598" s="207"/>
      <c r="O598" s="207"/>
      <c r="P598" s="208">
        <f>SUM(P599:P641)</f>
        <v>0</v>
      </c>
      <c r="Q598" s="207"/>
      <c r="R598" s="208">
        <f>SUM(R599:R641)</f>
        <v>0.48562669999999997</v>
      </c>
      <c r="S598" s="207"/>
      <c r="T598" s="209">
        <f>SUM(T599:T641)</f>
        <v>0</v>
      </c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R598" s="210" t="s">
        <v>82</v>
      </c>
      <c r="AT598" s="211" t="s">
        <v>72</v>
      </c>
      <c r="AU598" s="211" t="s">
        <v>80</v>
      </c>
      <c r="AY598" s="210" t="s">
        <v>188</v>
      </c>
      <c r="BK598" s="212">
        <f>SUM(BK599:BK641)</f>
        <v>0</v>
      </c>
    </row>
    <row r="599" s="2" customFormat="1" ht="16.5" customHeight="1">
      <c r="A599" s="40"/>
      <c r="B599" s="41"/>
      <c r="C599" s="215" t="s">
        <v>1298</v>
      </c>
      <c r="D599" s="215" t="s">
        <v>190</v>
      </c>
      <c r="E599" s="216" t="s">
        <v>1299</v>
      </c>
      <c r="F599" s="217" t="s">
        <v>1300</v>
      </c>
      <c r="G599" s="218" t="s">
        <v>501</v>
      </c>
      <c r="H599" s="219">
        <v>137.47999999999999</v>
      </c>
      <c r="I599" s="220"/>
      <c r="J599" s="221">
        <f>ROUND(I599*H599,2)</f>
        <v>0</v>
      </c>
      <c r="K599" s="217" t="s">
        <v>194</v>
      </c>
      <c r="L599" s="46"/>
      <c r="M599" s="222" t="s">
        <v>19</v>
      </c>
      <c r="N599" s="223" t="s">
        <v>44</v>
      </c>
      <c r="O599" s="86"/>
      <c r="P599" s="224">
        <f>O599*H599</f>
        <v>0</v>
      </c>
      <c r="Q599" s="224">
        <v>4.0000000000000003E-05</v>
      </c>
      <c r="R599" s="224">
        <f>Q599*H599</f>
        <v>0.0054992000000000001</v>
      </c>
      <c r="S599" s="224">
        <v>0</v>
      </c>
      <c r="T599" s="225">
        <f>S599*H599</f>
        <v>0</v>
      </c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R599" s="226" t="s">
        <v>342</v>
      </c>
      <c r="AT599" s="226" t="s">
        <v>190</v>
      </c>
      <c r="AU599" s="226" t="s">
        <v>82</v>
      </c>
      <c r="AY599" s="19" t="s">
        <v>188</v>
      </c>
      <c r="BE599" s="227">
        <f>IF(N599="základní",J599,0)</f>
        <v>0</v>
      </c>
      <c r="BF599" s="227">
        <f>IF(N599="snížená",J599,0)</f>
        <v>0</v>
      </c>
      <c r="BG599" s="227">
        <f>IF(N599="zákl. přenesená",J599,0)</f>
        <v>0</v>
      </c>
      <c r="BH599" s="227">
        <f>IF(N599="sníž. přenesená",J599,0)</f>
        <v>0</v>
      </c>
      <c r="BI599" s="227">
        <f>IF(N599="nulová",J599,0)</f>
        <v>0</v>
      </c>
      <c r="BJ599" s="19" t="s">
        <v>80</v>
      </c>
      <c r="BK599" s="227">
        <f>ROUND(I599*H599,2)</f>
        <v>0</v>
      </c>
      <c r="BL599" s="19" t="s">
        <v>342</v>
      </c>
      <c r="BM599" s="226" t="s">
        <v>1301</v>
      </c>
    </row>
    <row r="600" s="2" customFormat="1">
      <c r="A600" s="40"/>
      <c r="B600" s="41"/>
      <c r="C600" s="42"/>
      <c r="D600" s="228" t="s">
        <v>196</v>
      </c>
      <c r="E600" s="42"/>
      <c r="F600" s="229" t="s">
        <v>1302</v>
      </c>
      <c r="G600" s="42"/>
      <c r="H600" s="42"/>
      <c r="I600" s="230"/>
      <c r="J600" s="42"/>
      <c r="K600" s="42"/>
      <c r="L600" s="46"/>
      <c r="M600" s="231"/>
      <c r="N600" s="232"/>
      <c r="O600" s="86"/>
      <c r="P600" s="86"/>
      <c r="Q600" s="86"/>
      <c r="R600" s="86"/>
      <c r="S600" s="86"/>
      <c r="T600" s="87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T600" s="19" t="s">
        <v>196</v>
      </c>
      <c r="AU600" s="19" t="s">
        <v>82</v>
      </c>
    </row>
    <row r="601" s="13" customFormat="1">
      <c r="A601" s="13"/>
      <c r="B601" s="233"/>
      <c r="C601" s="234"/>
      <c r="D601" s="235" t="s">
        <v>198</v>
      </c>
      <c r="E601" s="236" t="s">
        <v>19</v>
      </c>
      <c r="F601" s="237" t="s">
        <v>1303</v>
      </c>
      <c r="G601" s="234"/>
      <c r="H601" s="236" t="s">
        <v>19</v>
      </c>
      <c r="I601" s="238"/>
      <c r="J601" s="234"/>
      <c r="K601" s="234"/>
      <c r="L601" s="239"/>
      <c r="M601" s="240"/>
      <c r="N601" s="241"/>
      <c r="O601" s="241"/>
      <c r="P601" s="241"/>
      <c r="Q601" s="241"/>
      <c r="R601" s="241"/>
      <c r="S601" s="241"/>
      <c r="T601" s="242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43" t="s">
        <v>198</v>
      </c>
      <c r="AU601" s="243" t="s">
        <v>82</v>
      </c>
      <c r="AV601" s="13" t="s">
        <v>80</v>
      </c>
      <c r="AW601" s="13" t="s">
        <v>35</v>
      </c>
      <c r="AX601" s="13" t="s">
        <v>73</v>
      </c>
      <c r="AY601" s="243" t="s">
        <v>188</v>
      </c>
    </row>
    <row r="602" s="13" customFormat="1">
      <c r="A602" s="13"/>
      <c r="B602" s="233"/>
      <c r="C602" s="234"/>
      <c r="D602" s="235" t="s">
        <v>198</v>
      </c>
      <c r="E602" s="236" t="s">
        <v>19</v>
      </c>
      <c r="F602" s="237" t="s">
        <v>1304</v>
      </c>
      <c r="G602" s="234"/>
      <c r="H602" s="236" t="s">
        <v>19</v>
      </c>
      <c r="I602" s="238"/>
      <c r="J602" s="234"/>
      <c r="K602" s="234"/>
      <c r="L602" s="239"/>
      <c r="M602" s="240"/>
      <c r="N602" s="241"/>
      <c r="O602" s="241"/>
      <c r="P602" s="241"/>
      <c r="Q602" s="241"/>
      <c r="R602" s="241"/>
      <c r="S602" s="241"/>
      <c r="T602" s="242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3" t="s">
        <v>198</v>
      </c>
      <c r="AU602" s="243" t="s">
        <v>82</v>
      </c>
      <c r="AV602" s="13" t="s">
        <v>80</v>
      </c>
      <c r="AW602" s="13" t="s">
        <v>35</v>
      </c>
      <c r="AX602" s="13" t="s">
        <v>73</v>
      </c>
      <c r="AY602" s="243" t="s">
        <v>188</v>
      </c>
    </row>
    <row r="603" s="14" customFormat="1">
      <c r="A603" s="14"/>
      <c r="B603" s="244"/>
      <c r="C603" s="245"/>
      <c r="D603" s="235" t="s">
        <v>198</v>
      </c>
      <c r="E603" s="246" t="s">
        <v>19</v>
      </c>
      <c r="F603" s="247" t="s">
        <v>1030</v>
      </c>
      <c r="G603" s="245"/>
      <c r="H603" s="248">
        <v>57</v>
      </c>
      <c r="I603" s="249"/>
      <c r="J603" s="245"/>
      <c r="K603" s="245"/>
      <c r="L603" s="250"/>
      <c r="M603" s="251"/>
      <c r="N603" s="252"/>
      <c r="O603" s="252"/>
      <c r="P603" s="252"/>
      <c r="Q603" s="252"/>
      <c r="R603" s="252"/>
      <c r="S603" s="252"/>
      <c r="T603" s="253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4" t="s">
        <v>198</v>
      </c>
      <c r="AU603" s="254" t="s">
        <v>82</v>
      </c>
      <c r="AV603" s="14" t="s">
        <v>82</v>
      </c>
      <c r="AW603" s="14" t="s">
        <v>35</v>
      </c>
      <c r="AX603" s="14" t="s">
        <v>73</v>
      </c>
      <c r="AY603" s="254" t="s">
        <v>188</v>
      </c>
    </row>
    <row r="604" s="13" customFormat="1">
      <c r="A604" s="13"/>
      <c r="B604" s="233"/>
      <c r="C604" s="234"/>
      <c r="D604" s="235" t="s">
        <v>198</v>
      </c>
      <c r="E604" s="236" t="s">
        <v>19</v>
      </c>
      <c r="F604" s="237" t="s">
        <v>1305</v>
      </c>
      <c r="G604" s="234"/>
      <c r="H604" s="236" t="s">
        <v>19</v>
      </c>
      <c r="I604" s="238"/>
      <c r="J604" s="234"/>
      <c r="K604" s="234"/>
      <c r="L604" s="239"/>
      <c r="M604" s="240"/>
      <c r="N604" s="241"/>
      <c r="O604" s="241"/>
      <c r="P604" s="241"/>
      <c r="Q604" s="241"/>
      <c r="R604" s="241"/>
      <c r="S604" s="241"/>
      <c r="T604" s="242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3" t="s">
        <v>198</v>
      </c>
      <c r="AU604" s="243" t="s">
        <v>82</v>
      </c>
      <c r="AV604" s="13" t="s">
        <v>80</v>
      </c>
      <c r="AW604" s="13" t="s">
        <v>35</v>
      </c>
      <c r="AX604" s="13" t="s">
        <v>73</v>
      </c>
      <c r="AY604" s="243" t="s">
        <v>188</v>
      </c>
    </row>
    <row r="605" s="14" customFormat="1">
      <c r="A605" s="14"/>
      <c r="B605" s="244"/>
      <c r="C605" s="245"/>
      <c r="D605" s="235" t="s">
        <v>198</v>
      </c>
      <c r="E605" s="246" t="s">
        <v>19</v>
      </c>
      <c r="F605" s="247" t="s">
        <v>1306</v>
      </c>
      <c r="G605" s="245"/>
      <c r="H605" s="248">
        <v>21.5</v>
      </c>
      <c r="I605" s="249"/>
      <c r="J605" s="245"/>
      <c r="K605" s="245"/>
      <c r="L605" s="250"/>
      <c r="M605" s="251"/>
      <c r="N605" s="252"/>
      <c r="O605" s="252"/>
      <c r="P605" s="252"/>
      <c r="Q605" s="252"/>
      <c r="R605" s="252"/>
      <c r="S605" s="252"/>
      <c r="T605" s="253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4" t="s">
        <v>198</v>
      </c>
      <c r="AU605" s="254" t="s">
        <v>82</v>
      </c>
      <c r="AV605" s="14" t="s">
        <v>82</v>
      </c>
      <c r="AW605" s="14" t="s">
        <v>35</v>
      </c>
      <c r="AX605" s="14" t="s">
        <v>73</v>
      </c>
      <c r="AY605" s="254" t="s">
        <v>188</v>
      </c>
    </row>
    <row r="606" s="13" customFormat="1">
      <c r="A606" s="13"/>
      <c r="B606" s="233"/>
      <c r="C606" s="234"/>
      <c r="D606" s="235" t="s">
        <v>198</v>
      </c>
      <c r="E606" s="236" t="s">
        <v>19</v>
      </c>
      <c r="F606" s="237" t="s">
        <v>1307</v>
      </c>
      <c r="G606" s="234"/>
      <c r="H606" s="236" t="s">
        <v>19</v>
      </c>
      <c r="I606" s="238"/>
      <c r="J606" s="234"/>
      <c r="K606" s="234"/>
      <c r="L606" s="239"/>
      <c r="M606" s="240"/>
      <c r="N606" s="241"/>
      <c r="O606" s="241"/>
      <c r="P606" s="241"/>
      <c r="Q606" s="241"/>
      <c r="R606" s="241"/>
      <c r="S606" s="241"/>
      <c r="T606" s="242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3" t="s">
        <v>198</v>
      </c>
      <c r="AU606" s="243" t="s">
        <v>82</v>
      </c>
      <c r="AV606" s="13" t="s">
        <v>80</v>
      </c>
      <c r="AW606" s="13" t="s">
        <v>35</v>
      </c>
      <c r="AX606" s="13" t="s">
        <v>73</v>
      </c>
      <c r="AY606" s="243" t="s">
        <v>188</v>
      </c>
    </row>
    <row r="607" s="14" customFormat="1">
      <c r="A607" s="14"/>
      <c r="B607" s="244"/>
      <c r="C607" s="245"/>
      <c r="D607" s="235" t="s">
        <v>198</v>
      </c>
      <c r="E607" s="246" t="s">
        <v>19</v>
      </c>
      <c r="F607" s="247" t="s">
        <v>263</v>
      </c>
      <c r="G607" s="245"/>
      <c r="H607" s="248">
        <v>7</v>
      </c>
      <c r="I607" s="249"/>
      <c r="J607" s="245"/>
      <c r="K607" s="245"/>
      <c r="L607" s="250"/>
      <c r="M607" s="251"/>
      <c r="N607" s="252"/>
      <c r="O607" s="252"/>
      <c r="P607" s="252"/>
      <c r="Q607" s="252"/>
      <c r="R607" s="252"/>
      <c r="S607" s="252"/>
      <c r="T607" s="253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4" t="s">
        <v>198</v>
      </c>
      <c r="AU607" s="254" t="s">
        <v>82</v>
      </c>
      <c r="AV607" s="14" t="s">
        <v>82</v>
      </c>
      <c r="AW607" s="14" t="s">
        <v>35</v>
      </c>
      <c r="AX607" s="14" t="s">
        <v>73</v>
      </c>
      <c r="AY607" s="254" t="s">
        <v>188</v>
      </c>
    </row>
    <row r="608" s="13" customFormat="1">
      <c r="A608" s="13"/>
      <c r="B608" s="233"/>
      <c r="C608" s="234"/>
      <c r="D608" s="235" t="s">
        <v>198</v>
      </c>
      <c r="E608" s="236" t="s">
        <v>19</v>
      </c>
      <c r="F608" s="237" t="s">
        <v>1308</v>
      </c>
      <c r="G608" s="234"/>
      <c r="H608" s="236" t="s">
        <v>19</v>
      </c>
      <c r="I608" s="238"/>
      <c r="J608" s="234"/>
      <c r="K608" s="234"/>
      <c r="L608" s="239"/>
      <c r="M608" s="240"/>
      <c r="N608" s="241"/>
      <c r="O608" s="241"/>
      <c r="P608" s="241"/>
      <c r="Q608" s="241"/>
      <c r="R608" s="241"/>
      <c r="S608" s="241"/>
      <c r="T608" s="24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3" t="s">
        <v>198</v>
      </c>
      <c r="AU608" s="243" t="s">
        <v>82</v>
      </c>
      <c r="AV608" s="13" t="s">
        <v>80</v>
      </c>
      <c r="AW608" s="13" t="s">
        <v>35</v>
      </c>
      <c r="AX608" s="13" t="s">
        <v>73</v>
      </c>
      <c r="AY608" s="243" t="s">
        <v>188</v>
      </c>
    </row>
    <row r="609" s="14" customFormat="1">
      <c r="A609" s="14"/>
      <c r="B609" s="244"/>
      <c r="C609" s="245"/>
      <c r="D609" s="235" t="s">
        <v>198</v>
      </c>
      <c r="E609" s="246" t="s">
        <v>19</v>
      </c>
      <c r="F609" s="247" t="s">
        <v>1309</v>
      </c>
      <c r="G609" s="245"/>
      <c r="H609" s="248">
        <v>1.98</v>
      </c>
      <c r="I609" s="249"/>
      <c r="J609" s="245"/>
      <c r="K609" s="245"/>
      <c r="L609" s="250"/>
      <c r="M609" s="251"/>
      <c r="N609" s="252"/>
      <c r="O609" s="252"/>
      <c r="P609" s="252"/>
      <c r="Q609" s="252"/>
      <c r="R609" s="252"/>
      <c r="S609" s="252"/>
      <c r="T609" s="253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4" t="s">
        <v>198</v>
      </c>
      <c r="AU609" s="254" t="s">
        <v>82</v>
      </c>
      <c r="AV609" s="14" t="s">
        <v>82</v>
      </c>
      <c r="AW609" s="14" t="s">
        <v>35</v>
      </c>
      <c r="AX609" s="14" t="s">
        <v>73</v>
      </c>
      <c r="AY609" s="254" t="s">
        <v>188</v>
      </c>
    </row>
    <row r="610" s="13" customFormat="1">
      <c r="A610" s="13"/>
      <c r="B610" s="233"/>
      <c r="C610" s="234"/>
      <c r="D610" s="235" t="s">
        <v>198</v>
      </c>
      <c r="E610" s="236" t="s">
        <v>19</v>
      </c>
      <c r="F610" s="237" t="s">
        <v>1310</v>
      </c>
      <c r="G610" s="234"/>
      <c r="H610" s="236" t="s">
        <v>19</v>
      </c>
      <c r="I610" s="238"/>
      <c r="J610" s="234"/>
      <c r="K610" s="234"/>
      <c r="L610" s="239"/>
      <c r="M610" s="240"/>
      <c r="N610" s="241"/>
      <c r="O610" s="241"/>
      <c r="P610" s="241"/>
      <c r="Q610" s="241"/>
      <c r="R610" s="241"/>
      <c r="S610" s="241"/>
      <c r="T610" s="242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3" t="s">
        <v>198</v>
      </c>
      <c r="AU610" s="243" t="s">
        <v>82</v>
      </c>
      <c r="AV610" s="13" t="s">
        <v>80</v>
      </c>
      <c r="AW610" s="13" t="s">
        <v>35</v>
      </c>
      <c r="AX610" s="13" t="s">
        <v>73</v>
      </c>
      <c r="AY610" s="243" t="s">
        <v>188</v>
      </c>
    </row>
    <row r="611" s="14" customFormat="1">
      <c r="A611" s="14"/>
      <c r="B611" s="244"/>
      <c r="C611" s="245"/>
      <c r="D611" s="235" t="s">
        <v>198</v>
      </c>
      <c r="E611" s="246" t="s">
        <v>19</v>
      </c>
      <c r="F611" s="247" t="s">
        <v>1000</v>
      </c>
      <c r="G611" s="245"/>
      <c r="H611" s="248">
        <v>50</v>
      </c>
      <c r="I611" s="249"/>
      <c r="J611" s="245"/>
      <c r="K611" s="245"/>
      <c r="L611" s="250"/>
      <c r="M611" s="251"/>
      <c r="N611" s="252"/>
      <c r="O611" s="252"/>
      <c r="P611" s="252"/>
      <c r="Q611" s="252"/>
      <c r="R611" s="252"/>
      <c r="S611" s="252"/>
      <c r="T611" s="253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4" t="s">
        <v>198</v>
      </c>
      <c r="AU611" s="254" t="s">
        <v>82</v>
      </c>
      <c r="AV611" s="14" t="s">
        <v>82</v>
      </c>
      <c r="AW611" s="14" t="s">
        <v>35</v>
      </c>
      <c r="AX611" s="14" t="s">
        <v>73</v>
      </c>
      <c r="AY611" s="254" t="s">
        <v>188</v>
      </c>
    </row>
    <row r="612" s="15" customFormat="1">
      <c r="A612" s="15"/>
      <c r="B612" s="255"/>
      <c r="C612" s="256"/>
      <c r="D612" s="235" t="s">
        <v>198</v>
      </c>
      <c r="E612" s="257" t="s">
        <v>19</v>
      </c>
      <c r="F612" s="258" t="s">
        <v>229</v>
      </c>
      <c r="G612" s="256"/>
      <c r="H612" s="259">
        <v>137.48000000000002</v>
      </c>
      <c r="I612" s="260"/>
      <c r="J612" s="256"/>
      <c r="K612" s="256"/>
      <c r="L612" s="261"/>
      <c r="M612" s="262"/>
      <c r="N612" s="263"/>
      <c r="O612" s="263"/>
      <c r="P612" s="263"/>
      <c r="Q612" s="263"/>
      <c r="R612" s="263"/>
      <c r="S612" s="263"/>
      <c r="T612" s="264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T612" s="265" t="s">
        <v>198</v>
      </c>
      <c r="AU612" s="265" t="s">
        <v>82</v>
      </c>
      <c r="AV612" s="15" t="s">
        <v>135</v>
      </c>
      <c r="AW612" s="15" t="s">
        <v>35</v>
      </c>
      <c r="AX612" s="15" t="s">
        <v>80</v>
      </c>
      <c r="AY612" s="265" t="s">
        <v>188</v>
      </c>
    </row>
    <row r="613" s="2" customFormat="1" ht="21.75" customHeight="1">
      <c r="A613" s="40"/>
      <c r="B613" s="41"/>
      <c r="C613" s="215" t="s">
        <v>1311</v>
      </c>
      <c r="D613" s="215" t="s">
        <v>190</v>
      </c>
      <c r="E613" s="216" t="s">
        <v>1312</v>
      </c>
      <c r="F613" s="217" t="s">
        <v>1313</v>
      </c>
      <c r="G613" s="218" t="s">
        <v>501</v>
      </c>
      <c r="H613" s="219">
        <v>57</v>
      </c>
      <c r="I613" s="220"/>
      <c r="J613" s="221">
        <f>ROUND(I613*H613,2)</f>
        <v>0</v>
      </c>
      <c r="K613" s="217" t="s">
        <v>194</v>
      </c>
      <c r="L613" s="46"/>
      <c r="M613" s="222" t="s">
        <v>19</v>
      </c>
      <c r="N613" s="223" t="s">
        <v>44</v>
      </c>
      <c r="O613" s="86"/>
      <c r="P613" s="224">
        <f>O613*H613</f>
        <v>0</v>
      </c>
      <c r="Q613" s="224">
        <v>4.0000000000000003E-05</v>
      </c>
      <c r="R613" s="224">
        <f>Q613*H613</f>
        <v>0.0022800000000000003</v>
      </c>
      <c r="S613" s="224">
        <v>0</v>
      </c>
      <c r="T613" s="225">
        <f>S613*H613</f>
        <v>0</v>
      </c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R613" s="226" t="s">
        <v>342</v>
      </c>
      <c r="AT613" s="226" t="s">
        <v>190</v>
      </c>
      <c r="AU613" s="226" t="s">
        <v>82</v>
      </c>
      <c r="AY613" s="19" t="s">
        <v>188</v>
      </c>
      <c r="BE613" s="227">
        <f>IF(N613="základní",J613,0)</f>
        <v>0</v>
      </c>
      <c r="BF613" s="227">
        <f>IF(N613="snížená",J613,0)</f>
        <v>0</v>
      </c>
      <c r="BG613" s="227">
        <f>IF(N613="zákl. přenesená",J613,0)</f>
        <v>0</v>
      </c>
      <c r="BH613" s="227">
        <f>IF(N613="sníž. přenesená",J613,0)</f>
        <v>0</v>
      </c>
      <c r="BI613" s="227">
        <f>IF(N613="nulová",J613,0)</f>
        <v>0</v>
      </c>
      <c r="BJ613" s="19" t="s">
        <v>80</v>
      </c>
      <c r="BK613" s="227">
        <f>ROUND(I613*H613,2)</f>
        <v>0</v>
      </c>
      <c r="BL613" s="19" t="s">
        <v>342</v>
      </c>
      <c r="BM613" s="226" t="s">
        <v>1314</v>
      </c>
    </row>
    <row r="614" s="2" customFormat="1">
      <c r="A614" s="40"/>
      <c r="B614" s="41"/>
      <c r="C614" s="42"/>
      <c r="D614" s="228" t="s">
        <v>196</v>
      </c>
      <c r="E614" s="42"/>
      <c r="F614" s="229" t="s">
        <v>1315</v>
      </c>
      <c r="G614" s="42"/>
      <c r="H614" s="42"/>
      <c r="I614" s="230"/>
      <c r="J614" s="42"/>
      <c r="K614" s="42"/>
      <c r="L614" s="46"/>
      <c r="M614" s="231"/>
      <c r="N614" s="232"/>
      <c r="O614" s="86"/>
      <c r="P614" s="86"/>
      <c r="Q614" s="86"/>
      <c r="R614" s="86"/>
      <c r="S614" s="86"/>
      <c r="T614" s="87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T614" s="19" t="s">
        <v>196</v>
      </c>
      <c r="AU614" s="19" t="s">
        <v>82</v>
      </c>
    </row>
    <row r="615" s="13" customFormat="1">
      <c r="A615" s="13"/>
      <c r="B615" s="233"/>
      <c r="C615" s="234"/>
      <c r="D615" s="235" t="s">
        <v>198</v>
      </c>
      <c r="E615" s="236" t="s">
        <v>19</v>
      </c>
      <c r="F615" s="237" t="s">
        <v>1303</v>
      </c>
      <c r="G615" s="234"/>
      <c r="H615" s="236" t="s">
        <v>19</v>
      </c>
      <c r="I615" s="238"/>
      <c r="J615" s="234"/>
      <c r="K615" s="234"/>
      <c r="L615" s="239"/>
      <c r="M615" s="240"/>
      <c r="N615" s="241"/>
      <c r="O615" s="241"/>
      <c r="P615" s="241"/>
      <c r="Q615" s="241"/>
      <c r="R615" s="241"/>
      <c r="S615" s="241"/>
      <c r="T615" s="24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3" t="s">
        <v>198</v>
      </c>
      <c r="AU615" s="243" t="s">
        <v>82</v>
      </c>
      <c r="AV615" s="13" t="s">
        <v>80</v>
      </c>
      <c r="AW615" s="13" t="s">
        <v>35</v>
      </c>
      <c r="AX615" s="13" t="s">
        <v>73</v>
      </c>
      <c r="AY615" s="243" t="s">
        <v>188</v>
      </c>
    </row>
    <row r="616" s="13" customFormat="1">
      <c r="A616" s="13"/>
      <c r="B616" s="233"/>
      <c r="C616" s="234"/>
      <c r="D616" s="235" t="s">
        <v>198</v>
      </c>
      <c r="E616" s="236" t="s">
        <v>19</v>
      </c>
      <c r="F616" s="237" t="s">
        <v>1316</v>
      </c>
      <c r="G616" s="234"/>
      <c r="H616" s="236" t="s">
        <v>19</v>
      </c>
      <c r="I616" s="238"/>
      <c r="J616" s="234"/>
      <c r="K616" s="234"/>
      <c r="L616" s="239"/>
      <c r="M616" s="240"/>
      <c r="N616" s="241"/>
      <c r="O616" s="241"/>
      <c r="P616" s="241"/>
      <c r="Q616" s="241"/>
      <c r="R616" s="241"/>
      <c r="S616" s="241"/>
      <c r="T616" s="242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3" t="s">
        <v>198</v>
      </c>
      <c r="AU616" s="243" t="s">
        <v>82</v>
      </c>
      <c r="AV616" s="13" t="s">
        <v>80</v>
      </c>
      <c r="AW616" s="13" t="s">
        <v>35</v>
      </c>
      <c r="AX616" s="13" t="s">
        <v>73</v>
      </c>
      <c r="AY616" s="243" t="s">
        <v>188</v>
      </c>
    </row>
    <row r="617" s="14" customFormat="1">
      <c r="A617" s="14"/>
      <c r="B617" s="244"/>
      <c r="C617" s="245"/>
      <c r="D617" s="235" t="s">
        <v>198</v>
      </c>
      <c r="E617" s="246" t="s">
        <v>19</v>
      </c>
      <c r="F617" s="247" t="s">
        <v>1030</v>
      </c>
      <c r="G617" s="245"/>
      <c r="H617" s="248">
        <v>57</v>
      </c>
      <c r="I617" s="249"/>
      <c r="J617" s="245"/>
      <c r="K617" s="245"/>
      <c r="L617" s="250"/>
      <c r="M617" s="251"/>
      <c r="N617" s="252"/>
      <c r="O617" s="252"/>
      <c r="P617" s="252"/>
      <c r="Q617" s="252"/>
      <c r="R617" s="252"/>
      <c r="S617" s="252"/>
      <c r="T617" s="253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4" t="s">
        <v>198</v>
      </c>
      <c r="AU617" s="254" t="s">
        <v>82</v>
      </c>
      <c r="AV617" s="14" t="s">
        <v>82</v>
      </c>
      <c r="AW617" s="14" t="s">
        <v>35</v>
      </c>
      <c r="AX617" s="14" t="s">
        <v>73</v>
      </c>
      <c r="AY617" s="254" t="s">
        <v>188</v>
      </c>
    </row>
    <row r="618" s="15" customFormat="1">
      <c r="A618" s="15"/>
      <c r="B618" s="255"/>
      <c r="C618" s="256"/>
      <c r="D618" s="235" t="s">
        <v>198</v>
      </c>
      <c r="E618" s="257" t="s">
        <v>19</v>
      </c>
      <c r="F618" s="258" t="s">
        <v>229</v>
      </c>
      <c r="G618" s="256"/>
      <c r="H618" s="259">
        <v>57</v>
      </c>
      <c r="I618" s="260"/>
      <c r="J618" s="256"/>
      <c r="K618" s="256"/>
      <c r="L618" s="261"/>
      <c r="M618" s="262"/>
      <c r="N618" s="263"/>
      <c r="O618" s="263"/>
      <c r="P618" s="263"/>
      <c r="Q618" s="263"/>
      <c r="R618" s="263"/>
      <c r="S618" s="263"/>
      <c r="T618" s="264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T618" s="265" t="s">
        <v>198</v>
      </c>
      <c r="AU618" s="265" t="s">
        <v>82</v>
      </c>
      <c r="AV618" s="15" t="s">
        <v>135</v>
      </c>
      <c r="AW618" s="15" t="s">
        <v>35</v>
      </c>
      <c r="AX618" s="15" t="s">
        <v>80</v>
      </c>
      <c r="AY618" s="265" t="s">
        <v>188</v>
      </c>
    </row>
    <row r="619" s="2" customFormat="1" ht="16.5" customHeight="1">
      <c r="A619" s="40"/>
      <c r="B619" s="41"/>
      <c r="C619" s="272" t="s">
        <v>1317</v>
      </c>
      <c r="D619" s="272" t="s">
        <v>522</v>
      </c>
      <c r="E619" s="273" t="s">
        <v>1318</v>
      </c>
      <c r="F619" s="274" t="s">
        <v>1319</v>
      </c>
      <c r="G619" s="275" t="s">
        <v>243</v>
      </c>
      <c r="H619" s="276">
        <v>63.713000000000001</v>
      </c>
      <c r="I619" s="277"/>
      <c r="J619" s="278">
        <f>ROUND(I619*H619,2)</f>
        <v>0</v>
      </c>
      <c r="K619" s="274" t="s">
        <v>194</v>
      </c>
      <c r="L619" s="279"/>
      <c r="M619" s="280" t="s">
        <v>19</v>
      </c>
      <c r="N619" s="281" t="s">
        <v>44</v>
      </c>
      <c r="O619" s="86"/>
      <c r="P619" s="224">
        <f>O619*H619</f>
        <v>0</v>
      </c>
      <c r="Q619" s="224">
        <v>0.0074999999999999997</v>
      </c>
      <c r="R619" s="224">
        <f>Q619*H619</f>
        <v>0.47784749999999998</v>
      </c>
      <c r="S619" s="224">
        <v>0</v>
      </c>
      <c r="T619" s="225">
        <f>S619*H619</f>
        <v>0</v>
      </c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R619" s="226" t="s">
        <v>630</v>
      </c>
      <c r="AT619" s="226" t="s">
        <v>522</v>
      </c>
      <c r="AU619" s="226" t="s">
        <v>82</v>
      </c>
      <c r="AY619" s="19" t="s">
        <v>188</v>
      </c>
      <c r="BE619" s="227">
        <f>IF(N619="základní",J619,0)</f>
        <v>0</v>
      </c>
      <c r="BF619" s="227">
        <f>IF(N619="snížená",J619,0)</f>
        <v>0</v>
      </c>
      <c r="BG619" s="227">
        <f>IF(N619="zákl. přenesená",J619,0)</f>
        <v>0</v>
      </c>
      <c r="BH619" s="227">
        <f>IF(N619="sníž. přenesená",J619,0)</f>
        <v>0</v>
      </c>
      <c r="BI619" s="227">
        <f>IF(N619="nulová",J619,0)</f>
        <v>0</v>
      </c>
      <c r="BJ619" s="19" t="s">
        <v>80</v>
      </c>
      <c r="BK619" s="227">
        <f>ROUND(I619*H619,2)</f>
        <v>0</v>
      </c>
      <c r="BL619" s="19" t="s">
        <v>342</v>
      </c>
      <c r="BM619" s="226" t="s">
        <v>1320</v>
      </c>
    </row>
    <row r="620" s="13" customFormat="1">
      <c r="A620" s="13"/>
      <c r="B620" s="233"/>
      <c r="C620" s="234"/>
      <c r="D620" s="235" t="s">
        <v>198</v>
      </c>
      <c r="E620" s="236" t="s">
        <v>19</v>
      </c>
      <c r="F620" s="237" t="s">
        <v>1303</v>
      </c>
      <c r="G620" s="234"/>
      <c r="H620" s="236" t="s">
        <v>19</v>
      </c>
      <c r="I620" s="238"/>
      <c r="J620" s="234"/>
      <c r="K620" s="234"/>
      <c r="L620" s="239"/>
      <c r="M620" s="240"/>
      <c r="N620" s="241"/>
      <c r="O620" s="241"/>
      <c r="P620" s="241"/>
      <c r="Q620" s="241"/>
      <c r="R620" s="241"/>
      <c r="S620" s="241"/>
      <c r="T620" s="242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3" t="s">
        <v>198</v>
      </c>
      <c r="AU620" s="243" t="s">
        <v>82</v>
      </c>
      <c r="AV620" s="13" t="s">
        <v>80</v>
      </c>
      <c r="AW620" s="13" t="s">
        <v>35</v>
      </c>
      <c r="AX620" s="13" t="s">
        <v>73</v>
      </c>
      <c r="AY620" s="243" t="s">
        <v>188</v>
      </c>
    </row>
    <row r="621" s="13" customFormat="1">
      <c r="A621" s="13"/>
      <c r="B621" s="233"/>
      <c r="C621" s="234"/>
      <c r="D621" s="235" t="s">
        <v>198</v>
      </c>
      <c r="E621" s="236" t="s">
        <v>19</v>
      </c>
      <c r="F621" s="237" t="s">
        <v>1304</v>
      </c>
      <c r="G621" s="234"/>
      <c r="H621" s="236" t="s">
        <v>19</v>
      </c>
      <c r="I621" s="238"/>
      <c r="J621" s="234"/>
      <c r="K621" s="234"/>
      <c r="L621" s="239"/>
      <c r="M621" s="240"/>
      <c r="N621" s="241"/>
      <c r="O621" s="241"/>
      <c r="P621" s="241"/>
      <c r="Q621" s="241"/>
      <c r="R621" s="241"/>
      <c r="S621" s="241"/>
      <c r="T621" s="242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3" t="s">
        <v>198</v>
      </c>
      <c r="AU621" s="243" t="s">
        <v>82</v>
      </c>
      <c r="AV621" s="13" t="s">
        <v>80</v>
      </c>
      <c r="AW621" s="13" t="s">
        <v>35</v>
      </c>
      <c r="AX621" s="13" t="s">
        <v>73</v>
      </c>
      <c r="AY621" s="243" t="s">
        <v>188</v>
      </c>
    </row>
    <row r="622" s="14" customFormat="1">
      <c r="A622" s="14"/>
      <c r="B622" s="244"/>
      <c r="C622" s="245"/>
      <c r="D622" s="235" t="s">
        <v>198</v>
      </c>
      <c r="E622" s="246" t="s">
        <v>19</v>
      </c>
      <c r="F622" s="247" t="s">
        <v>1321</v>
      </c>
      <c r="G622" s="245"/>
      <c r="H622" s="248">
        <v>22.23</v>
      </c>
      <c r="I622" s="249"/>
      <c r="J622" s="245"/>
      <c r="K622" s="245"/>
      <c r="L622" s="250"/>
      <c r="M622" s="251"/>
      <c r="N622" s="252"/>
      <c r="O622" s="252"/>
      <c r="P622" s="252"/>
      <c r="Q622" s="252"/>
      <c r="R622" s="252"/>
      <c r="S622" s="252"/>
      <c r="T622" s="253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4" t="s">
        <v>198</v>
      </c>
      <c r="AU622" s="254" t="s">
        <v>82</v>
      </c>
      <c r="AV622" s="14" t="s">
        <v>82</v>
      </c>
      <c r="AW622" s="14" t="s">
        <v>35</v>
      </c>
      <c r="AX622" s="14" t="s">
        <v>73</v>
      </c>
      <c r="AY622" s="254" t="s">
        <v>188</v>
      </c>
    </row>
    <row r="623" s="13" customFormat="1">
      <c r="A623" s="13"/>
      <c r="B623" s="233"/>
      <c r="C623" s="234"/>
      <c r="D623" s="235" t="s">
        <v>198</v>
      </c>
      <c r="E623" s="236" t="s">
        <v>19</v>
      </c>
      <c r="F623" s="237" t="s">
        <v>1305</v>
      </c>
      <c r="G623" s="234"/>
      <c r="H623" s="236" t="s">
        <v>19</v>
      </c>
      <c r="I623" s="238"/>
      <c r="J623" s="234"/>
      <c r="K623" s="234"/>
      <c r="L623" s="239"/>
      <c r="M623" s="240"/>
      <c r="N623" s="241"/>
      <c r="O623" s="241"/>
      <c r="P623" s="241"/>
      <c r="Q623" s="241"/>
      <c r="R623" s="241"/>
      <c r="S623" s="241"/>
      <c r="T623" s="24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3" t="s">
        <v>198</v>
      </c>
      <c r="AU623" s="243" t="s">
        <v>82</v>
      </c>
      <c r="AV623" s="13" t="s">
        <v>80</v>
      </c>
      <c r="AW623" s="13" t="s">
        <v>35</v>
      </c>
      <c r="AX623" s="13" t="s">
        <v>73</v>
      </c>
      <c r="AY623" s="243" t="s">
        <v>188</v>
      </c>
    </row>
    <row r="624" s="14" customFormat="1">
      <c r="A624" s="14"/>
      <c r="B624" s="244"/>
      <c r="C624" s="245"/>
      <c r="D624" s="235" t="s">
        <v>198</v>
      </c>
      <c r="E624" s="246" t="s">
        <v>19</v>
      </c>
      <c r="F624" s="247" t="s">
        <v>1322</v>
      </c>
      <c r="G624" s="245"/>
      <c r="H624" s="248">
        <v>2.1499999999999999</v>
      </c>
      <c r="I624" s="249"/>
      <c r="J624" s="245"/>
      <c r="K624" s="245"/>
      <c r="L624" s="250"/>
      <c r="M624" s="251"/>
      <c r="N624" s="252"/>
      <c r="O624" s="252"/>
      <c r="P624" s="252"/>
      <c r="Q624" s="252"/>
      <c r="R624" s="252"/>
      <c r="S624" s="252"/>
      <c r="T624" s="253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4" t="s">
        <v>198</v>
      </c>
      <c r="AU624" s="254" t="s">
        <v>82</v>
      </c>
      <c r="AV624" s="14" t="s">
        <v>82</v>
      </c>
      <c r="AW624" s="14" t="s">
        <v>35</v>
      </c>
      <c r="AX624" s="14" t="s">
        <v>73</v>
      </c>
      <c r="AY624" s="254" t="s">
        <v>188</v>
      </c>
    </row>
    <row r="625" s="13" customFormat="1">
      <c r="A625" s="13"/>
      <c r="B625" s="233"/>
      <c r="C625" s="234"/>
      <c r="D625" s="235" t="s">
        <v>198</v>
      </c>
      <c r="E625" s="236" t="s">
        <v>19</v>
      </c>
      <c r="F625" s="237" t="s">
        <v>1307</v>
      </c>
      <c r="G625" s="234"/>
      <c r="H625" s="236" t="s">
        <v>19</v>
      </c>
      <c r="I625" s="238"/>
      <c r="J625" s="234"/>
      <c r="K625" s="234"/>
      <c r="L625" s="239"/>
      <c r="M625" s="240"/>
      <c r="N625" s="241"/>
      <c r="O625" s="241"/>
      <c r="P625" s="241"/>
      <c r="Q625" s="241"/>
      <c r="R625" s="241"/>
      <c r="S625" s="241"/>
      <c r="T625" s="242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43" t="s">
        <v>198</v>
      </c>
      <c r="AU625" s="243" t="s">
        <v>82</v>
      </c>
      <c r="AV625" s="13" t="s">
        <v>80</v>
      </c>
      <c r="AW625" s="13" t="s">
        <v>35</v>
      </c>
      <c r="AX625" s="13" t="s">
        <v>73</v>
      </c>
      <c r="AY625" s="243" t="s">
        <v>188</v>
      </c>
    </row>
    <row r="626" s="14" customFormat="1">
      <c r="A626" s="14"/>
      <c r="B626" s="244"/>
      <c r="C626" s="245"/>
      <c r="D626" s="235" t="s">
        <v>198</v>
      </c>
      <c r="E626" s="246" t="s">
        <v>19</v>
      </c>
      <c r="F626" s="247" t="s">
        <v>1323</v>
      </c>
      <c r="G626" s="245"/>
      <c r="H626" s="248">
        <v>2.3450000000000002</v>
      </c>
      <c r="I626" s="249"/>
      <c r="J626" s="245"/>
      <c r="K626" s="245"/>
      <c r="L626" s="250"/>
      <c r="M626" s="251"/>
      <c r="N626" s="252"/>
      <c r="O626" s="252"/>
      <c r="P626" s="252"/>
      <c r="Q626" s="252"/>
      <c r="R626" s="252"/>
      <c r="S626" s="252"/>
      <c r="T626" s="253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4" t="s">
        <v>198</v>
      </c>
      <c r="AU626" s="254" t="s">
        <v>82</v>
      </c>
      <c r="AV626" s="14" t="s">
        <v>82</v>
      </c>
      <c r="AW626" s="14" t="s">
        <v>35</v>
      </c>
      <c r="AX626" s="14" t="s">
        <v>73</v>
      </c>
      <c r="AY626" s="254" t="s">
        <v>188</v>
      </c>
    </row>
    <row r="627" s="13" customFormat="1">
      <c r="A627" s="13"/>
      <c r="B627" s="233"/>
      <c r="C627" s="234"/>
      <c r="D627" s="235" t="s">
        <v>198</v>
      </c>
      <c r="E627" s="236" t="s">
        <v>19</v>
      </c>
      <c r="F627" s="237" t="s">
        <v>1308</v>
      </c>
      <c r="G627" s="234"/>
      <c r="H627" s="236" t="s">
        <v>19</v>
      </c>
      <c r="I627" s="238"/>
      <c r="J627" s="234"/>
      <c r="K627" s="234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198</v>
      </c>
      <c r="AU627" s="243" t="s">
        <v>82</v>
      </c>
      <c r="AV627" s="13" t="s">
        <v>80</v>
      </c>
      <c r="AW627" s="13" t="s">
        <v>35</v>
      </c>
      <c r="AX627" s="13" t="s">
        <v>73</v>
      </c>
      <c r="AY627" s="243" t="s">
        <v>188</v>
      </c>
    </row>
    <row r="628" s="14" customFormat="1">
      <c r="A628" s="14"/>
      <c r="B628" s="244"/>
      <c r="C628" s="245"/>
      <c r="D628" s="235" t="s">
        <v>198</v>
      </c>
      <c r="E628" s="246" t="s">
        <v>19</v>
      </c>
      <c r="F628" s="247" t="s">
        <v>1324</v>
      </c>
      <c r="G628" s="245"/>
      <c r="H628" s="248">
        <v>0.19800000000000001</v>
      </c>
      <c r="I628" s="249"/>
      <c r="J628" s="245"/>
      <c r="K628" s="245"/>
      <c r="L628" s="250"/>
      <c r="M628" s="251"/>
      <c r="N628" s="252"/>
      <c r="O628" s="252"/>
      <c r="P628" s="252"/>
      <c r="Q628" s="252"/>
      <c r="R628" s="252"/>
      <c r="S628" s="252"/>
      <c r="T628" s="253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4" t="s">
        <v>198</v>
      </c>
      <c r="AU628" s="254" t="s">
        <v>82</v>
      </c>
      <c r="AV628" s="14" t="s">
        <v>82</v>
      </c>
      <c r="AW628" s="14" t="s">
        <v>35</v>
      </c>
      <c r="AX628" s="14" t="s">
        <v>73</v>
      </c>
      <c r="AY628" s="254" t="s">
        <v>188</v>
      </c>
    </row>
    <row r="629" s="13" customFormat="1">
      <c r="A629" s="13"/>
      <c r="B629" s="233"/>
      <c r="C629" s="234"/>
      <c r="D629" s="235" t="s">
        <v>198</v>
      </c>
      <c r="E629" s="236" t="s">
        <v>19</v>
      </c>
      <c r="F629" s="237" t="s">
        <v>1310</v>
      </c>
      <c r="G629" s="234"/>
      <c r="H629" s="236" t="s">
        <v>19</v>
      </c>
      <c r="I629" s="238"/>
      <c r="J629" s="234"/>
      <c r="K629" s="234"/>
      <c r="L629" s="239"/>
      <c r="M629" s="240"/>
      <c r="N629" s="241"/>
      <c r="O629" s="241"/>
      <c r="P629" s="241"/>
      <c r="Q629" s="241"/>
      <c r="R629" s="241"/>
      <c r="S629" s="241"/>
      <c r="T629" s="242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43" t="s">
        <v>198</v>
      </c>
      <c r="AU629" s="243" t="s">
        <v>82</v>
      </c>
      <c r="AV629" s="13" t="s">
        <v>80</v>
      </c>
      <c r="AW629" s="13" t="s">
        <v>35</v>
      </c>
      <c r="AX629" s="13" t="s">
        <v>73</v>
      </c>
      <c r="AY629" s="243" t="s">
        <v>188</v>
      </c>
    </row>
    <row r="630" s="14" customFormat="1">
      <c r="A630" s="14"/>
      <c r="B630" s="244"/>
      <c r="C630" s="245"/>
      <c r="D630" s="235" t="s">
        <v>198</v>
      </c>
      <c r="E630" s="246" t="s">
        <v>19</v>
      </c>
      <c r="F630" s="247" t="s">
        <v>1325</v>
      </c>
      <c r="G630" s="245"/>
      <c r="H630" s="248">
        <v>10</v>
      </c>
      <c r="I630" s="249"/>
      <c r="J630" s="245"/>
      <c r="K630" s="245"/>
      <c r="L630" s="250"/>
      <c r="M630" s="251"/>
      <c r="N630" s="252"/>
      <c r="O630" s="252"/>
      <c r="P630" s="252"/>
      <c r="Q630" s="252"/>
      <c r="R630" s="252"/>
      <c r="S630" s="252"/>
      <c r="T630" s="253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4" t="s">
        <v>198</v>
      </c>
      <c r="AU630" s="254" t="s">
        <v>82</v>
      </c>
      <c r="AV630" s="14" t="s">
        <v>82</v>
      </c>
      <c r="AW630" s="14" t="s">
        <v>35</v>
      </c>
      <c r="AX630" s="14" t="s">
        <v>73</v>
      </c>
      <c r="AY630" s="254" t="s">
        <v>188</v>
      </c>
    </row>
    <row r="631" s="16" customFormat="1">
      <c r="A631" s="16"/>
      <c r="B631" s="282"/>
      <c r="C631" s="283"/>
      <c r="D631" s="235" t="s">
        <v>198</v>
      </c>
      <c r="E631" s="284" t="s">
        <v>19</v>
      </c>
      <c r="F631" s="285" t="s">
        <v>730</v>
      </c>
      <c r="G631" s="283"/>
      <c r="H631" s="286">
        <v>36.923000000000002</v>
      </c>
      <c r="I631" s="287"/>
      <c r="J631" s="283"/>
      <c r="K631" s="283"/>
      <c r="L631" s="288"/>
      <c r="M631" s="289"/>
      <c r="N631" s="290"/>
      <c r="O631" s="290"/>
      <c r="P631" s="290"/>
      <c r="Q631" s="290"/>
      <c r="R631" s="290"/>
      <c r="S631" s="290"/>
      <c r="T631" s="291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T631" s="292" t="s">
        <v>198</v>
      </c>
      <c r="AU631" s="292" t="s">
        <v>82</v>
      </c>
      <c r="AV631" s="16" t="s">
        <v>129</v>
      </c>
      <c r="AW631" s="16" t="s">
        <v>35</v>
      </c>
      <c r="AX631" s="16" t="s">
        <v>73</v>
      </c>
      <c r="AY631" s="292" t="s">
        <v>188</v>
      </c>
    </row>
    <row r="632" s="13" customFormat="1">
      <c r="A632" s="13"/>
      <c r="B632" s="233"/>
      <c r="C632" s="234"/>
      <c r="D632" s="235" t="s">
        <v>198</v>
      </c>
      <c r="E632" s="236" t="s">
        <v>19</v>
      </c>
      <c r="F632" s="237" t="s">
        <v>1316</v>
      </c>
      <c r="G632" s="234"/>
      <c r="H632" s="236" t="s">
        <v>19</v>
      </c>
      <c r="I632" s="238"/>
      <c r="J632" s="234"/>
      <c r="K632" s="234"/>
      <c r="L632" s="239"/>
      <c r="M632" s="240"/>
      <c r="N632" s="241"/>
      <c r="O632" s="241"/>
      <c r="P632" s="241"/>
      <c r="Q632" s="241"/>
      <c r="R632" s="241"/>
      <c r="S632" s="241"/>
      <c r="T632" s="242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3" t="s">
        <v>198</v>
      </c>
      <c r="AU632" s="243" t="s">
        <v>82</v>
      </c>
      <c r="AV632" s="13" t="s">
        <v>80</v>
      </c>
      <c r="AW632" s="13" t="s">
        <v>35</v>
      </c>
      <c r="AX632" s="13" t="s">
        <v>73</v>
      </c>
      <c r="AY632" s="243" t="s">
        <v>188</v>
      </c>
    </row>
    <row r="633" s="14" customFormat="1">
      <c r="A633" s="14"/>
      <c r="B633" s="244"/>
      <c r="C633" s="245"/>
      <c r="D633" s="235" t="s">
        <v>198</v>
      </c>
      <c r="E633" s="246" t="s">
        <v>19</v>
      </c>
      <c r="F633" s="247" t="s">
        <v>1326</v>
      </c>
      <c r="G633" s="245"/>
      <c r="H633" s="248">
        <v>26.789999999999999</v>
      </c>
      <c r="I633" s="249"/>
      <c r="J633" s="245"/>
      <c r="K633" s="245"/>
      <c r="L633" s="250"/>
      <c r="M633" s="251"/>
      <c r="N633" s="252"/>
      <c r="O633" s="252"/>
      <c r="P633" s="252"/>
      <c r="Q633" s="252"/>
      <c r="R633" s="252"/>
      <c r="S633" s="252"/>
      <c r="T633" s="253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4" t="s">
        <v>198</v>
      </c>
      <c r="AU633" s="254" t="s">
        <v>82</v>
      </c>
      <c r="AV633" s="14" t="s">
        <v>82</v>
      </c>
      <c r="AW633" s="14" t="s">
        <v>35</v>
      </c>
      <c r="AX633" s="14" t="s">
        <v>73</v>
      </c>
      <c r="AY633" s="254" t="s">
        <v>188</v>
      </c>
    </row>
    <row r="634" s="16" customFormat="1">
      <c r="A634" s="16"/>
      <c r="B634" s="282"/>
      <c r="C634" s="283"/>
      <c r="D634" s="235" t="s">
        <v>198</v>
      </c>
      <c r="E634" s="284" t="s">
        <v>19</v>
      </c>
      <c r="F634" s="285" t="s">
        <v>730</v>
      </c>
      <c r="G634" s="283"/>
      <c r="H634" s="286">
        <v>26.789999999999999</v>
      </c>
      <c r="I634" s="287"/>
      <c r="J634" s="283"/>
      <c r="K634" s="283"/>
      <c r="L634" s="288"/>
      <c r="M634" s="289"/>
      <c r="N634" s="290"/>
      <c r="O634" s="290"/>
      <c r="P634" s="290"/>
      <c r="Q634" s="290"/>
      <c r="R634" s="290"/>
      <c r="S634" s="290"/>
      <c r="T634" s="291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T634" s="292" t="s">
        <v>198</v>
      </c>
      <c r="AU634" s="292" t="s">
        <v>82</v>
      </c>
      <c r="AV634" s="16" t="s">
        <v>129</v>
      </c>
      <c r="AW634" s="16" t="s">
        <v>35</v>
      </c>
      <c r="AX634" s="16" t="s">
        <v>73</v>
      </c>
      <c r="AY634" s="292" t="s">
        <v>188</v>
      </c>
    </row>
    <row r="635" s="15" customFormat="1">
      <c r="A635" s="15"/>
      <c r="B635" s="255"/>
      <c r="C635" s="256"/>
      <c r="D635" s="235" t="s">
        <v>198</v>
      </c>
      <c r="E635" s="257" t="s">
        <v>19</v>
      </c>
      <c r="F635" s="258" t="s">
        <v>229</v>
      </c>
      <c r="G635" s="256"/>
      <c r="H635" s="259">
        <v>63.713000000000001</v>
      </c>
      <c r="I635" s="260"/>
      <c r="J635" s="256"/>
      <c r="K635" s="256"/>
      <c r="L635" s="261"/>
      <c r="M635" s="262"/>
      <c r="N635" s="263"/>
      <c r="O635" s="263"/>
      <c r="P635" s="263"/>
      <c r="Q635" s="263"/>
      <c r="R635" s="263"/>
      <c r="S635" s="263"/>
      <c r="T635" s="264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T635" s="265" t="s">
        <v>198</v>
      </c>
      <c r="AU635" s="265" t="s">
        <v>82</v>
      </c>
      <c r="AV635" s="15" t="s">
        <v>135</v>
      </c>
      <c r="AW635" s="15" t="s">
        <v>35</v>
      </c>
      <c r="AX635" s="15" t="s">
        <v>80</v>
      </c>
      <c r="AY635" s="265" t="s">
        <v>188</v>
      </c>
    </row>
    <row r="636" s="2" customFormat="1" ht="24.15" customHeight="1">
      <c r="A636" s="40"/>
      <c r="B636" s="41"/>
      <c r="C636" s="215" t="s">
        <v>1327</v>
      </c>
      <c r="D636" s="215" t="s">
        <v>190</v>
      </c>
      <c r="E636" s="216" t="s">
        <v>1328</v>
      </c>
      <c r="F636" s="217" t="s">
        <v>1329</v>
      </c>
      <c r="G636" s="218" t="s">
        <v>442</v>
      </c>
      <c r="H636" s="219">
        <v>6</v>
      </c>
      <c r="I636" s="220"/>
      <c r="J636" s="221">
        <f>ROUND(I636*H636,2)</f>
        <v>0</v>
      </c>
      <c r="K636" s="217" t="s">
        <v>194</v>
      </c>
      <c r="L636" s="46"/>
      <c r="M636" s="222" t="s">
        <v>19</v>
      </c>
      <c r="N636" s="223" t="s">
        <v>44</v>
      </c>
      <c r="O636" s="86"/>
      <c r="P636" s="224">
        <f>O636*H636</f>
        <v>0</v>
      </c>
      <c r="Q636" s="224">
        <v>0</v>
      </c>
      <c r="R636" s="224">
        <f>Q636*H636</f>
        <v>0</v>
      </c>
      <c r="S636" s="224">
        <v>0</v>
      </c>
      <c r="T636" s="225">
        <f>S636*H636</f>
        <v>0</v>
      </c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R636" s="226" t="s">
        <v>342</v>
      </c>
      <c r="AT636" s="226" t="s">
        <v>190</v>
      </c>
      <c r="AU636" s="226" t="s">
        <v>82</v>
      </c>
      <c r="AY636" s="19" t="s">
        <v>188</v>
      </c>
      <c r="BE636" s="227">
        <f>IF(N636="základní",J636,0)</f>
        <v>0</v>
      </c>
      <c r="BF636" s="227">
        <f>IF(N636="snížená",J636,0)</f>
        <v>0</v>
      </c>
      <c r="BG636" s="227">
        <f>IF(N636="zákl. přenesená",J636,0)</f>
        <v>0</v>
      </c>
      <c r="BH636" s="227">
        <f>IF(N636="sníž. přenesená",J636,0)</f>
        <v>0</v>
      </c>
      <c r="BI636" s="227">
        <f>IF(N636="nulová",J636,0)</f>
        <v>0</v>
      </c>
      <c r="BJ636" s="19" t="s">
        <v>80</v>
      </c>
      <c r="BK636" s="227">
        <f>ROUND(I636*H636,2)</f>
        <v>0</v>
      </c>
      <c r="BL636" s="19" t="s">
        <v>342</v>
      </c>
      <c r="BM636" s="226" t="s">
        <v>1330</v>
      </c>
    </row>
    <row r="637" s="2" customFormat="1">
      <c r="A637" s="40"/>
      <c r="B637" s="41"/>
      <c r="C637" s="42"/>
      <c r="D637" s="228" t="s">
        <v>196</v>
      </c>
      <c r="E637" s="42"/>
      <c r="F637" s="229" t="s">
        <v>1331</v>
      </c>
      <c r="G637" s="42"/>
      <c r="H637" s="42"/>
      <c r="I637" s="230"/>
      <c r="J637" s="42"/>
      <c r="K637" s="42"/>
      <c r="L637" s="46"/>
      <c r="M637" s="231"/>
      <c r="N637" s="232"/>
      <c r="O637" s="86"/>
      <c r="P637" s="86"/>
      <c r="Q637" s="86"/>
      <c r="R637" s="86"/>
      <c r="S637" s="86"/>
      <c r="T637" s="87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T637" s="19" t="s">
        <v>196</v>
      </c>
      <c r="AU637" s="19" t="s">
        <v>82</v>
      </c>
    </row>
    <row r="638" s="14" customFormat="1">
      <c r="A638" s="14"/>
      <c r="B638" s="244"/>
      <c r="C638" s="245"/>
      <c r="D638" s="235" t="s">
        <v>198</v>
      </c>
      <c r="E638" s="246" t="s">
        <v>19</v>
      </c>
      <c r="F638" s="247" t="s">
        <v>258</v>
      </c>
      <c r="G638" s="245"/>
      <c r="H638" s="248">
        <v>6</v>
      </c>
      <c r="I638" s="249"/>
      <c r="J638" s="245"/>
      <c r="K638" s="245"/>
      <c r="L638" s="250"/>
      <c r="M638" s="251"/>
      <c r="N638" s="252"/>
      <c r="O638" s="252"/>
      <c r="P638" s="252"/>
      <c r="Q638" s="252"/>
      <c r="R638" s="252"/>
      <c r="S638" s="252"/>
      <c r="T638" s="253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4" t="s">
        <v>198</v>
      </c>
      <c r="AU638" s="254" t="s">
        <v>82</v>
      </c>
      <c r="AV638" s="14" t="s">
        <v>82</v>
      </c>
      <c r="AW638" s="14" t="s">
        <v>35</v>
      </c>
      <c r="AX638" s="14" t="s">
        <v>73</v>
      </c>
      <c r="AY638" s="254" t="s">
        <v>188</v>
      </c>
    </row>
    <row r="639" s="15" customFormat="1">
      <c r="A639" s="15"/>
      <c r="B639" s="255"/>
      <c r="C639" s="256"/>
      <c r="D639" s="235" t="s">
        <v>198</v>
      </c>
      <c r="E639" s="257" t="s">
        <v>19</v>
      </c>
      <c r="F639" s="258" t="s">
        <v>229</v>
      </c>
      <c r="G639" s="256"/>
      <c r="H639" s="259">
        <v>6</v>
      </c>
      <c r="I639" s="260"/>
      <c r="J639" s="256"/>
      <c r="K639" s="256"/>
      <c r="L639" s="261"/>
      <c r="M639" s="262"/>
      <c r="N639" s="263"/>
      <c r="O639" s="263"/>
      <c r="P639" s="263"/>
      <c r="Q639" s="263"/>
      <c r="R639" s="263"/>
      <c r="S639" s="263"/>
      <c r="T639" s="264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T639" s="265" t="s">
        <v>198</v>
      </c>
      <c r="AU639" s="265" t="s">
        <v>82</v>
      </c>
      <c r="AV639" s="15" t="s">
        <v>135</v>
      </c>
      <c r="AW639" s="15" t="s">
        <v>35</v>
      </c>
      <c r="AX639" s="15" t="s">
        <v>80</v>
      </c>
      <c r="AY639" s="265" t="s">
        <v>188</v>
      </c>
    </row>
    <row r="640" s="2" customFormat="1" ht="24.15" customHeight="1">
      <c r="A640" s="40"/>
      <c r="B640" s="41"/>
      <c r="C640" s="215" t="s">
        <v>1332</v>
      </c>
      <c r="D640" s="215" t="s">
        <v>190</v>
      </c>
      <c r="E640" s="216" t="s">
        <v>1333</v>
      </c>
      <c r="F640" s="217" t="s">
        <v>1334</v>
      </c>
      <c r="G640" s="218" t="s">
        <v>460</v>
      </c>
      <c r="H640" s="266"/>
      <c r="I640" s="220"/>
      <c r="J640" s="221">
        <f>ROUND(I640*H640,2)</f>
        <v>0</v>
      </c>
      <c r="K640" s="217" t="s">
        <v>194</v>
      </c>
      <c r="L640" s="46"/>
      <c r="M640" s="222" t="s">
        <v>19</v>
      </c>
      <c r="N640" s="223" t="s">
        <v>44</v>
      </c>
      <c r="O640" s="86"/>
      <c r="P640" s="224">
        <f>O640*H640</f>
        <v>0</v>
      </c>
      <c r="Q640" s="224">
        <v>0</v>
      </c>
      <c r="R640" s="224">
        <f>Q640*H640</f>
        <v>0</v>
      </c>
      <c r="S640" s="224">
        <v>0</v>
      </c>
      <c r="T640" s="225">
        <f>S640*H640</f>
        <v>0</v>
      </c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R640" s="226" t="s">
        <v>342</v>
      </c>
      <c r="AT640" s="226" t="s">
        <v>190</v>
      </c>
      <c r="AU640" s="226" t="s">
        <v>82</v>
      </c>
      <c r="AY640" s="19" t="s">
        <v>188</v>
      </c>
      <c r="BE640" s="227">
        <f>IF(N640="základní",J640,0)</f>
        <v>0</v>
      </c>
      <c r="BF640" s="227">
        <f>IF(N640="snížená",J640,0)</f>
        <v>0</v>
      </c>
      <c r="BG640" s="227">
        <f>IF(N640="zákl. přenesená",J640,0)</f>
        <v>0</v>
      </c>
      <c r="BH640" s="227">
        <f>IF(N640="sníž. přenesená",J640,0)</f>
        <v>0</v>
      </c>
      <c r="BI640" s="227">
        <f>IF(N640="nulová",J640,0)</f>
        <v>0</v>
      </c>
      <c r="BJ640" s="19" t="s">
        <v>80</v>
      </c>
      <c r="BK640" s="227">
        <f>ROUND(I640*H640,2)</f>
        <v>0</v>
      </c>
      <c r="BL640" s="19" t="s">
        <v>342</v>
      </c>
      <c r="BM640" s="226" t="s">
        <v>1335</v>
      </c>
    </row>
    <row r="641" s="2" customFormat="1">
      <c r="A641" s="40"/>
      <c r="B641" s="41"/>
      <c r="C641" s="42"/>
      <c r="D641" s="228" t="s">
        <v>196</v>
      </c>
      <c r="E641" s="42"/>
      <c r="F641" s="229" t="s">
        <v>1336</v>
      </c>
      <c r="G641" s="42"/>
      <c r="H641" s="42"/>
      <c r="I641" s="230"/>
      <c r="J641" s="42"/>
      <c r="K641" s="42"/>
      <c r="L641" s="46"/>
      <c r="M641" s="231"/>
      <c r="N641" s="232"/>
      <c r="O641" s="86"/>
      <c r="P641" s="86"/>
      <c r="Q641" s="86"/>
      <c r="R641" s="86"/>
      <c r="S641" s="86"/>
      <c r="T641" s="87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T641" s="19" t="s">
        <v>196</v>
      </c>
      <c r="AU641" s="19" t="s">
        <v>82</v>
      </c>
    </row>
    <row r="642" s="12" customFormat="1" ht="22.8" customHeight="1">
      <c r="A642" s="12"/>
      <c r="B642" s="199"/>
      <c r="C642" s="200"/>
      <c r="D642" s="201" t="s">
        <v>72</v>
      </c>
      <c r="E642" s="213" t="s">
        <v>437</v>
      </c>
      <c r="F642" s="213" t="s">
        <v>438</v>
      </c>
      <c r="G642" s="200"/>
      <c r="H642" s="200"/>
      <c r="I642" s="203"/>
      <c r="J642" s="214">
        <f>BK642</f>
        <v>0</v>
      </c>
      <c r="K642" s="200"/>
      <c r="L642" s="205"/>
      <c r="M642" s="206"/>
      <c r="N642" s="207"/>
      <c r="O642" s="207"/>
      <c r="P642" s="208">
        <f>SUM(P643:P682)</f>
        <v>0</v>
      </c>
      <c r="Q642" s="207"/>
      <c r="R642" s="208">
        <f>SUM(R643:R682)</f>
        <v>0.1885</v>
      </c>
      <c r="S642" s="207"/>
      <c r="T642" s="209">
        <f>SUM(T643:T682)</f>
        <v>0</v>
      </c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R642" s="210" t="s">
        <v>82</v>
      </c>
      <c r="AT642" s="211" t="s">
        <v>72</v>
      </c>
      <c r="AU642" s="211" t="s">
        <v>80</v>
      </c>
      <c r="AY642" s="210" t="s">
        <v>188</v>
      </c>
      <c r="BK642" s="212">
        <f>SUM(BK643:BK682)</f>
        <v>0</v>
      </c>
    </row>
    <row r="643" s="2" customFormat="1" ht="16.5" customHeight="1">
      <c r="A643" s="40"/>
      <c r="B643" s="41"/>
      <c r="C643" s="215" t="s">
        <v>1337</v>
      </c>
      <c r="D643" s="215" t="s">
        <v>190</v>
      </c>
      <c r="E643" s="216" t="s">
        <v>1338</v>
      </c>
      <c r="F643" s="217" t="s">
        <v>1339</v>
      </c>
      <c r="G643" s="218" t="s">
        <v>501</v>
      </c>
      <c r="H643" s="219">
        <v>5.2530000000000001</v>
      </c>
      <c r="I643" s="220"/>
      <c r="J643" s="221">
        <f>ROUND(I643*H643,2)</f>
        <v>0</v>
      </c>
      <c r="K643" s="217" t="s">
        <v>194</v>
      </c>
      <c r="L643" s="46"/>
      <c r="M643" s="222" t="s">
        <v>19</v>
      </c>
      <c r="N643" s="223" t="s">
        <v>44</v>
      </c>
      <c r="O643" s="86"/>
      <c r="P643" s="224">
        <f>O643*H643</f>
        <v>0</v>
      </c>
      <c r="Q643" s="224">
        <v>0</v>
      </c>
      <c r="R643" s="224">
        <f>Q643*H643</f>
        <v>0</v>
      </c>
      <c r="S643" s="224">
        <v>0</v>
      </c>
      <c r="T643" s="225">
        <f>S643*H643</f>
        <v>0</v>
      </c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R643" s="226" t="s">
        <v>342</v>
      </c>
      <c r="AT643" s="226" t="s">
        <v>190</v>
      </c>
      <c r="AU643" s="226" t="s">
        <v>82</v>
      </c>
      <c r="AY643" s="19" t="s">
        <v>188</v>
      </c>
      <c r="BE643" s="227">
        <f>IF(N643="základní",J643,0)</f>
        <v>0</v>
      </c>
      <c r="BF643" s="227">
        <f>IF(N643="snížená",J643,0)</f>
        <v>0</v>
      </c>
      <c r="BG643" s="227">
        <f>IF(N643="zákl. přenesená",J643,0)</f>
        <v>0</v>
      </c>
      <c r="BH643" s="227">
        <f>IF(N643="sníž. přenesená",J643,0)</f>
        <v>0</v>
      </c>
      <c r="BI643" s="227">
        <f>IF(N643="nulová",J643,0)</f>
        <v>0</v>
      </c>
      <c r="BJ643" s="19" t="s">
        <v>80</v>
      </c>
      <c r="BK643" s="227">
        <f>ROUND(I643*H643,2)</f>
        <v>0</v>
      </c>
      <c r="BL643" s="19" t="s">
        <v>342</v>
      </c>
      <c r="BM643" s="226" t="s">
        <v>1340</v>
      </c>
    </row>
    <row r="644" s="2" customFormat="1">
      <c r="A644" s="40"/>
      <c r="B644" s="41"/>
      <c r="C644" s="42"/>
      <c r="D644" s="228" t="s">
        <v>196</v>
      </c>
      <c r="E644" s="42"/>
      <c r="F644" s="229" t="s">
        <v>1341</v>
      </c>
      <c r="G644" s="42"/>
      <c r="H644" s="42"/>
      <c r="I644" s="230"/>
      <c r="J644" s="42"/>
      <c r="K644" s="42"/>
      <c r="L644" s="46"/>
      <c r="M644" s="231"/>
      <c r="N644" s="232"/>
      <c r="O644" s="86"/>
      <c r="P644" s="86"/>
      <c r="Q644" s="86"/>
      <c r="R644" s="86"/>
      <c r="S644" s="86"/>
      <c r="T644" s="87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T644" s="19" t="s">
        <v>196</v>
      </c>
      <c r="AU644" s="19" t="s">
        <v>82</v>
      </c>
    </row>
    <row r="645" s="13" customFormat="1">
      <c r="A645" s="13"/>
      <c r="B645" s="233"/>
      <c r="C645" s="234"/>
      <c r="D645" s="235" t="s">
        <v>198</v>
      </c>
      <c r="E645" s="236" t="s">
        <v>19</v>
      </c>
      <c r="F645" s="237" t="s">
        <v>1342</v>
      </c>
      <c r="G645" s="234"/>
      <c r="H645" s="236" t="s">
        <v>19</v>
      </c>
      <c r="I645" s="238"/>
      <c r="J645" s="234"/>
      <c r="K645" s="234"/>
      <c r="L645" s="239"/>
      <c r="M645" s="240"/>
      <c r="N645" s="241"/>
      <c r="O645" s="241"/>
      <c r="P645" s="241"/>
      <c r="Q645" s="241"/>
      <c r="R645" s="241"/>
      <c r="S645" s="241"/>
      <c r="T645" s="242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3" t="s">
        <v>198</v>
      </c>
      <c r="AU645" s="243" t="s">
        <v>82</v>
      </c>
      <c r="AV645" s="13" t="s">
        <v>80</v>
      </c>
      <c r="AW645" s="13" t="s">
        <v>35</v>
      </c>
      <c r="AX645" s="13" t="s">
        <v>73</v>
      </c>
      <c r="AY645" s="243" t="s">
        <v>188</v>
      </c>
    </row>
    <row r="646" s="13" customFormat="1">
      <c r="A646" s="13"/>
      <c r="B646" s="233"/>
      <c r="C646" s="234"/>
      <c r="D646" s="235" t="s">
        <v>198</v>
      </c>
      <c r="E646" s="236" t="s">
        <v>19</v>
      </c>
      <c r="F646" s="237" t="s">
        <v>1343</v>
      </c>
      <c r="G646" s="234"/>
      <c r="H646" s="236" t="s">
        <v>19</v>
      </c>
      <c r="I646" s="238"/>
      <c r="J646" s="234"/>
      <c r="K646" s="234"/>
      <c r="L646" s="239"/>
      <c r="M646" s="240"/>
      <c r="N646" s="241"/>
      <c r="O646" s="241"/>
      <c r="P646" s="241"/>
      <c r="Q646" s="241"/>
      <c r="R646" s="241"/>
      <c r="S646" s="241"/>
      <c r="T646" s="242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43" t="s">
        <v>198</v>
      </c>
      <c r="AU646" s="243" t="s">
        <v>82</v>
      </c>
      <c r="AV646" s="13" t="s">
        <v>80</v>
      </c>
      <c r="AW646" s="13" t="s">
        <v>35</v>
      </c>
      <c r="AX646" s="13" t="s">
        <v>73</v>
      </c>
      <c r="AY646" s="243" t="s">
        <v>188</v>
      </c>
    </row>
    <row r="647" s="14" customFormat="1">
      <c r="A647" s="14"/>
      <c r="B647" s="244"/>
      <c r="C647" s="245"/>
      <c r="D647" s="235" t="s">
        <v>198</v>
      </c>
      <c r="E647" s="246" t="s">
        <v>19</v>
      </c>
      <c r="F647" s="247" t="s">
        <v>1344</v>
      </c>
      <c r="G647" s="245"/>
      <c r="H647" s="248">
        <v>5.2530000000000001</v>
      </c>
      <c r="I647" s="249"/>
      <c r="J647" s="245"/>
      <c r="K647" s="245"/>
      <c r="L647" s="250"/>
      <c r="M647" s="251"/>
      <c r="N647" s="252"/>
      <c r="O647" s="252"/>
      <c r="P647" s="252"/>
      <c r="Q647" s="252"/>
      <c r="R647" s="252"/>
      <c r="S647" s="252"/>
      <c r="T647" s="253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4" t="s">
        <v>198</v>
      </c>
      <c r="AU647" s="254" t="s">
        <v>82</v>
      </c>
      <c r="AV647" s="14" t="s">
        <v>82</v>
      </c>
      <c r="AW647" s="14" t="s">
        <v>35</v>
      </c>
      <c r="AX647" s="14" t="s">
        <v>73</v>
      </c>
      <c r="AY647" s="254" t="s">
        <v>188</v>
      </c>
    </row>
    <row r="648" s="15" customFormat="1">
      <c r="A648" s="15"/>
      <c r="B648" s="255"/>
      <c r="C648" s="256"/>
      <c r="D648" s="235" t="s">
        <v>198</v>
      </c>
      <c r="E648" s="257" t="s">
        <v>19</v>
      </c>
      <c r="F648" s="258" t="s">
        <v>229</v>
      </c>
      <c r="G648" s="256"/>
      <c r="H648" s="259">
        <v>5.2530000000000001</v>
      </c>
      <c r="I648" s="260"/>
      <c r="J648" s="256"/>
      <c r="K648" s="256"/>
      <c r="L648" s="261"/>
      <c r="M648" s="262"/>
      <c r="N648" s="263"/>
      <c r="O648" s="263"/>
      <c r="P648" s="263"/>
      <c r="Q648" s="263"/>
      <c r="R648" s="263"/>
      <c r="S648" s="263"/>
      <c r="T648" s="264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T648" s="265" t="s">
        <v>198</v>
      </c>
      <c r="AU648" s="265" t="s">
        <v>82</v>
      </c>
      <c r="AV648" s="15" t="s">
        <v>135</v>
      </c>
      <c r="AW648" s="15" t="s">
        <v>35</v>
      </c>
      <c r="AX648" s="15" t="s">
        <v>80</v>
      </c>
      <c r="AY648" s="265" t="s">
        <v>188</v>
      </c>
    </row>
    <row r="649" s="2" customFormat="1" ht="16.5" customHeight="1">
      <c r="A649" s="40"/>
      <c r="B649" s="41"/>
      <c r="C649" s="272" t="s">
        <v>1345</v>
      </c>
      <c r="D649" s="272" t="s">
        <v>522</v>
      </c>
      <c r="E649" s="273" t="s">
        <v>1346</v>
      </c>
      <c r="F649" s="274" t="s">
        <v>1347</v>
      </c>
      <c r="G649" s="275" t="s">
        <v>501</v>
      </c>
      <c r="H649" s="276">
        <v>5.2530000000000001</v>
      </c>
      <c r="I649" s="277"/>
      <c r="J649" s="278">
        <f>ROUND(I649*H649,2)</f>
        <v>0</v>
      </c>
      <c r="K649" s="274" t="s">
        <v>452</v>
      </c>
      <c r="L649" s="279"/>
      <c r="M649" s="280" t="s">
        <v>19</v>
      </c>
      <c r="N649" s="281" t="s">
        <v>44</v>
      </c>
      <c r="O649" s="86"/>
      <c r="P649" s="224">
        <f>O649*H649</f>
        <v>0</v>
      </c>
      <c r="Q649" s="224">
        <v>0</v>
      </c>
      <c r="R649" s="224">
        <f>Q649*H649</f>
        <v>0</v>
      </c>
      <c r="S649" s="224">
        <v>0</v>
      </c>
      <c r="T649" s="225">
        <f>S649*H649</f>
        <v>0</v>
      </c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R649" s="226" t="s">
        <v>630</v>
      </c>
      <c r="AT649" s="226" t="s">
        <v>522</v>
      </c>
      <c r="AU649" s="226" t="s">
        <v>82</v>
      </c>
      <c r="AY649" s="19" t="s">
        <v>188</v>
      </c>
      <c r="BE649" s="227">
        <f>IF(N649="základní",J649,0)</f>
        <v>0</v>
      </c>
      <c r="BF649" s="227">
        <f>IF(N649="snížená",J649,0)</f>
        <v>0</v>
      </c>
      <c r="BG649" s="227">
        <f>IF(N649="zákl. přenesená",J649,0)</f>
        <v>0</v>
      </c>
      <c r="BH649" s="227">
        <f>IF(N649="sníž. přenesená",J649,0)</f>
        <v>0</v>
      </c>
      <c r="BI649" s="227">
        <f>IF(N649="nulová",J649,0)</f>
        <v>0</v>
      </c>
      <c r="BJ649" s="19" t="s">
        <v>80</v>
      </c>
      <c r="BK649" s="227">
        <f>ROUND(I649*H649,2)</f>
        <v>0</v>
      </c>
      <c r="BL649" s="19" t="s">
        <v>342</v>
      </c>
      <c r="BM649" s="226" t="s">
        <v>1348</v>
      </c>
    </row>
    <row r="650" s="13" customFormat="1">
      <c r="A650" s="13"/>
      <c r="B650" s="233"/>
      <c r="C650" s="234"/>
      <c r="D650" s="235" t="s">
        <v>198</v>
      </c>
      <c r="E650" s="236" t="s">
        <v>19</v>
      </c>
      <c r="F650" s="237" t="s">
        <v>1342</v>
      </c>
      <c r="G650" s="234"/>
      <c r="H650" s="236" t="s">
        <v>19</v>
      </c>
      <c r="I650" s="238"/>
      <c r="J650" s="234"/>
      <c r="K650" s="234"/>
      <c r="L650" s="239"/>
      <c r="M650" s="240"/>
      <c r="N650" s="241"/>
      <c r="O650" s="241"/>
      <c r="P650" s="241"/>
      <c r="Q650" s="241"/>
      <c r="R650" s="241"/>
      <c r="S650" s="241"/>
      <c r="T650" s="242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43" t="s">
        <v>198</v>
      </c>
      <c r="AU650" s="243" t="s">
        <v>82</v>
      </c>
      <c r="AV650" s="13" t="s">
        <v>80</v>
      </c>
      <c r="AW650" s="13" t="s">
        <v>35</v>
      </c>
      <c r="AX650" s="13" t="s">
        <v>73</v>
      </c>
      <c r="AY650" s="243" t="s">
        <v>188</v>
      </c>
    </row>
    <row r="651" s="13" customFormat="1">
      <c r="A651" s="13"/>
      <c r="B651" s="233"/>
      <c r="C651" s="234"/>
      <c r="D651" s="235" t="s">
        <v>198</v>
      </c>
      <c r="E651" s="236" t="s">
        <v>19</v>
      </c>
      <c r="F651" s="237" t="s">
        <v>1343</v>
      </c>
      <c r="G651" s="234"/>
      <c r="H651" s="236" t="s">
        <v>19</v>
      </c>
      <c r="I651" s="238"/>
      <c r="J651" s="234"/>
      <c r="K651" s="234"/>
      <c r="L651" s="239"/>
      <c r="M651" s="240"/>
      <c r="N651" s="241"/>
      <c r="O651" s="241"/>
      <c r="P651" s="241"/>
      <c r="Q651" s="241"/>
      <c r="R651" s="241"/>
      <c r="S651" s="241"/>
      <c r="T651" s="242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3" t="s">
        <v>198</v>
      </c>
      <c r="AU651" s="243" t="s">
        <v>82</v>
      </c>
      <c r="AV651" s="13" t="s">
        <v>80</v>
      </c>
      <c r="AW651" s="13" t="s">
        <v>35</v>
      </c>
      <c r="AX651" s="13" t="s">
        <v>73</v>
      </c>
      <c r="AY651" s="243" t="s">
        <v>188</v>
      </c>
    </row>
    <row r="652" s="14" customFormat="1">
      <c r="A652" s="14"/>
      <c r="B652" s="244"/>
      <c r="C652" s="245"/>
      <c r="D652" s="235" t="s">
        <v>198</v>
      </c>
      <c r="E652" s="246" t="s">
        <v>19</v>
      </c>
      <c r="F652" s="247" t="s">
        <v>1344</v>
      </c>
      <c r="G652" s="245"/>
      <c r="H652" s="248">
        <v>5.2530000000000001</v>
      </c>
      <c r="I652" s="249"/>
      <c r="J652" s="245"/>
      <c r="K652" s="245"/>
      <c r="L652" s="250"/>
      <c r="M652" s="251"/>
      <c r="N652" s="252"/>
      <c r="O652" s="252"/>
      <c r="P652" s="252"/>
      <c r="Q652" s="252"/>
      <c r="R652" s="252"/>
      <c r="S652" s="252"/>
      <c r="T652" s="253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4" t="s">
        <v>198</v>
      </c>
      <c r="AU652" s="254" t="s">
        <v>82</v>
      </c>
      <c r="AV652" s="14" t="s">
        <v>82</v>
      </c>
      <c r="AW652" s="14" t="s">
        <v>35</v>
      </c>
      <c r="AX652" s="14" t="s">
        <v>73</v>
      </c>
      <c r="AY652" s="254" t="s">
        <v>188</v>
      </c>
    </row>
    <row r="653" s="15" customFormat="1">
      <c r="A653" s="15"/>
      <c r="B653" s="255"/>
      <c r="C653" s="256"/>
      <c r="D653" s="235" t="s">
        <v>198</v>
      </c>
      <c r="E653" s="257" t="s">
        <v>19</v>
      </c>
      <c r="F653" s="258" t="s">
        <v>229</v>
      </c>
      <c r="G653" s="256"/>
      <c r="H653" s="259">
        <v>5.2530000000000001</v>
      </c>
      <c r="I653" s="260"/>
      <c r="J653" s="256"/>
      <c r="K653" s="256"/>
      <c r="L653" s="261"/>
      <c r="M653" s="262"/>
      <c r="N653" s="263"/>
      <c r="O653" s="263"/>
      <c r="P653" s="263"/>
      <c r="Q653" s="263"/>
      <c r="R653" s="263"/>
      <c r="S653" s="263"/>
      <c r="T653" s="264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T653" s="265" t="s">
        <v>198</v>
      </c>
      <c r="AU653" s="265" t="s">
        <v>82</v>
      </c>
      <c r="AV653" s="15" t="s">
        <v>135</v>
      </c>
      <c r="AW653" s="15" t="s">
        <v>35</v>
      </c>
      <c r="AX653" s="15" t="s">
        <v>80</v>
      </c>
      <c r="AY653" s="265" t="s">
        <v>188</v>
      </c>
    </row>
    <row r="654" s="2" customFormat="1" ht="16.5" customHeight="1">
      <c r="A654" s="40"/>
      <c r="B654" s="41"/>
      <c r="C654" s="272" t="s">
        <v>1349</v>
      </c>
      <c r="D654" s="272" t="s">
        <v>522</v>
      </c>
      <c r="E654" s="273" t="s">
        <v>1350</v>
      </c>
      <c r="F654" s="274" t="s">
        <v>1351</v>
      </c>
      <c r="G654" s="275" t="s">
        <v>1352</v>
      </c>
      <c r="H654" s="276">
        <v>6</v>
      </c>
      <c r="I654" s="277"/>
      <c r="J654" s="278">
        <f>ROUND(I654*H654,2)</f>
        <v>0</v>
      </c>
      <c r="K654" s="274" t="s">
        <v>452</v>
      </c>
      <c r="L654" s="279"/>
      <c r="M654" s="280" t="s">
        <v>19</v>
      </c>
      <c r="N654" s="281" t="s">
        <v>44</v>
      </c>
      <c r="O654" s="86"/>
      <c r="P654" s="224">
        <f>O654*H654</f>
        <v>0</v>
      </c>
      <c r="Q654" s="224">
        <v>0</v>
      </c>
      <c r="R654" s="224">
        <f>Q654*H654</f>
        <v>0</v>
      </c>
      <c r="S654" s="224">
        <v>0</v>
      </c>
      <c r="T654" s="225">
        <f>S654*H654</f>
        <v>0</v>
      </c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R654" s="226" t="s">
        <v>630</v>
      </c>
      <c r="AT654" s="226" t="s">
        <v>522</v>
      </c>
      <c r="AU654" s="226" t="s">
        <v>82</v>
      </c>
      <c r="AY654" s="19" t="s">
        <v>188</v>
      </c>
      <c r="BE654" s="227">
        <f>IF(N654="základní",J654,0)</f>
        <v>0</v>
      </c>
      <c r="BF654" s="227">
        <f>IF(N654="snížená",J654,0)</f>
        <v>0</v>
      </c>
      <c r="BG654" s="227">
        <f>IF(N654="zákl. přenesená",J654,0)</f>
        <v>0</v>
      </c>
      <c r="BH654" s="227">
        <f>IF(N654="sníž. přenesená",J654,0)</f>
        <v>0</v>
      </c>
      <c r="BI654" s="227">
        <f>IF(N654="nulová",J654,0)</f>
        <v>0</v>
      </c>
      <c r="BJ654" s="19" t="s">
        <v>80</v>
      </c>
      <c r="BK654" s="227">
        <f>ROUND(I654*H654,2)</f>
        <v>0</v>
      </c>
      <c r="BL654" s="19" t="s">
        <v>342</v>
      </c>
      <c r="BM654" s="226" t="s">
        <v>1353</v>
      </c>
    </row>
    <row r="655" s="13" customFormat="1">
      <c r="A655" s="13"/>
      <c r="B655" s="233"/>
      <c r="C655" s="234"/>
      <c r="D655" s="235" t="s">
        <v>198</v>
      </c>
      <c r="E655" s="236" t="s">
        <v>19</v>
      </c>
      <c r="F655" s="237" t="s">
        <v>1342</v>
      </c>
      <c r="G655" s="234"/>
      <c r="H655" s="236" t="s">
        <v>19</v>
      </c>
      <c r="I655" s="238"/>
      <c r="J655" s="234"/>
      <c r="K655" s="234"/>
      <c r="L655" s="239"/>
      <c r="M655" s="240"/>
      <c r="N655" s="241"/>
      <c r="O655" s="241"/>
      <c r="P655" s="241"/>
      <c r="Q655" s="241"/>
      <c r="R655" s="241"/>
      <c r="S655" s="241"/>
      <c r="T655" s="242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3" t="s">
        <v>198</v>
      </c>
      <c r="AU655" s="243" t="s">
        <v>82</v>
      </c>
      <c r="AV655" s="13" t="s">
        <v>80</v>
      </c>
      <c r="AW655" s="13" t="s">
        <v>35</v>
      </c>
      <c r="AX655" s="13" t="s">
        <v>73</v>
      </c>
      <c r="AY655" s="243" t="s">
        <v>188</v>
      </c>
    </row>
    <row r="656" s="13" customFormat="1">
      <c r="A656" s="13"/>
      <c r="B656" s="233"/>
      <c r="C656" s="234"/>
      <c r="D656" s="235" t="s">
        <v>198</v>
      </c>
      <c r="E656" s="236" t="s">
        <v>19</v>
      </c>
      <c r="F656" s="237" t="s">
        <v>1343</v>
      </c>
      <c r="G656" s="234"/>
      <c r="H656" s="236" t="s">
        <v>19</v>
      </c>
      <c r="I656" s="238"/>
      <c r="J656" s="234"/>
      <c r="K656" s="234"/>
      <c r="L656" s="239"/>
      <c r="M656" s="240"/>
      <c r="N656" s="241"/>
      <c r="O656" s="241"/>
      <c r="P656" s="241"/>
      <c r="Q656" s="241"/>
      <c r="R656" s="241"/>
      <c r="S656" s="241"/>
      <c r="T656" s="242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3" t="s">
        <v>198</v>
      </c>
      <c r="AU656" s="243" t="s">
        <v>82</v>
      </c>
      <c r="AV656" s="13" t="s">
        <v>80</v>
      </c>
      <c r="AW656" s="13" t="s">
        <v>35</v>
      </c>
      <c r="AX656" s="13" t="s">
        <v>73</v>
      </c>
      <c r="AY656" s="243" t="s">
        <v>188</v>
      </c>
    </row>
    <row r="657" s="14" customFormat="1">
      <c r="A657" s="14"/>
      <c r="B657" s="244"/>
      <c r="C657" s="245"/>
      <c r="D657" s="235" t="s">
        <v>198</v>
      </c>
      <c r="E657" s="246" t="s">
        <v>19</v>
      </c>
      <c r="F657" s="247" t="s">
        <v>1354</v>
      </c>
      <c r="G657" s="245"/>
      <c r="H657" s="248">
        <v>6</v>
      </c>
      <c r="I657" s="249"/>
      <c r="J657" s="245"/>
      <c r="K657" s="245"/>
      <c r="L657" s="250"/>
      <c r="M657" s="251"/>
      <c r="N657" s="252"/>
      <c r="O657" s="252"/>
      <c r="P657" s="252"/>
      <c r="Q657" s="252"/>
      <c r="R657" s="252"/>
      <c r="S657" s="252"/>
      <c r="T657" s="253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4" t="s">
        <v>198</v>
      </c>
      <c r="AU657" s="254" t="s">
        <v>82</v>
      </c>
      <c r="AV657" s="14" t="s">
        <v>82</v>
      </c>
      <c r="AW657" s="14" t="s">
        <v>35</v>
      </c>
      <c r="AX657" s="14" t="s">
        <v>73</v>
      </c>
      <c r="AY657" s="254" t="s">
        <v>188</v>
      </c>
    </row>
    <row r="658" s="15" customFormat="1">
      <c r="A658" s="15"/>
      <c r="B658" s="255"/>
      <c r="C658" s="256"/>
      <c r="D658" s="235" t="s">
        <v>198</v>
      </c>
      <c r="E658" s="257" t="s">
        <v>19</v>
      </c>
      <c r="F658" s="258" t="s">
        <v>229</v>
      </c>
      <c r="G658" s="256"/>
      <c r="H658" s="259">
        <v>6</v>
      </c>
      <c r="I658" s="260"/>
      <c r="J658" s="256"/>
      <c r="K658" s="256"/>
      <c r="L658" s="261"/>
      <c r="M658" s="262"/>
      <c r="N658" s="263"/>
      <c r="O658" s="263"/>
      <c r="P658" s="263"/>
      <c r="Q658" s="263"/>
      <c r="R658" s="263"/>
      <c r="S658" s="263"/>
      <c r="T658" s="264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T658" s="265" t="s">
        <v>198</v>
      </c>
      <c r="AU658" s="265" t="s">
        <v>82</v>
      </c>
      <c r="AV658" s="15" t="s">
        <v>135</v>
      </c>
      <c r="AW658" s="15" t="s">
        <v>35</v>
      </c>
      <c r="AX658" s="15" t="s">
        <v>80</v>
      </c>
      <c r="AY658" s="265" t="s">
        <v>188</v>
      </c>
    </row>
    <row r="659" s="2" customFormat="1" ht="24.15" customHeight="1">
      <c r="A659" s="40"/>
      <c r="B659" s="41"/>
      <c r="C659" s="215" t="s">
        <v>1355</v>
      </c>
      <c r="D659" s="215" t="s">
        <v>190</v>
      </c>
      <c r="E659" s="216" t="s">
        <v>1356</v>
      </c>
      <c r="F659" s="217" t="s">
        <v>1357</v>
      </c>
      <c r="G659" s="218" t="s">
        <v>442</v>
      </c>
      <c r="H659" s="219">
        <v>5</v>
      </c>
      <c r="I659" s="220"/>
      <c r="J659" s="221">
        <f>ROUND(I659*H659,2)</f>
        <v>0</v>
      </c>
      <c r="K659" s="217" t="s">
        <v>194</v>
      </c>
      <c r="L659" s="46"/>
      <c r="M659" s="222" t="s">
        <v>19</v>
      </c>
      <c r="N659" s="223" t="s">
        <v>44</v>
      </c>
      <c r="O659" s="86"/>
      <c r="P659" s="224">
        <f>O659*H659</f>
        <v>0</v>
      </c>
      <c r="Q659" s="224">
        <v>0</v>
      </c>
      <c r="R659" s="224">
        <f>Q659*H659</f>
        <v>0</v>
      </c>
      <c r="S659" s="224">
        <v>0</v>
      </c>
      <c r="T659" s="225">
        <f>S659*H659</f>
        <v>0</v>
      </c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R659" s="226" t="s">
        <v>342</v>
      </c>
      <c r="AT659" s="226" t="s">
        <v>190</v>
      </c>
      <c r="AU659" s="226" t="s">
        <v>82</v>
      </c>
      <c r="AY659" s="19" t="s">
        <v>188</v>
      </c>
      <c r="BE659" s="227">
        <f>IF(N659="základní",J659,0)</f>
        <v>0</v>
      </c>
      <c r="BF659" s="227">
        <f>IF(N659="snížená",J659,0)</f>
        <v>0</v>
      </c>
      <c r="BG659" s="227">
        <f>IF(N659="zákl. přenesená",J659,0)</f>
        <v>0</v>
      </c>
      <c r="BH659" s="227">
        <f>IF(N659="sníž. přenesená",J659,0)</f>
        <v>0</v>
      </c>
      <c r="BI659" s="227">
        <f>IF(N659="nulová",J659,0)</f>
        <v>0</v>
      </c>
      <c r="BJ659" s="19" t="s">
        <v>80</v>
      </c>
      <c r="BK659" s="227">
        <f>ROUND(I659*H659,2)</f>
        <v>0</v>
      </c>
      <c r="BL659" s="19" t="s">
        <v>342</v>
      </c>
      <c r="BM659" s="226" t="s">
        <v>1358</v>
      </c>
    </row>
    <row r="660" s="2" customFormat="1">
      <c r="A660" s="40"/>
      <c r="B660" s="41"/>
      <c r="C660" s="42"/>
      <c r="D660" s="228" t="s">
        <v>196</v>
      </c>
      <c r="E660" s="42"/>
      <c r="F660" s="229" t="s">
        <v>1359</v>
      </c>
      <c r="G660" s="42"/>
      <c r="H660" s="42"/>
      <c r="I660" s="230"/>
      <c r="J660" s="42"/>
      <c r="K660" s="42"/>
      <c r="L660" s="46"/>
      <c r="M660" s="231"/>
      <c r="N660" s="232"/>
      <c r="O660" s="86"/>
      <c r="P660" s="86"/>
      <c r="Q660" s="86"/>
      <c r="R660" s="86"/>
      <c r="S660" s="86"/>
      <c r="T660" s="87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T660" s="19" t="s">
        <v>196</v>
      </c>
      <c r="AU660" s="19" t="s">
        <v>82</v>
      </c>
    </row>
    <row r="661" s="13" customFormat="1">
      <c r="A661" s="13"/>
      <c r="B661" s="233"/>
      <c r="C661" s="234"/>
      <c r="D661" s="235" t="s">
        <v>198</v>
      </c>
      <c r="E661" s="236" t="s">
        <v>19</v>
      </c>
      <c r="F661" s="237" t="s">
        <v>1195</v>
      </c>
      <c r="G661" s="234"/>
      <c r="H661" s="236" t="s">
        <v>19</v>
      </c>
      <c r="I661" s="238"/>
      <c r="J661" s="234"/>
      <c r="K661" s="234"/>
      <c r="L661" s="239"/>
      <c r="M661" s="240"/>
      <c r="N661" s="241"/>
      <c r="O661" s="241"/>
      <c r="P661" s="241"/>
      <c r="Q661" s="241"/>
      <c r="R661" s="241"/>
      <c r="S661" s="241"/>
      <c r="T661" s="242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3" t="s">
        <v>198</v>
      </c>
      <c r="AU661" s="243" t="s">
        <v>82</v>
      </c>
      <c r="AV661" s="13" t="s">
        <v>80</v>
      </c>
      <c r="AW661" s="13" t="s">
        <v>35</v>
      </c>
      <c r="AX661" s="13" t="s">
        <v>73</v>
      </c>
      <c r="AY661" s="243" t="s">
        <v>188</v>
      </c>
    </row>
    <row r="662" s="13" customFormat="1">
      <c r="A662" s="13"/>
      <c r="B662" s="233"/>
      <c r="C662" s="234"/>
      <c r="D662" s="235" t="s">
        <v>198</v>
      </c>
      <c r="E662" s="236" t="s">
        <v>19</v>
      </c>
      <c r="F662" s="237" t="s">
        <v>1216</v>
      </c>
      <c r="G662" s="234"/>
      <c r="H662" s="236" t="s">
        <v>19</v>
      </c>
      <c r="I662" s="238"/>
      <c r="J662" s="234"/>
      <c r="K662" s="234"/>
      <c r="L662" s="239"/>
      <c r="M662" s="240"/>
      <c r="N662" s="241"/>
      <c r="O662" s="241"/>
      <c r="P662" s="241"/>
      <c r="Q662" s="241"/>
      <c r="R662" s="241"/>
      <c r="S662" s="241"/>
      <c r="T662" s="242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3" t="s">
        <v>198</v>
      </c>
      <c r="AU662" s="243" t="s">
        <v>82</v>
      </c>
      <c r="AV662" s="13" t="s">
        <v>80</v>
      </c>
      <c r="AW662" s="13" t="s">
        <v>35</v>
      </c>
      <c r="AX662" s="13" t="s">
        <v>73</v>
      </c>
      <c r="AY662" s="243" t="s">
        <v>188</v>
      </c>
    </row>
    <row r="663" s="14" customFormat="1">
      <c r="A663" s="14"/>
      <c r="B663" s="244"/>
      <c r="C663" s="245"/>
      <c r="D663" s="235" t="s">
        <v>198</v>
      </c>
      <c r="E663" s="246" t="s">
        <v>19</v>
      </c>
      <c r="F663" s="247" t="s">
        <v>253</v>
      </c>
      <c r="G663" s="245"/>
      <c r="H663" s="248">
        <v>5</v>
      </c>
      <c r="I663" s="249"/>
      <c r="J663" s="245"/>
      <c r="K663" s="245"/>
      <c r="L663" s="250"/>
      <c r="M663" s="251"/>
      <c r="N663" s="252"/>
      <c r="O663" s="252"/>
      <c r="P663" s="252"/>
      <c r="Q663" s="252"/>
      <c r="R663" s="252"/>
      <c r="S663" s="252"/>
      <c r="T663" s="253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4" t="s">
        <v>198</v>
      </c>
      <c r="AU663" s="254" t="s">
        <v>82</v>
      </c>
      <c r="AV663" s="14" t="s">
        <v>82</v>
      </c>
      <c r="AW663" s="14" t="s">
        <v>35</v>
      </c>
      <c r="AX663" s="14" t="s">
        <v>73</v>
      </c>
      <c r="AY663" s="254" t="s">
        <v>188</v>
      </c>
    </row>
    <row r="664" s="15" customFormat="1">
      <c r="A664" s="15"/>
      <c r="B664" s="255"/>
      <c r="C664" s="256"/>
      <c r="D664" s="235" t="s">
        <v>198</v>
      </c>
      <c r="E664" s="257" t="s">
        <v>19</v>
      </c>
      <c r="F664" s="258" t="s">
        <v>229</v>
      </c>
      <c r="G664" s="256"/>
      <c r="H664" s="259">
        <v>5</v>
      </c>
      <c r="I664" s="260"/>
      <c r="J664" s="256"/>
      <c r="K664" s="256"/>
      <c r="L664" s="261"/>
      <c r="M664" s="262"/>
      <c r="N664" s="263"/>
      <c r="O664" s="263"/>
      <c r="P664" s="263"/>
      <c r="Q664" s="263"/>
      <c r="R664" s="263"/>
      <c r="S664" s="263"/>
      <c r="T664" s="264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T664" s="265" t="s">
        <v>198</v>
      </c>
      <c r="AU664" s="265" t="s">
        <v>82</v>
      </c>
      <c r="AV664" s="15" t="s">
        <v>135</v>
      </c>
      <c r="AW664" s="15" t="s">
        <v>35</v>
      </c>
      <c r="AX664" s="15" t="s">
        <v>80</v>
      </c>
      <c r="AY664" s="265" t="s">
        <v>188</v>
      </c>
    </row>
    <row r="665" s="2" customFormat="1" ht="16.5" customHeight="1">
      <c r="A665" s="40"/>
      <c r="B665" s="41"/>
      <c r="C665" s="272" t="s">
        <v>1360</v>
      </c>
      <c r="D665" s="272" t="s">
        <v>522</v>
      </c>
      <c r="E665" s="273" t="s">
        <v>1361</v>
      </c>
      <c r="F665" s="274" t="s">
        <v>1362</v>
      </c>
      <c r="G665" s="275" t="s">
        <v>442</v>
      </c>
      <c r="H665" s="276">
        <v>5</v>
      </c>
      <c r="I665" s="277"/>
      <c r="J665" s="278">
        <f>ROUND(I665*H665,2)</f>
        <v>0</v>
      </c>
      <c r="K665" s="274" t="s">
        <v>194</v>
      </c>
      <c r="L665" s="279"/>
      <c r="M665" s="280" t="s">
        <v>19</v>
      </c>
      <c r="N665" s="281" t="s">
        <v>44</v>
      </c>
      <c r="O665" s="86"/>
      <c r="P665" s="224">
        <f>O665*H665</f>
        <v>0</v>
      </c>
      <c r="Q665" s="224">
        <v>0.020500000000000001</v>
      </c>
      <c r="R665" s="224">
        <f>Q665*H665</f>
        <v>0.10250000000000001</v>
      </c>
      <c r="S665" s="224">
        <v>0</v>
      </c>
      <c r="T665" s="225">
        <f>S665*H665</f>
        <v>0</v>
      </c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R665" s="226" t="s">
        <v>630</v>
      </c>
      <c r="AT665" s="226" t="s">
        <v>522</v>
      </c>
      <c r="AU665" s="226" t="s">
        <v>82</v>
      </c>
      <c r="AY665" s="19" t="s">
        <v>188</v>
      </c>
      <c r="BE665" s="227">
        <f>IF(N665="základní",J665,0)</f>
        <v>0</v>
      </c>
      <c r="BF665" s="227">
        <f>IF(N665="snížená",J665,0)</f>
        <v>0</v>
      </c>
      <c r="BG665" s="227">
        <f>IF(N665="zákl. přenesená",J665,0)</f>
        <v>0</v>
      </c>
      <c r="BH665" s="227">
        <f>IF(N665="sníž. přenesená",J665,0)</f>
        <v>0</v>
      </c>
      <c r="BI665" s="227">
        <f>IF(N665="nulová",J665,0)</f>
        <v>0</v>
      </c>
      <c r="BJ665" s="19" t="s">
        <v>80</v>
      </c>
      <c r="BK665" s="227">
        <f>ROUND(I665*H665,2)</f>
        <v>0</v>
      </c>
      <c r="BL665" s="19" t="s">
        <v>342</v>
      </c>
      <c r="BM665" s="226" t="s">
        <v>1363</v>
      </c>
    </row>
    <row r="666" s="13" customFormat="1">
      <c r="A666" s="13"/>
      <c r="B666" s="233"/>
      <c r="C666" s="234"/>
      <c r="D666" s="235" t="s">
        <v>198</v>
      </c>
      <c r="E666" s="236" t="s">
        <v>19</v>
      </c>
      <c r="F666" s="237" t="s">
        <v>1364</v>
      </c>
      <c r="G666" s="234"/>
      <c r="H666" s="236" t="s">
        <v>19</v>
      </c>
      <c r="I666" s="238"/>
      <c r="J666" s="234"/>
      <c r="K666" s="234"/>
      <c r="L666" s="239"/>
      <c r="M666" s="240"/>
      <c r="N666" s="241"/>
      <c r="O666" s="241"/>
      <c r="P666" s="241"/>
      <c r="Q666" s="241"/>
      <c r="R666" s="241"/>
      <c r="S666" s="241"/>
      <c r="T666" s="242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3" t="s">
        <v>198</v>
      </c>
      <c r="AU666" s="243" t="s">
        <v>82</v>
      </c>
      <c r="AV666" s="13" t="s">
        <v>80</v>
      </c>
      <c r="AW666" s="13" t="s">
        <v>35</v>
      </c>
      <c r="AX666" s="13" t="s">
        <v>73</v>
      </c>
      <c r="AY666" s="243" t="s">
        <v>188</v>
      </c>
    </row>
    <row r="667" s="13" customFormat="1">
      <c r="A667" s="13"/>
      <c r="B667" s="233"/>
      <c r="C667" s="234"/>
      <c r="D667" s="235" t="s">
        <v>198</v>
      </c>
      <c r="E667" s="236" t="s">
        <v>19</v>
      </c>
      <c r="F667" s="237" t="s">
        <v>1216</v>
      </c>
      <c r="G667" s="234"/>
      <c r="H667" s="236" t="s">
        <v>19</v>
      </c>
      <c r="I667" s="238"/>
      <c r="J667" s="234"/>
      <c r="K667" s="234"/>
      <c r="L667" s="239"/>
      <c r="M667" s="240"/>
      <c r="N667" s="241"/>
      <c r="O667" s="241"/>
      <c r="P667" s="241"/>
      <c r="Q667" s="241"/>
      <c r="R667" s="241"/>
      <c r="S667" s="241"/>
      <c r="T667" s="242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43" t="s">
        <v>198</v>
      </c>
      <c r="AU667" s="243" t="s">
        <v>82</v>
      </c>
      <c r="AV667" s="13" t="s">
        <v>80</v>
      </c>
      <c r="AW667" s="13" t="s">
        <v>35</v>
      </c>
      <c r="AX667" s="13" t="s">
        <v>73</v>
      </c>
      <c r="AY667" s="243" t="s">
        <v>188</v>
      </c>
    </row>
    <row r="668" s="14" customFormat="1">
      <c r="A668" s="14"/>
      <c r="B668" s="244"/>
      <c r="C668" s="245"/>
      <c r="D668" s="235" t="s">
        <v>198</v>
      </c>
      <c r="E668" s="246" t="s">
        <v>19</v>
      </c>
      <c r="F668" s="247" t="s">
        <v>253</v>
      </c>
      <c r="G668" s="245"/>
      <c r="H668" s="248">
        <v>5</v>
      </c>
      <c r="I668" s="249"/>
      <c r="J668" s="245"/>
      <c r="K668" s="245"/>
      <c r="L668" s="250"/>
      <c r="M668" s="251"/>
      <c r="N668" s="252"/>
      <c r="O668" s="252"/>
      <c r="P668" s="252"/>
      <c r="Q668" s="252"/>
      <c r="R668" s="252"/>
      <c r="S668" s="252"/>
      <c r="T668" s="253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4" t="s">
        <v>198</v>
      </c>
      <c r="AU668" s="254" t="s">
        <v>82</v>
      </c>
      <c r="AV668" s="14" t="s">
        <v>82</v>
      </c>
      <c r="AW668" s="14" t="s">
        <v>35</v>
      </c>
      <c r="AX668" s="14" t="s">
        <v>73</v>
      </c>
      <c r="AY668" s="254" t="s">
        <v>188</v>
      </c>
    </row>
    <row r="669" s="15" customFormat="1">
      <c r="A669" s="15"/>
      <c r="B669" s="255"/>
      <c r="C669" s="256"/>
      <c r="D669" s="235" t="s">
        <v>198</v>
      </c>
      <c r="E669" s="257" t="s">
        <v>19</v>
      </c>
      <c r="F669" s="258" t="s">
        <v>229</v>
      </c>
      <c r="G669" s="256"/>
      <c r="H669" s="259">
        <v>5</v>
      </c>
      <c r="I669" s="260"/>
      <c r="J669" s="256"/>
      <c r="K669" s="256"/>
      <c r="L669" s="261"/>
      <c r="M669" s="262"/>
      <c r="N669" s="263"/>
      <c r="O669" s="263"/>
      <c r="P669" s="263"/>
      <c r="Q669" s="263"/>
      <c r="R669" s="263"/>
      <c r="S669" s="263"/>
      <c r="T669" s="264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T669" s="265" t="s">
        <v>198</v>
      </c>
      <c r="AU669" s="265" t="s">
        <v>82</v>
      </c>
      <c r="AV669" s="15" t="s">
        <v>135</v>
      </c>
      <c r="AW669" s="15" t="s">
        <v>35</v>
      </c>
      <c r="AX669" s="15" t="s">
        <v>80</v>
      </c>
      <c r="AY669" s="265" t="s">
        <v>188</v>
      </c>
    </row>
    <row r="670" s="2" customFormat="1" ht="24.15" customHeight="1">
      <c r="A670" s="40"/>
      <c r="B670" s="41"/>
      <c r="C670" s="215" t="s">
        <v>1365</v>
      </c>
      <c r="D670" s="215" t="s">
        <v>190</v>
      </c>
      <c r="E670" s="216" t="s">
        <v>1366</v>
      </c>
      <c r="F670" s="217" t="s">
        <v>1367</v>
      </c>
      <c r="G670" s="218" t="s">
        <v>442</v>
      </c>
      <c r="H670" s="219">
        <v>2</v>
      </c>
      <c r="I670" s="220"/>
      <c r="J670" s="221">
        <f>ROUND(I670*H670,2)</f>
        <v>0</v>
      </c>
      <c r="K670" s="217" t="s">
        <v>194</v>
      </c>
      <c r="L670" s="46"/>
      <c r="M670" s="222" t="s">
        <v>19</v>
      </c>
      <c r="N670" s="223" t="s">
        <v>44</v>
      </c>
      <c r="O670" s="86"/>
      <c r="P670" s="224">
        <f>O670*H670</f>
        <v>0</v>
      </c>
      <c r="Q670" s="224">
        <v>0</v>
      </c>
      <c r="R670" s="224">
        <f>Q670*H670</f>
        <v>0</v>
      </c>
      <c r="S670" s="224">
        <v>0</v>
      </c>
      <c r="T670" s="225">
        <f>S670*H670</f>
        <v>0</v>
      </c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R670" s="226" t="s">
        <v>342</v>
      </c>
      <c r="AT670" s="226" t="s">
        <v>190</v>
      </c>
      <c r="AU670" s="226" t="s">
        <v>82</v>
      </c>
      <c r="AY670" s="19" t="s">
        <v>188</v>
      </c>
      <c r="BE670" s="227">
        <f>IF(N670="základní",J670,0)</f>
        <v>0</v>
      </c>
      <c r="BF670" s="227">
        <f>IF(N670="snížená",J670,0)</f>
        <v>0</v>
      </c>
      <c r="BG670" s="227">
        <f>IF(N670="zákl. přenesená",J670,0)</f>
        <v>0</v>
      </c>
      <c r="BH670" s="227">
        <f>IF(N670="sníž. přenesená",J670,0)</f>
        <v>0</v>
      </c>
      <c r="BI670" s="227">
        <f>IF(N670="nulová",J670,0)</f>
        <v>0</v>
      </c>
      <c r="BJ670" s="19" t="s">
        <v>80</v>
      </c>
      <c r="BK670" s="227">
        <f>ROUND(I670*H670,2)</f>
        <v>0</v>
      </c>
      <c r="BL670" s="19" t="s">
        <v>342</v>
      </c>
      <c r="BM670" s="226" t="s">
        <v>1368</v>
      </c>
    </row>
    <row r="671" s="2" customFormat="1">
      <c r="A671" s="40"/>
      <c r="B671" s="41"/>
      <c r="C671" s="42"/>
      <c r="D671" s="228" t="s">
        <v>196</v>
      </c>
      <c r="E671" s="42"/>
      <c r="F671" s="229" t="s">
        <v>1369</v>
      </c>
      <c r="G671" s="42"/>
      <c r="H671" s="42"/>
      <c r="I671" s="230"/>
      <c r="J671" s="42"/>
      <c r="K671" s="42"/>
      <c r="L671" s="46"/>
      <c r="M671" s="231"/>
      <c r="N671" s="232"/>
      <c r="O671" s="86"/>
      <c r="P671" s="86"/>
      <c r="Q671" s="86"/>
      <c r="R671" s="86"/>
      <c r="S671" s="86"/>
      <c r="T671" s="87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T671" s="19" t="s">
        <v>196</v>
      </c>
      <c r="AU671" s="19" t="s">
        <v>82</v>
      </c>
    </row>
    <row r="672" s="13" customFormat="1">
      <c r="A672" s="13"/>
      <c r="B672" s="233"/>
      <c r="C672" s="234"/>
      <c r="D672" s="235" t="s">
        <v>198</v>
      </c>
      <c r="E672" s="236" t="s">
        <v>19</v>
      </c>
      <c r="F672" s="237" t="s">
        <v>1195</v>
      </c>
      <c r="G672" s="234"/>
      <c r="H672" s="236" t="s">
        <v>19</v>
      </c>
      <c r="I672" s="238"/>
      <c r="J672" s="234"/>
      <c r="K672" s="234"/>
      <c r="L672" s="239"/>
      <c r="M672" s="240"/>
      <c r="N672" s="241"/>
      <c r="O672" s="241"/>
      <c r="P672" s="241"/>
      <c r="Q672" s="241"/>
      <c r="R672" s="241"/>
      <c r="S672" s="241"/>
      <c r="T672" s="242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43" t="s">
        <v>198</v>
      </c>
      <c r="AU672" s="243" t="s">
        <v>82</v>
      </c>
      <c r="AV672" s="13" t="s">
        <v>80</v>
      </c>
      <c r="AW672" s="13" t="s">
        <v>35</v>
      </c>
      <c r="AX672" s="13" t="s">
        <v>73</v>
      </c>
      <c r="AY672" s="243" t="s">
        <v>188</v>
      </c>
    </row>
    <row r="673" s="13" customFormat="1">
      <c r="A673" s="13"/>
      <c r="B673" s="233"/>
      <c r="C673" s="234"/>
      <c r="D673" s="235" t="s">
        <v>198</v>
      </c>
      <c r="E673" s="236" t="s">
        <v>19</v>
      </c>
      <c r="F673" s="237" t="s">
        <v>1217</v>
      </c>
      <c r="G673" s="234"/>
      <c r="H673" s="236" t="s">
        <v>19</v>
      </c>
      <c r="I673" s="238"/>
      <c r="J673" s="234"/>
      <c r="K673" s="234"/>
      <c r="L673" s="239"/>
      <c r="M673" s="240"/>
      <c r="N673" s="241"/>
      <c r="O673" s="241"/>
      <c r="P673" s="241"/>
      <c r="Q673" s="241"/>
      <c r="R673" s="241"/>
      <c r="S673" s="241"/>
      <c r="T673" s="242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43" t="s">
        <v>198</v>
      </c>
      <c r="AU673" s="243" t="s">
        <v>82</v>
      </c>
      <c r="AV673" s="13" t="s">
        <v>80</v>
      </c>
      <c r="AW673" s="13" t="s">
        <v>35</v>
      </c>
      <c r="AX673" s="13" t="s">
        <v>73</v>
      </c>
      <c r="AY673" s="243" t="s">
        <v>188</v>
      </c>
    </row>
    <row r="674" s="14" customFormat="1">
      <c r="A674" s="14"/>
      <c r="B674" s="244"/>
      <c r="C674" s="245"/>
      <c r="D674" s="235" t="s">
        <v>198</v>
      </c>
      <c r="E674" s="246" t="s">
        <v>19</v>
      </c>
      <c r="F674" s="247" t="s">
        <v>82</v>
      </c>
      <c r="G674" s="245"/>
      <c r="H674" s="248">
        <v>2</v>
      </c>
      <c r="I674" s="249"/>
      <c r="J674" s="245"/>
      <c r="K674" s="245"/>
      <c r="L674" s="250"/>
      <c r="M674" s="251"/>
      <c r="N674" s="252"/>
      <c r="O674" s="252"/>
      <c r="P674" s="252"/>
      <c r="Q674" s="252"/>
      <c r="R674" s="252"/>
      <c r="S674" s="252"/>
      <c r="T674" s="253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4" t="s">
        <v>198</v>
      </c>
      <c r="AU674" s="254" t="s">
        <v>82</v>
      </c>
      <c r="AV674" s="14" t="s">
        <v>82</v>
      </c>
      <c r="AW674" s="14" t="s">
        <v>35</v>
      </c>
      <c r="AX674" s="14" t="s">
        <v>73</v>
      </c>
      <c r="AY674" s="254" t="s">
        <v>188</v>
      </c>
    </row>
    <row r="675" s="15" customFormat="1">
      <c r="A675" s="15"/>
      <c r="B675" s="255"/>
      <c r="C675" s="256"/>
      <c r="D675" s="235" t="s">
        <v>198</v>
      </c>
      <c r="E675" s="257" t="s">
        <v>19</v>
      </c>
      <c r="F675" s="258" t="s">
        <v>229</v>
      </c>
      <c r="G675" s="256"/>
      <c r="H675" s="259">
        <v>2</v>
      </c>
      <c r="I675" s="260"/>
      <c r="J675" s="256"/>
      <c r="K675" s="256"/>
      <c r="L675" s="261"/>
      <c r="M675" s="262"/>
      <c r="N675" s="263"/>
      <c r="O675" s="263"/>
      <c r="P675" s="263"/>
      <c r="Q675" s="263"/>
      <c r="R675" s="263"/>
      <c r="S675" s="263"/>
      <c r="T675" s="264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T675" s="265" t="s">
        <v>198</v>
      </c>
      <c r="AU675" s="265" t="s">
        <v>82</v>
      </c>
      <c r="AV675" s="15" t="s">
        <v>135</v>
      </c>
      <c r="AW675" s="15" t="s">
        <v>35</v>
      </c>
      <c r="AX675" s="15" t="s">
        <v>80</v>
      </c>
      <c r="AY675" s="265" t="s">
        <v>188</v>
      </c>
    </row>
    <row r="676" s="2" customFormat="1" ht="21.75" customHeight="1">
      <c r="A676" s="40"/>
      <c r="B676" s="41"/>
      <c r="C676" s="272" t="s">
        <v>1370</v>
      </c>
      <c r="D676" s="272" t="s">
        <v>522</v>
      </c>
      <c r="E676" s="273" t="s">
        <v>1371</v>
      </c>
      <c r="F676" s="274" t="s">
        <v>1372</v>
      </c>
      <c r="G676" s="275" t="s">
        <v>442</v>
      </c>
      <c r="H676" s="276">
        <v>2</v>
      </c>
      <c r="I676" s="277"/>
      <c r="J676" s="278">
        <f>ROUND(I676*H676,2)</f>
        <v>0</v>
      </c>
      <c r="K676" s="274" t="s">
        <v>194</v>
      </c>
      <c r="L676" s="279"/>
      <c r="M676" s="280" t="s">
        <v>19</v>
      </c>
      <c r="N676" s="281" t="s">
        <v>44</v>
      </c>
      <c r="O676" s="86"/>
      <c r="P676" s="224">
        <f>O676*H676</f>
        <v>0</v>
      </c>
      <c r="Q676" s="224">
        <v>0.042999999999999997</v>
      </c>
      <c r="R676" s="224">
        <f>Q676*H676</f>
        <v>0.085999999999999993</v>
      </c>
      <c r="S676" s="224">
        <v>0</v>
      </c>
      <c r="T676" s="225">
        <f>S676*H676</f>
        <v>0</v>
      </c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R676" s="226" t="s">
        <v>630</v>
      </c>
      <c r="AT676" s="226" t="s">
        <v>522</v>
      </c>
      <c r="AU676" s="226" t="s">
        <v>82</v>
      </c>
      <c r="AY676" s="19" t="s">
        <v>188</v>
      </c>
      <c r="BE676" s="227">
        <f>IF(N676="základní",J676,0)</f>
        <v>0</v>
      </c>
      <c r="BF676" s="227">
        <f>IF(N676="snížená",J676,0)</f>
        <v>0</v>
      </c>
      <c r="BG676" s="227">
        <f>IF(N676="zákl. přenesená",J676,0)</f>
        <v>0</v>
      </c>
      <c r="BH676" s="227">
        <f>IF(N676="sníž. přenesená",J676,0)</f>
        <v>0</v>
      </c>
      <c r="BI676" s="227">
        <f>IF(N676="nulová",J676,0)</f>
        <v>0</v>
      </c>
      <c r="BJ676" s="19" t="s">
        <v>80</v>
      </c>
      <c r="BK676" s="227">
        <f>ROUND(I676*H676,2)</f>
        <v>0</v>
      </c>
      <c r="BL676" s="19" t="s">
        <v>342</v>
      </c>
      <c r="BM676" s="226" t="s">
        <v>1373</v>
      </c>
    </row>
    <row r="677" s="13" customFormat="1">
      <c r="A677" s="13"/>
      <c r="B677" s="233"/>
      <c r="C677" s="234"/>
      <c r="D677" s="235" t="s">
        <v>198</v>
      </c>
      <c r="E677" s="236" t="s">
        <v>19</v>
      </c>
      <c r="F677" s="237" t="s">
        <v>1195</v>
      </c>
      <c r="G677" s="234"/>
      <c r="H677" s="236" t="s">
        <v>19</v>
      </c>
      <c r="I677" s="238"/>
      <c r="J677" s="234"/>
      <c r="K677" s="234"/>
      <c r="L677" s="239"/>
      <c r="M677" s="240"/>
      <c r="N677" s="241"/>
      <c r="O677" s="241"/>
      <c r="P677" s="241"/>
      <c r="Q677" s="241"/>
      <c r="R677" s="241"/>
      <c r="S677" s="241"/>
      <c r="T677" s="24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3" t="s">
        <v>198</v>
      </c>
      <c r="AU677" s="243" t="s">
        <v>82</v>
      </c>
      <c r="AV677" s="13" t="s">
        <v>80</v>
      </c>
      <c r="AW677" s="13" t="s">
        <v>35</v>
      </c>
      <c r="AX677" s="13" t="s">
        <v>73</v>
      </c>
      <c r="AY677" s="243" t="s">
        <v>188</v>
      </c>
    </row>
    <row r="678" s="13" customFormat="1">
      <c r="A678" s="13"/>
      <c r="B678" s="233"/>
      <c r="C678" s="234"/>
      <c r="D678" s="235" t="s">
        <v>198</v>
      </c>
      <c r="E678" s="236" t="s">
        <v>19</v>
      </c>
      <c r="F678" s="237" t="s">
        <v>1217</v>
      </c>
      <c r="G678" s="234"/>
      <c r="H678" s="236" t="s">
        <v>19</v>
      </c>
      <c r="I678" s="238"/>
      <c r="J678" s="234"/>
      <c r="K678" s="234"/>
      <c r="L678" s="239"/>
      <c r="M678" s="240"/>
      <c r="N678" s="241"/>
      <c r="O678" s="241"/>
      <c r="P678" s="241"/>
      <c r="Q678" s="241"/>
      <c r="R678" s="241"/>
      <c r="S678" s="241"/>
      <c r="T678" s="242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3" t="s">
        <v>198</v>
      </c>
      <c r="AU678" s="243" t="s">
        <v>82</v>
      </c>
      <c r="AV678" s="13" t="s">
        <v>80</v>
      </c>
      <c r="AW678" s="13" t="s">
        <v>35</v>
      </c>
      <c r="AX678" s="13" t="s">
        <v>73</v>
      </c>
      <c r="AY678" s="243" t="s">
        <v>188</v>
      </c>
    </row>
    <row r="679" s="14" customFormat="1">
      <c r="A679" s="14"/>
      <c r="B679" s="244"/>
      <c r="C679" s="245"/>
      <c r="D679" s="235" t="s">
        <v>198</v>
      </c>
      <c r="E679" s="246" t="s">
        <v>19</v>
      </c>
      <c r="F679" s="247" t="s">
        <v>82</v>
      </c>
      <c r="G679" s="245"/>
      <c r="H679" s="248">
        <v>2</v>
      </c>
      <c r="I679" s="249"/>
      <c r="J679" s="245"/>
      <c r="K679" s="245"/>
      <c r="L679" s="250"/>
      <c r="M679" s="251"/>
      <c r="N679" s="252"/>
      <c r="O679" s="252"/>
      <c r="P679" s="252"/>
      <c r="Q679" s="252"/>
      <c r="R679" s="252"/>
      <c r="S679" s="252"/>
      <c r="T679" s="253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4" t="s">
        <v>198</v>
      </c>
      <c r="AU679" s="254" t="s">
        <v>82</v>
      </c>
      <c r="AV679" s="14" t="s">
        <v>82</v>
      </c>
      <c r="AW679" s="14" t="s">
        <v>35</v>
      </c>
      <c r="AX679" s="14" t="s">
        <v>73</v>
      </c>
      <c r="AY679" s="254" t="s">
        <v>188</v>
      </c>
    </row>
    <row r="680" s="15" customFormat="1">
      <c r="A680" s="15"/>
      <c r="B680" s="255"/>
      <c r="C680" s="256"/>
      <c r="D680" s="235" t="s">
        <v>198</v>
      </c>
      <c r="E680" s="257" t="s">
        <v>19</v>
      </c>
      <c r="F680" s="258" t="s">
        <v>229</v>
      </c>
      <c r="G680" s="256"/>
      <c r="H680" s="259">
        <v>2</v>
      </c>
      <c r="I680" s="260"/>
      <c r="J680" s="256"/>
      <c r="K680" s="256"/>
      <c r="L680" s="261"/>
      <c r="M680" s="262"/>
      <c r="N680" s="263"/>
      <c r="O680" s="263"/>
      <c r="P680" s="263"/>
      <c r="Q680" s="263"/>
      <c r="R680" s="263"/>
      <c r="S680" s="263"/>
      <c r="T680" s="264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T680" s="265" t="s">
        <v>198</v>
      </c>
      <c r="AU680" s="265" t="s">
        <v>82</v>
      </c>
      <c r="AV680" s="15" t="s">
        <v>135</v>
      </c>
      <c r="AW680" s="15" t="s">
        <v>35</v>
      </c>
      <c r="AX680" s="15" t="s">
        <v>80</v>
      </c>
      <c r="AY680" s="265" t="s">
        <v>188</v>
      </c>
    </row>
    <row r="681" s="2" customFormat="1" ht="24.15" customHeight="1">
      <c r="A681" s="40"/>
      <c r="B681" s="41"/>
      <c r="C681" s="215" t="s">
        <v>1374</v>
      </c>
      <c r="D681" s="215" t="s">
        <v>190</v>
      </c>
      <c r="E681" s="216" t="s">
        <v>1375</v>
      </c>
      <c r="F681" s="217" t="s">
        <v>1376</v>
      </c>
      <c r="G681" s="218" t="s">
        <v>460</v>
      </c>
      <c r="H681" s="266"/>
      <c r="I681" s="220"/>
      <c r="J681" s="221">
        <f>ROUND(I681*H681,2)</f>
        <v>0</v>
      </c>
      <c r="K681" s="217" t="s">
        <v>194</v>
      </c>
      <c r="L681" s="46"/>
      <c r="M681" s="222" t="s">
        <v>19</v>
      </c>
      <c r="N681" s="223" t="s">
        <v>44</v>
      </c>
      <c r="O681" s="86"/>
      <c r="P681" s="224">
        <f>O681*H681</f>
        <v>0</v>
      </c>
      <c r="Q681" s="224">
        <v>0</v>
      </c>
      <c r="R681" s="224">
        <f>Q681*H681</f>
        <v>0</v>
      </c>
      <c r="S681" s="224">
        <v>0</v>
      </c>
      <c r="T681" s="225">
        <f>S681*H681</f>
        <v>0</v>
      </c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R681" s="226" t="s">
        <v>342</v>
      </c>
      <c r="AT681" s="226" t="s">
        <v>190</v>
      </c>
      <c r="AU681" s="226" t="s">
        <v>82</v>
      </c>
      <c r="AY681" s="19" t="s">
        <v>188</v>
      </c>
      <c r="BE681" s="227">
        <f>IF(N681="základní",J681,0)</f>
        <v>0</v>
      </c>
      <c r="BF681" s="227">
        <f>IF(N681="snížená",J681,0)</f>
        <v>0</v>
      </c>
      <c r="BG681" s="227">
        <f>IF(N681="zákl. přenesená",J681,0)</f>
        <v>0</v>
      </c>
      <c r="BH681" s="227">
        <f>IF(N681="sníž. přenesená",J681,0)</f>
        <v>0</v>
      </c>
      <c r="BI681" s="227">
        <f>IF(N681="nulová",J681,0)</f>
        <v>0</v>
      </c>
      <c r="BJ681" s="19" t="s">
        <v>80</v>
      </c>
      <c r="BK681" s="227">
        <f>ROUND(I681*H681,2)</f>
        <v>0</v>
      </c>
      <c r="BL681" s="19" t="s">
        <v>342</v>
      </c>
      <c r="BM681" s="226" t="s">
        <v>1377</v>
      </c>
    </row>
    <row r="682" s="2" customFormat="1">
      <c r="A682" s="40"/>
      <c r="B682" s="41"/>
      <c r="C682" s="42"/>
      <c r="D682" s="228" t="s">
        <v>196</v>
      </c>
      <c r="E682" s="42"/>
      <c r="F682" s="229" t="s">
        <v>1378</v>
      </c>
      <c r="G682" s="42"/>
      <c r="H682" s="42"/>
      <c r="I682" s="230"/>
      <c r="J682" s="42"/>
      <c r="K682" s="42"/>
      <c r="L682" s="46"/>
      <c r="M682" s="231"/>
      <c r="N682" s="232"/>
      <c r="O682" s="86"/>
      <c r="P682" s="86"/>
      <c r="Q682" s="86"/>
      <c r="R682" s="86"/>
      <c r="S682" s="86"/>
      <c r="T682" s="87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T682" s="19" t="s">
        <v>196</v>
      </c>
      <c r="AU682" s="19" t="s">
        <v>82</v>
      </c>
    </row>
    <row r="683" s="12" customFormat="1" ht="22.8" customHeight="1">
      <c r="A683" s="12"/>
      <c r="B683" s="199"/>
      <c r="C683" s="200"/>
      <c r="D683" s="201" t="s">
        <v>72</v>
      </c>
      <c r="E683" s="213" t="s">
        <v>1379</v>
      </c>
      <c r="F683" s="213" t="s">
        <v>1380</v>
      </c>
      <c r="G683" s="200"/>
      <c r="H683" s="200"/>
      <c r="I683" s="203"/>
      <c r="J683" s="214">
        <f>BK683</f>
        <v>0</v>
      </c>
      <c r="K683" s="200"/>
      <c r="L683" s="205"/>
      <c r="M683" s="206"/>
      <c r="N683" s="207"/>
      <c r="O683" s="207"/>
      <c r="P683" s="208">
        <f>SUM(P684:P752)</f>
        <v>0</v>
      </c>
      <c r="Q683" s="207"/>
      <c r="R683" s="208">
        <f>SUM(R684:R752)</f>
        <v>1.51589464</v>
      </c>
      <c r="S683" s="207"/>
      <c r="T683" s="209">
        <f>SUM(T684:T752)</f>
        <v>0</v>
      </c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R683" s="210" t="s">
        <v>82</v>
      </c>
      <c r="AT683" s="211" t="s">
        <v>72</v>
      </c>
      <c r="AU683" s="211" t="s">
        <v>80</v>
      </c>
      <c r="AY683" s="210" t="s">
        <v>188</v>
      </c>
      <c r="BK683" s="212">
        <f>SUM(BK684:BK752)</f>
        <v>0</v>
      </c>
    </row>
    <row r="684" s="2" customFormat="1" ht="16.5" customHeight="1">
      <c r="A684" s="40"/>
      <c r="B684" s="41"/>
      <c r="C684" s="215" t="s">
        <v>1381</v>
      </c>
      <c r="D684" s="215" t="s">
        <v>190</v>
      </c>
      <c r="E684" s="216" t="s">
        <v>1382</v>
      </c>
      <c r="F684" s="217" t="s">
        <v>1383</v>
      </c>
      <c r="G684" s="218" t="s">
        <v>501</v>
      </c>
      <c r="H684" s="219">
        <v>5.2530000000000001</v>
      </c>
      <c r="I684" s="220"/>
      <c r="J684" s="221">
        <f>ROUND(I684*H684,2)</f>
        <v>0</v>
      </c>
      <c r="K684" s="217" t="s">
        <v>194</v>
      </c>
      <c r="L684" s="46"/>
      <c r="M684" s="222" t="s">
        <v>19</v>
      </c>
      <c r="N684" s="223" t="s">
        <v>44</v>
      </c>
      <c r="O684" s="86"/>
      <c r="P684" s="224">
        <f>O684*H684</f>
        <v>0</v>
      </c>
      <c r="Q684" s="224">
        <v>0.00040000000000000002</v>
      </c>
      <c r="R684" s="224">
        <f>Q684*H684</f>
        <v>0.0021012000000000001</v>
      </c>
      <c r="S684" s="224">
        <v>0</v>
      </c>
      <c r="T684" s="225">
        <f>S684*H684</f>
        <v>0</v>
      </c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R684" s="226" t="s">
        <v>342</v>
      </c>
      <c r="AT684" s="226" t="s">
        <v>190</v>
      </c>
      <c r="AU684" s="226" t="s">
        <v>82</v>
      </c>
      <c r="AY684" s="19" t="s">
        <v>188</v>
      </c>
      <c r="BE684" s="227">
        <f>IF(N684="základní",J684,0)</f>
        <v>0</v>
      </c>
      <c r="BF684" s="227">
        <f>IF(N684="snížená",J684,0)</f>
        <v>0</v>
      </c>
      <c r="BG684" s="227">
        <f>IF(N684="zákl. přenesená",J684,0)</f>
        <v>0</v>
      </c>
      <c r="BH684" s="227">
        <f>IF(N684="sníž. přenesená",J684,0)</f>
        <v>0</v>
      </c>
      <c r="BI684" s="227">
        <f>IF(N684="nulová",J684,0)</f>
        <v>0</v>
      </c>
      <c r="BJ684" s="19" t="s">
        <v>80</v>
      </c>
      <c r="BK684" s="227">
        <f>ROUND(I684*H684,2)</f>
        <v>0</v>
      </c>
      <c r="BL684" s="19" t="s">
        <v>342</v>
      </c>
      <c r="BM684" s="226" t="s">
        <v>1384</v>
      </c>
    </row>
    <row r="685" s="2" customFormat="1">
      <c r="A685" s="40"/>
      <c r="B685" s="41"/>
      <c r="C685" s="42"/>
      <c r="D685" s="228" t="s">
        <v>196</v>
      </c>
      <c r="E685" s="42"/>
      <c r="F685" s="229" t="s">
        <v>1385</v>
      </c>
      <c r="G685" s="42"/>
      <c r="H685" s="42"/>
      <c r="I685" s="230"/>
      <c r="J685" s="42"/>
      <c r="K685" s="42"/>
      <c r="L685" s="46"/>
      <c r="M685" s="231"/>
      <c r="N685" s="232"/>
      <c r="O685" s="86"/>
      <c r="P685" s="86"/>
      <c r="Q685" s="86"/>
      <c r="R685" s="86"/>
      <c r="S685" s="86"/>
      <c r="T685" s="87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T685" s="19" t="s">
        <v>196</v>
      </c>
      <c r="AU685" s="19" t="s">
        <v>82</v>
      </c>
    </row>
    <row r="686" s="13" customFormat="1">
      <c r="A686" s="13"/>
      <c r="B686" s="233"/>
      <c r="C686" s="234"/>
      <c r="D686" s="235" t="s">
        <v>198</v>
      </c>
      <c r="E686" s="236" t="s">
        <v>19</v>
      </c>
      <c r="F686" s="237" t="s">
        <v>1342</v>
      </c>
      <c r="G686" s="234"/>
      <c r="H686" s="236" t="s">
        <v>19</v>
      </c>
      <c r="I686" s="238"/>
      <c r="J686" s="234"/>
      <c r="K686" s="234"/>
      <c r="L686" s="239"/>
      <c r="M686" s="240"/>
      <c r="N686" s="241"/>
      <c r="O686" s="241"/>
      <c r="P686" s="241"/>
      <c r="Q686" s="241"/>
      <c r="R686" s="241"/>
      <c r="S686" s="241"/>
      <c r="T686" s="242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43" t="s">
        <v>198</v>
      </c>
      <c r="AU686" s="243" t="s">
        <v>82</v>
      </c>
      <c r="AV686" s="13" t="s">
        <v>80</v>
      </c>
      <c r="AW686" s="13" t="s">
        <v>35</v>
      </c>
      <c r="AX686" s="13" t="s">
        <v>73</v>
      </c>
      <c r="AY686" s="243" t="s">
        <v>188</v>
      </c>
    </row>
    <row r="687" s="13" customFormat="1">
      <c r="A687" s="13"/>
      <c r="B687" s="233"/>
      <c r="C687" s="234"/>
      <c r="D687" s="235" t="s">
        <v>198</v>
      </c>
      <c r="E687" s="236" t="s">
        <v>19</v>
      </c>
      <c r="F687" s="237" t="s">
        <v>1386</v>
      </c>
      <c r="G687" s="234"/>
      <c r="H687" s="236" t="s">
        <v>19</v>
      </c>
      <c r="I687" s="238"/>
      <c r="J687" s="234"/>
      <c r="K687" s="234"/>
      <c r="L687" s="239"/>
      <c r="M687" s="240"/>
      <c r="N687" s="241"/>
      <c r="O687" s="241"/>
      <c r="P687" s="241"/>
      <c r="Q687" s="241"/>
      <c r="R687" s="241"/>
      <c r="S687" s="241"/>
      <c r="T687" s="242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3" t="s">
        <v>198</v>
      </c>
      <c r="AU687" s="243" t="s">
        <v>82</v>
      </c>
      <c r="AV687" s="13" t="s">
        <v>80</v>
      </c>
      <c r="AW687" s="13" t="s">
        <v>35</v>
      </c>
      <c r="AX687" s="13" t="s">
        <v>73</v>
      </c>
      <c r="AY687" s="243" t="s">
        <v>188</v>
      </c>
    </row>
    <row r="688" s="14" customFormat="1">
      <c r="A688" s="14"/>
      <c r="B688" s="244"/>
      <c r="C688" s="245"/>
      <c r="D688" s="235" t="s">
        <v>198</v>
      </c>
      <c r="E688" s="246" t="s">
        <v>19</v>
      </c>
      <c r="F688" s="247" t="s">
        <v>1387</v>
      </c>
      <c r="G688" s="245"/>
      <c r="H688" s="248">
        <v>2.6240000000000001</v>
      </c>
      <c r="I688" s="249"/>
      <c r="J688" s="245"/>
      <c r="K688" s="245"/>
      <c r="L688" s="250"/>
      <c r="M688" s="251"/>
      <c r="N688" s="252"/>
      <c r="O688" s="252"/>
      <c r="P688" s="252"/>
      <c r="Q688" s="252"/>
      <c r="R688" s="252"/>
      <c r="S688" s="252"/>
      <c r="T688" s="253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4" t="s">
        <v>198</v>
      </c>
      <c r="AU688" s="254" t="s">
        <v>82</v>
      </c>
      <c r="AV688" s="14" t="s">
        <v>82</v>
      </c>
      <c r="AW688" s="14" t="s">
        <v>35</v>
      </c>
      <c r="AX688" s="14" t="s">
        <v>73</v>
      </c>
      <c r="AY688" s="254" t="s">
        <v>188</v>
      </c>
    </row>
    <row r="689" s="13" customFormat="1">
      <c r="A689" s="13"/>
      <c r="B689" s="233"/>
      <c r="C689" s="234"/>
      <c r="D689" s="235" t="s">
        <v>198</v>
      </c>
      <c r="E689" s="236" t="s">
        <v>19</v>
      </c>
      <c r="F689" s="237" t="s">
        <v>1388</v>
      </c>
      <c r="G689" s="234"/>
      <c r="H689" s="236" t="s">
        <v>19</v>
      </c>
      <c r="I689" s="238"/>
      <c r="J689" s="234"/>
      <c r="K689" s="234"/>
      <c r="L689" s="239"/>
      <c r="M689" s="240"/>
      <c r="N689" s="241"/>
      <c r="O689" s="241"/>
      <c r="P689" s="241"/>
      <c r="Q689" s="241"/>
      <c r="R689" s="241"/>
      <c r="S689" s="241"/>
      <c r="T689" s="242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3" t="s">
        <v>198</v>
      </c>
      <c r="AU689" s="243" t="s">
        <v>82</v>
      </c>
      <c r="AV689" s="13" t="s">
        <v>80</v>
      </c>
      <c r="AW689" s="13" t="s">
        <v>35</v>
      </c>
      <c r="AX689" s="13" t="s">
        <v>73</v>
      </c>
      <c r="AY689" s="243" t="s">
        <v>188</v>
      </c>
    </row>
    <row r="690" s="14" customFormat="1">
      <c r="A690" s="14"/>
      <c r="B690" s="244"/>
      <c r="C690" s="245"/>
      <c r="D690" s="235" t="s">
        <v>198</v>
      </c>
      <c r="E690" s="246" t="s">
        <v>19</v>
      </c>
      <c r="F690" s="247" t="s">
        <v>1389</v>
      </c>
      <c r="G690" s="245"/>
      <c r="H690" s="248">
        <v>2.629</v>
      </c>
      <c r="I690" s="249"/>
      <c r="J690" s="245"/>
      <c r="K690" s="245"/>
      <c r="L690" s="250"/>
      <c r="M690" s="251"/>
      <c r="N690" s="252"/>
      <c r="O690" s="252"/>
      <c r="P690" s="252"/>
      <c r="Q690" s="252"/>
      <c r="R690" s="252"/>
      <c r="S690" s="252"/>
      <c r="T690" s="253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54" t="s">
        <v>198</v>
      </c>
      <c r="AU690" s="254" t="s">
        <v>82</v>
      </c>
      <c r="AV690" s="14" t="s">
        <v>82</v>
      </c>
      <c r="AW690" s="14" t="s">
        <v>35</v>
      </c>
      <c r="AX690" s="14" t="s">
        <v>73</v>
      </c>
      <c r="AY690" s="254" t="s">
        <v>188</v>
      </c>
    </row>
    <row r="691" s="15" customFormat="1">
      <c r="A691" s="15"/>
      <c r="B691" s="255"/>
      <c r="C691" s="256"/>
      <c r="D691" s="235" t="s">
        <v>198</v>
      </c>
      <c r="E691" s="257" t="s">
        <v>19</v>
      </c>
      <c r="F691" s="258" t="s">
        <v>229</v>
      </c>
      <c r="G691" s="256"/>
      <c r="H691" s="259">
        <v>5.2530000000000001</v>
      </c>
      <c r="I691" s="260"/>
      <c r="J691" s="256"/>
      <c r="K691" s="256"/>
      <c r="L691" s="261"/>
      <c r="M691" s="262"/>
      <c r="N691" s="263"/>
      <c r="O691" s="263"/>
      <c r="P691" s="263"/>
      <c r="Q691" s="263"/>
      <c r="R691" s="263"/>
      <c r="S691" s="263"/>
      <c r="T691" s="264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T691" s="265" t="s">
        <v>198</v>
      </c>
      <c r="AU691" s="265" t="s">
        <v>82</v>
      </c>
      <c r="AV691" s="15" t="s">
        <v>135</v>
      </c>
      <c r="AW691" s="15" t="s">
        <v>35</v>
      </c>
      <c r="AX691" s="15" t="s">
        <v>80</v>
      </c>
      <c r="AY691" s="265" t="s">
        <v>188</v>
      </c>
    </row>
    <row r="692" s="2" customFormat="1" ht="16.5" customHeight="1">
      <c r="A692" s="40"/>
      <c r="B692" s="41"/>
      <c r="C692" s="272" t="s">
        <v>1390</v>
      </c>
      <c r="D692" s="272" t="s">
        <v>522</v>
      </c>
      <c r="E692" s="273" t="s">
        <v>1391</v>
      </c>
      <c r="F692" s="274" t="s">
        <v>1392</v>
      </c>
      <c r="G692" s="275" t="s">
        <v>501</v>
      </c>
      <c r="H692" s="276">
        <v>5.2530000000000001</v>
      </c>
      <c r="I692" s="277"/>
      <c r="J692" s="278">
        <f>ROUND(I692*H692,2)</f>
        <v>0</v>
      </c>
      <c r="K692" s="274" t="s">
        <v>194</v>
      </c>
      <c r="L692" s="279"/>
      <c r="M692" s="280" t="s">
        <v>19</v>
      </c>
      <c r="N692" s="281" t="s">
        <v>44</v>
      </c>
      <c r="O692" s="86"/>
      <c r="P692" s="224">
        <f>O692*H692</f>
        <v>0</v>
      </c>
      <c r="Q692" s="224">
        <v>0</v>
      </c>
      <c r="R692" s="224">
        <f>Q692*H692</f>
        <v>0</v>
      </c>
      <c r="S692" s="224">
        <v>0</v>
      </c>
      <c r="T692" s="225">
        <f>S692*H692</f>
        <v>0</v>
      </c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R692" s="226" t="s">
        <v>630</v>
      </c>
      <c r="AT692" s="226" t="s">
        <v>522</v>
      </c>
      <c r="AU692" s="226" t="s">
        <v>82</v>
      </c>
      <c r="AY692" s="19" t="s">
        <v>188</v>
      </c>
      <c r="BE692" s="227">
        <f>IF(N692="základní",J692,0)</f>
        <v>0</v>
      </c>
      <c r="BF692" s="227">
        <f>IF(N692="snížená",J692,0)</f>
        <v>0</v>
      </c>
      <c r="BG692" s="227">
        <f>IF(N692="zákl. přenesená",J692,0)</f>
        <v>0</v>
      </c>
      <c r="BH692" s="227">
        <f>IF(N692="sníž. přenesená",J692,0)</f>
        <v>0</v>
      </c>
      <c r="BI692" s="227">
        <f>IF(N692="nulová",J692,0)</f>
        <v>0</v>
      </c>
      <c r="BJ692" s="19" t="s">
        <v>80</v>
      </c>
      <c r="BK692" s="227">
        <f>ROUND(I692*H692,2)</f>
        <v>0</v>
      </c>
      <c r="BL692" s="19" t="s">
        <v>342</v>
      </c>
      <c r="BM692" s="226" t="s">
        <v>1393</v>
      </c>
    </row>
    <row r="693" s="13" customFormat="1">
      <c r="A693" s="13"/>
      <c r="B693" s="233"/>
      <c r="C693" s="234"/>
      <c r="D693" s="235" t="s">
        <v>198</v>
      </c>
      <c r="E693" s="236" t="s">
        <v>19</v>
      </c>
      <c r="F693" s="237" t="s">
        <v>1342</v>
      </c>
      <c r="G693" s="234"/>
      <c r="H693" s="236" t="s">
        <v>19</v>
      </c>
      <c r="I693" s="238"/>
      <c r="J693" s="234"/>
      <c r="K693" s="234"/>
      <c r="L693" s="239"/>
      <c r="M693" s="240"/>
      <c r="N693" s="241"/>
      <c r="O693" s="241"/>
      <c r="P693" s="241"/>
      <c r="Q693" s="241"/>
      <c r="R693" s="241"/>
      <c r="S693" s="241"/>
      <c r="T693" s="242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43" t="s">
        <v>198</v>
      </c>
      <c r="AU693" s="243" t="s">
        <v>82</v>
      </c>
      <c r="AV693" s="13" t="s">
        <v>80</v>
      </c>
      <c r="AW693" s="13" t="s">
        <v>35</v>
      </c>
      <c r="AX693" s="13" t="s">
        <v>73</v>
      </c>
      <c r="AY693" s="243" t="s">
        <v>188</v>
      </c>
    </row>
    <row r="694" s="13" customFormat="1">
      <c r="A694" s="13"/>
      <c r="B694" s="233"/>
      <c r="C694" s="234"/>
      <c r="D694" s="235" t="s">
        <v>198</v>
      </c>
      <c r="E694" s="236" t="s">
        <v>19</v>
      </c>
      <c r="F694" s="237" t="s">
        <v>1386</v>
      </c>
      <c r="G694" s="234"/>
      <c r="H694" s="236" t="s">
        <v>19</v>
      </c>
      <c r="I694" s="238"/>
      <c r="J694" s="234"/>
      <c r="K694" s="234"/>
      <c r="L694" s="239"/>
      <c r="M694" s="240"/>
      <c r="N694" s="241"/>
      <c r="O694" s="241"/>
      <c r="P694" s="241"/>
      <c r="Q694" s="241"/>
      <c r="R694" s="241"/>
      <c r="S694" s="241"/>
      <c r="T694" s="242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43" t="s">
        <v>198</v>
      </c>
      <c r="AU694" s="243" t="s">
        <v>82</v>
      </c>
      <c r="AV694" s="13" t="s">
        <v>80</v>
      </c>
      <c r="AW694" s="13" t="s">
        <v>35</v>
      </c>
      <c r="AX694" s="13" t="s">
        <v>73</v>
      </c>
      <c r="AY694" s="243" t="s">
        <v>188</v>
      </c>
    </row>
    <row r="695" s="14" customFormat="1">
      <c r="A695" s="14"/>
      <c r="B695" s="244"/>
      <c r="C695" s="245"/>
      <c r="D695" s="235" t="s">
        <v>198</v>
      </c>
      <c r="E695" s="246" t="s">
        <v>19</v>
      </c>
      <c r="F695" s="247" t="s">
        <v>1387</v>
      </c>
      <c r="G695" s="245"/>
      <c r="H695" s="248">
        <v>2.6240000000000001</v>
      </c>
      <c r="I695" s="249"/>
      <c r="J695" s="245"/>
      <c r="K695" s="245"/>
      <c r="L695" s="250"/>
      <c r="M695" s="251"/>
      <c r="N695" s="252"/>
      <c r="O695" s="252"/>
      <c r="P695" s="252"/>
      <c r="Q695" s="252"/>
      <c r="R695" s="252"/>
      <c r="S695" s="252"/>
      <c r="T695" s="253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4" t="s">
        <v>198</v>
      </c>
      <c r="AU695" s="254" t="s">
        <v>82</v>
      </c>
      <c r="AV695" s="14" t="s">
        <v>82</v>
      </c>
      <c r="AW695" s="14" t="s">
        <v>35</v>
      </c>
      <c r="AX695" s="14" t="s">
        <v>73</v>
      </c>
      <c r="AY695" s="254" t="s">
        <v>188</v>
      </c>
    </row>
    <row r="696" s="13" customFormat="1">
      <c r="A696" s="13"/>
      <c r="B696" s="233"/>
      <c r="C696" s="234"/>
      <c r="D696" s="235" t="s">
        <v>198</v>
      </c>
      <c r="E696" s="236" t="s">
        <v>19</v>
      </c>
      <c r="F696" s="237" t="s">
        <v>1388</v>
      </c>
      <c r="G696" s="234"/>
      <c r="H696" s="236" t="s">
        <v>19</v>
      </c>
      <c r="I696" s="238"/>
      <c r="J696" s="234"/>
      <c r="K696" s="234"/>
      <c r="L696" s="239"/>
      <c r="M696" s="240"/>
      <c r="N696" s="241"/>
      <c r="O696" s="241"/>
      <c r="P696" s="241"/>
      <c r="Q696" s="241"/>
      <c r="R696" s="241"/>
      <c r="S696" s="241"/>
      <c r="T696" s="242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3" t="s">
        <v>198</v>
      </c>
      <c r="AU696" s="243" t="s">
        <v>82</v>
      </c>
      <c r="AV696" s="13" t="s">
        <v>80</v>
      </c>
      <c r="AW696" s="13" t="s">
        <v>35</v>
      </c>
      <c r="AX696" s="13" t="s">
        <v>73</v>
      </c>
      <c r="AY696" s="243" t="s">
        <v>188</v>
      </c>
    </row>
    <row r="697" s="14" customFormat="1">
      <c r="A697" s="14"/>
      <c r="B697" s="244"/>
      <c r="C697" s="245"/>
      <c r="D697" s="235" t="s">
        <v>198</v>
      </c>
      <c r="E697" s="246" t="s">
        <v>19</v>
      </c>
      <c r="F697" s="247" t="s">
        <v>1389</v>
      </c>
      <c r="G697" s="245"/>
      <c r="H697" s="248">
        <v>2.629</v>
      </c>
      <c r="I697" s="249"/>
      <c r="J697" s="245"/>
      <c r="K697" s="245"/>
      <c r="L697" s="250"/>
      <c r="M697" s="251"/>
      <c r="N697" s="252"/>
      <c r="O697" s="252"/>
      <c r="P697" s="252"/>
      <c r="Q697" s="252"/>
      <c r="R697" s="252"/>
      <c r="S697" s="252"/>
      <c r="T697" s="253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54" t="s">
        <v>198</v>
      </c>
      <c r="AU697" s="254" t="s">
        <v>82</v>
      </c>
      <c r="AV697" s="14" t="s">
        <v>82</v>
      </c>
      <c r="AW697" s="14" t="s">
        <v>35</v>
      </c>
      <c r="AX697" s="14" t="s">
        <v>73</v>
      </c>
      <c r="AY697" s="254" t="s">
        <v>188</v>
      </c>
    </row>
    <row r="698" s="15" customFormat="1">
      <c r="A698" s="15"/>
      <c r="B698" s="255"/>
      <c r="C698" s="256"/>
      <c r="D698" s="235" t="s">
        <v>198</v>
      </c>
      <c r="E698" s="257" t="s">
        <v>19</v>
      </c>
      <c r="F698" s="258" t="s">
        <v>229</v>
      </c>
      <c r="G698" s="256"/>
      <c r="H698" s="259">
        <v>5.2530000000000001</v>
      </c>
      <c r="I698" s="260"/>
      <c r="J698" s="256"/>
      <c r="K698" s="256"/>
      <c r="L698" s="261"/>
      <c r="M698" s="262"/>
      <c r="N698" s="263"/>
      <c r="O698" s="263"/>
      <c r="P698" s="263"/>
      <c r="Q698" s="263"/>
      <c r="R698" s="263"/>
      <c r="S698" s="263"/>
      <c r="T698" s="264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T698" s="265" t="s">
        <v>198</v>
      </c>
      <c r="AU698" s="265" t="s">
        <v>82</v>
      </c>
      <c r="AV698" s="15" t="s">
        <v>135</v>
      </c>
      <c r="AW698" s="15" t="s">
        <v>35</v>
      </c>
      <c r="AX698" s="15" t="s">
        <v>80</v>
      </c>
      <c r="AY698" s="265" t="s">
        <v>188</v>
      </c>
    </row>
    <row r="699" s="2" customFormat="1" ht="16.5" customHeight="1">
      <c r="A699" s="40"/>
      <c r="B699" s="41"/>
      <c r="C699" s="215" t="s">
        <v>1394</v>
      </c>
      <c r="D699" s="215" t="s">
        <v>190</v>
      </c>
      <c r="E699" s="216" t="s">
        <v>1395</v>
      </c>
      <c r="F699" s="217" t="s">
        <v>1396</v>
      </c>
      <c r="G699" s="218" t="s">
        <v>1397</v>
      </c>
      <c r="H699" s="219">
        <v>627.05399999999997</v>
      </c>
      <c r="I699" s="220"/>
      <c r="J699" s="221">
        <f>ROUND(I699*H699,2)</f>
        <v>0</v>
      </c>
      <c r="K699" s="217" t="s">
        <v>194</v>
      </c>
      <c r="L699" s="46"/>
      <c r="M699" s="222" t="s">
        <v>19</v>
      </c>
      <c r="N699" s="223" t="s">
        <v>44</v>
      </c>
      <c r="O699" s="86"/>
      <c r="P699" s="224">
        <f>O699*H699</f>
        <v>0</v>
      </c>
      <c r="Q699" s="224">
        <v>6.9999999999999994E-05</v>
      </c>
      <c r="R699" s="224">
        <f>Q699*H699</f>
        <v>0.043893779999999993</v>
      </c>
      <c r="S699" s="224">
        <v>0</v>
      </c>
      <c r="T699" s="225">
        <f>S699*H699</f>
        <v>0</v>
      </c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R699" s="226" t="s">
        <v>342</v>
      </c>
      <c r="AT699" s="226" t="s">
        <v>190</v>
      </c>
      <c r="AU699" s="226" t="s">
        <v>82</v>
      </c>
      <c r="AY699" s="19" t="s">
        <v>188</v>
      </c>
      <c r="BE699" s="227">
        <f>IF(N699="základní",J699,0)</f>
        <v>0</v>
      </c>
      <c r="BF699" s="227">
        <f>IF(N699="snížená",J699,0)</f>
        <v>0</v>
      </c>
      <c r="BG699" s="227">
        <f>IF(N699="zákl. přenesená",J699,0)</f>
        <v>0</v>
      </c>
      <c r="BH699" s="227">
        <f>IF(N699="sníž. přenesená",J699,0)</f>
        <v>0</v>
      </c>
      <c r="BI699" s="227">
        <f>IF(N699="nulová",J699,0)</f>
        <v>0</v>
      </c>
      <c r="BJ699" s="19" t="s">
        <v>80</v>
      </c>
      <c r="BK699" s="227">
        <f>ROUND(I699*H699,2)</f>
        <v>0</v>
      </c>
      <c r="BL699" s="19" t="s">
        <v>342</v>
      </c>
      <c r="BM699" s="226" t="s">
        <v>1398</v>
      </c>
    </row>
    <row r="700" s="2" customFormat="1">
      <c r="A700" s="40"/>
      <c r="B700" s="41"/>
      <c r="C700" s="42"/>
      <c r="D700" s="228" t="s">
        <v>196</v>
      </c>
      <c r="E700" s="42"/>
      <c r="F700" s="229" t="s">
        <v>1399</v>
      </c>
      <c r="G700" s="42"/>
      <c r="H700" s="42"/>
      <c r="I700" s="230"/>
      <c r="J700" s="42"/>
      <c r="K700" s="42"/>
      <c r="L700" s="46"/>
      <c r="M700" s="231"/>
      <c r="N700" s="232"/>
      <c r="O700" s="86"/>
      <c r="P700" s="86"/>
      <c r="Q700" s="86"/>
      <c r="R700" s="86"/>
      <c r="S700" s="86"/>
      <c r="T700" s="87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T700" s="19" t="s">
        <v>196</v>
      </c>
      <c r="AU700" s="19" t="s">
        <v>82</v>
      </c>
    </row>
    <row r="701" s="13" customFormat="1">
      <c r="A701" s="13"/>
      <c r="B701" s="233"/>
      <c r="C701" s="234"/>
      <c r="D701" s="235" t="s">
        <v>198</v>
      </c>
      <c r="E701" s="236" t="s">
        <v>19</v>
      </c>
      <c r="F701" s="237" t="s">
        <v>1342</v>
      </c>
      <c r="G701" s="234"/>
      <c r="H701" s="236" t="s">
        <v>19</v>
      </c>
      <c r="I701" s="238"/>
      <c r="J701" s="234"/>
      <c r="K701" s="234"/>
      <c r="L701" s="239"/>
      <c r="M701" s="240"/>
      <c r="N701" s="241"/>
      <c r="O701" s="241"/>
      <c r="P701" s="241"/>
      <c r="Q701" s="241"/>
      <c r="R701" s="241"/>
      <c r="S701" s="241"/>
      <c r="T701" s="242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43" t="s">
        <v>198</v>
      </c>
      <c r="AU701" s="243" t="s">
        <v>82</v>
      </c>
      <c r="AV701" s="13" t="s">
        <v>80</v>
      </c>
      <c r="AW701" s="13" t="s">
        <v>35</v>
      </c>
      <c r="AX701" s="13" t="s">
        <v>73</v>
      </c>
      <c r="AY701" s="243" t="s">
        <v>188</v>
      </c>
    </row>
    <row r="702" s="13" customFormat="1">
      <c r="A702" s="13"/>
      <c r="B702" s="233"/>
      <c r="C702" s="234"/>
      <c r="D702" s="235" t="s">
        <v>198</v>
      </c>
      <c r="E702" s="236" t="s">
        <v>19</v>
      </c>
      <c r="F702" s="237" t="s">
        <v>1400</v>
      </c>
      <c r="G702" s="234"/>
      <c r="H702" s="236" t="s">
        <v>19</v>
      </c>
      <c r="I702" s="238"/>
      <c r="J702" s="234"/>
      <c r="K702" s="234"/>
      <c r="L702" s="239"/>
      <c r="M702" s="240"/>
      <c r="N702" s="241"/>
      <c r="O702" s="241"/>
      <c r="P702" s="241"/>
      <c r="Q702" s="241"/>
      <c r="R702" s="241"/>
      <c r="S702" s="241"/>
      <c r="T702" s="242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3" t="s">
        <v>198</v>
      </c>
      <c r="AU702" s="243" t="s">
        <v>82</v>
      </c>
      <c r="AV702" s="13" t="s">
        <v>80</v>
      </c>
      <c r="AW702" s="13" t="s">
        <v>35</v>
      </c>
      <c r="AX702" s="13" t="s">
        <v>73</v>
      </c>
      <c r="AY702" s="243" t="s">
        <v>188</v>
      </c>
    </row>
    <row r="703" s="13" customFormat="1">
      <c r="A703" s="13"/>
      <c r="B703" s="233"/>
      <c r="C703" s="234"/>
      <c r="D703" s="235" t="s">
        <v>198</v>
      </c>
      <c r="E703" s="236" t="s">
        <v>19</v>
      </c>
      <c r="F703" s="237" t="s">
        <v>1401</v>
      </c>
      <c r="G703" s="234"/>
      <c r="H703" s="236" t="s">
        <v>19</v>
      </c>
      <c r="I703" s="238"/>
      <c r="J703" s="234"/>
      <c r="K703" s="234"/>
      <c r="L703" s="239"/>
      <c r="M703" s="240"/>
      <c r="N703" s="241"/>
      <c r="O703" s="241"/>
      <c r="P703" s="241"/>
      <c r="Q703" s="241"/>
      <c r="R703" s="241"/>
      <c r="S703" s="241"/>
      <c r="T703" s="242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43" t="s">
        <v>198</v>
      </c>
      <c r="AU703" s="243" t="s">
        <v>82</v>
      </c>
      <c r="AV703" s="13" t="s">
        <v>80</v>
      </c>
      <c r="AW703" s="13" t="s">
        <v>35</v>
      </c>
      <c r="AX703" s="13" t="s">
        <v>73</v>
      </c>
      <c r="AY703" s="243" t="s">
        <v>188</v>
      </c>
    </row>
    <row r="704" s="14" customFormat="1">
      <c r="A704" s="14"/>
      <c r="B704" s="244"/>
      <c r="C704" s="245"/>
      <c r="D704" s="235" t="s">
        <v>198</v>
      </c>
      <c r="E704" s="246" t="s">
        <v>19</v>
      </c>
      <c r="F704" s="247" t="s">
        <v>1402</v>
      </c>
      <c r="G704" s="245"/>
      <c r="H704" s="248">
        <v>382.18000000000001</v>
      </c>
      <c r="I704" s="249"/>
      <c r="J704" s="245"/>
      <c r="K704" s="245"/>
      <c r="L704" s="250"/>
      <c r="M704" s="251"/>
      <c r="N704" s="252"/>
      <c r="O704" s="252"/>
      <c r="P704" s="252"/>
      <c r="Q704" s="252"/>
      <c r="R704" s="252"/>
      <c r="S704" s="252"/>
      <c r="T704" s="253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4" t="s">
        <v>198</v>
      </c>
      <c r="AU704" s="254" t="s">
        <v>82</v>
      </c>
      <c r="AV704" s="14" t="s">
        <v>82</v>
      </c>
      <c r="AW704" s="14" t="s">
        <v>35</v>
      </c>
      <c r="AX704" s="14" t="s">
        <v>73</v>
      </c>
      <c r="AY704" s="254" t="s">
        <v>188</v>
      </c>
    </row>
    <row r="705" s="13" customFormat="1">
      <c r="A705" s="13"/>
      <c r="B705" s="233"/>
      <c r="C705" s="234"/>
      <c r="D705" s="235" t="s">
        <v>198</v>
      </c>
      <c r="E705" s="236" t="s">
        <v>19</v>
      </c>
      <c r="F705" s="237" t="s">
        <v>1403</v>
      </c>
      <c r="G705" s="234"/>
      <c r="H705" s="236" t="s">
        <v>19</v>
      </c>
      <c r="I705" s="238"/>
      <c r="J705" s="234"/>
      <c r="K705" s="234"/>
      <c r="L705" s="239"/>
      <c r="M705" s="240"/>
      <c r="N705" s="241"/>
      <c r="O705" s="241"/>
      <c r="P705" s="241"/>
      <c r="Q705" s="241"/>
      <c r="R705" s="241"/>
      <c r="S705" s="241"/>
      <c r="T705" s="242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3" t="s">
        <v>198</v>
      </c>
      <c r="AU705" s="243" t="s">
        <v>82</v>
      </c>
      <c r="AV705" s="13" t="s">
        <v>80</v>
      </c>
      <c r="AW705" s="13" t="s">
        <v>35</v>
      </c>
      <c r="AX705" s="13" t="s">
        <v>73</v>
      </c>
      <c r="AY705" s="243" t="s">
        <v>188</v>
      </c>
    </row>
    <row r="706" s="14" customFormat="1">
      <c r="A706" s="14"/>
      <c r="B706" s="244"/>
      <c r="C706" s="245"/>
      <c r="D706" s="235" t="s">
        <v>198</v>
      </c>
      <c r="E706" s="246" t="s">
        <v>19</v>
      </c>
      <c r="F706" s="247" t="s">
        <v>1404</v>
      </c>
      <c r="G706" s="245"/>
      <c r="H706" s="248">
        <v>119.395</v>
      </c>
      <c r="I706" s="249"/>
      <c r="J706" s="245"/>
      <c r="K706" s="245"/>
      <c r="L706" s="250"/>
      <c r="M706" s="251"/>
      <c r="N706" s="252"/>
      <c r="O706" s="252"/>
      <c r="P706" s="252"/>
      <c r="Q706" s="252"/>
      <c r="R706" s="252"/>
      <c r="S706" s="252"/>
      <c r="T706" s="253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54" t="s">
        <v>198</v>
      </c>
      <c r="AU706" s="254" t="s">
        <v>82</v>
      </c>
      <c r="AV706" s="14" t="s">
        <v>82</v>
      </c>
      <c r="AW706" s="14" t="s">
        <v>35</v>
      </c>
      <c r="AX706" s="14" t="s">
        <v>73</v>
      </c>
      <c r="AY706" s="254" t="s">
        <v>188</v>
      </c>
    </row>
    <row r="707" s="13" customFormat="1">
      <c r="A707" s="13"/>
      <c r="B707" s="233"/>
      <c r="C707" s="234"/>
      <c r="D707" s="235" t="s">
        <v>198</v>
      </c>
      <c r="E707" s="236" t="s">
        <v>19</v>
      </c>
      <c r="F707" s="237" t="s">
        <v>1405</v>
      </c>
      <c r="G707" s="234"/>
      <c r="H707" s="236" t="s">
        <v>19</v>
      </c>
      <c r="I707" s="238"/>
      <c r="J707" s="234"/>
      <c r="K707" s="234"/>
      <c r="L707" s="239"/>
      <c r="M707" s="240"/>
      <c r="N707" s="241"/>
      <c r="O707" s="241"/>
      <c r="P707" s="241"/>
      <c r="Q707" s="241"/>
      <c r="R707" s="241"/>
      <c r="S707" s="241"/>
      <c r="T707" s="242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43" t="s">
        <v>198</v>
      </c>
      <c r="AU707" s="243" t="s">
        <v>82</v>
      </c>
      <c r="AV707" s="13" t="s">
        <v>80</v>
      </c>
      <c r="AW707" s="13" t="s">
        <v>35</v>
      </c>
      <c r="AX707" s="13" t="s">
        <v>73</v>
      </c>
      <c r="AY707" s="243" t="s">
        <v>188</v>
      </c>
    </row>
    <row r="708" s="13" customFormat="1">
      <c r="A708" s="13"/>
      <c r="B708" s="233"/>
      <c r="C708" s="234"/>
      <c r="D708" s="235" t="s">
        <v>198</v>
      </c>
      <c r="E708" s="236" t="s">
        <v>19</v>
      </c>
      <c r="F708" s="237" t="s">
        <v>1406</v>
      </c>
      <c r="G708" s="234"/>
      <c r="H708" s="236" t="s">
        <v>19</v>
      </c>
      <c r="I708" s="238"/>
      <c r="J708" s="234"/>
      <c r="K708" s="234"/>
      <c r="L708" s="239"/>
      <c r="M708" s="240"/>
      <c r="N708" s="241"/>
      <c r="O708" s="241"/>
      <c r="P708" s="241"/>
      <c r="Q708" s="241"/>
      <c r="R708" s="241"/>
      <c r="S708" s="241"/>
      <c r="T708" s="242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43" t="s">
        <v>198</v>
      </c>
      <c r="AU708" s="243" t="s">
        <v>82</v>
      </c>
      <c r="AV708" s="13" t="s">
        <v>80</v>
      </c>
      <c r="AW708" s="13" t="s">
        <v>35</v>
      </c>
      <c r="AX708" s="13" t="s">
        <v>73</v>
      </c>
      <c r="AY708" s="243" t="s">
        <v>188</v>
      </c>
    </row>
    <row r="709" s="14" customFormat="1">
      <c r="A709" s="14"/>
      <c r="B709" s="244"/>
      <c r="C709" s="245"/>
      <c r="D709" s="235" t="s">
        <v>198</v>
      </c>
      <c r="E709" s="246" t="s">
        <v>19</v>
      </c>
      <c r="F709" s="247" t="s">
        <v>1407</v>
      </c>
      <c r="G709" s="245"/>
      <c r="H709" s="248">
        <v>125.479</v>
      </c>
      <c r="I709" s="249"/>
      <c r="J709" s="245"/>
      <c r="K709" s="245"/>
      <c r="L709" s="250"/>
      <c r="M709" s="251"/>
      <c r="N709" s="252"/>
      <c r="O709" s="252"/>
      <c r="P709" s="252"/>
      <c r="Q709" s="252"/>
      <c r="R709" s="252"/>
      <c r="S709" s="252"/>
      <c r="T709" s="253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4" t="s">
        <v>198</v>
      </c>
      <c r="AU709" s="254" t="s">
        <v>82</v>
      </c>
      <c r="AV709" s="14" t="s">
        <v>82</v>
      </c>
      <c r="AW709" s="14" t="s">
        <v>35</v>
      </c>
      <c r="AX709" s="14" t="s">
        <v>73</v>
      </c>
      <c r="AY709" s="254" t="s">
        <v>188</v>
      </c>
    </row>
    <row r="710" s="15" customFormat="1">
      <c r="A710" s="15"/>
      <c r="B710" s="255"/>
      <c r="C710" s="256"/>
      <c r="D710" s="235" t="s">
        <v>198</v>
      </c>
      <c r="E710" s="257" t="s">
        <v>19</v>
      </c>
      <c r="F710" s="258" t="s">
        <v>229</v>
      </c>
      <c r="G710" s="256"/>
      <c r="H710" s="259">
        <v>627.05399999999997</v>
      </c>
      <c r="I710" s="260"/>
      <c r="J710" s="256"/>
      <c r="K710" s="256"/>
      <c r="L710" s="261"/>
      <c r="M710" s="262"/>
      <c r="N710" s="263"/>
      <c r="O710" s="263"/>
      <c r="P710" s="263"/>
      <c r="Q710" s="263"/>
      <c r="R710" s="263"/>
      <c r="S710" s="263"/>
      <c r="T710" s="264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T710" s="265" t="s">
        <v>198</v>
      </c>
      <c r="AU710" s="265" t="s">
        <v>82</v>
      </c>
      <c r="AV710" s="15" t="s">
        <v>135</v>
      </c>
      <c r="AW710" s="15" t="s">
        <v>35</v>
      </c>
      <c r="AX710" s="15" t="s">
        <v>80</v>
      </c>
      <c r="AY710" s="265" t="s">
        <v>188</v>
      </c>
    </row>
    <row r="711" s="2" customFormat="1" ht="16.5" customHeight="1">
      <c r="A711" s="40"/>
      <c r="B711" s="41"/>
      <c r="C711" s="272" t="s">
        <v>1408</v>
      </c>
      <c r="D711" s="272" t="s">
        <v>522</v>
      </c>
      <c r="E711" s="273" t="s">
        <v>1409</v>
      </c>
      <c r="F711" s="274" t="s">
        <v>1410</v>
      </c>
      <c r="G711" s="275" t="s">
        <v>345</v>
      </c>
      <c r="H711" s="276">
        <v>0.38200000000000001</v>
      </c>
      <c r="I711" s="277"/>
      <c r="J711" s="278">
        <f>ROUND(I711*H711,2)</f>
        <v>0</v>
      </c>
      <c r="K711" s="274" t="s">
        <v>452</v>
      </c>
      <c r="L711" s="279"/>
      <c r="M711" s="280" t="s">
        <v>19</v>
      </c>
      <c r="N711" s="281" t="s">
        <v>44</v>
      </c>
      <c r="O711" s="86"/>
      <c r="P711" s="224">
        <f>O711*H711</f>
        <v>0</v>
      </c>
      <c r="Q711" s="224">
        <v>1</v>
      </c>
      <c r="R711" s="224">
        <f>Q711*H711</f>
        <v>0.38200000000000001</v>
      </c>
      <c r="S711" s="224">
        <v>0</v>
      </c>
      <c r="T711" s="225">
        <f>S711*H711</f>
        <v>0</v>
      </c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R711" s="226" t="s">
        <v>630</v>
      </c>
      <c r="AT711" s="226" t="s">
        <v>522</v>
      </c>
      <c r="AU711" s="226" t="s">
        <v>82</v>
      </c>
      <c r="AY711" s="19" t="s">
        <v>188</v>
      </c>
      <c r="BE711" s="227">
        <f>IF(N711="základní",J711,0)</f>
        <v>0</v>
      </c>
      <c r="BF711" s="227">
        <f>IF(N711="snížená",J711,0)</f>
        <v>0</v>
      </c>
      <c r="BG711" s="227">
        <f>IF(N711="zákl. přenesená",J711,0)</f>
        <v>0</v>
      </c>
      <c r="BH711" s="227">
        <f>IF(N711="sníž. přenesená",J711,0)</f>
        <v>0</v>
      </c>
      <c r="BI711" s="227">
        <f>IF(N711="nulová",J711,0)</f>
        <v>0</v>
      </c>
      <c r="BJ711" s="19" t="s">
        <v>80</v>
      </c>
      <c r="BK711" s="227">
        <f>ROUND(I711*H711,2)</f>
        <v>0</v>
      </c>
      <c r="BL711" s="19" t="s">
        <v>342</v>
      </c>
      <c r="BM711" s="226" t="s">
        <v>1411</v>
      </c>
    </row>
    <row r="712" s="13" customFormat="1">
      <c r="A712" s="13"/>
      <c r="B712" s="233"/>
      <c r="C712" s="234"/>
      <c r="D712" s="235" t="s">
        <v>198</v>
      </c>
      <c r="E712" s="236" t="s">
        <v>19</v>
      </c>
      <c r="F712" s="237" t="s">
        <v>1342</v>
      </c>
      <c r="G712" s="234"/>
      <c r="H712" s="236" t="s">
        <v>19</v>
      </c>
      <c r="I712" s="238"/>
      <c r="J712" s="234"/>
      <c r="K712" s="234"/>
      <c r="L712" s="239"/>
      <c r="M712" s="240"/>
      <c r="N712" s="241"/>
      <c r="O712" s="241"/>
      <c r="P712" s="241"/>
      <c r="Q712" s="241"/>
      <c r="R712" s="241"/>
      <c r="S712" s="241"/>
      <c r="T712" s="242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3" t="s">
        <v>198</v>
      </c>
      <c r="AU712" s="243" t="s">
        <v>82</v>
      </c>
      <c r="AV712" s="13" t="s">
        <v>80</v>
      </c>
      <c r="AW712" s="13" t="s">
        <v>35</v>
      </c>
      <c r="AX712" s="13" t="s">
        <v>73</v>
      </c>
      <c r="AY712" s="243" t="s">
        <v>188</v>
      </c>
    </row>
    <row r="713" s="13" customFormat="1">
      <c r="A713" s="13"/>
      <c r="B713" s="233"/>
      <c r="C713" s="234"/>
      <c r="D713" s="235" t="s">
        <v>198</v>
      </c>
      <c r="E713" s="236" t="s">
        <v>19</v>
      </c>
      <c r="F713" s="237" t="s">
        <v>1400</v>
      </c>
      <c r="G713" s="234"/>
      <c r="H713" s="236" t="s">
        <v>19</v>
      </c>
      <c r="I713" s="238"/>
      <c r="J713" s="234"/>
      <c r="K713" s="234"/>
      <c r="L713" s="239"/>
      <c r="M713" s="240"/>
      <c r="N713" s="241"/>
      <c r="O713" s="241"/>
      <c r="P713" s="241"/>
      <c r="Q713" s="241"/>
      <c r="R713" s="241"/>
      <c r="S713" s="241"/>
      <c r="T713" s="242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43" t="s">
        <v>198</v>
      </c>
      <c r="AU713" s="243" t="s">
        <v>82</v>
      </c>
      <c r="AV713" s="13" t="s">
        <v>80</v>
      </c>
      <c r="AW713" s="13" t="s">
        <v>35</v>
      </c>
      <c r="AX713" s="13" t="s">
        <v>73</v>
      </c>
      <c r="AY713" s="243" t="s">
        <v>188</v>
      </c>
    </row>
    <row r="714" s="13" customFormat="1">
      <c r="A714" s="13"/>
      <c r="B714" s="233"/>
      <c r="C714" s="234"/>
      <c r="D714" s="235" t="s">
        <v>198</v>
      </c>
      <c r="E714" s="236" t="s">
        <v>19</v>
      </c>
      <c r="F714" s="237" t="s">
        <v>1401</v>
      </c>
      <c r="G714" s="234"/>
      <c r="H714" s="236" t="s">
        <v>19</v>
      </c>
      <c r="I714" s="238"/>
      <c r="J714" s="234"/>
      <c r="K714" s="234"/>
      <c r="L714" s="239"/>
      <c r="M714" s="240"/>
      <c r="N714" s="241"/>
      <c r="O714" s="241"/>
      <c r="P714" s="241"/>
      <c r="Q714" s="241"/>
      <c r="R714" s="241"/>
      <c r="S714" s="241"/>
      <c r="T714" s="242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43" t="s">
        <v>198</v>
      </c>
      <c r="AU714" s="243" t="s">
        <v>82</v>
      </c>
      <c r="AV714" s="13" t="s">
        <v>80</v>
      </c>
      <c r="AW714" s="13" t="s">
        <v>35</v>
      </c>
      <c r="AX714" s="13" t="s">
        <v>73</v>
      </c>
      <c r="AY714" s="243" t="s">
        <v>188</v>
      </c>
    </row>
    <row r="715" s="14" customFormat="1">
      <c r="A715" s="14"/>
      <c r="B715" s="244"/>
      <c r="C715" s="245"/>
      <c r="D715" s="235" t="s">
        <v>198</v>
      </c>
      <c r="E715" s="246" t="s">
        <v>19</v>
      </c>
      <c r="F715" s="247" t="s">
        <v>1412</v>
      </c>
      <c r="G715" s="245"/>
      <c r="H715" s="248">
        <v>0.38200000000000001</v>
      </c>
      <c r="I715" s="249"/>
      <c r="J715" s="245"/>
      <c r="K715" s="245"/>
      <c r="L715" s="250"/>
      <c r="M715" s="251"/>
      <c r="N715" s="252"/>
      <c r="O715" s="252"/>
      <c r="P715" s="252"/>
      <c r="Q715" s="252"/>
      <c r="R715" s="252"/>
      <c r="S715" s="252"/>
      <c r="T715" s="253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4" t="s">
        <v>198</v>
      </c>
      <c r="AU715" s="254" t="s">
        <v>82</v>
      </c>
      <c r="AV715" s="14" t="s">
        <v>82</v>
      </c>
      <c r="AW715" s="14" t="s">
        <v>35</v>
      </c>
      <c r="AX715" s="14" t="s">
        <v>73</v>
      </c>
      <c r="AY715" s="254" t="s">
        <v>188</v>
      </c>
    </row>
    <row r="716" s="15" customFormat="1">
      <c r="A716" s="15"/>
      <c r="B716" s="255"/>
      <c r="C716" s="256"/>
      <c r="D716" s="235" t="s">
        <v>198</v>
      </c>
      <c r="E716" s="257" t="s">
        <v>19</v>
      </c>
      <c r="F716" s="258" t="s">
        <v>229</v>
      </c>
      <c r="G716" s="256"/>
      <c r="H716" s="259">
        <v>0.38200000000000001</v>
      </c>
      <c r="I716" s="260"/>
      <c r="J716" s="256"/>
      <c r="K716" s="256"/>
      <c r="L716" s="261"/>
      <c r="M716" s="262"/>
      <c r="N716" s="263"/>
      <c r="O716" s="263"/>
      <c r="P716" s="263"/>
      <c r="Q716" s="263"/>
      <c r="R716" s="263"/>
      <c r="S716" s="263"/>
      <c r="T716" s="264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T716" s="265" t="s">
        <v>198</v>
      </c>
      <c r="AU716" s="265" t="s">
        <v>82</v>
      </c>
      <c r="AV716" s="15" t="s">
        <v>135</v>
      </c>
      <c r="AW716" s="15" t="s">
        <v>35</v>
      </c>
      <c r="AX716" s="15" t="s">
        <v>80</v>
      </c>
      <c r="AY716" s="265" t="s">
        <v>188</v>
      </c>
    </row>
    <row r="717" s="2" customFormat="1" ht="16.5" customHeight="1">
      <c r="A717" s="40"/>
      <c r="B717" s="41"/>
      <c r="C717" s="272" t="s">
        <v>1413</v>
      </c>
      <c r="D717" s="272" t="s">
        <v>522</v>
      </c>
      <c r="E717" s="273" t="s">
        <v>1414</v>
      </c>
      <c r="F717" s="274" t="s">
        <v>1415</v>
      </c>
      <c r="G717" s="275" t="s">
        <v>345</v>
      </c>
      <c r="H717" s="276">
        <v>0.119</v>
      </c>
      <c r="I717" s="277"/>
      <c r="J717" s="278">
        <f>ROUND(I717*H717,2)</f>
        <v>0</v>
      </c>
      <c r="K717" s="274" t="s">
        <v>452</v>
      </c>
      <c r="L717" s="279"/>
      <c r="M717" s="280" t="s">
        <v>19</v>
      </c>
      <c r="N717" s="281" t="s">
        <v>44</v>
      </c>
      <c r="O717" s="86"/>
      <c r="P717" s="224">
        <f>O717*H717</f>
        <v>0</v>
      </c>
      <c r="Q717" s="224">
        <v>1</v>
      </c>
      <c r="R717" s="224">
        <f>Q717*H717</f>
        <v>0.119</v>
      </c>
      <c r="S717" s="224">
        <v>0</v>
      </c>
      <c r="T717" s="225">
        <f>S717*H717</f>
        <v>0</v>
      </c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R717" s="226" t="s">
        <v>630</v>
      </c>
      <c r="AT717" s="226" t="s">
        <v>522</v>
      </c>
      <c r="AU717" s="226" t="s">
        <v>82</v>
      </c>
      <c r="AY717" s="19" t="s">
        <v>188</v>
      </c>
      <c r="BE717" s="227">
        <f>IF(N717="základní",J717,0)</f>
        <v>0</v>
      </c>
      <c r="BF717" s="227">
        <f>IF(N717="snížená",J717,0)</f>
        <v>0</v>
      </c>
      <c r="BG717" s="227">
        <f>IF(N717="zákl. přenesená",J717,0)</f>
        <v>0</v>
      </c>
      <c r="BH717" s="227">
        <f>IF(N717="sníž. přenesená",J717,0)</f>
        <v>0</v>
      </c>
      <c r="BI717" s="227">
        <f>IF(N717="nulová",J717,0)</f>
        <v>0</v>
      </c>
      <c r="BJ717" s="19" t="s">
        <v>80</v>
      </c>
      <c r="BK717" s="227">
        <f>ROUND(I717*H717,2)</f>
        <v>0</v>
      </c>
      <c r="BL717" s="19" t="s">
        <v>342</v>
      </c>
      <c r="BM717" s="226" t="s">
        <v>1416</v>
      </c>
    </row>
    <row r="718" s="13" customFormat="1">
      <c r="A718" s="13"/>
      <c r="B718" s="233"/>
      <c r="C718" s="234"/>
      <c r="D718" s="235" t="s">
        <v>198</v>
      </c>
      <c r="E718" s="236" t="s">
        <v>19</v>
      </c>
      <c r="F718" s="237" t="s">
        <v>1342</v>
      </c>
      <c r="G718" s="234"/>
      <c r="H718" s="236" t="s">
        <v>19</v>
      </c>
      <c r="I718" s="238"/>
      <c r="J718" s="234"/>
      <c r="K718" s="234"/>
      <c r="L718" s="239"/>
      <c r="M718" s="240"/>
      <c r="N718" s="241"/>
      <c r="O718" s="241"/>
      <c r="P718" s="241"/>
      <c r="Q718" s="241"/>
      <c r="R718" s="241"/>
      <c r="S718" s="241"/>
      <c r="T718" s="242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43" t="s">
        <v>198</v>
      </c>
      <c r="AU718" s="243" t="s">
        <v>82</v>
      </c>
      <c r="AV718" s="13" t="s">
        <v>80</v>
      </c>
      <c r="AW718" s="13" t="s">
        <v>35</v>
      </c>
      <c r="AX718" s="13" t="s">
        <v>73</v>
      </c>
      <c r="AY718" s="243" t="s">
        <v>188</v>
      </c>
    </row>
    <row r="719" s="13" customFormat="1">
      <c r="A719" s="13"/>
      <c r="B719" s="233"/>
      <c r="C719" s="234"/>
      <c r="D719" s="235" t="s">
        <v>198</v>
      </c>
      <c r="E719" s="236" t="s">
        <v>19</v>
      </c>
      <c r="F719" s="237" t="s">
        <v>1400</v>
      </c>
      <c r="G719" s="234"/>
      <c r="H719" s="236" t="s">
        <v>19</v>
      </c>
      <c r="I719" s="238"/>
      <c r="J719" s="234"/>
      <c r="K719" s="234"/>
      <c r="L719" s="239"/>
      <c r="M719" s="240"/>
      <c r="N719" s="241"/>
      <c r="O719" s="241"/>
      <c r="P719" s="241"/>
      <c r="Q719" s="241"/>
      <c r="R719" s="241"/>
      <c r="S719" s="241"/>
      <c r="T719" s="242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43" t="s">
        <v>198</v>
      </c>
      <c r="AU719" s="243" t="s">
        <v>82</v>
      </c>
      <c r="AV719" s="13" t="s">
        <v>80</v>
      </c>
      <c r="AW719" s="13" t="s">
        <v>35</v>
      </c>
      <c r="AX719" s="13" t="s">
        <v>73</v>
      </c>
      <c r="AY719" s="243" t="s">
        <v>188</v>
      </c>
    </row>
    <row r="720" s="13" customFormat="1">
      <c r="A720" s="13"/>
      <c r="B720" s="233"/>
      <c r="C720" s="234"/>
      <c r="D720" s="235" t="s">
        <v>198</v>
      </c>
      <c r="E720" s="236" t="s">
        <v>19</v>
      </c>
      <c r="F720" s="237" t="s">
        <v>1403</v>
      </c>
      <c r="G720" s="234"/>
      <c r="H720" s="236" t="s">
        <v>19</v>
      </c>
      <c r="I720" s="238"/>
      <c r="J720" s="234"/>
      <c r="K720" s="234"/>
      <c r="L720" s="239"/>
      <c r="M720" s="240"/>
      <c r="N720" s="241"/>
      <c r="O720" s="241"/>
      <c r="P720" s="241"/>
      <c r="Q720" s="241"/>
      <c r="R720" s="241"/>
      <c r="S720" s="241"/>
      <c r="T720" s="242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43" t="s">
        <v>198</v>
      </c>
      <c r="AU720" s="243" t="s">
        <v>82</v>
      </c>
      <c r="AV720" s="13" t="s">
        <v>80</v>
      </c>
      <c r="AW720" s="13" t="s">
        <v>35</v>
      </c>
      <c r="AX720" s="13" t="s">
        <v>73</v>
      </c>
      <c r="AY720" s="243" t="s">
        <v>188</v>
      </c>
    </row>
    <row r="721" s="14" customFormat="1">
      <c r="A721" s="14"/>
      <c r="B721" s="244"/>
      <c r="C721" s="245"/>
      <c r="D721" s="235" t="s">
        <v>198</v>
      </c>
      <c r="E721" s="246" t="s">
        <v>19</v>
      </c>
      <c r="F721" s="247" t="s">
        <v>1417</v>
      </c>
      <c r="G721" s="245"/>
      <c r="H721" s="248">
        <v>0.119</v>
      </c>
      <c r="I721" s="249"/>
      <c r="J721" s="245"/>
      <c r="K721" s="245"/>
      <c r="L721" s="250"/>
      <c r="M721" s="251"/>
      <c r="N721" s="252"/>
      <c r="O721" s="252"/>
      <c r="P721" s="252"/>
      <c r="Q721" s="252"/>
      <c r="R721" s="252"/>
      <c r="S721" s="252"/>
      <c r="T721" s="253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4" t="s">
        <v>198</v>
      </c>
      <c r="AU721" s="254" t="s">
        <v>82</v>
      </c>
      <c r="AV721" s="14" t="s">
        <v>82</v>
      </c>
      <c r="AW721" s="14" t="s">
        <v>35</v>
      </c>
      <c r="AX721" s="14" t="s">
        <v>73</v>
      </c>
      <c r="AY721" s="254" t="s">
        <v>188</v>
      </c>
    </row>
    <row r="722" s="15" customFormat="1">
      <c r="A722" s="15"/>
      <c r="B722" s="255"/>
      <c r="C722" s="256"/>
      <c r="D722" s="235" t="s">
        <v>198</v>
      </c>
      <c r="E722" s="257" t="s">
        <v>19</v>
      </c>
      <c r="F722" s="258" t="s">
        <v>229</v>
      </c>
      <c r="G722" s="256"/>
      <c r="H722" s="259">
        <v>0.119</v>
      </c>
      <c r="I722" s="260"/>
      <c r="J722" s="256"/>
      <c r="K722" s="256"/>
      <c r="L722" s="261"/>
      <c r="M722" s="262"/>
      <c r="N722" s="263"/>
      <c r="O722" s="263"/>
      <c r="P722" s="263"/>
      <c r="Q722" s="263"/>
      <c r="R722" s="263"/>
      <c r="S722" s="263"/>
      <c r="T722" s="264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T722" s="265" t="s">
        <v>198</v>
      </c>
      <c r="AU722" s="265" t="s">
        <v>82</v>
      </c>
      <c r="AV722" s="15" t="s">
        <v>135</v>
      </c>
      <c r="AW722" s="15" t="s">
        <v>35</v>
      </c>
      <c r="AX722" s="15" t="s">
        <v>80</v>
      </c>
      <c r="AY722" s="265" t="s">
        <v>188</v>
      </c>
    </row>
    <row r="723" s="2" customFormat="1" ht="16.5" customHeight="1">
      <c r="A723" s="40"/>
      <c r="B723" s="41"/>
      <c r="C723" s="272" t="s">
        <v>1418</v>
      </c>
      <c r="D723" s="272" t="s">
        <v>522</v>
      </c>
      <c r="E723" s="273" t="s">
        <v>1419</v>
      </c>
      <c r="F723" s="274" t="s">
        <v>1420</v>
      </c>
      <c r="G723" s="275" t="s">
        <v>345</v>
      </c>
      <c r="H723" s="276">
        <v>0.125</v>
      </c>
      <c r="I723" s="277"/>
      <c r="J723" s="278">
        <f>ROUND(I723*H723,2)</f>
        <v>0</v>
      </c>
      <c r="K723" s="274" t="s">
        <v>194</v>
      </c>
      <c r="L723" s="279"/>
      <c r="M723" s="280" t="s">
        <v>19</v>
      </c>
      <c r="N723" s="281" t="s">
        <v>44</v>
      </c>
      <c r="O723" s="86"/>
      <c r="P723" s="224">
        <f>O723*H723</f>
        <v>0</v>
      </c>
      <c r="Q723" s="224">
        <v>1</v>
      </c>
      <c r="R723" s="224">
        <f>Q723*H723</f>
        <v>0.125</v>
      </c>
      <c r="S723" s="224">
        <v>0</v>
      </c>
      <c r="T723" s="225">
        <f>S723*H723</f>
        <v>0</v>
      </c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R723" s="226" t="s">
        <v>630</v>
      </c>
      <c r="AT723" s="226" t="s">
        <v>522</v>
      </c>
      <c r="AU723" s="226" t="s">
        <v>82</v>
      </c>
      <c r="AY723" s="19" t="s">
        <v>188</v>
      </c>
      <c r="BE723" s="227">
        <f>IF(N723="základní",J723,0)</f>
        <v>0</v>
      </c>
      <c r="BF723" s="227">
        <f>IF(N723="snížená",J723,0)</f>
        <v>0</v>
      </c>
      <c r="BG723" s="227">
        <f>IF(N723="zákl. přenesená",J723,0)</f>
        <v>0</v>
      </c>
      <c r="BH723" s="227">
        <f>IF(N723="sníž. přenesená",J723,0)</f>
        <v>0</v>
      </c>
      <c r="BI723" s="227">
        <f>IF(N723="nulová",J723,0)</f>
        <v>0</v>
      </c>
      <c r="BJ723" s="19" t="s">
        <v>80</v>
      </c>
      <c r="BK723" s="227">
        <f>ROUND(I723*H723,2)</f>
        <v>0</v>
      </c>
      <c r="BL723" s="19" t="s">
        <v>342</v>
      </c>
      <c r="BM723" s="226" t="s">
        <v>1421</v>
      </c>
    </row>
    <row r="724" s="13" customFormat="1">
      <c r="A724" s="13"/>
      <c r="B724" s="233"/>
      <c r="C724" s="234"/>
      <c r="D724" s="235" t="s">
        <v>198</v>
      </c>
      <c r="E724" s="236" t="s">
        <v>19</v>
      </c>
      <c r="F724" s="237" t="s">
        <v>1342</v>
      </c>
      <c r="G724" s="234"/>
      <c r="H724" s="236" t="s">
        <v>19</v>
      </c>
      <c r="I724" s="238"/>
      <c r="J724" s="234"/>
      <c r="K724" s="234"/>
      <c r="L724" s="239"/>
      <c r="M724" s="240"/>
      <c r="N724" s="241"/>
      <c r="O724" s="241"/>
      <c r="P724" s="241"/>
      <c r="Q724" s="241"/>
      <c r="R724" s="241"/>
      <c r="S724" s="241"/>
      <c r="T724" s="242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43" t="s">
        <v>198</v>
      </c>
      <c r="AU724" s="243" t="s">
        <v>82</v>
      </c>
      <c r="AV724" s="13" t="s">
        <v>80</v>
      </c>
      <c r="AW724" s="13" t="s">
        <v>35</v>
      </c>
      <c r="AX724" s="13" t="s">
        <v>73</v>
      </c>
      <c r="AY724" s="243" t="s">
        <v>188</v>
      </c>
    </row>
    <row r="725" s="13" customFormat="1">
      <c r="A725" s="13"/>
      <c r="B725" s="233"/>
      <c r="C725" s="234"/>
      <c r="D725" s="235" t="s">
        <v>198</v>
      </c>
      <c r="E725" s="236" t="s">
        <v>19</v>
      </c>
      <c r="F725" s="237" t="s">
        <v>1405</v>
      </c>
      <c r="G725" s="234"/>
      <c r="H725" s="236" t="s">
        <v>19</v>
      </c>
      <c r="I725" s="238"/>
      <c r="J725" s="234"/>
      <c r="K725" s="234"/>
      <c r="L725" s="239"/>
      <c r="M725" s="240"/>
      <c r="N725" s="241"/>
      <c r="O725" s="241"/>
      <c r="P725" s="241"/>
      <c r="Q725" s="241"/>
      <c r="R725" s="241"/>
      <c r="S725" s="241"/>
      <c r="T725" s="242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43" t="s">
        <v>198</v>
      </c>
      <c r="AU725" s="243" t="s">
        <v>82</v>
      </c>
      <c r="AV725" s="13" t="s">
        <v>80</v>
      </c>
      <c r="AW725" s="13" t="s">
        <v>35</v>
      </c>
      <c r="AX725" s="13" t="s">
        <v>73</v>
      </c>
      <c r="AY725" s="243" t="s">
        <v>188</v>
      </c>
    </row>
    <row r="726" s="13" customFormat="1">
      <c r="A726" s="13"/>
      <c r="B726" s="233"/>
      <c r="C726" s="234"/>
      <c r="D726" s="235" t="s">
        <v>198</v>
      </c>
      <c r="E726" s="236" t="s">
        <v>19</v>
      </c>
      <c r="F726" s="237" t="s">
        <v>1406</v>
      </c>
      <c r="G726" s="234"/>
      <c r="H726" s="236" t="s">
        <v>19</v>
      </c>
      <c r="I726" s="238"/>
      <c r="J726" s="234"/>
      <c r="K726" s="234"/>
      <c r="L726" s="239"/>
      <c r="M726" s="240"/>
      <c r="N726" s="241"/>
      <c r="O726" s="241"/>
      <c r="P726" s="241"/>
      <c r="Q726" s="241"/>
      <c r="R726" s="241"/>
      <c r="S726" s="241"/>
      <c r="T726" s="242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43" t="s">
        <v>198</v>
      </c>
      <c r="AU726" s="243" t="s">
        <v>82</v>
      </c>
      <c r="AV726" s="13" t="s">
        <v>80</v>
      </c>
      <c r="AW726" s="13" t="s">
        <v>35</v>
      </c>
      <c r="AX726" s="13" t="s">
        <v>73</v>
      </c>
      <c r="AY726" s="243" t="s">
        <v>188</v>
      </c>
    </row>
    <row r="727" s="14" customFormat="1">
      <c r="A727" s="14"/>
      <c r="B727" s="244"/>
      <c r="C727" s="245"/>
      <c r="D727" s="235" t="s">
        <v>198</v>
      </c>
      <c r="E727" s="246" t="s">
        <v>19</v>
      </c>
      <c r="F727" s="247" t="s">
        <v>1422</v>
      </c>
      <c r="G727" s="245"/>
      <c r="H727" s="248">
        <v>0.125</v>
      </c>
      <c r="I727" s="249"/>
      <c r="J727" s="245"/>
      <c r="K727" s="245"/>
      <c r="L727" s="250"/>
      <c r="M727" s="251"/>
      <c r="N727" s="252"/>
      <c r="O727" s="252"/>
      <c r="P727" s="252"/>
      <c r="Q727" s="252"/>
      <c r="R727" s="252"/>
      <c r="S727" s="252"/>
      <c r="T727" s="253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4" t="s">
        <v>198</v>
      </c>
      <c r="AU727" s="254" t="s">
        <v>82</v>
      </c>
      <c r="AV727" s="14" t="s">
        <v>82</v>
      </c>
      <c r="AW727" s="14" t="s">
        <v>35</v>
      </c>
      <c r="AX727" s="14" t="s">
        <v>73</v>
      </c>
      <c r="AY727" s="254" t="s">
        <v>188</v>
      </c>
    </row>
    <row r="728" s="15" customFormat="1">
      <c r="A728" s="15"/>
      <c r="B728" s="255"/>
      <c r="C728" s="256"/>
      <c r="D728" s="235" t="s">
        <v>198</v>
      </c>
      <c r="E728" s="257" t="s">
        <v>19</v>
      </c>
      <c r="F728" s="258" t="s">
        <v>229</v>
      </c>
      <c r="G728" s="256"/>
      <c r="H728" s="259">
        <v>0.125</v>
      </c>
      <c r="I728" s="260"/>
      <c r="J728" s="256"/>
      <c r="K728" s="256"/>
      <c r="L728" s="261"/>
      <c r="M728" s="262"/>
      <c r="N728" s="263"/>
      <c r="O728" s="263"/>
      <c r="P728" s="263"/>
      <c r="Q728" s="263"/>
      <c r="R728" s="263"/>
      <c r="S728" s="263"/>
      <c r="T728" s="264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T728" s="265" t="s">
        <v>198</v>
      </c>
      <c r="AU728" s="265" t="s">
        <v>82</v>
      </c>
      <c r="AV728" s="15" t="s">
        <v>135</v>
      </c>
      <c r="AW728" s="15" t="s">
        <v>35</v>
      </c>
      <c r="AX728" s="15" t="s">
        <v>80</v>
      </c>
      <c r="AY728" s="265" t="s">
        <v>188</v>
      </c>
    </row>
    <row r="729" s="2" customFormat="1" ht="16.5" customHeight="1">
      <c r="A729" s="40"/>
      <c r="B729" s="41"/>
      <c r="C729" s="215" t="s">
        <v>1423</v>
      </c>
      <c r="D729" s="215" t="s">
        <v>190</v>
      </c>
      <c r="E729" s="216" t="s">
        <v>1424</v>
      </c>
      <c r="F729" s="217" t="s">
        <v>1425</v>
      </c>
      <c r="G729" s="218" t="s">
        <v>1397</v>
      </c>
      <c r="H729" s="219">
        <v>592.66099999999994</v>
      </c>
      <c r="I729" s="220"/>
      <c r="J729" s="221">
        <f>ROUND(I729*H729,2)</f>
        <v>0</v>
      </c>
      <c r="K729" s="217" t="s">
        <v>194</v>
      </c>
      <c r="L729" s="46"/>
      <c r="M729" s="222" t="s">
        <v>19</v>
      </c>
      <c r="N729" s="223" t="s">
        <v>44</v>
      </c>
      <c r="O729" s="86"/>
      <c r="P729" s="224">
        <f>O729*H729</f>
        <v>0</v>
      </c>
      <c r="Q729" s="224">
        <v>6.0000000000000002E-05</v>
      </c>
      <c r="R729" s="224">
        <f>Q729*H729</f>
        <v>0.03555966</v>
      </c>
      <c r="S729" s="224">
        <v>0</v>
      </c>
      <c r="T729" s="225">
        <f>S729*H729</f>
        <v>0</v>
      </c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R729" s="226" t="s">
        <v>342</v>
      </c>
      <c r="AT729" s="226" t="s">
        <v>190</v>
      </c>
      <c r="AU729" s="226" t="s">
        <v>82</v>
      </c>
      <c r="AY729" s="19" t="s">
        <v>188</v>
      </c>
      <c r="BE729" s="227">
        <f>IF(N729="základní",J729,0)</f>
        <v>0</v>
      </c>
      <c r="BF729" s="227">
        <f>IF(N729="snížená",J729,0)</f>
        <v>0</v>
      </c>
      <c r="BG729" s="227">
        <f>IF(N729="zákl. přenesená",J729,0)</f>
        <v>0</v>
      </c>
      <c r="BH729" s="227">
        <f>IF(N729="sníž. přenesená",J729,0)</f>
        <v>0</v>
      </c>
      <c r="BI729" s="227">
        <f>IF(N729="nulová",J729,0)</f>
        <v>0</v>
      </c>
      <c r="BJ729" s="19" t="s">
        <v>80</v>
      </c>
      <c r="BK729" s="227">
        <f>ROUND(I729*H729,2)</f>
        <v>0</v>
      </c>
      <c r="BL729" s="19" t="s">
        <v>342</v>
      </c>
      <c r="BM729" s="226" t="s">
        <v>1426</v>
      </c>
    </row>
    <row r="730" s="2" customFormat="1">
      <c r="A730" s="40"/>
      <c r="B730" s="41"/>
      <c r="C730" s="42"/>
      <c r="D730" s="228" t="s">
        <v>196</v>
      </c>
      <c r="E730" s="42"/>
      <c r="F730" s="229" t="s">
        <v>1427</v>
      </c>
      <c r="G730" s="42"/>
      <c r="H730" s="42"/>
      <c r="I730" s="230"/>
      <c r="J730" s="42"/>
      <c r="K730" s="42"/>
      <c r="L730" s="46"/>
      <c r="M730" s="231"/>
      <c r="N730" s="232"/>
      <c r="O730" s="86"/>
      <c r="P730" s="86"/>
      <c r="Q730" s="86"/>
      <c r="R730" s="86"/>
      <c r="S730" s="86"/>
      <c r="T730" s="87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T730" s="19" t="s">
        <v>196</v>
      </c>
      <c r="AU730" s="19" t="s">
        <v>82</v>
      </c>
    </row>
    <row r="731" s="13" customFormat="1">
      <c r="A731" s="13"/>
      <c r="B731" s="233"/>
      <c r="C731" s="234"/>
      <c r="D731" s="235" t="s">
        <v>198</v>
      </c>
      <c r="E731" s="236" t="s">
        <v>19</v>
      </c>
      <c r="F731" s="237" t="s">
        <v>1342</v>
      </c>
      <c r="G731" s="234"/>
      <c r="H731" s="236" t="s">
        <v>19</v>
      </c>
      <c r="I731" s="238"/>
      <c r="J731" s="234"/>
      <c r="K731" s="234"/>
      <c r="L731" s="239"/>
      <c r="M731" s="240"/>
      <c r="N731" s="241"/>
      <c r="O731" s="241"/>
      <c r="P731" s="241"/>
      <c r="Q731" s="241"/>
      <c r="R731" s="241"/>
      <c r="S731" s="241"/>
      <c r="T731" s="242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3" t="s">
        <v>198</v>
      </c>
      <c r="AU731" s="243" t="s">
        <v>82</v>
      </c>
      <c r="AV731" s="13" t="s">
        <v>80</v>
      </c>
      <c r="AW731" s="13" t="s">
        <v>35</v>
      </c>
      <c r="AX731" s="13" t="s">
        <v>73</v>
      </c>
      <c r="AY731" s="243" t="s">
        <v>188</v>
      </c>
    </row>
    <row r="732" s="13" customFormat="1">
      <c r="A732" s="13"/>
      <c r="B732" s="233"/>
      <c r="C732" s="234"/>
      <c r="D732" s="235" t="s">
        <v>198</v>
      </c>
      <c r="E732" s="236" t="s">
        <v>19</v>
      </c>
      <c r="F732" s="237" t="s">
        <v>1400</v>
      </c>
      <c r="G732" s="234"/>
      <c r="H732" s="236" t="s">
        <v>19</v>
      </c>
      <c r="I732" s="238"/>
      <c r="J732" s="234"/>
      <c r="K732" s="234"/>
      <c r="L732" s="239"/>
      <c r="M732" s="240"/>
      <c r="N732" s="241"/>
      <c r="O732" s="241"/>
      <c r="P732" s="241"/>
      <c r="Q732" s="241"/>
      <c r="R732" s="241"/>
      <c r="S732" s="241"/>
      <c r="T732" s="242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43" t="s">
        <v>198</v>
      </c>
      <c r="AU732" s="243" t="s">
        <v>82</v>
      </c>
      <c r="AV732" s="13" t="s">
        <v>80</v>
      </c>
      <c r="AW732" s="13" t="s">
        <v>35</v>
      </c>
      <c r="AX732" s="13" t="s">
        <v>73</v>
      </c>
      <c r="AY732" s="243" t="s">
        <v>188</v>
      </c>
    </row>
    <row r="733" s="13" customFormat="1">
      <c r="A733" s="13"/>
      <c r="B733" s="233"/>
      <c r="C733" s="234"/>
      <c r="D733" s="235" t="s">
        <v>198</v>
      </c>
      <c r="E733" s="236" t="s">
        <v>19</v>
      </c>
      <c r="F733" s="237" t="s">
        <v>1428</v>
      </c>
      <c r="G733" s="234"/>
      <c r="H733" s="236" t="s">
        <v>19</v>
      </c>
      <c r="I733" s="238"/>
      <c r="J733" s="234"/>
      <c r="K733" s="234"/>
      <c r="L733" s="239"/>
      <c r="M733" s="240"/>
      <c r="N733" s="241"/>
      <c r="O733" s="241"/>
      <c r="P733" s="241"/>
      <c r="Q733" s="241"/>
      <c r="R733" s="241"/>
      <c r="S733" s="241"/>
      <c r="T733" s="242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43" t="s">
        <v>198</v>
      </c>
      <c r="AU733" s="243" t="s">
        <v>82</v>
      </c>
      <c r="AV733" s="13" t="s">
        <v>80</v>
      </c>
      <c r="AW733" s="13" t="s">
        <v>35</v>
      </c>
      <c r="AX733" s="13" t="s">
        <v>73</v>
      </c>
      <c r="AY733" s="243" t="s">
        <v>188</v>
      </c>
    </row>
    <row r="734" s="14" customFormat="1">
      <c r="A734" s="14"/>
      <c r="B734" s="244"/>
      <c r="C734" s="245"/>
      <c r="D734" s="235" t="s">
        <v>198</v>
      </c>
      <c r="E734" s="246" t="s">
        <v>19</v>
      </c>
      <c r="F734" s="247" t="s">
        <v>1429</v>
      </c>
      <c r="G734" s="245"/>
      <c r="H734" s="248">
        <v>592.66099999999994</v>
      </c>
      <c r="I734" s="249"/>
      <c r="J734" s="245"/>
      <c r="K734" s="245"/>
      <c r="L734" s="250"/>
      <c r="M734" s="251"/>
      <c r="N734" s="252"/>
      <c r="O734" s="252"/>
      <c r="P734" s="252"/>
      <c r="Q734" s="252"/>
      <c r="R734" s="252"/>
      <c r="S734" s="252"/>
      <c r="T734" s="253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54" t="s">
        <v>198</v>
      </c>
      <c r="AU734" s="254" t="s">
        <v>82</v>
      </c>
      <c r="AV734" s="14" t="s">
        <v>82</v>
      </c>
      <c r="AW734" s="14" t="s">
        <v>35</v>
      </c>
      <c r="AX734" s="14" t="s">
        <v>73</v>
      </c>
      <c r="AY734" s="254" t="s">
        <v>188</v>
      </c>
    </row>
    <row r="735" s="15" customFormat="1">
      <c r="A735" s="15"/>
      <c r="B735" s="255"/>
      <c r="C735" s="256"/>
      <c r="D735" s="235" t="s">
        <v>198</v>
      </c>
      <c r="E735" s="257" t="s">
        <v>19</v>
      </c>
      <c r="F735" s="258" t="s">
        <v>229</v>
      </c>
      <c r="G735" s="256"/>
      <c r="H735" s="259">
        <v>592.66099999999994</v>
      </c>
      <c r="I735" s="260"/>
      <c r="J735" s="256"/>
      <c r="K735" s="256"/>
      <c r="L735" s="261"/>
      <c r="M735" s="262"/>
      <c r="N735" s="263"/>
      <c r="O735" s="263"/>
      <c r="P735" s="263"/>
      <c r="Q735" s="263"/>
      <c r="R735" s="263"/>
      <c r="S735" s="263"/>
      <c r="T735" s="264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T735" s="265" t="s">
        <v>198</v>
      </c>
      <c r="AU735" s="265" t="s">
        <v>82</v>
      </c>
      <c r="AV735" s="15" t="s">
        <v>135</v>
      </c>
      <c r="AW735" s="15" t="s">
        <v>35</v>
      </c>
      <c r="AX735" s="15" t="s">
        <v>80</v>
      </c>
      <c r="AY735" s="265" t="s">
        <v>188</v>
      </c>
    </row>
    <row r="736" s="2" customFormat="1" ht="16.5" customHeight="1">
      <c r="A736" s="40"/>
      <c r="B736" s="41"/>
      <c r="C736" s="272" t="s">
        <v>1430</v>
      </c>
      <c r="D736" s="272" t="s">
        <v>522</v>
      </c>
      <c r="E736" s="273" t="s">
        <v>1431</v>
      </c>
      <c r="F736" s="274" t="s">
        <v>1432</v>
      </c>
      <c r="G736" s="275" t="s">
        <v>345</v>
      </c>
      <c r="H736" s="276">
        <v>0.59299999999999997</v>
      </c>
      <c r="I736" s="277"/>
      <c r="J736" s="278">
        <f>ROUND(I736*H736,2)</f>
        <v>0</v>
      </c>
      <c r="K736" s="274" t="s">
        <v>194</v>
      </c>
      <c r="L736" s="279"/>
      <c r="M736" s="280" t="s">
        <v>19</v>
      </c>
      <c r="N736" s="281" t="s">
        <v>44</v>
      </c>
      <c r="O736" s="86"/>
      <c r="P736" s="224">
        <f>O736*H736</f>
        <v>0</v>
      </c>
      <c r="Q736" s="224">
        <v>1</v>
      </c>
      <c r="R736" s="224">
        <f>Q736*H736</f>
        <v>0.59299999999999997</v>
      </c>
      <c r="S736" s="224">
        <v>0</v>
      </c>
      <c r="T736" s="225">
        <f>S736*H736</f>
        <v>0</v>
      </c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R736" s="226" t="s">
        <v>630</v>
      </c>
      <c r="AT736" s="226" t="s">
        <v>522</v>
      </c>
      <c r="AU736" s="226" t="s">
        <v>82</v>
      </c>
      <c r="AY736" s="19" t="s">
        <v>188</v>
      </c>
      <c r="BE736" s="227">
        <f>IF(N736="základní",J736,0)</f>
        <v>0</v>
      </c>
      <c r="BF736" s="227">
        <f>IF(N736="snížená",J736,0)</f>
        <v>0</v>
      </c>
      <c r="BG736" s="227">
        <f>IF(N736="zákl. přenesená",J736,0)</f>
        <v>0</v>
      </c>
      <c r="BH736" s="227">
        <f>IF(N736="sníž. přenesená",J736,0)</f>
        <v>0</v>
      </c>
      <c r="BI736" s="227">
        <f>IF(N736="nulová",J736,0)</f>
        <v>0</v>
      </c>
      <c r="BJ736" s="19" t="s">
        <v>80</v>
      </c>
      <c r="BK736" s="227">
        <f>ROUND(I736*H736,2)</f>
        <v>0</v>
      </c>
      <c r="BL736" s="19" t="s">
        <v>342</v>
      </c>
      <c r="BM736" s="226" t="s">
        <v>1433</v>
      </c>
    </row>
    <row r="737" s="13" customFormat="1">
      <c r="A737" s="13"/>
      <c r="B737" s="233"/>
      <c r="C737" s="234"/>
      <c r="D737" s="235" t="s">
        <v>198</v>
      </c>
      <c r="E737" s="236" t="s">
        <v>19</v>
      </c>
      <c r="F737" s="237" t="s">
        <v>1342</v>
      </c>
      <c r="G737" s="234"/>
      <c r="H737" s="236" t="s">
        <v>19</v>
      </c>
      <c r="I737" s="238"/>
      <c r="J737" s="234"/>
      <c r="K737" s="234"/>
      <c r="L737" s="239"/>
      <c r="M737" s="240"/>
      <c r="N737" s="241"/>
      <c r="O737" s="241"/>
      <c r="P737" s="241"/>
      <c r="Q737" s="241"/>
      <c r="R737" s="241"/>
      <c r="S737" s="241"/>
      <c r="T737" s="24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3" t="s">
        <v>198</v>
      </c>
      <c r="AU737" s="243" t="s">
        <v>82</v>
      </c>
      <c r="AV737" s="13" t="s">
        <v>80</v>
      </c>
      <c r="AW737" s="13" t="s">
        <v>35</v>
      </c>
      <c r="AX737" s="13" t="s">
        <v>73</v>
      </c>
      <c r="AY737" s="243" t="s">
        <v>188</v>
      </c>
    </row>
    <row r="738" s="13" customFormat="1">
      <c r="A738" s="13"/>
      <c r="B738" s="233"/>
      <c r="C738" s="234"/>
      <c r="D738" s="235" t="s">
        <v>198</v>
      </c>
      <c r="E738" s="236" t="s">
        <v>19</v>
      </c>
      <c r="F738" s="237" t="s">
        <v>1400</v>
      </c>
      <c r="G738" s="234"/>
      <c r="H738" s="236" t="s">
        <v>19</v>
      </c>
      <c r="I738" s="238"/>
      <c r="J738" s="234"/>
      <c r="K738" s="234"/>
      <c r="L738" s="239"/>
      <c r="M738" s="240"/>
      <c r="N738" s="241"/>
      <c r="O738" s="241"/>
      <c r="P738" s="241"/>
      <c r="Q738" s="241"/>
      <c r="R738" s="241"/>
      <c r="S738" s="241"/>
      <c r="T738" s="242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43" t="s">
        <v>198</v>
      </c>
      <c r="AU738" s="243" t="s">
        <v>82</v>
      </c>
      <c r="AV738" s="13" t="s">
        <v>80</v>
      </c>
      <c r="AW738" s="13" t="s">
        <v>35</v>
      </c>
      <c r="AX738" s="13" t="s">
        <v>73</v>
      </c>
      <c r="AY738" s="243" t="s">
        <v>188</v>
      </c>
    </row>
    <row r="739" s="13" customFormat="1">
      <c r="A739" s="13"/>
      <c r="B739" s="233"/>
      <c r="C739" s="234"/>
      <c r="D739" s="235" t="s">
        <v>198</v>
      </c>
      <c r="E739" s="236" t="s">
        <v>19</v>
      </c>
      <c r="F739" s="237" t="s">
        <v>1428</v>
      </c>
      <c r="G739" s="234"/>
      <c r="H739" s="236" t="s">
        <v>19</v>
      </c>
      <c r="I739" s="238"/>
      <c r="J739" s="234"/>
      <c r="K739" s="234"/>
      <c r="L739" s="239"/>
      <c r="M739" s="240"/>
      <c r="N739" s="241"/>
      <c r="O739" s="241"/>
      <c r="P739" s="241"/>
      <c r="Q739" s="241"/>
      <c r="R739" s="241"/>
      <c r="S739" s="241"/>
      <c r="T739" s="242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43" t="s">
        <v>198</v>
      </c>
      <c r="AU739" s="243" t="s">
        <v>82</v>
      </c>
      <c r="AV739" s="13" t="s">
        <v>80</v>
      </c>
      <c r="AW739" s="13" t="s">
        <v>35</v>
      </c>
      <c r="AX739" s="13" t="s">
        <v>73</v>
      </c>
      <c r="AY739" s="243" t="s">
        <v>188</v>
      </c>
    </row>
    <row r="740" s="14" customFormat="1">
      <c r="A740" s="14"/>
      <c r="B740" s="244"/>
      <c r="C740" s="245"/>
      <c r="D740" s="235" t="s">
        <v>198</v>
      </c>
      <c r="E740" s="246" t="s">
        <v>19</v>
      </c>
      <c r="F740" s="247" t="s">
        <v>1434</v>
      </c>
      <c r="G740" s="245"/>
      <c r="H740" s="248">
        <v>0.59299999999999997</v>
      </c>
      <c r="I740" s="249"/>
      <c r="J740" s="245"/>
      <c r="K740" s="245"/>
      <c r="L740" s="250"/>
      <c r="M740" s="251"/>
      <c r="N740" s="252"/>
      <c r="O740" s="252"/>
      <c r="P740" s="252"/>
      <c r="Q740" s="252"/>
      <c r="R740" s="252"/>
      <c r="S740" s="252"/>
      <c r="T740" s="253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54" t="s">
        <v>198</v>
      </c>
      <c r="AU740" s="254" t="s">
        <v>82</v>
      </c>
      <c r="AV740" s="14" t="s">
        <v>82</v>
      </c>
      <c r="AW740" s="14" t="s">
        <v>35</v>
      </c>
      <c r="AX740" s="14" t="s">
        <v>73</v>
      </c>
      <c r="AY740" s="254" t="s">
        <v>188</v>
      </c>
    </row>
    <row r="741" s="15" customFormat="1">
      <c r="A741" s="15"/>
      <c r="B741" s="255"/>
      <c r="C741" s="256"/>
      <c r="D741" s="235" t="s">
        <v>198</v>
      </c>
      <c r="E741" s="257" t="s">
        <v>19</v>
      </c>
      <c r="F741" s="258" t="s">
        <v>229</v>
      </c>
      <c r="G741" s="256"/>
      <c r="H741" s="259">
        <v>0.59299999999999997</v>
      </c>
      <c r="I741" s="260"/>
      <c r="J741" s="256"/>
      <c r="K741" s="256"/>
      <c r="L741" s="261"/>
      <c r="M741" s="262"/>
      <c r="N741" s="263"/>
      <c r="O741" s="263"/>
      <c r="P741" s="263"/>
      <c r="Q741" s="263"/>
      <c r="R741" s="263"/>
      <c r="S741" s="263"/>
      <c r="T741" s="264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T741" s="265" t="s">
        <v>198</v>
      </c>
      <c r="AU741" s="265" t="s">
        <v>82</v>
      </c>
      <c r="AV741" s="15" t="s">
        <v>135</v>
      </c>
      <c r="AW741" s="15" t="s">
        <v>35</v>
      </c>
      <c r="AX741" s="15" t="s">
        <v>80</v>
      </c>
      <c r="AY741" s="265" t="s">
        <v>188</v>
      </c>
    </row>
    <row r="742" s="2" customFormat="1" ht="21.75" customHeight="1">
      <c r="A742" s="40"/>
      <c r="B742" s="41"/>
      <c r="C742" s="215" t="s">
        <v>1435</v>
      </c>
      <c r="D742" s="215" t="s">
        <v>190</v>
      </c>
      <c r="E742" s="216" t="s">
        <v>1436</v>
      </c>
      <c r="F742" s="217" t="s">
        <v>1437</v>
      </c>
      <c r="G742" s="218" t="s">
        <v>442</v>
      </c>
      <c r="H742" s="219">
        <v>582</v>
      </c>
      <c r="I742" s="220"/>
      <c r="J742" s="221">
        <f>ROUND(I742*H742,2)</f>
        <v>0</v>
      </c>
      <c r="K742" s="217" t="s">
        <v>194</v>
      </c>
      <c r="L742" s="46"/>
      <c r="M742" s="222" t="s">
        <v>19</v>
      </c>
      <c r="N742" s="223" t="s">
        <v>44</v>
      </c>
      <c r="O742" s="86"/>
      <c r="P742" s="224">
        <f>O742*H742</f>
        <v>0</v>
      </c>
      <c r="Q742" s="224">
        <v>0.00036999999999999999</v>
      </c>
      <c r="R742" s="224">
        <f>Q742*H742</f>
        <v>0.21534</v>
      </c>
      <c r="S742" s="224">
        <v>0</v>
      </c>
      <c r="T742" s="225">
        <f>S742*H742</f>
        <v>0</v>
      </c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R742" s="226" t="s">
        <v>135</v>
      </c>
      <c r="AT742" s="226" t="s">
        <v>190</v>
      </c>
      <c r="AU742" s="226" t="s">
        <v>82</v>
      </c>
      <c r="AY742" s="19" t="s">
        <v>188</v>
      </c>
      <c r="BE742" s="227">
        <f>IF(N742="základní",J742,0)</f>
        <v>0</v>
      </c>
      <c r="BF742" s="227">
        <f>IF(N742="snížená",J742,0)</f>
        <v>0</v>
      </c>
      <c r="BG742" s="227">
        <f>IF(N742="zákl. přenesená",J742,0)</f>
        <v>0</v>
      </c>
      <c r="BH742" s="227">
        <f>IF(N742="sníž. přenesená",J742,0)</f>
        <v>0</v>
      </c>
      <c r="BI742" s="227">
        <f>IF(N742="nulová",J742,0)</f>
        <v>0</v>
      </c>
      <c r="BJ742" s="19" t="s">
        <v>80</v>
      </c>
      <c r="BK742" s="227">
        <f>ROUND(I742*H742,2)</f>
        <v>0</v>
      </c>
      <c r="BL742" s="19" t="s">
        <v>135</v>
      </c>
      <c r="BM742" s="226" t="s">
        <v>1438</v>
      </c>
    </row>
    <row r="743" s="2" customFormat="1">
      <c r="A743" s="40"/>
      <c r="B743" s="41"/>
      <c r="C743" s="42"/>
      <c r="D743" s="228" t="s">
        <v>196</v>
      </c>
      <c r="E743" s="42"/>
      <c r="F743" s="229" t="s">
        <v>1439</v>
      </c>
      <c r="G743" s="42"/>
      <c r="H743" s="42"/>
      <c r="I743" s="230"/>
      <c r="J743" s="42"/>
      <c r="K743" s="42"/>
      <c r="L743" s="46"/>
      <c r="M743" s="231"/>
      <c r="N743" s="232"/>
      <c r="O743" s="86"/>
      <c r="P743" s="86"/>
      <c r="Q743" s="86"/>
      <c r="R743" s="86"/>
      <c r="S743" s="86"/>
      <c r="T743" s="87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T743" s="19" t="s">
        <v>196</v>
      </c>
      <c r="AU743" s="19" t="s">
        <v>82</v>
      </c>
    </row>
    <row r="744" s="13" customFormat="1">
      <c r="A744" s="13"/>
      <c r="B744" s="233"/>
      <c r="C744" s="234"/>
      <c r="D744" s="235" t="s">
        <v>198</v>
      </c>
      <c r="E744" s="236" t="s">
        <v>19</v>
      </c>
      <c r="F744" s="237" t="s">
        <v>1342</v>
      </c>
      <c r="G744" s="234"/>
      <c r="H744" s="236" t="s">
        <v>19</v>
      </c>
      <c r="I744" s="238"/>
      <c r="J744" s="234"/>
      <c r="K744" s="234"/>
      <c r="L744" s="239"/>
      <c r="M744" s="240"/>
      <c r="N744" s="241"/>
      <c r="O744" s="241"/>
      <c r="P744" s="241"/>
      <c r="Q744" s="241"/>
      <c r="R744" s="241"/>
      <c r="S744" s="241"/>
      <c r="T744" s="242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3" t="s">
        <v>198</v>
      </c>
      <c r="AU744" s="243" t="s">
        <v>82</v>
      </c>
      <c r="AV744" s="13" t="s">
        <v>80</v>
      </c>
      <c r="AW744" s="13" t="s">
        <v>35</v>
      </c>
      <c r="AX744" s="13" t="s">
        <v>73</v>
      </c>
      <c r="AY744" s="243" t="s">
        <v>188</v>
      </c>
    </row>
    <row r="745" s="13" customFormat="1">
      <c r="A745" s="13"/>
      <c r="B745" s="233"/>
      <c r="C745" s="234"/>
      <c r="D745" s="235" t="s">
        <v>198</v>
      </c>
      <c r="E745" s="236" t="s">
        <v>19</v>
      </c>
      <c r="F745" s="237" t="s">
        <v>1400</v>
      </c>
      <c r="G745" s="234"/>
      <c r="H745" s="236" t="s">
        <v>19</v>
      </c>
      <c r="I745" s="238"/>
      <c r="J745" s="234"/>
      <c r="K745" s="234"/>
      <c r="L745" s="239"/>
      <c r="M745" s="240"/>
      <c r="N745" s="241"/>
      <c r="O745" s="241"/>
      <c r="P745" s="241"/>
      <c r="Q745" s="241"/>
      <c r="R745" s="241"/>
      <c r="S745" s="241"/>
      <c r="T745" s="242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43" t="s">
        <v>198</v>
      </c>
      <c r="AU745" s="243" t="s">
        <v>82</v>
      </c>
      <c r="AV745" s="13" t="s">
        <v>80</v>
      </c>
      <c r="AW745" s="13" t="s">
        <v>35</v>
      </c>
      <c r="AX745" s="13" t="s">
        <v>73</v>
      </c>
      <c r="AY745" s="243" t="s">
        <v>188</v>
      </c>
    </row>
    <row r="746" s="13" customFormat="1">
      <c r="A746" s="13"/>
      <c r="B746" s="233"/>
      <c r="C746" s="234"/>
      <c r="D746" s="235" t="s">
        <v>198</v>
      </c>
      <c r="E746" s="236" t="s">
        <v>19</v>
      </c>
      <c r="F746" s="237" t="s">
        <v>1401</v>
      </c>
      <c r="G746" s="234"/>
      <c r="H746" s="236" t="s">
        <v>19</v>
      </c>
      <c r="I746" s="238"/>
      <c r="J746" s="234"/>
      <c r="K746" s="234"/>
      <c r="L746" s="239"/>
      <c r="M746" s="240"/>
      <c r="N746" s="241"/>
      <c r="O746" s="241"/>
      <c r="P746" s="241"/>
      <c r="Q746" s="241"/>
      <c r="R746" s="241"/>
      <c r="S746" s="241"/>
      <c r="T746" s="24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3" t="s">
        <v>198</v>
      </c>
      <c r="AU746" s="243" t="s">
        <v>82</v>
      </c>
      <c r="AV746" s="13" t="s">
        <v>80</v>
      </c>
      <c r="AW746" s="13" t="s">
        <v>35</v>
      </c>
      <c r="AX746" s="13" t="s">
        <v>73</v>
      </c>
      <c r="AY746" s="243" t="s">
        <v>188</v>
      </c>
    </row>
    <row r="747" s="14" customFormat="1">
      <c r="A747" s="14"/>
      <c r="B747" s="244"/>
      <c r="C747" s="245"/>
      <c r="D747" s="235" t="s">
        <v>198</v>
      </c>
      <c r="E747" s="246" t="s">
        <v>19</v>
      </c>
      <c r="F747" s="247" t="s">
        <v>1440</v>
      </c>
      <c r="G747" s="245"/>
      <c r="H747" s="248">
        <v>388</v>
      </c>
      <c r="I747" s="249"/>
      <c r="J747" s="245"/>
      <c r="K747" s="245"/>
      <c r="L747" s="250"/>
      <c r="M747" s="251"/>
      <c r="N747" s="252"/>
      <c r="O747" s="252"/>
      <c r="P747" s="252"/>
      <c r="Q747" s="252"/>
      <c r="R747" s="252"/>
      <c r="S747" s="252"/>
      <c r="T747" s="253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54" t="s">
        <v>198</v>
      </c>
      <c r="AU747" s="254" t="s">
        <v>82</v>
      </c>
      <c r="AV747" s="14" t="s">
        <v>82</v>
      </c>
      <c r="AW747" s="14" t="s">
        <v>35</v>
      </c>
      <c r="AX747" s="14" t="s">
        <v>73</v>
      </c>
      <c r="AY747" s="254" t="s">
        <v>188</v>
      </c>
    </row>
    <row r="748" s="13" customFormat="1">
      <c r="A748" s="13"/>
      <c r="B748" s="233"/>
      <c r="C748" s="234"/>
      <c r="D748" s="235" t="s">
        <v>198</v>
      </c>
      <c r="E748" s="236" t="s">
        <v>19</v>
      </c>
      <c r="F748" s="237" t="s">
        <v>1406</v>
      </c>
      <c r="G748" s="234"/>
      <c r="H748" s="236" t="s">
        <v>19</v>
      </c>
      <c r="I748" s="238"/>
      <c r="J748" s="234"/>
      <c r="K748" s="234"/>
      <c r="L748" s="239"/>
      <c r="M748" s="240"/>
      <c r="N748" s="241"/>
      <c r="O748" s="241"/>
      <c r="P748" s="241"/>
      <c r="Q748" s="241"/>
      <c r="R748" s="241"/>
      <c r="S748" s="241"/>
      <c r="T748" s="242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43" t="s">
        <v>198</v>
      </c>
      <c r="AU748" s="243" t="s">
        <v>82</v>
      </c>
      <c r="AV748" s="13" t="s">
        <v>80</v>
      </c>
      <c r="AW748" s="13" t="s">
        <v>35</v>
      </c>
      <c r="AX748" s="13" t="s">
        <v>73</v>
      </c>
      <c r="AY748" s="243" t="s">
        <v>188</v>
      </c>
    </row>
    <row r="749" s="14" customFormat="1">
      <c r="A749" s="14"/>
      <c r="B749" s="244"/>
      <c r="C749" s="245"/>
      <c r="D749" s="235" t="s">
        <v>198</v>
      </c>
      <c r="E749" s="246" t="s">
        <v>19</v>
      </c>
      <c r="F749" s="247" t="s">
        <v>1441</v>
      </c>
      <c r="G749" s="245"/>
      <c r="H749" s="248">
        <v>194</v>
      </c>
      <c r="I749" s="249"/>
      <c r="J749" s="245"/>
      <c r="K749" s="245"/>
      <c r="L749" s="250"/>
      <c r="M749" s="251"/>
      <c r="N749" s="252"/>
      <c r="O749" s="252"/>
      <c r="P749" s="252"/>
      <c r="Q749" s="252"/>
      <c r="R749" s="252"/>
      <c r="S749" s="252"/>
      <c r="T749" s="253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4" t="s">
        <v>198</v>
      </c>
      <c r="AU749" s="254" t="s">
        <v>82</v>
      </c>
      <c r="AV749" s="14" t="s">
        <v>82</v>
      </c>
      <c r="AW749" s="14" t="s">
        <v>35</v>
      </c>
      <c r="AX749" s="14" t="s">
        <v>73</v>
      </c>
      <c r="AY749" s="254" t="s">
        <v>188</v>
      </c>
    </row>
    <row r="750" s="15" customFormat="1">
      <c r="A750" s="15"/>
      <c r="B750" s="255"/>
      <c r="C750" s="256"/>
      <c r="D750" s="235" t="s">
        <v>198</v>
      </c>
      <c r="E750" s="257" t="s">
        <v>19</v>
      </c>
      <c r="F750" s="258" t="s">
        <v>229</v>
      </c>
      <c r="G750" s="256"/>
      <c r="H750" s="259">
        <v>582</v>
      </c>
      <c r="I750" s="260"/>
      <c r="J750" s="256"/>
      <c r="K750" s="256"/>
      <c r="L750" s="261"/>
      <c r="M750" s="262"/>
      <c r="N750" s="263"/>
      <c r="O750" s="263"/>
      <c r="P750" s="263"/>
      <c r="Q750" s="263"/>
      <c r="R750" s="263"/>
      <c r="S750" s="263"/>
      <c r="T750" s="264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T750" s="265" t="s">
        <v>198</v>
      </c>
      <c r="AU750" s="265" t="s">
        <v>82</v>
      </c>
      <c r="AV750" s="15" t="s">
        <v>135</v>
      </c>
      <c r="AW750" s="15" t="s">
        <v>35</v>
      </c>
      <c r="AX750" s="15" t="s">
        <v>80</v>
      </c>
      <c r="AY750" s="265" t="s">
        <v>188</v>
      </c>
    </row>
    <row r="751" s="2" customFormat="1" ht="24.15" customHeight="1">
      <c r="A751" s="40"/>
      <c r="B751" s="41"/>
      <c r="C751" s="215" t="s">
        <v>1442</v>
      </c>
      <c r="D751" s="215" t="s">
        <v>190</v>
      </c>
      <c r="E751" s="216" t="s">
        <v>1443</v>
      </c>
      <c r="F751" s="217" t="s">
        <v>1444</v>
      </c>
      <c r="G751" s="218" t="s">
        <v>460</v>
      </c>
      <c r="H751" s="266"/>
      <c r="I751" s="220"/>
      <c r="J751" s="221">
        <f>ROUND(I751*H751,2)</f>
        <v>0</v>
      </c>
      <c r="K751" s="217" t="s">
        <v>194</v>
      </c>
      <c r="L751" s="46"/>
      <c r="M751" s="222" t="s">
        <v>19</v>
      </c>
      <c r="N751" s="223" t="s">
        <v>44</v>
      </c>
      <c r="O751" s="86"/>
      <c r="P751" s="224">
        <f>O751*H751</f>
        <v>0</v>
      </c>
      <c r="Q751" s="224">
        <v>0</v>
      </c>
      <c r="R751" s="224">
        <f>Q751*H751</f>
        <v>0</v>
      </c>
      <c r="S751" s="224">
        <v>0</v>
      </c>
      <c r="T751" s="225">
        <f>S751*H751</f>
        <v>0</v>
      </c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R751" s="226" t="s">
        <v>342</v>
      </c>
      <c r="AT751" s="226" t="s">
        <v>190</v>
      </c>
      <c r="AU751" s="226" t="s">
        <v>82</v>
      </c>
      <c r="AY751" s="19" t="s">
        <v>188</v>
      </c>
      <c r="BE751" s="227">
        <f>IF(N751="základní",J751,0)</f>
        <v>0</v>
      </c>
      <c r="BF751" s="227">
        <f>IF(N751="snížená",J751,0)</f>
        <v>0</v>
      </c>
      <c r="BG751" s="227">
        <f>IF(N751="zákl. přenesená",J751,0)</f>
        <v>0</v>
      </c>
      <c r="BH751" s="227">
        <f>IF(N751="sníž. přenesená",J751,0)</f>
        <v>0</v>
      </c>
      <c r="BI751" s="227">
        <f>IF(N751="nulová",J751,0)</f>
        <v>0</v>
      </c>
      <c r="BJ751" s="19" t="s">
        <v>80</v>
      </c>
      <c r="BK751" s="227">
        <f>ROUND(I751*H751,2)</f>
        <v>0</v>
      </c>
      <c r="BL751" s="19" t="s">
        <v>342</v>
      </c>
      <c r="BM751" s="226" t="s">
        <v>1445</v>
      </c>
    </row>
    <row r="752" s="2" customFormat="1">
      <c r="A752" s="40"/>
      <c r="B752" s="41"/>
      <c r="C752" s="42"/>
      <c r="D752" s="228" t="s">
        <v>196</v>
      </c>
      <c r="E752" s="42"/>
      <c r="F752" s="229" t="s">
        <v>1446</v>
      </c>
      <c r="G752" s="42"/>
      <c r="H752" s="42"/>
      <c r="I752" s="230"/>
      <c r="J752" s="42"/>
      <c r="K752" s="42"/>
      <c r="L752" s="46"/>
      <c r="M752" s="231"/>
      <c r="N752" s="232"/>
      <c r="O752" s="86"/>
      <c r="P752" s="86"/>
      <c r="Q752" s="86"/>
      <c r="R752" s="86"/>
      <c r="S752" s="86"/>
      <c r="T752" s="87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T752" s="19" t="s">
        <v>196</v>
      </c>
      <c r="AU752" s="19" t="s">
        <v>82</v>
      </c>
    </row>
    <row r="753" s="12" customFormat="1" ht="22.8" customHeight="1">
      <c r="A753" s="12"/>
      <c r="B753" s="199"/>
      <c r="C753" s="200"/>
      <c r="D753" s="201" t="s">
        <v>72</v>
      </c>
      <c r="E753" s="213" t="s">
        <v>1447</v>
      </c>
      <c r="F753" s="213" t="s">
        <v>1448</v>
      </c>
      <c r="G753" s="200"/>
      <c r="H753" s="200"/>
      <c r="I753" s="203"/>
      <c r="J753" s="214">
        <f>BK753</f>
        <v>0</v>
      </c>
      <c r="K753" s="200"/>
      <c r="L753" s="205"/>
      <c r="M753" s="206"/>
      <c r="N753" s="207"/>
      <c r="O753" s="207"/>
      <c r="P753" s="208">
        <f>SUM(P754:P791)</f>
        <v>0</v>
      </c>
      <c r="Q753" s="207"/>
      <c r="R753" s="208">
        <f>SUM(R754:R791)</f>
        <v>0.035092699999999991</v>
      </c>
      <c r="S753" s="207"/>
      <c r="T753" s="209">
        <f>SUM(T754:T791)</f>
        <v>0</v>
      </c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R753" s="210" t="s">
        <v>82</v>
      </c>
      <c r="AT753" s="211" t="s">
        <v>72</v>
      </c>
      <c r="AU753" s="211" t="s">
        <v>80</v>
      </c>
      <c r="AY753" s="210" t="s">
        <v>188</v>
      </c>
      <c r="BK753" s="212">
        <f>SUM(BK754:BK791)</f>
        <v>0</v>
      </c>
    </row>
    <row r="754" s="2" customFormat="1" ht="16.5" customHeight="1">
      <c r="A754" s="40"/>
      <c r="B754" s="41"/>
      <c r="C754" s="215" t="s">
        <v>1449</v>
      </c>
      <c r="D754" s="215" t="s">
        <v>190</v>
      </c>
      <c r="E754" s="216" t="s">
        <v>1450</v>
      </c>
      <c r="F754" s="217" t="s">
        <v>1451</v>
      </c>
      <c r="G754" s="218" t="s">
        <v>243</v>
      </c>
      <c r="H754" s="219">
        <v>8.9000000000000004</v>
      </c>
      <c r="I754" s="220"/>
      <c r="J754" s="221">
        <f>ROUND(I754*H754,2)</f>
        <v>0</v>
      </c>
      <c r="K754" s="217" t="s">
        <v>415</v>
      </c>
      <c r="L754" s="46"/>
      <c r="M754" s="222" t="s">
        <v>19</v>
      </c>
      <c r="N754" s="223" t="s">
        <v>44</v>
      </c>
      <c r="O754" s="86"/>
      <c r="P754" s="224">
        <f>O754*H754</f>
        <v>0</v>
      </c>
      <c r="Q754" s="224">
        <v>0</v>
      </c>
      <c r="R754" s="224">
        <f>Q754*H754</f>
        <v>0</v>
      </c>
      <c r="S754" s="224">
        <v>0</v>
      </c>
      <c r="T754" s="225">
        <f>S754*H754</f>
        <v>0</v>
      </c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R754" s="226" t="s">
        <v>342</v>
      </c>
      <c r="AT754" s="226" t="s">
        <v>190</v>
      </c>
      <c r="AU754" s="226" t="s">
        <v>82</v>
      </c>
      <c r="AY754" s="19" t="s">
        <v>188</v>
      </c>
      <c r="BE754" s="227">
        <f>IF(N754="základní",J754,0)</f>
        <v>0</v>
      </c>
      <c r="BF754" s="227">
        <f>IF(N754="snížená",J754,0)</f>
        <v>0</v>
      </c>
      <c r="BG754" s="227">
        <f>IF(N754="zákl. přenesená",J754,0)</f>
        <v>0</v>
      </c>
      <c r="BH754" s="227">
        <f>IF(N754="sníž. přenesená",J754,0)</f>
        <v>0</v>
      </c>
      <c r="BI754" s="227">
        <f>IF(N754="nulová",J754,0)</f>
        <v>0</v>
      </c>
      <c r="BJ754" s="19" t="s">
        <v>80</v>
      </c>
      <c r="BK754" s="227">
        <f>ROUND(I754*H754,2)</f>
        <v>0</v>
      </c>
      <c r="BL754" s="19" t="s">
        <v>342</v>
      </c>
      <c r="BM754" s="226" t="s">
        <v>1452</v>
      </c>
    </row>
    <row r="755" s="13" customFormat="1">
      <c r="A755" s="13"/>
      <c r="B755" s="233"/>
      <c r="C755" s="234"/>
      <c r="D755" s="235" t="s">
        <v>198</v>
      </c>
      <c r="E755" s="236" t="s">
        <v>19</v>
      </c>
      <c r="F755" s="237" t="s">
        <v>1050</v>
      </c>
      <c r="G755" s="234"/>
      <c r="H755" s="236" t="s">
        <v>19</v>
      </c>
      <c r="I755" s="238"/>
      <c r="J755" s="234"/>
      <c r="K755" s="234"/>
      <c r="L755" s="239"/>
      <c r="M755" s="240"/>
      <c r="N755" s="241"/>
      <c r="O755" s="241"/>
      <c r="P755" s="241"/>
      <c r="Q755" s="241"/>
      <c r="R755" s="241"/>
      <c r="S755" s="241"/>
      <c r="T755" s="24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3" t="s">
        <v>198</v>
      </c>
      <c r="AU755" s="243" t="s">
        <v>82</v>
      </c>
      <c r="AV755" s="13" t="s">
        <v>80</v>
      </c>
      <c r="AW755" s="13" t="s">
        <v>35</v>
      </c>
      <c r="AX755" s="13" t="s">
        <v>73</v>
      </c>
      <c r="AY755" s="243" t="s">
        <v>188</v>
      </c>
    </row>
    <row r="756" s="13" customFormat="1">
      <c r="A756" s="13"/>
      <c r="B756" s="233"/>
      <c r="C756" s="234"/>
      <c r="D756" s="235" t="s">
        <v>198</v>
      </c>
      <c r="E756" s="236" t="s">
        <v>19</v>
      </c>
      <c r="F756" s="237" t="s">
        <v>1453</v>
      </c>
      <c r="G756" s="234"/>
      <c r="H756" s="236" t="s">
        <v>19</v>
      </c>
      <c r="I756" s="238"/>
      <c r="J756" s="234"/>
      <c r="K756" s="234"/>
      <c r="L756" s="239"/>
      <c r="M756" s="240"/>
      <c r="N756" s="241"/>
      <c r="O756" s="241"/>
      <c r="P756" s="241"/>
      <c r="Q756" s="241"/>
      <c r="R756" s="241"/>
      <c r="S756" s="241"/>
      <c r="T756" s="242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43" t="s">
        <v>198</v>
      </c>
      <c r="AU756" s="243" t="s">
        <v>82</v>
      </c>
      <c r="AV756" s="13" t="s">
        <v>80</v>
      </c>
      <c r="AW756" s="13" t="s">
        <v>35</v>
      </c>
      <c r="AX756" s="13" t="s">
        <v>73</v>
      </c>
      <c r="AY756" s="243" t="s">
        <v>188</v>
      </c>
    </row>
    <row r="757" s="14" customFormat="1">
      <c r="A757" s="14"/>
      <c r="B757" s="244"/>
      <c r="C757" s="245"/>
      <c r="D757" s="235" t="s">
        <v>198</v>
      </c>
      <c r="E757" s="246" t="s">
        <v>19</v>
      </c>
      <c r="F757" s="247" t="s">
        <v>1205</v>
      </c>
      <c r="G757" s="245"/>
      <c r="H757" s="248">
        <v>8.9000000000000004</v>
      </c>
      <c r="I757" s="249"/>
      <c r="J757" s="245"/>
      <c r="K757" s="245"/>
      <c r="L757" s="250"/>
      <c r="M757" s="251"/>
      <c r="N757" s="252"/>
      <c r="O757" s="252"/>
      <c r="P757" s="252"/>
      <c r="Q757" s="252"/>
      <c r="R757" s="252"/>
      <c r="S757" s="252"/>
      <c r="T757" s="253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54" t="s">
        <v>198</v>
      </c>
      <c r="AU757" s="254" t="s">
        <v>82</v>
      </c>
      <c r="AV757" s="14" t="s">
        <v>82</v>
      </c>
      <c r="AW757" s="14" t="s">
        <v>35</v>
      </c>
      <c r="AX757" s="14" t="s">
        <v>73</v>
      </c>
      <c r="AY757" s="254" t="s">
        <v>188</v>
      </c>
    </row>
    <row r="758" s="15" customFormat="1">
      <c r="A758" s="15"/>
      <c r="B758" s="255"/>
      <c r="C758" s="256"/>
      <c r="D758" s="235" t="s">
        <v>198</v>
      </c>
      <c r="E758" s="257" t="s">
        <v>19</v>
      </c>
      <c r="F758" s="258" t="s">
        <v>229</v>
      </c>
      <c r="G758" s="256"/>
      <c r="H758" s="259">
        <v>8.9000000000000004</v>
      </c>
      <c r="I758" s="260"/>
      <c r="J758" s="256"/>
      <c r="K758" s="256"/>
      <c r="L758" s="261"/>
      <c r="M758" s="262"/>
      <c r="N758" s="263"/>
      <c r="O758" s="263"/>
      <c r="P758" s="263"/>
      <c r="Q758" s="263"/>
      <c r="R758" s="263"/>
      <c r="S758" s="263"/>
      <c r="T758" s="264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T758" s="265" t="s">
        <v>198</v>
      </c>
      <c r="AU758" s="265" t="s">
        <v>82</v>
      </c>
      <c r="AV758" s="15" t="s">
        <v>135</v>
      </c>
      <c r="AW758" s="15" t="s">
        <v>35</v>
      </c>
      <c r="AX758" s="15" t="s">
        <v>80</v>
      </c>
      <c r="AY758" s="265" t="s">
        <v>188</v>
      </c>
    </row>
    <row r="759" s="2" customFormat="1" ht="16.5" customHeight="1">
      <c r="A759" s="40"/>
      <c r="B759" s="41"/>
      <c r="C759" s="215" t="s">
        <v>1454</v>
      </c>
      <c r="D759" s="215" t="s">
        <v>190</v>
      </c>
      <c r="E759" s="216" t="s">
        <v>1455</v>
      </c>
      <c r="F759" s="217" t="s">
        <v>1456</v>
      </c>
      <c r="G759" s="218" t="s">
        <v>243</v>
      </c>
      <c r="H759" s="219">
        <v>8.9000000000000004</v>
      </c>
      <c r="I759" s="220"/>
      <c r="J759" s="221">
        <f>ROUND(I759*H759,2)</f>
        <v>0</v>
      </c>
      <c r="K759" s="217" t="s">
        <v>415</v>
      </c>
      <c r="L759" s="46"/>
      <c r="M759" s="222" t="s">
        <v>19</v>
      </c>
      <c r="N759" s="223" t="s">
        <v>44</v>
      </c>
      <c r="O759" s="86"/>
      <c r="P759" s="224">
        <f>O759*H759</f>
        <v>0</v>
      </c>
      <c r="Q759" s="224">
        <v>0</v>
      </c>
      <c r="R759" s="224">
        <f>Q759*H759</f>
        <v>0</v>
      </c>
      <c r="S759" s="224">
        <v>0</v>
      </c>
      <c r="T759" s="225">
        <f>S759*H759</f>
        <v>0</v>
      </c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R759" s="226" t="s">
        <v>342</v>
      </c>
      <c r="AT759" s="226" t="s">
        <v>190</v>
      </c>
      <c r="AU759" s="226" t="s">
        <v>82</v>
      </c>
      <c r="AY759" s="19" t="s">
        <v>188</v>
      </c>
      <c r="BE759" s="227">
        <f>IF(N759="základní",J759,0)</f>
        <v>0</v>
      </c>
      <c r="BF759" s="227">
        <f>IF(N759="snížená",J759,0)</f>
        <v>0</v>
      </c>
      <c r="BG759" s="227">
        <f>IF(N759="zákl. přenesená",J759,0)</f>
        <v>0</v>
      </c>
      <c r="BH759" s="227">
        <f>IF(N759="sníž. přenesená",J759,0)</f>
        <v>0</v>
      </c>
      <c r="BI759" s="227">
        <f>IF(N759="nulová",J759,0)</f>
        <v>0</v>
      </c>
      <c r="BJ759" s="19" t="s">
        <v>80</v>
      </c>
      <c r="BK759" s="227">
        <f>ROUND(I759*H759,2)</f>
        <v>0</v>
      </c>
      <c r="BL759" s="19" t="s">
        <v>342</v>
      </c>
      <c r="BM759" s="226" t="s">
        <v>1457</v>
      </c>
    </row>
    <row r="760" s="13" customFormat="1">
      <c r="A760" s="13"/>
      <c r="B760" s="233"/>
      <c r="C760" s="234"/>
      <c r="D760" s="235" t="s">
        <v>198</v>
      </c>
      <c r="E760" s="236" t="s">
        <v>19</v>
      </c>
      <c r="F760" s="237" t="s">
        <v>1050</v>
      </c>
      <c r="G760" s="234"/>
      <c r="H760" s="236" t="s">
        <v>19</v>
      </c>
      <c r="I760" s="238"/>
      <c r="J760" s="234"/>
      <c r="K760" s="234"/>
      <c r="L760" s="239"/>
      <c r="M760" s="240"/>
      <c r="N760" s="241"/>
      <c r="O760" s="241"/>
      <c r="P760" s="241"/>
      <c r="Q760" s="241"/>
      <c r="R760" s="241"/>
      <c r="S760" s="241"/>
      <c r="T760" s="242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43" t="s">
        <v>198</v>
      </c>
      <c r="AU760" s="243" t="s">
        <v>82</v>
      </c>
      <c r="AV760" s="13" t="s">
        <v>80</v>
      </c>
      <c r="AW760" s="13" t="s">
        <v>35</v>
      </c>
      <c r="AX760" s="13" t="s">
        <v>73</v>
      </c>
      <c r="AY760" s="243" t="s">
        <v>188</v>
      </c>
    </row>
    <row r="761" s="13" customFormat="1">
      <c r="A761" s="13"/>
      <c r="B761" s="233"/>
      <c r="C761" s="234"/>
      <c r="D761" s="235" t="s">
        <v>198</v>
      </c>
      <c r="E761" s="236" t="s">
        <v>19</v>
      </c>
      <c r="F761" s="237" t="s">
        <v>1453</v>
      </c>
      <c r="G761" s="234"/>
      <c r="H761" s="236" t="s">
        <v>19</v>
      </c>
      <c r="I761" s="238"/>
      <c r="J761" s="234"/>
      <c r="K761" s="234"/>
      <c r="L761" s="239"/>
      <c r="M761" s="240"/>
      <c r="N761" s="241"/>
      <c r="O761" s="241"/>
      <c r="P761" s="241"/>
      <c r="Q761" s="241"/>
      <c r="R761" s="241"/>
      <c r="S761" s="241"/>
      <c r="T761" s="242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43" t="s">
        <v>198</v>
      </c>
      <c r="AU761" s="243" t="s">
        <v>82</v>
      </c>
      <c r="AV761" s="13" t="s">
        <v>80</v>
      </c>
      <c r="AW761" s="13" t="s">
        <v>35</v>
      </c>
      <c r="AX761" s="13" t="s">
        <v>73</v>
      </c>
      <c r="AY761" s="243" t="s">
        <v>188</v>
      </c>
    </row>
    <row r="762" s="14" customFormat="1">
      <c r="A762" s="14"/>
      <c r="B762" s="244"/>
      <c r="C762" s="245"/>
      <c r="D762" s="235" t="s">
        <v>198</v>
      </c>
      <c r="E762" s="246" t="s">
        <v>19</v>
      </c>
      <c r="F762" s="247" t="s">
        <v>1205</v>
      </c>
      <c r="G762" s="245"/>
      <c r="H762" s="248">
        <v>8.9000000000000004</v>
      </c>
      <c r="I762" s="249"/>
      <c r="J762" s="245"/>
      <c r="K762" s="245"/>
      <c r="L762" s="250"/>
      <c r="M762" s="251"/>
      <c r="N762" s="252"/>
      <c r="O762" s="252"/>
      <c r="P762" s="252"/>
      <c r="Q762" s="252"/>
      <c r="R762" s="252"/>
      <c r="S762" s="252"/>
      <c r="T762" s="253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54" t="s">
        <v>198</v>
      </c>
      <c r="AU762" s="254" t="s">
        <v>82</v>
      </c>
      <c r="AV762" s="14" t="s">
        <v>82</v>
      </c>
      <c r="AW762" s="14" t="s">
        <v>35</v>
      </c>
      <c r="AX762" s="14" t="s">
        <v>73</v>
      </c>
      <c r="AY762" s="254" t="s">
        <v>188</v>
      </c>
    </row>
    <row r="763" s="15" customFormat="1">
      <c r="A763" s="15"/>
      <c r="B763" s="255"/>
      <c r="C763" s="256"/>
      <c r="D763" s="235" t="s">
        <v>198</v>
      </c>
      <c r="E763" s="257" t="s">
        <v>19</v>
      </c>
      <c r="F763" s="258" t="s">
        <v>229</v>
      </c>
      <c r="G763" s="256"/>
      <c r="H763" s="259">
        <v>8.9000000000000004</v>
      </c>
      <c r="I763" s="260"/>
      <c r="J763" s="256"/>
      <c r="K763" s="256"/>
      <c r="L763" s="261"/>
      <c r="M763" s="262"/>
      <c r="N763" s="263"/>
      <c r="O763" s="263"/>
      <c r="P763" s="263"/>
      <c r="Q763" s="263"/>
      <c r="R763" s="263"/>
      <c r="S763" s="263"/>
      <c r="T763" s="264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T763" s="265" t="s">
        <v>198</v>
      </c>
      <c r="AU763" s="265" t="s">
        <v>82</v>
      </c>
      <c r="AV763" s="15" t="s">
        <v>135</v>
      </c>
      <c r="AW763" s="15" t="s">
        <v>35</v>
      </c>
      <c r="AX763" s="15" t="s">
        <v>80</v>
      </c>
      <c r="AY763" s="265" t="s">
        <v>188</v>
      </c>
    </row>
    <row r="764" s="2" customFormat="1" ht="16.5" customHeight="1">
      <c r="A764" s="40"/>
      <c r="B764" s="41"/>
      <c r="C764" s="215" t="s">
        <v>1458</v>
      </c>
      <c r="D764" s="215" t="s">
        <v>190</v>
      </c>
      <c r="E764" s="216" t="s">
        <v>1459</v>
      </c>
      <c r="F764" s="217" t="s">
        <v>1460</v>
      </c>
      <c r="G764" s="218" t="s">
        <v>243</v>
      </c>
      <c r="H764" s="219">
        <v>8.9000000000000004</v>
      </c>
      <c r="I764" s="220"/>
      <c r="J764" s="221">
        <f>ROUND(I764*H764,2)</f>
        <v>0</v>
      </c>
      <c r="K764" s="217" t="s">
        <v>415</v>
      </c>
      <c r="L764" s="46"/>
      <c r="M764" s="222" t="s">
        <v>19</v>
      </c>
      <c r="N764" s="223" t="s">
        <v>44</v>
      </c>
      <c r="O764" s="86"/>
      <c r="P764" s="224">
        <f>O764*H764</f>
        <v>0</v>
      </c>
      <c r="Q764" s="224">
        <v>0.00020000000000000001</v>
      </c>
      <c r="R764" s="224">
        <f>Q764*H764</f>
        <v>0.0017800000000000001</v>
      </c>
      <c r="S764" s="224">
        <v>0</v>
      </c>
      <c r="T764" s="225">
        <f>S764*H764</f>
        <v>0</v>
      </c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R764" s="226" t="s">
        <v>342</v>
      </c>
      <c r="AT764" s="226" t="s">
        <v>190</v>
      </c>
      <c r="AU764" s="226" t="s">
        <v>82</v>
      </c>
      <c r="AY764" s="19" t="s">
        <v>188</v>
      </c>
      <c r="BE764" s="227">
        <f>IF(N764="základní",J764,0)</f>
        <v>0</v>
      </c>
      <c r="BF764" s="227">
        <f>IF(N764="snížená",J764,0)</f>
        <v>0</v>
      </c>
      <c r="BG764" s="227">
        <f>IF(N764="zákl. přenesená",J764,0)</f>
        <v>0</v>
      </c>
      <c r="BH764" s="227">
        <f>IF(N764="sníž. přenesená",J764,0)</f>
        <v>0</v>
      </c>
      <c r="BI764" s="227">
        <f>IF(N764="nulová",J764,0)</f>
        <v>0</v>
      </c>
      <c r="BJ764" s="19" t="s">
        <v>80</v>
      </c>
      <c r="BK764" s="227">
        <f>ROUND(I764*H764,2)</f>
        <v>0</v>
      </c>
      <c r="BL764" s="19" t="s">
        <v>342</v>
      </c>
      <c r="BM764" s="226" t="s">
        <v>1461</v>
      </c>
    </row>
    <row r="765" s="13" customFormat="1">
      <c r="A765" s="13"/>
      <c r="B765" s="233"/>
      <c r="C765" s="234"/>
      <c r="D765" s="235" t="s">
        <v>198</v>
      </c>
      <c r="E765" s="236" t="s">
        <v>19</v>
      </c>
      <c r="F765" s="237" t="s">
        <v>1050</v>
      </c>
      <c r="G765" s="234"/>
      <c r="H765" s="236" t="s">
        <v>19</v>
      </c>
      <c r="I765" s="238"/>
      <c r="J765" s="234"/>
      <c r="K765" s="234"/>
      <c r="L765" s="239"/>
      <c r="M765" s="240"/>
      <c r="N765" s="241"/>
      <c r="O765" s="241"/>
      <c r="P765" s="241"/>
      <c r="Q765" s="241"/>
      <c r="R765" s="241"/>
      <c r="S765" s="241"/>
      <c r="T765" s="242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3" t="s">
        <v>198</v>
      </c>
      <c r="AU765" s="243" t="s">
        <v>82</v>
      </c>
      <c r="AV765" s="13" t="s">
        <v>80</v>
      </c>
      <c r="AW765" s="13" t="s">
        <v>35</v>
      </c>
      <c r="AX765" s="13" t="s">
        <v>73</v>
      </c>
      <c r="AY765" s="243" t="s">
        <v>188</v>
      </c>
    </row>
    <row r="766" s="13" customFormat="1">
      <c r="A766" s="13"/>
      <c r="B766" s="233"/>
      <c r="C766" s="234"/>
      <c r="D766" s="235" t="s">
        <v>198</v>
      </c>
      <c r="E766" s="236" t="s">
        <v>19</v>
      </c>
      <c r="F766" s="237" t="s">
        <v>1453</v>
      </c>
      <c r="G766" s="234"/>
      <c r="H766" s="236" t="s">
        <v>19</v>
      </c>
      <c r="I766" s="238"/>
      <c r="J766" s="234"/>
      <c r="K766" s="234"/>
      <c r="L766" s="239"/>
      <c r="M766" s="240"/>
      <c r="N766" s="241"/>
      <c r="O766" s="241"/>
      <c r="P766" s="241"/>
      <c r="Q766" s="241"/>
      <c r="R766" s="241"/>
      <c r="S766" s="241"/>
      <c r="T766" s="242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43" t="s">
        <v>198</v>
      </c>
      <c r="AU766" s="243" t="s">
        <v>82</v>
      </c>
      <c r="AV766" s="13" t="s">
        <v>80</v>
      </c>
      <c r="AW766" s="13" t="s">
        <v>35</v>
      </c>
      <c r="AX766" s="13" t="s">
        <v>73</v>
      </c>
      <c r="AY766" s="243" t="s">
        <v>188</v>
      </c>
    </row>
    <row r="767" s="14" customFormat="1">
      <c r="A767" s="14"/>
      <c r="B767" s="244"/>
      <c r="C767" s="245"/>
      <c r="D767" s="235" t="s">
        <v>198</v>
      </c>
      <c r="E767" s="246" t="s">
        <v>19</v>
      </c>
      <c r="F767" s="247" t="s">
        <v>1205</v>
      </c>
      <c r="G767" s="245"/>
      <c r="H767" s="248">
        <v>8.9000000000000004</v>
      </c>
      <c r="I767" s="249"/>
      <c r="J767" s="245"/>
      <c r="K767" s="245"/>
      <c r="L767" s="250"/>
      <c r="M767" s="251"/>
      <c r="N767" s="252"/>
      <c r="O767" s="252"/>
      <c r="P767" s="252"/>
      <c r="Q767" s="252"/>
      <c r="R767" s="252"/>
      <c r="S767" s="252"/>
      <c r="T767" s="253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4" t="s">
        <v>198</v>
      </c>
      <c r="AU767" s="254" t="s">
        <v>82</v>
      </c>
      <c r="AV767" s="14" t="s">
        <v>82</v>
      </c>
      <c r="AW767" s="14" t="s">
        <v>35</v>
      </c>
      <c r="AX767" s="14" t="s">
        <v>73</v>
      </c>
      <c r="AY767" s="254" t="s">
        <v>188</v>
      </c>
    </row>
    <row r="768" s="15" customFormat="1">
      <c r="A768" s="15"/>
      <c r="B768" s="255"/>
      <c r="C768" s="256"/>
      <c r="D768" s="235" t="s">
        <v>198</v>
      </c>
      <c r="E768" s="257" t="s">
        <v>19</v>
      </c>
      <c r="F768" s="258" t="s">
        <v>229</v>
      </c>
      <c r="G768" s="256"/>
      <c r="H768" s="259">
        <v>8.9000000000000004</v>
      </c>
      <c r="I768" s="260"/>
      <c r="J768" s="256"/>
      <c r="K768" s="256"/>
      <c r="L768" s="261"/>
      <c r="M768" s="262"/>
      <c r="N768" s="263"/>
      <c r="O768" s="263"/>
      <c r="P768" s="263"/>
      <c r="Q768" s="263"/>
      <c r="R768" s="263"/>
      <c r="S768" s="263"/>
      <c r="T768" s="264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T768" s="265" t="s">
        <v>198</v>
      </c>
      <c r="AU768" s="265" t="s">
        <v>82</v>
      </c>
      <c r="AV768" s="15" t="s">
        <v>135</v>
      </c>
      <c r="AW768" s="15" t="s">
        <v>35</v>
      </c>
      <c r="AX768" s="15" t="s">
        <v>80</v>
      </c>
      <c r="AY768" s="265" t="s">
        <v>188</v>
      </c>
    </row>
    <row r="769" s="2" customFormat="1" ht="16.5" customHeight="1">
      <c r="A769" s="40"/>
      <c r="B769" s="41"/>
      <c r="C769" s="215" t="s">
        <v>1462</v>
      </c>
      <c r="D769" s="215" t="s">
        <v>190</v>
      </c>
      <c r="E769" s="216" t="s">
        <v>1463</v>
      </c>
      <c r="F769" s="217" t="s">
        <v>1464</v>
      </c>
      <c r="G769" s="218" t="s">
        <v>243</v>
      </c>
      <c r="H769" s="219">
        <v>8.9000000000000004</v>
      </c>
      <c r="I769" s="220"/>
      <c r="J769" s="221">
        <f>ROUND(I769*H769,2)</f>
        <v>0</v>
      </c>
      <c r="K769" s="217" t="s">
        <v>415</v>
      </c>
      <c r="L769" s="46"/>
      <c r="M769" s="222" t="s">
        <v>19</v>
      </c>
      <c r="N769" s="223" t="s">
        <v>44</v>
      </c>
      <c r="O769" s="86"/>
      <c r="P769" s="224">
        <f>O769*H769</f>
        <v>0</v>
      </c>
      <c r="Q769" s="224">
        <v>0.00040000000000000002</v>
      </c>
      <c r="R769" s="224">
        <f>Q769*H769</f>
        <v>0.0035600000000000002</v>
      </c>
      <c r="S769" s="224">
        <v>0</v>
      </c>
      <c r="T769" s="225">
        <f>S769*H769</f>
        <v>0</v>
      </c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R769" s="226" t="s">
        <v>342</v>
      </c>
      <c r="AT769" s="226" t="s">
        <v>190</v>
      </c>
      <c r="AU769" s="226" t="s">
        <v>82</v>
      </c>
      <c r="AY769" s="19" t="s">
        <v>188</v>
      </c>
      <c r="BE769" s="227">
        <f>IF(N769="základní",J769,0)</f>
        <v>0</v>
      </c>
      <c r="BF769" s="227">
        <f>IF(N769="snížená",J769,0)</f>
        <v>0</v>
      </c>
      <c r="BG769" s="227">
        <f>IF(N769="zákl. přenesená",J769,0)</f>
        <v>0</v>
      </c>
      <c r="BH769" s="227">
        <f>IF(N769="sníž. přenesená",J769,0)</f>
        <v>0</v>
      </c>
      <c r="BI769" s="227">
        <f>IF(N769="nulová",J769,0)</f>
        <v>0</v>
      </c>
      <c r="BJ769" s="19" t="s">
        <v>80</v>
      </c>
      <c r="BK769" s="227">
        <f>ROUND(I769*H769,2)</f>
        <v>0</v>
      </c>
      <c r="BL769" s="19" t="s">
        <v>342</v>
      </c>
      <c r="BM769" s="226" t="s">
        <v>1465</v>
      </c>
    </row>
    <row r="770" s="13" customFormat="1">
      <c r="A770" s="13"/>
      <c r="B770" s="233"/>
      <c r="C770" s="234"/>
      <c r="D770" s="235" t="s">
        <v>198</v>
      </c>
      <c r="E770" s="236" t="s">
        <v>19</v>
      </c>
      <c r="F770" s="237" t="s">
        <v>1050</v>
      </c>
      <c r="G770" s="234"/>
      <c r="H770" s="236" t="s">
        <v>19</v>
      </c>
      <c r="I770" s="238"/>
      <c r="J770" s="234"/>
      <c r="K770" s="234"/>
      <c r="L770" s="239"/>
      <c r="M770" s="240"/>
      <c r="N770" s="241"/>
      <c r="O770" s="241"/>
      <c r="P770" s="241"/>
      <c r="Q770" s="241"/>
      <c r="R770" s="241"/>
      <c r="S770" s="241"/>
      <c r="T770" s="242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43" t="s">
        <v>198</v>
      </c>
      <c r="AU770" s="243" t="s">
        <v>82</v>
      </c>
      <c r="AV770" s="13" t="s">
        <v>80</v>
      </c>
      <c r="AW770" s="13" t="s">
        <v>35</v>
      </c>
      <c r="AX770" s="13" t="s">
        <v>73</v>
      </c>
      <c r="AY770" s="243" t="s">
        <v>188</v>
      </c>
    </row>
    <row r="771" s="13" customFormat="1">
      <c r="A771" s="13"/>
      <c r="B771" s="233"/>
      <c r="C771" s="234"/>
      <c r="D771" s="235" t="s">
        <v>198</v>
      </c>
      <c r="E771" s="236" t="s">
        <v>19</v>
      </c>
      <c r="F771" s="237" t="s">
        <v>1453</v>
      </c>
      <c r="G771" s="234"/>
      <c r="H771" s="236" t="s">
        <v>19</v>
      </c>
      <c r="I771" s="238"/>
      <c r="J771" s="234"/>
      <c r="K771" s="234"/>
      <c r="L771" s="239"/>
      <c r="M771" s="240"/>
      <c r="N771" s="241"/>
      <c r="O771" s="241"/>
      <c r="P771" s="241"/>
      <c r="Q771" s="241"/>
      <c r="R771" s="241"/>
      <c r="S771" s="241"/>
      <c r="T771" s="242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3" t="s">
        <v>198</v>
      </c>
      <c r="AU771" s="243" t="s">
        <v>82</v>
      </c>
      <c r="AV771" s="13" t="s">
        <v>80</v>
      </c>
      <c r="AW771" s="13" t="s">
        <v>35</v>
      </c>
      <c r="AX771" s="13" t="s">
        <v>73</v>
      </c>
      <c r="AY771" s="243" t="s">
        <v>188</v>
      </c>
    </row>
    <row r="772" s="14" customFormat="1">
      <c r="A772" s="14"/>
      <c r="B772" s="244"/>
      <c r="C772" s="245"/>
      <c r="D772" s="235" t="s">
        <v>198</v>
      </c>
      <c r="E772" s="246" t="s">
        <v>19</v>
      </c>
      <c r="F772" s="247" t="s">
        <v>1205</v>
      </c>
      <c r="G772" s="245"/>
      <c r="H772" s="248">
        <v>8.9000000000000004</v>
      </c>
      <c r="I772" s="249"/>
      <c r="J772" s="245"/>
      <c r="K772" s="245"/>
      <c r="L772" s="250"/>
      <c r="M772" s="251"/>
      <c r="N772" s="252"/>
      <c r="O772" s="252"/>
      <c r="P772" s="252"/>
      <c r="Q772" s="252"/>
      <c r="R772" s="252"/>
      <c r="S772" s="252"/>
      <c r="T772" s="253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4" t="s">
        <v>198</v>
      </c>
      <c r="AU772" s="254" t="s">
        <v>82</v>
      </c>
      <c r="AV772" s="14" t="s">
        <v>82</v>
      </c>
      <c r="AW772" s="14" t="s">
        <v>35</v>
      </c>
      <c r="AX772" s="14" t="s">
        <v>73</v>
      </c>
      <c r="AY772" s="254" t="s">
        <v>188</v>
      </c>
    </row>
    <row r="773" s="15" customFormat="1">
      <c r="A773" s="15"/>
      <c r="B773" s="255"/>
      <c r="C773" s="256"/>
      <c r="D773" s="235" t="s">
        <v>198</v>
      </c>
      <c r="E773" s="257" t="s">
        <v>19</v>
      </c>
      <c r="F773" s="258" t="s">
        <v>229</v>
      </c>
      <c r="G773" s="256"/>
      <c r="H773" s="259">
        <v>8.9000000000000004</v>
      </c>
      <c r="I773" s="260"/>
      <c r="J773" s="256"/>
      <c r="K773" s="256"/>
      <c r="L773" s="261"/>
      <c r="M773" s="262"/>
      <c r="N773" s="263"/>
      <c r="O773" s="263"/>
      <c r="P773" s="263"/>
      <c r="Q773" s="263"/>
      <c r="R773" s="263"/>
      <c r="S773" s="263"/>
      <c r="T773" s="264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65" t="s">
        <v>198</v>
      </c>
      <c r="AU773" s="265" t="s">
        <v>82</v>
      </c>
      <c r="AV773" s="15" t="s">
        <v>135</v>
      </c>
      <c r="AW773" s="15" t="s">
        <v>35</v>
      </c>
      <c r="AX773" s="15" t="s">
        <v>80</v>
      </c>
      <c r="AY773" s="265" t="s">
        <v>188</v>
      </c>
    </row>
    <row r="774" s="2" customFormat="1" ht="24.15" customHeight="1">
      <c r="A774" s="40"/>
      <c r="B774" s="41"/>
      <c r="C774" s="272" t="s">
        <v>1466</v>
      </c>
      <c r="D774" s="272" t="s">
        <v>522</v>
      </c>
      <c r="E774" s="273" t="s">
        <v>1467</v>
      </c>
      <c r="F774" s="274" t="s">
        <v>1468</v>
      </c>
      <c r="G774" s="275" t="s">
        <v>243</v>
      </c>
      <c r="H774" s="276">
        <v>9.7899999999999991</v>
      </c>
      <c r="I774" s="277"/>
      <c r="J774" s="278">
        <f>ROUND(I774*H774,2)</f>
        <v>0</v>
      </c>
      <c r="K774" s="274" t="s">
        <v>415</v>
      </c>
      <c r="L774" s="279"/>
      <c r="M774" s="280" t="s">
        <v>19</v>
      </c>
      <c r="N774" s="281" t="s">
        <v>44</v>
      </c>
      <c r="O774" s="86"/>
      <c r="P774" s="224">
        <f>O774*H774</f>
        <v>0</v>
      </c>
      <c r="Q774" s="224">
        <v>0.0028999999999999998</v>
      </c>
      <c r="R774" s="224">
        <f>Q774*H774</f>
        <v>0.028390999999999996</v>
      </c>
      <c r="S774" s="224">
        <v>0</v>
      </c>
      <c r="T774" s="225">
        <f>S774*H774</f>
        <v>0</v>
      </c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R774" s="226" t="s">
        <v>630</v>
      </c>
      <c r="AT774" s="226" t="s">
        <v>522</v>
      </c>
      <c r="AU774" s="226" t="s">
        <v>82</v>
      </c>
      <c r="AY774" s="19" t="s">
        <v>188</v>
      </c>
      <c r="BE774" s="227">
        <f>IF(N774="základní",J774,0)</f>
        <v>0</v>
      </c>
      <c r="BF774" s="227">
        <f>IF(N774="snížená",J774,0)</f>
        <v>0</v>
      </c>
      <c r="BG774" s="227">
        <f>IF(N774="zákl. přenesená",J774,0)</f>
        <v>0</v>
      </c>
      <c r="BH774" s="227">
        <f>IF(N774="sníž. přenesená",J774,0)</f>
        <v>0</v>
      </c>
      <c r="BI774" s="227">
        <f>IF(N774="nulová",J774,0)</f>
        <v>0</v>
      </c>
      <c r="BJ774" s="19" t="s">
        <v>80</v>
      </c>
      <c r="BK774" s="227">
        <f>ROUND(I774*H774,2)</f>
        <v>0</v>
      </c>
      <c r="BL774" s="19" t="s">
        <v>342</v>
      </c>
      <c r="BM774" s="226" t="s">
        <v>1469</v>
      </c>
    </row>
    <row r="775" s="13" customFormat="1">
      <c r="A775" s="13"/>
      <c r="B775" s="233"/>
      <c r="C775" s="234"/>
      <c r="D775" s="235" t="s">
        <v>198</v>
      </c>
      <c r="E775" s="236" t="s">
        <v>19</v>
      </c>
      <c r="F775" s="237" t="s">
        <v>1050</v>
      </c>
      <c r="G775" s="234"/>
      <c r="H775" s="236" t="s">
        <v>19</v>
      </c>
      <c r="I775" s="238"/>
      <c r="J775" s="234"/>
      <c r="K775" s="234"/>
      <c r="L775" s="239"/>
      <c r="M775" s="240"/>
      <c r="N775" s="241"/>
      <c r="O775" s="241"/>
      <c r="P775" s="241"/>
      <c r="Q775" s="241"/>
      <c r="R775" s="241"/>
      <c r="S775" s="241"/>
      <c r="T775" s="24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3" t="s">
        <v>198</v>
      </c>
      <c r="AU775" s="243" t="s">
        <v>82</v>
      </c>
      <c r="AV775" s="13" t="s">
        <v>80</v>
      </c>
      <c r="AW775" s="13" t="s">
        <v>35</v>
      </c>
      <c r="AX775" s="13" t="s">
        <v>73</v>
      </c>
      <c r="AY775" s="243" t="s">
        <v>188</v>
      </c>
    </row>
    <row r="776" s="13" customFormat="1">
      <c r="A776" s="13"/>
      <c r="B776" s="233"/>
      <c r="C776" s="234"/>
      <c r="D776" s="235" t="s">
        <v>198</v>
      </c>
      <c r="E776" s="236" t="s">
        <v>19</v>
      </c>
      <c r="F776" s="237" t="s">
        <v>1453</v>
      </c>
      <c r="G776" s="234"/>
      <c r="H776" s="236" t="s">
        <v>19</v>
      </c>
      <c r="I776" s="238"/>
      <c r="J776" s="234"/>
      <c r="K776" s="234"/>
      <c r="L776" s="239"/>
      <c r="M776" s="240"/>
      <c r="N776" s="241"/>
      <c r="O776" s="241"/>
      <c r="P776" s="241"/>
      <c r="Q776" s="241"/>
      <c r="R776" s="241"/>
      <c r="S776" s="241"/>
      <c r="T776" s="242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43" t="s">
        <v>198</v>
      </c>
      <c r="AU776" s="243" t="s">
        <v>82</v>
      </c>
      <c r="AV776" s="13" t="s">
        <v>80</v>
      </c>
      <c r="AW776" s="13" t="s">
        <v>35</v>
      </c>
      <c r="AX776" s="13" t="s">
        <v>73</v>
      </c>
      <c r="AY776" s="243" t="s">
        <v>188</v>
      </c>
    </row>
    <row r="777" s="14" customFormat="1">
      <c r="A777" s="14"/>
      <c r="B777" s="244"/>
      <c r="C777" s="245"/>
      <c r="D777" s="235" t="s">
        <v>198</v>
      </c>
      <c r="E777" s="246" t="s">
        <v>19</v>
      </c>
      <c r="F777" s="247" t="s">
        <v>1205</v>
      </c>
      <c r="G777" s="245"/>
      <c r="H777" s="248">
        <v>8.9000000000000004</v>
      </c>
      <c r="I777" s="249"/>
      <c r="J777" s="245"/>
      <c r="K777" s="245"/>
      <c r="L777" s="250"/>
      <c r="M777" s="251"/>
      <c r="N777" s="252"/>
      <c r="O777" s="252"/>
      <c r="P777" s="252"/>
      <c r="Q777" s="252"/>
      <c r="R777" s="252"/>
      <c r="S777" s="252"/>
      <c r="T777" s="253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54" t="s">
        <v>198</v>
      </c>
      <c r="AU777" s="254" t="s">
        <v>82</v>
      </c>
      <c r="AV777" s="14" t="s">
        <v>82</v>
      </c>
      <c r="AW777" s="14" t="s">
        <v>35</v>
      </c>
      <c r="AX777" s="14" t="s">
        <v>73</v>
      </c>
      <c r="AY777" s="254" t="s">
        <v>188</v>
      </c>
    </row>
    <row r="778" s="15" customFormat="1">
      <c r="A778" s="15"/>
      <c r="B778" s="255"/>
      <c r="C778" s="256"/>
      <c r="D778" s="235" t="s">
        <v>198</v>
      </c>
      <c r="E778" s="257" t="s">
        <v>19</v>
      </c>
      <c r="F778" s="258" t="s">
        <v>229</v>
      </c>
      <c r="G778" s="256"/>
      <c r="H778" s="259">
        <v>8.9000000000000004</v>
      </c>
      <c r="I778" s="260"/>
      <c r="J778" s="256"/>
      <c r="K778" s="256"/>
      <c r="L778" s="261"/>
      <c r="M778" s="262"/>
      <c r="N778" s="263"/>
      <c r="O778" s="263"/>
      <c r="P778" s="263"/>
      <c r="Q778" s="263"/>
      <c r="R778" s="263"/>
      <c r="S778" s="263"/>
      <c r="T778" s="264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T778" s="265" t="s">
        <v>198</v>
      </c>
      <c r="AU778" s="265" t="s">
        <v>82</v>
      </c>
      <c r="AV778" s="15" t="s">
        <v>135</v>
      </c>
      <c r="AW778" s="15" t="s">
        <v>35</v>
      </c>
      <c r="AX778" s="15" t="s">
        <v>80</v>
      </c>
      <c r="AY778" s="265" t="s">
        <v>188</v>
      </c>
    </row>
    <row r="779" s="14" customFormat="1">
      <c r="A779" s="14"/>
      <c r="B779" s="244"/>
      <c r="C779" s="245"/>
      <c r="D779" s="235" t="s">
        <v>198</v>
      </c>
      <c r="E779" s="245"/>
      <c r="F779" s="247" t="s">
        <v>1470</v>
      </c>
      <c r="G779" s="245"/>
      <c r="H779" s="248">
        <v>9.7899999999999991</v>
      </c>
      <c r="I779" s="249"/>
      <c r="J779" s="245"/>
      <c r="K779" s="245"/>
      <c r="L779" s="250"/>
      <c r="M779" s="251"/>
      <c r="N779" s="252"/>
      <c r="O779" s="252"/>
      <c r="P779" s="252"/>
      <c r="Q779" s="252"/>
      <c r="R779" s="252"/>
      <c r="S779" s="252"/>
      <c r="T779" s="253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254" t="s">
        <v>198</v>
      </c>
      <c r="AU779" s="254" t="s">
        <v>82</v>
      </c>
      <c r="AV779" s="14" t="s">
        <v>82</v>
      </c>
      <c r="AW779" s="14" t="s">
        <v>4</v>
      </c>
      <c r="AX779" s="14" t="s">
        <v>80</v>
      </c>
      <c r="AY779" s="254" t="s">
        <v>188</v>
      </c>
    </row>
    <row r="780" s="2" customFormat="1" ht="16.5" customHeight="1">
      <c r="A780" s="40"/>
      <c r="B780" s="41"/>
      <c r="C780" s="215" t="s">
        <v>1471</v>
      </c>
      <c r="D780" s="215" t="s">
        <v>190</v>
      </c>
      <c r="E780" s="216" t="s">
        <v>1472</v>
      </c>
      <c r="F780" s="217" t="s">
        <v>1473</v>
      </c>
      <c r="G780" s="218" t="s">
        <v>501</v>
      </c>
      <c r="H780" s="219">
        <v>26.699999999999999</v>
      </c>
      <c r="I780" s="220"/>
      <c r="J780" s="221">
        <f>ROUND(I780*H780,2)</f>
        <v>0</v>
      </c>
      <c r="K780" s="217" t="s">
        <v>415</v>
      </c>
      <c r="L780" s="46"/>
      <c r="M780" s="222" t="s">
        <v>19</v>
      </c>
      <c r="N780" s="223" t="s">
        <v>44</v>
      </c>
      <c r="O780" s="86"/>
      <c r="P780" s="224">
        <f>O780*H780</f>
        <v>0</v>
      </c>
      <c r="Q780" s="224">
        <v>0</v>
      </c>
      <c r="R780" s="224">
        <f>Q780*H780</f>
        <v>0</v>
      </c>
      <c r="S780" s="224">
        <v>0</v>
      </c>
      <c r="T780" s="225">
        <f>S780*H780</f>
        <v>0</v>
      </c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R780" s="226" t="s">
        <v>342</v>
      </c>
      <c r="AT780" s="226" t="s">
        <v>190</v>
      </c>
      <c r="AU780" s="226" t="s">
        <v>82</v>
      </c>
      <c r="AY780" s="19" t="s">
        <v>188</v>
      </c>
      <c r="BE780" s="227">
        <f>IF(N780="základní",J780,0)</f>
        <v>0</v>
      </c>
      <c r="BF780" s="227">
        <f>IF(N780="snížená",J780,0)</f>
        <v>0</v>
      </c>
      <c r="BG780" s="227">
        <f>IF(N780="zákl. přenesená",J780,0)</f>
        <v>0</v>
      </c>
      <c r="BH780" s="227">
        <f>IF(N780="sníž. přenesená",J780,0)</f>
        <v>0</v>
      </c>
      <c r="BI780" s="227">
        <f>IF(N780="nulová",J780,0)</f>
        <v>0</v>
      </c>
      <c r="BJ780" s="19" t="s">
        <v>80</v>
      </c>
      <c r="BK780" s="227">
        <f>ROUND(I780*H780,2)</f>
        <v>0</v>
      </c>
      <c r="BL780" s="19" t="s">
        <v>342</v>
      </c>
      <c r="BM780" s="226" t="s">
        <v>1474</v>
      </c>
    </row>
    <row r="781" s="13" customFormat="1">
      <c r="A781" s="13"/>
      <c r="B781" s="233"/>
      <c r="C781" s="234"/>
      <c r="D781" s="235" t="s">
        <v>198</v>
      </c>
      <c r="E781" s="236" t="s">
        <v>19</v>
      </c>
      <c r="F781" s="237" t="s">
        <v>1050</v>
      </c>
      <c r="G781" s="234"/>
      <c r="H781" s="236" t="s">
        <v>19</v>
      </c>
      <c r="I781" s="238"/>
      <c r="J781" s="234"/>
      <c r="K781" s="234"/>
      <c r="L781" s="239"/>
      <c r="M781" s="240"/>
      <c r="N781" s="241"/>
      <c r="O781" s="241"/>
      <c r="P781" s="241"/>
      <c r="Q781" s="241"/>
      <c r="R781" s="241"/>
      <c r="S781" s="241"/>
      <c r="T781" s="242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43" t="s">
        <v>198</v>
      </c>
      <c r="AU781" s="243" t="s">
        <v>82</v>
      </c>
      <c r="AV781" s="13" t="s">
        <v>80</v>
      </c>
      <c r="AW781" s="13" t="s">
        <v>35</v>
      </c>
      <c r="AX781" s="13" t="s">
        <v>73</v>
      </c>
      <c r="AY781" s="243" t="s">
        <v>188</v>
      </c>
    </row>
    <row r="782" s="13" customFormat="1">
      <c r="A782" s="13"/>
      <c r="B782" s="233"/>
      <c r="C782" s="234"/>
      <c r="D782" s="235" t="s">
        <v>198</v>
      </c>
      <c r="E782" s="236" t="s">
        <v>19</v>
      </c>
      <c r="F782" s="237" t="s">
        <v>1453</v>
      </c>
      <c r="G782" s="234"/>
      <c r="H782" s="236" t="s">
        <v>19</v>
      </c>
      <c r="I782" s="238"/>
      <c r="J782" s="234"/>
      <c r="K782" s="234"/>
      <c r="L782" s="239"/>
      <c r="M782" s="240"/>
      <c r="N782" s="241"/>
      <c r="O782" s="241"/>
      <c r="P782" s="241"/>
      <c r="Q782" s="241"/>
      <c r="R782" s="241"/>
      <c r="S782" s="241"/>
      <c r="T782" s="242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43" t="s">
        <v>198</v>
      </c>
      <c r="AU782" s="243" t="s">
        <v>82</v>
      </c>
      <c r="AV782" s="13" t="s">
        <v>80</v>
      </c>
      <c r="AW782" s="13" t="s">
        <v>35</v>
      </c>
      <c r="AX782" s="13" t="s">
        <v>73</v>
      </c>
      <c r="AY782" s="243" t="s">
        <v>188</v>
      </c>
    </row>
    <row r="783" s="14" customFormat="1">
      <c r="A783" s="14"/>
      <c r="B783" s="244"/>
      <c r="C783" s="245"/>
      <c r="D783" s="235" t="s">
        <v>198</v>
      </c>
      <c r="E783" s="246" t="s">
        <v>19</v>
      </c>
      <c r="F783" s="247" t="s">
        <v>1475</v>
      </c>
      <c r="G783" s="245"/>
      <c r="H783" s="248">
        <v>26.699999999999999</v>
      </c>
      <c r="I783" s="249"/>
      <c r="J783" s="245"/>
      <c r="K783" s="245"/>
      <c r="L783" s="250"/>
      <c r="M783" s="251"/>
      <c r="N783" s="252"/>
      <c r="O783" s="252"/>
      <c r="P783" s="252"/>
      <c r="Q783" s="252"/>
      <c r="R783" s="252"/>
      <c r="S783" s="252"/>
      <c r="T783" s="253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4" t="s">
        <v>198</v>
      </c>
      <c r="AU783" s="254" t="s">
        <v>82</v>
      </c>
      <c r="AV783" s="14" t="s">
        <v>82</v>
      </c>
      <c r="AW783" s="14" t="s">
        <v>35</v>
      </c>
      <c r="AX783" s="14" t="s">
        <v>73</v>
      </c>
      <c r="AY783" s="254" t="s">
        <v>188</v>
      </c>
    </row>
    <row r="784" s="15" customFormat="1">
      <c r="A784" s="15"/>
      <c r="B784" s="255"/>
      <c r="C784" s="256"/>
      <c r="D784" s="235" t="s">
        <v>198</v>
      </c>
      <c r="E784" s="257" t="s">
        <v>19</v>
      </c>
      <c r="F784" s="258" t="s">
        <v>229</v>
      </c>
      <c r="G784" s="256"/>
      <c r="H784" s="259">
        <v>26.699999999999999</v>
      </c>
      <c r="I784" s="260"/>
      <c r="J784" s="256"/>
      <c r="K784" s="256"/>
      <c r="L784" s="261"/>
      <c r="M784" s="262"/>
      <c r="N784" s="263"/>
      <c r="O784" s="263"/>
      <c r="P784" s="263"/>
      <c r="Q784" s="263"/>
      <c r="R784" s="263"/>
      <c r="S784" s="263"/>
      <c r="T784" s="264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T784" s="265" t="s">
        <v>198</v>
      </c>
      <c r="AU784" s="265" t="s">
        <v>82</v>
      </c>
      <c r="AV784" s="15" t="s">
        <v>135</v>
      </c>
      <c r="AW784" s="15" t="s">
        <v>35</v>
      </c>
      <c r="AX784" s="15" t="s">
        <v>80</v>
      </c>
      <c r="AY784" s="265" t="s">
        <v>188</v>
      </c>
    </row>
    <row r="785" s="2" customFormat="1" ht="16.5" customHeight="1">
      <c r="A785" s="40"/>
      <c r="B785" s="41"/>
      <c r="C785" s="272" t="s">
        <v>1476</v>
      </c>
      <c r="D785" s="272" t="s">
        <v>522</v>
      </c>
      <c r="E785" s="273" t="s">
        <v>1477</v>
      </c>
      <c r="F785" s="274" t="s">
        <v>1478</v>
      </c>
      <c r="G785" s="275" t="s">
        <v>501</v>
      </c>
      <c r="H785" s="276">
        <v>27.234000000000002</v>
      </c>
      <c r="I785" s="277"/>
      <c r="J785" s="278">
        <f>ROUND(I785*H785,2)</f>
        <v>0</v>
      </c>
      <c r="K785" s="274" t="s">
        <v>415</v>
      </c>
      <c r="L785" s="279"/>
      <c r="M785" s="280" t="s">
        <v>19</v>
      </c>
      <c r="N785" s="281" t="s">
        <v>44</v>
      </c>
      <c r="O785" s="86"/>
      <c r="P785" s="224">
        <f>O785*H785</f>
        <v>0</v>
      </c>
      <c r="Q785" s="224">
        <v>5.0000000000000002E-05</v>
      </c>
      <c r="R785" s="224">
        <f>Q785*H785</f>
        <v>0.0013617000000000002</v>
      </c>
      <c r="S785" s="224">
        <v>0</v>
      </c>
      <c r="T785" s="225">
        <f>S785*H785</f>
        <v>0</v>
      </c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R785" s="226" t="s">
        <v>630</v>
      </c>
      <c r="AT785" s="226" t="s">
        <v>522</v>
      </c>
      <c r="AU785" s="226" t="s">
        <v>82</v>
      </c>
      <c r="AY785" s="19" t="s">
        <v>188</v>
      </c>
      <c r="BE785" s="227">
        <f>IF(N785="základní",J785,0)</f>
        <v>0</v>
      </c>
      <c r="BF785" s="227">
        <f>IF(N785="snížená",J785,0)</f>
        <v>0</v>
      </c>
      <c r="BG785" s="227">
        <f>IF(N785="zákl. přenesená",J785,0)</f>
        <v>0</v>
      </c>
      <c r="BH785" s="227">
        <f>IF(N785="sníž. přenesená",J785,0)</f>
        <v>0</v>
      </c>
      <c r="BI785" s="227">
        <f>IF(N785="nulová",J785,0)</f>
        <v>0</v>
      </c>
      <c r="BJ785" s="19" t="s">
        <v>80</v>
      </c>
      <c r="BK785" s="227">
        <f>ROUND(I785*H785,2)</f>
        <v>0</v>
      </c>
      <c r="BL785" s="19" t="s">
        <v>342</v>
      </c>
      <c r="BM785" s="226" t="s">
        <v>1479</v>
      </c>
    </row>
    <row r="786" s="13" customFormat="1">
      <c r="A786" s="13"/>
      <c r="B786" s="233"/>
      <c r="C786" s="234"/>
      <c r="D786" s="235" t="s">
        <v>198</v>
      </c>
      <c r="E786" s="236" t="s">
        <v>19</v>
      </c>
      <c r="F786" s="237" t="s">
        <v>1050</v>
      </c>
      <c r="G786" s="234"/>
      <c r="H786" s="236" t="s">
        <v>19</v>
      </c>
      <c r="I786" s="238"/>
      <c r="J786" s="234"/>
      <c r="K786" s="234"/>
      <c r="L786" s="239"/>
      <c r="M786" s="240"/>
      <c r="N786" s="241"/>
      <c r="O786" s="241"/>
      <c r="P786" s="241"/>
      <c r="Q786" s="241"/>
      <c r="R786" s="241"/>
      <c r="S786" s="241"/>
      <c r="T786" s="242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43" t="s">
        <v>198</v>
      </c>
      <c r="AU786" s="243" t="s">
        <v>82</v>
      </c>
      <c r="AV786" s="13" t="s">
        <v>80</v>
      </c>
      <c r="AW786" s="13" t="s">
        <v>35</v>
      </c>
      <c r="AX786" s="13" t="s">
        <v>73</v>
      </c>
      <c r="AY786" s="243" t="s">
        <v>188</v>
      </c>
    </row>
    <row r="787" s="13" customFormat="1">
      <c r="A787" s="13"/>
      <c r="B787" s="233"/>
      <c r="C787" s="234"/>
      <c r="D787" s="235" t="s">
        <v>198</v>
      </c>
      <c r="E787" s="236" t="s">
        <v>19</v>
      </c>
      <c r="F787" s="237" t="s">
        <v>1453</v>
      </c>
      <c r="G787" s="234"/>
      <c r="H787" s="236" t="s">
        <v>19</v>
      </c>
      <c r="I787" s="238"/>
      <c r="J787" s="234"/>
      <c r="K787" s="234"/>
      <c r="L787" s="239"/>
      <c r="M787" s="240"/>
      <c r="N787" s="241"/>
      <c r="O787" s="241"/>
      <c r="P787" s="241"/>
      <c r="Q787" s="241"/>
      <c r="R787" s="241"/>
      <c r="S787" s="241"/>
      <c r="T787" s="242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3" t="s">
        <v>198</v>
      </c>
      <c r="AU787" s="243" t="s">
        <v>82</v>
      </c>
      <c r="AV787" s="13" t="s">
        <v>80</v>
      </c>
      <c r="AW787" s="13" t="s">
        <v>35</v>
      </c>
      <c r="AX787" s="13" t="s">
        <v>73</v>
      </c>
      <c r="AY787" s="243" t="s">
        <v>188</v>
      </c>
    </row>
    <row r="788" s="14" customFormat="1">
      <c r="A788" s="14"/>
      <c r="B788" s="244"/>
      <c r="C788" s="245"/>
      <c r="D788" s="235" t="s">
        <v>198</v>
      </c>
      <c r="E788" s="246" t="s">
        <v>19</v>
      </c>
      <c r="F788" s="247" t="s">
        <v>1475</v>
      </c>
      <c r="G788" s="245"/>
      <c r="H788" s="248">
        <v>26.699999999999999</v>
      </c>
      <c r="I788" s="249"/>
      <c r="J788" s="245"/>
      <c r="K788" s="245"/>
      <c r="L788" s="250"/>
      <c r="M788" s="251"/>
      <c r="N788" s="252"/>
      <c r="O788" s="252"/>
      <c r="P788" s="252"/>
      <c r="Q788" s="252"/>
      <c r="R788" s="252"/>
      <c r="S788" s="252"/>
      <c r="T788" s="253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4" t="s">
        <v>198</v>
      </c>
      <c r="AU788" s="254" t="s">
        <v>82</v>
      </c>
      <c r="AV788" s="14" t="s">
        <v>82</v>
      </c>
      <c r="AW788" s="14" t="s">
        <v>35</v>
      </c>
      <c r="AX788" s="14" t="s">
        <v>73</v>
      </c>
      <c r="AY788" s="254" t="s">
        <v>188</v>
      </c>
    </row>
    <row r="789" s="15" customFormat="1">
      <c r="A789" s="15"/>
      <c r="B789" s="255"/>
      <c r="C789" s="256"/>
      <c r="D789" s="235" t="s">
        <v>198</v>
      </c>
      <c r="E789" s="257" t="s">
        <v>19</v>
      </c>
      <c r="F789" s="258" t="s">
        <v>229</v>
      </c>
      <c r="G789" s="256"/>
      <c r="H789" s="259">
        <v>26.699999999999999</v>
      </c>
      <c r="I789" s="260"/>
      <c r="J789" s="256"/>
      <c r="K789" s="256"/>
      <c r="L789" s="261"/>
      <c r="M789" s="262"/>
      <c r="N789" s="263"/>
      <c r="O789" s="263"/>
      <c r="P789" s="263"/>
      <c r="Q789" s="263"/>
      <c r="R789" s="263"/>
      <c r="S789" s="263"/>
      <c r="T789" s="264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T789" s="265" t="s">
        <v>198</v>
      </c>
      <c r="AU789" s="265" t="s">
        <v>82</v>
      </c>
      <c r="AV789" s="15" t="s">
        <v>135</v>
      </c>
      <c r="AW789" s="15" t="s">
        <v>35</v>
      </c>
      <c r="AX789" s="15" t="s">
        <v>80</v>
      </c>
      <c r="AY789" s="265" t="s">
        <v>188</v>
      </c>
    </row>
    <row r="790" s="14" customFormat="1">
      <c r="A790" s="14"/>
      <c r="B790" s="244"/>
      <c r="C790" s="245"/>
      <c r="D790" s="235" t="s">
        <v>198</v>
      </c>
      <c r="E790" s="245"/>
      <c r="F790" s="247" t="s">
        <v>1480</v>
      </c>
      <c r="G790" s="245"/>
      <c r="H790" s="248">
        <v>27.234000000000002</v>
      </c>
      <c r="I790" s="249"/>
      <c r="J790" s="245"/>
      <c r="K790" s="245"/>
      <c r="L790" s="250"/>
      <c r="M790" s="251"/>
      <c r="N790" s="252"/>
      <c r="O790" s="252"/>
      <c r="P790" s="252"/>
      <c r="Q790" s="252"/>
      <c r="R790" s="252"/>
      <c r="S790" s="252"/>
      <c r="T790" s="253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4" t="s">
        <v>198</v>
      </c>
      <c r="AU790" s="254" t="s">
        <v>82</v>
      </c>
      <c r="AV790" s="14" t="s">
        <v>82</v>
      </c>
      <c r="AW790" s="14" t="s">
        <v>4</v>
      </c>
      <c r="AX790" s="14" t="s">
        <v>80</v>
      </c>
      <c r="AY790" s="254" t="s">
        <v>188</v>
      </c>
    </row>
    <row r="791" s="2" customFormat="1" ht="24.15" customHeight="1">
      <c r="A791" s="40"/>
      <c r="B791" s="41"/>
      <c r="C791" s="215" t="s">
        <v>1481</v>
      </c>
      <c r="D791" s="215" t="s">
        <v>190</v>
      </c>
      <c r="E791" s="216" t="s">
        <v>1482</v>
      </c>
      <c r="F791" s="217" t="s">
        <v>1483</v>
      </c>
      <c r="G791" s="218" t="s">
        <v>460</v>
      </c>
      <c r="H791" s="266"/>
      <c r="I791" s="220"/>
      <c r="J791" s="221">
        <f>ROUND(I791*H791,2)</f>
        <v>0</v>
      </c>
      <c r="K791" s="217" t="s">
        <v>415</v>
      </c>
      <c r="L791" s="46"/>
      <c r="M791" s="222" t="s">
        <v>19</v>
      </c>
      <c r="N791" s="223" t="s">
        <v>44</v>
      </c>
      <c r="O791" s="86"/>
      <c r="P791" s="224">
        <f>O791*H791</f>
        <v>0</v>
      </c>
      <c r="Q791" s="224">
        <v>0</v>
      </c>
      <c r="R791" s="224">
        <f>Q791*H791</f>
        <v>0</v>
      </c>
      <c r="S791" s="224">
        <v>0</v>
      </c>
      <c r="T791" s="225">
        <f>S791*H791</f>
        <v>0</v>
      </c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R791" s="226" t="s">
        <v>342</v>
      </c>
      <c r="AT791" s="226" t="s">
        <v>190</v>
      </c>
      <c r="AU791" s="226" t="s">
        <v>82</v>
      </c>
      <c r="AY791" s="19" t="s">
        <v>188</v>
      </c>
      <c r="BE791" s="227">
        <f>IF(N791="základní",J791,0)</f>
        <v>0</v>
      </c>
      <c r="BF791" s="227">
        <f>IF(N791="snížená",J791,0)</f>
        <v>0</v>
      </c>
      <c r="BG791" s="227">
        <f>IF(N791="zákl. přenesená",J791,0)</f>
        <v>0</v>
      </c>
      <c r="BH791" s="227">
        <f>IF(N791="sníž. přenesená",J791,0)</f>
        <v>0</v>
      </c>
      <c r="BI791" s="227">
        <f>IF(N791="nulová",J791,0)</f>
        <v>0</v>
      </c>
      <c r="BJ791" s="19" t="s">
        <v>80</v>
      </c>
      <c r="BK791" s="227">
        <f>ROUND(I791*H791,2)</f>
        <v>0</v>
      </c>
      <c r="BL791" s="19" t="s">
        <v>342</v>
      </c>
      <c r="BM791" s="226" t="s">
        <v>1484</v>
      </c>
    </row>
    <row r="792" s="12" customFormat="1" ht="22.8" customHeight="1">
      <c r="A792" s="12"/>
      <c r="B792" s="199"/>
      <c r="C792" s="200"/>
      <c r="D792" s="201" t="s">
        <v>72</v>
      </c>
      <c r="E792" s="213" t="s">
        <v>1485</v>
      </c>
      <c r="F792" s="213" t="s">
        <v>1486</v>
      </c>
      <c r="G792" s="200"/>
      <c r="H792" s="200"/>
      <c r="I792" s="203"/>
      <c r="J792" s="214">
        <f>BK792</f>
        <v>0</v>
      </c>
      <c r="K792" s="200"/>
      <c r="L792" s="205"/>
      <c r="M792" s="206"/>
      <c r="N792" s="207"/>
      <c r="O792" s="207"/>
      <c r="P792" s="208">
        <f>SUM(P793:P843)</f>
        <v>0</v>
      </c>
      <c r="Q792" s="207"/>
      <c r="R792" s="208">
        <f>SUM(R793:R843)</f>
        <v>0.14329432</v>
      </c>
      <c r="S792" s="207"/>
      <c r="T792" s="209">
        <f>SUM(T793:T843)</f>
        <v>0</v>
      </c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R792" s="210" t="s">
        <v>82</v>
      </c>
      <c r="AT792" s="211" t="s">
        <v>72</v>
      </c>
      <c r="AU792" s="211" t="s">
        <v>80</v>
      </c>
      <c r="AY792" s="210" t="s">
        <v>188</v>
      </c>
      <c r="BK792" s="212">
        <f>SUM(BK793:BK843)</f>
        <v>0</v>
      </c>
    </row>
    <row r="793" s="2" customFormat="1" ht="24.15" customHeight="1">
      <c r="A793" s="40"/>
      <c r="B793" s="41"/>
      <c r="C793" s="215" t="s">
        <v>1487</v>
      </c>
      <c r="D793" s="215" t="s">
        <v>190</v>
      </c>
      <c r="E793" s="216" t="s">
        <v>1488</v>
      </c>
      <c r="F793" s="217" t="s">
        <v>1489</v>
      </c>
      <c r="G793" s="218" t="s">
        <v>243</v>
      </c>
      <c r="H793" s="219">
        <v>496.404</v>
      </c>
      <c r="I793" s="220"/>
      <c r="J793" s="221">
        <f>ROUND(I793*H793,2)</f>
        <v>0</v>
      </c>
      <c r="K793" s="217" t="s">
        <v>194</v>
      </c>
      <c r="L793" s="46"/>
      <c r="M793" s="222" t="s">
        <v>19</v>
      </c>
      <c r="N793" s="223" t="s">
        <v>44</v>
      </c>
      <c r="O793" s="86"/>
      <c r="P793" s="224">
        <f>O793*H793</f>
        <v>0</v>
      </c>
      <c r="Q793" s="224">
        <v>0.00025999999999999998</v>
      </c>
      <c r="R793" s="224">
        <f>Q793*H793</f>
        <v>0.12906503999999999</v>
      </c>
      <c r="S793" s="224">
        <v>0</v>
      </c>
      <c r="T793" s="225">
        <f>S793*H793</f>
        <v>0</v>
      </c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R793" s="226" t="s">
        <v>342</v>
      </c>
      <c r="AT793" s="226" t="s">
        <v>190</v>
      </c>
      <c r="AU793" s="226" t="s">
        <v>82</v>
      </c>
      <c r="AY793" s="19" t="s">
        <v>188</v>
      </c>
      <c r="BE793" s="227">
        <f>IF(N793="základní",J793,0)</f>
        <v>0</v>
      </c>
      <c r="BF793" s="227">
        <f>IF(N793="snížená",J793,0)</f>
        <v>0</v>
      </c>
      <c r="BG793" s="227">
        <f>IF(N793="zákl. přenesená",J793,0)</f>
        <v>0</v>
      </c>
      <c r="BH793" s="227">
        <f>IF(N793="sníž. přenesená",J793,0)</f>
        <v>0</v>
      </c>
      <c r="BI793" s="227">
        <f>IF(N793="nulová",J793,0)</f>
        <v>0</v>
      </c>
      <c r="BJ793" s="19" t="s">
        <v>80</v>
      </c>
      <c r="BK793" s="227">
        <f>ROUND(I793*H793,2)</f>
        <v>0</v>
      </c>
      <c r="BL793" s="19" t="s">
        <v>342</v>
      </c>
      <c r="BM793" s="226" t="s">
        <v>1490</v>
      </c>
    </row>
    <row r="794" s="2" customFormat="1">
      <c r="A794" s="40"/>
      <c r="B794" s="41"/>
      <c r="C794" s="42"/>
      <c r="D794" s="228" t="s">
        <v>196</v>
      </c>
      <c r="E794" s="42"/>
      <c r="F794" s="229" t="s">
        <v>1491</v>
      </c>
      <c r="G794" s="42"/>
      <c r="H794" s="42"/>
      <c r="I794" s="230"/>
      <c r="J794" s="42"/>
      <c r="K794" s="42"/>
      <c r="L794" s="46"/>
      <c r="M794" s="231"/>
      <c r="N794" s="232"/>
      <c r="O794" s="86"/>
      <c r="P794" s="86"/>
      <c r="Q794" s="86"/>
      <c r="R794" s="86"/>
      <c r="S794" s="86"/>
      <c r="T794" s="87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T794" s="19" t="s">
        <v>196</v>
      </c>
      <c r="AU794" s="19" t="s">
        <v>82</v>
      </c>
    </row>
    <row r="795" s="13" customFormat="1">
      <c r="A795" s="13"/>
      <c r="B795" s="233"/>
      <c r="C795" s="234"/>
      <c r="D795" s="235" t="s">
        <v>198</v>
      </c>
      <c r="E795" s="236" t="s">
        <v>19</v>
      </c>
      <c r="F795" s="237" t="s">
        <v>1195</v>
      </c>
      <c r="G795" s="234"/>
      <c r="H795" s="236" t="s">
        <v>19</v>
      </c>
      <c r="I795" s="238"/>
      <c r="J795" s="234"/>
      <c r="K795" s="234"/>
      <c r="L795" s="239"/>
      <c r="M795" s="240"/>
      <c r="N795" s="241"/>
      <c r="O795" s="241"/>
      <c r="P795" s="241"/>
      <c r="Q795" s="241"/>
      <c r="R795" s="241"/>
      <c r="S795" s="241"/>
      <c r="T795" s="242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3" t="s">
        <v>198</v>
      </c>
      <c r="AU795" s="243" t="s">
        <v>82</v>
      </c>
      <c r="AV795" s="13" t="s">
        <v>80</v>
      </c>
      <c r="AW795" s="13" t="s">
        <v>35</v>
      </c>
      <c r="AX795" s="13" t="s">
        <v>73</v>
      </c>
      <c r="AY795" s="243" t="s">
        <v>188</v>
      </c>
    </row>
    <row r="796" s="13" customFormat="1">
      <c r="A796" s="13"/>
      <c r="B796" s="233"/>
      <c r="C796" s="234"/>
      <c r="D796" s="235" t="s">
        <v>198</v>
      </c>
      <c r="E796" s="236" t="s">
        <v>19</v>
      </c>
      <c r="F796" s="237" t="s">
        <v>1492</v>
      </c>
      <c r="G796" s="234"/>
      <c r="H796" s="236" t="s">
        <v>19</v>
      </c>
      <c r="I796" s="238"/>
      <c r="J796" s="234"/>
      <c r="K796" s="234"/>
      <c r="L796" s="239"/>
      <c r="M796" s="240"/>
      <c r="N796" s="241"/>
      <c r="O796" s="241"/>
      <c r="P796" s="241"/>
      <c r="Q796" s="241"/>
      <c r="R796" s="241"/>
      <c r="S796" s="241"/>
      <c r="T796" s="242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43" t="s">
        <v>198</v>
      </c>
      <c r="AU796" s="243" t="s">
        <v>82</v>
      </c>
      <c r="AV796" s="13" t="s">
        <v>80</v>
      </c>
      <c r="AW796" s="13" t="s">
        <v>35</v>
      </c>
      <c r="AX796" s="13" t="s">
        <v>73</v>
      </c>
      <c r="AY796" s="243" t="s">
        <v>188</v>
      </c>
    </row>
    <row r="797" s="14" customFormat="1">
      <c r="A797" s="14"/>
      <c r="B797" s="244"/>
      <c r="C797" s="245"/>
      <c r="D797" s="235" t="s">
        <v>198</v>
      </c>
      <c r="E797" s="246" t="s">
        <v>19</v>
      </c>
      <c r="F797" s="247" t="s">
        <v>1493</v>
      </c>
      <c r="G797" s="245"/>
      <c r="H797" s="248">
        <v>50.880000000000003</v>
      </c>
      <c r="I797" s="249"/>
      <c r="J797" s="245"/>
      <c r="K797" s="245"/>
      <c r="L797" s="250"/>
      <c r="M797" s="251"/>
      <c r="N797" s="252"/>
      <c r="O797" s="252"/>
      <c r="P797" s="252"/>
      <c r="Q797" s="252"/>
      <c r="R797" s="252"/>
      <c r="S797" s="252"/>
      <c r="T797" s="253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54" t="s">
        <v>198</v>
      </c>
      <c r="AU797" s="254" t="s">
        <v>82</v>
      </c>
      <c r="AV797" s="14" t="s">
        <v>82</v>
      </c>
      <c r="AW797" s="14" t="s">
        <v>35</v>
      </c>
      <c r="AX797" s="14" t="s">
        <v>73</v>
      </c>
      <c r="AY797" s="254" t="s">
        <v>188</v>
      </c>
    </row>
    <row r="798" s="14" customFormat="1">
      <c r="A798" s="14"/>
      <c r="B798" s="244"/>
      <c r="C798" s="245"/>
      <c r="D798" s="235" t="s">
        <v>198</v>
      </c>
      <c r="E798" s="246" t="s">
        <v>19</v>
      </c>
      <c r="F798" s="247" t="s">
        <v>1494</v>
      </c>
      <c r="G798" s="245"/>
      <c r="H798" s="248">
        <v>-10.885</v>
      </c>
      <c r="I798" s="249"/>
      <c r="J798" s="245"/>
      <c r="K798" s="245"/>
      <c r="L798" s="250"/>
      <c r="M798" s="251"/>
      <c r="N798" s="252"/>
      <c r="O798" s="252"/>
      <c r="P798" s="252"/>
      <c r="Q798" s="252"/>
      <c r="R798" s="252"/>
      <c r="S798" s="252"/>
      <c r="T798" s="253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4" t="s">
        <v>198</v>
      </c>
      <c r="AU798" s="254" t="s">
        <v>82</v>
      </c>
      <c r="AV798" s="14" t="s">
        <v>82</v>
      </c>
      <c r="AW798" s="14" t="s">
        <v>35</v>
      </c>
      <c r="AX798" s="14" t="s">
        <v>73</v>
      </c>
      <c r="AY798" s="254" t="s">
        <v>188</v>
      </c>
    </row>
    <row r="799" s="14" customFormat="1">
      <c r="A799" s="14"/>
      <c r="B799" s="244"/>
      <c r="C799" s="245"/>
      <c r="D799" s="235" t="s">
        <v>198</v>
      </c>
      <c r="E799" s="246" t="s">
        <v>19</v>
      </c>
      <c r="F799" s="247" t="s">
        <v>1495</v>
      </c>
      <c r="G799" s="245"/>
      <c r="H799" s="248">
        <v>10.699999999999999</v>
      </c>
      <c r="I799" s="249"/>
      <c r="J799" s="245"/>
      <c r="K799" s="245"/>
      <c r="L799" s="250"/>
      <c r="M799" s="251"/>
      <c r="N799" s="252"/>
      <c r="O799" s="252"/>
      <c r="P799" s="252"/>
      <c r="Q799" s="252"/>
      <c r="R799" s="252"/>
      <c r="S799" s="252"/>
      <c r="T799" s="253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4" t="s">
        <v>198</v>
      </c>
      <c r="AU799" s="254" t="s">
        <v>82</v>
      </c>
      <c r="AV799" s="14" t="s">
        <v>82</v>
      </c>
      <c r="AW799" s="14" t="s">
        <v>35</v>
      </c>
      <c r="AX799" s="14" t="s">
        <v>73</v>
      </c>
      <c r="AY799" s="254" t="s">
        <v>188</v>
      </c>
    </row>
    <row r="800" s="13" customFormat="1">
      <c r="A800" s="13"/>
      <c r="B800" s="233"/>
      <c r="C800" s="234"/>
      <c r="D800" s="235" t="s">
        <v>198</v>
      </c>
      <c r="E800" s="236" t="s">
        <v>19</v>
      </c>
      <c r="F800" s="237" t="s">
        <v>1157</v>
      </c>
      <c r="G800" s="234"/>
      <c r="H800" s="236" t="s">
        <v>19</v>
      </c>
      <c r="I800" s="238"/>
      <c r="J800" s="234"/>
      <c r="K800" s="234"/>
      <c r="L800" s="239"/>
      <c r="M800" s="240"/>
      <c r="N800" s="241"/>
      <c r="O800" s="241"/>
      <c r="P800" s="241"/>
      <c r="Q800" s="241"/>
      <c r="R800" s="241"/>
      <c r="S800" s="241"/>
      <c r="T800" s="242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43" t="s">
        <v>198</v>
      </c>
      <c r="AU800" s="243" t="s">
        <v>82</v>
      </c>
      <c r="AV800" s="13" t="s">
        <v>80</v>
      </c>
      <c r="AW800" s="13" t="s">
        <v>35</v>
      </c>
      <c r="AX800" s="13" t="s">
        <v>73</v>
      </c>
      <c r="AY800" s="243" t="s">
        <v>188</v>
      </c>
    </row>
    <row r="801" s="14" customFormat="1">
      <c r="A801" s="14"/>
      <c r="B801" s="244"/>
      <c r="C801" s="245"/>
      <c r="D801" s="235" t="s">
        <v>198</v>
      </c>
      <c r="E801" s="246" t="s">
        <v>19</v>
      </c>
      <c r="F801" s="247" t="s">
        <v>1496</v>
      </c>
      <c r="G801" s="245"/>
      <c r="H801" s="248">
        <v>96.486999999999995</v>
      </c>
      <c r="I801" s="249"/>
      <c r="J801" s="245"/>
      <c r="K801" s="245"/>
      <c r="L801" s="250"/>
      <c r="M801" s="251"/>
      <c r="N801" s="252"/>
      <c r="O801" s="252"/>
      <c r="P801" s="252"/>
      <c r="Q801" s="252"/>
      <c r="R801" s="252"/>
      <c r="S801" s="252"/>
      <c r="T801" s="253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54" t="s">
        <v>198</v>
      </c>
      <c r="AU801" s="254" t="s">
        <v>82</v>
      </c>
      <c r="AV801" s="14" t="s">
        <v>82</v>
      </c>
      <c r="AW801" s="14" t="s">
        <v>35</v>
      </c>
      <c r="AX801" s="14" t="s">
        <v>73</v>
      </c>
      <c r="AY801" s="254" t="s">
        <v>188</v>
      </c>
    </row>
    <row r="802" s="14" customFormat="1">
      <c r="A802" s="14"/>
      <c r="B802" s="244"/>
      <c r="C802" s="245"/>
      <c r="D802" s="235" t="s">
        <v>198</v>
      </c>
      <c r="E802" s="246" t="s">
        <v>19</v>
      </c>
      <c r="F802" s="247" t="s">
        <v>1159</v>
      </c>
      <c r="G802" s="245"/>
      <c r="H802" s="248">
        <v>2.101</v>
      </c>
      <c r="I802" s="249"/>
      <c r="J802" s="245"/>
      <c r="K802" s="245"/>
      <c r="L802" s="250"/>
      <c r="M802" s="251"/>
      <c r="N802" s="252"/>
      <c r="O802" s="252"/>
      <c r="P802" s="252"/>
      <c r="Q802" s="252"/>
      <c r="R802" s="252"/>
      <c r="S802" s="252"/>
      <c r="T802" s="253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4" t="s">
        <v>198</v>
      </c>
      <c r="AU802" s="254" t="s">
        <v>82</v>
      </c>
      <c r="AV802" s="14" t="s">
        <v>82</v>
      </c>
      <c r="AW802" s="14" t="s">
        <v>35</v>
      </c>
      <c r="AX802" s="14" t="s">
        <v>73</v>
      </c>
      <c r="AY802" s="254" t="s">
        <v>188</v>
      </c>
    </row>
    <row r="803" s="14" customFormat="1">
      <c r="A803" s="14"/>
      <c r="B803" s="244"/>
      <c r="C803" s="245"/>
      <c r="D803" s="235" t="s">
        <v>198</v>
      </c>
      <c r="E803" s="246" t="s">
        <v>19</v>
      </c>
      <c r="F803" s="247" t="s">
        <v>1160</v>
      </c>
      <c r="G803" s="245"/>
      <c r="H803" s="248">
        <v>1.3500000000000001</v>
      </c>
      <c r="I803" s="249"/>
      <c r="J803" s="245"/>
      <c r="K803" s="245"/>
      <c r="L803" s="250"/>
      <c r="M803" s="251"/>
      <c r="N803" s="252"/>
      <c r="O803" s="252"/>
      <c r="P803" s="252"/>
      <c r="Q803" s="252"/>
      <c r="R803" s="252"/>
      <c r="S803" s="252"/>
      <c r="T803" s="253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4" t="s">
        <v>198</v>
      </c>
      <c r="AU803" s="254" t="s">
        <v>82</v>
      </c>
      <c r="AV803" s="14" t="s">
        <v>82</v>
      </c>
      <c r="AW803" s="14" t="s">
        <v>35</v>
      </c>
      <c r="AX803" s="14" t="s">
        <v>73</v>
      </c>
      <c r="AY803" s="254" t="s">
        <v>188</v>
      </c>
    </row>
    <row r="804" s="14" customFormat="1">
      <c r="A804" s="14"/>
      <c r="B804" s="244"/>
      <c r="C804" s="245"/>
      <c r="D804" s="235" t="s">
        <v>198</v>
      </c>
      <c r="E804" s="246" t="s">
        <v>19</v>
      </c>
      <c r="F804" s="247" t="s">
        <v>1052</v>
      </c>
      <c r="G804" s="245"/>
      <c r="H804" s="248">
        <v>-0.40000000000000002</v>
      </c>
      <c r="I804" s="249"/>
      <c r="J804" s="245"/>
      <c r="K804" s="245"/>
      <c r="L804" s="250"/>
      <c r="M804" s="251"/>
      <c r="N804" s="252"/>
      <c r="O804" s="252"/>
      <c r="P804" s="252"/>
      <c r="Q804" s="252"/>
      <c r="R804" s="252"/>
      <c r="S804" s="252"/>
      <c r="T804" s="253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4" t="s">
        <v>198</v>
      </c>
      <c r="AU804" s="254" t="s">
        <v>82</v>
      </c>
      <c r="AV804" s="14" t="s">
        <v>82</v>
      </c>
      <c r="AW804" s="14" t="s">
        <v>35</v>
      </c>
      <c r="AX804" s="14" t="s">
        <v>73</v>
      </c>
      <c r="AY804" s="254" t="s">
        <v>188</v>
      </c>
    </row>
    <row r="805" s="14" customFormat="1">
      <c r="A805" s="14"/>
      <c r="B805" s="244"/>
      <c r="C805" s="245"/>
      <c r="D805" s="235" t="s">
        <v>198</v>
      </c>
      <c r="E805" s="246" t="s">
        <v>19</v>
      </c>
      <c r="F805" s="247" t="s">
        <v>1057</v>
      </c>
      <c r="G805" s="245"/>
      <c r="H805" s="248">
        <v>-1.315</v>
      </c>
      <c r="I805" s="249"/>
      <c r="J805" s="245"/>
      <c r="K805" s="245"/>
      <c r="L805" s="250"/>
      <c r="M805" s="251"/>
      <c r="N805" s="252"/>
      <c r="O805" s="252"/>
      <c r="P805" s="252"/>
      <c r="Q805" s="252"/>
      <c r="R805" s="252"/>
      <c r="S805" s="252"/>
      <c r="T805" s="253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4" t="s">
        <v>198</v>
      </c>
      <c r="AU805" s="254" t="s">
        <v>82</v>
      </c>
      <c r="AV805" s="14" t="s">
        <v>82</v>
      </c>
      <c r="AW805" s="14" t="s">
        <v>35</v>
      </c>
      <c r="AX805" s="14" t="s">
        <v>73</v>
      </c>
      <c r="AY805" s="254" t="s">
        <v>188</v>
      </c>
    </row>
    <row r="806" s="14" customFormat="1">
      <c r="A806" s="14"/>
      <c r="B806" s="244"/>
      <c r="C806" s="245"/>
      <c r="D806" s="235" t="s">
        <v>198</v>
      </c>
      <c r="E806" s="246" t="s">
        <v>19</v>
      </c>
      <c r="F806" s="247" t="s">
        <v>1497</v>
      </c>
      <c r="G806" s="245"/>
      <c r="H806" s="248">
        <v>60.600000000000001</v>
      </c>
      <c r="I806" s="249"/>
      <c r="J806" s="245"/>
      <c r="K806" s="245"/>
      <c r="L806" s="250"/>
      <c r="M806" s="251"/>
      <c r="N806" s="252"/>
      <c r="O806" s="252"/>
      <c r="P806" s="252"/>
      <c r="Q806" s="252"/>
      <c r="R806" s="252"/>
      <c r="S806" s="252"/>
      <c r="T806" s="253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54" t="s">
        <v>198</v>
      </c>
      <c r="AU806" s="254" t="s">
        <v>82</v>
      </c>
      <c r="AV806" s="14" t="s">
        <v>82</v>
      </c>
      <c r="AW806" s="14" t="s">
        <v>35</v>
      </c>
      <c r="AX806" s="14" t="s">
        <v>73</v>
      </c>
      <c r="AY806" s="254" t="s">
        <v>188</v>
      </c>
    </row>
    <row r="807" s="13" customFormat="1">
      <c r="A807" s="13"/>
      <c r="B807" s="233"/>
      <c r="C807" s="234"/>
      <c r="D807" s="235" t="s">
        <v>198</v>
      </c>
      <c r="E807" s="236" t="s">
        <v>19</v>
      </c>
      <c r="F807" s="237" t="s">
        <v>1161</v>
      </c>
      <c r="G807" s="234"/>
      <c r="H807" s="236" t="s">
        <v>19</v>
      </c>
      <c r="I807" s="238"/>
      <c r="J807" s="234"/>
      <c r="K807" s="234"/>
      <c r="L807" s="239"/>
      <c r="M807" s="240"/>
      <c r="N807" s="241"/>
      <c r="O807" s="241"/>
      <c r="P807" s="241"/>
      <c r="Q807" s="241"/>
      <c r="R807" s="241"/>
      <c r="S807" s="241"/>
      <c r="T807" s="242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43" t="s">
        <v>198</v>
      </c>
      <c r="AU807" s="243" t="s">
        <v>82</v>
      </c>
      <c r="AV807" s="13" t="s">
        <v>80</v>
      </c>
      <c r="AW807" s="13" t="s">
        <v>35</v>
      </c>
      <c r="AX807" s="13" t="s">
        <v>73</v>
      </c>
      <c r="AY807" s="243" t="s">
        <v>188</v>
      </c>
    </row>
    <row r="808" s="14" customFormat="1">
      <c r="A808" s="14"/>
      <c r="B808" s="244"/>
      <c r="C808" s="245"/>
      <c r="D808" s="235" t="s">
        <v>198</v>
      </c>
      <c r="E808" s="246" t="s">
        <v>19</v>
      </c>
      <c r="F808" s="247" t="s">
        <v>1498</v>
      </c>
      <c r="G808" s="245"/>
      <c r="H808" s="248">
        <v>47.753</v>
      </c>
      <c r="I808" s="249"/>
      <c r="J808" s="245"/>
      <c r="K808" s="245"/>
      <c r="L808" s="250"/>
      <c r="M808" s="251"/>
      <c r="N808" s="252"/>
      <c r="O808" s="252"/>
      <c r="P808" s="252"/>
      <c r="Q808" s="252"/>
      <c r="R808" s="252"/>
      <c r="S808" s="252"/>
      <c r="T808" s="253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54" t="s">
        <v>198</v>
      </c>
      <c r="AU808" s="254" t="s">
        <v>82</v>
      </c>
      <c r="AV808" s="14" t="s">
        <v>82</v>
      </c>
      <c r="AW808" s="14" t="s">
        <v>35</v>
      </c>
      <c r="AX808" s="14" t="s">
        <v>73</v>
      </c>
      <c r="AY808" s="254" t="s">
        <v>188</v>
      </c>
    </row>
    <row r="809" s="14" customFormat="1">
      <c r="A809" s="14"/>
      <c r="B809" s="244"/>
      <c r="C809" s="245"/>
      <c r="D809" s="235" t="s">
        <v>198</v>
      </c>
      <c r="E809" s="246" t="s">
        <v>19</v>
      </c>
      <c r="F809" s="247" t="s">
        <v>1163</v>
      </c>
      <c r="G809" s="245"/>
      <c r="H809" s="248">
        <v>0.38</v>
      </c>
      <c r="I809" s="249"/>
      <c r="J809" s="245"/>
      <c r="K809" s="245"/>
      <c r="L809" s="250"/>
      <c r="M809" s="251"/>
      <c r="N809" s="252"/>
      <c r="O809" s="252"/>
      <c r="P809" s="252"/>
      <c r="Q809" s="252"/>
      <c r="R809" s="252"/>
      <c r="S809" s="252"/>
      <c r="T809" s="253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4" t="s">
        <v>198</v>
      </c>
      <c r="AU809" s="254" t="s">
        <v>82</v>
      </c>
      <c r="AV809" s="14" t="s">
        <v>82</v>
      </c>
      <c r="AW809" s="14" t="s">
        <v>35</v>
      </c>
      <c r="AX809" s="14" t="s">
        <v>73</v>
      </c>
      <c r="AY809" s="254" t="s">
        <v>188</v>
      </c>
    </row>
    <row r="810" s="14" customFormat="1">
      <c r="A810" s="14"/>
      <c r="B810" s="244"/>
      <c r="C810" s="245"/>
      <c r="D810" s="235" t="s">
        <v>198</v>
      </c>
      <c r="E810" s="246" t="s">
        <v>19</v>
      </c>
      <c r="F810" s="247" t="s">
        <v>1165</v>
      </c>
      <c r="G810" s="245"/>
      <c r="H810" s="248">
        <v>-1.7729999999999999</v>
      </c>
      <c r="I810" s="249"/>
      <c r="J810" s="245"/>
      <c r="K810" s="245"/>
      <c r="L810" s="250"/>
      <c r="M810" s="251"/>
      <c r="N810" s="252"/>
      <c r="O810" s="252"/>
      <c r="P810" s="252"/>
      <c r="Q810" s="252"/>
      <c r="R810" s="252"/>
      <c r="S810" s="252"/>
      <c r="T810" s="253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54" t="s">
        <v>198</v>
      </c>
      <c r="AU810" s="254" t="s">
        <v>82</v>
      </c>
      <c r="AV810" s="14" t="s">
        <v>82</v>
      </c>
      <c r="AW810" s="14" t="s">
        <v>35</v>
      </c>
      <c r="AX810" s="14" t="s">
        <v>73</v>
      </c>
      <c r="AY810" s="254" t="s">
        <v>188</v>
      </c>
    </row>
    <row r="811" s="14" customFormat="1">
      <c r="A811" s="14"/>
      <c r="B811" s="244"/>
      <c r="C811" s="245"/>
      <c r="D811" s="235" t="s">
        <v>198</v>
      </c>
      <c r="E811" s="246" t="s">
        <v>19</v>
      </c>
      <c r="F811" s="247" t="s">
        <v>1499</v>
      </c>
      <c r="G811" s="245"/>
      <c r="H811" s="248">
        <v>19.800000000000001</v>
      </c>
      <c r="I811" s="249"/>
      <c r="J811" s="245"/>
      <c r="K811" s="245"/>
      <c r="L811" s="250"/>
      <c r="M811" s="251"/>
      <c r="N811" s="252"/>
      <c r="O811" s="252"/>
      <c r="P811" s="252"/>
      <c r="Q811" s="252"/>
      <c r="R811" s="252"/>
      <c r="S811" s="252"/>
      <c r="T811" s="253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54" t="s">
        <v>198</v>
      </c>
      <c r="AU811" s="254" t="s">
        <v>82</v>
      </c>
      <c r="AV811" s="14" t="s">
        <v>82</v>
      </c>
      <c r="AW811" s="14" t="s">
        <v>35</v>
      </c>
      <c r="AX811" s="14" t="s">
        <v>73</v>
      </c>
      <c r="AY811" s="254" t="s">
        <v>188</v>
      </c>
    </row>
    <row r="812" s="13" customFormat="1">
      <c r="A812" s="13"/>
      <c r="B812" s="233"/>
      <c r="C812" s="234"/>
      <c r="D812" s="235" t="s">
        <v>198</v>
      </c>
      <c r="E812" s="236" t="s">
        <v>19</v>
      </c>
      <c r="F812" s="237" t="s">
        <v>1166</v>
      </c>
      <c r="G812" s="234"/>
      <c r="H812" s="236" t="s">
        <v>19</v>
      </c>
      <c r="I812" s="238"/>
      <c r="J812" s="234"/>
      <c r="K812" s="234"/>
      <c r="L812" s="239"/>
      <c r="M812" s="240"/>
      <c r="N812" s="241"/>
      <c r="O812" s="241"/>
      <c r="P812" s="241"/>
      <c r="Q812" s="241"/>
      <c r="R812" s="241"/>
      <c r="S812" s="241"/>
      <c r="T812" s="24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3" t="s">
        <v>198</v>
      </c>
      <c r="AU812" s="243" t="s">
        <v>82</v>
      </c>
      <c r="AV812" s="13" t="s">
        <v>80</v>
      </c>
      <c r="AW812" s="13" t="s">
        <v>35</v>
      </c>
      <c r="AX812" s="13" t="s">
        <v>73</v>
      </c>
      <c r="AY812" s="243" t="s">
        <v>188</v>
      </c>
    </row>
    <row r="813" s="14" customFormat="1">
      <c r="A813" s="14"/>
      <c r="B813" s="244"/>
      <c r="C813" s="245"/>
      <c r="D813" s="235" t="s">
        <v>198</v>
      </c>
      <c r="E813" s="246" t="s">
        <v>19</v>
      </c>
      <c r="F813" s="247" t="s">
        <v>1500</v>
      </c>
      <c r="G813" s="245"/>
      <c r="H813" s="248">
        <v>58.750999999999998</v>
      </c>
      <c r="I813" s="249"/>
      <c r="J813" s="245"/>
      <c r="K813" s="245"/>
      <c r="L813" s="250"/>
      <c r="M813" s="251"/>
      <c r="N813" s="252"/>
      <c r="O813" s="252"/>
      <c r="P813" s="252"/>
      <c r="Q813" s="252"/>
      <c r="R813" s="252"/>
      <c r="S813" s="252"/>
      <c r="T813" s="253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4" t="s">
        <v>198</v>
      </c>
      <c r="AU813" s="254" t="s">
        <v>82</v>
      </c>
      <c r="AV813" s="14" t="s">
        <v>82</v>
      </c>
      <c r="AW813" s="14" t="s">
        <v>35</v>
      </c>
      <c r="AX813" s="14" t="s">
        <v>73</v>
      </c>
      <c r="AY813" s="254" t="s">
        <v>188</v>
      </c>
    </row>
    <row r="814" s="14" customFormat="1">
      <c r="A814" s="14"/>
      <c r="B814" s="244"/>
      <c r="C814" s="245"/>
      <c r="D814" s="235" t="s">
        <v>198</v>
      </c>
      <c r="E814" s="246" t="s">
        <v>19</v>
      </c>
      <c r="F814" s="247" t="s">
        <v>1168</v>
      </c>
      <c r="G814" s="245"/>
      <c r="H814" s="248">
        <v>1.099</v>
      </c>
      <c r="I814" s="249"/>
      <c r="J814" s="245"/>
      <c r="K814" s="245"/>
      <c r="L814" s="250"/>
      <c r="M814" s="251"/>
      <c r="N814" s="252"/>
      <c r="O814" s="252"/>
      <c r="P814" s="252"/>
      <c r="Q814" s="252"/>
      <c r="R814" s="252"/>
      <c r="S814" s="252"/>
      <c r="T814" s="253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54" t="s">
        <v>198</v>
      </c>
      <c r="AU814" s="254" t="s">
        <v>82</v>
      </c>
      <c r="AV814" s="14" t="s">
        <v>82</v>
      </c>
      <c r="AW814" s="14" t="s">
        <v>35</v>
      </c>
      <c r="AX814" s="14" t="s">
        <v>73</v>
      </c>
      <c r="AY814" s="254" t="s">
        <v>188</v>
      </c>
    </row>
    <row r="815" s="14" customFormat="1">
      <c r="A815" s="14"/>
      <c r="B815" s="244"/>
      <c r="C815" s="245"/>
      <c r="D815" s="235" t="s">
        <v>198</v>
      </c>
      <c r="E815" s="246" t="s">
        <v>19</v>
      </c>
      <c r="F815" s="247" t="s">
        <v>1165</v>
      </c>
      <c r="G815" s="245"/>
      <c r="H815" s="248">
        <v>-1.7729999999999999</v>
      </c>
      <c r="I815" s="249"/>
      <c r="J815" s="245"/>
      <c r="K815" s="245"/>
      <c r="L815" s="250"/>
      <c r="M815" s="251"/>
      <c r="N815" s="252"/>
      <c r="O815" s="252"/>
      <c r="P815" s="252"/>
      <c r="Q815" s="252"/>
      <c r="R815" s="252"/>
      <c r="S815" s="252"/>
      <c r="T815" s="253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54" t="s">
        <v>198</v>
      </c>
      <c r="AU815" s="254" t="s">
        <v>82</v>
      </c>
      <c r="AV815" s="14" t="s">
        <v>82</v>
      </c>
      <c r="AW815" s="14" t="s">
        <v>35</v>
      </c>
      <c r="AX815" s="14" t="s">
        <v>73</v>
      </c>
      <c r="AY815" s="254" t="s">
        <v>188</v>
      </c>
    </row>
    <row r="816" s="14" customFormat="1">
      <c r="A816" s="14"/>
      <c r="B816" s="244"/>
      <c r="C816" s="245"/>
      <c r="D816" s="235" t="s">
        <v>198</v>
      </c>
      <c r="E816" s="246" t="s">
        <v>19</v>
      </c>
      <c r="F816" s="247" t="s">
        <v>1501</v>
      </c>
      <c r="G816" s="245"/>
      <c r="H816" s="248">
        <v>29.399999999999999</v>
      </c>
      <c r="I816" s="249"/>
      <c r="J816" s="245"/>
      <c r="K816" s="245"/>
      <c r="L816" s="250"/>
      <c r="M816" s="251"/>
      <c r="N816" s="252"/>
      <c r="O816" s="252"/>
      <c r="P816" s="252"/>
      <c r="Q816" s="252"/>
      <c r="R816" s="252"/>
      <c r="S816" s="252"/>
      <c r="T816" s="253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54" t="s">
        <v>198</v>
      </c>
      <c r="AU816" s="254" t="s">
        <v>82</v>
      </c>
      <c r="AV816" s="14" t="s">
        <v>82</v>
      </c>
      <c r="AW816" s="14" t="s">
        <v>35</v>
      </c>
      <c r="AX816" s="14" t="s">
        <v>73</v>
      </c>
      <c r="AY816" s="254" t="s">
        <v>188</v>
      </c>
    </row>
    <row r="817" s="13" customFormat="1">
      <c r="A817" s="13"/>
      <c r="B817" s="233"/>
      <c r="C817" s="234"/>
      <c r="D817" s="235" t="s">
        <v>198</v>
      </c>
      <c r="E817" s="236" t="s">
        <v>19</v>
      </c>
      <c r="F817" s="237" t="s">
        <v>1171</v>
      </c>
      <c r="G817" s="234"/>
      <c r="H817" s="236" t="s">
        <v>19</v>
      </c>
      <c r="I817" s="238"/>
      <c r="J817" s="234"/>
      <c r="K817" s="234"/>
      <c r="L817" s="239"/>
      <c r="M817" s="240"/>
      <c r="N817" s="241"/>
      <c r="O817" s="241"/>
      <c r="P817" s="241"/>
      <c r="Q817" s="241"/>
      <c r="R817" s="241"/>
      <c r="S817" s="241"/>
      <c r="T817" s="242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3" t="s">
        <v>198</v>
      </c>
      <c r="AU817" s="243" t="s">
        <v>82</v>
      </c>
      <c r="AV817" s="13" t="s">
        <v>80</v>
      </c>
      <c r="AW817" s="13" t="s">
        <v>35</v>
      </c>
      <c r="AX817" s="13" t="s">
        <v>73</v>
      </c>
      <c r="AY817" s="243" t="s">
        <v>188</v>
      </c>
    </row>
    <row r="818" s="14" customFormat="1">
      <c r="A818" s="14"/>
      <c r="B818" s="244"/>
      <c r="C818" s="245"/>
      <c r="D818" s="235" t="s">
        <v>198</v>
      </c>
      <c r="E818" s="246" t="s">
        <v>19</v>
      </c>
      <c r="F818" s="247" t="s">
        <v>1502</v>
      </c>
      <c r="G818" s="245"/>
      <c r="H818" s="248">
        <v>36.57</v>
      </c>
      <c r="I818" s="249"/>
      <c r="J818" s="245"/>
      <c r="K818" s="245"/>
      <c r="L818" s="250"/>
      <c r="M818" s="251"/>
      <c r="N818" s="252"/>
      <c r="O818" s="252"/>
      <c r="P818" s="252"/>
      <c r="Q818" s="252"/>
      <c r="R818" s="252"/>
      <c r="S818" s="252"/>
      <c r="T818" s="253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4" t="s">
        <v>198</v>
      </c>
      <c r="AU818" s="254" t="s">
        <v>82</v>
      </c>
      <c r="AV818" s="14" t="s">
        <v>82</v>
      </c>
      <c r="AW818" s="14" t="s">
        <v>35</v>
      </c>
      <c r="AX818" s="14" t="s">
        <v>73</v>
      </c>
      <c r="AY818" s="254" t="s">
        <v>188</v>
      </c>
    </row>
    <row r="819" s="14" customFormat="1">
      <c r="A819" s="14"/>
      <c r="B819" s="244"/>
      <c r="C819" s="245"/>
      <c r="D819" s="235" t="s">
        <v>198</v>
      </c>
      <c r="E819" s="246" t="s">
        <v>19</v>
      </c>
      <c r="F819" s="247" t="s">
        <v>1173</v>
      </c>
      <c r="G819" s="245"/>
      <c r="H819" s="248">
        <v>0.24199999999999999</v>
      </c>
      <c r="I819" s="249"/>
      <c r="J819" s="245"/>
      <c r="K819" s="245"/>
      <c r="L819" s="250"/>
      <c r="M819" s="251"/>
      <c r="N819" s="252"/>
      <c r="O819" s="252"/>
      <c r="P819" s="252"/>
      <c r="Q819" s="252"/>
      <c r="R819" s="252"/>
      <c r="S819" s="252"/>
      <c r="T819" s="253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54" t="s">
        <v>198</v>
      </c>
      <c r="AU819" s="254" t="s">
        <v>82</v>
      </c>
      <c r="AV819" s="14" t="s">
        <v>82</v>
      </c>
      <c r="AW819" s="14" t="s">
        <v>35</v>
      </c>
      <c r="AX819" s="14" t="s">
        <v>73</v>
      </c>
      <c r="AY819" s="254" t="s">
        <v>188</v>
      </c>
    </row>
    <row r="820" s="14" customFormat="1">
      <c r="A820" s="14"/>
      <c r="B820" s="244"/>
      <c r="C820" s="245"/>
      <c r="D820" s="235" t="s">
        <v>198</v>
      </c>
      <c r="E820" s="246" t="s">
        <v>19</v>
      </c>
      <c r="F820" s="247" t="s">
        <v>1165</v>
      </c>
      <c r="G820" s="245"/>
      <c r="H820" s="248">
        <v>-1.7729999999999999</v>
      </c>
      <c r="I820" s="249"/>
      <c r="J820" s="245"/>
      <c r="K820" s="245"/>
      <c r="L820" s="250"/>
      <c r="M820" s="251"/>
      <c r="N820" s="252"/>
      <c r="O820" s="252"/>
      <c r="P820" s="252"/>
      <c r="Q820" s="252"/>
      <c r="R820" s="252"/>
      <c r="S820" s="252"/>
      <c r="T820" s="253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54" t="s">
        <v>198</v>
      </c>
      <c r="AU820" s="254" t="s">
        <v>82</v>
      </c>
      <c r="AV820" s="14" t="s">
        <v>82</v>
      </c>
      <c r="AW820" s="14" t="s">
        <v>35</v>
      </c>
      <c r="AX820" s="14" t="s">
        <v>73</v>
      </c>
      <c r="AY820" s="254" t="s">
        <v>188</v>
      </c>
    </row>
    <row r="821" s="14" customFormat="1">
      <c r="A821" s="14"/>
      <c r="B821" s="244"/>
      <c r="C821" s="245"/>
      <c r="D821" s="235" t="s">
        <v>198</v>
      </c>
      <c r="E821" s="246" t="s">
        <v>19</v>
      </c>
      <c r="F821" s="247" t="s">
        <v>1495</v>
      </c>
      <c r="G821" s="245"/>
      <c r="H821" s="248">
        <v>10.699999999999999</v>
      </c>
      <c r="I821" s="249"/>
      <c r="J821" s="245"/>
      <c r="K821" s="245"/>
      <c r="L821" s="250"/>
      <c r="M821" s="251"/>
      <c r="N821" s="252"/>
      <c r="O821" s="252"/>
      <c r="P821" s="252"/>
      <c r="Q821" s="252"/>
      <c r="R821" s="252"/>
      <c r="S821" s="252"/>
      <c r="T821" s="253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54" t="s">
        <v>198</v>
      </c>
      <c r="AU821" s="254" t="s">
        <v>82</v>
      </c>
      <c r="AV821" s="14" t="s">
        <v>82</v>
      </c>
      <c r="AW821" s="14" t="s">
        <v>35</v>
      </c>
      <c r="AX821" s="14" t="s">
        <v>73</v>
      </c>
      <c r="AY821" s="254" t="s">
        <v>188</v>
      </c>
    </row>
    <row r="822" s="13" customFormat="1">
      <c r="A822" s="13"/>
      <c r="B822" s="233"/>
      <c r="C822" s="234"/>
      <c r="D822" s="235" t="s">
        <v>198</v>
      </c>
      <c r="E822" s="236" t="s">
        <v>19</v>
      </c>
      <c r="F822" s="237" t="s">
        <v>1176</v>
      </c>
      <c r="G822" s="234"/>
      <c r="H822" s="236" t="s">
        <v>19</v>
      </c>
      <c r="I822" s="238"/>
      <c r="J822" s="234"/>
      <c r="K822" s="234"/>
      <c r="L822" s="239"/>
      <c r="M822" s="240"/>
      <c r="N822" s="241"/>
      <c r="O822" s="241"/>
      <c r="P822" s="241"/>
      <c r="Q822" s="241"/>
      <c r="R822" s="241"/>
      <c r="S822" s="241"/>
      <c r="T822" s="242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3" t="s">
        <v>198</v>
      </c>
      <c r="AU822" s="243" t="s">
        <v>82</v>
      </c>
      <c r="AV822" s="13" t="s">
        <v>80</v>
      </c>
      <c r="AW822" s="13" t="s">
        <v>35</v>
      </c>
      <c r="AX822" s="13" t="s">
        <v>73</v>
      </c>
      <c r="AY822" s="243" t="s">
        <v>188</v>
      </c>
    </row>
    <row r="823" s="14" customFormat="1">
      <c r="A823" s="14"/>
      <c r="B823" s="244"/>
      <c r="C823" s="245"/>
      <c r="D823" s="235" t="s">
        <v>198</v>
      </c>
      <c r="E823" s="246" t="s">
        <v>19</v>
      </c>
      <c r="F823" s="247" t="s">
        <v>1502</v>
      </c>
      <c r="G823" s="245"/>
      <c r="H823" s="248">
        <v>36.57</v>
      </c>
      <c r="I823" s="249"/>
      <c r="J823" s="245"/>
      <c r="K823" s="245"/>
      <c r="L823" s="250"/>
      <c r="M823" s="251"/>
      <c r="N823" s="252"/>
      <c r="O823" s="252"/>
      <c r="P823" s="252"/>
      <c r="Q823" s="252"/>
      <c r="R823" s="252"/>
      <c r="S823" s="252"/>
      <c r="T823" s="253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54" t="s">
        <v>198</v>
      </c>
      <c r="AU823" s="254" t="s">
        <v>82</v>
      </c>
      <c r="AV823" s="14" t="s">
        <v>82</v>
      </c>
      <c r="AW823" s="14" t="s">
        <v>35</v>
      </c>
      <c r="AX823" s="14" t="s">
        <v>73</v>
      </c>
      <c r="AY823" s="254" t="s">
        <v>188</v>
      </c>
    </row>
    <row r="824" s="14" customFormat="1">
      <c r="A824" s="14"/>
      <c r="B824" s="244"/>
      <c r="C824" s="245"/>
      <c r="D824" s="235" t="s">
        <v>198</v>
      </c>
      <c r="E824" s="246" t="s">
        <v>19</v>
      </c>
      <c r="F824" s="247" t="s">
        <v>1173</v>
      </c>
      <c r="G824" s="245"/>
      <c r="H824" s="248">
        <v>0.24199999999999999</v>
      </c>
      <c r="I824" s="249"/>
      <c r="J824" s="245"/>
      <c r="K824" s="245"/>
      <c r="L824" s="250"/>
      <c r="M824" s="251"/>
      <c r="N824" s="252"/>
      <c r="O824" s="252"/>
      <c r="P824" s="252"/>
      <c r="Q824" s="252"/>
      <c r="R824" s="252"/>
      <c r="S824" s="252"/>
      <c r="T824" s="253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54" t="s">
        <v>198</v>
      </c>
      <c r="AU824" s="254" t="s">
        <v>82</v>
      </c>
      <c r="AV824" s="14" t="s">
        <v>82</v>
      </c>
      <c r="AW824" s="14" t="s">
        <v>35</v>
      </c>
      <c r="AX824" s="14" t="s">
        <v>73</v>
      </c>
      <c r="AY824" s="254" t="s">
        <v>188</v>
      </c>
    </row>
    <row r="825" s="14" customFormat="1">
      <c r="A825" s="14"/>
      <c r="B825" s="244"/>
      <c r="C825" s="245"/>
      <c r="D825" s="235" t="s">
        <v>198</v>
      </c>
      <c r="E825" s="246" t="s">
        <v>19</v>
      </c>
      <c r="F825" s="247" t="s">
        <v>1165</v>
      </c>
      <c r="G825" s="245"/>
      <c r="H825" s="248">
        <v>-1.7729999999999999</v>
      </c>
      <c r="I825" s="249"/>
      <c r="J825" s="245"/>
      <c r="K825" s="245"/>
      <c r="L825" s="250"/>
      <c r="M825" s="251"/>
      <c r="N825" s="252"/>
      <c r="O825" s="252"/>
      <c r="P825" s="252"/>
      <c r="Q825" s="252"/>
      <c r="R825" s="252"/>
      <c r="S825" s="252"/>
      <c r="T825" s="253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54" t="s">
        <v>198</v>
      </c>
      <c r="AU825" s="254" t="s">
        <v>82</v>
      </c>
      <c r="AV825" s="14" t="s">
        <v>82</v>
      </c>
      <c r="AW825" s="14" t="s">
        <v>35</v>
      </c>
      <c r="AX825" s="14" t="s">
        <v>73</v>
      </c>
      <c r="AY825" s="254" t="s">
        <v>188</v>
      </c>
    </row>
    <row r="826" s="14" customFormat="1">
      <c r="A826" s="14"/>
      <c r="B826" s="244"/>
      <c r="C826" s="245"/>
      <c r="D826" s="235" t="s">
        <v>198</v>
      </c>
      <c r="E826" s="246" t="s">
        <v>19</v>
      </c>
      <c r="F826" s="247" t="s">
        <v>1503</v>
      </c>
      <c r="G826" s="245"/>
      <c r="H826" s="248">
        <v>10.800000000000001</v>
      </c>
      <c r="I826" s="249"/>
      <c r="J826" s="245"/>
      <c r="K826" s="245"/>
      <c r="L826" s="250"/>
      <c r="M826" s="251"/>
      <c r="N826" s="252"/>
      <c r="O826" s="252"/>
      <c r="P826" s="252"/>
      <c r="Q826" s="252"/>
      <c r="R826" s="252"/>
      <c r="S826" s="252"/>
      <c r="T826" s="253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4" t="s">
        <v>198</v>
      </c>
      <c r="AU826" s="254" t="s">
        <v>82</v>
      </c>
      <c r="AV826" s="14" t="s">
        <v>82</v>
      </c>
      <c r="AW826" s="14" t="s">
        <v>35</v>
      </c>
      <c r="AX826" s="14" t="s">
        <v>73</v>
      </c>
      <c r="AY826" s="254" t="s">
        <v>188</v>
      </c>
    </row>
    <row r="827" s="13" customFormat="1">
      <c r="A827" s="13"/>
      <c r="B827" s="233"/>
      <c r="C827" s="234"/>
      <c r="D827" s="235" t="s">
        <v>198</v>
      </c>
      <c r="E827" s="236" t="s">
        <v>19</v>
      </c>
      <c r="F827" s="237" t="s">
        <v>1178</v>
      </c>
      <c r="G827" s="234"/>
      <c r="H827" s="236" t="s">
        <v>19</v>
      </c>
      <c r="I827" s="238"/>
      <c r="J827" s="234"/>
      <c r="K827" s="234"/>
      <c r="L827" s="239"/>
      <c r="M827" s="240"/>
      <c r="N827" s="241"/>
      <c r="O827" s="241"/>
      <c r="P827" s="241"/>
      <c r="Q827" s="241"/>
      <c r="R827" s="241"/>
      <c r="S827" s="241"/>
      <c r="T827" s="242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43" t="s">
        <v>198</v>
      </c>
      <c r="AU827" s="243" t="s">
        <v>82</v>
      </c>
      <c r="AV827" s="13" t="s">
        <v>80</v>
      </c>
      <c r="AW827" s="13" t="s">
        <v>35</v>
      </c>
      <c r="AX827" s="13" t="s">
        <v>73</v>
      </c>
      <c r="AY827" s="243" t="s">
        <v>188</v>
      </c>
    </row>
    <row r="828" s="14" customFormat="1">
      <c r="A828" s="14"/>
      <c r="B828" s="244"/>
      <c r="C828" s="245"/>
      <c r="D828" s="235" t="s">
        <v>198</v>
      </c>
      <c r="E828" s="246" t="s">
        <v>19</v>
      </c>
      <c r="F828" s="247" t="s">
        <v>1504</v>
      </c>
      <c r="G828" s="245"/>
      <c r="H828" s="248">
        <v>34.344000000000001</v>
      </c>
      <c r="I828" s="249"/>
      <c r="J828" s="245"/>
      <c r="K828" s="245"/>
      <c r="L828" s="250"/>
      <c r="M828" s="251"/>
      <c r="N828" s="252"/>
      <c r="O828" s="252"/>
      <c r="P828" s="252"/>
      <c r="Q828" s="252"/>
      <c r="R828" s="252"/>
      <c r="S828" s="252"/>
      <c r="T828" s="253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4" t="s">
        <v>198</v>
      </c>
      <c r="AU828" s="254" t="s">
        <v>82</v>
      </c>
      <c r="AV828" s="14" t="s">
        <v>82</v>
      </c>
      <c r="AW828" s="14" t="s">
        <v>35</v>
      </c>
      <c r="AX828" s="14" t="s">
        <v>73</v>
      </c>
      <c r="AY828" s="254" t="s">
        <v>188</v>
      </c>
    </row>
    <row r="829" s="14" customFormat="1">
      <c r="A829" s="14"/>
      <c r="B829" s="244"/>
      <c r="C829" s="245"/>
      <c r="D829" s="235" t="s">
        <v>198</v>
      </c>
      <c r="E829" s="246" t="s">
        <v>19</v>
      </c>
      <c r="F829" s="247" t="s">
        <v>1180</v>
      </c>
      <c r="G829" s="245"/>
      <c r="H829" s="248">
        <v>0.20000000000000001</v>
      </c>
      <c r="I829" s="249"/>
      <c r="J829" s="245"/>
      <c r="K829" s="245"/>
      <c r="L829" s="250"/>
      <c r="M829" s="251"/>
      <c r="N829" s="252"/>
      <c r="O829" s="252"/>
      <c r="P829" s="252"/>
      <c r="Q829" s="252"/>
      <c r="R829" s="252"/>
      <c r="S829" s="252"/>
      <c r="T829" s="253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54" t="s">
        <v>198</v>
      </c>
      <c r="AU829" s="254" t="s">
        <v>82</v>
      </c>
      <c r="AV829" s="14" t="s">
        <v>82</v>
      </c>
      <c r="AW829" s="14" t="s">
        <v>35</v>
      </c>
      <c r="AX829" s="14" t="s">
        <v>73</v>
      </c>
      <c r="AY829" s="254" t="s">
        <v>188</v>
      </c>
    </row>
    <row r="830" s="14" customFormat="1">
      <c r="A830" s="14"/>
      <c r="B830" s="244"/>
      <c r="C830" s="245"/>
      <c r="D830" s="235" t="s">
        <v>198</v>
      </c>
      <c r="E830" s="246" t="s">
        <v>19</v>
      </c>
      <c r="F830" s="247" t="s">
        <v>1505</v>
      </c>
      <c r="G830" s="245"/>
      <c r="H830" s="248">
        <v>-1.7729999999999999</v>
      </c>
      <c r="I830" s="249"/>
      <c r="J830" s="245"/>
      <c r="K830" s="245"/>
      <c r="L830" s="250"/>
      <c r="M830" s="251"/>
      <c r="N830" s="252"/>
      <c r="O830" s="252"/>
      <c r="P830" s="252"/>
      <c r="Q830" s="252"/>
      <c r="R830" s="252"/>
      <c r="S830" s="252"/>
      <c r="T830" s="253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4" t="s">
        <v>198</v>
      </c>
      <c r="AU830" s="254" t="s">
        <v>82</v>
      </c>
      <c r="AV830" s="14" t="s">
        <v>82</v>
      </c>
      <c r="AW830" s="14" t="s">
        <v>35</v>
      </c>
      <c r="AX830" s="14" t="s">
        <v>73</v>
      </c>
      <c r="AY830" s="254" t="s">
        <v>188</v>
      </c>
    </row>
    <row r="831" s="14" customFormat="1">
      <c r="A831" s="14"/>
      <c r="B831" s="244"/>
      <c r="C831" s="245"/>
      <c r="D831" s="235" t="s">
        <v>198</v>
      </c>
      <c r="E831" s="246" t="s">
        <v>19</v>
      </c>
      <c r="F831" s="247" t="s">
        <v>1205</v>
      </c>
      <c r="G831" s="245"/>
      <c r="H831" s="248">
        <v>8.9000000000000004</v>
      </c>
      <c r="I831" s="249"/>
      <c r="J831" s="245"/>
      <c r="K831" s="245"/>
      <c r="L831" s="250"/>
      <c r="M831" s="251"/>
      <c r="N831" s="252"/>
      <c r="O831" s="252"/>
      <c r="P831" s="252"/>
      <c r="Q831" s="252"/>
      <c r="R831" s="252"/>
      <c r="S831" s="252"/>
      <c r="T831" s="253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54" t="s">
        <v>198</v>
      </c>
      <c r="AU831" s="254" t="s">
        <v>82</v>
      </c>
      <c r="AV831" s="14" t="s">
        <v>82</v>
      </c>
      <c r="AW831" s="14" t="s">
        <v>35</v>
      </c>
      <c r="AX831" s="14" t="s">
        <v>73</v>
      </c>
      <c r="AY831" s="254" t="s">
        <v>188</v>
      </c>
    </row>
    <row r="832" s="15" customFormat="1">
      <c r="A832" s="15"/>
      <c r="B832" s="255"/>
      <c r="C832" s="256"/>
      <c r="D832" s="235" t="s">
        <v>198</v>
      </c>
      <c r="E832" s="257" t="s">
        <v>19</v>
      </c>
      <c r="F832" s="258" t="s">
        <v>229</v>
      </c>
      <c r="G832" s="256"/>
      <c r="H832" s="259">
        <v>496.40399999999983</v>
      </c>
      <c r="I832" s="260"/>
      <c r="J832" s="256"/>
      <c r="K832" s="256"/>
      <c r="L832" s="261"/>
      <c r="M832" s="262"/>
      <c r="N832" s="263"/>
      <c r="O832" s="263"/>
      <c r="P832" s="263"/>
      <c r="Q832" s="263"/>
      <c r="R832" s="263"/>
      <c r="S832" s="263"/>
      <c r="T832" s="264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T832" s="265" t="s">
        <v>198</v>
      </c>
      <c r="AU832" s="265" t="s">
        <v>82</v>
      </c>
      <c r="AV832" s="15" t="s">
        <v>135</v>
      </c>
      <c r="AW832" s="15" t="s">
        <v>35</v>
      </c>
      <c r="AX832" s="15" t="s">
        <v>80</v>
      </c>
      <c r="AY832" s="265" t="s">
        <v>188</v>
      </c>
    </row>
    <row r="833" s="2" customFormat="1" ht="24.15" customHeight="1">
      <c r="A833" s="40"/>
      <c r="B833" s="41"/>
      <c r="C833" s="215" t="s">
        <v>1506</v>
      </c>
      <c r="D833" s="215" t="s">
        <v>190</v>
      </c>
      <c r="E833" s="216" t="s">
        <v>1507</v>
      </c>
      <c r="F833" s="217" t="s">
        <v>1508</v>
      </c>
      <c r="G833" s="218" t="s">
        <v>243</v>
      </c>
      <c r="H833" s="219">
        <v>54.728000000000002</v>
      </c>
      <c r="I833" s="220"/>
      <c r="J833" s="221">
        <f>ROUND(I833*H833,2)</f>
        <v>0</v>
      </c>
      <c r="K833" s="217" t="s">
        <v>194</v>
      </c>
      <c r="L833" s="46"/>
      <c r="M833" s="222" t="s">
        <v>19</v>
      </c>
      <c r="N833" s="223" t="s">
        <v>44</v>
      </c>
      <c r="O833" s="86"/>
      <c r="P833" s="224">
        <f>O833*H833</f>
        <v>0</v>
      </c>
      <c r="Q833" s="224">
        <v>0.00025999999999999998</v>
      </c>
      <c r="R833" s="224">
        <f>Q833*H833</f>
        <v>0.014229279999999999</v>
      </c>
      <c r="S833" s="224">
        <v>0</v>
      </c>
      <c r="T833" s="225">
        <f>S833*H833</f>
        <v>0</v>
      </c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R833" s="226" t="s">
        <v>342</v>
      </c>
      <c r="AT833" s="226" t="s">
        <v>190</v>
      </c>
      <c r="AU833" s="226" t="s">
        <v>82</v>
      </c>
      <c r="AY833" s="19" t="s">
        <v>188</v>
      </c>
      <c r="BE833" s="227">
        <f>IF(N833="základní",J833,0)</f>
        <v>0</v>
      </c>
      <c r="BF833" s="227">
        <f>IF(N833="snížená",J833,0)</f>
        <v>0</v>
      </c>
      <c r="BG833" s="227">
        <f>IF(N833="zákl. přenesená",J833,0)</f>
        <v>0</v>
      </c>
      <c r="BH833" s="227">
        <f>IF(N833="sníž. přenesená",J833,0)</f>
        <v>0</v>
      </c>
      <c r="BI833" s="227">
        <f>IF(N833="nulová",J833,0)</f>
        <v>0</v>
      </c>
      <c r="BJ833" s="19" t="s">
        <v>80</v>
      </c>
      <c r="BK833" s="227">
        <f>ROUND(I833*H833,2)</f>
        <v>0</v>
      </c>
      <c r="BL833" s="19" t="s">
        <v>342</v>
      </c>
      <c r="BM833" s="226" t="s">
        <v>1509</v>
      </c>
    </row>
    <row r="834" s="2" customFormat="1">
      <c r="A834" s="40"/>
      <c r="B834" s="41"/>
      <c r="C834" s="42"/>
      <c r="D834" s="228" t="s">
        <v>196</v>
      </c>
      <c r="E834" s="42"/>
      <c r="F834" s="229" t="s">
        <v>1510</v>
      </c>
      <c r="G834" s="42"/>
      <c r="H834" s="42"/>
      <c r="I834" s="230"/>
      <c r="J834" s="42"/>
      <c r="K834" s="42"/>
      <c r="L834" s="46"/>
      <c r="M834" s="231"/>
      <c r="N834" s="232"/>
      <c r="O834" s="86"/>
      <c r="P834" s="86"/>
      <c r="Q834" s="86"/>
      <c r="R834" s="86"/>
      <c r="S834" s="86"/>
      <c r="T834" s="87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T834" s="19" t="s">
        <v>196</v>
      </c>
      <c r="AU834" s="19" t="s">
        <v>82</v>
      </c>
    </row>
    <row r="835" s="13" customFormat="1">
      <c r="A835" s="13"/>
      <c r="B835" s="233"/>
      <c r="C835" s="234"/>
      <c r="D835" s="235" t="s">
        <v>198</v>
      </c>
      <c r="E835" s="236" t="s">
        <v>19</v>
      </c>
      <c r="F835" s="237" t="s">
        <v>1143</v>
      </c>
      <c r="G835" s="234"/>
      <c r="H835" s="236" t="s">
        <v>19</v>
      </c>
      <c r="I835" s="238"/>
      <c r="J835" s="234"/>
      <c r="K835" s="234"/>
      <c r="L835" s="239"/>
      <c r="M835" s="240"/>
      <c r="N835" s="241"/>
      <c r="O835" s="241"/>
      <c r="P835" s="241"/>
      <c r="Q835" s="241"/>
      <c r="R835" s="241"/>
      <c r="S835" s="241"/>
      <c r="T835" s="242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43" t="s">
        <v>198</v>
      </c>
      <c r="AU835" s="243" t="s">
        <v>82</v>
      </c>
      <c r="AV835" s="13" t="s">
        <v>80</v>
      </c>
      <c r="AW835" s="13" t="s">
        <v>35</v>
      </c>
      <c r="AX835" s="13" t="s">
        <v>73</v>
      </c>
      <c r="AY835" s="243" t="s">
        <v>188</v>
      </c>
    </row>
    <row r="836" s="14" customFormat="1">
      <c r="A836" s="14"/>
      <c r="B836" s="244"/>
      <c r="C836" s="245"/>
      <c r="D836" s="235" t="s">
        <v>198</v>
      </c>
      <c r="E836" s="246" t="s">
        <v>19</v>
      </c>
      <c r="F836" s="247" t="s">
        <v>1144</v>
      </c>
      <c r="G836" s="245"/>
      <c r="H836" s="248">
        <v>41.869999999999997</v>
      </c>
      <c r="I836" s="249"/>
      <c r="J836" s="245"/>
      <c r="K836" s="245"/>
      <c r="L836" s="250"/>
      <c r="M836" s="251"/>
      <c r="N836" s="252"/>
      <c r="O836" s="252"/>
      <c r="P836" s="252"/>
      <c r="Q836" s="252"/>
      <c r="R836" s="252"/>
      <c r="S836" s="252"/>
      <c r="T836" s="253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4" t="s">
        <v>198</v>
      </c>
      <c r="AU836" s="254" t="s">
        <v>82</v>
      </c>
      <c r="AV836" s="14" t="s">
        <v>82</v>
      </c>
      <c r="AW836" s="14" t="s">
        <v>35</v>
      </c>
      <c r="AX836" s="14" t="s">
        <v>73</v>
      </c>
      <c r="AY836" s="254" t="s">
        <v>188</v>
      </c>
    </row>
    <row r="837" s="14" customFormat="1">
      <c r="A837" s="14"/>
      <c r="B837" s="244"/>
      <c r="C837" s="245"/>
      <c r="D837" s="235" t="s">
        <v>198</v>
      </c>
      <c r="E837" s="246" t="s">
        <v>19</v>
      </c>
      <c r="F837" s="247" t="s">
        <v>1145</v>
      </c>
      <c r="G837" s="245"/>
      <c r="H837" s="248">
        <v>-4.04</v>
      </c>
      <c r="I837" s="249"/>
      <c r="J837" s="245"/>
      <c r="K837" s="245"/>
      <c r="L837" s="250"/>
      <c r="M837" s="251"/>
      <c r="N837" s="252"/>
      <c r="O837" s="252"/>
      <c r="P837" s="252"/>
      <c r="Q837" s="252"/>
      <c r="R837" s="252"/>
      <c r="S837" s="252"/>
      <c r="T837" s="253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4" t="s">
        <v>198</v>
      </c>
      <c r="AU837" s="254" t="s">
        <v>82</v>
      </c>
      <c r="AV837" s="14" t="s">
        <v>82</v>
      </c>
      <c r="AW837" s="14" t="s">
        <v>35</v>
      </c>
      <c r="AX837" s="14" t="s">
        <v>73</v>
      </c>
      <c r="AY837" s="254" t="s">
        <v>188</v>
      </c>
    </row>
    <row r="838" s="14" customFormat="1">
      <c r="A838" s="14"/>
      <c r="B838" s="244"/>
      <c r="C838" s="245"/>
      <c r="D838" s="235" t="s">
        <v>198</v>
      </c>
      <c r="E838" s="246" t="s">
        <v>19</v>
      </c>
      <c r="F838" s="247" t="s">
        <v>748</v>
      </c>
      <c r="G838" s="245"/>
      <c r="H838" s="248">
        <v>-2.79</v>
      </c>
      <c r="I838" s="249"/>
      <c r="J838" s="245"/>
      <c r="K838" s="245"/>
      <c r="L838" s="250"/>
      <c r="M838" s="251"/>
      <c r="N838" s="252"/>
      <c r="O838" s="252"/>
      <c r="P838" s="252"/>
      <c r="Q838" s="252"/>
      <c r="R838" s="252"/>
      <c r="S838" s="252"/>
      <c r="T838" s="253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54" t="s">
        <v>198</v>
      </c>
      <c r="AU838" s="254" t="s">
        <v>82</v>
      </c>
      <c r="AV838" s="14" t="s">
        <v>82</v>
      </c>
      <c r="AW838" s="14" t="s">
        <v>35</v>
      </c>
      <c r="AX838" s="14" t="s">
        <v>73</v>
      </c>
      <c r="AY838" s="254" t="s">
        <v>188</v>
      </c>
    </row>
    <row r="839" s="14" customFormat="1">
      <c r="A839" s="14"/>
      <c r="B839" s="244"/>
      <c r="C839" s="245"/>
      <c r="D839" s="235" t="s">
        <v>198</v>
      </c>
      <c r="E839" s="246" t="s">
        <v>19</v>
      </c>
      <c r="F839" s="247" t="s">
        <v>1128</v>
      </c>
      <c r="G839" s="245"/>
      <c r="H839" s="248">
        <v>4.0800000000000001</v>
      </c>
      <c r="I839" s="249"/>
      <c r="J839" s="245"/>
      <c r="K839" s="245"/>
      <c r="L839" s="250"/>
      <c r="M839" s="251"/>
      <c r="N839" s="252"/>
      <c r="O839" s="252"/>
      <c r="P839" s="252"/>
      <c r="Q839" s="252"/>
      <c r="R839" s="252"/>
      <c r="S839" s="252"/>
      <c r="T839" s="253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54" t="s">
        <v>198</v>
      </c>
      <c r="AU839" s="254" t="s">
        <v>82</v>
      </c>
      <c r="AV839" s="14" t="s">
        <v>82</v>
      </c>
      <c r="AW839" s="14" t="s">
        <v>35</v>
      </c>
      <c r="AX839" s="14" t="s">
        <v>73</v>
      </c>
      <c r="AY839" s="254" t="s">
        <v>188</v>
      </c>
    </row>
    <row r="840" s="14" customFormat="1">
      <c r="A840" s="14"/>
      <c r="B840" s="244"/>
      <c r="C840" s="245"/>
      <c r="D840" s="235" t="s">
        <v>198</v>
      </c>
      <c r="E840" s="246" t="s">
        <v>19</v>
      </c>
      <c r="F840" s="247" t="s">
        <v>1146</v>
      </c>
      <c r="G840" s="245"/>
      <c r="H840" s="248">
        <v>6.6079999999999997</v>
      </c>
      <c r="I840" s="249"/>
      <c r="J840" s="245"/>
      <c r="K840" s="245"/>
      <c r="L840" s="250"/>
      <c r="M840" s="251"/>
      <c r="N840" s="252"/>
      <c r="O840" s="252"/>
      <c r="P840" s="252"/>
      <c r="Q840" s="252"/>
      <c r="R840" s="252"/>
      <c r="S840" s="252"/>
      <c r="T840" s="253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4" t="s">
        <v>198</v>
      </c>
      <c r="AU840" s="254" t="s">
        <v>82</v>
      </c>
      <c r="AV840" s="14" t="s">
        <v>82</v>
      </c>
      <c r="AW840" s="14" t="s">
        <v>35</v>
      </c>
      <c r="AX840" s="14" t="s">
        <v>73</v>
      </c>
      <c r="AY840" s="254" t="s">
        <v>188</v>
      </c>
    </row>
    <row r="841" s="14" customFormat="1">
      <c r="A841" s="14"/>
      <c r="B841" s="244"/>
      <c r="C841" s="245"/>
      <c r="D841" s="235" t="s">
        <v>198</v>
      </c>
      <c r="E841" s="246" t="s">
        <v>19</v>
      </c>
      <c r="F841" s="247" t="s">
        <v>1147</v>
      </c>
      <c r="G841" s="245"/>
      <c r="H841" s="248">
        <v>4.9199999999999999</v>
      </c>
      <c r="I841" s="249"/>
      <c r="J841" s="245"/>
      <c r="K841" s="245"/>
      <c r="L841" s="250"/>
      <c r="M841" s="251"/>
      <c r="N841" s="252"/>
      <c r="O841" s="252"/>
      <c r="P841" s="252"/>
      <c r="Q841" s="252"/>
      <c r="R841" s="252"/>
      <c r="S841" s="252"/>
      <c r="T841" s="253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54" t="s">
        <v>198</v>
      </c>
      <c r="AU841" s="254" t="s">
        <v>82</v>
      </c>
      <c r="AV841" s="14" t="s">
        <v>82</v>
      </c>
      <c r="AW841" s="14" t="s">
        <v>35</v>
      </c>
      <c r="AX841" s="14" t="s">
        <v>73</v>
      </c>
      <c r="AY841" s="254" t="s">
        <v>188</v>
      </c>
    </row>
    <row r="842" s="14" customFormat="1">
      <c r="A842" s="14"/>
      <c r="B842" s="244"/>
      <c r="C842" s="245"/>
      <c r="D842" s="235" t="s">
        <v>198</v>
      </c>
      <c r="E842" s="246" t="s">
        <v>19</v>
      </c>
      <c r="F842" s="247" t="s">
        <v>1128</v>
      </c>
      <c r="G842" s="245"/>
      <c r="H842" s="248">
        <v>4.0800000000000001</v>
      </c>
      <c r="I842" s="249"/>
      <c r="J842" s="245"/>
      <c r="K842" s="245"/>
      <c r="L842" s="250"/>
      <c r="M842" s="251"/>
      <c r="N842" s="252"/>
      <c r="O842" s="252"/>
      <c r="P842" s="252"/>
      <c r="Q842" s="252"/>
      <c r="R842" s="252"/>
      <c r="S842" s="252"/>
      <c r="T842" s="253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4" t="s">
        <v>198</v>
      </c>
      <c r="AU842" s="254" t="s">
        <v>82</v>
      </c>
      <c r="AV842" s="14" t="s">
        <v>82</v>
      </c>
      <c r="AW842" s="14" t="s">
        <v>35</v>
      </c>
      <c r="AX842" s="14" t="s">
        <v>73</v>
      </c>
      <c r="AY842" s="254" t="s">
        <v>188</v>
      </c>
    </row>
    <row r="843" s="15" customFormat="1">
      <c r="A843" s="15"/>
      <c r="B843" s="255"/>
      <c r="C843" s="256"/>
      <c r="D843" s="235" t="s">
        <v>198</v>
      </c>
      <c r="E843" s="257" t="s">
        <v>19</v>
      </c>
      <c r="F843" s="258" t="s">
        <v>229</v>
      </c>
      <c r="G843" s="256"/>
      <c r="H843" s="259">
        <v>54.727999999999994</v>
      </c>
      <c r="I843" s="260"/>
      <c r="J843" s="256"/>
      <c r="K843" s="256"/>
      <c r="L843" s="261"/>
      <c r="M843" s="262"/>
      <c r="N843" s="263"/>
      <c r="O843" s="263"/>
      <c r="P843" s="263"/>
      <c r="Q843" s="263"/>
      <c r="R843" s="263"/>
      <c r="S843" s="263"/>
      <c r="T843" s="264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T843" s="265" t="s">
        <v>198</v>
      </c>
      <c r="AU843" s="265" t="s">
        <v>82</v>
      </c>
      <c r="AV843" s="15" t="s">
        <v>135</v>
      </c>
      <c r="AW843" s="15" t="s">
        <v>35</v>
      </c>
      <c r="AX843" s="15" t="s">
        <v>80</v>
      </c>
      <c r="AY843" s="265" t="s">
        <v>188</v>
      </c>
    </row>
    <row r="844" s="12" customFormat="1" ht="25.92" customHeight="1">
      <c r="A844" s="12"/>
      <c r="B844" s="199"/>
      <c r="C844" s="200"/>
      <c r="D844" s="201" t="s">
        <v>72</v>
      </c>
      <c r="E844" s="202" t="s">
        <v>455</v>
      </c>
      <c r="F844" s="202" t="s">
        <v>456</v>
      </c>
      <c r="G844" s="200"/>
      <c r="H844" s="200"/>
      <c r="I844" s="203"/>
      <c r="J844" s="204">
        <f>BK844</f>
        <v>0</v>
      </c>
      <c r="K844" s="200"/>
      <c r="L844" s="205"/>
      <c r="M844" s="206"/>
      <c r="N844" s="207"/>
      <c r="O844" s="207"/>
      <c r="P844" s="208">
        <f>P845</f>
        <v>0</v>
      </c>
      <c r="Q844" s="207"/>
      <c r="R844" s="208">
        <f>R845</f>
        <v>0</v>
      </c>
      <c r="S844" s="207"/>
      <c r="T844" s="209">
        <f>T845</f>
        <v>0</v>
      </c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R844" s="210" t="s">
        <v>253</v>
      </c>
      <c r="AT844" s="211" t="s">
        <v>72</v>
      </c>
      <c r="AU844" s="211" t="s">
        <v>73</v>
      </c>
      <c r="AY844" s="210" t="s">
        <v>188</v>
      </c>
      <c r="BK844" s="212">
        <f>BK845</f>
        <v>0</v>
      </c>
    </row>
    <row r="845" s="2" customFormat="1" ht="16.5" customHeight="1">
      <c r="A845" s="40"/>
      <c r="B845" s="41"/>
      <c r="C845" s="215" t="s">
        <v>1511</v>
      </c>
      <c r="D845" s="215" t="s">
        <v>190</v>
      </c>
      <c r="E845" s="216" t="s">
        <v>458</v>
      </c>
      <c r="F845" s="217" t="s">
        <v>459</v>
      </c>
      <c r="G845" s="218" t="s">
        <v>460</v>
      </c>
      <c r="H845" s="266"/>
      <c r="I845" s="220"/>
      <c r="J845" s="221">
        <f>ROUND(I845*H845,2)</f>
        <v>0</v>
      </c>
      <c r="K845" s="217" t="s">
        <v>19</v>
      </c>
      <c r="L845" s="46"/>
      <c r="M845" s="267" t="s">
        <v>19</v>
      </c>
      <c r="N845" s="268" t="s">
        <v>44</v>
      </c>
      <c r="O845" s="269"/>
      <c r="P845" s="270">
        <f>O845*H845</f>
        <v>0</v>
      </c>
      <c r="Q845" s="270">
        <v>0</v>
      </c>
      <c r="R845" s="270">
        <f>Q845*H845</f>
        <v>0</v>
      </c>
      <c r="S845" s="270">
        <v>0</v>
      </c>
      <c r="T845" s="271">
        <f>S845*H845</f>
        <v>0</v>
      </c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R845" s="226" t="s">
        <v>135</v>
      </c>
      <c r="AT845" s="226" t="s">
        <v>190</v>
      </c>
      <c r="AU845" s="226" t="s">
        <v>80</v>
      </c>
      <c r="AY845" s="19" t="s">
        <v>188</v>
      </c>
      <c r="BE845" s="227">
        <f>IF(N845="základní",J845,0)</f>
        <v>0</v>
      </c>
      <c r="BF845" s="227">
        <f>IF(N845="snížená",J845,0)</f>
        <v>0</v>
      </c>
      <c r="BG845" s="227">
        <f>IF(N845="zákl. přenesená",J845,0)</f>
        <v>0</v>
      </c>
      <c r="BH845" s="227">
        <f>IF(N845="sníž. přenesená",J845,0)</f>
        <v>0</v>
      </c>
      <c r="BI845" s="227">
        <f>IF(N845="nulová",J845,0)</f>
        <v>0</v>
      </c>
      <c r="BJ845" s="19" t="s">
        <v>80</v>
      </c>
      <c r="BK845" s="227">
        <f>ROUND(I845*H845,2)</f>
        <v>0</v>
      </c>
      <c r="BL845" s="19" t="s">
        <v>135</v>
      </c>
      <c r="BM845" s="226" t="s">
        <v>1512</v>
      </c>
    </row>
    <row r="846" s="2" customFormat="1" ht="6.96" customHeight="1">
      <c r="A846" s="40"/>
      <c r="B846" s="61"/>
      <c r="C846" s="62"/>
      <c r="D846" s="62"/>
      <c r="E846" s="62"/>
      <c r="F846" s="62"/>
      <c r="G846" s="62"/>
      <c r="H846" s="62"/>
      <c r="I846" s="62"/>
      <c r="J846" s="62"/>
      <c r="K846" s="62"/>
      <c r="L846" s="46"/>
      <c r="M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</sheetData>
  <sheetProtection sheet="1" autoFilter="0" formatColumns="0" formatRows="0" objects="1" scenarios="1" spinCount="100000" saltValue="A//N6gNGjlBg6oRUeVechAWhwVcsCO9aPcJiV0NQWWhcqKaW1RXEuKv1pA18ccKeKZg4EhzFgr4M2v9sXkBVIg==" hashValue="BopNc9Z4DHbz6UOdyzJ86TTAFhHGgSyBfZvOcg8QSma4VaQSpoFqZJia3OeebTqGDvIEFUx3v0RaYlEaARshHQ==" algorithmName="SHA-512" password="CC35"/>
  <autoFilter ref="C99:K84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8:H88"/>
    <mergeCell ref="E90:H90"/>
    <mergeCell ref="E92:H92"/>
    <mergeCell ref="L2:V2"/>
  </mergeCells>
  <hyperlinks>
    <hyperlink ref="F104" r:id="rId1" display="https://podminky.urs.cz/item/CS_URS_2021_02/311272031"/>
    <hyperlink ref="F112" r:id="rId2" display="https://podminky.urs.cz/item/CS_URS_2021_02/311272241"/>
    <hyperlink ref="F118" r:id="rId3" display="https://podminky.urs.cz/item/CS_URS_2021_02/330321610"/>
    <hyperlink ref="F123" r:id="rId4" display="https://podminky.urs.cz/item/CS_URS_2021_02/331351121"/>
    <hyperlink ref="F128" r:id="rId5" display="https://podminky.urs.cz/item/CS_URS_2021_02/331351122"/>
    <hyperlink ref="F133" r:id="rId6" display="https://podminky.urs.cz/item/CS_URS_2021_02/331361821"/>
    <hyperlink ref="F137" r:id="rId7" display="https://podminky.urs.cz/item/CS_URS_2021_02/341321410"/>
    <hyperlink ref="F146" r:id="rId8" display="https://podminky.urs.cz/item/CS_URS_2021_02/341351111"/>
    <hyperlink ref="F157" r:id="rId9" display="https://podminky.urs.cz/item/CS_URS_2021_02/341351112"/>
    <hyperlink ref="F168" r:id="rId10" display="https://podminky.urs.cz/item/CS_URS_2021_02/341361821"/>
    <hyperlink ref="F173" r:id="rId11" display="https://podminky.urs.cz/item/CS_URS_2021_02/411321616"/>
    <hyperlink ref="F178" r:id="rId12" display="https://podminky.urs.cz/item/CS_URS_2021_02/411324646"/>
    <hyperlink ref="F185" r:id="rId13" display="https://podminky.urs.cz/item/CS_URS_2021_02/411351011"/>
    <hyperlink ref="F197" r:id="rId14" display="https://podminky.urs.cz/item/CS_URS_2021_02/411351012"/>
    <hyperlink ref="F209" r:id="rId15" display="https://podminky.urs.cz/item/CS_URS_2021_02/411354313"/>
    <hyperlink ref="F217" r:id="rId16" display="https://podminky.urs.cz/item/CS_URS_2021_02/411354314"/>
    <hyperlink ref="F225" r:id="rId17" display="https://podminky.urs.cz/item/CS_URS_2021_02/411361821"/>
    <hyperlink ref="F229" r:id="rId18" display="https://podminky.urs.cz/item/CS_URS_2021_02/413322626"/>
    <hyperlink ref="F236" r:id="rId19" display="https://podminky.urs.cz/item/CS_URS_2021_02/413351111"/>
    <hyperlink ref="F243" r:id="rId20" display="https://podminky.urs.cz/item/CS_URS_2021_02/413351112"/>
    <hyperlink ref="F250" r:id="rId21" display="https://podminky.urs.cz/item/CS_URS_2021_02/413351191"/>
    <hyperlink ref="F257" r:id="rId22" display="https://podminky.urs.cz/item/CS_URS_2021_02/413352111"/>
    <hyperlink ref="F262" r:id="rId23" display="https://podminky.urs.cz/item/CS_URS_2021_02/413352112"/>
    <hyperlink ref="F267" r:id="rId24" display="https://podminky.urs.cz/item/CS_URS_2021_02/413361821"/>
    <hyperlink ref="F271" r:id="rId25" display="https://podminky.urs.cz/item/CS_URS_2021_02/430321414"/>
    <hyperlink ref="F278" r:id="rId26" display="https://podminky.urs.cz/item/CS_URS_2021_02/430361821"/>
    <hyperlink ref="F282" r:id="rId27" display="https://podminky.urs.cz/item/CS_URS_2021_02/431351121"/>
    <hyperlink ref="F291" r:id="rId28" display="https://podminky.urs.cz/item/CS_URS_2021_02/431351122"/>
    <hyperlink ref="F300" r:id="rId29" display="https://podminky.urs.cz/item/CS_URS_2021_02/433351131"/>
    <hyperlink ref="F306" r:id="rId30" display="https://podminky.urs.cz/item/CS_URS_2021_02/433351132"/>
    <hyperlink ref="F312" r:id="rId31" display="https://podminky.urs.cz/item/CS_URS_2021_02/434351141"/>
    <hyperlink ref="F317" r:id="rId32" display="https://podminky.urs.cz/item/CS_URS_2021_02/434351142"/>
    <hyperlink ref="F323" r:id="rId33" display="https://podminky.urs.cz/item/CS_URS_2021_02/611131125"/>
    <hyperlink ref="F334" r:id="rId34" display="https://podminky.urs.cz/item/CS_URS_2021_02/611311135"/>
    <hyperlink ref="F345" r:id="rId35" display="https://podminky.urs.cz/item/CS_URS_2021_02/612131121"/>
    <hyperlink ref="F378" r:id="rId36" display="https://podminky.urs.cz/item/CS_URS_2021_02/612142001"/>
    <hyperlink ref="F419" r:id="rId37" display="https://podminky.urs.cz/item/CS_URS_2021_02/612311131"/>
    <hyperlink ref="F478" r:id="rId38" display="https://podminky.urs.cz/item/CS_URS_2021_02/642942951"/>
    <hyperlink ref="F497" r:id="rId39" display="https://podminky.urs.cz/item/CS_URS_2021_02/943211111"/>
    <hyperlink ref="F503" r:id="rId40" display="https://podminky.urs.cz/item/CS_URS_2021_02/943211211"/>
    <hyperlink ref="F509" r:id="rId41" display="https://podminky.urs.cz/item/CS_URS_2021_02/943211811"/>
    <hyperlink ref="F515" r:id="rId42" display="https://podminky.urs.cz/item/CS_URS_2021_02/949101112"/>
    <hyperlink ref="F533" r:id="rId43" display="https://podminky.urs.cz/item/CS_URS_2021_02/998012103"/>
    <hyperlink ref="F537" r:id="rId44" display="https://podminky.urs.cz/item/CS_URS_2021_02/721211422"/>
    <hyperlink ref="F542" r:id="rId45" display="https://podminky.urs.cz/item/CS_URS_2021_02/998721203"/>
    <hyperlink ref="F550" r:id="rId46" display="https://podminky.urs.cz/item/CS_URS_2021_02/763111362"/>
    <hyperlink ref="F566" r:id="rId47" display="https://podminky.urs.cz/item/CS_URS_2021_02/763111717"/>
    <hyperlink ref="F574" r:id="rId48" display="https://podminky.urs.cz/item/CS_URS_2021_02/763111771"/>
    <hyperlink ref="F582" r:id="rId49" display="https://podminky.urs.cz/item/CS_URS_2021_02/763164533"/>
    <hyperlink ref="F587" r:id="rId50" display="https://podminky.urs.cz/item/CS_URS_2021_02/763164553"/>
    <hyperlink ref="F592" r:id="rId51" display="https://podminky.urs.cz/item/CS_URS_2021_02/763164633"/>
    <hyperlink ref="F597" r:id="rId52" display="https://podminky.urs.cz/item/CS_URS_2021_02/998763403"/>
    <hyperlink ref="F600" r:id="rId53" display="https://podminky.urs.cz/item/CS_URS_2021_02/764208105"/>
    <hyperlink ref="F614" r:id="rId54" display="https://podminky.urs.cz/item/CS_URS_2021_02/764208107"/>
    <hyperlink ref="F637" r:id="rId55" display="https://podminky.urs.cz/item/CS_URS_2021_02/764208145"/>
    <hyperlink ref="F641" r:id="rId56" display="https://podminky.urs.cz/item/CS_URS_2021_02/998764203"/>
    <hyperlink ref="F644" r:id="rId57" display="https://podminky.urs.cz/item/CS_URS_2021_02/766211100"/>
    <hyperlink ref="F660" r:id="rId58" display="https://podminky.urs.cz/item/CS_URS_2021_02/766660172"/>
    <hyperlink ref="F671" r:id="rId59" display="https://podminky.urs.cz/item/CS_URS_2021_02/766660182"/>
    <hyperlink ref="F682" r:id="rId60" display="https://podminky.urs.cz/item/CS_URS_2021_02/998766203"/>
    <hyperlink ref="F685" r:id="rId61" display="https://podminky.urs.cz/item/CS_URS_2021_02/767163221"/>
    <hyperlink ref="F700" r:id="rId62" display="https://podminky.urs.cz/item/CS_URS_2021_02/767995111"/>
    <hyperlink ref="F730" r:id="rId63" display="https://podminky.urs.cz/item/CS_URS_2021_02/767995113"/>
    <hyperlink ref="F743" r:id="rId64" display="https://podminky.urs.cz/item/CS_URS_2021_02/953965132"/>
    <hyperlink ref="F752" r:id="rId65" display="https://podminky.urs.cz/item/CS_URS_2021_02/998767203"/>
    <hyperlink ref="F794" r:id="rId66" display="https://podminky.urs.cz/item/CS_URS_2021_02/784211101"/>
    <hyperlink ref="F834" r:id="rId67" display="https://podminky.urs.cz/item/CS_URS_2021_02/784211107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8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1513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ROUND(J106,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ROUND((SUM(BE106:BE1879)),  2)</f>
        <v>0</v>
      </c>
      <c r="G35" s="40"/>
      <c r="H35" s="40"/>
      <c r="I35" s="160">
        <v>0.20999999999999999</v>
      </c>
      <c r="J35" s="159">
        <f>ROUND(((SUM(BE106:BE1879))*I35),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ROUND((SUM(BF106:BF1879)),  2)</f>
        <v>0</v>
      </c>
      <c r="G36" s="40"/>
      <c r="H36" s="40"/>
      <c r="I36" s="160">
        <v>0.14999999999999999</v>
      </c>
      <c r="J36" s="159">
        <f>ROUND(((SUM(BF106:BF1879))*I36),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ROUND((SUM(BG106:BG1879)),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ROUND((SUM(BH106:BH1879)),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ROUND((SUM(BI106:BI1879)),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05 - Architektonicko - stavební řešení 3.NP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J106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161</v>
      </c>
      <c r="E64" s="180"/>
      <c r="F64" s="180"/>
      <c r="G64" s="180"/>
      <c r="H64" s="180"/>
      <c r="I64" s="180"/>
      <c r="J64" s="181">
        <f>J107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163</v>
      </c>
      <c r="E65" s="185"/>
      <c r="F65" s="185"/>
      <c r="G65" s="185"/>
      <c r="H65" s="185"/>
      <c r="I65" s="185"/>
      <c r="J65" s="186">
        <f>J108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650</v>
      </c>
      <c r="E66" s="185"/>
      <c r="F66" s="185"/>
      <c r="G66" s="185"/>
      <c r="H66" s="185"/>
      <c r="I66" s="185"/>
      <c r="J66" s="186">
        <f>J184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1039</v>
      </c>
      <c r="E67" s="185"/>
      <c r="F67" s="185"/>
      <c r="G67" s="185"/>
      <c r="H67" s="185"/>
      <c r="I67" s="185"/>
      <c r="J67" s="186">
        <f>J370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164</v>
      </c>
      <c r="E68" s="185"/>
      <c r="F68" s="185"/>
      <c r="G68" s="185"/>
      <c r="H68" s="185"/>
      <c r="I68" s="185"/>
      <c r="J68" s="186">
        <f>J784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166</v>
      </c>
      <c r="E69" s="185"/>
      <c r="F69" s="185"/>
      <c r="G69" s="185"/>
      <c r="H69" s="185"/>
      <c r="I69" s="185"/>
      <c r="J69" s="186">
        <f>J844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7"/>
      <c r="C70" s="178"/>
      <c r="D70" s="179" t="s">
        <v>167</v>
      </c>
      <c r="E70" s="180"/>
      <c r="F70" s="180"/>
      <c r="G70" s="180"/>
      <c r="H70" s="180"/>
      <c r="I70" s="180"/>
      <c r="J70" s="181">
        <f>J847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3"/>
      <c r="C71" s="127"/>
      <c r="D71" s="184" t="s">
        <v>464</v>
      </c>
      <c r="E71" s="185"/>
      <c r="F71" s="185"/>
      <c r="G71" s="185"/>
      <c r="H71" s="185"/>
      <c r="I71" s="185"/>
      <c r="J71" s="186">
        <f>J848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168</v>
      </c>
      <c r="E72" s="185"/>
      <c r="F72" s="185"/>
      <c r="G72" s="185"/>
      <c r="H72" s="185"/>
      <c r="I72" s="185"/>
      <c r="J72" s="186">
        <f>J899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169</v>
      </c>
      <c r="E73" s="185"/>
      <c r="F73" s="185"/>
      <c r="G73" s="185"/>
      <c r="H73" s="185"/>
      <c r="I73" s="185"/>
      <c r="J73" s="186">
        <f>J912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1514</v>
      </c>
      <c r="E74" s="185"/>
      <c r="F74" s="185"/>
      <c r="G74" s="185"/>
      <c r="H74" s="185"/>
      <c r="I74" s="185"/>
      <c r="J74" s="186">
        <f>J943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3"/>
      <c r="C75" s="127"/>
      <c r="D75" s="184" t="s">
        <v>1041</v>
      </c>
      <c r="E75" s="185"/>
      <c r="F75" s="185"/>
      <c r="G75" s="185"/>
      <c r="H75" s="185"/>
      <c r="I75" s="185"/>
      <c r="J75" s="186">
        <f>J969</f>
        <v>0</v>
      </c>
      <c r="K75" s="127"/>
      <c r="L75" s="18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3"/>
      <c r="C76" s="127"/>
      <c r="D76" s="184" t="s">
        <v>1042</v>
      </c>
      <c r="E76" s="185"/>
      <c r="F76" s="185"/>
      <c r="G76" s="185"/>
      <c r="H76" s="185"/>
      <c r="I76" s="185"/>
      <c r="J76" s="186">
        <f>J1227</f>
        <v>0</v>
      </c>
      <c r="K76" s="127"/>
      <c r="L76" s="18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3"/>
      <c r="C77" s="127"/>
      <c r="D77" s="184" t="s">
        <v>170</v>
      </c>
      <c r="E77" s="185"/>
      <c r="F77" s="185"/>
      <c r="G77" s="185"/>
      <c r="H77" s="185"/>
      <c r="I77" s="185"/>
      <c r="J77" s="186">
        <f>J1276</f>
        <v>0</v>
      </c>
      <c r="K77" s="127"/>
      <c r="L77" s="18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3"/>
      <c r="C78" s="127"/>
      <c r="D78" s="184" t="s">
        <v>1043</v>
      </c>
      <c r="E78" s="185"/>
      <c r="F78" s="185"/>
      <c r="G78" s="185"/>
      <c r="H78" s="185"/>
      <c r="I78" s="185"/>
      <c r="J78" s="186">
        <f>J1355</f>
        <v>0</v>
      </c>
      <c r="K78" s="127"/>
      <c r="L78" s="187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3"/>
      <c r="C79" s="127"/>
      <c r="D79" s="184" t="s">
        <v>1515</v>
      </c>
      <c r="E79" s="185"/>
      <c r="F79" s="185"/>
      <c r="G79" s="185"/>
      <c r="H79" s="185"/>
      <c r="I79" s="185"/>
      <c r="J79" s="186">
        <f>J1464</f>
        <v>0</v>
      </c>
      <c r="K79" s="127"/>
      <c r="L79" s="187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3"/>
      <c r="C80" s="127"/>
      <c r="D80" s="184" t="s">
        <v>1044</v>
      </c>
      <c r="E80" s="185"/>
      <c r="F80" s="185"/>
      <c r="G80" s="185"/>
      <c r="H80" s="185"/>
      <c r="I80" s="185"/>
      <c r="J80" s="186">
        <f>J1491</f>
        <v>0</v>
      </c>
      <c r="K80" s="127"/>
      <c r="L80" s="187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3"/>
      <c r="C81" s="127"/>
      <c r="D81" s="184" t="s">
        <v>1516</v>
      </c>
      <c r="E81" s="185"/>
      <c r="F81" s="185"/>
      <c r="G81" s="185"/>
      <c r="H81" s="185"/>
      <c r="I81" s="185"/>
      <c r="J81" s="186">
        <f>J1646</f>
        <v>0</v>
      </c>
      <c r="K81" s="127"/>
      <c r="L81" s="187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3"/>
      <c r="C82" s="127"/>
      <c r="D82" s="184" t="s">
        <v>1045</v>
      </c>
      <c r="E82" s="185"/>
      <c r="F82" s="185"/>
      <c r="G82" s="185"/>
      <c r="H82" s="185"/>
      <c r="I82" s="185"/>
      <c r="J82" s="186">
        <f>J1720</f>
        <v>0</v>
      </c>
      <c r="K82" s="127"/>
      <c r="L82" s="187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3"/>
      <c r="C83" s="127"/>
      <c r="D83" s="184" t="s">
        <v>1517</v>
      </c>
      <c r="E83" s="185"/>
      <c r="F83" s="185"/>
      <c r="G83" s="185"/>
      <c r="H83" s="185"/>
      <c r="I83" s="185"/>
      <c r="J83" s="186">
        <f>J1842</f>
        <v>0</v>
      </c>
      <c r="K83" s="127"/>
      <c r="L83" s="187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9" customFormat="1" ht="24.96" customHeight="1">
      <c r="A84" s="9"/>
      <c r="B84" s="177"/>
      <c r="C84" s="178"/>
      <c r="D84" s="179" t="s">
        <v>172</v>
      </c>
      <c r="E84" s="180"/>
      <c r="F84" s="180"/>
      <c r="G84" s="180"/>
      <c r="H84" s="180"/>
      <c r="I84" s="180"/>
      <c r="J84" s="181">
        <f>J1878</f>
        <v>0</v>
      </c>
      <c r="K84" s="178"/>
      <c r="L84" s="182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</row>
    <row r="85" s="2" customFormat="1" ht="21.84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61"/>
      <c r="C86" s="62"/>
      <c r="D86" s="62"/>
      <c r="E86" s="62"/>
      <c r="F86" s="62"/>
      <c r="G86" s="62"/>
      <c r="H86" s="62"/>
      <c r="I86" s="62"/>
      <c r="J86" s="62"/>
      <c r="K86" s="6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90" s="2" customFormat="1" ht="6.96" customHeight="1">
      <c r="A90" s="40"/>
      <c r="B90" s="63"/>
      <c r="C90" s="64"/>
      <c r="D90" s="64"/>
      <c r="E90" s="64"/>
      <c r="F90" s="64"/>
      <c r="G90" s="64"/>
      <c r="H90" s="64"/>
      <c r="I90" s="64"/>
      <c r="J90" s="64"/>
      <c r="K90" s="64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24.96" customHeight="1">
      <c r="A91" s="40"/>
      <c r="B91" s="41"/>
      <c r="C91" s="25" t="s">
        <v>173</v>
      </c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2" customHeight="1">
      <c r="A93" s="40"/>
      <c r="B93" s="41"/>
      <c r="C93" s="34" t="s">
        <v>16</v>
      </c>
      <c r="D93" s="42"/>
      <c r="E93" s="42"/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6.5" customHeight="1">
      <c r="A94" s="40"/>
      <c r="B94" s="41"/>
      <c r="C94" s="42"/>
      <c r="D94" s="42"/>
      <c r="E94" s="172" t="str">
        <f>E7</f>
        <v>OU - stavební úpravy objektu ZW - děkanát Lékařské fakulty</v>
      </c>
      <c r="F94" s="34"/>
      <c r="G94" s="34"/>
      <c r="H94" s="34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1" customFormat="1" ht="12" customHeight="1">
      <c r="B95" s="23"/>
      <c r="C95" s="34" t="s">
        <v>153</v>
      </c>
      <c r="D95" s="24"/>
      <c r="E95" s="24"/>
      <c r="F95" s="24"/>
      <c r="G95" s="24"/>
      <c r="H95" s="24"/>
      <c r="I95" s="24"/>
      <c r="J95" s="24"/>
      <c r="K95" s="24"/>
      <c r="L95" s="22"/>
    </row>
    <row r="96" s="2" customFormat="1" ht="16.5" customHeight="1">
      <c r="A96" s="40"/>
      <c r="B96" s="41"/>
      <c r="C96" s="42"/>
      <c r="D96" s="42"/>
      <c r="E96" s="172" t="s">
        <v>154</v>
      </c>
      <c r="F96" s="42"/>
      <c r="G96" s="42"/>
      <c r="H96" s="42"/>
      <c r="I96" s="42"/>
      <c r="J96" s="42"/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2" customHeight="1">
      <c r="A97" s="40"/>
      <c r="B97" s="41"/>
      <c r="C97" s="34" t="s">
        <v>155</v>
      </c>
      <c r="D97" s="42"/>
      <c r="E97" s="42"/>
      <c r="F97" s="42"/>
      <c r="G97" s="42"/>
      <c r="H97" s="42"/>
      <c r="I97" s="42"/>
      <c r="J97" s="42"/>
      <c r="K97" s="42"/>
      <c r="L97" s="147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6.5" customHeight="1">
      <c r="A98" s="40"/>
      <c r="B98" s="41"/>
      <c r="C98" s="42"/>
      <c r="D98" s="42"/>
      <c r="E98" s="71" t="str">
        <f>E11</f>
        <v>05 - Architektonicko - stavební řešení 3.NP</v>
      </c>
      <c r="F98" s="42"/>
      <c r="G98" s="42"/>
      <c r="H98" s="42"/>
      <c r="I98" s="42"/>
      <c r="J98" s="42"/>
      <c r="K98" s="42"/>
      <c r="L98" s="147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6.96" customHeight="1">
      <c r="A99" s="40"/>
      <c r="B99" s="41"/>
      <c r="C99" s="42"/>
      <c r="D99" s="42"/>
      <c r="E99" s="42"/>
      <c r="F99" s="42"/>
      <c r="G99" s="42"/>
      <c r="H99" s="42"/>
      <c r="I99" s="42"/>
      <c r="J99" s="42"/>
      <c r="K99" s="42"/>
      <c r="L99" s="147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2" customHeight="1">
      <c r="A100" s="40"/>
      <c r="B100" s="41"/>
      <c r="C100" s="34" t="s">
        <v>21</v>
      </c>
      <c r="D100" s="42"/>
      <c r="E100" s="42"/>
      <c r="F100" s="29" t="str">
        <f>F14</f>
        <v xml:space="preserve"> </v>
      </c>
      <c r="G100" s="42"/>
      <c r="H100" s="42"/>
      <c r="I100" s="34" t="s">
        <v>23</v>
      </c>
      <c r="J100" s="74" t="str">
        <f>IF(J14="","",J14)</f>
        <v>16. 9. 2021</v>
      </c>
      <c r="K100" s="42"/>
      <c r="L100" s="147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6.96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147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2" customFormat="1" ht="40.05" customHeight="1">
      <c r="A102" s="40"/>
      <c r="B102" s="41"/>
      <c r="C102" s="34" t="s">
        <v>25</v>
      </c>
      <c r="D102" s="42"/>
      <c r="E102" s="42"/>
      <c r="F102" s="29" t="str">
        <f>E17</f>
        <v>Ostravská univerzita, Dvořákova 138/7, Ostrava</v>
      </c>
      <c r="G102" s="42"/>
      <c r="H102" s="42"/>
      <c r="I102" s="34" t="s">
        <v>32</v>
      </c>
      <c r="J102" s="38" t="str">
        <f>E23</f>
        <v>Ing.arch.Martin Janda,Lomná 1895, Frenštát p.R.</v>
      </c>
      <c r="K102" s="42"/>
      <c r="L102" s="147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="2" customFormat="1" ht="15.15" customHeight="1">
      <c r="A103" s="40"/>
      <c r="B103" s="41"/>
      <c r="C103" s="34" t="s">
        <v>30</v>
      </c>
      <c r="D103" s="42"/>
      <c r="E103" s="42"/>
      <c r="F103" s="29" t="str">
        <f>IF(E20="","",E20)</f>
        <v>Vyplň údaj</v>
      </c>
      <c r="G103" s="42"/>
      <c r="H103" s="42"/>
      <c r="I103" s="34" t="s">
        <v>36</v>
      </c>
      <c r="J103" s="38" t="str">
        <f>E26</f>
        <v xml:space="preserve"> </v>
      </c>
      <c r="K103" s="42"/>
      <c r="L103" s="147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2" customFormat="1" ht="10.32" customHeight="1">
      <c r="A104" s="40"/>
      <c r="B104" s="41"/>
      <c r="C104" s="42"/>
      <c r="D104" s="42"/>
      <c r="E104" s="42"/>
      <c r="F104" s="42"/>
      <c r="G104" s="42"/>
      <c r="H104" s="42"/>
      <c r="I104" s="42"/>
      <c r="J104" s="42"/>
      <c r="K104" s="42"/>
      <c r="L104" s="147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11" customFormat="1" ht="29.28" customHeight="1">
      <c r="A105" s="188"/>
      <c r="B105" s="189"/>
      <c r="C105" s="190" t="s">
        <v>174</v>
      </c>
      <c r="D105" s="191" t="s">
        <v>58</v>
      </c>
      <c r="E105" s="191" t="s">
        <v>54</v>
      </c>
      <c r="F105" s="191" t="s">
        <v>55</v>
      </c>
      <c r="G105" s="191" t="s">
        <v>175</v>
      </c>
      <c r="H105" s="191" t="s">
        <v>176</v>
      </c>
      <c r="I105" s="191" t="s">
        <v>177</v>
      </c>
      <c r="J105" s="191" t="s">
        <v>159</v>
      </c>
      <c r="K105" s="192" t="s">
        <v>178</v>
      </c>
      <c r="L105" s="193"/>
      <c r="M105" s="94" t="s">
        <v>19</v>
      </c>
      <c r="N105" s="95" t="s">
        <v>43</v>
      </c>
      <c r="O105" s="95" t="s">
        <v>179</v>
      </c>
      <c r="P105" s="95" t="s">
        <v>180</v>
      </c>
      <c r="Q105" s="95" t="s">
        <v>181</v>
      </c>
      <c r="R105" s="95" t="s">
        <v>182</v>
      </c>
      <c r="S105" s="95" t="s">
        <v>183</v>
      </c>
      <c r="T105" s="96" t="s">
        <v>184</v>
      </c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</row>
    <row r="106" s="2" customFormat="1" ht="22.8" customHeight="1">
      <c r="A106" s="40"/>
      <c r="B106" s="41"/>
      <c r="C106" s="101" t="s">
        <v>185</v>
      </c>
      <c r="D106" s="42"/>
      <c r="E106" s="42"/>
      <c r="F106" s="42"/>
      <c r="G106" s="42"/>
      <c r="H106" s="42"/>
      <c r="I106" s="42"/>
      <c r="J106" s="194">
        <f>BK106</f>
        <v>0</v>
      </c>
      <c r="K106" s="42"/>
      <c r="L106" s="46"/>
      <c r="M106" s="97"/>
      <c r="N106" s="195"/>
      <c r="O106" s="98"/>
      <c r="P106" s="196">
        <f>P107+P847+P1878</f>
        <v>0</v>
      </c>
      <c r="Q106" s="98"/>
      <c r="R106" s="196">
        <f>R107+R847+R1878</f>
        <v>541.51202828999999</v>
      </c>
      <c r="S106" s="98"/>
      <c r="T106" s="197">
        <f>T107+T847+T1878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72</v>
      </c>
      <c r="AU106" s="19" t="s">
        <v>160</v>
      </c>
      <c r="BK106" s="198">
        <f>BK107+BK847+BK1878</f>
        <v>0</v>
      </c>
    </row>
    <row r="107" s="12" customFormat="1" ht="25.92" customHeight="1">
      <c r="A107" s="12"/>
      <c r="B107" s="199"/>
      <c r="C107" s="200"/>
      <c r="D107" s="201" t="s">
        <v>72</v>
      </c>
      <c r="E107" s="202" t="s">
        <v>186</v>
      </c>
      <c r="F107" s="202" t="s">
        <v>187</v>
      </c>
      <c r="G107" s="200"/>
      <c r="H107" s="200"/>
      <c r="I107" s="203"/>
      <c r="J107" s="204">
        <f>BK107</f>
        <v>0</v>
      </c>
      <c r="K107" s="200"/>
      <c r="L107" s="205"/>
      <c r="M107" s="206"/>
      <c r="N107" s="207"/>
      <c r="O107" s="207"/>
      <c r="P107" s="208">
        <f>P108+P184+P370+P784+P844</f>
        <v>0</v>
      </c>
      <c r="Q107" s="207"/>
      <c r="R107" s="208">
        <f>R108+R184+R370+R784+R844</f>
        <v>516.38863505999996</v>
      </c>
      <c r="S107" s="207"/>
      <c r="T107" s="209">
        <f>T108+T184+T370+T784+T844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0" t="s">
        <v>80</v>
      </c>
      <c r="AT107" s="211" t="s">
        <v>72</v>
      </c>
      <c r="AU107" s="211" t="s">
        <v>73</v>
      </c>
      <c r="AY107" s="210" t="s">
        <v>188</v>
      </c>
      <c r="BK107" s="212">
        <f>BK108+BK184+BK370+BK784+BK844</f>
        <v>0</v>
      </c>
    </row>
    <row r="108" s="12" customFormat="1" ht="22.8" customHeight="1">
      <c r="A108" s="12"/>
      <c r="B108" s="199"/>
      <c r="C108" s="200"/>
      <c r="D108" s="201" t="s">
        <v>72</v>
      </c>
      <c r="E108" s="213" t="s">
        <v>129</v>
      </c>
      <c r="F108" s="213" t="s">
        <v>230</v>
      </c>
      <c r="G108" s="200"/>
      <c r="H108" s="200"/>
      <c r="I108" s="203"/>
      <c r="J108" s="214">
        <f>BK108</f>
        <v>0</v>
      </c>
      <c r="K108" s="200"/>
      <c r="L108" s="205"/>
      <c r="M108" s="206"/>
      <c r="N108" s="207"/>
      <c r="O108" s="207"/>
      <c r="P108" s="208">
        <f>SUM(P109:P183)</f>
        <v>0</v>
      </c>
      <c r="Q108" s="207"/>
      <c r="R108" s="208">
        <f>SUM(R109:R183)</f>
        <v>110.93867544</v>
      </c>
      <c r="S108" s="207"/>
      <c r="T108" s="209">
        <f>SUM(T109:T183)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0" t="s">
        <v>80</v>
      </c>
      <c r="AT108" s="211" t="s">
        <v>72</v>
      </c>
      <c r="AU108" s="211" t="s">
        <v>80</v>
      </c>
      <c r="AY108" s="210" t="s">
        <v>188</v>
      </c>
      <c r="BK108" s="212">
        <f>SUM(BK109:BK183)</f>
        <v>0</v>
      </c>
    </row>
    <row r="109" s="2" customFormat="1" ht="24.15" customHeight="1">
      <c r="A109" s="40"/>
      <c r="B109" s="41"/>
      <c r="C109" s="215" t="s">
        <v>80</v>
      </c>
      <c r="D109" s="215" t="s">
        <v>190</v>
      </c>
      <c r="E109" s="216" t="s">
        <v>651</v>
      </c>
      <c r="F109" s="217" t="s">
        <v>652</v>
      </c>
      <c r="G109" s="218" t="s">
        <v>243</v>
      </c>
      <c r="H109" s="219">
        <v>186.18199999999999</v>
      </c>
      <c r="I109" s="220"/>
      <c r="J109" s="221">
        <f>ROUND(I109*H109,2)</f>
        <v>0</v>
      </c>
      <c r="K109" s="217" t="s">
        <v>194</v>
      </c>
      <c r="L109" s="46"/>
      <c r="M109" s="222" t="s">
        <v>19</v>
      </c>
      <c r="N109" s="223" t="s">
        <v>44</v>
      </c>
      <c r="O109" s="86"/>
      <c r="P109" s="224">
        <f>O109*H109</f>
        <v>0</v>
      </c>
      <c r="Q109" s="224">
        <v>0.20712</v>
      </c>
      <c r="R109" s="224">
        <f>Q109*H109</f>
        <v>38.562015839999994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135</v>
      </c>
      <c r="AT109" s="226" t="s">
        <v>190</v>
      </c>
      <c r="AU109" s="226" t="s">
        <v>82</v>
      </c>
      <c r="AY109" s="19" t="s">
        <v>188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135</v>
      </c>
      <c r="BM109" s="226" t="s">
        <v>1518</v>
      </c>
    </row>
    <row r="110" s="2" customFormat="1">
      <c r="A110" s="40"/>
      <c r="B110" s="41"/>
      <c r="C110" s="42"/>
      <c r="D110" s="228" t="s">
        <v>196</v>
      </c>
      <c r="E110" s="42"/>
      <c r="F110" s="229" t="s">
        <v>654</v>
      </c>
      <c r="G110" s="42"/>
      <c r="H110" s="42"/>
      <c r="I110" s="230"/>
      <c r="J110" s="42"/>
      <c r="K110" s="42"/>
      <c r="L110" s="46"/>
      <c r="M110" s="231"/>
      <c r="N110" s="232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196</v>
      </c>
      <c r="AU110" s="19" t="s">
        <v>82</v>
      </c>
    </row>
    <row r="111" s="13" customFormat="1">
      <c r="A111" s="13"/>
      <c r="B111" s="233"/>
      <c r="C111" s="234"/>
      <c r="D111" s="235" t="s">
        <v>198</v>
      </c>
      <c r="E111" s="236" t="s">
        <v>19</v>
      </c>
      <c r="F111" s="237" t="s">
        <v>1519</v>
      </c>
      <c r="G111" s="234"/>
      <c r="H111" s="236" t="s">
        <v>19</v>
      </c>
      <c r="I111" s="238"/>
      <c r="J111" s="234"/>
      <c r="K111" s="234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198</v>
      </c>
      <c r="AU111" s="243" t="s">
        <v>82</v>
      </c>
      <c r="AV111" s="13" t="s">
        <v>80</v>
      </c>
      <c r="AW111" s="13" t="s">
        <v>35</v>
      </c>
      <c r="AX111" s="13" t="s">
        <v>73</v>
      </c>
      <c r="AY111" s="243" t="s">
        <v>188</v>
      </c>
    </row>
    <row r="112" s="14" customFormat="1">
      <c r="A112" s="14"/>
      <c r="B112" s="244"/>
      <c r="C112" s="245"/>
      <c r="D112" s="235" t="s">
        <v>198</v>
      </c>
      <c r="E112" s="246" t="s">
        <v>19</v>
      </c>
      <c r="F112" s="247" t="s">
        <v>1520</v>
      </c>
      <c r="G112" s="245"/>
      <c r="H112" s="248">
        <v>37.799999999999997</v>
      </c>
      <c r="I112" s="249"/>
      <c r="J112" s="245"/>
      <c r="K112" s="245"/>
      <c r="L112" s="250"/>
      <c r="M112" s="251"/>
      <c r="N112" s="252"/>
      <c r="O112" s="252"/>
      <c r="P112" s="252"/>
      <c r="Q112" s="252"/>
      <c r="R112" s="252"/>
      <c r="S112" s="252"/>
      <c r="T112" s="25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4" t="s">
        <v>198</v>
      </c>
      <c r="AU112" s="254" t="s">
        <v>82</v>
      </c>
      <c r="AV112" s="14" t="s">
        <v>82</v>
      </c>
      <c r="AW112" s="14" t="s">
        <v>35</v>
      </c>
      <c r="AX112" s="14" t="s">
        <v>73</v>
      </c>
      <c r="AY112" s="254" t="s">
        <v>188</v>
      </c>
    </row>
    <row r="113" s="14" customFormat="1">
      <c r="A113" s="14"/>
      <c r="B113" s="244"/>
      <c r="C113" s="245"/>
      <c r="D113" s="235" t="s">
        <v>198</v>
      </c>
      <c r="E113" s="246" t="s">
        <v>19</v>
      </c>
      <c r="F113" s="247" t="s">
        <v>1521</v>
      </c>
      <c r="G113" s="245"/>
      <c r="H113" s="248">
        <v>-4.7999999999999998</v>
      </c>
      <c r="I113" s="249"/>
      <c r="J113" s="245"/>
      <c r="K113" s="245"/>
      <c r="L113" s="250"/>
      <c r="M113" s="251"/>
      <c r="N113" s="252"/>
      <c r="O113" s="252"/>
      <c r="P113" s="252"/>
      <c r="Q113" s="252"/>
      <c r="R113" s="252"/>
      <c r="S113" s="252"/>
      <c r="T113" s="25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4" t="s">
        <v>198</v>
      </c>
      <c r="AU113" s="254" t="s">
        <v>82</v>
      </c>
      <c r="AV113" s="14" t="s">
        <v>82</v>
      </c>
      <c r="AW113" s="14" t="s">
        <v>35</v>
      </c>
      <c r="AX113" s="14" t="s">
        <v>73</v>
      </c>
      <c r="AY113" s="254" t="s">
        <v>188</v>
      </c>
    </row>
    <row r="114" s="14" customFormat="1">
      <c r="A114" s="14"/>
      <c r="B114" s="244"/>
      <c r="C114" s="245"/>
      <c r="D114" s="235" t="s">
        <v>198</v>
      </c>
      <c r="E114" s="246" t="s">
        <v>19</v>
      </c>
      <c r="F114" s="247" t="s">
        <v>1522</v>
      </c>
      <c r="G114" s="245"/>
      <c r="H114" s="248">
        <v>86.641000000000005</v>
      </c>
      <c r="I114" s="249"/>
      <c r="J114" s="245"/>
      <c r="K114" s="245"/>
      <c r="L114" s="250"/>
      <c r="M114" s="251"/>
      <c r="N114" s="252"/>
      <c r="O114" s="252"/>
      <c r="P114" s="252"/>
      <c r="Q114" s="252"/>
      <c r="R114" s="252"/>
      <c r="S114" s="252"/>
      <c r="T114" s="253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4" t="s">
        <v>198</v>
      </c>
      <c r="AU114" s="254" t="s">
        <v>82</v>
      </c>
      <c r="AV114" s="14" t="s">
        <v>82</v>
      </c>
      <c r="AW114" s="14" t="s">
        <v>35</v>
      </c>
      <c r="AX114" s="14" t="s">
        <v>73</v>
      </c>
      <c r="AY114" s="254" t="s">
        <v>188</v>
      </c>
    </row>
    <row r="115" s="14" customFormat="1">
      <c r="A115" s="14"/>
      <c r="B115" s="244"/>
      <c r="C115" s="245"/>
      <c r="D115" s="235" t="s">
        <v>198</v>
      </c>
      <c r="E115" s="246" t="s">
        <v>19</v>
      </c>
      <c r="F115" s="247" t="s">
        <v>1523</v>
      </c>
      <c r="G115" s="245"/>
      <c r="H115" s="248">
        <v>-27</v>
      </c>
      <c r="I115" s="249"/>
      <c r="J115" s="245"/>
      <c r="K115" s="245"/>
      <c r="L115" s="250"/>
      <c r="M115" s="251"/>
      <c r="N115" s="252"/>
      <c r="O115" s="252"/>
      <c r="P115" s="252"/>
      <c r="Q115" s="252"/>
      <c r="R115" s="252"/>
      <c r="S115" s="252"/>
      <c r="T115" s="25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4" t="s">
        <v>198</v>
      </c>
      <c r="AU115" s="254" t="s">
        <v>82</v>
      </c>
      <c r="AV115" s="14" t="s">
        <v>82</v>
      </c>
      <c r="AW115" s="14" t="s">
        <v>35</v>
      </c>
      <c r="AX115" s="14" t="s">
        <v>73</v>
      </c>
      <c r="AY115" s="254" t="s">
        <v>188</v>
      </c>
    </row>
    <row r="116" s="14" customFormat="1">
      <c r="A116" s="14"/>
      <c r="B116" s="244"/>
      <c r="C116" s="245"/>
      <c r="D116" s="235" t="s">
        <v>198</v>
      </c>
      <c r="E116" s="246" t="s">
        <v>19</v>
      </c>
      <c r="F116" s="247" t="s">
        <v>1524</v>
      </c>
      <c r="G116" s="245"/>
      <c r="H116" s="248">
        <v>8.5050000000000008</v>
      </c>
      <c r="I116" s="249"/>
      <c r="J116" s="245"/>
      <c r="K116" s="245"/>
      <c r="L116" s="250"/>
      <c r="M116" s="251"/>
      <c r="N116" s="252"/>
      <c r="O116" s="252"/>
      <c r="P116" s="252"/>
      <c r="Q116" s="252"/>
      <c r="R116" s="252"/>
      <c r="S116" s="252"/>
      <c r="T116" s="253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4" t="s">
        <v>198</v>
      </c>
      <c r="AU116" s="254" t="s">
        <v>82</v>
      </c>
      <c r="AV116" s="14" t="s">
        <v>82</v>
      </c>
      <c r="AW116" s="14" t="s">
        <v>35</v>
      </c>
      <c r="AX116" s="14" t="s">
        <v>73</v>
      </c>
      <c r="AY116" s="254" t="s">
        <v>188</v>
      </c>
    </row>
    <row r="117" s="14" customFormat="1">
      <c r="A117" s="14"/>
      <c r="B117" s="244"/>
      <c r="C117" s="245"/>
      <c r="D117" s="235" t="s">
        <v>198</v>
      </c>
      <c r="E117" s="246" t="s">
        <v>19</v>
      </c>
      <c r="F117" s="247" t="s">
        <v>1525</v>
      </c>
      <c r="G117" s="245"/>
      <c r="H117" s="248">
        <v>36.539999999999999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198</v>
      </c>
      <c r="AU117" s="254" t="s">
        <v>82</v>
      </c>
      <c r="AV117" s="14" t="s">
        <v>82</v>
      </c>
      <c r="AW117" s="14" t="s">
        <v>35</v>
      </c>
      <c r="AX117" s="14" t="s">
        <v>73</v>
      </c>
      <c r="AY117" s="254" t="s">
        <v>188</v>
      </c>
    </row>
    <row r="118" s="14" customFormat="1">
      <c r="A118" s="14"/>
      <c r="B118" s="244"/>
      <c r="C118" s="245"/>
      <c r="D118" s="235" t="s">
        <v>198</v>
      </c>
      <c r="E118" s="246" t="s">
        <v>19</v>
      </c>
      <c r="F118" s="247" t="s">
        <v>1521</v>
      </c>
      <c r="G118" s="245"/>
      <c r="H118" s="248">
        <v>-4.7999999999999998</v>
      </c>
      <c r="I118" s="249"/>
      <c r="J118" s="245"/>
      <c r="K118" s="245"/>
      <c r="L118" s="250"/>
      <c r="M118" s="251"/>
      <c r="N118" s="252"/>
      <c r="O118" s="252"/>
      <c r="P118" s="252"/>
      <c r="Q118" s="252"/>
      <c r="R118" s="252"/>
      <c r="S118" s="252"/>
      <c r="T118" s="253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4" t="s">
        <v>198</v>
      </c>
      <c r="AU118" s="254" t="s">
        <v>82</v>
      </c>
      <c r="AV118" s="14" t="s">
        <v>82</v>
      </c>
      <c r="AW118" s="14" t="s">
        <v>35</v>
      </c>
      <c r="AX118" s="14" t="s">
        <v>73</v>
      </c>
      <c r="AY118" s="254" t="s">
        <v>188</v>
      </c>
    </row>
    <row r="119" s="14" customFormat="1">
      <c r="A119" s="14"/>
      <c r="B119" s="244"/>
      <c r="C119" s="245"/>
      <c r="D119" s="235" t="s">
        <v>198</v>
      </c>
      <c r="E119" s="246" t="s">
        <v>19</v>
      </c>
      <c r="F119" s="247" t="s">
        <v>1526</v>
      </c>
      <c r="G119" s="245"/>
      <c r="H119" s="248">
        <v>98.296000000000006</v>
      </c>
      <c r="I119" s="249"/>
      <c r="J119" s="245"/>
      <c r="K119" s="245"/>
      <c r="L119" s="250"/>
      <c r="M119" s="251"/>
      <c r="N119" s="252"/>
      <c r="O119" s="252"/>
      <c r="P119" s="252"/>
      <c r="Q119" s="252"/>
      <c r="R119" s="252"/>
      <c r="S119" s="252"/>
      <c r="T119" s="253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4" t="s">
        <v>198</v>
      </c>
      <c r="AU119" s="254" t="s">
        <v>82</v>
      </c>
      <c r="AV119" s="14" t="s">
        <v>82</v>
      </c>
      <c r="AW119" s="14" t="s">
        <v>35</v>
      </c>
      <c r="AX119" s="14" t="s">
        <v>73</v>
      </c>
      <c r="AY119" s="254" t="s">
        <v>188</v>
      </c>
    </row>
    <row r="120" s="14" customFormat="1">
      <c r="A120" s="14"/>
      <c r="B120" s="244"/>
      <c r="C120" s="245"/>
      <c r="D120" s="235" t="s">
        <v>198</v>
      </c>
      <c r="E120" s="246" t="s">
        <v>19</v>
      </c>
      <c r="F120" s="247" t="s">
        <v>1527</v>
      </c>
      <c r="G120" s="245"/>
      <c r="H120" s="248">
        <v>-45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198</v>
      </c>
      <c r="AU120" s="254" t="s">
        <v>82</v>
      </c>
      <c r="AV120" s="14" t="s">
        <v>82</v>
      </c>
      <c r="AW120" s="14" t="s">
        <v>35</v>
      </c>
      <c r="AX120" s="14" t="s">
        <v>73</v>
      </c>
      <c r="AY120" s="254" t="s">
        <v>188</v>
      </c>
    </row>
    <row r="121" s="15" customFormat="1">
      <c r="A121" s="15"/>
      <c r="B121" s="255"/>
      <c r="C121" s="256"/>
      <c r="D121" s="235" t="s">
        <v>198</v>
      </c>
      <c r="E121" s="257" t="s">
        <v>19</v>
      </c>
      <c r="F121" s="258" t="s">
        <v>229</v>
      </c>
      <c r="G121" s="256"/>
      <c r="H121" s="259">
        <v>186.18200000000002</v>
      </c>
      <c r="I121" s="260"/>
      <c r="J121" s="256"/>
      <c r="K121" s="256"/>
      <c r="L121" s="261"/>
      <c r="M121" s="262"/>
      <c r="N121" s="263"/>
      <c r="O121" s="263"/>
      <c r="P121" s="263"/>
      <c r="Q121" s="263"/>
      <c r="R121" s="263"/>
      <c r="S121" s="263"/>
      <c r="T121" s="264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5" t="s">
        <v>198</v>
      </c>
      <c r="AU121" s="265" t="s">
        <v>82</v>
      </c>
      <c r="AV121" s="15" t="s">
        <v>135</v>
      </c>
      <c r="AW121" s="15" t="s">
        <v>35</v>
      </c>
      <c r="AX121" s="15" t="s">
        <v>80</v>
      </c>
      <c r="AY121" s="265" t="s">
        <v>188</v>
      </c>
    </row>
    <row r="122" s="2" customFormat="1" ht="24.15" customHeight="1">
      <c r="A122" s="40"/>
      <c r="B122" s="41"/>
      <c r="C122" s="215" t="s">
        <v>82</v>
      </c>
      <c r="D122" s="215" t="s">
        <v>190</v>
      </c>
      <c r="E122" s="216" t="s">
        <v>681</v>
      </c>
      <c r="F122" s="217" t="s">
        <v>682</v>
      </c>
      <c r="G122" s="218" t="s">
        <v>193</v>
      </c>
      <c r="H122" s="219">
        <v>11.843999999999999</v>
      </c>
      <c r="I122" s="220"/>
      <c r="J122" s="221">
        <f>ROUND(I122*H122,2)</f>
        <v>0</v>
      </c>
      <c r="K122" s="217" t="s">
        <v>194</v>
      </c>
      <c r="L122" s="46"/>
      <c r="M122" s="222" t="s">
        <v>19</v>
      </c>
      <c r="N122" s="223" t="s">
        <v>44</v>
      </c>
      <c r="O122" s="86"/>
      <c r="P122" s="224">
        <f>O122*H122</f>
        <v>0</v>
      </c>
      <c r="Q122" s="224">
        <v>2.45329</v>
      </c>
      <c r="R122" s="224">
        <f>Q122*H122</f>
        <v>29.056766759999999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135</v>
      </c>
      <c r="AT122" s="226" t="s">
        <v>190</v>
      </c>
      <c r="AU122" s="226" t="s">
        <v>82</v>
      </c>
      <c r="AY122" s="19" t="s">
        <v>188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135</v>
      </c>
      <c r="BM122" s="226" t="s">
        <v>1528</v>
      </c>
    </row>
    <row r="123" s="2" customFormat="1">
      <c r="A123" s="40"/>
      <c r="B123" s="41"/>
      <c r="C123" s="42"/>
      <c r="D123" s="228" t="s">
        <v>196</v>
      </c>
      <c r="E123" s="42"/>
      <c r="F123" s="229" t="s">
        <v>684</v>
      </c>
      <c r="G123" s="42"/>
      <c r="H123" s="42"/>
      <c r="I123" s="230"/>
      <c r="J123" s="42"/>
      <c r="K123" s="42"/>
      <c r="L123" s="46"/>
      <c r="M123" s="231"/>
      <c r="N123" s="232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196</v>
      </c>
      <c r="AU123" s="19" t="s">
        <v>82</v>
      </c>
    </row>
    <row r="124" s="13" customFormat="1">
      <c r="A124" s="13"/>
      <c r="B124" s="233"/>
      <c r="C124" s="234"/>
      <c r="D124" s="235" t="s">
        <v>198</v>
      </c>
      <c r="E124" s="236" t="s">
        <v>19</v>
      </c>
      <c r="F124" s="237" t="s">
        <v>1519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198</v>
      </c>
      <c r="AU124" s="243" t="s">
        <v>82</v>
      </c>
      <c r="AV124" s="13" t="s">
        <v>80</v>
      </c>
      <c r="AW124" s="13" t="s">
        <v>35</v>
      </c>
      <c r="AX124" s="13" t="s">
        <v>73</v>
      </c>
      <c r="AY124" s="243" t="s">
        <v>188</v>
      </c>
    </row>
    <row r="125" s="14" customFormat="1">
      <c r="A125" s="14"/>
      <c r="B125" s="244"/>
      <c r="C125" s="245"/>
      <c r="D125" s="235" t="s">
        <v>198</v>
      </c>
      <c r="E125" s="246" t="s">
        <v>19</v>
      </c>
      <c r="F125" s="247" t="s">
        <v>1529</v>
      </c>
      <c r="G125" s="245"/>
      <c r="H125" s="248">
        <v>5.5439999999999996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198</v>
      </c>
      <c r="AU125" s="254" t="s">
        <v>82</v>
      </c>
      <c r="AV125" s="14" t="s">
        <v>82</v>
      </c>
      <c r="AW125" s="14" t="s">
        <v>35</v>
      </c>
      <c r="AX125" s="14" t="s">
        <v>73</v>
      </c>
      <c r="AY125" s="254" t="s">
        <v>188</v>
      </c>
    </row>
    <row r="126" s="14" customFormat="1">
      <c r="A126" s="14"/>
      <c r="B126" s="244"/>
      <c r="C126" s="245"/>
      <c r="D126" s="235" t="s">
        <v>198</v>
      </c>
      <c r="E126" s="246" t="s">
        <v>19</v>
      </c>
      <c r="F126" s="247" t="s">
        <v>1530</v>
      </c>
      <c r="G126" s="245"/>
      <c r="H126" s="248">
        <v>6.2999999999999998</v>
      </c>
      <c r="I126" s="249"/>
      <c r="J126" s="245"/>
      <c r="K126" s="245"/>
      <c r="L126" s="250"/>
      <c r="M126" s="251"/>
      <c r="N126" s="252"/>
      <c r="O126" s="252"/>
      <c r="P126" s="252"/>
      <c r="Q126" s="252"/>
      <c r="R126" s="252"/>
      <c r="S126" s="252"/>
      <c r="T126" s="253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4" t="s">
        <v>198</v>
      </c>
      <c r="AU126" s="254" t="s">
        <v>82</v>
      </c>
      <c r="AV126" s="14" t="s">
        <v>82</v>
      </c>
      <c r="AW126" s="14" t="s">
        <v>35</v>
      </c>
      <c r="AX126" s="14" t="s">
        <v>73</v>
      </c>
      <c r="AY126" s="254" t="s">
        <v>188</v>
      </c>
    </row>
    <row r="127" s="15" customFormat="1">
      <c r="A127" s="15"/>
      <c r="B127" s="255"/>
      <c r="C127" s="256"/>
      <c r="D127" s="235" t="s">
        <v>198</v>
      </c>
      <c r="E127" s="257" t="s">
        <v>19</v>
      </c>
      <c r="F127" s="258" t="s">
        <v>229</v>
      </c>
      <c r="G127" s="256"/>
      <c r="H127" s="259">
        <v>11.843999999999999</v>
      </c>
      <c r="I127" s="260"/>
      <c r="J127" s="256"/>
      <c r="K127" s="256"/>
      <c r="L127" s="261"/>
      <c r="M127" s="262"/>
      <c r="N127" s="263"/>
      <c r="O127" s="263"/>
      <c r="P127" s="263"/>
      <c r="Q127" s="263"/>
      <c r="R127" s="263"/>
      <c r="S127" s="263"/>
      <c r="T127" s="264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65" t="s">
        <v>198</v>
      </c>
      <c r="AU127" s="265" t="s">
        <v>82</v>
      </c>
      <c r="AV127" s="15" t="s">
        <v>135</v>
      </c>
      <c r="AW127" s="15" t="s">
        <v>35</v>
      </c>
      <c r="AX127" s="15" t="s">
        <v>80</v>
      </c>
      <c r="AY127" s="265" t="s">
        <v>188</v>
      </c>
    </row>
    <row r="128" s="2" customFormat="1" ht="24.15" customHeight="1">
      <c r="A128" s="40"/>
      <c r="B128" s="41"/>
      <c r="C128" s="215" t="s">
        <v>129</v>
      </c>
      <c r="D128" s="215" t="s">
        <v>190</v>
      </c>
      <c r="E128" s="216" t="s">
        <v>688</v>
      </c>
      <c r="F128" s="217" t="s">
        <v>689</v>
      </c>
      <c r="G128" s="218" t="s">
        <v>243</v>
      </c>
      <c r="H128" s="219">
        <v>55.439999999999998</v>
      </c>
      <c r="I128" s="220"/>
      <c r="J128" s="221">
        <f>ROUND(I128*H128,2)</f>
        <v>0</v>
      </c>
      <c r="K128" s="217" t="s">
        <v>194</v>
      </c>
      <c r="L128" s="46"/>
      <c r="M128" s="222" t="s">
        <v>19</v>
      </c>
      <c r="N128" s="223" t="s">
        <v>44</v>
      </c>
      <c r="O128" s="86"/>
      <c r="P128" s="224">
        <f>O128*H128</f>
        <v>0</v>
      </c>
      <c r="Q128" s="224">
        <v>0.0024399999999999999</v>
      </c>
      <c r="R128" s="224">
        <f>Q128*H128</f>
        <v>0.13527359999999999</v>
      </c>
      <c r="S128" s="224">
        <v>0</v>
      </c>
      <c r="T128" s="225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6" t="s">
        <v>135</v>
      </c>
      <c r="AT128" s="226" t="s">
        <v>190</v>
      </c>
      <c r="AU128" s="226" t="s">
        <v>82</v>
      </c>
      <c r="AY128" s="19" t="s">
        <v>188</v>
      </c>
      <c r="BE128" s="227">
        <f>IF(N128="základní",J128,0)</f>
        <v>0</v>
      </c>
      <c r="BF128" s="227">
        <f>IF(N128="snížená",J128,0)</f>
        <v>0</v>
      </c>
      <c r="BG128" s="227">
        <f>IF(N128="zákl. přenesená",J128,0)</f>
        <v>0</v>
      </c>
      <c r="BH128" s="227">
        <f>IF(N128="sníž. přenesená",J128,0)</f>
        <v>0</v>
      </c>
      <c r="BI128" s="227">
        <f>IF(N128="nulová",J128,0)</f>
        <v>0</v>
      </c>
      <c r="BJ128" s="19" t="s">
        <v>80</v>
      </c>
      <c r="BK128" s="227">
        <f>ROUND(I128*H128,2)</f>
        <v>0</v>
      </c>
      <c r="BL128" s="19" t="s">
        <v>135</v>
      </c>
      <c r="BM128" s="226" t="s">
        <v>1531</v>
      </c>
    </row>
    <row r="129" s="2" customFormat="1">
      <c r="A129" s="40"/>
      <c r="B129" s="41"/>
      <c r="C129" s="42"/>
      <c r="D129" s="228" t="s">
        <v>196</v>
      </c>
      <c r="E129" s="42"/>
      <c r="F129" s="229" t="s">
        <v>691</v>
      </c>
      <c r="G129" s="42"/>
      <c r="H129" s="42"/>
      <c r="I129" s="230"/>
      <c r="J129" s="42"/>
      <c r="K129" s="42"/>
      <c r="L129" s="46"/>
      <c r="M129" s="231"/>
      <c r="N129" s="232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196</v>
      </c>
      <c r="AU129" s="19" t="s">
        <v>82</v>
      </c>
    </row>
    <row r="130" s="13" customFormat="1">
      <c r="A130" s="13"/>
      <c r="B130" s="233"/>
      <c r="C130" s="234"/>
      <c r="D130" s="235" t="s">
        <v>198</v>
      </c>
      <c r="E130" s="236" t="s">
        <v>19</v>
      </c>
      <c r="F130" s="237" t="s">
        <v>1519</v>
      </c>
      <c r="G130" s="234"/>
      <c r="H130" s="236" t="s">
        <v>19</v>
      </c>
      <c r="I130" s="238"/>
      <c r="J130" s="234"/>
      <c r="K130" s="234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198</v>
      </c>
      <c r="AU130" s="243" t="s">
        <v>82</v>
      </c>
      <c r="AV130" s="13" t="s">
        <v>80</v>
      </c>
      <c r="AW130" s="13" t="s">
        <v>35</v>
      </c>
      <c r="AX130" s="13" t="s">
        <v>73</v>
      </c>
      <c r="AY130" s="243" t="s">
        <v>188</v>
      </c>
    </row>
    <row r="131" s="14" customFormat="1">
      <c r="A131" s="14"/>
      <c r="B131" s="244"/>
      <c r="C131" s="245"/>
      <c r="D131" s="235" t="s">
        <v>198</v>
      </c>
      <c r="E131" s="246" t="s">
        <v>19</v>
      </c>
      <c r="F131" s="247" t="s">
        <v>1532</v>
      </c>
      <c r="G131" s="245"/>
      <c r="H131" s="248">
        <v>55.439999999999998</v>
      </c>
      <c r="I131" s="249"/>
      <c r="J131" s="245"/>
      <c r="K131" s="245"/>
      <c r="L131" s="250"/>
      <c r="M131" s="251"/>
      <c r="N131" s="252"/>
      <c r="O131" s="252"/>
      <c r="P131" s="252"/>
      <c r="Q131" s="252"/>
      <c r="R131" s="252"/>
      <c r="S131" s="252"/>
      <c r="T131" s="253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4" t="s">
        <v>198</v>
      </c>
      <c r="AU131" s="254" t="s">
        <v>82</v>
      </c>
      <c r="AV131" s="14" t="s">
        <v>82</v>
      </c>
      <c r="AW131" s="14" t="s">
        <v>35</v>
      </c>
      <c r="AX131" s="14" t="s">
        <v>73</v>
      </c>
      <c r="AY131" s="254" t="s">
        <v>188</v>
      </c>
    </row>
    <row r="132" s="15" customFormat="1">
      <c r="A132" s="15"/>
      <c r="B132" s="255"/>
      <c r="C132" s="256"/>
      <c r="D132" s="235" t="s">
        <v>198</v>
      </c>
      <c r="E132" s="257" t="s">
        <v>19</v>
      </c>
      <c r="F132" s="258" t="s">
        <v>229</v>
      </c>
      <c r="G132" s="256"/>
      <c r="H132" s="259">
        <v>55.439999999999998</v>
      </c>
      <c r="I132" s="260"/>
      <c r="J132" s="256"/>
      <c r="K132" s="256"/>
      <c r="L132" s="261"/>
      <c r="M132" s="262"/>
      <c r="N132" s="263"/>
      <c r="O132" s="263"/>
      <c r="P132" s="263"/>
      <c r="Q132" s="263"/>
      <c r="R132" s="263"/>
      <c r="S132" s="263"/>
      <c r="T132" s="264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5" t="s">
        <v>198</v>
      </c>
      <c r="AU132" s="265" t="s">
        <v>82</v>
      </c>
      <c r="AV132" s="15" t="s">
        <v>135</v>
      </c>
      <c r="AW132" s="15" t="s">
        <v>35</v>
      </c>
      <c r="AX132" s="15" t="s">
        <v>80</v>
      </c>
      <c r="AY132" s="265" t="s">
        <v>188</v>
      </c>
    </row>
    <row r="133" s="2" customFormat="1" ht="24.15" customHeight="1">
      <c r="A133" s="40"/>
      <c r="B133" s="41"/>
      <c r="C133" s="215" t="s">
        <v>135</v>
      </c>
      <c r="D133" s="215" t="s">
        <v>190</v>
      </c>
      <c r="E133" s="216" t="s">
        <v>693</v>
      </c>
      <c r="F133" s="217" t="s">
        <v>694</v>
      </c>
      <c r="G133" s="218" t="s">
        <v>243</v>
      </c>
      <c r="H133" s="219">
        <v>55.439999999999998</v>
      </c>
      <c r="I133" s="220"/>
      <c r="J133" s="221">
        <f>ROUND(I133*H133,2)</f>
        <v>0</v>
      </c>
      <c r="K133" s="217" t="s">
        <v>194</v>
      </c>
      <c r="L133" s="46"/>
      <c r="M133" s="222" t="s">
        <v>19</v>
      </c>
      <c r="N133" s="223" t="s">
        <v>44</v>
      </c>
      <c r="O133" s="86"/>
      <c r="P133" s="224">
        <f>O133*H133</f>
        <v>0</v>
      </c>
      <c r="Q133" s="224">
        <v>0</v>
      </c>
      <c r="R133" s="224">
        <f>Q133*H133</f>
        <v>0</v>
      </c>
      <c r="S133" s="224">
        <v>0</v>
      </c>
      <c r="T133" s="225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6" t="s">
        <v>135</v>
      </c>
      <c r="AT133" s="226" t="s">
        <v>190</v>
      </c>
      <c r="AU133" s="226" t="s">
        <v>82</v>
      </c>
      <c r="AY133" s="19" t="s">
        <v>188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19" t="s">
        <v>80</v>
      </c>
      <c r="BK133" s="227">
        <f>ROUND(I133*H133,2)</f>
        <v>0</v>
      </c>
      <c r="BL133" s="19" t="s">
        <v>135</v>
      </c>
      <c r="BM133" s="226" t="s">
        <v>1533</v>
      </c>
    </row>
    <row r="134" s="2" customFormat="1">
      <c r="A134" s="40"/>
      <c r="B134" s="41"/>
      <c r="C134" s="42"/>
      <c r="D134" s="228" t="s">
        <v>196</v>
      </c>
      <c r="E134" s="42"/>
      <c r="F134" s="229" t="s">
        <v>696</v>
      </c>
      <c r="G134" s="42"/>
      <c r="H134" s="42"/>
      <c r="I134" s="230"/>
      <c r="J134" s="42"/>
      <c r="K134" s="42"/>
      <c r="L134" s="46"/>
      <c r="M134" s="231"/>
      <c r="N134" s="232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196</v>
      </c>
      <c r="AU134" s="19" t="s">
        <v>82</v>
      </c>
    </row>
    <row r="135" s="13" customFormat="1">
      <c r="A135" s="13"/>
      <c r="B135" s="233"/>
      <c r="C135" s="234"/>
      <c r="D135" s="235" t="s">
        <v>198</v>
      </c>
      <c r="E135" s="236" t="s">
        <v>19</v>
      </c>
      <c r="F135" s="237" t="s">
        <v>1519</v>
      </c>
      <c r="G135" s="234"/>
      <c r="H135" s="236" t="s">
        <v>19</v>
      </c>
      <c r="I135" s="238"/>
      <c r="J135" s="234"/>
      <c r="K135" s="234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198</v>
      </c>
      <c r="AU135" s="243" t="s">
        <v>82</v>
      </c>
      <c r="AV135" s="13" t="s">
        <v>80</v>
      </c>
      <c r="AW135" s="13" t="s">
        <v>35</v>
      </c>
      <c r="AX135" s="13" t="s">
        <v>73</v>
      </c>
      <c r="AY135" s="243" t="s">
        <v>188</v>
      </c>
    </row>
    <row r="136" s="14" customFormat="1">
      <c r="A136" s="14"/>
      <c r="B136" s="244"/>
      <c r="C136" s="245"/>
      <c r="D136" s="235" t="s">
        <v>198</v>
      </c>
      <c r="E136" s="246" t="s">
        <v>19</v>
      </c>
      <c r="F136" s="247" t="s">
        <v>1532</v>
      </c>
      <c r="G136" s="245"/>
      <c r="H136" s="248">
        <v>55.439999999999998</v>
      </c>
      <c r="I136" s="249"/>
      <c r="J136" s="245"/>
      <c r="K136" s="245"/>
      <c r="L136" s="250"/>
      <c r="M136" s="251"/>
      <c r="N136" s="252"/>
      <c r="O136" s="252"/>
      <c r="P136" s="252"/>
      <c r="Q136" s="252"/>
      <c r="R136" s="252"/>
      <c r="S136" s="252"/>
      <c r="T136" s="25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4" t="s">
        <v>198</v>
      </c>
      <c r="AU136" s="254" t="s">
        <v>82</v>
      </c>
      <c r="AV136" s="14" t="s">
        <v>82</v>
      </c>
      <c r="AW136" s="14" t="s">
        <v>35</v>
      </c>
      <c r="AX136" s="14" t="s">
        <v>73</v>
      </c>
      <c r="AY136" s="254" t="s">
        <v>188</v>
      </c>
    </row>
    <row r="137" s="15" customFormat="1">
      <c r="A137" s="15"/>
      <c r="B137" s="255"/>
      <c r="C137" s="256"/>
      <c r="D137" s="235" t="s">
        <v>198</v>
      </c>
      <c r="E137" s="257" t="s">
        <v>19</v>
      </c>
      <c r="F137" s="258" t="s">
        <v>229</v>
      </c>
      <c r="G137" s="256"/>
      <c r="H137" s="259">
        <v>55.439999999999998</v>
      </c>
      <c r="I137" s="260"/>
      <c r="J137" s="256"/>
      <c r="K137" s="256"/>
      <c r="L137" s="261"/>
      <c r="M137" s="262"/>
      <c r="N137" s="263"/>
      <c r="O137" s="263"/>
      <c r="P137" s="263"/>
      <c r="Q137" s="263"/>
      <c r="R137" s="263"/>
      <c r="S137" s="263"/>
      <c r="T137" s="264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5" t="s">
        <v>198</v>
      </c>
      <c r="AU137" s="265" t="s">
        <v>82</v>
      </c>
      <c r="AV137" s="15" t="s">
        <v>135</v>
      </c>
      <c r="AW137" s="15" t="s">
        <v>35</v>
      </c>
      <c r="AX137" s="15" t="s">
        <v>80</v>
      </c>
      <c r="AY137" s="265" t="s">
        <v>188</v>
      </c>
    </row>
    <row r="138" s="2" customFormat="1" ht="24.15" customHeight="1">
      <c r="A138" s="40"/>
      <c r="B138" s="41"/>
      <c r="C138" s="215" t="s">
        <v>253</v>
      </c>
      <c r="D138" s="215" t="s">
        <v>190</v>
      </c>
      <c r="E138" s="216" t="s">
        <v>1534</v>
      </c>
      <c r="F138" s="217" t="s">
        <v>1535</v>
      </c>
      <c r="G138" s="218" t="s">
        <v>243</v>
      </c>
      <c r="H138" s="219">
        <v>50.399999999999999</v>
      </c>
      <c r="I138" s="220"/>
      <c r="J138" s="221">
        <f>ROUND(I138*H138,2)</f>
        <v>0</v>
      </c>
      <c r="K138" s="217" t="s">
        <v>194</v>
      </c>
      <c r="L138" s="46"/>
      <c r="M138" s="222" t="s">
        <v>19</v>
      </c>
      <c r="N138" s="223" t="s">
        <v>44</v>
      </c>
      <c r="O138" s="86"/>
      <c r="P138" s="224">
        <f>O138*H138</f>
        <v>0</v>
      </c>
      <c r="Q138" s="224">
        <v>0.0022000000000000001</v>
      </c>
      <c r="R138" s="224">
        <f>Q138*H138</f>
        <v>0.11088000000000001</v>
      </c>
      <c r="S138" s="224">
        <v>0</v>
      </c>
      <c r="T138" s="225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6" t="s">
        <v>135</v>
      </c>
      <c r="AT138" s="226" t="s">
        <v>190</v>
      </c>
      <c r="AU138" s="226" t="s">
        <v>82</v>
      </c>
      <c r="AY138" s="19" t="s">
        <v>188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19" t="s">
        <v>80</v>
      </c>
      <c r="BK138" s="227">
        <f>ROUND(I138*H138,2)</f>
        <v>0</v>
      </c>
      <c r="BL138" s="19" t="s">
        <v>135</v>
      </c>
      <c r="BM138" s="226" t="s">
        <v>1536</v>
      </c>
    </row>
    <row r="139" s="2" customFormat="1">
      <c r="A139" s="40"/>
      <c r="B139" s="41"/>
      <c r="C139" s="42"/>
      <c r="D139" s="228" t="s">
        <v>196</v>
      </c>
      <c r="E139" s="42"/>
      <c r="F139" s="229" t="s">
        <v>1537</v>
      </c>
      <c r="G139" s="42"/>
      <c r="H139" s="42"/>
      <c r="I139" s="230"/>
      <c r="J139" s="42"/>
      <c r="K139" s="42"/>
      <c r="L139" s="46"/>
      <c r="M139" s="231"/>
      <c r="N139" s="232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196</v>
      </c>
      <c r="AU139" s="19" t="s">
        <v>82</v>
      </c>
    </row>
    <row r="140" s="13" customFormat="1">
      <c r="A140" s="13"/>
      <c r="B140" s="233"/>
      <c r="C140" s="234"/>
      <c r="D140" s="235" t="s">
        <v>198</v>
      </c>
      <c r="E140" s="236" t="s">
        <v>19</v>
      </c>
      <c r="F140" s="237" t="s">
        <v>1519</v>
      </c>
      <c r="G140" s="234"/>
      <c r="H140" s="236" t="s">
        <v>19</v>
      </c>
      <c r="I140" s="238"/>
      <c r="J140" s="234"/>
      <c r="K140" s="234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198</v>
      </c>
      <c r="AU140" s="243" t="s">
        <v>82</v>
      </c>
      <c r="AV140" s="13" t="s">
        <v>80</v>
      </c>
      <c r="AW140" s="13" t="s">
        <v>35</v>
      </c>
      <c r="AX140" s="13" t="s">
        <v>73</v>
      </c>
      <c r="AY140" s="243" t="s">
        <v>188</v>
      </c>
    </row>
    <row r="141" s="14" customFormat="1">
      <c r="A141" s="14"/>
      <c r="B141" s="244"/>
      <c r="C141" s="245"/>
      <c r="D141" s="235" t="s">
        <v>198</v>
      </c>
      <c r="E141" s="246" t="s">
        <v>19</v>
      </c>
      <c r="F141" s="247" t="s">
        <v>1538</v>
      </c>
      <c r="G141" s="245"/>
      <c r="H141" s="248">
        <v>50.399999999999999</v>
      </c>
      <c r="I141" s="249"/>
      <c r="J141" s="245"/>
      <c r="K141" s="245"/>
      <c r="L141" s="250"/>
      <c r="M141" s="251"/>
      <c r="N141" s="252"/>
      <c r="O141" s="252"/>
      <c r="P141" s="252"/>
      <c r="Q141" s="252"/>
      <c r="R141" s="252"/>
      <c r="S141" s="252"/>
      <c r="T141" s="253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4" t="s">
        <v>198</v>
      </c>
      <c r="AU141" s="254" t="s">
        <v>82</v>
      </c>
      <c r="AV141" s="14" t="s">
        <v>82</v>
      </c>
      <c r="AW141" s="14" t="s">
        <v>35</v>
      </c>
      <c r="AX141" s="14" t="s">
        <v>73</v>
      </c>
      <c r="AY141" s="254" t="s">
        <v>188</v>
      </c>
    </row>
    <row r="142" s="15" customFormat="1">
      <c r="A142" s="15"/>
      <c r="B142" s="255"/>
      <c r="C142" s="256"/>
      <c r="D142" s="235" t="s">
        <v>198</v>
      </c>
      <c r="E142" s="257" t="s">
        <v>19</v>
      </c>
      <c r="F142" s="258" t="s">
        <v>229</v>
      </c>
      <c r="G142" s="256"/>
      <c r="H142" s="259">
        <v>50.399999999999999</v>
      </c>
      <c r="I142" s="260"/>
      <c r="J142" s="256"/>
      <c r="K142" s="256"/>
      <c r="L142" s="261"/>
      <c r="M142" s="262"/>
      <c r="N142" s="263"/>
      <c r="O142" s="263"/>
      <c r="P142" s="263"/>
      <c r="Q142" s="263"/>
      <c r="R142" s="263"/>
      <c r="S142" s="263"/>
      <c r="T142" s="264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5" t="s">
        <v>198</v>
      </c>
      <c r="AU142" s="265" t="s">
        <v>82</v>
      </c>
      <c r="AV142" s="15" t="s">
        <v>135</v>
      </c>
      <c r="AW142" s="15" t="s">
        <v>35</v>
      </c>
      <c r="AX142" s="15" t="s">
        <v>80</v>
      </c>
      <c r="AY142" s="265" t="s">
        <v>188</v>
      </c>
    </row>
    <row r="143" s="2" customFormat="1" ht="24.15" customHeight="1">
      <c r="A143" s="40"/>
      <c r="B143" s="41"/>
      <c r="C143" s="215" t="s">
        <v>258</v>
      </c>
      <c r="D143" s="215" t="s">
        <v>190</v>
      </c>
      <c r="E143" s="216" t="s">
        <v>1539</v>
      </c>
      <c r="F143" s="217" t="s">
        <v>1540</v>
      </c>
      <c r="G143" s="218" t="s">
        <v>243</v>
      </c>
      <c r="H143" s="219">
        <v>50.399999999999999</v>
      </c>
      <c r="I143" s="220"/>
      <c r="J143" s="221">
        <f>ROUND(I143*H143,2)</f>
        <v>0</v>
      </c>
      <c r="K143" s="217" t="s">
        <v>194</v>
      </c>
      <c r="L143" s="46"/>
      <c r="M143" s="222" t="s">
        <v>19</v>
      </c>
      <c r="N143" s="223" t="s">
        <v>44</v>
      </c>
      <c r="O143" s="86"/>
      <c r="P143" s="224">
        <f>O143*H143</f>
        <v>0</v>
      </c>
      <c r="Q143" s="224">
        <v>0</v>
      </c>
      <c r="R143" s="224">
        <f>Q143*H143</f>
        <v>0</v>
      </c>
      <c r="S143" s="224">
        <v>0</v>
      </c>
      <c r="T143" s="225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6" t="s">
        <v>135</v>
      </c>
      <c r="AT143" s="226" t="s">
        <v>190</v>
      </c>
      <c r="AU143" s="226" t="s">
        <v>82</v>
      </c>
      <c r="AY143" s="19" t="s">
        <v>188</v>
      </c>
      <c r="BE143" s="227">
        <f>IF(N143="základní",J143,0)</f>
        <v>0</v>
      </c>
      <c r="BF143" s="227">
        <f>IF(N143="snížená",J143,0)</f>
        <v>0</v>
      </c>
      <c r="BG143" s="227">
        <f>IF(N143="zákl. přenesená",J143,0)</f>
        <v>0</v>
      </c>
      <c r="BH143" s="227">
        <f>IF(N143="sníž. přenesená",J143,0)</f>
        <v>0</v>
      </c>
      <c r="BI143" s="227">
        <f>IF(N143="nulová",J143,0)</f>
        <v>0</v>
      </c>
      <c r="BJ143" s="19" t="s">
        <v>80</v>
      </c>
      <c r="BK143" s="227">
        <f>ROUND(I143*H143,2)</f>
        <v>0</v>
      </c>
      <c r="BL143" s="19" t="s">
        <v>135</v>
      </c>
      <c r="BM143" s="226" t="s">
        <v>1541</v>
      </c>
    </row>
    <row r="144" s="2" customFormat="1">
      <c r="A144" s="40"/>
      <c r="B144" s="41"/>
      <c r="C144" s="42"/>
      <c r="D144" s="228" t="s">
        <v>196</v>
      </c>
      <c r="E144" s="42"/>
      <c r="F144" s="229" t="s">
        <v>1542</v>
      </c>
      <c r="G144" s="42"/>
      <c r="H144" s="42"/>
      <c r="I144" s="230"/>
      <c r="J144" s="42"/>
      <c r="K144" s="42"/>
      <c r="L144" s="46"/>
      <c r="M144" s="231"/>
      <c r="N144" s="232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196</v>
      </c>
      <c r="AU144" s="19" t="s">
        <v>82</v>
      </c>
    </row>
    <row r="145" s="13" customFormat="1">
      <c r="A145" s="13"/>
      <c r="B145" s="233"/>
      <c r="C145" s="234"/>
      <c r="D145" s="235" t="s">
        <v>198</v>
      </c>
      <c r="E145" s="236" t="s">
        <v>19</v>
      </c>
      <c r="F145" s="237" t="s">
        <v>1519</v>
      </c>
      <c r="G145" s="234"/>
      <c r="H145" s="236" t="s">
        <v>19</v>
      </c>
      <c r="I145" s="238"/>
      <c r="J145" s="234"/>
      <c r="K145" s="234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198</v>
      </c>
      <c r="AU145" s="243" t="s">
        <v>82</v>
      </c>
      <c r="AV145" s="13" t="s">
        <v>80</v>
      </c>
      <c r="AW145" s="13" t="s">
        <v>35</v>
      </c>
      <c r="AX145" s="13" t="s">
        <v>73</v>
      </c>
      <c r="AY145" s="243" t="s">
        <v>188</v>
      </c>
    </row>
    <row r="146" s="14" customFormat="1">
      <c r="A146" s="14"/>
      <c r="B146" s="244"/>
      <c r="C146" s="245"/>
      <c r="D146" s="235" t="s">
        <v>198</v>
      </c>
      <c r="E146" s="246" t="s">
        <v>19</v>
      </c>
      <c r="F146" s="247" t="s">
        <v>1538</v>
      </c>
      <c r="G146" s="245"/>
      <c r="H146" s="248">
        <v>50.399999999999999</v>
      </c>
      <c r="I146" s="249"/>
      <c r="J146" s="245"/>
      <c r="K146" s="245"/>
      <c r="L146" s="250"/>
      <c r="M146" s="251"/>
      <c r="N146" s="252"/>
      <c r="O146" s="252"/>
      <c r="P146" s="252"/>
      <c r="Q146" s="252"/>
      <c r="R146" s="252"/>
      <c r="S146" s="252"/>
      <c r="T146" s="253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4" t="s">
        <v>198</v>
      </c>
      <c r="AU146" s="254" t="s">
        <v>82</v>
      </c>
      <c r="AV146" s="14" t="s">
        <v>82</v>
      </c>
      <c r="AW146" s="14" t="s">
        <v>35</v>
      </c>
      <c r="AX146" s="14" t="s">
        <v>73</v>
      </c>
      <c r="AY146" s="254" t="s">
        <v>188</v>
      </c>
    </row>
    <row r="147" s="15" customFormat="1">
      <c r="A147" s="15"/>
      <c r="B147" s="255"/>
      <c r="C147" s="256"/>
      <c r="D147" s="235" t="s">
        <v>198</v>
      </c>
      <c r="E147" s="257" t="s">
        <v>19</v>
      </c>
      <c r="F147" s="258" t="s">
        <v>229</v>
      </c>
      <c r="G147" s="256"/>
      <c r="H147" s="259">
        <v>50.399999999999999</v>
      </c>
      <c r="I147" s="260"/>
      <c r="J147" s="256"/>
      <c r="K147" s="256"/>
      <c r="L147" s="261"/>
      <c r="M147" s="262"/>
      <c r="N147" s="263"/>
      <c r="O147" s="263"/>
      <c r="P147" s="263"/>
      <c r="Q147" s="263"/>
      <c r="R147" s="263"/>
      <c r="S147" s="263"/>
      <c r="T147" s="26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5" t="s">
        <v>198</v>
      </c>
      <c r="AU147" s="265" t="s">
        <v>82</v>
      </c>
      <c r="AV147" s="15" t="s">
        <v>135</v>
      </c>
      <c r="AW147" s="15" t="s">
        <v>35</v>
      </c>
      <c r="AX147" s="15" t="s">
        <v>80</v>
      </c>
      <c r="AY147" s="265" t="s">
        <v>188</v>
      </c>
    </row>
    <row r="148" s="2" customFormat="1" ht="24.15" customHeight="1">
      <c r="A148" s="40"/>
      <c r="B148" s="41"/>
      <c r="C148" s="215" t="s">
        <v>263</v>
      </c>
      <c r="D148" s="215" t="s">
        <v>190</v>
      </c>
      <c r="E148" s="216" t="s">
        <v>715</v>
      </c>
      <c r="F148" s="217" t="s">
        <v>716</v>
      </c>
      <c r="G148" s="218" t="s">
        <v>345</v>
      </c>
      <c r="H148" s="219">
        <v>3.5529999999999999</v>
      </c>
      <c r="I148" s="220"/>
      <c r="J148" s="221">
        <f>ROUND(I148*H148,2)</f>
        <v>0</v>
      </c>
      <c r="K148" s="217" t="s">
        <v>194</v>
      </c>
      <c r="L148" s="46"/>
      <c r="M148" s="222" t="s">
        <v>19</v>
      </c>
      <c r="N148" s="223" t="s">
        <v>44</v>
      </c>
      <c r="O148" s="86"/>
      <c r="P148" s="224">
        <f>O148*H148</f>
        <v>0</v>
      </c>
      <c r="Q148" s="224">
        <v>1.05237</v>
      </c>
      <c r="R148" s="224">
        <f>Q148*H148</f>
        <v>3.7390706100000002</v>
      </c>
      <c r="S148" s="224">
        <v>0</v>
      </c>
      <c r="T148" s="225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6" t="s">
        <v>135</v>
      </c>
      <c r="AT148" s="226" t="s">
        <v>190</v>
      </c>
      <c r="AU148" s="226" t="s">
        <v>82</v>
      </c>
      <c r="AY148" s="19" t="s">
        <v>188</v>
      </c>
      <c r="BE148" s="227">
        <f>IF(N148="základní",J148,0)</f>
        <v>0</v>
      </c>
      <c r="BF148" s="227">
        <f>IF(N148="snížená",J148,0)</f>
        <v>0</v>
      </c>
      <c r="BG148" s="227">
        <f>IF(N148="zákl. přenesená",J148,0)</f>
        <v>0</v>
      </c>
      <c r="BH148" s="227">
        <f>IF(N148="sníž. přenesená",J148,0)</f>
        <v>0</v>
      </c>
      <c r="BI148" s="227">
        <f>IF(N148="nulová",J148,0)</f>
        <v>0</v>
      </c>
      <c r="BJ148" s="19" t="s">
        <v>80</v>
      </c>
      <c r="BK148" s="227">
        <f>ROUND(I148*H148,2)</f>
        <v>0</v>
      </c>
      <c r="BL148" s="19" t="s">
        <v>135</v>
      </c>
      <c r="BM148" s="226" t="s">
        <v>1543</v>
      </c>
    </row>
    <row r="149" s="2" customFormat="1">
      <c r="A149" s="40"/>
      <c r="B149" s="41"/>
      <c r="C149" s="42"/>
      <c r="D149" s="228" t="s">
        <v>196</v>
      </c>
      <c r="E149" s="42"/>
      <c r="F149" s="229" t="s">
        <v>718</v>
      </c>
      <c r="G149" s="42"/>
      <c r="H149" s="42"/>
      <c r="I149" s="230"/>
      <c r="J149" s="42"/>
      <c r="K149" s="42"/>
      <c r="L149" s="46"/>
      <c r="M149" s="231"/>
      <c r="N149" s="232"/>
      <c r="O149" s="86"/>
      <c r="P149" s="86"/>
      <c r="Q149" s="86"/>
      <c r="R149" s="86"/>
      <c r="S149" s="86"/>
      <c r="T149" s="87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196</v>
      </c>
      <c r="AU149" s="19" t="s">
        <v>82</v>
      </c>
    </row>
    <row r="150" s="14" customFormat="1">
      <c r="A150" s="14"/>
      <c r="B150" s="244"/>
      <c r="C150" s="245"/>
      <c r="D150" s="235" t="s">
        <v>198</v>
      </c>
      <c r="E150" s="246" t="s">
        <v>19</v>
      </c>
      <c r="F150" s="247" t="s">
        <v>1544</v>
      </c>
      <c r="G150" s="245"/>
      <c r="H150" s="248">
        <v>3.5529999999999999</v>
      </c>
      <c r="I150" s="249"/>
      <c r="J150" s="245"/>
      <c r="K150" s="245"/>
      <c r="L150" s="250"/>
      <c r="M150" s="251"/>
      <c r="N150" s="252"/>
      <c r="O150" s="252"/>
      <c r="P150" s="252"/>
      <c r="Q150" s="252"/>
      <c r="R150" s="252"/>
      <c r="S150" s="252"/>
      <c r="T150" s="25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4" t="s">
        <v>198</v>
      </c>
      <c r="AU150" s="254" t="s">
        <v>82</v>
      </c>
      <c r="AV150" s="14" t="s">
        <v>82</v>
      </c>
      <c r="AW150" s="14" t="s">
        <v>35</v>
      </c>
      <c r="AX150" s="14" t="s">
        <v>73</v>
      </c>
      <c r="AY150" s="254" t="s">
        <v>188</v>
      </c>
    </row>
    <row r="151" s="15" customFormat="1">
      <c r="A151" s="15"/>
      <c r="B151" s="255"/>
      <c r="C151" s="256"/>
      <c r="D151" s="235" t="s">
        <v>198</v>
      </c>
      <c r="E151" s="257" t="s">
        <v>19</v>
      </c>
      <c r="F151" s="258" t="s">
        <v>229</v>
      </c>
      <c r="G151" s="256"/>
      <c r="H151" s="259">
        <v>3.5529999999999999</v>
      </c>
      <c r="I151" s="260"/>
      <c r="J151" s="256"/>
      <c r="K151" s="256"/>
      <c r="L151" s="261"/>
      <c r="M151" s="262"/>
      <c r="N151" s="263"/>
      <c r="O151" s="263"/>
      <c r="P151" s="263"/>
      <c r="Q151" s="263"/>
      <c r="R151" s="263"/>
      <c r="S151" s="263"/>
      <c r="T151" s="264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5" t="s">
        <v>198</v>
      </c>
      <c r="AU151" s="265" t="s">
        <v>82</v>
      </c>
      <c r="AV151" s="15" t="s">
        <v>135</v>
      </c>
      <c r="AW151" s="15" t="s">
        <v>35</v>
      </c>
      <c r="AX151" s="15" t="s">
        <v>80</v>
      </c>
      <c r="AY151" s="265" t="s">
        <v>188</v>
      </c>
    </row>
    <row r="152" s="2" customFormat="1" ht="16.5" customHeight="1">
      <c r="A152" s="40"/>
      <c r="B152" s="41"/>
      <c r="C152" s="215" t="s">
        <v>268</v>
      </c>
      <c r="D152" s="215" t="s">
        <v>190</v>
      </c>
      <c r="E152" s="216" t="s">
        <v>720</v>
      </c>
      <c r="F152" s="217" t="s">
        <v>721</v>
      </c>
      <c r="G152" s="218" t="s">
        <v>193</v>
      </c>
      <c r="H152" s="219">
        <v>15.074999999999999</v>
      </c>
      <c r="I152" s="220"/>
      <c r="J152" s="221">
        <f>ROUND(I152*H152,2)</f>
        <v>0</v>
      </c>
      <c r="K152" s="217" t="s">
        <v>194</v>
      </c>
      <c r="L152" s="46"/>
      <c r="M152" s="222" t="s">
        <v>19</v>
      </c>
      <c r="N152" s="223" t="s">
        <v>44</v>
      </c>
      <c r="O152" s="86"/>
      <c r="P152" s="224">
        <f>O152*H152</f>
        <v>0</v>
      </c>
      <c r="Q152" s="224">
        <v>2.4533</v>
      </c>
      <c r="R152" s="224">
        <f>Q152*H152</f>
        <v>36.983497499999999</v>
      </c>
      <c r="S152" s="224">
        <v>0</v>
      </c>
      <c r="T152" s="225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6" t="s">
        <v>135</v>
      </c>
      <c r="AT152" s="226" t="s">
        <v>190</v>
      </c>
      <c r="AU152" s="226" t="s">
        <v>82</v>
      </c>
      <c r="AY152" s="19" t="s">
        <v>188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19" t="s">
        <v>80</v>
      </c>
      <c r="BK152" s="227">
        <f>ROUND(I152*H152,2)</f>
        <v>0</v>
      </c>
      <c r="BL152" s="19" t="s">
        <v>135</v>
      </c>
      <c r="BM152" s="226" t="s">
        <v>1545</v>
      </c>
    </row>
    <row r="153" s="2" customFormat="1">
      <c r="A153" s="40"/>
      <c r="B153" s="41"/>
      <c r="C153" s="42"/>
      <c r="D153" s="228" t="s">
        <v>196</v>
      </c>
      <c r="E153" s="42"/>
      <c r="F153" s="229" t="s">
        <v>723</v>
      </c>
      <c r="G153" s="42"/>
      <c r="H153" s="42"/>
      <c r="I153" s="230"/>
      <c r="J153" s="42"/>
      <c r="K153" s="42"/>
      <c r="L153" s="46"/>
      <c r="M153" s="231"/>
      <c r="N153" s="232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196</v>
      </c>
      <c r="AU153" s="19" t="s">
        <v>82</v>
      </c>
    </row>
    <row r="154" s="13" customFormat="1">
      <c r="A154" s="13"/>
      <c r="B154" s="233"/>
      <c r="C154" s="234"/>
      <c r="D154" s="235" t="s">
        <v>198</v>
      </c>
      <c r="E154" s="236" t="s">
        <v>19</v>
      </c>
      <c r="F154" s="237" t="s">
        <v>1546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198</v>
      </c>
      <c r="AU154" s="243" t="s">
        <v>82</v>
      </c>
      <c r="AV154" s="13" t="s">
        <v>80</v>
      </c>
      <c r="AW154" s="13" t="s">
        <v>35</v>
      </c>
      <c r="AX154" s="13" t="s">
        <v>73</v>
      </c>
      <c r="AY154" s="243" t="s">
        <v>188</v>
      </c>
    </row>
    <row r="155" s="14" customFormat="1">
      <c r="A155" s="14"/>
      <c r="B155" s="244"/>
      <c r="C155" s="245"/>
      <c r="D155" s="235" t="s">
        <v>198</v>
      </c>
      <c r="E155" s="246" t="s">
        <v>19</v>
      </c>
      <c r="F155" s="247" t="s">
        <v>1547</v>
      </c>
      <c r="G155" s="245"/>
      <c r="H155" s="248">
        <v>13.195</v>
      </c>
      <c r="I155" s="249"/>
      <c r="J155" s="245"/>
      <c r="K155" s="245"/>
      <c r="L155" s="250"/>
      <c r="M155" s="251"/>
      <c r="N155" s="252"/>
      <c r="O155" s="252"/>
      <c r="P155" s="252"/>
      <c r="Q155" s="252"/>
      <c r="R155" s="252"/>
      <c r="S155" s="252"/>
      <c r="T155" s="253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4" t="s">
        <v>198</v>
      </c>
      <c r="AU155" s="254" t="s">
        <v>82</v>
      </c>
      <c r="AV155" s="14" t="s">
        <v>82</v>
      </c>
      <c r="AW155" s="14" t="s">
        <v>35</v>
      </c>
      <c r="AX155" s="14" t="s">
        <v>73</v>
      </c>
      <c r="AY155" s="254" t="s">
        <v>188</v>
      </c>
    </row>
    <row r="156" s="14" customFormat="1">
      <c r="A156" s="14"/>
      <c r="B156" s="244"/>
      <c r="C156" s="245"/>
      <c r="D156" s="235" t="s">
        <v>198</v>
      </c>
      <c r="E156" s="246" t="s">
        <v>19</v>
      </c>
      <c r="F156" s="247" t="s">
        <v>1548</v>
      </c>
      <c r="G156" s="245"/>
      <c r="H156" s="248">
        <v>2.8879999999999999</v>
      </c>
      <c r="I156" s="249"/>
      <c r="J156" s="245"/>
      <c r="K156" s="245"/>
      <c r="L156" s="250"/>
      <c r="M156" s="251"/>
      <c r="N156" s="252"/>
      <c r="O156" s="252"/>
      <c r="P156" s="252"/>
      <c r="Q156" s="252"/>
      <c r="R156" s="252"/>
      <c r="S156" s="252"/>
      <c r="T156" s="25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4" t="s">
        <v>198</v>
      </c>
      <c r="AU156" s="254" t="s">
        <v>82</v>
      </c>
      <c r="AV156" s="14" t="s">
        <v>82</v>
      </c>
      <c r="AW156" s="14" t="s">
        <v>35</v>
      </c>
      <c r="AX156" s="14" t="s">
        <v>73</v>
      </c>
      <c r="AY156" s="254" t="s">
        <v>188</v>
      </c>
    </row>
    <row r="157" s="14" customFormat="1">
      <c r="A157" s="14"/>
      <c r="B157" s="244"/>
      <c r="C157" s="245"/>
      <c r="D157" s="235" t="s">
        <v>198</v>
      </c>
      <c r="E157" s="246" t="s">
        <v>19</v>
      </c>
      <c r="F157" s="247" t="s">
        <v>1068</v>
      </c>
      <c r="G157" s="245"/>
      <c r="H157" s="248">
        <v>-0.55800000000000005</v>
      </c>
      <c r="I157" s="249"/>
      <c r="J157" s="245"/>
      <c r="K157" s="245"/>
      <c r="L157" s="250"/>
      <c r="M157" s="251"/>
      <c r="N157" s="252"/>
      <c r="O157" s="252"/>
      <c r="P157" s="252"/>
      <c r="Q157" s="252"/>
      <c r="R157" s="252"/>
      <c r="S157" s="252"/>
      <c r="T157" s="25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4" t="s">
        <v>198</v>
      </c>
      <c r="AU157" s="254" t="s">
        <v>82</v>
      </c>
      <c r="AV157" s="14" t="s">
        <v>82</v>
      </c>
      <c r="AW157" s="14" t="s">
        <v>35</v>
      </c>
      <c r="AX157" s="14" t="s">
        <v>73</v>
      </c>
      <c r="AY157" s="254" t="s">
        <v>188</v>
      </c>
    </row>
    <row r="158" s="14" customFormat="1">
      <c r="A158" s="14"/>
      <c r="B158" s="244"/>
      <c r="C158" s="245"/>
      <c r="D158" s="235" t="s">
        <v>198</v>
      </c>
      <c r="E158" s="246" t="s">
        <v>19</v>
      </c>
      <c r="F158" s="247" t="s">
        <v>1549</v>
      </c>
      <c r="G158" s="245"/>
      <c r="H158" s="248">
        <v>-0.45000000000000001</v>
      </c>
      <c r="I158" s="249"/>
      <c r="J158" s="245"/>
      <c r="K158" s="245"/>
      <c r="L158" s="250"/>
      <c r="M158" s="251"/>
      <c r="N158" s="252"/>
      <c r="O158" s="252"/>
      <c r="P158" s="252"/>
      <c r="Q158" s="252"/>
      <c r="R158" s="252"/>
      <c r="S158" s="252"/>
      <c r="T158" s="25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4" t="s">
        <v>198</v>
      </c>
      <c r="AU158" s="254" t="s">
        <v>82</v>
      </c>
      <c r="AV158" s="14" t="s">
        <v>82</v>
      </c>
      <c r="AW158" s="14" t="s">
        <v>35</v>
      </c>
      <c r="AX158" s="14" t="s">
        <v>73</v>
      </c>
      <c r="AY158" s="254" t="s">
        <v>188</v>
      </c>
    </row>
    <row r="159" s="15" customFormat="1">
      <c r="A159" s="15"/>
      <c r="B159" s="255"/>
      <c r="C159" s="256"/>
      <c r="D159" s="235" t="s">
        <v>198</v>
      </c>
      <c r="E159" s="257" t="s">
        <v>19</v>
      </c>
      <c r="F159" s="258" t="s">
        <v>229</v>
      </c>
      <c r="G159" s="256"/>
      <c r="H159" s="259">
        <v>15.074999999999999</v>
      </c>
      <c r="I159" s="260"/>
      <c r="J159" s="256"/>
      <c r="K159" s="256"/>
      <c r="L159" s="261"/>
      <c r="M159" s="262"/>
      <c r="N159" s="263"/>
      <c r="O159" s="263"/>
      <c r="P159" s="263"/>
      <c r="Q159" s="263"/>
      <c r="R159" s="263"/>
      <c r="S159" s="263"/>
      <c r="T159" s="264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5" t="s">
        <v>198</v>
      </c>
      <c r="AU159" s="265" t="s">
        <v>82</v>
      </c>
      <c r="AV159" s="15" t="s">
        <v>135</v>
      </c>
      <c r="AW159" s="15" t="s">
        <v>35</v>
      </c>
      <c r="AX159" s="15" t="s">
        <v>80</v>
      </c>
      <c r="AY159" s="265" t="s">
        <v>188</v>
      </c>
    </row>
    <row r="160" s="2" customFormat="1" ht="16.5" customHeight="1">
      <c r="A160" s="40"/>
      <c r="B160" s="41"/>
      <c r="C160" s="215" t="s">
        <v>239</v>
      </c>
      <c r="D160" s="215" t="s">
        <v>190</v>
      </c>
      <c r="E160" s="216" t="s">
        <v>742</v>
      </c>
      <c r="F160" s="217" t="s">
        <v>743</v>
      </c>
      <c r="G160" s="218" t="s">
        <v>243</v>
      </c>
      <c r="H160" s="219">
        <v>166.68299999999999</v>
      </c>
      <c r="I160" s="220"/>
      <c r="J160" s="221">
        <f>ROUND(I160*H160,2)</f>
        <v>0</v>
      </c>
      <c r="K160" s="217" t="s">
        <v>194</v>
      </c>
      <c r="L160" s="46"/>
      <c r="M160" s="222" t="s">
        <v>19</v>
      </c>
      <c r="N160" s="223" t="s">
        <v>44</v>
      </c>
      <c r="O160" s="86"/>
      <c r="P160" s="224">
        <f>O160*H160</f>
        <v>0</v>
      </c>
      <c r="Q160" s="224">
        <v>0.0027499999999999998</v>
      </c>
      <c r="R160" s="224">
        <f>Q160*H160</f>
        <v>0.45837824999999993</v>
      </c>
      <c r="S160" s="224">
        <v>0</v>
      </c>
      <c r="T160" s="225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6" t="s">
        <v>135</v>
      </c>
      <c r="AT160" s="226" t="s">
        <v>190</v>
      </c>
      <c r="AU160" s="226" t="s">
        <v>82</v>
      </c>
      <c r="AY160" s="19" t="s">
        <v>188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19" t="s">
        <v>80</v>
      </c>
      <c r="BK160" s="227">
        <f>ROUND(I160*H160,2)</f>
        <v>0</v>
      </c>
      <c r="BL160" s="19" t="s">
        <v>135</v>
      </c>
      <c r="BM160" s="226" t="s">
        <v>1550</v>
      </c>
    </row>
    <row r="161" s="2" customFormat="1">
      <c r="A161" s="40"/>
      <c r="B161" s="41"/>
      <c r="C161" s="42"/>
      <c r="D161" s="228" t="s">
        <v>196</v>
      </c>
      <c r="E161" s="42"/>
      <c r="F161" s="229" t="s">
        <v>745</v>
      </c>
      <c r="G161" s="42"/>
      <c r="H161" s="42"/>
      <c r="I161" s="230"/>
      <c r="J161" s="42"/>
      <c r="K161" s="42"/>
      <c r="L161" s="46"/>
      <c r="M161" s="231"/>
      <c r="N161" s="232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196</v>
      </c>
      <c r="AU161" s="19" t="s">
        <v>82</v>
      </c>
    </row>
    <row r="162" s="13" customFormat="1">
      <c r="A162" s="13"/>
      <c r="B162" s="233"/>
      <c r="C162" s="234"/>
      <c r="D162" s="235" t="s">
        <v>198</v>
      </c>
      <c r="E162" s="236" t="s">
        <v>19</v>
      </c>
      <c r="F162" s="237" t="s">
        <v>1546</v>
      </c>
      <c r="G162" s="234"/>
      <c r="H162" s="236" t="s">
        <v>19</v>
      </c>
      <c r="I162" s="238"/>
      <c r="J162" s="234"/>
      <c r="K162" s="234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198</v>
      </c>
      <c r="AU162" s="243" t="s">
        <v>82</v>
      </c>
      <c r="AV162" s="13" t="s">
        <v>80</v>
      </c>
      <c r="AW162" s="13" t="s">
        <v>35</v>
      </c>
      <c r="AX162" s="13" t="s">
        <v>73</v>
      </c>
      <c r="AY162" s="243" t="s">
        <v>188</v>
      </c>
    </row>
    <row r="163" s="14" customFormat="1">
      <c r="A163" s="14"/>
      <c r="B163" s="244"/>
      <c r="C163" s="245"/>
      <c r="D163" s="235" t="s">
        <v>198</v>
      </c>
      <c r="E163" s="246" t="s">
        <v>19</v>
      </c>
      <c r="F163" s="247" t="s">
        <v>1551</v>
      </c>
      <c r="G163" s="245"/>
      <c r="H163" s="248">
        <v>82.424999999999997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198</v>
      </c>
      <c r="AU163" s="254" t="s">
        <v>82</v>
      </c>
      <c r="AV163" s="14" t="s">
        <v>82</v>
      </c>
      <c r="AW163" s="14" t="s">
        <v>35</v>
      </c>
      <c r="AX163" s="14" t="s">
        <v>73</v>
      </c>
      <c r="AY163" s="254" t="s">
        <v>188</v>
      </c>
    </row>
    <row r="164" s="14" customFormat="1">
      <c r="A164" s="14"/>
      <c r="B164" s="244"/>
      <c r="C164" s="245"/>
      <c r="D164" s="235" t="s">
        <v>198</v>
      </c>
      <c r="E164" s="246" t="s">
        <v>19</v>
      </c>
      <c r="F164" s="247" t="s">
        <v>1552</v>
      </c>
      <c r="G164" s="245"/>
      <c r="H164" s="248">
        <v>55.299999999999997</v>
      </c>
      <c r="I164" s="249"/>
      <c r="J164" s="245"/>
      <c r="K164" s="245"/>
      <c r="L164" s="250"/>
      <c r="M164" s="251"/>
      <c r="N164" s="252"/>
      <c r="O164" s="252"/>
      <c r="P164" s="252"/>
      <c r="Q164" s="252"/>
      <c r="R164" s="252"/>
      <c r="S164" s="252"/>
      <c r="T164" s="25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4" t="s">
        <v>198</v>
      </c>
      <c r="AU164" s="254" t="s">
        <v>82</v>
      </c>
      <c r="AV164" s="14" t="s">
        <v>82</v>
      </c>
      <c r="AW164" s="14" t="s">
        <v>35</v>
      </c>
      <c r="AX164" s="14" t="s">
        <v>73</v>
      </c>
      <c r="AY164" s="254" t="s">
        <v>188</v>
      </c>
    </row>
    <row r="165" s="14" customFormat="1">
      <c r="A165" s="14"/>
      <c r="B165" s="244"/>
      <c r="C165" s="245"/>
      <c r="D165" s="235" t="s">
        <v>198</v>
      </c>
      <c r="E165" s="246" t="s">
        <v>19</v>
      </c>
      <c r="F165" s="247" t="s">
        <v>747</v>
      </c>
      <c r="G165" s="245"/>
      <c r="H165" s="248">
        <v>1.1479999999999999</v>
      </c>
      <c r="I165" s="249"/>
      <c r="J165" s="245"/>
      <c r="K165" s="245"/>
      <c r="L165" s="250"/>
      <c r="M165" s="251"/>
      <c r="N165" s="252"/>
      <c r="O165" s="252"/>
      <c r="P165" s="252"/>
      <c r="Q165" s="252"/>
      <c r="R165" s="252"/>
      <c r="S165" s="252"/>
      <c r="T165" s="253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4" t="s">
        <v>198</v>
      </c>
      <c r="AU165" s="254" t="s">
        <v>82</v>
      </c>
      <c r="AV165" s="14" t="s">
        <v>82</v>
      </c>
      <c r="AW165" s="14" t="s">
        <v>35</v>
      </c>
      <c r="AX165" s="14" t="s">
        <v>73</v>
      </c>
      <c r="AY165" s="254" t="s">
        <v>188</v>
      </c>
    </row>
    <row r="166" s="14" customFormat="1">
      <c r="A166" s="14"/>
      <c r="B166" s="244"/>
      <c r="C166" s="245"/>
      <c r="D166" s="235" t="s">
        <v>198</v>
      </c>
      <c r="E166" s="246" t="s">
        <v>19</v>
      </c>
      <c r="F166" s="247" t="s">
        <v>1553</v>
      </c>
      <c r="G166" s="245"/>
      <c r="H166" s="248">
        <v>1.05</v>
      </c>
      <c r="I166" s="249"/>
      <c r="J166" s="245"/>
      <c r="K166" s="245"/>
      <c r="L166" s="250"/>
      <c r="M166" s="251"/>
      <c r="N166" s="252"/>
      <c r="O166" s="252"/>
      <c r="P166" s="252"/>
      <c r="Q166" s="252"/>
      <c r="R166" s="252"/>
      <c r="S166" s="252"/>
      <c r="T166" s="25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4" t="s">
        <v>198</v>
      </c>
      <c r="AU166" s="254" t="s">
        <v>82</v>
      </c>
      <c r="AV166" s="14" t="s">
        <v>82</v>
      </c>
      <c r="AW166" s="14" t="s">
        <v>35</v>
      </c>
      <c r="AX166" s="14" t="s">
        <v>73</v>
      </c>
      <c r="AY166" s="254" t="s">
        <v>188</v>
      </c>
    </row>
    <row r="167" s="14" customFormat="1">
      <c r="A167" s="14"/>
      <c r="B167" s="244"/>
      <c r="C167" s="245"/>
      <c r="D167" s="235" t="s">
        <v>198</v>
      </c>
      <c r="E167" s="246" t="s">
        <v>19</v>
      </c>
      <c r="F167" s="247" t="s">
        <v>1554</v>
      </c>
      <c r="G167" s="245"/>
      <c r="H167" s="248">
        <v>-5.79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198</v>
      </c>
      <c r="AU167" s="254" t="s">
        <v>82</v>
      </c>
      <c r="AV167" s="14" t="s">
        <v>82</v>
      </c>
      <c r="AW167" s="14" t="s">
        <v>35</v>
      </c>
      <c r="AX167" s="14" t="s">
        <v>73</v>
      </c>
      <c r="AY167" s="254" t="s">
        <v>188</v>
      </c>
    </row>
    <row r="168" s="14" customFormat="1">
      <c r="A168" s="14"/>
      <c r="B168" s="244"/>
      <c r="C168" s="245"/>
      <c r="D168" s="235" t="s">
        <v>198</v>
      </c>
      <c r="E168" s="246" t="s">
        <v>19</v>
      </c>
      <c r="F168" s="247" t="s">
        <v>1555</v>
      </c>
      <c r="G168" s="245"/>
      <c r="H168" s="248">
        <v>32.549999999999997</v>
      </c>
      <c r="I168" s="249"/>
      <c r="J168" s="245"/>
      <c r="K168" s="245"/>
      <c r="L168" s="250"/>
      <c r="M168" s="251"/>
      <c r="N168" s="252"/>
      <c r="O168" s="252"/>
      <c r="P168" s="252"/>
      <c r="Q168" s="252"/>
      <c r="R168" s="252"/>
      <c r="S168" s="252"/>
      <c r="T168" s="25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4" t="s">
        <v>198</v>
      </c>
      <c r="AU168" s="254" t="s">
        <v>82</v>
      </c>
      <c r="AV168" s="14" t="s">
        <v>82</v>
      </c>
      <c r="AW168" s="14" t="s">
        <v>35</v>
      </c>
      <c r="AX168" s="14" t="s">
        <v>73</v>
      </c>
      <c r="AY168" s="254" t="s">
        <v>188</v>
      </c>
    </row>
    <row r="169" s="15" customFormat="1">
      <c r="A169" s="15"/>
      <c r="B169" s="255"/>
      <c r="C169" s="256"/>
      <c r="D169" s="235" t="s">
        <v>198</v>
      </c>
      <c r="E169" s="257" t="s">
        <v>19</v>
      </c>
      <c r="F169" s="258" t="s">
        <v>229</v>
      </c>
      <c r="G169" s="256"/>
      <c r="H169" s="259">
        <v>166.68299999999999</v>
      </c>
      <c r="I169" s="260"/>
      <c r="J169" s="256"/>
      <c r="K169" s="256"/>
      <c r="L169" s="261"/>
      <c r="M169" s="262"/>
      <c r="N169" s="263"/>
      <c r="O169" s="263"/>
      <c r="P169" s="263"/>
      <c r="Q169" s="263"/>
      <c r="R169" s="263"/>
      <c r="S169" s="263"/>
      <c r="T169" s="264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5" t="s">
        <v>198</v>
      </c>
      <c r="AU169" s="265" t="s">
        <v>82</v>
      </c>
      <c r="AV169" s="15" t="s">
        <v>135</v>
      </c>
      <c r="AW169" s="15" t="s">
        <v>35</v>
      </c>
      <c r="AX169" s="15" t="s">
        <v>80</v>
      </c>
      <c r="AY169" s="265" t="s">
        <v>188</v>
      </c>
    </row>
    <row r="170" s="2" customFormat="1" ht="16.5" customHeight="1">
      <c r="A170" s="40"/>
      <c r="B170" s="41"/>
      <c r="C170" s="215" t="s">
        <v>286</v>
      </c>
      <c r="D170" s="215" t="s">
        <v>190</v>
      </c>
      <c r="E170" s="216" t="s">
        <v>757</v>
      </c>
      <c r="F170" s="217" t="s">
        <v>758</v>
      </c>
      <c r="G170" s="218" t="s">
        <v>243</v>
      </c>
      <c r="H170" s="219">
        <v>166.68299999999999</v>
      </c>
      <c r="I170" s="220"/>
      <c r="J170" s="221">
        <f>ROUND(I170*H170,2)</f>
        <v>0</v>
      </c>
      <c r="K170" s="217" t="s">
        <v>194</v>
      </c>
      <c r="L170" s="46"/>
      <c r="M170" s="222" t="s">
        <v>19</v>
      </c>
      <c r="N170" s="223" t="s">
        <v>44</v>
      </c>
      <c r="O170" s="86"/>
      <c r="P170" s="224">
        <f>O170*H170</f>
        <v>0</v>
      </c>
      <c r="Q170" s="224">
        <v>0</v>
      </c>
      <c r="R170" s="224">
        <f>Q170*H170</f>
        <v>0</v>
      </c>
      <c r="S170" s="224">
        <v>0</v>
      </c>
      <c r="T170" s="225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6" t="s">
        <v>135</v>
      </c>
      <c r="AT170" s="226" t="s">
        <v>190</v>
      </c>
      <c r="AU170" s="226" t="s">
        <v>82</v>
      </c>
      <c r="AY170" s="19" t="s">
        <v>188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19" t="s">
        <v>80</v>
      </c>
      <c r="BK170" s="227">
        <f>ROUND(I170*H170,2)</f>
        <v>0</v>
      </c>
      <c r="BL170" s="19" t="s">
        <v>135</v>
      </c>
      <c r="BM170" s="226" t="s">
        <v>1556</v>
      </c>
    </row>
    <row r="171" s="2" customFormat="1">
      <c r="A171" s="40"/>
      <c r="B171" s="41"/>
      <c r="C171" s="42"/>
      <c r="D171" s="228" t="s">
        <v>196</v>
      </c>
      <c r="E171" s="42"/>
      <c r="F171" s="229" t="s">
        <v>760</v>
      </c>
      <c r="G171" s="42"/>
      <c r="H171" s="42"/>
      <c r="I171" s="230"/>
      <c r="J171" s="42"/>
      <c r="K171" s="42"/>
      <c r="L171" s="46"/>
      <c r="M171" s="231"/>
      <c r="N171" s="232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196</v>
      </c>
      <c r="AU171" s="19" t="s">
        <v>82</v>
      </c>
    </row>
    <row r="172" s="13" customFormat="1">
      <c r="A172" s="13"/>
      <c r="B172" s="233"/>
      <c r="C172" s="234"/>
      <c r="D172" s="235" t="s">
        <v>198</v>
      </c>
      <c r="E172" s="236" t="s">
        <v>19</v>
      </c>
      <c r="F172" s="237" t="s">
        <v>1546</v>
      </c>
      <c r="G172" s="234"/>
      <c r="H172" s="236" t="s">
        <v>19</v>
      </c>
      <c r="I172" s="238"/>
      <c r="J172" s="234"/>
      <c r="K172" s="234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198</v>
      </c>
      <c r="AU172" s="243" t="s">
        <v>82</v>
      </c>
      <c r="AV172" s="13" t="s">
        <v>80</v>
      </c>
      <c r="AW172" s="13" t="s">
        <v>35</v>
      </c>
      <c r="AX172" s="13" t="s">
        <v>73</v>
      </c>
      <c r="AY172" s="243" t="s">
        <v>188</v>
      </c>
    </row>
    <row r="173" s="14" customFormat="1">
      <c r="A173" s="14"/>
      <c r="B173" s="244"/>
      <c r="C173" s="245"/>
      <c r="D173" s="235" t="s">
        <v>198</v>
      </c>
      <c r="E173" s="246" t="s">
        <v>19</v>
      </c>
      <c r="F173" s="247" t="s">
        <v>1551</v>
      </c>
      <c r="G173" s="245"/>
      <c r="H173" s="248">
        <v>82.424999999999997</v>
      </c>
      <c r="I173" s="249"/>
      <c r="J173" s="245"/>
      <c r="K173" s="245"/>
      <c r="L173" s="250"/>
      <c r="M173" s="251"/>
      <c r="N173" s="252"/>
      <c r="O173" s="252"/>
      <c r="P173" s="252"/>
      <c r="Q173" s="252"/>
      <c r="R173" s="252"/>
      <c r="S173" s="252"/>
      <c r="T173" s="253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4" t="s">
        <v>198</v>
      </c>
      <c r="AU173" s="254" t="s">
        <v>82</v>
      </c>
      <c r="AV173" s="14" t="s">
        <v>82</v>
      </c>
      <c r="AW173" s="14" t="s">
        <v>35</v>
      </c>
      <c r="AX173" s="14" t="s">
        <v>73</v>
      </c>
      <c r="AY173" s="254" t="s">
        <v>188</v>
      </c>
    </row>
    <row r="174" s="14" customFormat="1">
      <c r="A174" s="14"/>
      <c r="B174" s="244"/>
      <c r="C174" s="245"/>
      <c r="D174" s="235" t="s">
        <v>198</v>
      </c>
      <c r="E174" s="246" t="s">
        <v>19</v>
      </c>
      <c r="F174" s="247" t="s">
        <v>1552</v>
      </c>
      <c r="G174" s="245"/>
      <c r="H174" s="248">
        <v>55.299999999999997</v>
      </c>
      <c r="I174" s="249"/>
      <c r="J174" s="245"/>
      <c r="K174" s="245"/>
      <c r="L174" s="250"/>
      <c r="M174" s="251"/>
      <c r="N174" s="252"/>
      <c r="O174" s="252"/>
      <c r="P174" s="252"/>
      <c r="Q174" s="252"/>
      <c r="R174" s="252"/>
      <c r="S174" s="252"/>
      <c r="T174" s="25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4" t="s">
        <v>198</v>
      </c>
      <c r="AU174" s="254" t="s">
        <v>82</v>
      </c>
      <c r="AV174" s="14" t="s">
        <v>82</v>
      </c>
      <c r="AW174" s="14" t="s">
        <v>35</v>
      </c>
      <c r="AX174" s="14" t="s">
        <v>73</v>
      </c>
      <c r="AY174" s="254" t="s">
        <v>188</v>
      </c>
    </row>
    <row r="175" s="14" customFormat="1">
      <c r="A175" s="14"/>
      <c r="B175" s="244"/>
      <c r="C175" s="245"/>
      <c r="D175" s="235" t="s">
        <v>198</v>
      </c>
      <c r="E175" s="246" t="s">
        <v>19</v>
      </c>
      <c r="F175" s="247" t="s">
        <v>747</v>
      </c>
      <c r="G175" s="245"/>
      <c r="H175" s="248">
        <v>1.1479999999999999</v>
      </c>
      <c r="I175" s="249"/>
      <c r="J175" s="245"/>
      <c r="K175" s="245"/>
      <c r="L175" s="250"/>
      <c r="M175" s="251"/>
      <c r="N175" s="252"/>
      <c r="O175" s="252"/>
      <c r="P175" s="252"/>
      <c r="Q175" s="252"/>
      <c r="R175" s="252"/>
      <c r="S175" s="252"/>
      <c r="T175" s="253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4" t="s">
        <v>198</v>
      </c>
      <c r="AU175" s="254" t="s">
        <v>82</v>
      </c>
      <c r="AV175" s="14" t="s">
        <v>82</v>
      </c>
      <c r="AW175" s="14" t="s">
        <v>35</v>
      </c>
      <c r="AX175" s="14" t="s">
        <v>73</v>
      </c>
      <c r="AY175" s="254" t="s">
        <v>188</v>
      </c>
    </row>
    <row r="176" s="14" customFormat="1">
      <c r="A176" s="14"/>
      <c r="B176" s="244"/>
      <c r="C176" s="245"/>
      <c r="D176" s="235" t="s">
        <v>198</v>
      </c>
      <c r="E176" s="246" t="s">
        <v>19</v>
      </c>
      <c r="F176" s="247" t="s">
        <v>1553</v>
      </c>
      <c r="G176" s="245"/>
      <c r="H176" s="248">
        <v>1.05</v>
      </c>
      <c r="I176" s="249"/>
      <c r="J176" s="245"/>
      <c r="K176" s="245"/>
      <c r="L176" s="250"/>
      <c r="M176" s="251"/>
      <c r="N176" s="252"/>
      <c r="O176" s="252"/>
      <c r="P176" s="252"/>
      <c r="Q176" s="252"/>
      <c r="R176" s="252"/>
      <c r="S176" s="252"/>
      <c r="T176" s="253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4" t="s">
        <v>198</v>
      </c>
      <c r="AU176" s="254" t="s">
        <v>82</v>
      </c>
      <c r="AV176" s="14" t="s">
        <v>82</v>
      </c>
      <c r="AW176" s="14" t="s">
        <v>35</v>
      </c>
      <c r="AX176" s="14" t="s">
        <v>73</v>
      </c>
      <c r="AY176" s="254" t="s">
        <v>188</v>
      </c>
    </row>
    <row r="177" s="14" customFormat="1">
      <c r="A177" s="14"/>
      <c r="B177" s="244"/>
      <c r="C177" s="245"/>
      <c r="D177" s="235" t="s">
        <v>198</v>
      </c>
      <c r="E177" s="246" t="s">
        <v>19</v>
      </c>
      <c r="F177" s="247" t="s">
        <v>1554</v>
      </c>
      <c r="G177" s="245"/>
      <c r="H177" s="248">
        <v>-5.79</v>
      </c>
      <c r="I177" s="249"/>
      <c r="J177" s="245"/>
      <c r="K177" s="245"/>
      <c r="L177" s="250"/>
      <c r="M177" s="251"/>
      <c r="N177" s="252"/>
      <c r="O177" s="252"/>
      <c r="P177" s="252"/>
      <c r="Q177" s="252"/>
      <c r="R177" s="252"/>
      <c r="S177" s="252"/>
      <c r="T177" s="25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4" t="s">
        <v>198</v>
      </c>
      <c r="AU177" s="254" t="s">
        <v>82</v>
      </c>
      <c r="AV177" s="14" t="s">
        <v>82</v>
      </c>
      <c r="AW177" s="14" t="s">
        <v>35</v>
      </c>
      <c r="AX177" s="14" t="s">
        <v>73</v>
      </c>
      <c r="AY177" s="254" t="s">
        <v>188</v>
      </c>
    </row>
    <row r="178" s="14" customFormat="1">
      <c r="A178" s="14"/>
      <c r="B178" s="244"/>
      <c r="C178" s="245"/>
      <c r="D178" s="235" t="s">
        <v>198</v>
      </c>
      <c r="E178" s="246" t="s">
        <v>19</v>
      </c>
      <c r="F178" s="247" t="s">
        <v>1555</v>
      </c>
      <c r="G178" s="245"/>
      <c r="H178" s="248">
        <v>32.549999999999997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198</v>
      </c>
      <c r="AU178" s="254" t="s">
        <v>82</v>
      </c>
      <c r="AV178" s="14" t="s">
        <v>82</v>
      </c>
      <c r="AW178" s="14" t="s">
        <v>35</v>
      </c>
      <c r="AX178" s="14" t="s">
        <v>73</v>
      </c>
      <c r="AY178" s="254" t="s">
        <v>188</v>
      </c>
    </row>
    <row r="179" s="15" customFormat="1">
      <c r="A179" s="15"/>
      <c r="B179" s="255"/>
      <c r="C179" s="256"/>
      <c r="D179" s="235" t="s">
        <v>198</v>
      </c>
      <c r="E179" s="257" t="s">
        <v>19</v>
      </c>
      <c r="F179" s="258" t="s">
        <v>229</v>
      </c>
      <c r="G179" s="256"/>
      <c r="H179" s="259">
        <v>166.68299999999999</v>
      </c>
      <c r="I179" s="260"/>
      <c r="J179" s="256"/>
      <c r="K179" s="256"/>
      <c r="L179" s="261"/>
      <c r="M179" s="262"/>
      <c r="N179" s="263"/>
      <c r="O179" s="263"/>
      <c r="P179" s="263"/>
      <c r="Q179" s="263"/>
      <c r="R179" s="263"/>
      <c r="S179" s="263"/>
      <c r="T179" s="264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5" t="s">
        <v>198</v>
      </c>
      <c r="AU179" s="265" t="s">
        <v>82</v>
      </c>
      <c r="AV179" s="15" t="s">
        <v>135</v>
      </c>
      <c r="AW179" s="15" t="s">
        <v>35</v>
      </c>
      <c r="AX179" s="15" t="s">
        <v>80</v>
      </c>
      <c r="AY179" s="265" t="s">
        <v>188</v>
      </c>
    </row>
    <row r="180" s="2" customFormat="1" ht="24.15" customHeight="1">
      <c r="A180" s="40"/>
      <c r="B180" s="41"/>
      <c r="C180" s="215" t="s">
        <v>296</v>
      </c>
      <c r="D180" s="215" t="s">
        <v>190</v>
      </c>
      <c r="E180" s="216" t="s">
        <v>761</v>
      </c>
      <c r="F180" s="217" t="s">
        <v>762</v>
      </c>
      <c r="G180" s="218" t="s">
        <v>345</v>
      </c>
      <c r="H180" s="219">
        <v>1.8089999999999999</v>
      </c>
      <c r="I180" s="220"/>
      <c r="J180" s="221">
        <f>ROUND(I180*H180,2)</f>
        <v>0</v>
      </c>
      <c r="K180" s="217" t="s">
        <v>194</v>
      </c>
      <c r="L180" s="46"/>
      <c r="M180" s="222" t="s">
        <v>19</v>
      </c>
      <c r="N180" s="223" t="s">
        <v>44</v>
      </c>
      <c r="O180" s="86"/>
      <c r="P180" s="224">
        <f>O180*H180</f>
        <v>0</v>
      </c>
      <c r="Q180" s="224">
        <v>1.0463199999999999</v>
      </c>
      <c r="R180" s="224">
        <f>Q180*H180</f>
        <v>1.8927928799999998</v>
      </c>
      <c r="S180" s="224">
        <v>0</v>
      </c>
      <c r="T180" s="225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6" t="s">
        <v>135</v>
      </c>
      <c r="AT180" s="226" t="s">
        <v>190</v>
      </c>
      <c r="AU180" s="226" t="s">
        <v>82</v>
      </c>
      <c r="AY180" s="19" t="s">
        <v>188</v>
      </c>
      <c r="BE180" s="227">
        <f>IF(N180="základní",J180,0)</f>
        <v>0</v>
      </c>
      <c r="BF180" s="227">
        <f>IF(N180="snížená",J180,0)</f>
        <v>0</v>
      </c>
      <c r="BG180" s="227">
        <f>IF(N180="zákl. přenesená",J180,0)</f>
        <v>0</v>
      </c>
      <c r="BH180" s="227">
        <f>IF(N180="sníž. přenesená",J180,0)</f>
        <v>0</v>
      </c>
      <c r="BI180" s="227">
        <f>IF(N180="nulová",J180,0)</f>
        <v>0</v>
      </c>
      <c r="BJ180" s="19" t="s">
        <v>80</v>
      </c>
      <c r="BK180" s="227">
        <f>ROUND(I180*H180,2)</f>
        <v>0</v>
      </c>
      <c r="BL180" s="19" t="s">
        <v>135</v>
      </c>
      <c r="BM180" s="226" t="s">
        <v>1557</v>
      </c>
    </row>
    <row r="181" s="2" customFormat="1">
      <c r="A181" s="40"/>
      <c r="B181" s="41"/>
      <c r="C181" s="42"/>
      <c r="D181" s="228" t="s">
        <v>196</v>
      </c>
      <c r="E181" s="42"/>
      <c r="F181" s="229" t="s">
        <v>764</v>
      </c>
      <c r="G181" s="42"/>
      <c r="H181" s="42"/>
      <c r="I181" s="230"/>
      <c r="J181" s="42"/>
      <c r="K181" s="42"/>
      <c r="L181" s="46"/>
      <c r="M181" s="231"/>
      <c r="N181" s="232"/>
      <c r="O181" s="86"/>
      <c r="P181" s="86"/>
      <c r="Q181" s="86"/>
      <c r="R181" s="86"/>
      <c r="S181" s="86"/>
      <c r="T181" s="87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196</v>
      </c>
      <c r="AU181" s="19" t="s">
        <v>82</v>
      </c>
    </row>
    <row r="182" s="14" customFormat="1">
      <c r="A182" s="14"/>
      <c r="B182" s="244"/>
      <c r="C182" s="245"/>
      <c r="D182" s="235" t="s">
        <v>198</v>
      </c>
      <c r="E182" s="246" t="s">
        <v>19</v>
      </c>
      <c r="F182" s="247" t="s">
        <v>1558</v>
      </c>
      <c r="G182" s="245"/>
      <c r="H182" s="248">
        <v>1.8089999999999999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198</v>
      </c>
      <c r="AU182" s="254" t="s">
        <v>82</v>
      </c>
      <c r="AV182" s="14" t="s">
        <v>82</v>
      </c>
      <c r="AW182" s="14" t="s">
        <v>35</v>
      </c>
      <c r="AX182" s="14" t="s">
        <v>73</v>
      </c>
      <c r="AY182" s="254" t="s">
        <v>188</v>
      </c>
    </row>
    <row r="183" s="15" customFormat="1">
      <c r="A183" s="15"/>
      <c r="B183" s="255"/>
      <c r="C183" s="256"/>
      <c r="D183" s="235" t="s">
        <v>198</v>
      </c>
      <c r="E183" s="257" t="s">
        <v>19</v>
      </c>
      <c r="F183" s="258" t="s">
        <v>229</v>
      </c>
      <c r="G183" s="256"/>
      <c r="H183" s="259">
        <v>1.8089999999999999</v>
      </c>
      <c r="I183" s="260"/>
      <c r="J183" s="256"/>
      <c r="K183" s="256"/>
      <c r="L183" s="261"/>
      <c r="M183" s="262"/>
      <c r="N183" s="263"/>
      <c r="O183" s="263"/>
      <c r="P183" s="263"/>
      <c r="Q183" s="263"/>
      <c r="R183" s="263"/>
      <c r="S183" s="263"/>
      <c r="T183" s="264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5" t="s">
        <v>198</v>
      </c>
      <c r="AU183" s="265" t="s">
        <v>82</v>
      </c>
      <c r="AV183" s="15" t="s">
        <v>135</v>
      </c>
      <c r="AW183" s="15" t="s">
        <v>35</v>
      </c>
      <c r="AX183" s="15" t="s">
        <v>80</v>
      </c>
      <c r="AY183" s="265" t="s">
        <v>188</v>
      </c>
    </row>
    <row r="184" s="12" customFormat="1" ht="22.8" customHeight="1">
      <c r="A184" s="12"/>
      <c r="B184" s="199"/>
      <c r="C184" s="200"/>
      <c r="D184" s="201" t="s">
        <v>72</v>
      </c>
      <c r="E184" s="213" t="s">
        <v>135</v>
      </c>
      <c r="F184" s="213" t="s">
        <v>788</v>
      </c>
      <c r="G184" s="200"/>
      <c r="H184" s="200"/>
      <c r="I184" s="203"/>
      <c r="J184" s="214">
        <f>BK184</f>
        <v>0</v>
      </c>
      <c r="K184" s="200"/>
      <c r="L184" s="205"/>
      <c r="M184" s="206"/>
      <c r="N184" s="207"/>
      <c r="O184" s="207"/>
      <c r="P184" s="208">
        <f>SUM(P185:P369)</f>
        <v>0</v>
      </c>
      <c r="Q184" s="207"/>
      <c r="R184" s="208">
        <f>SUM(R185:R369)</f>
        <v>342.44249911999998</v>
      </c>
      <c r="S184" s="207"/>
      <c r="T184" s="209">
        <f>SUM(T185:T369)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10" t="s">
        <v>80</v>
      </c>
      <c r="AT184" s="211" t="s">
        <v>72</v>
      </c>
      <c r="AU184" s="211" t="s">
        <v>80</v>
      </c>
      <c r="AY184" s="210" t="s">
        <v>188</v>
      </c>
      <c r="BK184" s="212">
        <f>SUM(BK185:BK369)</f>
        <v>0</v>
      </c>
    </row>
    <row r="185" s="2" customFormat="1" ht="24.15" customHeight="1">
      <c r="A185" s="40"/>
      <c r="B185" s="41"/>
      <c r="C185" s="215" t="s">
        <v>305</v>
      </c>
      <c r="D185" s="215" t="s">
        <v>190</v>
      </c>
      <c r="E185" s="216" t="s">
        <v>789</v>
      </c>
      <c r="F185" s="217" t="s">
        <v>790</v>
      </c>
      <c r="G185" s="218" t="s">
        <v>193</v>
      </c>
      <c r="H185" s="219">
        <v>102.243</v>
      </c>
      <c r="I185" s="220"/>
      <c r="J185" s="221">
        <f>ROUND(I185*H185,2)</f>
        <v>0</v>
      </c>
      <c r="K185" s="217" t="s">
        <v>194</v>
      </c>
      <c r="L185" s="46"/>
      <c r="M185" s="222" t="s">
        <v>19</v>
      </c>
      <c r="N185" s="223" t="s">
        <v>44</v>
      </c>
      <c r="O185" s="86"/>
      <c r="P185" s="224">
        <f>O185*H185</f>
        <v>0</v>
      </c>
      <c r="Q185" s="224">
        <v>2.45343</v>
      </c>
      <c r="R185" s="224">
        <f>Q185*H185</f>
        <v>250.84604349</v>
      </c>
      <c r="S185" s="224">
        <v>0</v>
      </c>
      <c r="T185" s="225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6" t="s">
        <v>135</v>
      </c>
      <c r="AT185" s="226" t="s">
        <v>190</v>
      </c>
      <c r="AU185" s="226" t="s">
        <v>82</v>
      </c>
      <c r="AY185" s="19" t="s">
        <v>188</v>
      </c>
      <c r="BE185" s="227">
        <f>IF(N185="základní",J185,0)</f>
        <v>0</v>
      </c>
      <c r="BF185" s="227">
        <f>IF(N185="snížená",J185,0)</f>
        <v>0</v>
      </c>
      <c r="BG185" s="227">
        <f>IF(N185="zákl. přenesená",J185,0)</f>
        <v>0</v>
      </c>
      <c r="BH185" s="227">
        <f>IF(N185="sníž. přenesená",J185,0)</f>
        <v>0</v>
      </c>
      <c r="BI185" s="227">
        <f>IF(N185="nulová",J185,0)</f>
        <v>0</v>
      </c>
      <c r="BJ185" s="19" t="s">
        <v>80</v>
      </c>
      <c r="BK185" s="227">
        <f>ROUND(I185*H185,2)</f>
        <v>0</v>
      </c>
      <c r="BL185" s="19" t="s">
        <v>135</v>
      </c>
      <c r="BM185" s="226" t="s">
        <v>1559</v>
      </c>
    </row>
    <row r="186" s="2" customFormat="1">
      <c r="A186" s="40"/>
      <c r="B186" s="41"/>
      <c r="C186" s="42"/>
      <c r="D186" s="228" t="s">
        <v>196</v>
      </c>
      <c r="E186" s="42"/>
      <c r="F186" s="229" t="s">
        <v>792</v>
      </c>
      <c r="G186" s="42"/>
      <c r="H186" s="42"/>
      <c r="I186" s="230"/>
      <c r="J186" s="42"/>
      <c r="K186" s="42"/>
      <c r="L186" s="46"/>
      <c r="M186" s="231"/>
      <c r="N186" s="232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196</v>
      </c>
      <c r="AU186" s="19" t="s">
        <v>82</v>
      </c>
    </row>
    <row r="187" s="13" customFormat="1">
      <c r="A187" s="13"/>
      <c r="B187" s="233"/>
      <c r="C187" s="234"/>
      <c r="D187" s="235" t="s">
        <v>198</v>
      </c>
      <c r="E187" s="236" t="s">
        <v>19</v>
      </c>
      <c r="F187" s="237" t="s">
        <v>1519</v>
      </c>
      <c r="G187" s="234"/>
      <c r="H187" s="236" t="s">
        <v>19</v>
      </c>
      <c r="I187" s="238"/>
      <c r="J187" s="234"/>
      <c r="K187" s="234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198</v>
      </c>
      <c r="AU187" s="243" t="s">
        <v>82</v>
      </c>
      <c r="AV187" s="13" t="s">
        <v>80</v>
      </c>
      <c r="AW187" s="13" t="s">
        <v>35</v>
      </c>
      <c r="AX187" s="13" t="s">
        <v>73</v>
      </c>
      <c r="AY187" s="243" t="s">
        <v>188</v>
      </c>
    </row>
    <row r="188" s="14" customFormat="1">
      <c r="A188" s="14"/>
      <c r="B188" s="244"/>
      <c r="C188" s="245"/>
      <c r="D188" s="235" t="s">
        <v>198</v>
      </c>
      <c r="E188" s="246" t="s">
        <v>19</v>
      </c>
      <c r="F188" s="247" t="s">
        <v>1560</v>
      </c>
      <c r="G188" s="245"/>
      <c r="H188" s="248">
        <v>71.569999999999993</v>
      </c>
      <c r="I188" s="249"/>
      <c r="J188" s="245"/>
      <c r="K188" s="245"/>
      <c r="L188" s="250"/>
      <c r="M188" s="251"/>
      <c r="N188" s="252"/>
      <c r="O188" s="252"/>
      <c r="P188" s="252"/>
      <c r="Q188" s="252"/>
      <c r="R188" s="252"/>
      <c r="S188" s="252"/>
      <c r="T188" s="253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4" t="s">
        <v>198</v>
      </c>
      <c r="AU188" s="254" t="s">
        <v>82</v>
      </c>
      <c r="AV188" s="14" t="s">
        <v>82</v>
      </c>
      <c r="AW188" s="14" t="s">
        <v>35</v>
      </c>
      <c r="AX188" s="14" t="s">
        <v>73</v>
      </c>
      <c r="AY188" s="254" t="s">
        <v>188</v>
      </c>
    </row>
    <row r="189" s="14" customFormat="1">
      <c r="A189" s="14"/>
      <c r="B189" s="244"/>
      <c r="C189" s="245"/>
      <c r="D189" s="235" t="s">
        <v>198</v>
      </c>
      <c r="E189" s="246" t="s">
        <v>19</v>
      </c>
      <c r="F189" s="247" t="s">
        <v>800</v>
      </c>
      <c r="G189" s="245"/>
      <c r="H189" s="248">
        <v>33.32</v>
      </c>
      <c r="I189" s="249"/>
      <c r="J189" s="245"/>
      <c r="K189" s="245"/>
      <c r="L189" s="250"/>
      <c r="M189" s="251"/>
      <c r="N189" s="252"/>
      <c r="O189" s="252"/>
      <c r="P189" s="252"/>
      <c r="Q189" s="252"/>
      <c r="R189" s="252"/>
      <c r="S189" s="252"/>
      <c r="T189" s="253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4" t="s">
        <v>198</v>
      </c>
      <c r="AU189" s="254" t="s">
        <v>82</v>
      </c>
      <c r="AV189" s="14" t="s">
        <v>82</v>
      </c>
      <c r="AW189" s="14" t="s">
        <v>35</v>
      </c>
      <c r="AX189" s="14" t="s">
        <v>73</v>
      </c>
      <c r="AY189" s="254" t="s">
        <v>188</v>
      </c>
    </row>
    <row r="190" s="14" customFormat="1">
      <c r="A190" s="14"/>
      <c r="B190" s="244"/>
      <c r="C190" s="245"/>
      <c r="D190" s="235" t="s">
        <v>198</v>
      </c>
      <c r="E190" s="246" t="s">
        <v>19</v>
      </c>
      <c r="F190" s="247" t="s">
        <v>1561</v>
      </c>
      <c r="G190" s="245"/>
      <c r="H190" s="248">
        <v>-4.625</v>
      </c>
      <c r="I190" s="249"/>
      <c r="J190" s="245"/>
      <c r="K190" s="245"/>
      <c r="L190" s="250"/>
      <c r="M190" s="251"/>
      <c r="N190" s="252"/>
      <c r="O190" s="252"/>
      <c r="P190" s="252"/>
      <c r="Q190" s="252"/>
      <c r="R190" s="252"/>
      <c r="S190" s="252"/>
      <c r="T190" s="253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4" t="s">
        <v>198</v>
      </c>
      <c r="AU190" s="254" t="s">
        <v>82</v>
      </c>
      <c r="AV190" s="14" t="s">
        <v>82</v>
      </c>
      <c r="AW190" s="14" t="s">
        <v>35</v>
      </c>
      <c r="AX190" s="14" t="s">
        <v>73</v>
      </c>
      <c r="AY190" s="254" t="s">
        <v>188</v>
      </c>
    </row>
    <row r="191" s="14" customFormat="1">
      <c r="A191" s="14"/>
      <c r="B191" s="244"/>
      <c r="C191" s="245"/>
      <c r="D191" s="235" t="s">
        <v>198</v>
      </c>
      <c r="E191" s="246" t="s">
        <v>19</v>
      </c>
      <c r="F191" s="247" t="s">
        <v>1562</v>
      </c>
      <c r="G191" s="245"/>
      <c r="H191" s="248">
        <v>-0.20000000000000001</v>
      </c>
      <c r="I191" s="249"/>
      <c r="J191" s="245"/>
      <c r="K191" s="245"/>
      <c r="L191" s="250"/>
      <c r="M191" s="251"/>
      <c r="N191" s="252"/>
      <c r="O191" s="252"/>
      <c r="P191" s="252"/>
      <c r="Q191" s="252"/>
      <c r="R191" s="252"/>
      <c r="S191" s="252"/>
      <c r="T191" s="253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4" t="s">
        <v>198</v>
      </c>
      <c r="AU191" s="254" t="s">
        <v>82</v>
      </c>
      <c r="AV191" s="14" t="s">
        <v>82</v>
      </c>
      <c r="AW191" s="14" t="s">
        <v>35</v>
      </c>
      <c r="AX191" s="14" t="s">
        <v>73</v>
      </c>
      <c r="AY191" s="254" t="s">
        <v>188</v>
      </c>
    </row>
    <row r="192" s="16" customFormat="1">
      <c r="A192" s="16"/>
      <c r="B192" s="282"/>
      <c r="C192" s="283"/>
      <c r="D192" s="235" t="s">
        <v>198</v>
      </c>
      <c r="E192" s="284" t="s">
        <v>19</v>
      </c>
      <c r="F192" s="285" t="s">
        <v>730</v>
      </c>
      <c r="G192" s="283"/>
      <c r="H192" s="286">
        <v>100.06499999999998</v>
      </c>
      <c r="I192" s="287"/>
      <c r="J192" s="283"/>
      <c r="K192" s="283"/>
      <c r="L192" s="288"/>
      <c r="M192" s="289"/>
      <c r="N192" s="290"/>
      <c r="O192" s="290"/>
      <c r="P192" s="290"/>
      <c r="Q192" s="290"/>
      <c r="R192" s="290"/>
      <c r="S192" s="290"/>
      <c r="T192" s="291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T192" s="292" t="s">
        <v>198</v>
      </c>
      <c r="AU192" s="292" t="s">
        <v>82</v>
      </c>
      <c r="AV192" s="16" t="s">
        <v>129</v>
      </c>
      <c r="AW192" s="16" t="s">
        <v>35</v>
      </c>
      <c r="AX192" s="16" t="s">
        <v>73</v>
      </c>
      <c r="AY192" s="292" t="s">
        <v>188</v>
      </c>
    </row>
    <row r="193" s="14" customFormat="1">
      <c r="A193" s="14"/>
      <c r="B193" s="244"/>
      <c r="C193" s="245"/>
      <c r="D193" s="235" t="s">
        <v>198</v>
      </c>
      <c r="E193" s="246" t="s">
        <v>19</v>
      </c>
      <c r="F193" s="247" t="s">
        <v>1563</v>
      </c>
      <c r="G193" s="245"/>
      <c r="H193" s="248">
        <v>0.76600000000000001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198</v>
      </c>
      <c r="AU193" s="254" t="s">
        <v>82</v>
      </c>
      <c r="AV193" s="14" t="s">
        <v>82</v>
      </c>
      <c r="AW193" s="14" t="s">
        <v>35</v>
      </c>
      <c r="AX193" s="14" t="s">
        <v>73</v>
      </c>
      <c r="AY193" s="254" t="s">
        <v>188</v>
      </c>
    </row>
    <row r="194" s="14" customFormat="1">
      <c r="A194" s="14"/>
      <c r="B194" s="244"/>
      <c r="C194" s="245"/>
      <c r="D194" s="235" t="s">
        <v>198</v>
      </c>
      <c r="E194" s="246" t="s">
        <v>19</v>
      </c>
      <c r="F194" s="247" t="s">
        <v>1563</v>
      </c>
      <c r="G194" s="245"/>
      <c r="H194" s="248">
        <v>0.76600000000000001</v>
      </c>
      <c r="I194" s="249"/>
      <c r="J194" s="245"/>
      <c r="K194" s="245"/>
      <c r="L194" s="250"/>
      <c r="M194" s="251"/>
      <c r="N194" s="252"/>
      <c r="O194" s="252"/>
      <c r="P194" s="252"/>
      <c r="Q194" s="252"/>
      <c r="R194" s="252"/>
      <c r="S194" s="252"/>
      <c r="T194" s="25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4" t="s">
        <v>198</v>
      </c>
      <c r="AU194" s="254" t="s">
        <v>82</v>
      </c>
      <c r="AV194" s="14" t="s">
        <v>82</v>
      </c>
      <c r="AW194" s="14" t="s">
        <v>35</v>
      </c>
      <c r="AX194" s="14" t="s">
        <v>73</v>
      </c>
      <c r="AY194" s="254" t="s">
        <v>188</v>
      </c>
    </row>
    <row r="195" s="14" customFormat="1">
      <c r="A195" s="14"/>
      <c r="B195" s="244"/>
      <c r="C195" s="245"/>
      <c r="D195" s="235" t="s">
        <v>198</v>
      </c>
      <c r="E195" s="246" t="s">
        <v>19</v>
      </c>
      <c r="F195" s="247" t="s">
        <v>1564</v>
      </c>
      <c r="G195" s="245"/>
      <c r="H195" s="248">
        <v>0.32300000000000001</v>
      </c>
      <c r="I195" s="249"/>
      <c r="J195" s="245"/>
      <c r="K195" s="245"/>
      <c r="L195" s="250"/>
      <c r="M195" s="251"/>
      <c r="N195" s="252"/>
      <c r="O195" s="252"/>
      <c r="P195" s="252"/>
      <c r="Q195" s="252"/>
      <c r="R195" s="252"/>
      <c r="S195" s="252"/>
      <c r="T195" s="25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4" t="s">
        <v>198</v>
      </c>
      <c r="AU195" s="254" t="s">
        <v>82</v>
      </c>
      <c r="AV195" s="14" t="s">
        <v>82</v>
      </c>
      <c r="AW195" s="14" t="s">
        <v>35</v>
      </c>
      <c r="AX195" s="14" t="s">
        <v>73</v>
      </c>
      <c r="AY195" s="254" t="s">
        <v>188</v>
      </c>
    </row>
    <row r="196" s="14" customFormat="1">
      <c r="A196" s="14"/>
      <c r="B196" s="244"/>
      <c r="C196" s="245"/>
      <c r="D196" s="235" t="s">
        <v>198</v>
      </c>
      <c r="E196" s="246" t="s">
        <v>19</v>
      </c>
      <c r="F196" s="247" t="s">
        <v>1564</v>
      </c>
      <c r="G196" s="245"/>
      <c r="H196" s="248">
        <v>0.32300000000000001</v>
      </c>
      <c r="I196" s="249"/>
      <c r="J196" s="245"/>
      <c r="K196" s="245"/>
      <c r="L196" s="250"/>
      <c r="M196" s="251"/>
      <c r="N196" s="252"/>
      <c r="O196" s="252"/>
      <c r="P196" s="252"/>
      <c r="Q196" s="252"/>
      <c r="R196" s="252"/>
      <c r="S196" s="252"/>
      <c r="T196" s="253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4" t="s">
        <v>198</v>
      </c>
      <c r="AU196" s="254" t="s">
        <v>82</v>
      </c>
      <c r="AV196" s="14" t="s">
        <v>82</v>
      </c>
      <c r="AW196" s="14" t="s">
        <v>35</v>
      </c>
      <c r="AX196" s="14" t="s">
        <v>73</v>
      </c>
      <c r="AY196" s="254" t="s">
        <v>188</v>
      </c>
    </row>
    <row r="197" s="16" customFormat="1">
      <c r="A197" s="16"/>
      <c r="B197" s="282"/>
      <c r="C197" s="283"/>
      <c r="D197" s="235" t="s">
        <v>198</v>
      </c>
      <c r="E197" s="284" t="s">
        <v>19</v>
      </c>
      <c r="F197" s="285" t="s">
        <v>730</v>
      </c>
      <c r="G197" s="283"/>
      <c r="H197" s="286">
        <v>2.1779999999999999</v>
      </c>
      <c r="I197" s="287"/>
      <c r="J197" s="283"/>
      <c r="K197" s="283"/>
      <c r="L197" s="288"/>
      <c r="M197" s="289"/>
      <c r="N197" s="290"/>
      <c r="O197" s="290"/>
      <c r="P197" s="290"/>
      <c r="Q197" s="290"/>
      <c r="R197" s="290"/>
      <c r="S197" s="290"/>
      <c r="T197" s="291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T197" s="292" t="s">
        <v>198</v>
      </c>
      <c r="AU197" s="292" t="s">
        <v>82</v>
      </c>
      <c r="AV197" s="16" t="s">
        <v>129</v>
      </c>
      <c r="AW197" s="16" t="s">
        <v>35</v>
      </c>
      <c r="AX197" s="16" t="s">
        <v>73</v>
      </c>
      <c r="AY197" s="292" t="s">
        <v>188</v>
      </c>
    </row>
    <row r="198" s="15" customFormat="1">
      <c r="A198" s="15"/>
      <c r="B198" s="255"/>
      <c r="C198" s="256"/>
      <c r="D198" s="235" t="s">
        <v>198</v>
      </c>
      <c r="E198" s="257" t="s">
        <v>19</v>
      </c>
      <c r="F198" s="258" t="s">
        <v>229</v>
      </c>
      <c r="G198" s="256"/>
      <c r="H198" s="259">
        <v>102.24299999999998</v>
      </c>
      <c r="I198" s="260"/>
      <c r="J198" s="256"/>
      <c r="K198" s="256"/>
      <c r="L198" s="261"/>
      <c r="M198" s="262"/>
      <c r="N198" s="263"/>
      <c r="O198" s="263"/>
      <c r="P198" s="263"/>
      <c r="Q198" s="263"/>
      <c r="R198" s="263"/>
      <c r="S198" s="263"/>
      <c r="T198" s="264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65" t="s">
        <v>198</v>
      </c>
      <c r="AU198" s="265" t="s">
        <v>82</v>
      </c>
      <c r="AV198" s="15" t="s">
        <v>135</v>
      </c>
      <c r="AW198" s="15" t="s">
        <v>35</v>
      </c>
      <c r="AX198" s="15" t="s">
        <v>80</v>
      </c>
      <c r="AY198" s="265" t="s">
        <v>188</v>
      </c>
    </row>
    <row r="199" s="2" customFormat="1" ht="21.75" customHeight="1">
      <c r="A199" s="40"/>
      <c r="B199" s="41"/>
      <c r="C199" s="215" t="s">
        <v>312</v>
      </c>
      <c r="D199" s="215" t="s">
        <v>190</v>
      </c>
      <c r="E199" s="216" t="s">
        <v>802</v>
      </c>
      <c r="F199" s="217" t="s">
        <v>803</v>
      </c>
      <c r="G199" s="218" t="s">
        <v>243</v>
      </c>
      <c r="H199" s="219">
        <v>418.44799999999998</v>
      </c>
      <c r="I199" s="220"/>
      <c r="J199" s="221">
        <f>ROUND(I199*H199,2)</f>
        <v>0</v>
      </c>
      <c r="K199" s="217" t="s">
        <v>194</v>
      </c>
      <c r="L199" s="46"/>
      <c r="M199" s="222" t="s">
        <v>19</v>
      </c>
      <c r="N199" s="223" t="s">
        <v>44</v>
      </c>
      <c r="O199" s="86"/>
      <c r="P199" s="224">
        <f>O199*H199</f>
        <v>0</v>
      </c>
      <c r="Q199" s="224">
        <v>0.0053299999999999997</v>
      </c>
      <c r="R199" s="224">
        <f>Q199*H199</f>
        <v>2.2303278399999997</v>
      </c>
      <c r="S199" s="224">
        <v>0</v>
      </c>
      <c r="T199" s="225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6" t="s">
        <v>135</v>
      </c>
      <c r="AT199" s="226" t="s">
        <v>190</v>
      </c>
      <c r="AU199" s="226" t="s">
        <v>82</v>
      </c>
      <c r="AY199" s="19" t="s">
        <v>188</v>
      </c>
      <c r="BE199" s="227">
        <f>IF(N199="základní",J199,0)</f>
        <v>0</v>
      </c>
      <c r="BF199" s="227">
        <f>IF(N199="snížená",J199,0)</f>
        <v>0</v>
      </c>
      <c r="BG199" s="227">
        <f>IF(N199="zákl. přenesená",J199,0)</f>
        <v>0</v>
      </c>
      <c r="BH199" s="227">
        <f>IF(N199="sníž. přenesená",J199,0)</f>
        <v>0</v>
      </c>
      <c r="BI199" s="227">
        <f>IF(N199="nulová",J199,0)</f>
        <v>0</v>
      </c>
      <c r="BJ199" s="19" t="s">
        <v>80</v>
      </c>
      <c r="BK199" s="227">
        <f>ROUND(I199*H199,2)</f>
        <v>0</v>
      </c>
      <c r="BL199" s="19" t="s">
        <v>135</v>
      </c>
      <c r="BM199" s="226" t="s">
        <v>1565</v>
      </c>
    </row>
    <row r="200" s="2" customFormat="1">
      <c r="A200" s="40"/>
      <c r="B200" s="41"/>
      <c r="C200" s="42"/>
      <c r="D200" s="228" t="s">
        <v>196</v>
      </c>
      <c r="E200" s="42"/>
      <c r="F200" s="229" t="s">
        <v>805</v>
      </c>
      <c r="G200" s="42"/>
      <c r="H200" s="42"/>
      <c r="I200" s="230"/>
      <c r="J200" s="42"/>
      <c r="K200" s="42"/>
      <c r="L200" s="46"/>
      <c r="M200" s="231"/>
      <c r="N200" s="232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196</v>
      </c>
      <c r="AU200" s="19" t="s">
        <v>82</v>
      </c>
    </row>
    <row r="201" s="13" customFormat="1">
      <c r="A201" s="13"/>
      <c r="B201" s="233"/>
      <c r="C201" s="234"/>
      <c r="D201" s="235" t="s">
        <v>198</v>
      </c>
      <c r="E201" s="236" t="s">
        <v>19</v>
      </c>
      <c r="F201" s="237" t="s">
        <v>1519</v>
      </c>
      <c r="G201" s="234"/>
      <c r="H201" s="236" t="s">
        <v>19</v>
      </c>
      <c r="I201" s="238"/>
      <c r="J201" s="234"/>
      <c r="K201" s="234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198</v>
      </c>
      <c r="AU201" s="243" t="s">
        <v>82</v>
      </c>
      <c r="AV201" s="13" t="s">
        <v>80</v>
      </c>
      <c r="AW201" s="13" t="s">
        <v>35</v>
      </c>
      <c r="AX201" s="13" t="s">
        <v>73</v>
      </c>
      <c r="AY201" s="243" t="s">
        <v>188</v>
      </c>
    </row>
    <row r="202" s="14" customFormat="1">
      <c r="A202" s="14"/>
      <c r="B202" s="244"/>
      <c r="C202" s="245"/>
      <c r="D202" s="235" t="s">
        <v>198</v>
      </c>
      <c r="E202" s="246" t="s">
        <v>19</v>
      </c>
      <c r="F202" s="247" t="s">
        <v>1566</v>
      </c>
      <c r="G202" s="245"/>
      <c r="H202" s="248">
        <v>258.56</v>
      </c>
      <c r="I202" s="249"/>
      <c r="J202" s="245"/>
      <c r="K202" s="245"/>
      <c r="L202" s="250"/>
      <c r="M202" s="251"/>
      <c r="N202" s="252"/>
      <c r="O202" s="252"/>
      <c r="P202" s="252"/>
      <c r="Q202" s="252"/>
      <c r="R202" s="252"/>
      <c r="S202" s="252"/>
      <c r="T202" s="25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4" t="s">
        <v>198</v>
      </c>
      <c r="AU202" s="254" t="s">
        <v>82</v>
      </c>
      <c r="AV202" s="14" t="s">
        <v>82</v>
      </c>
      <c r="AW202" s="14" t="s">
        <v>35</v>
      </c>
      <c r="AX202" s="14" t="s">
        <v>73</v>
      </c>
      <c r="AY202" s="254" t="s">
        <v>188</v>
      </c>
    </row>
    <row r="203" s="14" customFormat="1">
      <c r="A203" s="14"/>
      <c r="B203" s="244"/>
      <c r="C203" s="245"/>
      <c r="D203" s="235" t="s">
        <v>198</v>
      </c>
      <c r="E203" s="246" t="s">
        <v>19</v>
      </c>
      <c r="F203" s="247" t="s">
        <v>809</v>
      </c>
      <c r="G203" s="245"/>
      <c r="H203" s="248">
        <v>-23.760000000000002</v>
      </c>
      <c r="I203" s="249"/>
      <c r="J203" s="245"/>
      <c r="K203" s="245"/>
      <c r="L203" s="250"/>
      <c r="M203" s="251"/>
      <c r="N203" s="252"/>
      <c r="O203" s="252"/>
      <c r="P203" s="252"/>
      <c r="Q203" s="252"/>
      <c r="R203" s="252"/>
      <c r="S203" s="252"/>
      <c r="T203" s="253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4" t="s">
        <v>198</v>
      </c>
      <c r="AU203" s="254" t="s">
        <v>82</v>
      </c>
      <c r="AV203" s="14" t="s">
        <v>82</v>
      </c>
      <c r="AW203" s="14" t="s">
        <v>35</v>
      </c>
      <c r="AX203" s="14" t="s">
        <v>73</v>
      </c>
      <c r="AY203" s="254" t="s">
        <v>188</v>
      </c>
    </row>
    <row r="204" s="14" customFormat="1">
      <c r="A204" s="14"/>
      <c r="B204" s="244"/>
      <c r="C204" s="245"/>
      <c r="D204" s="235" t="s">
        <v>198</v>
      </c>
      <c r="E204" s="246" t="s">
        <v>19</v>
      </c>
      <c r="F204" s="247" t="s">
        <v>1094</v>
      </c>
      <c r="G204" s="245"/>
      <c r="H204" s="248">
        <v>0.79500000000000004</v>
      </c>
      <c r="I204" s="249"/>
      <c r="J204" s="245"/>
      <c r="K204" s="245"/>
      <c r="L204" s="250"/>
      <c r="M204" s="251"/>
      <c r="N204" s="252"/>
      <c r="O204" s="252"/>
      <c r="P204" s="252"/>
      <c r="Q204" s="252"/>
      <c r="R204" s="252"/>
      <c r="S204" s="252"/>
      <c r="T204" s="253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4" t="s">
        <v>198</v>
      </c>
      <c r="AU204" s="254" t="s">
        <v>82</v>
      </c>
      <c r="AV204" s="14" t="s">
        <v>82</v>
      </c>
      <c r="AW204" s="14" t="s">
        <v>35</v>
      </c>
      <c r="AX204" s="14" t="s">
        <v>73</v>
      </c>
      <c r="AY204" s="254" t="s">
        <v>188</v>
      </c>
    </row>
    <row r="205" s="14" customFormat="1">
      <c r="A205" s="14"/>
      <c r="B205" s="244"/>
      <c r="C205" s="245"/>
      <c r="D205" s="235" t="s">
        <v>198</v>
      </c>
      <c r="E205" s="246" t="s">
        <v>19</v>
      </c>
      <c r="F205" s="247" t="s">
        <v>811</v>
      </c>
      <c r="G205" s="245"/>
      <c r="H205" s="248">
        <v>0.89500000000000002</v>
      </c>
      <c r="I205" s="249"/>
      <c r="J205" s="245"/>
      <c r="K205" s="245"/>
      <c r="L205" s="250"/>
      <c r="M205" s="251"/>
      <c r="N205" s="252"/>
      <c r="O205" s="252"/>
      <c r="P205" s="252"/>
      <c r="Q205" s="252"/>
      <c r="R205" s="252"/>
      <c r="S205" s="252"/>
      <c r="T205" s="253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4" t="s">
        <v>198</v>
      </c>
      <c r="AU205" s="254" t="s">
        <v>82</v>
      </c>
      <c r="AV205" s="14" t="s">
        <v>82</v>
      </c>
      <c r="AW205" s="14" t="s">
        <v>35</v>
      </c>
      <c r="AX205" s="14" t="s">
        <v>73</v>
      </c>
      <c r="AY205" s="254" t="s">
        <v>188</v>
      </c>
    </row>
    <row r="206" s="14" customFormat="1">
      <c r="A206" s="14"/>
      <c r="B206" s="244"/>
      <c r="C206" s="245"/>
      <c r="D206" s="235" t="s">
        <v>198</v>
      </c>
      <c r="E206" s="246" t="s">
        <v>19</v>
      </c>
      <c r="F206" s="247" t="s">
        <v>1095</v>
      </c>
      <c r="G206" s="245"/>
      <c r="H206" s="248">
        <v>-1.6739999999999999</v>
      </c>
      <c r="I206" s="249"/>
      <c r="J206" s="245"/>
      <c r="K206" s="245"/>
      <c r="L206" s="250"/>
      <c r="M206" s="251"/>
      <c r="N206" s="252"/>
      <c r="O206" s="252"/>
      <c r="P206" s="252"/>
      <c r="Q206" s="252"/>
      <c r="R206" s="252"/>
      <c r="S206" s="252"/>
      <c r="T206" s="25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4" t="s">
        <v>198</v>
      </c>
      <c r="AU206" s="254" t="s">
        <v>82</v>
      </c>
      <c r="AV206" s="14" t="s">
        <v>82</v>
      </c>
      <c r="AW206" s="14" t="s">
        <v>35</v>
      </c>
      <c r="AX206" s="14" t="s">
        <v>73</v>
      </c>
      <c r="AY206" s="254" t="s">
        <v>188</v>
      </c>
    </row>
    <row r="207" s="14" customFormat="1">
      <c r="A207" s="14"/>
      <c r="B207" s="244"/>
      <c r="C207" s="245"/>
      <c r="D207" s="235" t="s">
        <v>198</v>
      </c>
      <c r="E207" s="246" t="s">
        <v>19</v>
      </c>
      <c r="F207" s="247" t="s">
        <v>1567</v>
      </c>
      <c r="G207" s="245"/>
      <c r="H207" s="248">
        <v>27.178000000000001</v>
      </c>
      <c r="I207" s="249"/>
      <c r="J207" s="245"/>
      <c r="K207" s="245"/>
      <c r="L207" s="250"/>
      <c r="M207" s="251"/>
      <c r="N207" s="252"/>
      <c r="O207" s="252"/>
      <c r="P207" s="252"/>
      <c r="Q207" s="252"/>
      <c r="R207" s="252"/>
      <c r="S207" s="252"/>
      <c r="T207" s="253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4" t="s">
        <v>198</v>
      </c>
      <c r="AU207" s="254" t="s">
        <v>82</v>
      </c>
      <c r="AV207" s="14" t="s">
        <v>82</v>
      </c>
      <c r="AW207" s="14" t="s">
        <v>35</v>
      </c>
      <c r="AX207" s="14" t="s">
        <v>73</v>
      </c>
      <c r="AY207" s="254" t="s">
        <v>188</v>
      </c>
    </row>
    <row r="208" s="14" customFormat="1">
      <c r="A208" s="14"/>
      <c r="B208" s="244"/>
      <c r="C208" s="245"/>
      <c r="D208" s="235" t="s">
        <v>198</v>
      </c>
      <c r="E208" s="246" t="s">
        <v>19</v>
      </c>
      <c r="F208" s="247" t="s">
        <v>1093</v>
      </c>
      <c r="G208" s="245"/>
      <c r="H208" s="248">
        <v>3.9500000000000002</v>
      </c>
      <c r="I208" s="249"/>
      <c r="J208" s="245"/>
      <c r="K208" s="245"/>
      <c r="L208" s="250"/>
      <c r="M208" s="251"/>
      <c r="N208" s="252"/>
      <c r="O208" s="252"/>
      <c r="P208" s="252"/>
      <c r="Q208" s="252"/>
      <c r="R208" s="252"/>
      <c r="S208" s="252"/>
      <c r="T208" s="25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4" t="s">
        <v>198</v>
      </c>
      <c r="AU208" s="254" t="s">
        <v>82</v>
      </c>
      <c r="AV208" s="14" t="s">
        <v>82</v>
      </c>
      <c r="AW208" s="14" t="s">
        <v>35</v>
      </c>
      <c r="AX208" s="14" t="s">
        <v>73</v>
      </c>
      <c r="AY208" s="254" t="s">
        <v>188</v>
      </c>
    </row>
    <row r="209" s="14" customFormat="1">
      <c r="A209" s="14"/>
      <c r="B209" s="244"/>
      <c r="C209" s="245"/>
      <c r="D209" s="235" t="s">
        <v>198</v>
      </c>
      <c r="E209" s="246" t="s">
        <v>19</v>
      </c>
      <c r="F209" s="247" t="s">
        <v>1568</v>
      </c>
      <c r="G209" s="245"/>
      <c r="H209" s="248">
        <v>2.3250000000000002</v>
      </c>
      <c r="I209" s="249"/>
      <c r="J209" s="245"/>
      <c r="K209" s="245"/>
      <c r="L209" s="250"/>
      <c r="M209" s="251"/>
      <c r="N209" s="252"/>
      <c r="O209" s="252"/>
      <c r="P209" s="252"/>
      <c r="Q209" s="252"/>
      <c r="R209" s="252"/>
      <c r="S209" s="252"/>
      <c r="T209" s="253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4" t="s">
        <v>198</v>
      </c>
      <c r="AU209" s="254" t="s">
        <v>82</v>
      </c>
      <c r="AV209" s="14" t="s">
        <v>82</v>
      </c>
      <c r="AW209" s="14" t="s">
        <v>35</v>
      </c>
      <c r="AX209" s="14" t="s">
        <v>73</v>
      </c>
      <c r="AY209" s="254" t="s">
        <v>188</v>
      </c>
    </row>
    <row r="210" s="14" customFormat="1">
      <c r="A210" s="14"/>
      <c r="B210" s="244"/>
      <c r="C210" s="245"/>
      <c r="D210" s="235" t="s">
        <v>198</v>
      </c>
      <c r="E210" s="246" t="s">
        <v>19</v>
      </c>
      <c r="F210" s="247" t="s">
        <v>1569</v>
      </c>
      <c r="G210" s="245"/>
      <c r="H210" s="248">
        <v>44.850000000000001</v>
      </c>
      <c r="I210" s="249"/>
      <c r="J210" s="245"/>
      <c r="K210" s="245"/>
      <c r="L210" s="250"/>
      <c r="M210" s="251"/>
      <c r="N210" s="252"/>
      <c r="O210" s="252"/>
      <c r="P210" s="252"/>
      <c r="Q210" s="252"/>
      <c r="R210" s="252"/>
      <c r="S210" s="252"/>
      <c r="T210" s="253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4" t="s">
        <v>198</v>
      </c>
      <c r="AU210" s="254" t="s">
        <v>82</v>
      </c>
      <c r="AV210" s="14" t="s">
        <v>82</v>
      </c>
      <c r="AW210" s="14" t="s">
        <v>35</v>
      </c>
      <c r="AX210" s="14" t="s">
        <v>73</v>
      </c>
      <c r="AY210" s="254" t="s">
        <v>188</v>
      </c>
    </row>
    <row r="211" s="14" customFormat="1">
      <c r="A211" s="14"/>
      <c r="B211" s="244"/>
      <c r="C211" s="245"/>
      <c r="D211" s="235" t="s">
        <v>198</v>
      </c>
      <c r="E211" s="246" t="s">
        <v>19</v>
      </c>
      <c r="F211" s="247" t="s">
        <v>1570</v>
      </c>
      <c r="G211" s="245"/>
      <c r="H211" s="248">
        <v>43.700000000000003</v>
      </c>
      <c r="I211" s="249"/>
      <c r="J211" s="245"/>
      <c r="K211" s="245"/>
      <c r="L211" s="250"/>
      <c r="M211" s="251"/>
      <c r="N211" s="252"/>
      <c r="O211" s="252"/>
      <c r="P211" s="252"/>
      <c r="Q211" s="252"/>
      <c r="R211" s="252"/>
      <c r="S211" s="252"/>
      <c r="T211" s="253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4" t="s">
        <v>198</v>
      </c>
      <c r="AU211" s="254" t="s">
        <v>82</v>
      </c>
      <c r="AV211" s="14" t="s">
        <v>82</v>
      </c>
      <c r="AW211" s="14" t="s">
        <v>35</v>
      </c>
      <c r="AX211" s="14" t="s">
        <v>73</v>
      </c>
      <c r="AY211" s="254" t="s">
        <v>188</v>
      </c>
    </row>
    <row r="212" s="14" customFormat="1">
      <c r="A212" s="14"/>
      <c r="B212" s="244"/>
      <c r="C212" s="245"/>
      <c r="D212" s="235" t="s">
        <v>198</v>
      </c>
      <c r="E212" s="246" t="s">
        <v>19</v>
      </c>
      <c r="F212" s="247" t="s">
        <v>1569</v>
      </c>
      <c r="G212" s="245"/>
      <c r="H212" s="248">
        <v>44.850000000000001</v>
      </c>
      <c r="I212" s="249"/>
      <c r="J212" s="245"/>
      <c r="K212" s="245"/>
      <c r="L212" s="250"/>
      <c r="M212" s="251"/>
      <c r="N212" s="252"/>
      <c r="O212" s="252"/>
      <c r="P212" s="252"/>
      <c r="Q212" s="252"/>
      <c r="R212" s="252"/>
      <c r="S212" s="252"/>
      <c r="T212" s="253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4" t="s">
        <v>198</v>
      </c>
      <c r="AU212" s="254" t="s">
        <v>82</v>
      </c>
      <c r="AV212" s="14" t="s">
        <v>82</v>
      </c>
      <c r="AW212" s="14" t="s">
        <v>35</v>
      </c>
      <c r="AX212" s="14" t="s">
        <v>73</v>
      </c>
      <c r="AY212" s="254" t="s">
        <v>188</v>
      </c>
    </row>
    <row r="213" s="14" customFormat="1">
      <c r="A213" s="14"/>
      <c r="B213" s="244"/>
      <c r="C213" s="245"/>
      <c r="D213" s="235" t="s">
        <v>198</v>
      </c>
      <c r="E213" s="246" t="s">
        <v>19</v>
      </c>
      <c r="F213" s="247" t="s">
        <v>1571</v>
      </c>
      <c r="G213" s="245"/>
      <c r="H213" s="248">
        <v>16.779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198</v>
      </c>
      <c r="AU213" s="254" t="s">
        <v>82</v>
      </c>
      <c r="AV213" s="14" t="s">
        <v>82</v>
      </c>
      <c r="AW213" s="14" t="s">
        <v>35</v>
      </c>
      <c r="AX213" s="14" t="s">
        <v>73</v>
      </c>
      <c r="AY213" s="254" t="s">
        <v>188</v>
      </c>
    </row>
    <row r="214" s="15" customFormat="1">
      <c r="A214" s="15"/>
      <c r="B214" s="255"/>
      <c r="C214" s="256"/>
      <c r="D214" s="235" t="s">
        <v>198</v>
      </c>
      <c r="E214" s="257" t="s">
        <v>19</v>
      </c>
      <c r="F214" s="258" t="s">
        <v>229</v>
      </c>
      <c r="G214" s="256"/>
      <c r="H214" s="259">
        <v>418.44800000000004</v>
      </c>
      <c r="I214" s="260"/>
      <c r="J214" s="256"/>
      <c r="K214" s="256"/>
      <c r="L214" s="261"/>
      <c r="M214" s="262"/>
      <c r="N214" s="263"/>
      <c r="O214" s="263"/>
      <c r="P214" s="263"/>
      <c r="Q214" s="263"/>
      <c r="R214" s="263"/>
      <c r="S214" s="263"/>
      <c r="T214" s="264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65" t="s">
        <v>198</v>
      </c>
      <c r="AU214" s="265" t="s">
        <v>82</v>
      </c>
      <c r="AV214" s="15" t="s">
        <v>135</v>
      </c>
      <c r="AW214" s="15" t="s">
        <v>35</v>
      </c>
      <c r="AX214" s="15" t="s">
        <v>80</v>
      </c>
      <c r="AY214" s="265" t="s">
        <v>188</v>
      </c>
    </row>
    <row r="215" s="2" customFormat="1" ht="24.15" customHeight="1">
      <c r="A215" s="40"/>
      <c r="B215" s="41"/>
      <c r="C215" s="215" t="s">
        <v>321</v>
      </c>
      <c r="D215" s="215" t="s">
        <v>190</v>
      </c>
      <c r="E215" s="216" t="s">
        <v>819</v>
      </c>
      <c r="F215" s="217" t="s">
        <v>820</v>
      </c>
      <c r="G215" s="218" t="s">
        <v>243</v>
      </c>
      <c r="H215" s="219">
        <v>418.44799999999998</v>
      </c>
      <c r="I215" s="220"/>
      <c r="J215" s="221">
        <f>ROUND(I215*H215,2)</f>
        <v>0</v>
      </c>
      <c r="K215" s="217" t="s">
        <v>194</v>
      </c>
      <c r="L215" s="46"/>
      <c r="M215" s="222" t="s">
        <v>19</v>
      </c>
      <c r="N215" s="223" t="s">
        <v>44</v>
      </c>
      <c r="O215" s="86"/>
      <c r="P215" s="224">
        <f>O215*H215</f>
        <v>0</v>
      </c>
      <c r="Q215" s="224">
        <v>0</v>
      </c>
      <c r="R215" s="224">
        <f>Q215*H215</f>
        <v>0</v>
      </c>
      <c r="S215" s="224">
        <v>0</v>
      </c>
      <c r="T215" s="225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6" t="s">
        <v>135</v>
      </c>
      <c r="AT215" s="226" t="s">
        <v>190</v>
      </c>
      <c r="AU215" s="226" t="s">
        <v>82</v>
      </c>
      <c r="AY215" s="19" t="s">
        <v>188</v>
      </c>
      <c r="BE215" s="227">
        <f>IF(N215="základní",J215,0)</f>
        <v>0</v>
      </c>
      <c r="BF215" s="227">
        <f>IF(N215="snížená",J215,0)</f>
        <v>0</v>
      </c>
      <c r="BG215" s="227">
        <f>IF(N215="zákl. přenesená",J215,0)</f>
        <v>0</v>
      </c>
      <c r="BH215" s="227">
        <f>IF(N215="sníž. přenesená",J215,0)</f>
        <v>0</v>
      </c>
      <c r="BI215" s="227">
        <f>IF(N215="nulová",J215,0)</f>
        <v>0</v>
      </c>
      <c r="BJ215" s="19" t="s">
        <v>80</v>
      </c>
      <c r="BK215" s="227">
        <f>ROUND(I215*H215,2)</f>
        <v>0</v>
      </c>
      <c r="BL215" s="19" t="s">
        <v>135</v>
      </c>
      <c r="BM215" s="226" t="s">
        <v>1572</v>
      </c>
    </row>
    <row r="216" s="2" customFormat="1">
      <c r="A216" s="40"/>
      <c r="B216" s="41"/>
      <c r="C216" s="42"/>
      <c r="D216" s="228" t="s">
        <v>196</v>
      </c>
      <c r="E216" s="42"/>
      <c r="F216" s="229" t="s">
        <v>822</v>
      </c>
      <c r="G216" s="42"/>
      <c r="H216" s="42"/>
      <c r="I216" s="230"/>
      <c r="J216" s="42"/>
      <c r="K216" s="42"/>
      <c r="L216" s="46"/>
      <c r="M216" s="231"/>
      <c r="N216" s="232"/>
      <c r="O216" s="86"/>
      <c r="P216" s="86"/>
      <c r="Q216" s="86"/>
      <c r="R216" s="86"/>
      <c r="S216" s="86"/>
      <c r="T216" s="87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196</v>
      </c>
      <c r="AU216" s="19" t="s">
        <v>82</v>
      </c>
    </row>
    <row r="217" s="13" customFormat="1">
      <c r="A217" s="13"/>
      <c r="B217" s="233"/>
      <c r="C217" s="234"/>
      <c r="D217" s="235" t="s">
        <v>198</v>
      </c>
      <c r="E217" s="236" t="s">
        <v>19</v>
      </c>
      <c r="F217" s="237" t="s">
        <v>1519</v>
      </c>
      <c r="G217" s="234"/>
      <c r="H217" s="236" t="s">
        <v>19</v>
      </c>
      <c r="I217" s="238"/>
      <c r="J217" s="234"/>
      <c r="K217" s="234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198</v>
      </c>
      <c r="AU217" s="243" t="s">
        <v>82</v>
      </c>
      <c r="AV217" s="13" t="s">
        <v>80</v>
      </c>
      <c r="AW217" s="13" t="s">
        <v>35</v>
      </c>
      <c r="AX217" s="13" t="s">
        <v>73</v>
      </c>
      <c r="AY217" s="243" t="s">
        <v>188</v>
      </c>
    </row>
    <row r="218" s="14" customFormat="1">
      <c r="A218" s="14"/>
      <c r="B218" s="244"/>
      <c r="C218" s="245"/>
      <c r="D218" s="235" t="s">
        <v>198</v>
      </c>
      <c r="E218" s="246" t="s">
        <v>19</v>
      </c>
      <c r="F218" s="247" t="s">
        <v>1566</v>
      </c>
      <c r="G218" s="245"/>
      <c r="H218" s="248">
        <v>258.56</v>
      </c>
      <c r="I218" s="249"/>
      <c r="J218" s="245"/>
      <c r="K218" s="245"/>
      <c r="L218" s="250"/>
      <c r="M218" s="251"/>
      <c r="N218" s="252"/>
      <c r="O218" s="252"/>
      <c r="P218" s="252"/>
      <c r="Q218" s="252"/>
      <c r="R218" s="252"/>
      <c r="S218" s="252"/>
      <c r="T218" s="25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4" t="s">
        <v>198</v>
      </c>
      <c r="AU218" s="254" t="s">
        <v>82</v>
      </c>
      <c r="AV218" s="14" t="s">
        <v>82</v>
      </c>
      <c r="AW218" s="14" t="s">
        <v>35</v>
      </c>
      <c r="AX218" s="14" t="s">
        <v>73</v>
      </c>
      <c r="AY218" s="254" t="s">
        <v>188</v>
      </c>
    </row>
    <row r="219" s="14" customFormat="1">
      <c r="A219" s="14"/>
      <c r="B219" s="244"/>
      <c r="C219" s="245"/>
      <c r="D219" s="235" t="s">
        <v>198</v>
      </c>
      <c r="E219" s="246" t="s">
        <v>19</v>
      </c>
      <c r="F219" s="247" t="s">
        <v>809</v>
      </c>
      <c r="G219" s="245"/>
      <c r="H219" s="248">
        <v>-23.760000000000002</v>
      </c>
      <c r="I219" s="249"/>
      <c r="J219" s="245"/>
      <c r="K219" s="245"/>
      <c r="L219" s="250"/>
      <c r="M219" s="251"/>
      <c r="N219" s="252"/>
      <c r="O219" s="252"/>
      <c r="P219" s="252"/>
      <c r="Q219" s="252"/>
      <c r="R219" s="252"/>
      <c r="S219" s="252"/>
      <c r="T219" s="253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4" t="s">
        <v>198</v>
      </c>
      <c r="AU219" s="254" t="s">
        <v>82</v>
      </c>
      <c r="AV219" s="14" t="s">
        <v>82</v>
      </c>
      <c r="AW219" s="14" t="s">
        <v>35</v>
      </c>
      <c r="AX219" s="14" t="s">
        <v>73</v>
      </c>
      <c r="AY219" s="254" t="s">
        <v>188</v>
      </c>
    </row>
    <row r="220" s="14" customFormat="1">
      <c r="A220" s="14"/>
      <c r="B220" s="244"/>
      <c r="C220" s="245"/>
      <c r="D220" s="235" t="s">
        <v>198</v>
      </c>
      <c r="E220" s="246" t="s">
        <v>19</v>
      </c>
      <c r="F220" s="247" t="s">
        <v>1094</v>
      </c>
      <c r="G220" s="245"/>
      <c r="H220" s="248">
        <v>0.79500000000000004</v>
      </c>
      <c r="I220" s="249"/>
      <c r="J220" s="245"/>
      <c r="K220" s="245"/>
      <c r="L220" s="250"/>
      <c r="M220" s="251"/>
      <c r="N220" s="252"/>
      <c r="O220" s="252"/>
      <c r="P220" s="252"/>
      <c r="Q220" s="252"/>
      <c r="R220" s="252"/>
      <c r="S220" s="252"/>
      <c r="T220" s="25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4" t="s">
        <v>198</v>
      </c>
      <c r="AU220" s="254" t="s">
        <v>82</v>
      </c>
      <c r="AV220" s="14" t="s">
        <v>82</v>
      </c>
      <c r="AW220" s="14" t="s">
        <v>35</v>
      </c>
      <c r="AX220" s="14" t="s">
        <v>73</v>
      </c>
      <c r="AY220" s="254" t="s">
        <v>188</v>
      </c>
    </row>
    <row r="221" s="14" customFormat="1">
      <c r="A221" s="14"/>
      <c r="B221" s="244"/>
      <c r="C221" s="245"/>
      <c r="D221" s="235" t="s">
        <v>198</v>
      </c>
      <c r="E221" s="246" t="s">
        <v>19</v>
      </c>
      <c r="F221" s="247" t="s">
        <v>811</v>
      </c>
      <c r="G221" s="245"/>
      <c r="H221" s="248">
        <v>0.89500000000000002</v>
      </c>
      <c r="I221" s="249"/>
      <c r="J221" s="245"/>
      <c r="K221" s="245"/>
      <c r="L221" s="250"/>
      <c r="M221" s="251"/>
      <c r="N221" s="252"/>
      <c r="O221" s="252"/>
      <c r="P221" s="252"/>
      <c r="Q221" s="252"/>
      <c r="R221" s="252"/>
      <c r="S221" s="252"/>
      <c r="T221" s="253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4" t="s">
        <v>198</v>
      </c>
      <c r="AU221" s="254" t="s">
        <v>82</v>
      </c>
      <c r="AV221" s="14" t="s">
        <v>82</v>
      </c>
      <c r="AW221" s="14" t="s">
        <v>35</v>
      </c>
      <c r="AX221" s="14" t="s">
        <v>73</v>
      </c>
      <c r="AY221" s="254" t="s">
        <v>188</v>
      </c>
    </row>
    <row r="222" s="14" customFormat="1">
      <c r="A222" s="14"/>
      <c r="B222" s="244"/>
      <c r="C222" s="245"/>
      <c r="D222" s="235" t="s">
        <v>198</v>
      </c>
      <c r="E222" s="246" t="s">
        <v>19</v>
      </c>
      <c r="F222" s="247" t="s">
        <v>1095</v>
      </c>
      <c r="G222" s="245"/>
      <c r="H222" s="248">
        <v>-1.6739999999999999</v>
      </c>
      <c r="I222" s="249"/>
      <c r="J222" s="245"/>
      <c r="K222" s="245"/>
      <c r="L222" s="250"/>
      <c r="M222" s="251"/>
      <c r="N222" s="252"/>
      <c r="O222" s="252"/>
      <c r="P222" s="252"/>
      <c r="Q222" s="252"/>
      <c r="R222" s="252"/>
      <c r="S222" s="252"/>
      <c r="T222" s="253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4" t="s">
        <v>198</v>
      </c>
      <c r="AU222" s="254" t="s">
        <v>82</v>
      </c>
      <c r="AV222" s="14" t="s">
        <v>82</v>
      </c>
      <c r="AW222" s="14" t="s">
        <v>35</v>
      </c>
      <c r="AX222" s="14" t="s">
        <v>73</v>
      </c>
      <c r="AY222" s="254" t="s">
        <v>188</v>
      </c>
    </row>
    <row r="223" s="14" customFormat="1">
      <c r="A223" s="14"/>
      <c r="B223" s="244"/>
      <c r="C223" s="245"/>
      <c r="D223" s="235" t="s">
        <v>198</v>
      </c>
      <c r="E223" s="246" t="s">
        <v>19</v>
      </c>
      <c r="F223" s="247" t="s">
        <v>1567</v>
      </c>
      <c r="G223" s="245"/>
      <c r="H223" s="248">
        <v>27.178000000000001</v>
      </c>
      <c r="I223" s="249"/>
      <c r="J223" s="245"/>
      <c r="K223" s="245"/>
      <c r="L223" s="250"/>
      <c r="M223" s="251"/>
      <c r="N223" s="252"/>
      <c r="O223" s="252"/>
      <c r="P223" s="252"/>
      <c r="Q223" s="252"/>
      <c r="R223" s="252"/>
      <c r="S223" s="252"/>
      <c r="T223" s="25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4" t="s">
        <v>198</v>
      </c>
      <c r="AU223" s="254" t="s">
        <v>82</v>
      </c>
      <c r="AV223" s="14" t="s">
        <v>82</v>
      </c>
      <c r="AW223" s="14" t="s">
        <v>35</v>
      </c>
      <c r="AX223" s="14" t="s">
        <v>73</v>
      </c>
      <c r="AY223" s="254" t="s">
        <v>188</v>
      </c>
    </row>
    <row r="224" s="14" customFormat="1">
      <c r="A224" s="14"/>
      <c r="B224" s="244"/>
      <c r="C224" s="245"/>
      <c r="D224" s="235" t="s">
        <v>198</v>
      </c>
      <c r="E224" s="246" t="s">
        <v>19</v>
      </c>
      <c r="F224" s="247" t="s">
        <v>1093</v>
      </c>
      <c r="G224" s="245"/>
      <c r="H224" s="248">
        <v>3.9500000000000002</v>
      </c>
      <c r="I224" s="249"/>
      <c r="J224" s="245"/>
      <c r="K224" s="245"/>
      <c r="L224" s="250"/>
      <c r="M224" s="251"/>
      <c r="N224" s="252"/>
      <c r="O224" s="252"/>
      <c r="P224" s="252"/>
      <c r="Q224" s="252"/>
      <c r="R224" s="252"/>
      <c r="S224" s="252"/>
      <c r="T224" s="253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4" t="s">
        <v>198</v>
      </c>
      <c r="AU224" s="254" t="s">
        <v>82</v>
      </c>
      <c r="AV224" s="14" t="s">
        <v>82</v>
      </c>
      <c r="AW224" s="14" t="s">
        <v>35</v>
      </c>
      <c r="AX224" s="14" t="s">
        <v>73</v>
      </c>
      <c r="AY224" s="254" t="s">
        <v>188</v>
      </c>
    </row>
    <row r="225" s="14" customFormat="1">
      <c r="A225" s="14"/>
      <c r="B225" s="244"/>
      <c r="C225" s="245"/>
      <c r="D225" s="235" t="s">
        <v>198</v>
      </c>
      <c r="E225" s="246" t="s">
        <v>19</v>
      </c>
      <c r="F225" s="247" t="s">
        <v>1568</v>
      </c>
      <c r="G225" s="245"/>
      <c r="H225" s="248">
        <v>2.3250000000000002</v>
      </c>
      <c r="I225" s="249"/>
      <c r="J225" s="245"/>
      <c r="K225" s="245"/>
      <c r="L225" s="250"/>
      <c r="M225" s="251"/>
      <c r="N225" s="252"/>
      <c r="O225" s="252"/>
      <c r="P225" s="252"/>
      <c r="Q225" s="252"/>
      <c r="R225" s="252"/>
      <c r="S225" s="252"/>
      <c r="T225" s="253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4" t="s">
        <v>198</v>
      </c>
      <c r="AU225" s="254" t="s">
        <v>82</v>
      </c>
      <c r="AV225" s="14" t="s">
        <v>82</v>
      </c>
      <c r="AW225" s="14" t="s">
        <v>35</v>
      </c>
      <c r="AX225" s="14" t="s">
        <v>73</v>
      </c>
      <c r="AY225" s="254" t="s">
        <v>188</v>
      </c>
    </row>
    <row r="226" s="14" customFormat="1">
      <c r="A226" s="14"/>
      <c r="B226" s="244"/>
      <c r="C226" s="245"/>
      <c r="D226" s="235" t="s">
        <v>198</v>
      </c>
      <c r="E226" s="246" t="s">
        <v>19</v>
      </c>
      <c r="F226" s="247" t="s">
        <v>1569</v>
      </c>
      <c r="G226" s="245"/>
      <c r="H226" s="248">
        <v>44.850000000000001</v>
      </c>
      <c r="I226" s="249"/>
      <c r="J226" s="245"/>
      <c r="K226" s="245"/>
      <c r="L226" s="250"/>
      <c r="M226" s="251"/>
      <c r="N226" s="252"/>
      <c r="O226" s="252"/>
      <c r="P226" s="252"/>
      <c r="Q226" s="252"/>
      <c r="R226" s="252"/>
      <c r="S226" s="252"/>
      <c r="T226" s="25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4" t="s">
        <v>198</v>
      </c>
      <c r="AU226" s="254" t="s">
        <v>82</v>
      </c>
      <c r="AV226" s="14" t="s">
        <v>82</v>
      </c>
      <c r="AW226" s="14" t="s">
        <v>35</v>
      </c>
      <c r="AX226" s="14" t="s">
        <v>73</v>
      </c>
      <c r="AY226" s="254" t="s">
        <v>188</v>
      </c>
    </row>
    <row r="227" s="14" customFormat="1">
      <c r="A227" s="14"/>
      <c r="B227" s="244"/>
      <c r="C227" s="245"/>
      <c r="D227" s="235" t="s">
        <v>198</v>
      </c>
      <c r="E227" s="246" t="s">
        <v>19</v>
      </c>
      <c r="F227" s="247" t="s">
        <v>1570</v>
      </c>
      <c r="G227" s="245"/>
      <c r="H227" s="248">
        <v>43.700000000000003</v>
      </c>
      <c r="I227" s="249"/>
      <c r="J227" s="245"/>
      <c r="K227" s="245"/>
      <c r="L227" s="250"/>
      <c r="M227" s="251"/>
      <c r="N227" s="252"/>
      <c r="O227" s="252"/>
      <c r="P227" s="252"/>
      <c r="Q227" s="252"/>
      <c r="R227" s="252"/>
      <c r="S227" s="252"/>
      <c r="T227" s="25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4" t="s">
        <v>198</v>
      </c>
      <c r="AU227" s="254" t="s">
        <v>82</v>
      </c>
      <c r="AV227" s="14" t="s">
        <v>82</v>
      </c>
      <c r="AW227" s="14" t="s">
        <v>35</v>
      </c>
      <c r="AX227" s="14" t="s">
        <v>73</v>
      </c>
      <c r="AY227" s="254" t="s">
        <v>188</v>
      </c>
    </row>
    <row r="228" s="14" customFormat="1">
      <c r="A228" s="14"/>
      <c r="B228" s="244"/>
      <c r="C228" s="245"/>
      <c r="D228" s="235" t="s">
        <v>198</v>
      </c>
      <c r="E228" s="246" t="s">
        <v>19</v>
      </c>
      <c r="F228" s="247" t="s">
        <v>1569</v>
      </c>
      <c r="G228" s="245"/>
      <c r="H228" s="248">
        <v>44.850000000000001</v>
      </c>
      <c r="I228" s="249"/>
      <c r="J228" s="245"/>
      <c r="K228" s="245"/>
      <c r="L228" s="250"/>
      <c r="M228" s="251"/>
      <c r="N228" s="252"/>
      <c r="O228" s="252"/>
      <c r="P228" s="252"/>
      <c r="Q228" s="252"/>
      <c r="R228" s="252"/>
      <c r="S228" s="252"/>
      <c r="T228" s="253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4" t="s">
        <v>198</v>
      </c>
      <c r="AU228" s="254" t="s">
        <v>82</v>
      </c>
      <c r="AV228" s="14" t="s">
        <v>82</v>
      </c>
      <c r="AW228" s="14" t="s">
        <v>35</v>
      </c>
      <c r="AX228" s="14" t="s">
        <v>73</v>
      </c>
      <c r="AY228" s="254" t="s">
        <v>188</v>
      </c>
    </row>
    <row r="229" s="14" customFormat="1">
      <c r="A229" s="14"/>
      <c r="B229" s="244"/>
      <c r="C229" s="245"/>
      <c r="D229" s="235" t="s">
        <v>198</v>
      </c>
      <c r="E229" s="246" t="s">
        <v>19</v>
      </c>
      <c r="F229" s="247" t="s">
        <v>1571</v>
      </c>
      <c r="G229" s="245"/>
      <c r="H229" s="248">
        <v>16.779</v>
      </c>
      <c r="I229" s="249"/>
      <c r="J229" s="245"/>
      <c r="K229" s="245"/>
      <c r="L229" s="250"/>
      <c r="M229" s="251"/>
      <c r="N229" s="252"/>
      <c r="O229" s="252"/>
      <c r="P229" s="252"/>
      <c r="Q229" s="252"/>
      <c r="R229" s="252"/>
      <c r="S229" s="252"/>
      <c r="T229" s="253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4" t="s">
        <v>198</v>
      </c>
      <c r="AU229" s="254" t="s">
        <v>82</v>
      </c>
      <c r="AV229" s="14" t="s">
        <v>82</v>
      </c>
      <c r="AW229" s="14" t="s">
        <v>35</v>
      </c>
      <c r="AX229" s="14" t="s">
        <v>73</v>
      </c>
      <c r="AY229" s="254" t="s">
        <v>188</v>
      </c>
    </row>
    <row r="230" s="15" customFormat="1">
      <c r="A230" s="15"/>
      <c r="B230" s="255"/>
      <c r="C230" s="256"/>
      <c r="D230" s="235" t="s">
        <v>198</v>
      </c>
      <c r="E230" s="257" t="s">
        <v>19</v>
      </c>
      <c r="F230" s="258" t="s">
        <v>229</v>
      </c>
      <c r="G230" s="256"/>
      <c r="H230" s="259">
        <v>418.44800000000004</v>
      </c>
      <c r="I230" s="260"/>
      <c r="J230" s="256"/>
      <c r="K230" s="256"/>
      <c r="L230" s="261"/>
      <c r="M230" s="262"/>
      <c r="N230" s="263"/>
      <c r="O230" s="263"/>
      <c r="P230" s="263"/>
      <c r="Q230" s="263"/>
      <c r="R230" s="263"/>
      <c r="S230" s="263"/>
      <c r="T230" s="264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5" t="s">
        <v>198</v>
      </c>
      <c r="AU230" s="265" t="s">
        <v>82</v>
      </c>
      <c r="AV230" s="15" t="s">
        <v>135</v>
      </c>
      <c r="AW230" s="15" t="s">
        <v>35</v>
      </c>
      <c r="AX230" s="15" t="s">
        <v>80</v>
      </c>
      <c r="AY230" s="265" t="s">
        <v>188</v>
      </c>
    </row>
    <row r="231" s="2" customFormat="1" ht="24.15" customHeight="1">
      <c r="A231" s="40"/>
      <c r="B231" s="41"/>
      <c r="C231" s="215" t="s">
        <v>8</v>
      </c>
      <c r="D231" s="215" t="s">
        <v>190</v>
      </c>
      <c r="E231" s="216" t="s">
        <v>823</v>
      </c>
      <c r="F231" s="217" t="s">
        <v>824</v>
      </c>
      <c r="G231" s="218" t="s">
        <v>243</v>
      </c>
      <c r="H231" s="219">
        <v>395.45800000000003</v>
      </c>
      <c r="I231" s="220"/>
      <c r="J231" s="221">
        <f>ROUND(I231*H231,2)</f>
        <v>0</v>
      </c>
      <c r="K231" s="217" t="s">
        <v>194</v>
      </c>
      <c r="L231" s="46"/>
      <c r="M231" s="222" t="s">
        <v>19</v>
      </c>
      <c r="N231" s="223" t="s">
        <v>44</v>
      </c>
      <c r="O231" s="86"/>
      <c r="P231" s="224">
        <f>O231*H231</f>
        <v>0</v>
      </c>
      <c r="Q231" s="224">
        <v>0.00088000000000000003</v>
      </c>
      <c r="R231" s="224">
        <f>Q231*H231</f>
        <v>0.34800304000000004</v>
      </c>
      <c r="S231" s="224">
        <v>0</v>
      </c>
      <c r="T231" s="225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6" t="s">
        <v>135</v>
      </c>
      <c r="AT231" s="226" t="s">
        <v>190</v>
      </c>
      <c r="AU231" s="226" t="s">
        <v>82</v>
      </c>
      <c r="AY231" s="19" t="s">
        <v>188</v>
      </c>
      <c r="BE231" s="227">
        <f>IF(N231="základní",J231,0)</f>
        <v>0</v>
      </c>
      <c r="BF231" s="227">
        <f>IF(N231="snížená",J231,0)</f>
        <v>0</v>
      </c>
      <c r="BG231" s="227">
        <f>IF(N231="zákl. přenesená",J231,0)</f>
        <v>0</v>
      </c>
      <c r="BH231" s="227">
        <f>IF(N231="sníž. přenesená",J231,0)</f>
        <v>0</v>
      </c>
      <c r="BI231" s="227">
        <f>IF(N231="nulová",J231,0)</f>
        <v>0</v>
      </c>
      <c r="BJ231" s="19" t="s">
        <v>80</v>
      </c>
      <c r="BK231" s="227">
        <f>ROUND(I231*H231,2)</f>
        <v>0</v>
      </c>
      <c r="BL231" s="19" t="s">
        <v>135</v>
      </c>
      <c r="BM231" s="226" t="s">
        <v>1573</v>
      </c>
    </row>
    <row r="232" s="2" customFormat="1">
      <c r="A232" s="40"/>
      <c r="B232" s="41"/>
      <c r="C232" s="42"/>
      <c r="D232" s="228" t="s">
        <v>196</v>
      </c>
      <c r="E232" s="42"/>
      <c r="F232" s="229" t="s">
        <v>826</v>
      </c>
      <c r="G232" s="42"/>
      <c r="H232" s="42"/>
      <c r="I232" s="230"/>
      <c r="J232" s="42"/>
      <c r="K232" s="42"/>
      <c r="L232" s="46"/>
      <c r="M232" s="231"/>
      <c r="N232" s="232"/>
      <c r="O232" s="86"/>
      <c r="P232" s="86"/>
      <c r="Q232" s="86"/>
      <c r="R232" s="86"/>
      <c r="S232" s="86"/>
      <c r="T232" s="87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196</v>
      </c>
      <c r="AU232" s="19" t="s">
        <v>82</v>
      </c>
    </row>
    <row r="233" s="13" customFormat="1">
      <c r="A233" s="13"/>
      <c r="B233" s="233"/>
      <c r="C233" s="234"/>
      <c r="D233" s="235" t="s">
        <v>198</v>
      </c>
      <c r="E233" s="236" t="s">
        <v>19</v>
      </c>
      <c r="F233" s="237" t="s">
        <v>1519</v>
      </c>
      <c r="G233" s="234"/>
      <c r="H233" s="236" t="s">
        <v>19</v>
      </c>
      <c r="I233" s="238"/>
      <c r="J233" s="234"/>
      <c r="K233" s="234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198</v>
      </c>
      <c r="AU233" s="243" t="s">
        <v>82</v>
      </c>
      <c r="AV233" s="13" t="s">
        <v>80</v>
      </c>
      <c r="AW233" s="13" t="s">
        <v>35</v>
      </c>
      <c r="AX233" s="13" t="s">
        <v>73</v>
      </c>
      <c r="AY233" s="243" t="s">
        <v>188</v>
      </c>
    </row>
    <row r="234" s="14" customFormat="1">
      <c r="A234" s="14"/>
      <c r="B234" s="244"/>
      <c r="C234" s="245"/>
      <c r="D234" s="235" t="s">
        <v>198</v>
      </c>
      <c r="E234" s="246" t="s">
        <v>19</v>
      </c>
      <c r="F234" s="247" t="s">
        <v>1566</v>
      </c>
      <c r="G234" s="245"/>
      <c r="H234" s="248">
        <v>258.56</v>
      </c>
      <c r="I234" s="249"/>
      <c r="J234" s="245"/>
      <c r="K234" s="245"/>
      <c r="L234" s="250"/>
      <c r="M234" s="251"/>
      <c r="N234" s="252"/>
      <c r="O234" s="252"/>
      <c r="P234" s="252"/>
      <c r="Q234" s="252"/>
      <c r="R234" s="252"/>
      <c r="S234" s="252"/>
      <c r="T234" s="25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4" t="s">
        <v>198</v>
      </c>
      <c r="AU234" s="254" t="s">
        <v>82</v>
      </c>
      <c r="AV234" s="14" t="s">
        <v>82</v>
      </c>
      <c r="AW234" s="14" t="s">
        <v>35</v>
      </c>
      <c r="AX234" s="14" t="s">
        <v>73</v>
      </c>
      <c r="AY234" s="254" t="s">
        <v>188</v>
      </c>
    </row>
    <row r="235" s="14" customFormat="1">
      <c r="A235" s="14"/>
      <c r="B235" s="244"/>
      <c r="C235" s="245"/>
      <c r="D235" s="235" t="s">
        <v>198</v>
      </c>
      <c r="E235" s="246" t="s">
        <v>19</v>
      </c>
      <c r="F235" s="247" t="s">
        <v>1574</v>
      </c>
      <c r="G235" s="245"/>
      <c r="H235" s="248">
        <v>-18.5</v>
      </c>
      <c r="I235" s="249"/>
      <c r="J235" s="245"/>
      <c r="K235" s="245"/>
      <c r="L235" s="250"/>
      <c r="M235" s="251"/>
      <c r="N235" s="252"/>
      <c r="O235" s="252"/>
      <c r="P235" s="252"/>
      <c r="Q235" s="252"/>
      <c r="R235" s="252"/>
      <c r="S235" s="252"/>
      <c r="T235" s="253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4" t="s">
        <v>198</v>
      </c>
      <c r="AU235" s="254" t="s">
        <v>82</v>
      </c>
      <c r="AV235" s="14" t="s">
        <v>82</v>
      </c>
      <c r="AW235" s="14" t="s">
        <v>35</v>
      </c>
      <c r="AX235" s="14" t="s">
        <v>73</v>
      </c>
      <c r="AY235" s="254" t="s">
        <v>188</v>
      </c>
    </row>
    <row r="236" s="14" customFormat="1">
      <c r="A236" s="14"/>
      <c r="B236" s="244"/>
      <c r="C236" s="245"/>
      <c r="D236" s="235" t="s">
        <v>198</v>
      </c>
      <c r="E236" s="246" t="s">
        <v>19</v>
      </c>
      <c r="F236" s="247" t="s">
        <v>1575</v>
      </c>
      <c r="G236" s="245"/>
      <c r="H236" s="248">
        <v>13.023</v>
      </c>
      <c r="I236" s="249"/>
      <c r="J236" s="245"/>
      <c r="K236" s="245"/>
      <c r="L236" s="250"/>
      <c r="M236" s="251"/>
      <c r="N236" s="252"/>
      <c r="O236" s="252"/>
      <c r="P236" s="252"/>
      <c r="Q236" s="252"/>
      <c r="R236" s="252"/>
      <c r="S236" s="252"/>
      <c r="T236" s="25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4" t="s">
        <v>198</v>
      </c>
      <c r="AU236" s="254" t="s">
        <v>82</v>
      </c>
      <c r="AV236" s="14" t="s">
        <v>82</v>
      </c>
      <c r="AW236" s="14" t="s">
        <v>35</v>
      </c>
      <c r="AX236" s="14" t="s">
        <v>73</v>
      </c>
      <c r="AY236" s="254" t="s">
        <v>188</v>
      </c>
    </row>
    <row r="237" s="14" customFormat="1">
      <c r="A237" s="14"/>
      <c r="B237" s="244"/>
      <c r="C237" s="245"/>
      <c r="D237" s="235" t="s">
        <v>198</v>
      </c>
      <c r="E237" s="246" t="s">
        <v>19</v>
      </c>
      <c r="F237" s="247" t="s">
        <v>1569</v>
      </c>
      <c r="G237" s="245"/>
      <c r="H237" s="248">
        <v>44.850000000000001</v>
      </c>
      <c r="I237" s="249"/>
      <c r="J237" s="245"/>
      <c r="K237" s="245"/>
      <c r="L237" s="250"/>
      <c r="M237" s="251"/>
      <c r="N237" s="252"/>
      <c r="O237" s="252"/>
      <c r="P237" s="252"/>
      <c r="Q237" s="252"/>
      <c r="R237" s="252"/>
      <c r="S237" s="252"/>
      <c r="T237" s="253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4" t="s">
        <v>198</v>
      </c>
      <c r="AU237" s="254" t="s">
        <v>82</v>
      </c>
      <c r="AV237" s="14" t="s">
        <v>82</v>
      </c>
      <c r="AW237" s="14" t="s">
        <v>35</v>
      </c>
      <c r="AX237" s="14" t="s">
        <v>73</v>
      </c>
      <c r="AY237" s="254" t="s">
        <v>188</v>
      </c>
    </row>
    <row r="238" s="14" customFormat="1">
      <c r="A238" s="14"/>
      <c r="B238" s="244"/>
      <c r="C238" s="245"/>
      <c r="D238" s="235" t="s">
        <v>198</v>
      </c>
      <c r="E238" s="246" t="s">
        <v>19</v>
      </c>
      <c r="F238" s="247" t="s">
        <v>1570</v>
      </c>
      <c r="G238" s="245"/>
      <c r="H238" s="248">
        <v>43.700000000000003</v>
      </c>
      <c r="I238" s="249"/>
      <c r="J238" s="245"/>
      <c r="K238" s="245"/>
      <c r="L238" s="250"/>
      <c r="M238" s="251"/>
      <c r="N238" s="252"/>
      <c r="O238" s="252"/>
      <c r="P238" s="252"/>
      <c r="Q238" s="252"/>
      <c r="R238" s="252"/>
      <c r="S238" s="252"/>
      <c r="T238" s="25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4" t="s">
        <v>198</v>
      </c>
      <c r="AU238" s="254" t="s">
        <v>82</v>
      </c>
      <c r="AV238" s="14" t="s">
        <v>82</v>
      </c>
      <c r="AW238" s="14" t="s">
        <v>35</v>
      </c>
      <c r="AX238" s="14" t="s">
        <v>73</v>
      </c>
      <c r="AY238" s="254" t="s">
        <v>188</v>
      </c>
    </row>
    <row r="239" s="14" customFormat="1">
      <c r="A239" s="14"/>
      <c r="B239" s="244"/>
      <c r="C239" s="245"/>
      <c r="D239" s="235" t="s">
        <v>198</v>
      </c>
      <c r="E239" s="246" t="s">
        <v>19</v>
      </c>
      <c r="F239" s="247" t="s">
        <v>1569</v>
      </c>
      <c r="G239" s="245"/>
      <c r="H239" s="248">
        <v>44.850000000000001</v>
      </c>
      <c r="I239" s="249"/>
      <c r="J239" s="245"/>
      <c r="K239" s="245"/>
      <c r="L239" s="250"/>
      <c r="M239" s="251"/>
      <c r="N239" s="252"/>
      <c r="O239" s="252"/>
      <c r="P239" s="252"/>
      <c r="Q239" s="252"/>
      <c r="R239" s="252"/>
      <c r="S239" s="252"/>
      <c r="T239" s="253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4" t="s">
        <v>198</v>
      </c>
      <c r="AU239" s="254" t="s">
        <v>82</v>
      </c>
      <c r="AV239" s="14" t="s">
        <v>82</v>
      </c>
      <c r="AW239" s="14" t="s">
        <v>35</v>
      </c>
      <c r="AX239" s="14" t="s">
        <v>73</v>
      </c>
      <c r="AY239" s="254" t="s">
        <v>188</v>
      </c>
    </row>
    <row r="240" s="14" customFormat="1">
      <c r="A240" s="14"/>
      <c r="B240" s="244"/>
      <c r="C240" s="245"/>
      <c r="D240" s="235" t="s">
        <v>198</v>
      </c>
      <c r="E240" s="246" t="s">
        <v>19</v>
      </c>
      <c r="F240" s="247" t="s">
        <v>1576</v>
      </c>
      <c r="G240" s="245"/>
      <c r="H240" s="248">
        <v>8.9749999999999996</v>
      </c>
      <c r="I240" s="249"/>
      <c r="J240" s="245"/>
      <c r="K240" s="245"/>
      <c r="L240" s="250"/>
      <c r="M240" s="251"/>
      <c r="N240" s="252"/>
      <c r="O240" s="252"/>
      <c r="P240" s="252"/>
      <c r="Q240" s="252"/>
      <c r="R240" s="252"/>
      <c r="S240" s="252"/>
      <c r="T240" s="253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4" t="s">
        <v>198</v>
      </c>
      <c r="AU240" s="254" t="s">
        <v>82</v>
      </c>
      <c r="AV240" s="14" t="s">
        <v>82</v>
      </c>
      <c r="AW240" s="14" t="s">
        <v>35</v>
      </c>
      <c r="AX240" s="14" t="s">
        <v>73</v>
      </c>
      <c r="AY240" s="254" t="s">
        <v>188</v>
      </c>
    </row>
    <row r="241" s="15" customFormat="1">
      <c r="A241" s="15"/>
      <c r="B241" s="255"/>
      <c r="C241" s="256"/>
      <c r="D241" s="235" t="s">
        <v>198</v>
      </c>
      <c r="E241" s="257" t="s">
        <v>19</v>
      </c>
      <c r="F241" s="258" t="s">
        <v>229</v>
      </c>
      <c r="G241" s="256"/>
      <c r="H241" s="259">
        <v>395.45800000000003</v>
      </c>
      <c r="I241" s="260"/>
      <c r="J241" s="256"/>
      <c r="K241" s="256"/>
      <c r="L241" s="261"/>
      <c r="M241" s="262"/>
      <c r="N241" s="263"/>
      <c r="O241" s="263"/>
      <c r="P241" s="263"/>
      <c r="Q241" s="263"/>
      <c r="R241" s="263"/>
      <c r="S241" s="263"/>
      <c r="T241" s="264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5" t="s">
        <v>198</v>
      </c>
      <c r="AU241" s="265" t="s">
        <v>82</v>
      </c>
      <c r="AV241" s="15" t="s">
        <v>135</v>
      </c>
      <c r="AW241" s="15" t="s">
        <v>35</v>
      </c>
      <c r="AX241" s="15" t="s">
        <v>80</v>
      </c>
      <c r="AY241" s="265" t="s">
        <v>188</v>
      </c>
    </row>
    <row r="242" s="2" customFormat="1" ht="24.15" customHeight="1">
      <c r="A242" s="40"/>
      <c r="B242" s="41"/>
      <c r="C242" s="215" t="s">
        <v>342</v>
      </c>
      <c r="D242" s="215" t="s">
        <v>190</v>
      </c>
      <c r="E242" s="216" t="s">
        <v>830</v>
      </c>
      <c r="F242" s="217" t="s">
        <v>831</v>
      </c>
      <c r="G242" s="218" t="s">
        <v>243</v>
      </c>
      <c r="H242" s="219">
        <v>395.45800000000003</v>
      </c>
      <c r="I242" s="220"/>
      <c r="J242" s="221">
        <f>ROUND(I242*H242,2)</f>
        <v>0</v>
      </c>
      <c r="K242" s="217" t="s">
        <v>194</v>
      </c>
      <c r="L242" s="46"/>
      <c r="M242" s="222" t="s">
        <v>19</v>
      </c>
      <c r="N242" s="223" t="s">
        <v>44</v>
      </c>
      <c r="O242" s="86"/>
      <c r="P242" s="224">
        <f>O242*H242</f>
        <v>0</v>
      </c>
      <c r="Q242" s="224">
        <v>0</v>
      </c>
      <c r="R242" s="224">
        <f>Q242*H242</f>
        <v>0</v>
      </c>
      <c r="S242" s="224">
        <v>0</v>
      </c>
      <c r="T242" s="225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6" t="s">
        <v>135</v>
      </c>
      <c r="AT242" s="226" t="s">
        <v>190</v>
      </c>
      <c r="AU242" s="226" t="s">
        <v>82</v>
      </c>
      <c r="AY242" s="19" t="s">
        <v>188</v>
      </c>
      <c r="BE242" s="227">
        <f>IF(N242="základní",J242,0)</f>
        <v>0</v>
      </c>
      <c r="BF242" s="227">
        <f>IF(N242="snížená",J242,0)</f>
        <v>0</v>
      </c>
      <c r="BG242" s="227">
        <f>IF(N242="zákl. přenesená",J242,0)</f>
        <v>0</v>
      </c>
      <c r="BH242" s="227">
        <f>IF(N242="sníž. přenesená",J242,0)</f>
        <v>0</v>
      </c>
      <c r="BI242" s="227">
        <f>IF(N242="nulová",J242,0)</f>
        <v>0</v>
      </c>
      <c r="BJ242" s="19" t="s">
        <v>80</v>
      </c>
      <c r="BK242" s="227">
        <f>ROUND(I242*H242,2)</f>
        <v>0</v>
      </c>
      <c r="BL242" s="19" t="s">
        <v>135</v>
      </c>
      <c r="BM242" s="226" t="s">
        <v>1577</v>
      </c>
    </row>
    <row r="243" s="2" customFormat="1">
      <c r="A243" s="40"/>
      <c r="B243" s="41"/>
      <c r="C243" s="42"/>
      <c r="D243" s="228" t="s">
        <v>196</v>
      </c>
      <c r="E243" s="42"/>
      <c r="F243" s="229" t="s">
        <v>833</v>
      </c>
      <c r="G243" s="42"/>
      <c r="H243" s="42"/>
      <c r="I243" s="230"/>
      <c r="J243" s="42"/>
      <c r="K243" s="42"/>
      <c r="L243" s="46"/>
      <c r="M243" s="231"/>
      <c r="N243" s="232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196</v>
      </c>
      <c r="AU243" s="19" t="s">
        <v>82</v>
      </c>
    </row>
    <row r="244" s="13" customFormat="1">
      <c r="A244" s="13"/>
      <c r="B244" s="233"/>
      <c r="C244" s="234"/>
      <c r="D244" s="235" t="s">
        <v>198</v>
      </c>
      <c r="E244" s="236" t="s">
        <v>19</v>
      </c>
      <c r="F244" s="237" t="s">
        <v>1519</v>
      </c>
      <c r="G244" s="234"/>
      <c r="H244" s="236" t="s">
        <v>19</v>
      </c>
      <c r="I244" s="238"/>
      <c r="J244" s="234"/>
      <c r="K244" s="234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198</v>
      </c>
      <c r="AU244" s="243" t="s">
        <v>82</v>
      </c>
      <c r="AV244" s="13" t="s">
        <v>80</v>
      </c>
      <c r="AW244" s="13" t="s">
        <v>35</v>
      </c>
      <c r="AX244" s="13" t="s">
        <v>73</v>
      </c>
      <c r="AY244" s="243" t="s">
        <v>188</v>
      </c>
    </row>
    <row r="245" s="14" customFormat="1">
      <c r="A245" s="14"/>
      <c r="B245" s="244"/>
      <c r="C245" s="245"/>
      <c r="D245" s="235" t="s">
        <v>198</v>
      </c>
      <c r="E245" s="246" t="s">
        <v>19</v>
      </c>
      <c r="F245" s="247" t="s">
        <v>1566</v>
      </c>
      <c r="G245" s="245"/>
      <c r="H245" s="248">
        <v>258.56</v>
      </c>
      <c r="I245" s="249"/>
      <c r="J245" s="245"/>
      <c r="K245" s="245"/>
      <c r="L245" s="250"/>
      <c r="M245" s="251"/>
      <c r="N245" s="252"/>
      <c r="O245" s="252"/>
      <c r="P245" s="252"/>
      <c r="Q245" s="252"/>
      <c r="R245" s="252"/>
      <c r="S245" s="252"/>
      <c r="T245" s="253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4" t="s">
        <v>198</v>
      </c>
      <c r="AU245" s="254" t="s">
        <v>82</v>
      </c>
      <c r="AV245" s="14" t="s">
        <v>82</v>
      </c>
      <c r="AW245" s="14" t="s">
        <v>35</v>
      </c>
      <c r="AX245" s="14" t="s">
        <v>73</v>
      </c>
      <c r="AY245" s="254" t="s">
        <v>188</v>
      </c>
    </row>
    <row r="246" s="14" customFormat="1">
      <c r="A246" s="14"/>
      <c r="B246" s="244"/>
      <c r="C246" s="245"/>
      <c r="D246" s="235" t="s">
        <v>198</v>
      </c>
      <c r="E246" s="246" t="s">
        <v>19</v>
      </c>
      <c r="F246" s="247" t="s">
        <v>1574</v>
      </c>
      <c r="G246" s="245"/>
      <c r="H246" s="248">
        <v>-18.5</v>
      </c>
      <c r="I246" s="249"/>
      <c r="J246" s="245"/>
      <c r="K246" s="245"/>
      <c r="L246" s="250"/>
      <c r="M246" s="251"/>
      <c r="N246" s="252"/>
      <c r="O246" s="252"/>
      <c r="P246" s="252"/>
      <c r="Q246" s="252"/>
      <c r="R246" s="252"/>
      <c r="S246" s="252"/>
      <c r="T246" s="253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4" t="s">
        <v>198</v>
      </c>
      <c r="AU246" s="254" t="s">
        <v>82</v>
      </c>
      <c r="AV246" s="14" t="s">
        <v>82</v>
      </c>
      <c r="AW246" s="14" t="s">
        <v>35</v>
      </c>
      <c r="AX246" s="14" t="s">
        <v>73</v>
      </c>
      <c r="AY246" s="254" t="s">
        <v>188</v>
      </c>
    </row>
    <row r="247" s="14" customFormat="1">
      <c r="A247" s="14"/>
      <c r="B247" s="244"/>
      <c r="C247" s="245"/>
      <c r="D247" s="235" t="s">
        <v>198</v>
      </c>
      <c r="E247" s="246" t="s">
        <v>19</v>
      </c>
      <c r="F247" s="247" t="s">
        <v>1575</v>
      </c>
      <c r="G247" s="245"/>
      <c r="H247" s="248">
        <v>13.023</v>
      </c>
      <c r="I247" s="249"/>
      <c r="J247" s="245"/>
      <c r="K247" s="245"/>
      <c r="L247" s="250"/>
      <c r="M247" s="251"/>
      <c r="N247" s="252"/>
      <c r="O247" s="252"/>
      <c r="P247" s="252"/>
      <c r="Q247" s="252"/>
      <c r="R247" s="252"/>
      <c r="S247" s="252"/>
      <c r="T247" s="253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4" t="s">
        <v>198</v>
      </c>
      <c r="AU247" s="254" t="s">
        <v>82</v>
      </c>
      <c r="AV247" s="14" t="s">
        <v>82</v>
      </c>
      <c r="AW247" s="14" t="s">
        <v>35</v>
      </c>
      <c r="AX247" s="14" t="s">
        <v>73</v>
      </c>
      <c r="AY247" s="254" t="s">
        <v>188</v>
      </c>
    </row>
    <row r="248" s="14" customFormat="1">
      <c r="A248" s="14"/>
      <c r="B248" s="244"/>
      <c r="C248" s="245"/>
      <c r="D248" s="235" t="s">
        <v>198</v>
      </c>
      <c r="E248" s="246" t="s">
        <v>19</v>
      </c>
      <c r="F248" s="247" t="s">
        <v>1569</v>
      </c>
      <c r="G248" s="245"/>
      <c r="H248" s="248">
        <v>44.850000000000001</v>
      </c>
      <c r="I248" s="249"/>
      <c r="J248" s="245"/>
      <c r="K248" s="245"/>
      <c r="L248" s="250"/>
      <c r="M248" s="251"/>
      <c r="N248" s="252"/>
      <c r="O248" s="252"/>
      <c r="P248" s="252"/>
      <c r="Q248" s="252"/>
      <c r="R248" s="252"/>
      <c r="S248" s="252"/>
      <c r="T248" s="253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4" t="s">
        <v>198</v>
      </c>
      <c r="AU248" s="254" t="s">
        <v>82</v>
      </c>
      <c r="AV248" s="14" t="s">
        <v>82</v>
      </c>
      <c r="AW248" s="14" t="s">
        <v>35</v>
      </c>
      <c r="AX248" s="14" t="s">
        <v>73</v>
      </c>
      <c r="AY248" s="254" t="s">
        <v>188</v>
      </c>
    </row>
    <row r="249" s="14" customFormat="1">
      <c r="A249" s="14"/>
      <c r="B249" s="244"/>
      <c r="C249" s="245"/>
      <c r="D249" s="235" t="s">
        <v>198</v>
      </c>
      <c r="E249" s="246" t="s">
        <v>19</v>
      </c>
      <c r="F249" s="247" t="s">
        <v>1570</v>
      </c>
      <c r="G249" s="245"/>
      <c r="H249" s="248">
        <v>43.700000000000003</v>
      </c>
      <c r="I249" s="249"/>
      <c r="J249" s="245"/>
      <c r="K249" s="245"/>
      <c r="L249" s="250"/>
      <c r="M249" s="251"/>
      <c r="N249" s="252"/>
      <c r="O249" s="252"/>
      <c r="P249" s="252"/>
      <c r="Q249" s="252"/>
      <c r="R249" s="252"/>
      <c r="S249" s="252"/>
      <c r="T249" s="253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4" t="s">
        <v>198</v>
      </c>
      <c r="AU249" s="254" t="s">
        <v>82</v>
      </c>
      <c r="AV249" s="14" t="s">
        <v>82</v>
      </c>
      <c r="AW249" s="14" t="s">
        <v>35</v>
      </c>
      <c r="AX249" s="14" t="s">
        <v>73</v>
      </c>
      <c r="AY249" s="254" t="s">
        <v>188</v>
      </c>
    </row>
    <row r="250" s="14" customFormat="1">
      <c r="A250" s="14"/>
      <c r="B250" s="244"/>
      <c r="C250" s="245"/>
      <c r="D250" s="235" t="s">
        <v>198</v>
      </c>
      <c r="E250" s="246" t="s">
        <v>19</v>
      </c>
      <c r="F250" s="247" t="s">
        <v>1569</v>
      </c>
      <c r="G250" s="245"/>
      <c r="H250" s="248">
        <v>44.850000000000001</v>
      </c>
      <c r="I250" s="249"/>
      <c r="J250" s="245"/>
      <c r="K250" s="245"/>
      <c r="L250" s="250"/>
      <c r="M250" s="251"/>
      <c r="N250" s="252"/>
      <c r="O250" s="252"/>
      <c r="P250" s="252"/>
      <c r="Q250" s="252"/>
      <c r="R250" s="252"/>
      <c r="S250" s="252"/>
      <c r="T250" s="253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4" t="s">
        <v>198</v>
      </c>
      <c r="AU250" s="254" t="s">
        <v>82</v>
      </c>
      <c r="AV250" s="14" t="s">
        <v>82</v>
      </c>
      <c r="AW250" s="14" t="s">
        <v>35</v>
      </c>
      <c r="AX250" s="14" t="s">
        <v>73</v>
      </c>
      <c r="AY250" s="254" t="s">
        <v>188</v>
      </c>
    </row>
    <row r="251" s="14" customFormat="1">
      <c r="A251" s="14"/>
      <c r="B251" s="244"/>
      <c r="C251" s="245"/>
      <c r="D251" s="235" t="s">
        <v>198</v>
      </c>
      <c r="E251" s="246" t="s">
        <v>19</v>
      </c>
      <c r="F251" s="247" t="s">
        <v>1576</v>
      </c>
      <c r="G251" s="245"/>
      <c r="H251" s="248">
        <v>8.9749999999999996</v>
      </c>
      <c r="I251" s="249"/>
      <c r="J251" s="245"/>
      <c r="K251" s="245"/>
      <c r="L251" s="250"/>
      <c r="M251" s="251"/>
      <c r="N251" s="252"/>
      <c r="O251" s="252"/>
      <c r="P251" s="252"/>
      <c r="Q251" s="252"/>
      <c r="R251" s="252"/>
      <c r="S251" s="252"/>
      <c r="T251" s="253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4" t="s">
        <v>198</v>
      </c>
      <c r="AU251" s="254" t="s">
        <v>82</v>
      </c>
      <c r="AV251" s="14" t="s">
        <v>82</v>
      </c>
      <c r="AW251" s="14" t="s">
        <v>35</v>
      </c>
      <c r="AX251" s="14" t="s">
        <v>73</v>
      </c>
      <c r="AY251" s="254" t="s">
        <v>188</v>
      </c>
    </row>
    <row r="252" s="15" customFormat="1">
      <c r="A252" s="15"/>
      <c r="B252" s="255"/>
      <c r="C252" s="256"/>
      <c r="D252" s="235" t="s">
        <v>198</v>
      </c>
      <c r="E252" s="257" t="s">
        <v>19</v>
      </c>
      <c r="F252" s="258" t="s">
        <v>229</v>
      </c>
      <c r="G252" s="256"/>
      <c r="H252" s="259">
        <v>395.45800000000003</v>
      </c>
      <c r="I252" s="260"/>
      <c r="J252" s="256"/>
      <c r="K252" s="256"/>
      <c r="L252" s="261"/>
      <c r="M252" s="262"/>
      <c r="N252" s="263"/>
      <c r="O252" s="263"/>
      <c r="P252" s="263"/>
      <c r="Q252" s="263"/>
      <c r="R252" s="263"/>
      <c r="S252" s="263"/>
      <c r="T252" s="264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65" t="s">
        <v>198</v>
      </c>
      <c r="AU252" s="265" t="s">
        <v>82</v>
      </c>
      <c r="AV252" s="15" t="s">
        <v>135</v>
      </c>
      <c r="AW252" s="15" t="s">
        <v>35</v>
      </c>
      <c r="AX252" s="15" t="s">
        <v>80</v>
      </c>
      <c r="AY252" s="265" t="s">
        <v>188</v>
      </c>
    </row>
    <row r="253" s="2" customFormat="1" ht="44.25" customHeight="1">
      <c r="A253" s="40"/>
      <c r="B253" s="41"/>
      <c r="C253" s="215" t="s">
        <v>348</v>
      </c>
      <c r="D253" s="215" t="s">
        <v>190</v>
      </c>
      <c r="E253" s="216" t="s">
        <v>843</v>
      </c>
      <c r="F253" s="217" t="s">
        <v>844</v>
      </c>
      <c r="G253" s="218" t="s">
        <v>345</v>
      </c>
      <c r="H253" s="219">
        <v>13.292</v>
      </c>
      <c r="I253" s="220"/>
      <c r="J253" s="221">
        <f>ROUND(I253*H253,2)</f>
        <v>0</v>
      </c>
      <c r="K253" s="217" t="s">
        <v>194</v>
      </c>
      <c r="L253" s="46"/>
      <c r="M253" s="222" t="s">
        <v>19</v>
      </c>
      <c r="N253" s="223" t="s">
        <v>44</v>
      </c>
      <c r="O253" s="86"/>
      <c r="P253" s="224">
        <f>O253*H253</f>
        <v>0</v>
      </c>
      <c r="Q253" s="224">
        <v>1.05555</v>
      </c>
      <c r="R253" s="224">
        <f>Q253*H253</f>
        <v>14.0303706</v>
      </c>
      <c r="S253" s="224">
        <v>0</v>
      </c>
      <c r="T253" s="225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6" t="s">
        <v>135</v>
      </c>
      <c r="AT253" s="226" t="s">
        <v>190</v>
      </c>
      <c r="AU253" s="226" t="s">
        <v>82</v>
      </c>
      <c r="AY253" s="19" t="s">
        <v>188</v>
      </c>
      <c r="BE253" s="227">
        <f>IF(N253="základní",J253,0)</f>
        <v>0</v>
      </c>
      <c r="BF253" s="227">
        <f>IF(N253="snížená",J253,0)</f>
        <v>0</v>
      </c>
      <c r="BG253" s="227">
        <f>IF(N253="zákl. přenesená",J253,0)</f>
        <v>0</v>
      </c>
      <c r="BH253" s="227">
        <f>IF(N253="sníž. přenesená",J253,0)</f>
        <v>0</v>
      </c>
      <c r="BI253" s="227">
        <f>IF(N253="nulová",J253,0)</f>
        <v>0</v>
      </c>
      <c r="BJ253" s="19" t="s">
        <v>80</v>
      </c>
      <c r="BK253" s="227">
        <f>ROUND(I253*H253,2)</f>
        <v>0</v>
      </c>
      <c r="BL253" s="19" t="s">
        <v>135</v>
      </c>
      <c r="BM253" s="226" t="s">
        <v>1578</v>
      </c>
    </row>
    <row r="254" s="2" customFormat="1">
      <c r="A254" s="40"/>
      <c r="B254" s="41"/>
      <c r="C254" s="42"/>
      <c r="D254" s="228" t="s">
        <v>196</v>
      </c>
      <c r="E254" s="42"/>
      <c r="F254" s="229" t="s">
        <v>846</v>
      </c>
      <c r="G254" s="42"/>
      <c r="H254" s="42"/>
      <c r="I254" s="230"/>
      <c r="J254" s="42"/>
      <c r="K254" s="42"/>
      <c r="L254" s="46"/>
      <c r="M254" s="231"/>
      <c r="N254" s="232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196</v>
      </c>
      <c r="AU254" s="19" t="s">
        <v>82</v>
      </c>
    </row>
    <row r="255" s="14" customFormat="1">
      <c r="A255" s="14"/>
      <c r="B255" s="244"/>
      <c r="C255" s="245"/>
      <c r="D255" s="235" t="s">
        <v>198</v>
      </c>
      <c r="E255" s="246" t="s">
        <v>19</v>
      </c>
      <c r="F255" s="247" t="s">
        <v>1579</v>
      </c>
      <c r="G255" s="245"/>
      <c r="H255" s="248">
        <v>13.292</v>
      </c>
      <c r="I255" s="249"/>
      <c r="J255" s="245"/>
      <c r="K255" s="245"/>
      <c r="L255" s="250"/>
      <c r="M255" s="251"/>
      <c r="N255" s="252"/>
      <c r="O255" s="252"/>
      <c r="P255" s="252"/>
      <c r="Q255" s="252"/>
      <c r="R255" s="252"/>
      <c r="S255" s="252"/>
      <c r="T255" s="253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4" t="s">
        <v>198</v>
      </c>
      <c r="AU255" s="254" t="s">
        <v>82</v>
      </c>
      <c r="AV255" s="14" t="s">
        <v>82</v>
      </c>
      <c r="AW255" s="14" t="s">
        <v>35</v>
      </c>
      <c r="AX255" s="14" t="s">
        <v>73</v>
      </c>
      <c r="AY255" s="254" t="s">
        <v>188</v>
      </c>
    </row>
    <row r="256" s="15" customFormat="1">
      <c r="A256" s="15"/>
      <c r="B256" s="255"/>
      <c r="C256" s="256"/>
      <c r="D256" s="235" t="s">
        <v>198</v>
      </c>
      <c r="E256" s="257" t="s">
        <v>19</v>
      </c>
      <c r="F256" s="258" t="s">
        <v>229</v>
      </c>
      <c r="G256" s="256"/>
      <c r="H256" s="259">
        <v>13.292</v>
      </c>
      <c r="I256" s="260"/>
      <c r="J256" s="256"/>
      <c r="K256" s="256"/>
      <c r="L256" s="261"/>
      <c r="M256" s="262"/>
      <c r="N256" s="263"/>
      <c r="O256" s="263"/>
      <c r="P256" s="263"/>
      <c r="Q256" s="263"/>
      <c r="R256" s="263"/>
      <c r="S256" s="263"/>
      <c r="T256" s="264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65" t="s">
        <v>198</v>
      </c>
      <c r="AU256" s="265" t="s">
        <v>82</v>
      </c>
      <c r="AV256" s="15" t="s">
        <v>135</v>
      </c>
      <c r="AW256" s="15" t="s">
        <v>35</v>
      </c>
      <c r="AX256" s="15" t="s">
        <v>80</v>
      </c>
      <c r="AY256" s="265" t="s">
        <v>188</v>
      </c>
    </row>
    <row r="257" s="2" customFormat="1" ht="33" customHeight="1">
      <c r="A257" s="40"/>
      <c r="B257" s="41"/>
      <c r="C257" s="215" t="s">
        <v>355</v>
      </c>
      <c r="D257" s="215" t="s">
        <v>190</v>
      </c>
      <c r="E257" s="216" t="s">
        <v>1102</v>
      </c>
      <c r="F257" s="217" t="s">
        <v>1103</v>
      </c>
      <c r="G257" s="218" t="s">
        <v>193</v>
      </c>
      <c r="H257" s="219">
        <v>25.026</v>
      </c>
      <c r="I257" s="220"/>
      <c r="J257" s="221">
        <f>ROUND(I257*H257,2)</f>
        <v>0</v>
      </c>
      <c r="K257" s="217" t="s">
        <v>194</v>
      </c>
      <c r="L257" s="46"/>
      <c r="M257" s="222" t="s">
        <v>19</v>
      </c>
      <c r="N257" s="223" t="s">
        <v>44</v>
      </c>
      <c r="O257" s="86"/>
      <c r="P257" s="224">
        <f>O257*H257</f>
        <v>0</v>
      </c>
      <c r="Q257" s="224">
        <v>2.45336</v>
      </c>
      <c r="R257" s="224">
        <f>Q257*H257</f>
        <v>61.397787360000002</v>
      </c>
      <c r="S257" s="224">
        <v>0</v>
      </c>
      <c r="T257" s="225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6" t="s">
        <v>135</v>
      </c>
      <c r="AT257" s="226" t="s">
        <v>190</v>
      </c>
      <c r="AU257" s="226" t="s">
        <v>82</v>
      </c>
      <c r="AY257" s="19" t="s">
        <v>188</v>
      </c>
      <c r="BE257" s="227">
        <f>IF(N257="základní",J257,0)</f>
        <v>0</v>
      </c>
      <c r="BF257" s="227">
        <f>IF(N257="snížená",J257,0)</f>
        <v>0</v>
      </c>
      <c r="BG257" s="227">
        <f>IF(N257="zákl. přenesená",J257,0)</f>
        <v>0</v>
      </c>
      <c r="BH257" s="227">
        <f>IF(N257="sníž. přenesená",J257,0)</f>
        <v>0</v>
      </c>
      <c r="BI257" s="227">
        <f>IF(N257="nulová",J257,0)</f>
        <v>0</v>
      </c>
      <c r="BJ257" s="19" t="s">
        <v>80</v>
      </c>
      <c r="BK257" s="227">
        <f>ROUND(I257*H257,2)</f>
        <v>0</v>
      </c>
      <c r="BL257" s="19" t="s">
        <v>135</v>
      </c>
      <c r="BM257" s="226" t="s">
        <v>1580</v>
      </c>
    </row>
    <row r="258" s="2" customFormat="1">
      <c r="A258" s="40"/>
      <c r="B258" s="41"/>
      <c r="C258" s="42"/>
      <c r="D258" s="228" t="s">
        <v>196</v>
      </c>
      <c r="E258" s="42"/>
      <c r="F258" s="229" t="s">
        <v>1105</v>
      </c>
      <c r="G258" s="42"/>
      <c r="H258" s="42"/>
      <c r="I258" s="230"/>
      <c r="J258" s="42"/>
      <c r="K258" s="42"/>
      <c r="L258" s="46"/>
      <c r="M258" s="231"/>
      <c r="N258" s="232"/>
      <c r="O258" s="86"/>
      <c r="P258" s="86"/>
      <c r="Q258" s="86"/>
      <c r="R258" s="86"/>
      <c r="S258" s="86"/>
      <c r="T258" s="87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196</v>
      </c>
      <c r="AU258" s="19" t="s">
        <v>82</v>
      </c>
    </row>
    <row r="259" s="13" customFormat="1">
      <c r="A259" s="13"/>
      <c r="B259" s="233"/>
      <c r="C259" s="234"/>
      <c r="D259" s="235" t="s">
        <v>198</v>
      </c>
      <c r="E259" s="236" t="s">
        <v>19</v>
      </c>
      <c r="F259" s="237" t="s">
        <v>1519</v>
      </c>
      <c r="G259" s="234"/>
      <c r="H259" s="236" t="s">
        <v>19</v>
      </c>
      <c r="I259" s="238"/>
      <c r="J259" s="234"/>
      <c r="K259" s="234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198</v>
      </c>
      <c r="AU259" s="243" t="s">
        <v>82</v>
      </c>
      <c r="AV259" s="13" t="s">
        <v>80</v>
      </c>
      <c r="AW259" s="13" t="s">
        <v>35</v>
      </c>
      <c r="AX259" s="13" t="s">
        <v>73</v>
      </c>
      <c r="AY259" s="243" t="s">
        <v>188</v>
      </c>
    </row>
    <row r="260" s="14" customFormat="1">
      <c r="A260" s="14"/>
      <c r="B260" s="244"/>
      <c r="C260" s="245"/>
      <c r="D260" s="235" t="s">
        <v>198</v>
      </c>
      <c r="E260" s="246" t="s">
        <v>19</v>
      </c>
      <c r="F260" s="247" t="s">
        <v>1581</v>
      </c>
      <c r="G260" s="245"/>
      <c r="H260" s="248">
        <v>3.2069999999999999</v>
      </c>
      <c r="I260" s="249"/>
      <c r="J260" s="245"/>
      <c r="K260" s="245"/>
      <c r="L260" s="250"/>
      <c r="M260" s="251"/>
      <c r="N260" s="252"/>
      <c r="O260" s="252"/>
      <c r="P260" s="252"/>
      <c r="Q260" s="252"/>
      <c r="R260" s="252"/>
      <c r="S260" s="252"/>
      <c r="T260" s="253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4" t="s">
        <v>198</v>
      </c>
      <c r="AU260" s="254" t="s">
        <v>82</v>
      </c>
      <c r="AV260" s="14" t="s">
        <v>82</v>
      </c>
      <c r="AW260" s="14" t="s">
        <v>35</v>
      </c>
      <c r="AX260" s="14" t="s">
        <v>73</v>
      </c>
      <c r="AY260" s="254" t="s">
        <v>188</v>
      </c>
    </row>
    <row r="261" s="14" customFormat="1">
      <c r="A261" s="14"/>
      <c r="B261" s="244"/>
      <c r="C261" s="245"/>
      <c r="D261" s="235" t="s">
        <v>198</v>
      </c>
      <c r="E261" s="246" t="s">
        <v>19</v>
      </c>
      <c r="F261" s="247" t="s">
        <v>1581</v>
      </c>
      <c r="G261" s="245"/>
      <c r="H261" s="248">
        <v>3.2069999999999999</v>
      </c>
      <c r="I261" s="249"/>
      <c r="J261" s="245"/>
      <c r="K261" s="245"/>
      <c r="L261" s="250"/>
      <c r="M261" s="251"/>
      <c r="N261" s="252"/>
      <c r="O261" s="252"/>
      <c r="P261" s="252"/>
      <c r="Q261" s="252"/>
      <c r="R261" s="252"/>
      <c r="S261" s="252"/>
      <c r="T261" s="25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4" t="s">
        <v>198</v>
      </c>
      <c r="AU261" s="254" t="s">
        <v>82</v>
      </c>
      <c r="AV261" s="14" t="s">
        <v>82</v>
      </c>
      <c r="AW261" s="14" t="s">
        <v>35</v>
      </c>
      <c r="AX261" s="14" t="s">
        <v>73</v>
      </c>
      <c r="AY261" s="254" t="s">
        <v>188</v>
      </c>
    </row>
    <row r="262" s="14" customFormat="1">
      <c r="A262" s="14"/>
      <c r="B262" s="244"/>
      <c r="C262" s="245"/>
      <c r="D262" s="235" t="s">
        <v>198</v>
      </c>
      <c r="E262" s="246" t="s">
        <v>19</v>
      </c>
      <c r="F262" s="247" t="s">
        <v>1582</v>
      </c>
      <c r="G262" s="245"/>
      <c r="H262" s="248">
        <v>1.946</v>
      </c>
      <c r="I262" s="249"/>
      <c r="J262" s="245"/>
      <c r="K262" s="245"/>
      <c r="L262" s="250"/>
      <c r="M262" s="251"/>
      <c r="N262" s="252"/>
      <c r="O262" s="252"/>
      <c r="P262" s="252"/>
      <c r="Q262" s="252"/>
      <c r="R262" s="252"/>
      <c r="S262" s="252"/>
      <c r="T262" s="25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4" t="s">
        <v>198</v>
      </c>
      <c r="AU262" s="254" t="s">
        <v>82</v>
      </c>
      <c r="AV262" s="14" t="s">
        <v>82</v>
      </c>
      <c r="AW262" s="14" t="s">
        <v>35</v>
      </c>
      <c r="AX262" s="14" t="s">
        <v>73</v>
      </c>
      <c r="AY262" s="254" t="s">
        <v>188</v>
      </c>
    </row>
    <row r="263" s="14" customFormat="1">
      <c r="A263" s="14"/>
      <c r="B263" s="244"/>
      <c r="C263" s="245"/>
      <c r="D263" s="235" t="s">
        <v>198</v>
      </c>
      <c r="E263" s="246" t="s">
        <v>19</v>
      </c>
      <c r="F263" s="247" t="s">
        <v>1583</v>
      </c>
      <c r="G263" s="245"/>
      <c r="H263" s="248">
        <v>2.375</v>
      </c>
      <c r="I263" s="249"/>
      <c r="J263" s="245"/>
      <c r="K263" s="245"/>
      <c r="L263" s="250"/>
      <c r="M263" s="251"/>
      <c r="N263" s="252"/>
      <c r="O263" s="252"/>
      <c r="P263" s="252"/>
      <c r="Q263" s="252"/>
      <c r="R263" s="252"/>
      <c r="S263" s="252"/>
      <c r="T263" s="253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4" t="s">
        <v>198</v>
      </c>
      <c r="AU263" s="254" t="s">
        <v>82</v>
      </c>
      <c r="AV263" s="14" t="s">
        <v>82</v>
      </c>
      <c r="AW263" s="14" t="s">
        <v>35</v>
      </c>
      <c r="AX263" s="14" t="s">
        <v>73</v>
      </c>
      <c r="AY263" s="254" t="s">
        <v>188</v>
      </c>
    </row>
    <row r="264" s="14" customFormat="1">
      <c r="A264" s="14"/>
      <c r="B264" s="244"/>
      <c r="C264" s="245"/>
      <c r="D264" s="235" t="s">
        <v>198</v>
      </c>
      <c r="E264" s="246" t="s">
        <v>19</v>
      </c>
      <c r="F264" s="247" t="s">
        <v>1583</v>
      </c>
      <c r="G264" s="245"/>
      <c r="H264" s="248">
        <v>2.375</v>
      </c>
      <c r="I264" s="249"/>
      <c r="J264" s="245"/>
      <c r="K264" s="245"/>
      <c r="L264" s="250"/>
      <c r="M264" s="251"/>
      <c r="N264" s="252"/>
      <c r="O264" s="252"/>
      <c r="P264" s="252"/>
      <c r="Q264" s="252"/>
      <c r="R264" s="252"/>
      <c r="S264" s="252"/>
      <c r="T264" s="253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4" t="s">
        <v>198</v>
      </c>
      <c r="AU264" s="254" t="s">
        <v>82</v>
      </c>
      <c r="AV264" s="14" t="s">
        <v>82</v>
      </c>
      <c r="AW264" s="14" t="s">
        <v>35</v>
      </c>
      <c r="AX264" s="14" t="s">
        <v>73</v>
      </c>
      <c r="AY264" s="254" t="s">
        <v>188</v>
      </c>
    </row>
    <row r="265" s="14" customFormat="1">
      <c r="A265" s="14"/>
      <c r="B265" s="244"/>
      <c r="C265" s="245"/>
      <c r="D265" s="235" t="s">
        <v>198</v>
      </c>
      <c r="E265" s="246" t="s">
        <v>19</v>
      </c>
      <c r="F265" s="247" t="s">
        <v>1584</v>
      </c>
      <c r="G265" s="245"/>
      <c r="H265" s="248">
        <v>2.4319999999999999</v>
      </c>
      <c r="I265" s="249"/>
      <c r="J265" s="245"/>
      <c r="K265" s="245"/>
      <c r="L265" s="250"/>
      <c r="M265" s="251"/>
      <c r="N265" s="252"/>
      <c r="O265" s="252"/>
      <c r="P265" s="252"/>
      <c r="Q265" s="252"/>
      <c r="R265" s="252"/>
      <c r="S265" s="252"/>
      <c r="T265" s="253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4" t="s">
        <v>198</v>
      </c>
      <c r="AU265" s="254" t="s">
        <v>82</v>
      </c>
      <c r="AV265" s="14" t="s">
        <v>82</v>
      </c>
      <c r="AW265" s="14" t="s">
        <v>35</v>
      </c>
      <c r="AX265" s="14" t="s">
        <v>73</v>
      </c>
      <c r="AY265" s="254" t="s">
        <v>188</v>
      </c>
    </row>
    <row r="266" s="14" customFormat="1">
      <c r="A266" s="14"/>
      <c r="B266" s="244"/>
      <c r="C266" s="245"/>
      <c r="D266" s="235" t="s">
        <v>198</v>
      </c>
      <c r="E266" s="246" t="s">
        <v>19</v>
      </c>
      <c r="F266" s="247" t="s">
        <v>1585</v>
      </c>
      <c r="G266" s="245"/>
      <c r="H266" s="248">
        <v>3.4500000000000002</v>
      </c>
      <c r="I266" s="249"/>
      <c r="J266" s="245"/>
      <c r="K266" s="245"/>
      <c r="L266" s="250"/>
      <c r="M266" s="251"/>
      <c r="N266" s="252"/>
      <c r="O266" s="252"/>
      <c r="P266" s="252"/>
      <c r="Q266" s="252"/>
      <c r="R266" s="252"/>
      <c r="S266" s="252"/>
      <c r="T266" s="253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4" t="s">
        <v>198</v>
      </c>
      <c r="AU266" s="254" t="s">
        <v>82</v>
      </c>
      <c r="AV266" s="14" t="s">
        <v>82</v>
      </c>
      <c r="AW266" s="14" t="s">
        <v>35</v>
      </c>
      <c r="AX266" s="14" t="s">
        <v>73</v>
      </c>
      <c r="AY266" s="254" t="s">
        <v>188</v>
      </c>
    </row>
    <row r="267" s="14" customFormat="1">
      <c r="A267" s="14"/>
      <c r="B267" s="244"/>
      <c r="C267" s="245"/>
      <c r="D267" s="235" t="s">
        <v>198</v>
      </c>
      <c r="E267" s="246" t="s">
        <v>19</v>
      </c>
      <c r="F267" s="247" t="s">
        <v>1585</v>
      </c>
      <c r="G267" s="245"/>
      <c r="H267" s="248">
        <v>3.4500000000000002</v>
      </c>
      <c r="I267" s="249"/>
      <c r="J267" s="245"/>
      <c r="K267" s="245"/>
      <c r="L267" s="250"/>
      <c r="M267" s="251"/>
      <c r="N267" s="252"/>
      <c r="O267" s="252"/>
      <c r="P267" s="252"/>
      <c r="Q267" s="252"/>
      <c r="R267" s="252"/>
      <c r="S267" s="252"/>
      <c r="T267" s="25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4" t="s">
        <v>198</v>
      </c>
      <c r="AU267" s="254" t="s">
        <v>82</v>
      </c>
      <c r="AV267" s="14" t="s">
        <v>82</v>
      </c>
      <c r="AW267" s="14" t="s">
        <v>35</v>
      </c>
      <c r="AX267" s="14" t="s">
        <v>73</v>
      </c>
      <c r="AY267" s="254" t="s">
        <v>188</v>
      </c>
    </row>
    <row r="268" s="14" customFormat="1">
      <c r="A268" s="14"/>
      <c r="B268" s="244"/>
      <c r="C268" s="245"/>
      <c r="D268" s="235" t="s">
        <v>198</v>
      </c>
      <c r="E268" s="246" t="s">
        <v>19</v>
      </c>
      <c r="F268" s="247" t="s">
        <v>1586</v>
      </c>
      <c r="G268" s="245"/>
      <c r="H268" s="248">
        <v>2.5840000000000001</v>
      </c>
      <c r="I268" s="249"/>
      <c r="J268" s="245"/>
      <c r="K268" s="245"/>
      <c r="L268" s="250"/>
      <c r="M268" s="251"/>
      <c r="N268" s="252"/>
      <c r="O268" s="252"/>
      <c r="P268" s="252"/>
      <c r="Q268" s="252"/>
      <c r="R268" s="252"/>
      <c r="S268" s="252"/>
      <c r="T268" s="253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4" t="s">
        <v>198</v>
      </c>
      <c r="AU268" s="254" t="s">
        <v>82</v>
      </c>
      <c r="AV268" s="14" t="s">
        <v>82</v>
      </c>
      <c r="AW268" s="14" t="s">
        <v>35</v>
      </c>
      <c r="AX268" s="14" t="s">
        <v>73</v>
      </c>
      <c r="AY268" s="254" t="s">
        <v>188</v>
      </c>
    </row>
    <row r="269" s="15" customFormat="1">
      <c r="A269" s="15"/>
      <c r="B269" s="255"/>
      <c r="C269" s="256"/>
      <c r="D269" s="235" t="s">
        <v>198</v>
      </c>
      <c r="E269" s="257" t="s">
        <v>19</v>
      </c>
      <c r="F269" s="258" t="s">
        <v>229</v>
      </c>
      <c r="G269" s="256"/>
      <c r="H269" s="259">
        <v>25.026</v>
      </c>
      <c r="I269" s="260"/>
      <c r="J269" s="256"/>
      <c r="K269" s="256"/>
      <c r="L269" s="261"/>
      <c r="M269" s="262"/>
      <c r="N269" s="263"/>
      <c r="O269" s="263"/>
      <c r="P269" s="263"/>
      <c r="Q269" s="263"/>
      <c r="R269" s="263"/>
      <c r="S269" s="263"/>
      <c r="T269" s="264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65" t="s">
        <v>198</v>
      </c>
      <c r="AU269" s="265" t="s">
        <v>82</v>
      </c>
      <c r="AV269" s="15" t="s">
        <v>135</v>
      </c>
      <c r="AW269" s="15" t="s">
        <v>35</v>
      </c>
      <c r="AX269" s="15" t="s">
        <v>80</v>
      </c>
      <c r="AY269" s="265" t="s">
        <v>188</v>
      </c>
    </row>
    <row r="270" s="2" customFormat="1" ht="24.15" customHeight="1">
      <c r="A270" s="40"/>
      <c r="B270" s="41"/>
      <c r="C270" s="215" t="s">
        <v>361</v>
      </c>
      <c r="D270" s="215" t="s">
        <v>190</v>
      </c>
      <c r="E270" s="216" t="s">
        <v>861</v>
      </c>
      <c r="F270" s="217" t="s">
        <v>862</v>
      </c>
      <c r="G270" s="218" t="s">
        <v>243</v>
      </c>
      <c r="H270" s="219">
        <v>162.916</v>
      </c>
      <c r="I270" s="220"/>
      <c r="J270" s="221">
        <f>ROUND(I270*H270,2)</f>
        <v>0</v>
      </c>
      <c r="K270" s="217" t="s">
        <v>194</v>
      </c>
      <c r="L270" s="46"/>
      <c r="M270" s="222" t="s">
        <v>19</v>
      </c>
      <c r="N270" s="223" t="s">
        <v>44</v>
      </c>
      <c r="O270" s="86"/>
      <c r="P270" s="224">
        <f>O270*H270</f>
        <v>0</v>
      </c>
      <c r="Q270" s="224">
        <v>0.0066299999999999996</v>
      </c>
      <c r="R270" s="224">
        <f>Q270*H270</f>
        <v>1.08013308</v>
      </c>
      <c r="S270" s="224">
        <v>0</v>
      </c>
      <c r="T270" s="225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6" t="s">
        <v>135</v>
      </c>
      <c r="AT270" s="226" t="s">
        <v>190</v>
      </c>
      <c r="AU270" s="226" t="s">
        <v>82</v>
      </c>
      <c r="AY270" s="19" t="s">
        <v>188</v>
      </c>
      <c r="BE270" s="227">
        <f>IF(N270="základní",J270,0)</f>
        <v>0</v>
      </c>
      <c r="BF270" s="227">
        <f>IF(N270="snížená",J270,0)</f>
        <v>0</v>
      </c>
      <c r="BG270" s="227">
        <f>IF(N270="zákl. přenesená",J270,0)</f>
        <v>0</v>
      </c>
      <c r="BH270" s="227">
        <f>IF(N270="sníž. přenesená",J270,0)</f>
        <v>0</v>
      </c>
      <c r="BI270" s="227">
        <f>IF(N270="nulová",J270,0)</f>
        <v>0</v>
      </c>
      <c r="BJ270" s="19" t="s">
        <v>80</v>
      </c>
      <c r="BK270" s="227">
        <f>ROUND(I270*H270,2)</f>
        <v>0</v>
      </c>
      <c r="BL270" s="19" t="s">
        <v>135</v>
      </c>
      <c r="BM270" s="226" t="s">
        <v>1587</v>
      </c>
    </row>
    <row r="271" s="2" customFormat="1">
      <c r="A271" s="40"/>
      <c r="B271" s="41"/>
      <c r="C271" s="42"/>
      <c r="D271" s="228" t="s">
        <v>196</v>
      </c>
      <c r="E271" s="42"/>
      <c r="F271" s="229" t="s">
        <v>864</v>
      </c>
      <c r="G271" s="42"/>
      <c r="H271" s="42"/>
      <c r="I271" s="230"/>
      <c r="J271" s="42"/>
      <c r="K271" s="42"/>
      <c r="L271" s="46"/>
      <c r="M271" s="231"/>
      <c r="N271" s="232"/>
      <c r="O271" s="86"/>
      <c r="P271" s="86"/>
      <c r="Q271" s="86"/>
      <c r="R271" s="86"/>
      <c r="S271" s="86"/>
      <c r="T271" s="87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196</v>
      </c>
      <c r="AU271" s="19" t="s">
        <v>82</v>
      </c>
    </row>
    <row r="272" s="13" customFormat="1">
      <c r="A272" s="13"/>
      <c r="B272" s="233"/>
      <c r="C272" s="234"/>
      <c r="D272" s="235" t="s">
        <v>198</v>
      </c>
      <c r="E272" s="236" t="s">
        <v>19</v>
      </c>
      <c r="F272" s="237" t="s">
        <v>1519</v>
      </c>
      <c r="G272" s="234"/>
      <c r="H272" s="236" t="s">
        <v>19</v>
      </c>
      <c r="I272" s="238"/>
      <c r="J272" s="234"/>
      <c r="K272" s="234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198</v>
      </c>
      <c r="AU272" s="243" t="s">
        <v>82</v>
      </c>
      <c r="AV272" s="13" t="s">
        <v>80</v>
      </c>
      <c r="AW272" s="13" t="s">
        <v>35</v>
      </c>
      <c r="AX272" s="13" t="s">
        <v>73</v>
      </c>
      <c r="AY272" s="243" t="s">
        <v>188</v>
      </c>
    </row>
    <row r="273" s="14" customFormat="1">
      <c r="A273" s="14"/>
      <c r="B273" s="244"/>
      <c r="C273" s="245"/>
      <c r="D273" s="235" t="s">
        <v>198</v>
      </c>
      <c r="E273" s="246" t="s">
        <v>19</v>
      </c>
      <c r="F273" s="247" t="s">
        <v>1588</v>
      </c>
      <c r="G273" s="245"/>
      <c r="H273" s="248">
        <v>21.204000000000001</v>
      </c>
      <c r="I273" s="249"/>
      <c r="J273" s="245"/>
      <c r="K273" s="245"/>
      <c r="L273" s="250"/>
      <c r="M273" s="251"/>
      <c r="N273" s="252"/>
      <c r="O273" s="252"/>
      <c r="P273" s="252"/>
      <c r="Q273" s="252"/>
      <c r="R273" s="252"/>
      <c r="S273" s="252"/>
      <c r="T273" s="25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4" t="s">
        <v>198</v>
      </c>
      <c r="AU273" s="254" t="s">
        <v>82</v>
      </c>
      <c r="AV273" s="14" t="s">
        <v>82</v>
      </c>
      <c r="AW273" s="14" t="s">
        <v>35</v>
      </c>
      <c r="AX273" s="14" t="s">
        <v>73</v>
      </c>
      <c r="AY273" s="254" t="s">
        <v>188</v>
      </c>
    </row>
    <row r="274" s="14" customFormat="1">
      <c r="A274" s="14"/>
      <c r="B274" s="244"/>
      <c r="C274" s="245"/>
      <c r="D274" s="235" t="s">
        <v>198</v>
      </c>
      <c r="E274" s="246" t="s">
        <v>19</v>
      </c>
      <c r="F274" s="247" t="s">
        <v>1589</v>
      </c>
      <c r="G274" s="245"/>
      <c r="H274" s="248">
        <v>20.596</v>
      </c>
      <c r="I274" s="249"/>
      <c r="J274" s="245"/>
      <c r="K274" s="245"/>
      <c r="L274" s="250"/>
      <c r="M274" s="251"/>
      <c r="N274" s="252"/>
      <c r="O274" s="252"/>
      <c r="P274" s="252"/>
      <c r="Q274" s="252"/>
      <c r="R274" s="252"/>
      <c r="S274" s="252"/>
      <c r="T274" s="253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4" t="s">
        <v>198</v>
      </c>
      <c r="AU274" s="254" t="s">
        <v>82</v>
      </c>
      <c r="AV274" s="14" t="s">
        <v>82</v>
      </c>
      <c r="AW274" s="14" t="s">
        <v>35</v>
      </c>
      <c r="AX274" s="14" t="s">
        <v>73</v>
      </c>
      <c r="AY274" s="254" t="s">
        <v>188</v>
      </c>
    </row>
    <row r="275" s="14" customFormat="1">
      <c r="A275" s="14"/>
      <c r="B275" s="244"/>
      <c r="C275" s="245"/>
      <c r="D275" s="235" t="s">
        <v>198</v>
      </c>
      <c r="E275" s="246" t="s">
        <v>19</v>
      </c>
      <c r="F275" s="247" t="s">
        <v>1590</v>
      </c>
      <c r="G275" s="245"/>
      <c r="H275" s="248">
        <v>20.564</v>
      </c>
      <c r="I275" s="249"/>
      <c r="J275" s="245"/>
      <c r="K275" s="245"/>
      <c r="L275" s="250"/>
      <c r="M275" s="251"/>
      <c r="N275" s="252"/>
      <c r="O275" s="252"/>
      <c r="P275" s="252"/>
      <c r="Q275" s="252"/>
      <c r="R275" s="252"/>
      <c r="S275" s="252"/>
      <c r="T275" s="253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4" t="s">
        <v>198</v>
      </c>
      <c r="AU275" s="254" t="s">
        <v>82</v>
      </c>
      <c r="AV275" s="14" t="s">
        <v>82</v>
      </c>
      <c r="AW275" s="14" t="s">
        <v>35</v>
      </c>
      <c r="AX275" s="14" t="s">
        <v>73</v>
      </c>
      <c r="AY275" s="254" t="s">
        <v>188</v>
      </c>
    </row>
    <row r="276" s="14" customFormat="1">
      <c r="A276" s="14"/>
      <c r="B276" s="244"/>
      <c r="C276" s="245"/>
      <c r="D276" s="235" t="s">
        <v>198</v>
      </c>
      <c r="E276" s="246" t="s">
        <v>19</v>
      </c>
      <c r="F276" s="247" t="s">
        <v>1591</v>
      </c>
      <c r="G276" s="245"/>
      <c r="H276" s="248">
        <v>14.44</v>
      </c>
      <c r="I276" s="249"/>
      <c r="J276" s="245"/>
      <c r="K276" s="245"/>
      <c r="L276" s="250"/>
      <c r="M276" s="251"/>
      <c r="N276" s="252"/>
      <c r="O276" s="252"/>
      <c r="P276" s="252"/>
      <c r="Q276" s="252"/>
      <c r="R276" s="252"/>
      <c r="S276" s="252"/>
      <c r="T276" s="253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4" t="s">
        <v>198</v>
      </c>
      <c r="AU276" s="254" t="s">
        <v>82</v>
      </c>
      <c r="AV276" s="14" t="s">
        <v>82</v>
      </c>
      <c r="AW276" s="14" t="s">
        <v>35</v>
      </c>
      <c r="AX276" s="14" t="s">
        <v>73</v>
      </c>
      <c r="AY276" s="254" t="s">
        <v>188</v>
      </c>
    </row>
    <row r="277" s="14" customFormat="1">
      <c r="A277" s="14"/>
      <c r="B277" s="244"/>
      <c r="C277" s="245"/>
      <c r="D277" s="235" t="s">
        <v>198</v>
      </c>
      <c r="E277" s="246" t="s">
        <v>19</v>
      </c>
      <c r="F277" s="247" t="s">
        <v>1592</v>
      </c>
      <c r="G277" s="245"/>
      <c r="H277" s="248">
        <v>13.756</v>
      </c>
      <c r="I277" s="249"/>
      <c r="J277" s="245"/>
      <c r="K277" s="245"/>
      <c r="L277" s="250"/>
      <c r="M277" s="251"/>
      <c r="N277" s="252"/>
      <c r="O277" s="252"/>
      <c r="P277" s="252"/>
      <c r="Q277" s="252"/>
      <c r="R277" s="252"/>
      <c r="S277" s="252"/>
      <c r="T277" s="253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4" t="s">
        <v>198</v>
      </c>
      <c r="AU277" s="254" t="s">
        <v>82</v>
      </c>
      <c r="AV277" s="14" t="s">
        <v>82</v>
      </c>
      <c r="AW277" s="14" t="s">
        <v>35</v>
      </c>
      <c r="AX277" s="14" t="s">
        <v>73</v>
      </c>
      <c r="AY277" s="254" t="s">
        <v>188</v>
      </c>
    </row>
    <row r="278" s="14" customFormat="1">
      <c r="A278" s="14"/>
      <c r="B278" s="244"/>
      <c r="C278" s="245"/>
      <c r="D278" s="235" t="s">
        <v>198</v>
      </c>
      <c r="E278" s="246" t="s">
        <v>19</v>
      </c>
      <c r="F278" s="247" t="s">
        <v>1593</v>
      </c>
      <c r="G278" s="245"/>
      <c r="H278" s="248">
        <v>17.300000000000001</v>
      </c>
      <c r="I278" s="249"/>
      <c r="J278" s="245"/>
      <c r="K278" s="245"/>
      <c r="L278" s="250"/>
      <c r="M278" s="251"/>
      <c r="N278" s="252"/>
      <c r="O278" s="252"/>
      <c r="P278" s="252"/>
      <c r="Q278" s="252"/>
      <c r="R278" s="252"/>
      <c r="S278" s="252"/>
      <c r="T278" s="25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4" t="s">
        <v>198</v>
      </c>
      <c r="AU278" s="254" t="s">
        <v>82</v>
      </c>
      <c r="AV278" s="14" t="s">
        <v>82</v>
      </c>
      <c r="AW278" s="14" t="s">
        <v>35</v>
      </c>
      <c r="AX278" s="14" t="s">
        <v>73</v>
      </c>
      <c r="AY278" s="254" t="s">
        <v>188</v>
      </c>
    </row>
    <row r="279" s="14" customFormat="1">
      <c r="A279" s="14"/>
      <c r="B279" s="244"/>
      <c r="C279" s="245"/>
      <c r="D279" s="235" t="s">
        <v>198</v>
      </c>
      <c r="E279" s="246" t="s">
        <v>19</v>
      </c>
      <c r="F279" s="247" t="s">
        <v>1594</v>
      </c>
      <c r="G279" s="245"/>
      <c r="H279" s="248">
        <v>5.1680000000000001</v>
      </c>
      <c r="I279" s="249"/>
      <c r="J279" s="245"/>
      <c r="K279" s="245"/>
      <c r="L279" s="250"/>
      <c r="M279" s="251"/>
      <c r="N279" s="252"/>
      <c r="O279" s="252"/>
      <c r="P279" s="252"/>
      <c r="Q279" s="252"/>
      <c r="R279" s="252"/>
      <c r="S279" s="252"/>
      <c r="T279" s="25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4" t="s">
        <v>198</v>
      </c>
      <c r="AU279" s="254" t="s">
        <v>82</v>
      </c>
      <c r="AV279" s="14" t="s">
        <v>82</v>
      </c>
      <c r="AW279" s="14" t="s">
        <v>35</v>
      </c>
      <c r="AX279" s="14" t="s">
        <v>73</v>
      </c>
      <c r="AY279" s="254" t="s">
        <v>188</v>
      </c>
    </row>
    <row r="280" s="14" customFormat="1">
      <c r="A280" s="14"/>
      <c r="B280" s="244"/>
      <c r="C280" s="245"/>
      <c r="D280" s="235" t="s">
        <v>198</v>
      </c>
      <c r="E280" s="246" t="s">
        <v>19</v>
      </c>
      <c r="F280" s="247" t="s">
        <v>1595</v>
      </c>
      <c r="G280" s="245"/>
      <c r="H280" s="248">
        <v>4.9880000000000004</v>
      </c>
      <c r="I280" s="249"/>
      <c r="J280" s="245"/>
      <c r="K280" s="245"/>
      <c r="L280" s="250"/>
      <c r="M280" s="251"/>
      <c r="N280" s="252"/>
      <c r="O280" s="252"/>
      <c r="P280" s="252"/>
      <c r="Q280" s="252"/>
      <c r="R280" s="252"/>
      <c r="S280" s="252"/>
      <c r="T280" s="253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4" t="s">
        <v>198</v>
      </c>
      <c r="AU280" s="254" t="s">
        <v>82</v>
      </c>
      <c r="AV280" s="14" t="s">
        <v>82</v>
      </c>
      <c r="AW280" s="14" t="s">
        <v>35</v>
      </c>
      <c r="AX280" s="14" t="s">
        <v>73</v>
      </c>
      <c r="AY280" s="254" t="s">
        <v>188</v>
      </c>
    </row>
    <row r="281" s="14" customFormat="1">
      <c r="A281" s="14"/>
      <c r="B281" s="244"/>
      <c r="C281" s="245"/>
      <c r="D281" s="235" t="s">
        <v>198</v>
      </c>
      <c r="E281" s="246" t="s">
        <v>19</v>
      </c>
      <c r="F281" s="247" t="s">
        <v>1596</v>
      </c>
      <c r="G281" s="245"/>
      <c r="H281" s="248">
        <v>5.7999999999999998</v>
      </c>
      <c r="I281" s="249"/>
      <c r="J281" s="245"/>
      <c r="K281" s="245"/>
      <c r="L281" s="250"/>
      <c r="M281" s="251"/>
      <c r="N281" s="252"/>
      <c r="O281" s="252"/>
      <c r="P281" s="252"/>
      <c r="Q281" s="252"/>
      <c r="R281" s="252"/>
      <c r="S281" s="252"/>
      <c r="T281" s="253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4" t="s">
        <v>198</v>
      </c>
      <c r="AU281" s="254" t="s">
        <v>82</v>
      </c>
      <c r="AV281" s="14" t="s">
        <v>82</v>
      </c>
      <c r="AW281" s="14" t="s">
        <v>35</v>
      </c>
      <c r="AX281" s="14" t="s">
        <v>73</v>
      </c>
      <c r="AY281" s="254" t="s">
        <v>188</v>
      </c>
    </row>
    <row r="282" s="14" customFormat="1">
      <c r="A282" s="14"/>
      <c r="B282" s="244"/>
      <c r="C282" s="245"/>
      <c r="D282" s="235" t="s">
        <v>198</v>
      </c>
      <c r="E282" s="246" t="s">
        <v>19</v>
      </c>
      <c r="F282" s="247" t="s">
        <v>1597</v>
      </c>
      <c r="G282" s="245"/>
      <c r="H282" s="248">
        <v>27.600000000000001</v>
      </c>
      <c r="I282" s="249"/>
      <c r="J282" s="245"/>
      <c r="K282" s="245"/>
      <c r="L282" s="250"/>
      <c r="M282" s="251"/>
      <c r="N282" s="252"/>
      <c r="O282" s="252"/>
      <c r="P282" s="252"/>
      <c r="Q282" s="252"/>
      <c r="R282" s="252"/>
      <c r="S282" s="252"/>
      <c r="T282" s="253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4" t="s">
        <v>198</v>
      </c>
      <c r="AU282" s="254" t="s">
        <v>82</v>
      </c>
      <c r="AV282" s="14" t="s">
        <v>82</v>
      </c>
      <c r="AW282" s="14" t="s">
        <v>35</v>
      </c>
      <c r="AX282" s="14" t="s">
        <v>73</v>
      </c>
      <c r="AY282" s="254" t="s">
        <v>188</v>
      </c>
    </row>
    <row r="283" s="14" customFormat="1">
      <c r="A283" s="14"/>
      <c r="B283" s="244"/>
      <c r="C283" s="245"/>
      <c r="D283" s="235" t="s">
        <v>198</v>
      </c>
      <c r="E283" s="246" t="s">
        <v>19</v>
      </c>
      <c r="F283" s="247" t="s">
        <v>1598</v>
      </c>
      <c r="G283" s="245"/>
      <c r="H283" s="248">
        <v>11.5</v>
      </c>
      <c r="I283" s="249"/>
      <c r="J283" s="245"/>
      <c r="K283" s="245"/>
      <c r="L283" s="250"/>
      <c r="M283" s="251"/>
      <c r="N283" s="252"/>
      <c r="O283" s="252"/>
      <c r="P283" s="252"/>
      <c r="Q283" s="252"/>
      <c r="R283" s="252"/>
      <c r="S283" s="252"/>
      <c r="T283" s="253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4" t="s">
        <v>198</v>
      </c>
      <c r="AU283" s="254" t="s">
        <v>82</v>
      </c>
      <c r="AV283" s="14" t="s">
        <v>82</v>
      </c>
      <c r="AW283" s="14" t="s">
        <v>35</v>
      </c>
      <c r="AX283" s="14" t="s">
        <v>73</v>
      </c>
      <c r="AY283" s="254" t="s">
        <v>188</v>
      </c>
    </row>
    <row r="284" s="15" customFormat="1">
      <c r="A284" s="15"/>
      <c r="B284" s="255"/>
      <c r="C284" s="256"/>
      <c r="D284" s="235" t="s">
        <v>198</v>
      </c>
      <c r="E284" s="257" t="s">
        <v>19</v>
      </c>
      <c r="F284" s="258" t="s">
        <v>229</v>
      </c>
      <c r="G284" s="256"/>
      <c r="H284" s="259">
        <v>162.916</v>
      </c>
      <c r="I284" s="260"/>
      <c r="J284" s="256"/>
      <c r="K284" s="256"/>
      <c r="L284" s="261"/>
      <c r="M284" s="262"/>
      <c r="N284" s="263"/>
      <c r="O284" s="263"/>
      <c r="P284" s="263"/>
      <c r="Q284" s="263"/>
      <c r="R284" s="263"/>
      <c r="S284" s="263"/>
      <c r="T284" s="264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5" t="s">
        <v>198</v>
      </c>
      <c r="AU284" s="265" t="s">
        <v>82</v>
      </c>
      <c r="AV284" s="15" t="s">
        <v>135</v>
      </c>
      <c r="AW284" s="15" t="s">
        <v>35</v>
      </c>
      <c r="AX284" s="15" t="s">
        <v>80</v>
      </c>
      <c r="AY284" s="265" t="s">
        <v>188</v>
      </c>
    </row>
    <row r="285" s="2" customFormat="1" ht="24.15" customHeight="1">
      <c r="A285" s="40"/>
      <c r="B285" s="41"/>
      <c r="C285" s="215" t="s">
        <v>375</v>
      </c>
      <c r="D285" s="215" t="s">
        <v>190</v>
      </c>
      <c r="E285" s="216" t="s">
        <v>879</v>
      </c>
      <c r="F285" s="217" t="s">
        <v>880</v>
      </c>
      <c r="G285" s="218" t="s">
        <v>243</v>
      </c>
      <c r="H285" s="219">
        <v>162.916</v>
      </c>
      <c r="I285" s="220"/>
      <c r="J285" s="221">
        <f>ROUND(I285*H285,2)</f>
        <v>0</v>
      </c>
      <c r="K285" s="217" t="s">
        <v>194</v>
      </c>
      <c r="L285" s="46"/>
      <c r="M285" s="222" t="s">
        <v>19</v>
      </c>
      <c r="N285" s="223" t="s">
        <v>44</v>
      </c>
      <c r="O285" s="86"/>
      <c r="P285" s="224">
        <f>O285*H285</f>
        <v>0</v>
      </c>
      <c r="Q285" s="224">
        <v>0</v>
      </c>
      <c r="R285" s="224">
        <f>Q285*H285</f>
        <v>0</v>
      </c>
      <c r="S285" s="224">
        <v>0</v>
      </c>
      <c r="T285" s="225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26" t="s">
        <v>135</v>
      </c>
      <c r="AT285" s="226" t="s">
        <v>190</v>
      </c>
      <c r="AU285" s="226" t="s">
        <v>82</v>
      </c>
      <c r="AY285" s="19" t="s">
        <v>188</v>
      </c>
      <c r="BE285" s="227">
        <f>IF(N285="základní",J285,0)</f>
        <v>0</v>
      </c>
      <c r="BF285" s="227">
        <f>IF(N285="snížená",J285,0)</f>
        <v>0</v>
      </c>
      <c r="BG285" s="227">
        <f>IF(N285="zákl. přenesená",J285,0)</f>
        <v>0</v>
      </c>
      <c r="BH285" s="227">
        <f>IF(N285="sníž. přenesená",J285,0)</f>
        <v>0</v>
      </c>
      <c r="BI285" s="227">
        <f>IF(N285="nulová",J285,0)</f>
        <v>0</v>
      </c>
      <c r="BJ285" s="19" t="s">
        <v>80</v>
      </c>
      <c r="BK285" s="227">
        <f>ROUND(I285*H285,2)</f>
        <v>0</v>
      </c>
      <c r="BL285" s="19" t="s">
        <v>135</v>
      </c>
      <c r="BM285" s="226" t="s">
        <v>1599</v>
      </c>
    </row>
    <row r="286" s="2" customFormat="1">
      <c r="A286" s="40"/>
      <c r="B286" s="41"/>
      <c r="C286" s="42"/>
      <c r="D286" s="228" t="s">
        <v>196</v>
      </c>
      <c r="E286" s="42"/>
      <c r="F286" s="229" t="s">
        <v>882</v>
      </c>
      <c r="G286" s="42"/>
      <c r="H286" s="42"/>
      <c r="I286" s="230"/>
      <c r="J286" s="42"/>
      <c r="K286" s="42"/>
      <c r="L286" s="46"/>
      <c r="M286" s="231"/>
      <c r="N286" s="232"/>
      <c r="O286" s="86"/>
      <c r="P286" s="86"/>
      <c r="Q286" s="86"/>
      <c r="R286" s="86"/>
      <c r="S286" s="86"/>
      <c r="T286" s="87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T286" s="19" t="s">
        <v>196</v>
      </c>
      <c r="AU286" s="19" t="s">
        <v>82</v>
      </c>
    </row>
    <row r="287" s="13" customFormat="1">
      <c r="A287" s="13"/>
      <c r="B287" s="233"/>
      <c r="C287" s="234"/>
      <c r="D287" s="235" t="s">
        <v>198</v>
      </c>
      <c r="E287" s="236" t="s">
        <v>19</v>
      </c>
      <c r="F287" s="237" t="s">
        <v>1519</v>
      </c>
      <c r="G287" s="234"/>
      <c r="H287" s="236" t="s">
        <v>19</v>
      </c>
      <c r="I287" s="238"/>
      <c r="J287" s="234"/>
      <c r="K287" s="234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198</v>
      </c>
      <c r="AU287" s="243" t="s">
        <v>82</v>
      </c>
      <c r="AV287" s="13" t="s">
        <v>80</v>
      </c>
      <c r="AW287" s="13" t="s">
        <v>35</v>
      </c>
      <c r="AX287" s="13" t="s">
        <v>73</v>
      </c>
      <c r="AY287" s="243" t="s">
        <v>188</v>
      </c>
    </row>
    <row r="288" s="14" customFormat="1">
      <c r="A288" s="14"/>
      <c r="B288" s="244"/>
      <c r="C288" s="245"/>
      <c r="D288" s="235" t="s">
        <v>198</v>
      </c>
      <c r="E288" s="246" t="s">
        <v>19</v>
      </c>
      <c r="F288" s="247" t="s">
        <v>1588</v>
      </c>
      <c r="G288" s="245"/>
      <c r="H288" s="248">
        <v>21.204000000000001</v>
      </c>
      <c r="I288" s="249"/>
      <c r="J288" s="245"/>
      <c r="K288" s="245"/>
      <c r="L288" s="250"/>
      <c r="M288" s="251"/>
      <c r="N288" s="252"/>
      <c r="O288" s="252"/>
      <c r="P288" s="252"/>
      <c r="Q288" s="252"/>
      <c r="R288" s="252"/>
      <c r="S288" s="252"/>
      <c r="T288" s="253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4" t="s">
        <v>198</v>
      </c>
      <c r="AU288" s="254" t="s">
        <v>82</v>
      </c>
      <c r="AV288" s="14" t="s">
        <v>82</v>
      </c>
      <c r="AW288" s="14" t="s">
        <v>35</v>
      </c>
      <c r="AX288" s="14" t="s">
        <v>73</v>
      </c>
      <c r="AY288" s="254" t="s">
        <v>188</v>
      </c>
    </row>
    <row r="289" s="14" customFormat="1">
      <c r="A289" s="14"/>
      <c r="B289" s="244"/>
      <c r="C289" s="245"/>
      <c r="D289" s="235" t="s">
        <v>198</v>
      </c>
      <c r="E289" s="246" t="s">
        <v>19</v>
      </c>
      <c r="F289" s="247" t="s">
        <v>1589</v>
      </c>
      <c r="G289" s="245"/>
      <c r="H289" s="248">
        <v>20.596</v>
      </c>
      <c r="I289" s="249"/>
      <c r="J289" s="245"/>
      <c r="K289" s="245"/>
      <c r="L289" s="250"/>
      <c r="M289" s="251"/>
      <c r="N289" s="252"/>
      <c r="O289" s="252"/>
      <c r="P289" s="252"/>
      <c r="Q289" s="252"/>
      <c r="R289" s="252"/>
      <c r="S289" s="252"/>
      <c r="T289" s="253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4" t="s">
        <v>198</v>
      </c>
      <c r="AU289" s="254" t="s">
        <v>82</v>
      </c>
      <c r="AV289" s="14" t="s">
        <v>82</v>
      </c>
      <c r="AW289" s="14" t="s">
        <v>35</v>
      </c>
      <c r="AX289" s="14" t="s">
        <v>73</v>
      </c>
      <c r="AY289" s="254" t="s">
        <v>188</v>
      </c>
    </row>
    <row r="290" s="14" customFormat="1">
      <c r="A290" s="14"/>
      <c r="B290" s="244"/>
      <c r="C290" s="245"/>
      <c r="D290" s="235" t="s">
        <v>198</v>
      </c>
      <c r="E290" s="246" t="s">
        <v>19</v>
      </c>
      <c r="F290" s="247" t="s">
        <v>1590</v>
      </c>
      <c r="G290" s="245"/>
      <c r="H290" s="248">
        <v>20.564</v>
      </c>
      <c r="I290" s="249"/>
      <c r="J290" s="245"/>
      <c r="K290" s="245"/>
      <c r="L290" s="250"/>
      <c r="M290" s="251"/>
      <c r="N290" s="252"/>
      <c r="O290" s="252"/>
      <c r="P290" s="252"/>
      <c r="Q290" s="252"/>
      <c r="R290" s="252"/>
      <c r="S290" s="252"/>
      <c r="T290" s="253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4" t="s">
        <v>198</v>
      </c>
      <c r="AU290" s="254" t="s">
        <v>82</v>
      </c>
      <c r="AV290" s="14" t="s">
        <v>82</v>
      </c>
      <c r="AW290" s="14" t="s">
        <v>35</v>
      </c>
      <c r="AX290" s="14" t="s">
        <v>73</v>
      </c>
      <c r="AY290" s="254" t="s">
        <v>188</v>
      </c>
    </row>
    <row r="291" s="14" customFormat="1">
      <c r="A291" s="14"/>
      <c r="B291" s="244"/>
      <c r="C291" s="245"/>
      <c r="D291" s="235" t="s">
        <v>198</v>
      </c>
      <c r="E291" s="246" t="s">
        <v>19</v>
      </c>
      <c r="F291" s="247" t="s">
        <v>1591</v>
      </c>
      <c r="G291" s="245"/>
      <c r="H291" s="248">
        <v>14.44</v>
      </c>
      <c r="I291" s="249"/>
      <c r="J291" s="245"/>
      <c r="K291" s="245"/>
      <c r="L291" s="250"/>
      <c r="M291" s="251"/>
      <c r="N291" s="252"/>
      <c r="O291" s="252"/>
      <c r="P291" s="252"/>
      <c r="Q291" s="252"/>
      <c r="R291" s="252"/>
      <c r="S291" s="252"/>
      <c r="T291" s="253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4" t="s">
        <v>198</v>
      </c>
      <c r="AU291" s="254" t="s">
        <v>82</v>
      </c>
      <c r="AV291" s="14" t="s">
        <v>82</v>
      </c>
      <c r="AW291" s="14" t="s">
        <v>35</v>
      </c>
      <c r="AX291" s="14" t="s">
        <v>73</v>
      </c>
      <c r="AY291" s="254" t="s">
        <v>188</v>
      </c>
    </row>
    <row r="292" s="14" customFormat="1">
      <c r="A292" s="14"/>
      <c r="B292" s="244"/>
      <c r="C292" s="245"/>
      <c r="D292" s="235" t="s">
        <v>198</v>
      </c>
      <c r="E292" s="246" t="s">
        <v>19</v>
      </c>
      <c r="F292" s="247" t="s">
        <v>1592</v>
      </c>
      <c r="G292" s="245"/>
      <c r="H292" s="248">
        <v>13.756</v>
      </c>
      <c r="I292" s="249"/>
      <c r="J292" s="245"/>
      <c r="K292" s="245"/>
      <c r="L292" s="250"/>
      <c r="M292" s="251"/>
      <c r="N292" s="252"/>
      <c r="O292" s="252"/>
      <c r="P292" s="252"/>
      <c r="Q292" s="252"/>
      <c r="R292" s="252"/>
      <c r="S292" s="252"/>
      <c r="T292" s="253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4" t="s">
        <v>198</v>
      </c>
      <c r="AU292" s="254" t="s">
        <v>82</v>
      </c>
      <c r="AV292" s="14" t="s">
        <v>82</v>
      </c>
      <c r="AW292" s="14" t="s">
        <v>35</v>
      </c>
      <c r="AX292" s="14" t="s">
        <v>73</v>
      </c>
      <c r="AY292" s="254" t="s">
        <v>188</v>
      </c>
    </row>
    <row r="293" s="14" customFormat="1">
      <c r="A293" s="14"/>
      <c r="B293" s="244"/>
      <c r="C293" s="245"/>
      <c r="D293" s="235" t="s">
        <v>198</v>
      </c>
      <c r="E293" s="246" t="s">
        <v>19</v>
      </c>
      <c r="F293" s="247" t="s">
        <v>1593</v>
      </c>
      <c r="G293" s="245"/>
      <c r="H293" s="248">
        <v>17.300000000000001</v>
      </c>
      <c r="I293" s="249"/>
      <c r="J293" s="245"/>
      <c r="K293" s="245"/>
      <c r="L293" s="250"/>
      <c r="M293" s="251"/>
      <c r="N293" s="252"/>
      <c r="O293" s="252"/>
      <c r="P293" s="252"/>
      <c r="Q293" s="252"/>
      <c r="R293" s="252"/>
      <c r="S293" s="252"/>
      <c r="T293" s="25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4" t="s">
        <v>198</v>
      </c>
      <c r="AU293" s="254" t="s">
        <v>82</v>
      </c>
      <c r="AV293" s="14" t="s">
        <v>82</v>
      </c>
      <c r="AW293" s="14" t="s">
        <v>35</v>
      </c>
      <c r="AX293" s="14" t="s">
        <v>73</v>
      </c>
      <c r="AY293" s="254" t="s">
        <v>188</v>
      </c>
    </row>
    <row r="294" s="14" customFormat="1">
      <c r="A294" s="14"/>
      <c r="B294" s="244"/>
      <c r="C294" s="245"/>
      <c r="D294" s="235" t="s">
        <v>198</v>
      </c>
      <c r="E294" s="246" t="s">
        <v>19</v>
      </c>
      <c r="F294" s="247" t="s">
        <v>1594</v>
      </c>
      <c r="G294" s="245"/>
      <c r="H294" s="248">
        <v>5.1680000000000001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198</v>
      </c>
      <c r="AU294" s="254" t="s">
        <v>82</v>
      </c>
      <c r="AV294" s="14" t="s">
        <v>82</v>
      </c>
      <c r="AW294" s="14" t="s">
        <v>35</v>
      </c>
      <c r="AX294" s="14" t="s">
        <v>73</v>
      </c>
      <c r="AY294" s="254" t="s">
        <v>188</v>
      </c>
    </row>
    <row r="295" s="14" customFormat="1">
      <c r="A295" s="14"/>
      <c r="B295" s="244"/>
      <c r="C295" s="245"/>
      <c r="D295" s="235" t="s">
        <v>198</v>
      </c>
      <c r="E295" s="246" t="s">
        <v>19</v>
      </c>
      <c r="F295" s="247" t="s">
        <v>1595</v>
      </c>
      <c r="G295" s="245"/>
      <c r="H295" s="248">
        <v>4.9880000000000004</v>
      </c>
      <c r="I295" s="249"/>
      <c r="J295" s="245"/>
      <c r="K295" s="245"/>
      <c r="L295" s="250"/>
      <c r="M295" s="251"/>
      <c r="N295" s="252"/>
      <c r="O295" s="252"/>
      <c r="P295" s="252"/>
      <c r="Q295" s="252"/>
      <c r="R295" s="252"/>
      <c r="S295" s="252"/>
      <c r="T295" s="253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4" t="s">
        <v>198</v>
      </c>
      <c r="AU295" s="254" t="s">
        <v>82</v>
      </c>
      <c r="AV295" s="14" t="s">
        <v>82</v>
      </c>
      <c r="AW295" s="14" t="s">
        <v>35</v>
      </c>
      <c r="AX295" s="14" t="s">
        <v>73</v>
      </c>
      <c r="AY295" s="254" t="s">
        <v>188</v>
      </c>
    </row>
    <row r="296" s="14" customFormat="1">
      <c r="A296" s="14"/>
      <c r="B296" s="244"/>
      <c r="C296" s="245"/>
      <c r="D296" s="235" t="s">
        <v>198</v>
      </c>
      <c r="E296" s="246" t="s">
        <v>19</v>
      </c>
      <c r="F296" s="247" t="s">
        <v>1596</v>
      </c>
      <c r="G296" s="245"/>
      <c r="H296" s="248">
        <v>5.7999999999999998</v>
      </c>
      <c r="I296" s="249"/>
      <c r="J296" s="245"/>
      <c r="K296" s="245"/>
      <c r="L296" s="250"/>
      <c r="M296" s="251"/>
      <c r="N296" s="252"/>
      <c r="O296" s="252"/>
      <c r="P296" s="252"/>
      <c r="Q296" s="252"/>
      <c r="R296" s="252"/>
      <c r="S296" s="252"/>
      <c r="T296" s="253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4" t="s">
        <v>198</v>
      </c>
      <c r="AU296" s="254" t="s">
        <v>82</v>
      </c>
      <c r="AV296" s="14" t="s">
        <v>82</v>
      </c>
      <c r="AW296" s="14" t="s">
        <v>35</v>
      </c>
      <c r="AX296" s="14" t="s">
        <v>73</v>
      </c>
      <c r="AY296" s="254" t="s">
        <v>188</v>
      </c>
    </row>
    <row r="297" s="14" customFormat="1">
      <c r="A297" s="14"/>
      <c r="B297" s="244"/>
      <c r="C297" s="245"/>
      <c r="D297" s="235" t="s">
        <v>198</v>
      </c>
      <c r="E297" s="246" t="s">
        <v>19</v>
      </c>
      <c r="F297" s="247" t="s">
        <v>1597</v>
      </c>
      <c r="G297" s="245"/>
      <c r="H297" s="248">
        <v>27.600000000000001</v>
      </c>
      <c r="I297" s="249"/>
      <c r="J297" s="245"/>
      <c r="K297" s="245"/>
      <c r="L297" s="250"/>
      <c r="M297" s="251"/>
      <c r="N297" s="252"/>
      <c r="O297" s="252"/>
      <c r="P297" s="252"/>
      <c r="Q297" s="252"/>
      <c r="R297" s="252"/>
      <c r="S297" s="252"/>
      <c r="T297" s="253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4" t="s">
        <v>198</v>
      </c>
      <c r="AU297" s="254" t="s">
        <v>82</v>
      </c>
      <c r="AV297" s="14" t="s">
        <v>82</v>
      </c>
      <c r="AW297" s="14" t="s">
        <v>35</v>
      </c>
      <c r="AX297" s="14" t="s">
        <v>73</v>
      </c>
      <c r="AY297" s="254" t="s">
        <v>188</v>
      </c>
    </row>
    <row r="298" s="14" customFormat="1">
      <c r="A298" s="14"/>
      <c r="B298" s="244"/>
      <c r="C298" s="245"/>
      <c r="D298" s="235" t="s">
        <v>198</v>
      </c>
      <c r="E298" s="246" t="s">
        <v>19</v>
      </c>
      <c r="F298" s="247" t="s">
        <v>1598</v>
      </c>
      <c r="G298" s="245"/>
      <c r="H298" s="248">
        <v>11.5</v>
      </c>
      <c r="I298" s="249"/>
      <c r="J298" s="245"/>
      <c r="K298" s="245"/>
      <c r="L298" s="250"/>
      <c r="M298" s="251"/>
      <c r="N298" s="252"/>
      <c r="O298" s="252"/>
      <c r="P298" s="252"/>
      <c r="Q298" s="252"/>
      <c r="R298" s="252"/>
      <c r="S298" s="252"/>
      <c r="T298" s="253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4" t="s">
        <v>198</v>
      </c>
      <c r="AU298" s="254" t="s">
        <v>82</v>
      </c>
      <c r="AV298" s="14" t="s">
        <v>82</v>
      </c>
      <c r="AW298" s="14" t="s">
        <v>35</v>
      </c>
      <c r="AX298" s="14" t="s">
        <v>73</v>
      </c>
      <c r="AY298" s="254" t="s">
        <v>188</v>
      </c>
    </row>
    <row r="299" s="15" customFormat="1">
      <c r="A299" s="15"/>
      <c r="B299" s="255"/>
      <c r="C299" s="256"/>
      <c r="D299" s="235" t="s">
        <v>198</v>
      </c>
      <c r="E299" s="257" t="s">
        <v>19</v>
      </c>
      <c r="F299" s="258" t="s">
        <v>229</v>
      </c>
      <c r="G299" s="256"/>
      <c r="H299" s="259">
        <v>162.916</v>
      </c>
      <c r="I299" s="260"/>
      <c r="J299" s="256"/>
      <c r="K299" s="256"/>
      <c r="L299" s="261"/>
      <c r="M299" s="262"/>
      <c r="N299" s="263"/>
      <c r="O299" s="263"/>
      <c r="P299" s="263"/>
      <c r="Q299" s="263"/>
      <c r="R299" s="263"/>
      <c r="S299" s="263"/>
      <c r="T299" s="264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65" t="s">
        <v>198</v>
      </c>
      <c r="AU299" s="265" t="s">
        <v>82</v>
      </c>
      <c r="AV299" s="15" t="s">
        <v>135</v>
      </c>
      <c r="AW299" s="15" t="s">
        <v>35</v>
      </c>
      <c r="AX299" s="15" t="s">
        <v>80</v>
      </c>
      <c r="AY299" s="265" t="s">
        <v>188</v>
      </c>
    </row>
    <row r="300" s="2" customFormat="1" ht="24.15" customHeight="1">
      <c r="A300" s="40"/>
      <c r="B300" s="41"/>
      <c r="C300" s="215" t="s">
        <v>7</v>
      </c>
      <c r="D300" s="215" t="s">
        <v>190</v>
      </c>
      <c r="E300" s="216" t="s">
        <v>883</v>
      </c>
      <c r="F300" s="217" t="s">
        <v>884</v>
      </c>
      <c r="G300" s="218" t="s">
        <v>243</v>
      </c>
      <c r="H300" s="219">
        <v>49.363999999999997</v>
      </c>
      <c r="I300" s="220"/>
      <c r="J300" s="221">
        <f>ROUND(I300*H300,2)</f>
        <v>0</v>
      </c>
      <c r="K300" s="217" t="s">
        <v>194</v>
      </c>
      <c r="L300" s="46"/>
      <c r="M300" s="222" t="s">
        <v>19</v>
      </c>
      <c r="N300" s="223" t="s">
        <v>44</v>
      </c>
      <c r="O300" s="86"/>
      <c r="P300" s="224">
        <f>O300*H300</f>
        <v>0</v>
      </c>
      <c r="Q300" s="224">
        <v>0.0013400000000000001</v>
      </c>
      <c r="R300" s="224">
        <f>Q300*H300</f>
        <v>0.06614776</v>
      </c>
      <c r="S300" s="224">
        <v>0</v>
      </c>
      <c r="T300" s="225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26" t="s">
        <v>135</v>
      </c>
      <c r="AT300" s="226" t="s">
        <v>190</v>
      </c>
      <c r="AU300" s="226" t="s">
        <v>82</v>
      </c>
      <c r="AY300" s="19" t="s">
        <v>188</v>
      </c>
      <c r="BE300" s="227">
        <f>IF(N300="základní",J300,0)</f>
        <v>0</v>
      </c>
      <c r="BF300" s="227">
        <f>IF(N300="snížená",J300,0)</f>
        <v>0</v>
      </c>
      <c r="BG300" s="227">
        <f>IF(N300="zákl. přenesená",J300,0)</f>
        <v>0</v>
      </c>
      <c r="BH300" s="227">
        <f>IF(N300="sníž. přenesená",J300,0)</f>
        <v>0</v>
      </c>
      <c r="BI300" s="227">
        <f>IF(N300="nulová",J300,0)</f>
        <v>0</v>
      </c>
      <c r="BJ300" s="19" t="s">
        <v>80</v>
      </c>
      <c r="BK300" s="227">
        <f>ROUND(I300*H300,2)</f>
        <v>0</v>
      </c>
      <c r="BL300" s="19" t="s">
        <v>135</v>
      </c>
      <c r="BM300" s="226" t="s">
        <v>1600</v>
      </c>
    </row>
    <row r="301" s="2" customFormat="1">
      <c r="A301" s="40"/>
      <c r="B301" s="41"/>
      <c r="C301" s="42"/>
      <c r="D301" s="228" t="s">
        <v>196</v>
      </c>
      <c r="E301" s="42"/>
      <c r="F301" s="229" t="s">
        <v>886</v>
      </c>
      <c r="G301" s="42"/>
      <c r="H301" s="42"/>
      <c r="I301" s="230"/>
      <c r="J301" s="42"/>
      <c r="K301" s="42"/>
      <c r="L301" s="46"/>
      <c r="M301" s="231"/>
      <c r="N301" s="232"/>
      <c r="O301" s="86"/>
      <c r="P301" s="86"/>
      <c r="Q301" s="86"/>
      <c r="R301" s="86"/>
      <c r="S301" s="86"/>
      <c r="T301" s="87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196</v>
      </c>
      <c r="AU301" s="19" t="s">
        <v>82</v>
      </c>
    </row>
    <row r="302" s="13" customFormat="1">
      <c r="A302" s="13"/>
      <c r="B302" s="233"/>
      <c r="C302" s="234"/>
      <c r="D302" s="235" t="s">
        <v>198</v>
      </c>
      <c r="E302" s="236" t="s">
        <v>19</v>
      </c>
      <c r="F302" s="237" t="s">
        <v>1519</v>
      </c>
      <c r="G302" s="234"/>
      <c r="H302" s="236" t="s">
        <v>19</v>
      </c>
      <c r="I302" s="238"/>
      <c r="J302" s="234"/>
      <c r="K302" s="234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198</v>
      </c>
      <c r="AU302" s="243" t="s">
        <v>82</v>
      </c>
      <c r="AV302" s="13" t="s">
        <v>80</v>
      </c>
      <c r="AW302" s="13" t="s">
        <v>35</v>
      </c>
      <c r="AX302" s="13" t="s">
        <v>73</v>
      </c>
      <c r="AY302" s="243" t="s">
        <v>188</v>
      </c>
    </row>
    <row r="303" s="14" customFormat="1">
      <c r="A303" s="14"/>
      <c r="B303" s="244"/>
      <c r="C303" s="245"/>
      <c r="D303" s="235" t="s">
        <v>198</v>
      </c>
      <c r="E303" s="246" t="s">
        <v>19</v>
      </c>
      <c r="F303" s="247" t="s">
        <v>1590</v>
      </c>
      <c r="G303" s="245"/>
      <c r="H303" s="248">
        <v>20.564</v>
      </c>
      <c r="I303" s="249"/>
      <c r="J303" s="245"/>
      <c r="K303" s="245"/>
      <c r="L303" s="250"/>
      <c r="M303" s="251"/>
      <c r="N303" s="252"/>
      <c r="O303" s="252"/>
      <c r="P303" s="252"/>
      <c r="Q303" s="252"/>
      <c r="R303" s="252"/>
      <c r="S303" s="252"/>
      <c r="T303" s="253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4" t="s">
        <v>198</v>
      </c>
      <c r="AU303" s="254" t="s">
        <v>82</v>
      </c>
      <c r="AV303" s="14" t="s">
        <v>82</v>
      </c>
      <c r="AW303" s="14" t="s">
        <v>35</v>
      </c>
      <c r="AX303" s="14" t="s">
        <v>73</v>
      </c>
      <c r="AY303" s="254" t="s">
        <v>188</v>
      </c>
    </row>
    <row r="304" s="14" customFormat="1">
      <c r="A304" s="14"/>
      <c r="B304" s="244"/>
      <c r="C304" s="245"/>
      <c r="D304" s="235" t="s">
        <v>198</v>
      </c>
      <c r="E304" s="246" t="s">
        <v>19</v>
      </c>
      <c r="F304" s="247" t="s">
        <v>1593</v>
      </c>
      <c r="G304" s="245"/>
      <c r="H304" s="248">
        <v>17.300000000000001</v>
      </c>
      <c r="I304" s="249"/>
      <c r="J304" s="245"/>
      <c r="K304" s="245"/>
      <c r="L304" s="250"/>
      <c r="M304" s="251"/>
      <c r="N304" s="252"/>
      <c r="O304" s="252"/>
      <c r="P304" s="252"/>
      <c r="Q304" s="252"/>
      <c r="R304" s="252"/>
      <c r="S304" s="252"/>
      <c r="T304" s="25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4" t="s">
        <v>198</v>
      </c>
      <c r="AU304" s="254" t="s">
        <v>82</v>
      </c>
      <c r="AV304" s="14" t="s">
        <v>82</v>
      </c>
      <c r="AW304" s="14" t="s">
        <v>35</v>
      </c>
      <c r="AX304" s="14" t="s">
        <v>73</v>
      </c>
      <c r="AY304" s="254" t="s">
        <v>188</v>
      </c>
    </row>
    <row r="305" s="14" customFormat="1">
      <c r="A305" s="14"/>
      <c r="B305" s="244"/>
      <c r="C305" s="245"/>
      <c r="D305" s="235" t="s">
        <v>198</v>
      </c>
      <c r="E305" s="246" t="s">
        <v>19</v>
      </c>
      <c r="F305" s="247" t="s">
        <v>1598</v>
      </c>
      <c r="G305" s="245"/>
      <c r="H305" s="248">
        <v>11.5</v>
      </c>
      <c r="I305" s="249"/>
      <c r="J305" s="245"/>
      <c r="K305" s="245"/>
      <c r="L305" s="250"/>
      <c r="M305" s="251"/>
      <c r="N305" s="252"/>
      <c r="O305" s="252"/>
      <c r="P305" s="252"/>
      <c r="Q305" s="252"/>
      <c r="R305" s="252"/>
      <c r="S305" s="252"/>
      <c r="T305" s="253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4" t="s">
        <v>198</v>
      </c>
      <c r="AU305" s="254" t="s">
        <v>82</v>
      </c>
      <c r="AV305" s="14" t="s">
        <v>82</v>
      </c>
      <c r="AW305" s="14" t="s">
        <v>35</v>
      </c>
      <c r="AX305" s="14" t="s">
        <v>73</v>
      </c>
      <c r="AY305" s="254" t="s">
        <v>188</v>
      </c>
    </row>
    <row r="306" s="15" customFormat="1">
      <c r="A306" s="15"/>
      <c r="B306" s="255"/>
      <c r="C306" s="256"/>
      <c r="D306" s="235" t="s">
        <v>198</v>
      </c>
      <c r="E306" s="257" t="s">
        <v>19</v>
      </c>
      <c r="F306" s="258" t="s">
        <v>229</v>
      </c>
      <c r="G306" s="256"/>
      <c r="H306" s="259">
        <v>49.364000000000004</v>
      </c>
      <c r="I306" s="260"/>
      <c r="J306" s="256"/>
      <c r="K306" s="256"/>
      <c r="L306" s="261"/>
      <c r="M306" s="262"/>
      <c r="N306" s="263"/>
      <c r="O306" s="263"/>
      <c r="P306" s="263"/>
      <c r="Q306" s="263"/>
      <c r="R306" s="263"/>
      <c r="S306" s="263"/>
      <c r="T306" s="264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65" t="s">
        <v>198</v>
      </c>
      <c r="AU306" s="265" t="s">
        <v>82</v>
      </c>
      <c r="AV306" s="15" t="s">
        <v>135</v>
      </c>
      <c r="AW306" s="15" t="s">
        <v>35</v>
      </c>
      <c r="AX306" s="15" t="s">
        <v>80</v>
      </c>
      <c r="AY306" s="265" t="s">
        <v>188</v>
      </c>
    </row>
    <row r="307" s="2" customFormat="1" ht="24.15" customHeight="1">
      <c r="A307" s="40"/>
      <c r="B307" s="41"/>
      <c r="C307" s="215" t="s">
        <v>389</v>
      </c>
      <c r="D307" s="215" t="s">
        <v>190</v>
      </c>
      <c r="E307" s="216" t="s">
        <v>887</v>
      </c>
      <c r="F307" s="217" t="s">
        <v>888</v>
      </c>
      <c r="G307" s="218" t="s">
        <v>243</v>
      </c>
      <c r="H307" s="219">
        <v>49.363999999999997</v>
      </c>
      <c r="I307" s="220"/>
      <c r="J307" s="221">
        <f>ROUND(I307*H307,2)</f>
        <v>0</v>
      </c>
      <c r="K307" s="217" t="s">
        <v>194</v>
      </c>
      <c r="L307" s="46"/>
      <c r="M307" s="222" t="s">
        <v>19</v>
      </c>
      <c r="N307" s="223" t="s">
        <v>44</v>
      </c>
      <c r="O307" s="86"/>
      <c r="P307" s="224">
        <f>O307*H307</f>
        <v>0</v>
      </c>
      <c r="Q307" s="224">
        <v>0</v>
      </c>
      <c r="R307" s="224">
        <f>Q307*H307</f>
        <v>0</v>
      </c>
      <c r="S307" s="224">
        <v>0</v>
      </c>
      <c r="T307" s="225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26" t="s">
        <v>135</v>
      </c>
      <c r="AT307" s="226" t="s">
        <v>190</v>
      </c>
      <c r="AU307" s="226" t="s">
        <v>82</v>
      </c>
      <c r="AY307" s="19" t="s">
        <v>188</v>
      </c>
      <c r="BE307" s="227">
        <f>IF(N307="základní",J307,0)</f>
        <v>0</v>
      </c>
      <c r="BF307" s="227">
        <f>IF(N307="snížená",J307,0)</f>
        <v>0</v>
      </c>
      <c r="BG307" s="227">
        <f>IF(N307="zákl. přenesená",J307,0)</f>
        <v>0</v>
      </c>
      <c r="BH307" s="227">
        <f>IF(N307="sníž. přenesená",J307,0)</f>
        <v>0</v>
      </c>
      <c r="BI307" s="227">
        <f>IF(N307="nulová",J307,0)</f>
        <v>0</v>
      </c>
      <c r="BJ307" s="19" t="s">
        <v>80</v>
      </c>
      <c r="BK307" s="227">
        <f>ROUND(I307*H307,2)</f>
        <v>0</v>
      </c>
      <c r="BL307" s="19" t="s">
        <v>135</v>
      </c>
      <c r="BM307" s="226" t="s">
        <v>1601</v>
      </c>
    </row>
    <row r="308" s="2" customFormat="1">
      <c r="A308" s="40"/>
      <c r="B308" s="41"/>
      <c r="C308" s="42"/>
      <c r="D308" s="228" t="s">
        <v>196</v>
      </c>
      <c r="E308" s="42"/>
      <c r="F308" s="229" t="s">
        <v>890</v>
      </c>
      <c r="G308" s="42"/>
      <c r="H308" s="42"/>
      <c r="I308" s="230"/>
      <c r="J308" s="42"/>
      <c r="K308" s="42"/>
      <c r="L308" s="46"/>
      <c r="M308" s="231"/>
      <c r="N308" s="232"/>
      <c r="O308" s="86"/>
      <c r="P308" s="86"/>
      <c r="Q308" s="86"/>
      <c r="R308" s="86"/>
      <c r="S308" s="86"/>
      <c r="T308" s="87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T308" s="19" t="s">
        <v>196</v>
      </c>
      <c r="AU308" s="19" t="s">
        <v>82</v>
      </c>
    </row>
    <row r="309" s="13" customFormat="1">
      <c r="A309" s="13"/>
      <c r="B309" s="233"/>
      <c r="C309" s="234"/>
      <c r="D309" s="235" t="s">
        <v>198</v>
      </c>
      <c r="E309" s="236" t="s">
        <v>19</v>
      </c>
      <c r="F309" s="237" t="s">
        <v>1519</v>
      </c>
      <c r="G309" s="234"/>
      <c r="H309" s="236" t="s">
        <v>19</v>
      </c>
      <c r="I309" s="238"/>
      <c r="J309" s="234"/>
      <c r="K309" s="234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198</v>
      </c>
      <c r="AU309" s="243" t="s">
        <v>82</v>
      </c>
      <c r="AV309" s="13" t="s">
        <v>80</v>
      </c>
      <c r="AW309" s="13" t="s">
        <v>35</v>
      </c>
      <c r="AX309" s="13" t="s">
        <v>73</v>
      </c>
      <c r="AY309" s="243" t="s">
        <v>188</v>
      </c>
    </row>
    <row r="310" s="14" customFormat="1">
      <c r="A310" s="14"/>
      <c r="B310" s="244"/>
      <c r="C310" s="245"/>
      <c r="D310" s="235" t="s">
        <v>198</v>
      </c>
      <c r="E310" s="246" t="s">
        <v>19</v>
      </c>
      <c r="F310" s="247" t="s">
        <v>1590</v>
      </c>
      <c r="G310" s="245"/>
      <c r="H310" s="248">
        <v>20.564</v>
      </c>
      <c r="I310" s="249"/>
      <c r="J310" s="245"/>
      <c r="K310" s="245"/>
      <c r="L310" s="250"/>
      <c r="M310" s="251"/>
      <c r="N310" s="252"/>
      <c r="O310" s="252"/>
      <c r="P310" s="252"/>
      <c r="Q310" s="252"/>
      <c r="R310" s="252"/>
      <c r="S310" s="252"/>
      <c r="T310" s="253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4" t="s">
        <v>198</v>
      </c>
      <c r="AU310" s="254" t="s">
        <v>82</v>
      </c>
      <c r="AV310" s="14" t="s">
        <v>82</v>
      </c>
      <c r="AW310" s="14" t="s">
        <v>35</v>
      </c>
      <c r="AX310" s="14" t="s">
        <v>73</v>
      </c>
      <c r="AY310" s="254" t="s">
        <v>188</v>
      </c>
    </row>
    <row r="311" s="14" customFormat="1">
      <c r="A311" s="14"/>
      <c r="B311" s="244"/>
      <c r="C311" s="245"/>
      <c r="D311" s="235" t="s">
        <v>198</v>
      </c>
      <c r="E311" s="246" t="s">
        <v>19</v>
      </c>
      <c r="F311" s="247" t="s">
        <v>1593</v>
      </c>
      <c r="G311" s="245"/>
      <c r="H311" s="248">
        <v>17.300000000000001</v>
      </c>
      <c r="I311" s="249"/>
      <c r="J311" s="245"/>
      <c r="K311" s="245"/>
      <c r="L311" s="250"/>
      <c r="M311" s="251"/>
      <c r="N311" s="252"/>
      <c r="O311" s="252"/>
      <c r="P311" s="252"/>
      <c r="Q311" s="252"/>
      <c r="R311" s="252"/>
      <c r="S311" s="252"/>
      <c r="T311" s="253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4" t="s">
        <v>198</v>
      </c>
      <c r="AU311" s="254" t="s">
        <v>82</v>
      </c>
      <c r="AV311" s="14" t="s">
        <v>82</v>
      </c>
      <c r="AW311" s="14" t="s">
        <v>35</v>
      </c>
      <c r="AX311" s="14" t="s">
        <v>73</v>
      </c>
      <c r="AY311" s="254" t="s">
        <v>188</v>
      </c>
    </row>
    <row r="312" s="14" customFormat="1">
      <c r="A312" s="14"/>
      <c r="B312" s="244"/>
      <c r="C312" s="245"/>
      <c r="D312" s="235" t="s">
        <v>198</v>
      </c>
      <c r="E312" s="246" t="s">
        <v>19</v>
      </c>
      <c r="F312" s="247" t="s">
        <v>1598</v>
      </c>
      <c r="G312" s="245"/>
      <c r="H312" s="248">
        <v>11.5</v>
      </c>
      <c r="I312" s="249"/>
      <c r="J312" s="245"/>
      <c r="K312" s="245"/>
      <c r="L312" s="250"/>
      <c r="M312" s="251"/>
      <c r="N312" s="252"/>
      <c r="O312" s="252"/>
      <c r="P312" s="252"/>
      <c r="Q312" s="252"/>
      <c r="R312" s="252"/>
      <c r="S312" s="252"/>
      <c r="T312" s="253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4" t="s">
        <v>198</v>
      </c>
      <c r="AU312" s="254" t="s">
        <v>82</v>
      </c>
      <c r="AV312" s="14" t="s">
        <v>82</v>
      </c>
      <c r="AW312" s="14" t="s">
        <v>35</v>
      </c>
      <c r="AX312" s="14" t="s">
        <v>73</v>
      </c>
      <c r="AY312" s="254" t="s">
        <v>188</v>
      </c>
    </row>
    <row r="313" s="15" customFormat="1">
      <c r="A313" s="15"/>
      <c r="B313" s="255"/>
      <c r="C313" s="256"/>
      <c r="D313" s="235" t="s">
        <v>198</v>
      </c>
      <c r="E313" s="257" t="s">
        <v>19</v>
      </c>
      <c r="F313" s="258" t="s">
        <v>229</v>
      </c>
      <c r="G313" s="256"/>
      <c r="H313" s="259">
        <v>49.364000000000004</v>
      </c>
      <c r="I313" s="260"/>
      <c r="J313" s="256"/>
      <c r="K313" s="256"/>
      <c r="L313" s="261"/>
      <c r="M313" s="262"/>
      <c r="N313" s="263"/>
      <c r="O313" s="263"/>
      <c r="P313" s="263"/>
      <c r="Q313" s="263"/>
      <c r="R313" s="263"/>
      <c r="S313" s="263"/>
      <c r="T313" s="264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65" t="s">
        <v>198</v>
      </c>
      <c r="AU313" s="265" t="s">
        <v>82</v>
      </c>
      <c r="AV313" s="15" t="s">
        <v>135</v>
      </c>
      <c r="AW313" s="15" t="s">
        <v>35</v>
      </c>
      <c r="AX313" s="15" t="s">
        <v>80</v>
      </c>
      <c r="AY313" s="265" t="s">
        <v>188</v>
      </c>
    </row>
    <row r="314" s="2" customFormat="1" ht="37.8" customHeight="1">
      <c r="A314" s="40"/>
      <c r="B314" s="41"/>
      <c r="C314" s="215" t="s">
        <v>396</v>
      </c>
      <c r="D314" s="215" t="s">
        <v>190</v>
      </c>
      <c r="E314" s="216" t="s">
        <v>902</v>
      </c>
      <c r="F314" s="217" t="s">
        <v>903</v>
      </c>
      <c r="G314" s="218" t="s">
        <v>345</v>
      </c>
      <c r="H314" s="219">
        <v>3.2530000000000001</v>
      </c>
      <c r="I314" s="220"/>
      <c r="J314" s="221">
        <f>ROUND(I314*H314,2)</f>
        <v>0</v>
      </c>
      <c r="K314" s="217" t="s">
        <v>194</v>
      </c>
      <c r="L314" s="46"/>
      <c r="M314" s="222" t="s">
        <v>19</v>
      </c>
      <c r="N314" s="223" t="s">
        <v>44</v>
      </c>
      <c r="O314" s="86"/>
      <c r="P314" s="224">
        <f>O314*H314</f>
        <v>0</v>
      </c>
      <c r="Q314" s="224">
        <v>1.0551200000000001</v>
      </c>
      <c r="R314" s="224">
        <f>Q314*H314</f>
        <v>3.4323053600000004</v>
      </c>
      <c r="S314" s="224">
        <v>0</v>
      </c>
      <c r="T314" s="225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26" t="s">
        <v>135</v>
      </c>
      <c r="AT314" s="226" t="s">
        <v>190</v>
      </c>
      <c r="AU314" s="226" t="s">
        <v>82</v>
      </c>
      <c r="AY314" s="19" t="s">
        <v>188</v>
      </c>
      <c r="BE314" s="227">
        <f>IF(N314="základní",J314,0)</f>
        <v>0</v>
      </c>
      <c r="BF314" s="227">
        <f>IF(N314="snížená",J314,0)</f>
        <v>0</v>
      </c>
      <c r="BG314" s="227">
        <f>IF(N314="zákl. přenesená",J314,0)</f>
        <v>0</v>
      </c>
      <c r="BH314" s="227">
        <f>IF(N314="sníž. přenesená",J314,0)</f>
        <v>0</v>
      </c>
      <c r="BI314" s="227">
        <f>IF(N314="nulová",J314,0)</f>
        <v>0</v>
      </c>
      <c r="BJ314" s="19" t="s">
        <v>80</v>
      </c>
      <c r="BK314" s="227">
        <f>ROUND(I314*H314,2)</f>
        <v>0</v>
      </c>
      <c r="BL314" s="19" t="s">
        <v>135</v>
      </c>
      <c r="BM314" s="226" t="s">
        <v>1602</v>
      </c>
    </row>
    <row r="315" s="2" customFormat="1">
      <c r="A315" s="40"/>
      <c r="B315" s="41"/>
      <c r="C315" s="42"/>
      <c r="D315" s="228" t="s">
        <v>196</v>
      </c>
      <c r="E315" s="42"/>
      <c r="F315" s="229" t="s">
        <v>905</v>
      </c>
      <c r="G315" s="42"/>
      <c r="H315" s="42"/>
      <c r="I315" s="230"/>
      <c r="J315" s="42"/>
      <c r="K315" s="42"/>
      <c r="L315" s="46"/>
      <c r="M315" s="231"/>
      <c r="N315" s="232"/>
      <c r="O315" s="86"/>
      <c r="P315" s="86"/>
      <c r="Q315" s="86"/>
      <c r="R315" s="86"/>
      <c r="S315" s="86"/>
      <c r="T315" s="87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T315" s="19" t="s">
        <v>196</v>
      </c>
      <c r="AU315" s="19" t="s">
        <v>82</v>
      </c>
    </row>
    <row r="316" s="14" customFormat="1">
      <c r="A316" s="14"/>
      <c r="B316" s="244"/>
      <c r="C316" s="245"/>
      <c r="D316" s="235" t="s">
        <v>198</v>
      </c>
      <c r="E316" s="246" t="s">
        <v>19</v>
      </c>
      <c r="F316" s="247" t="s">
        <v>1603</v>
      </c>
      <c r="G316" s="245"/>
      <c r="H316" s="248">
        <v>3.2530000000000001</v>
      </c>
      <c r="I316" s="249"/>
      <c r="J316" s="245"/>
      <c r="K316" s="245"/>
      <c r="L316" s="250"/>
      <c r="M316" s="251"/>
      <c r="N316" s="252"/>
      <c r="O316" s="252"/>
      <c r="P316" s="252"/>
      <c r="Q316" s="252"/>
      <c r="R316" s="252"/>
      <c r="S316" s="252"/>
      <c r="T316" s="253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4" t="s">
        <v>198</v>
      </c>
      <c r="AU316" s="254" t="s">
        <v>82</v>
      </c>
      <c r="AV316" s="14" t="s">
        <v>82</v>
      </c>
      <c r="AW316" s="14" t="s">
        <v>35</v>
      </c>
      <c r="AX316" s="14" t="s">
        <v>73</v>
      </c>
      <c r="AY316" s="254" t="s">
        <v>188</v>
      </c>
    </row>
    <row r="317" s="15" customFormat="1">
      <c r="A317" s="15"/>
      <c r="B317" s="255"/>
      <c r="C317" s="256"/>
      <c r="D317" s="235" t="s">
        <v>198</v>
      </c>
      <c r="E317" s="257" t="s">
        <v>19</v>
      </c>
      <c r="F317" s="258" t="s">
        <v>229</v>
      </c>
      <c r="G317" s="256"/>
      <c r="H317" s="259">
        <v>3.2530000000000001</v>
      </c>
      <c r="I317" s="260"/>
      <c r="J317" s="256"/>
      <c r="K317" s="256"/>
      <c r="L317" s="261"/>
      <c r="M317" s="262"/>
      <c r="N317" s="263"/>
      <c r="O317" s="263"/>
      <c r="P317" s="263"/>
      <c r="Q317" s="263"/>
      <c r="R317" s="263"/>
      <c r="S317" s="263"/>
      <c r="T317" s="264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65" t="s">
        <v>198</v>
      </c>
      <c r="AU317" s="265" t="s">
        <v>82</v>
      </c>
      <c r="AV317" s="15" t="s">
        <v>135</v>
      </c>
      <c r="AW317" s="15" t="s">
        <v>35</v>
      </c>
      <c r="AX317" s="15" t="s">
        <v>80</v>
      </c>
      <c r="AY317" s="265" t="s">
        <v>188</v>
      </c>
    </row>
    <row r="318" s="2" customFormat="1" ht="24.15" customHeight="1">
      <c r="A318" s="40"/>
      <c r="B318" s="41"/>
      <c r="C318" s="215" t="s">
        <v>403</v>
      </c>
      <c r="D318" s="215" t="s">
        <v>190</v>
      </c>
      <c r="E318" s="216" t="s">
        <v>908</v>
      </c>
      <c r="F318" s="217" t="s">
        <v>909</v>
      </c>
      <c r="G318" s="218" t="s">
        <v>193</v>
      </c>
      <c r="H318" s="219">
        <v>3.3860000000000001</v>
      </c>
      <c r="I318" s="220"/>
      <c r="J318" s="221">
        <f>ROUND(I318*H318,2)</f>
        <v>0</v>
      </c>
      <c r="K318" s="217" t="s">
        <v>194</v>
      </c>
      <c r="L318" s="46"/>
      <c r="M318" s="222" t="s">
        <v>19</v>
      </c>
      <c r="N318" s="223" t="s">
        <v>44</v>
      </c>
      <c r="O318" s="86"/>
      <c r="P318" s="224">
        <f>O318*H318</f>
        <v>0</v>
      </c>
      <c r="Q318" s="224">
        <v>2.4533700000000001</v>
      </c>
      <c r="R318" s="224">
        <f>Q318*H318</f>
        <v>8.3071108200000001</v>
      </c>
      <c r="S318" s="224">
        <v>0</v>
      </c>
      <c r="T318" s="225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26" t="s">
        <v>135</v>
      </c>
      <c r="AT318" s="226" t="s">
        <v>190</v>
      </c>
      <c r="AU318" s="226" t="s">
        <v>82</v>
      </c>
      <c r="AY318" s="19" t="s">
        <v>188</v>
      </c>
      <c r="BE318" s="227">
        <f>IF(N318="základní",J318,0)</f>
        <v>0</v>
      </c>
      <c r="BF318" s="227">
        <f>IF(N318="snížená",J318,0)</f>
        <v>0</v>
      </c>
      <c r="BG318" s="227">
        <f>IF(N318="zákl. přenesená",J318,0)</f>
        <v>0</v>
      </c>
      <c r="BH318" s="227">
        <f>IF(N318="sníž. přenesená",J318,0)</f>
        <v>0</v>
      </c>
      <c r="BI318" s="227">
        <f>IF(N318="nulová",J318,0)</f>
        <v>0</v>
      </c>
      <c r="BJ318" s="19" t="s">
        <v>80</v>
      </c>
      <c r="BK318" s="227">
        <f>ROUND(I318*H318,2)</f>
        <v>0</v>
      </c>
      <c r="BL318" s="19" t="s">
        <v>135</v>
      </c>
      <c r="BM318" s="226" t="s">
        <v>1604</v>
      </c>
    </row>
    <row r="319" s="2" customFormat="1">
      <c r="A319" s="40"/>
      <c r="B319" s="41"/>
      <c r="C319" s="42"/>
      <c r="D319" s="228" t="s">
        <v>196</v>
      </c>
      <c r="E319" s="42"/>
      <c r="F319" s="229" t="s">
        <v>911</v>
      </c>
      <c r="G319" s="42"/>
      <c r="H319" s="42"/>
      <c r="I319" s="230"/>
      <c r="J319" s="42"/>
      <c r="K319" s="42"/>
      <c r="L319" s="46"/>
      <c r="M319" s="231"/>
      <c r="N319" s="232"/>
      <c r="O319" s="86"/>
      <c r="P319" s="86"/>
      <c r="Q319" s="86"/>
      <c r="R319" s="86"/>
      <c r="S319" s="86"/>
      <c r="T319" s="87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T319" s="19" t="s">
        <v>196</v>
      </c>
      <c r="AU319" s="19" t="s">
        <v>82</v>
      </c>
    </row>
    <row r="320" s="13" customFormat="1">
      <c r="A320" s="13"/>
      <c r="B320" s="233"/>
      <c r="C320" s="234"/>
      <c r="D320" s="235" t="s">
        <v>198</v>
      </c>
      <c r="E320" s="236" t="s">
        <v>19</v>
      </c>
      <c r="F320" s="237" t="s">
        <v>1519</v>
      </c>
      <c r="G320" s="234"/>
      <c r="H320" s="236" t="s">
        <v>19</v>
      </c>
      <c r="I320" s="238"/>
      <c r="J320" s="234"/>
      <c r="K320" s="234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198</v>
      </c>
      <c r="AU320" s="243" t="s">
        <v>82</v>
      </c>
      <c r="AV320" s="13" t="s">
        <v>80</v>
      </c>
      <c r="AW320" s="13" t="s">
        <v>35</v>
      </c>
      <c r="AX320" s="13" t="s">
        <v>73</v>
      </c>
      <c r="AY320" s="243" t="s">
        <v>188</v>
      </c>
    </row>
    <row r="321" s="14" customFormat="1">
      <c r="A321" s="14"/>
      <c r="B321" s="244"/>
      <c r="C321" s="245"/>
      <c r="D321" s="235" t="s">
        <v>198</v>
      </c>
      <c r="E321" s="246" t="s">
        <v>19</v>
      </c>
      <c r="F321" s="247" t="s">
        <v>1605</v>
      </c>
      <c r="G321" s="245"/>
      <c r="H321" s="248">
        <v>1.95</v>
      </c>
      <c r="I321" s="249"/>
      <c r="J321" s="245"/>
      <c r="K321" s="245"/>
      <c r="L321" s="250"/>
      <c r="M321" s="251"/>
      <c r="N321" s="252"/>
      <c r="O321" s="252"/>
      <c r="P321" s="252"/>
      <c r="Q321" s="252"/>
      <c r="R321" s="252"/>
      <c r="S321" s="252"/>
      <c r="T321" s="253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4" t="s">
        <v>198</v>
      </c>
      <c r="AU321" s="254" t="s">
        <v>82</v>
      </c>
      <c r="AV321" s="14" t="s">
        <v>82</v>
      </c>
      <c r="AW321" s="14" t="s">
        <v>35</v>
      </c>
      <c r="AX321" s="14" t="s">
        <v>73</v>
      </c>
      <c r="AY321" s="254" t="s">
        <v>188</v>
      </c>
    </row>
    <row r="322" s="14" customFormat="1">
      <c r="A322" s="14"/>
      <c r="B322" s="244"/>
      <c r="C322" s="245"/>
      <c r="D322" s="235" t="s">
        <v>198</v>
      </c>
      <c r="E322" s="246" t="s">
        <v>19</v>
      </c>
      <c r="F322" s="247" t="s">
        <v>1606</v>
      </c>
      <c r="G322" s="245"/>
      <c r="H322" s="248">
        <v>0.64600000000000002</v>
      </c>
      <c r="I322" s="249"/>
      <c r="J322" s="245"/>
      <c r="K322" s="245"/>
      <c r="L322" s="250"/>
      <c r="M322" s="251"/>
      <c r="N322" s="252"/>
      <c r="O322" s="252"/>
      <c r="P322" s="252"/>
      <c r="Q322" s="252"/>
      <c r="R322" s="252"/>
      <c r="S322" s="252"/>
      <c r="T322" s="253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4" t="s">
        <v>198</v>
      </c>
      <c r="AU322" s="254" t="s">
        <v>82</v>
      </c>
      <c r="AV322" s="14" t="s">
        <v>82</v>
      </c>
      <c r="AW322" s="14" t="s">
        <v>35</v>
      </c>
      <c r="AX322" s="14" t="s">
        <v>73</v>
      </c>
      <c r="AY322" s="254" t="s">
        <v>188</v>
      </c>
    </row>
    <row r="323" s="14" customFormat="1">
      <c r="A323" s="14"/>
      <c r="B323" s="244"/>
      <c r="C323" s="245"/>
      <c r="D323" s="235" t="s">
        <v>198</v>
      </c>
      <c r="E323" s="246" t="s">
        <v>19</v>
      </c>
      <c r="F323" s="247" t="s">
        <v>1606</v>
      </c>
      <c r="G323" s="245"/>
      <c r="H323" s="248">
        <v>0.64600000000000002</v>
      </c>
      <c r="I323" s="249"/>
      <c r="J323" s="245"/>
      <c r="K323" s="245"/>
      <c r="L323" s="250"/>
      <c r="M323" s="251"/>
      <c r="N323" s="252"/>
      <c r="O323" s="252"/>
      <c r="P323" s="252"/>
      <c r="Q323" s="252"/>
      <c r="R323" s="252"/>
      <c r="S323" s="252"/>
      <c r="T323" s="253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4" t="s">
        <v>198</v>
      </c>
      <c r="AU323" s="254" t="s">
        <v>82</v>
      </c>
      <c r="AV323" s="14" t="s">
        <v>82</v>
      </c>
      <c r="AW323" s="14" t="s">
        <v>35</v>
      </c>
      <c r="AX323" s="14" t="s">
        <v>73</v>
      </c>
      <c r="AY323" s="254" t="s">
        <v>188</v>
      </c>
    </row>
    <row r="324" s="14" customFormat="1">
      <c r="A324" s="14"/>
      <c r="B324" s="244"/>
      <c r="C324" s="245"/>
      <c r="D324" s="235" t="s">
        <v>198</v>
      </c>
      <c r="E324" s="246" t="s">
        <v>19</v>
      </c>
      <c r="F324" s="247" t="s">
        <v>1607</v>
      </c>
      <c r="G324" s="245"/>
      <c r="H324" s="248">
        <v>0.14399999999999999</v>
      </c>
      <c r="I324" s="249"/>
      <c r="J324" s="245"/>
      <c r="K324" s="245"/>
      <c r="L324" s="250"/>
      <c r="M324" s="251"/>
      <c r="N324" s="252"/>
      <c r="O324" s="252"/>
      <c r="P324" s="252"/>
      <c r="Q324" s="252"/>
      <c r="R324" s="252"/>
      <c r="S324" s="252"/>
      <c r="T324" s="253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4" t="s">
        <v>198</v>
      </c>
      <c r="AU324" s="254" t="s">
        <v>82</v>
      </c>
      <c r="AV324" s="14" t="s">
        <v>82</v>
      </c>
      <c r="AW324" s="14" t="s">
        <v>35</v>
      </c>
      <c r="AX324" s="14" t="s">
        <v>73</v>
      </c>
      <c r="AY324" s="254" t="s">
        <v>188</v>
      </c>
    </row>
    <row r="325" s="15" customFormat="1">
      <c r="A325" s="15"/>
      <c r="B325" s="255"/>
      <c r="C325" s="256"/>
      <c r="D325" s="235" t="s">
        <v>198</v>
      </c>
      <c r="E325" s="257" t="s">
        <v>19</v>
      </c>
      <c r="F325" s="258" t="s">
        <v>229</v>
      </c>
      <c r="G325" s="256"/>
      <c r="H325" s="259">
        <v>3.3860000000000001</v>
      </c>
      <c r="I325" s="260"/>
      <c r="J325" s="256"/>
      <c r="K325" s="256"/>
      <c r="L325" s="261"/>
      <c r="M325" s="262"/>
      <c r="N325" s="263"/>
      <c r="O325" s="263"/>
      <c r="P325" s="263"/>
      <c r="Q325" s="263"/>
      <c r="R325" s="263"/>
      <c r="S325" s="263"/>
      <c r="T325" s="264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65" t="s">
        <v>198</v>
      </c>
      <c r="AU325" s="265" t="s">
        <v>82</v>
      </c>
      <c r="AV325" s="15" t="s">
        <v>135</v>
      </c>
      <c r="AW325" s="15" t="s">
        <v>35</v>
      </c>
      <c r="AX325" s="15" t="s">
        <v>80</v>
      </c>
      <c r="AY325" s="265" t="s">
        <v>188</v>
      </c>
    </row>
    <row r="326" s="2" customFormat="1" ht="24.15" customHeight="1">
      <c r="A326" s="40"/>
      <c r="B326" s="41"/>
      <c r="C326" s="215" t="s">
        <v>412</v>
      </c>
      <c r="D326" s="215" t="s">
        <v>190</v>
      </c>
      <c r="E326" s="216" t="s">
        <v>933</v>
      </c>
      <c r="F326" s="217" t="s">
        <v>934</v>
      </c>
      <c r="G326" s="218" t="s">
        <v>345</v>
      </c>
      <c r="H326" s="219">
        <v>0.42299999999999999</v>
      </c>
      <c r="I326" s="220"/>
      <c r="J326" s="221">
        <f>ROUND(I326*H326,2)</f>
        <v>0</v>
      </c>
      <c r="K326" s="217" t="s">
        <v>194</v>
      </c>
      <c r="L326" s="46"/>
      <c r="M326" s="222" t="s">
        <v>19</v>
      </c>
      <c r="N326" s="223" t="s">
        <v>44</v>
      </c>
      <c r="O326" s="86"/>
      <c r="P326" s="224">
        <f>O326*H326</f>
        <v>0</v>
      </c>
      <c r="Q326" s="224">
        <v>1.0492699999999999</v>
      </c>
      <c r="R326" s="224">
        <f>Q326*H326</f>
        <v>0.44384120999999993</v>
      </c>
      <c r="S326" s="224">
        <v>0</v>
      </c>
      <c r="T326" s="225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26" t="s">
        <v>135</v>
      </c>
      <c r="AT326" s="226" t="s">
        <v>190</v>
      </c>
      <c r="AU326" s="226" t="s">
        <v>82</v>
      </c>
      <c r="AY326" s="19" t="s">
        <v>188</v>
      </c>
      <c r="BE326" s="227">
        <f>IF(N326="základní",J326,0)</f>
        <v>0</v>
      </c>
      <c r="BF326" s="227">
        <f>IF(N326="snížená",J326,0)</f>
        <v>0</v>
      </c>
      <c r="BG326" s="227">
        <f>IF(N326="zákl. přenesená",J326,0)</f>
        <v>0</v>
      </c>
      <c r="BH326" s="227">
        <f>IF(N326="sníž. přenesená",J326,0)</f>
        <v>0</v>
      </c>
      <c r="BI326" s="227">
        <f>IF(N326="nulová",J326,0)</f>
        <v>0</v>
      </c>
      <c r="BJ326" s="19" t="s">
        <v>80</v>
      </c>
      <c r="BK326" s="227">
        <f>ROUND(I326*H326,2)</f>
        <v>0</v>
      </c>
      <c r="BL326" s="19" t="s">
        <v>135</v>
      </c>
      <c r="BM326" s="226" t="s">
        <v>1608</v>
      </c>
    </row>
    <row r="327" s="2" customFormat="1">
      <c r="A327" s="40"/>
      <c r="B327" s="41"/>
      <c r="C327" s="42"/>
      <c r="D327" s="228" t="s">
        <v>196</v>
      </c>
      <c r="E327" s="42"/>
      <c r="F327" s="229" t="s">
        <v>936</v>
      </c>
      <c r="G327" s="42"/>
      <c r="H327" s="42"/>
      <c r="I327" s="230"/>
      <c r="J327" s="42"/>
      <c r="K327" s="42"/>
      <c r="L327" s="46"/>
      <c r="M327" s="231"/>
      <c r="N327" s="232"/>
      <c r="O327" s="86"/>
      <c r="P327" s="86"/>
      <c r="Q327" s="86"/>
      <c r="R327" s="86"/>
      <c r="S327" s="86"/>
      <c r="T327" s="87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196</v>
      </c>
      <c r="AU327" s="19" t="s">
        <v>82</v>
      </c>
    </row>
    <row r="328" s="14" customFormat="1">
      <c r="A328" s="14"/>
      <c r="B328" s="244"/>
      <c r="C328" s="245"/>
      <c r="D328" s="235" t="s">
        <v>198</v>
      </c>
      <c r="E328" s="246" t="s">
        <v>19</v>
      </c>
      <c r="F328" s="247" t="s">
        <v>1609</v>
      </c>
      <c r="G328" s="245"/>
      <c r="H328" s="248">
        <v>0.42299999999999999</v>
      </c>
      <c r="I328" s="249"/>
      <c r="J328" s="245"/>
      <c r="K328" s="245"/>
      <c r="L328" s="250"/>
      <c r="M328" s="251"/>
      <c r="N328" s="252"/>
      <c r="O328" s="252"/>
      <c r="P328" s="252"/>
      <c r="Q328" s="252"/>
      <c r="R328" s="252"/>
      <c r="S328" s="252"/>
      <c r="T328" s="253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4" t="s">
        <v>198</v>
      </c>
      <c r="AU328" s="254" t="s">
        <v>82</v>
      </c>
      <c r="AV328" s="14" t="s">
        <v>82</v>
      </c>
      <c r="AW328" s="14" t="s">
        <v>35</v>
      </c>
      <c r="AX328" s="14" t="s">
        <v>73</v>
      </c>
      <c r="AY328" s="254" t="s">
        <v>188</v>
      </c>
    </row>
    <row r="329" s="15" customFormat="1">
      <c r="A329" s="15"/>
      <c r="B329" s="255"/>
      <c r="C329" s="256"/>
      <c r="D329" s="235" t="s">
        <v>198</v>
      </c>
      <c r="E329" s="257" t="s">
        <v>19</v>
      </c>
      <c r="F329" s="258" t="s">
        <v>229</v>
      </c>
      <c r="G329" s="256"/>
      <c r="H329" s="259">
        <v>0.42299999999999999</v>
      </c>
      <c r="I329" s="260"/>
      <c r="J329" s="256"/>
      <c r="K329" s="256"/>
      <c r="L329" s="261"/>
      <c r="M329" s="262"/>
      <c r="N329" s="263"/>
      <c r="O329" s="263"/>
      <c r="P329" s="263"/>
      <c r="Q329" s="263"/>
      <c r="R329" s="263"/>
      <c r="S329" s="263"/>
      <c r="T329" s="264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65" t="s">
        <v>198</v>
      </c>
      <c r="AU329" s="265" t="s">
        <v>82</v>
      </c>
      <c r="AV329" s="15" t="s">
        <v>135</v>
      </c>
      <c r="AW329" s="15" t="s">
        <v>35</v>
      </c>
      <c r="AX329" s="15" t="s">
        <v>80</v>
      </c>
      <c r="AY329" s="265" t="s">
        <v>188</v>
      </c>
    </row>
    <row r="330" s="2" customFormat="1" ht="24.15" customHeight="1">
      <c r="A330" s="40"/>
      <c r="B330" s="41"/>
      <c r="C330" s="215" t="s">
        <v>420</v>
      </c>
      <c r="D330" s="215" t="s">
        <v>190</v>
      </c>
      <c r="E330" s="216" t="s">
        <v>940</v>
      </c>
      <c r="F330" s="217" t="s">
        <v>941</v>
      </c>
      <c r="G330" s="218" t="s">
        <v>243</v>
      </c>
      <c r="H330" s="219">
        <v>16.152000000000001</v>
      </c>
      <c r="I330" s="220"/>
      <c r="J330" s="221">
        <f>ROUND(I330*H330,2)</f>
        <v>0</v>
      </c>
      <c r="K330" s="217" t="s">
        <v>194</v>
      </c>
      <c r="L330" s="46"/>
      <c r="M330" s="222" t="s">
        <v>19</v>
      </c>
      <c r="N330" s="223" t="s">
        <v>44</v>
      </c>
      <c r="O330" s="86"/>
      <c r="P330" s="224">
        <f>O330*H330</f>
        <v>0</v>
      </c>
      <c r="Q330" s="224">
        <v>0.01282</v>
      </c>
      <c r="R330" s="224">
        <f>Q330*H330</f>
        <v>0.20706864</v>
      </c>
      <c r="S330" s="224">
        <v>0</v>
      </c>
      <c r="T330" s="225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26" t="s">
        <v>135</v>
      </c>
      <c r="AT330" s="226" t="s">
        <v>190</v>
      </c>
      <c r="AU330" s="226" t="s">
        <v>82</v>
      </c>
      <c r="AY330" s="19" t="s">
        <v>188</v>
      </c>
      <c r="BE330" s="227">
        <f>IF(N330="základní",J330,0)</f>
        <v>0</v>
      </c>
      <c r="BF330" s="227">
        <f>IF(N330="snížená",J330,0)</f>
        <v>0</v>
      </c>
      <c r="BG330" s="227">
        <f>IF(N330="zákl. přenesená",J330,0)</f>
        <v>0</v>
      </c>
      <c r="BH330" s="227">
        <f>IF(N330="sníž. přenesená",J330,0)</f>
        <v>0</v>
      </c>
      <c r="BI330" s="227">
        <f>IF(N330="nulová",J330,0)</f>
        <v>0</v>
      </c>
      <c r="BJ330" s="19" t="s">
        <v>80</v>
      </c>
      <c r="BK330" s="227">
        <f>ROUND(I330*H330,2)</f>
        <v>0</v>
      </c>
      <c r="BL330" s="19" t="s">
        <v>135</v>
      </c>
      <c r="BM330" s="226" t="s">
        <v>1610</v>
      </c>
    </row>
    <row r="331" s="2" customFormat="1">
      <c r="A331" s="40"/>
      <c r="B331" s="41"/>
      <c r="C331" s="42"/>
      <c r="D331" s="228" t="s">
        <v>196</v>
      </c>
      <c r="E331" s="42"/>
      <c r="F331" s="229" t="s">
        <v>943</v>
      </c>
      <c r="G331" s="42"/>
      <c r="H331" s="42"/>
      <c r="I331" s="230"/>
      <c r="J331" s="42"/>
      <c r="K331" s="42"/>
      <c r="L331" s="46"/>
      <c r="M331" s="231"/>
      <c r="N331" s="232"/>
      <c r="O331" s="86"/>
      <c r="P331" s="86"/>
      <c r="Q331" s="86"/>
      <c r="R331" s="86"/>
      <c r="S331" s="86"/>
      <c r="T331" s="87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T331" s="19" t="s">
        <v>196</v>
      </c>
      <c r="AU331" s="19" t="s">
        <v>82</v>
      </c>
    </row>
    <row r="332" s="13" customFormat="1">
      <c r="A332" s="13"/>
      <c r="B332" s="233"/>
      <c r="C332" s="234"/>
      <c r="D332" s="235" t="s">
        <v>198</v>
      </c>
      <c r="E332" s="236" t="s">
        <v>19</v>
      </c>
      <c r="F332" s="237" t="s">
        <v>1519</v>
      </c>
      <c r="G332" s="234"/>
      <c r="H332" s="236" t="s">
        <v>19</v>
      </c>
      <c r="I332" s="238"/>
      <c r="J332" s="234"/>
      <c r="K332" s="234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198</v>
      </c>
      <c r="AU332" s="243" t="s">
        <v>82</v>
      </c>
      <c r="AV332" s="13" t="s">
        <v>80</v>
      </c>
      <c r="AW332" s="13" t="s">
        <v>35</v>
      </c>
      <c r="AX332" s="13" t="s">
        <v>73</v>
      </c>
      <c r="AY332" s="243" t="s">
        <v>188</v>
      </c>
    </row>
    <row r="333" s="14" customFormat="1">
      <c r="A333" s="14"/>
      <c r="B333" s="244"/>
      <c r="C333" s="245"/>
      <c r="D333" s="235" t="s">
        <v>198</v>
      </c>
      <c r="E333" s="246" t="s">
        <v>19</v>
      </c>
      <c r="F333" s="247" t="s">
        <v>1611</v>
      </c>
      <c r="G333" s="245"/>
      <c r="H333" s="248">
        <v>3.2280000000000002</v>
      </c>
      <c r="I333" s="249"/>
      <c r="J333" s="245"/>
      <c r="K333" s="245"/>
      <c r="L333" s="250"/>
      <c r="M333" s="251"/>
      <c r="N333" s="252"/>
      <c r="O333" s="252"/>
      <c r="P333" s="252"/>
      <c r="Q333" s="252"/>
      <c r="R333" s="252"/>
      <c r="S333" s="252"/>
      <c r="T333" s="253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4" t="s">
        <v>198</v>
      </c>
      <c r="AU333" s="254" t="s">
        <v>82</v>
      </c>
      <c r="AV333" s="14" t="s">
        <v>82</v>
      </c>
      <c r="AW333" s="14" t="s">
        <v>35</v>
      </c>
      <c r="AX333" s="14" t="s">
        <v>73</v>
      </c>
      <c r="AY333" s="254" t="s">
        <v>188</v>
      </c>
    </row>
    <row r="334" s="14" customFormat="1">
      <c r="A334" s="14"/>
      <c r="B334" s="244"/>
      <c r="C334" s="245"/>
      <c r="D334" s="235" t="s">
        <v>198</v>
      </c>
      <c r="E334" s="246" t="s">
        <v>19</v>
      </c>
      <c r="F334" s="247" t="s">
        <v>1612</v>
      </c>
      <c r="G334" s="245"/>
      <c r="H334" s="248">
        <v>4.4279999999999999</v>
      </c>
      <c r="I334" s="249"/>
      <c r="J334" s="245"/>
      <c r="K334" s="245"/>
      <c r="L334" s="250"/>
      <c r="M334" s="251"/>
      <c r="N334" s="252"/>
      <c r="O334" s="252"/>
      <c r="P334" s="252"/>
      <c r="Q334" s="252"/>
      <c r="R334" s="252"/>
      <c r="S334" s="252"/>
      <c r="T334" s="253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4" t="s">
        <v>198</v>
      </c>
      <c r="AU334" s="254" t="s">
        <v>82</v>
      </c>
      <c r="AV334" s="14" t="s">
        <v>82</v>
      </c>
      <c r="AW334" s="14" t="s">
        <v>35</v>
      </c>
      <c r="AX334" s="14" t="s">
        <v>73</v>
      </c>
      <c r="AY334" s="254" t="s">
        <v>188</v>
      </c>
    </row>
    <row r="335" s="14" customFormat="1">
      <c r="A335" s="14"/>
      <c r="B335" s="244"/>
      <c r="C335" s="245"/>
      <c r="D335" s="235" t="s">
        <v>198</v>
      </c>
      <c r="E335" s="246" t="s">
        <v>19</v>
      </c>
      <c r="F335" s="247" t="s">
        <v>1613</v>
      </c>
      <c r="G335" s="245"/>
      <c r="H335" s="248">
        <v>4.2480000000000002</v>
      </c>
      <c r="I335" s="249"/>
      <c r="J335" s="245"/>
      <c r="K335" s="245"/>
      <c r="L335" s="250"/>
      <c r="M335" s="251"/>
      <c r="N335" s="252"/>
      <c r="O335" s="252"/>
      <c r="P335" s="252"/>
      <c r="Q335" s="252"/>
      <c r="R335" s="252"/>
      <c r="S335" s="252"/>
      <c r="T335" s="253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4" t="s">
        <v>198</v>
      </c>
      <c r="AU335" s="254" t="s">
        <v>82</v>
      </c>
      <c r="AV335" s="14" t="s">
        <v>82</v>
      </c>
      <c r="AW335" s="14" t="s">
        <v>35</v>
      </c>
      <c r="AX335" s="14" t="s">
        <v>73</v>
      </c>
      <c r="AY335" s="254" t="s">
        <v>188</v>
      </c>
    </row>
    <row r="336" s="14" customFormat="1">
      <c r="A336" s="14"/>
      <c r="B336" s="244"/>
      <c r="C336" s="245"/>
      <c r="D336" s="235" t="s">
        <v>198</v>
      </c>
      <c r="E336" s="246" t="s">
        <v>19</v>
      </c>
      <c r="F336" s="247" t="s">
        <v>1613</v>
      </c>
      <c r="G336" s="245"/>
      <c r="H336" s="248">
        <v>4.2480000000000002</v>
      </c>
      <c r="I336" s="249"/>
      <c r="J336" s="245"/>
      <c r="K336" s="245"/>
      <c r="L336" s="250"/>
      <c r="M336" s="251"/>
      <c r="N336" s="252"/>
      <c r="O336" s="252"/>
      <c r="P336" s="252"/>
      <c r="Q336" s="252"/>
      <c r="R336" s="252"/>
      <c r="S336" s="252"/>
      <c r="T336" s="253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4" t="s">
        <v>198</v>
      </c>
      <c r="AU336" s="254" t="s">
        <v>82</v>
      </c>
      <c r="AV336" s="14" t="s">
        <v>82</v>
      </c>
      <c r="AW336" s="14" t="s">
        <v>35</v>
      </c>
      <c r="AX336" s="14" t="s">
        <v>73</v>
      </c>
      <c r="AY336" s="254" t="s">
        <v>188</v>
      </c>
    </row>
    <row r="337" s="15" customFormat="1">
      <c r="A337" s="15"/>
      <c r="B337" s="255"/>
      <c r="C337" s="256"/>
      <c r="D337" s="235" t="s">
        <v>198</v>
      </c>
      <c r="E337" s="257" t="s">
        <v>19</v>
      </c>
      <c r="F337" s="258" t="s">
        <v>229</v>
      </c>
      <c r="G337" s="256"/>
      <c r="H337" s="259">
        <v>16.152000000000001</v>
      </c>
      <c r="I337" s="260"/>
      <c r="J337" s="256"/>
      <c r="K337" s="256"/>
      <c r="L337" s="261"/>
      <c r="M337" s="262"/>
      <c r="N337" s="263"/>
      <c r="O337" s="263"/>
      <c r="P337" s="263"/>
      <c r="Q337" s="263"/>
      <c r="R337" s="263"/>
      <c r="S337" s="263"/>
      <c r="T337" s="264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T337" s="265" t="s">
        <v>198</v>
      </c>
      <c r="AU337" s="265" t="s">
        <v>82</v>
      </c>
      <c r="AV337" s="15" t="s">
        <v>135</v>
      </c>
      <c r="AW337" s="15" t="s">
        <v>35</v>
      </c>
      <c r="AX337" s="15" t="s">
        <v>80</v>
      </c>
      <c r="AY337" s="265" t="s">
        <v>188</v>
      </c>
    </row>
    <row r="338" s="2" customFormat="1" ht="24.15" customHeight="1">
      <c r="A338" s="40"/>
      <c r="B338" s="41"/>
      <c r="C338" s="215" t="s">
        <v>439</v>
      </c>
      <c r="D338" s="215" t="s">
        <v>190</v>
      </c>
      <c r="E338" s="216" t="s">
        <v>949</v>
      </c>
      <c r="F338" s="217" t="s">
        <v>950</v>
      </c>
      <c r="G338" s="218" t="s">
        <v>243</v>
      </c>
      <c r="H338" s="219">
        <v>16.152000000000001</v>
      </c>
      <c r="I338" s="220"/>
      <c r="J338" s="221">
        <f>ROUND(I338*H338,2)</f>
        <v>0</v>
      </c>
      <c r="K338" s="217" t="s">
        <v>194</v>
      </c>
      <c r="L338" s="46"/>
      <c r="M338" s="222" t="s">
        <v>19</v>
      </c>
      <c r="N338" s="223" t="s">
        <v>44</v>
      </c>
      <c r="O338" s="86"/>
      <c r="P338" s="224">
        <f>O338*H338</f>
        <v>0</v>
      </c>
      <c r="Q338" s="224">
        <v>0</v>
      </c>
      <c r="R338" s="224">
        <f>Q338*H338</f>
        <v>0</v>
      </c>
      <c r="S338" s="224">
        <v>0</v>
      </c>
      <c r="T338" s="225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26" t="s">
        <v>135</v>
      </c>
      <c r="AT338" s="226" t="s">
        <v>190</v>
      </c>
      <c r="AU338" s="226" t="s">
        <v>82</v>
      </c>
      <c r="AY338" s="19" t="s">
        <v>188</v>
      </c>
      <c r="BE338" s="227">
        <f>IF(N338="základní",J338,0)</f>
        <v>0</v>
      </c>
      <c r="BF338" s="227">
        <f>IF(N338="snížená",J338,0)</f>
        <v>0</v>
      </c>
      <c r="BG338" s="227">
        <f>IF(N338="zákl. přenesená",J338,0)</f>
        <v>0</v>
      </c>
      <c r="BH338" s="227">
        <f>IF(N338="sníž. přenesená",J338,0)</f>
        <v>0</v>
      </c>
      <c r="BI338" s="227">
        <f>IF(N338="nulová",J338,0)</f>
        <v>0</v>
      </c>
      <c r="BJ338" s="19" t="s">
        <v>80</v>
      </c>
      <c r="BK338" s="227">
        <f>ROUND(I338*H338,2)</f>
        <v>0</v>
      </c>
      <c r="BL338" s="19" t="s">
        <v>135</v>
      </c>
      <c r="BM338" s="226" t="s">
        <v>1614</v>
      </c>
    </row>
    <row r="339" s="2" customFormat="1">
      <c r="A339" s="40"/>
      <c r="B339" s="41"/>
      <c r="C339" s="42"/>
      <c r="D339" s="228" t="s">
        <v>196</v>
      </c>
      <c r="E339" s="42"/>
      <c r="F339" s="229" t="s">
        <v>952</v>
      </c>
      <c r="G339" s="42"/>
      <c r="H339" s="42"/>
      <c r="I339" s="230"/>
      <c r="J339" s="42"/>
      <c r="K339" s="42"/>
      <c r="L339" s="46"/>
      <c r="M339" s="231"/>
      <c r="N339" s="232"/>
      <c r="O339" s="86"/>
      <c r="P339" s="86"/>
      <c r="Q339" s="86"/>
      <c r="R339" s="86"/>
      <c r="S339" s="86"/>
      <c r="T339" s="87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T339" s="19" t="s">
        <v>196</v>
      </c>
      <c r="AU339" s="19" t="s">
        <v>82</v>
      </c>
    </row>
    <row r="340" s="13" customFormat="1">
      <c r="A340" s="13"/>
      <c r="B340" s="233"/>
      <c r="C340" s="234"/>
      <c r="D340" s="235" t="s">
        <v>198</v>
      </c>
      <c r="E340" s="236" t="s">
        <v>19</v>
      </c>
      <c r="F340" s="237" t="s">
        <v>1519</v>
      </c>
      <c r="G340" s="234"/>
      <c r="H340" s="236" t="s">
        <v>19</v>
      </c>
      <c r="I340" s="238"/>
      <c r="J340" s="234"/>
      <c r="K340" s="234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198</v>
      </c>
      <c r="AU340" s="243" t="s">
        <v>82</v>
      </c>
      <c r="AV340" s="13" t="s">
        <v>80</v>
      </c>
      <c r="AW340" s="13" t="s">
        <v>35</v>
      </c>
      <c r="AX340" s="13" t="s">
        <v>73</v>
      </c>
      <c r="AY340" s="243" t="s">
        <v>188</v>
      </c>
    </row>
    <row r="341" s="14" customFormat="1">
      <c r="A341" s="14"/>
      <c r="B341" s="244"/>
      <c r="C341" s="245"/>
      <c r="D341" s="235" t="s">
        <v>198</v>
      </c>
      <c r="E341" s="246" t="s">
        <v>19</v>
      </c>
      <c r="F341" s="247" t="s">
        <v>1611</v>
      </c>
      <c r="G341" s="245"/>
      <c r="H341" s="248">
        <v>3.2280000000000002</v>
      </c>
      <c r="I341" s="249"/>
      <c r="J341" s="245"/>
      <c r="K341" s="245"/>
      <c r="L341" s="250"/>
      <c r="M341" s="251"/>
      <c r="N341" s="252"/>
      <c r="O341" s="252"/>
      <c r="P341" s="252"/>
      <c r="Q341" s="252"/>
      <c r="R341" s="252"/>
      <c r="S341" s="252"/>
      <c r="T341" s="253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4" t="s">
        <v>198</v>
      </c>
      <c r="AU341" s="254" t="s">
        <v>82</v>
      </c>
      <c r="AV341" s="14" t="s">
        <v>82</v>
      </c>
      <c r="AW341" s="14" t="s">
        <v>35</v>
      </c>
      <c r="AX341" s="14" t="s">
        <v>73</v>
      </c>
      <c r="AY341" s="254" t="s">
        <v>188</v>
      </c>
    </row>
    <row r="342" s="14" customFormat="1">
      <c r="A342" s="14"/>
      <c r="B342" s="244"/>
      <c r="C342" s="245"/>
      <c r="D342" s="235" t="s">
        <v>198</v>
      </c>
      <c r="E342" s="246" t="s">
        <v>19</v>
      </c>
      <c r="F342" s="247" t="s">
        <v>1612</v>
      </c>
      <c r="G342" s="245"/>
      <c r="H342" s="248">
        <v>4.4279999999999999</v>
      </c>
      <c r="I342" s="249"/>
      <c r="J342" s="245"/>
      <c r="K342" s="245"/>
      <c r="L342" s="250"/>
      <c r="M342" s="251"/>
      <c r="N342" s="252"/>
      <c r="O342" s="252"/>
      <c r="P342" s="252"/>
      <c r="Q342" s="252"/>
      <c r="R342" s="252"/>
      <c r="S342" s="252"/>
      <c r="T342" s="253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4" t="s">
        <v>198</v>
      </c>
      <c r="AU342" s="254" t="s">
        <v>82</v>
      </c>
      <c r="AV342" s="14" t="s">
        <v>82</v>
      </c>
      <c r="AW342" s="14" t="s">
        <v>35</v>
      </c>
      <c r="AX342" s="14" t="s">
        <v>73</v>
      </c>
      <c r="AY342" s="254" t="s">
        <v>188</v>
      </c>
    </row>
    <row r="343" s="14" customFormat="1">
      <c r="A343" s="14"/>
      <c r="B343" s="244"/>
      <c r="C343" s="245"/>
      <c r="D343" s="235" t="s">
        <v>198</v>
      </c>
      <c r="E343" s="246" t="s">
        <v>19</v>
      </c>
      <c r="F343" s="247" t="s">
        <v>1613</v>
      </c>
      <c r="G343" s="245"/>
      <c r="H343" s="248">
        <v>4.2480000000000002</v>
      </c>
      <c r="I343" s="249"/>
      <c r="J343" s="245"/>
      <c r="K343" s="245"/>
      <c r="L343" s="250"/>
      <c r="M343" s="251"/>
      <c r="N343" s="252"/>
      <c r="O343" s="252"/>
      <c r="P343" s="252"/>
      <c r="Q343" s="252"/>
      <c r="R343" s="252"/>
      <c r="S343" s="252"/>
      <c r="T343" s="253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4" t="s">
        <v>198</v>
      </c>
      <c r="AU343" s="254" t="s">
        <v>82</v>
      </c>
      <c r="AV343" s="14" t="s">
        <v>82</v>
      </c>
      <c r="AW343" s="14" t="s">
        <v>35</v>
      </c>
      <c r="AX343" s="14" t="s">
        <v>73</v>
      </c>
      <c r="AY343" s="254" t="s">
        <v>188</v>
      </c>
    </row>
    <row r="344" s="14" customFormat="1">
      <c r="A344" s="14"/>
      <c r="B344" s="244"/>
      <c r="C344" s="245"/>
      <c r="D344" s="235" t="s">
        <v>198</v>
      </c>
      <c r="E344" s="246" t="s">
        <v>19</v>
      </c>
      <c r="F344" s="247" t="s">
        <v>1613</v>
      </c>
      <c r="G344" s="245"/>
      <c r="H344" s="248">
        <v>4.2480000000000002</v>
      </c>
      <c r="I344" s="249"/>
      <c r="J344" s="245"/>
      <c r="K344" s="245"/>
      <c r="L344" s="250"/>
      <c r="M344" s="251"/>
      <c r="N344" s="252"/>
      <c r="O344" s="252"/>
      <c r="P344" s="252"/>
      <c r="Q344" s="252"/>
      <c r="R344" s="252"/>
      <c r="S344" s="252"/>
      <c r="T344" s="253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4" t="s">
        <v>198</v>
      </c>
      <c r="AU344" s="254" t="s">
        <v>82</v>
      </c>
      <c r="AV344" s="14" t="s">
        <v>82</v>
      </c>
      <c r="AW344" s="14" t="s">
        <v>35</v>
      </c>
      <c r="AX344" s="14" t="s">
        <v>73</v>
      </c>
      <c r="AY344" s="254" t="s">
        <v>188</v>
      </c>
    </row>
    <row r="345" s="15" customFormat="1">
      <c r="A345" s="15"/>
      <c r="B345" s="255"/>
      <c r="C345" s="256"/>
      <c r="D345" s="235" t="s">
        <v>198</v>
      </c>
      <c r="E345" s="257" t="s">
        <v>19</v>
      </c>
      <c r="F345" s="258" t="s">
        <v>229</v>
      </c>
      <c r="G345" s="256"/>
      <c r="H345" s="259">
        <v>16.152000000000001</v>
      </c>
      <c r="I345" s="260"/>
      <c r="J345" s="256"/>
      <c r="K345" s="256"/>
      <c r="L345" s="261"/>
      <c r="M345" s="262"/>
      <c r="N345" s="263"/>
      <c r="O345" s="263"/>
      <c r="P345" s="263"/>
      <c r="Q345" s="263"/>
      <c r="R345" s="263"/>
      <c r="S345" s="263"/>
      <c r="T345" s="264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65" t="s">
        <v>198</v>
      </c>
      <c r="AU345" s="265" t="s">
        <v>82</v>
      </c>
      <c r="AV345" s="15" t="s">
        <v>135</v>
      </c>
      <c r="AW345" s="15" t="s">
        <v>35</v>
      </c>
      <c r="AX345" s="15" t="s">
        <v>80</v>
      </c>
      <c r="AY345" s="265" t="s">
        <v>188</v>
      </c>
    </row>
    <row r="346" s="2" customFormat="1" ht="16.5" customHeight="1">
      <c r="A346" s="40"/>
      <c r="B346" s="41"/>
      <c r="C346" s="215" t="s">
        <v>448</v>
      </c>
      <c r="D346" s="215" t="s">
        <v>190</v>
      </c>
      <c r="E346" s="216" t="s">
        <v>954</v>
      </c>
      <c r="F346" s="217" t="s">
        <v>955</v>
      </c>
      <c r="G346" s="218" t="s">
        <v>243</v>
      </c>
      <c r="H346" s="219">
        <v>2.8799999999999999</v>
      </c>
      <c r="I346" s="220"/>
      <c r="J346" s="221">
        <f>ROUND(I346*H346,2)</f>
        <v>0</v>
      </c>
      <c r="K346" s="217" t="s">
        <v>194</v>
      </c>
      <c r="L346" s="46"/>
      <c r="M346" s="222" t="s">
        <v>19</v>
      </c>
      <c r="N346" s="223" t="s">
        <v>44</v>
      </c>
      <c r="O346" s="86"/>
      <c r="P346" s="224">
        <f>O346*H346</f>
        <v>0</v>
      </c>
      <c r="Q346" s="224">
        <v>0.0087399999999999995</v>
      </c>
      <c r="R346" s="224">
        <f>Q346*H346</f>
        <v>0.025171199999999998</v>
      </c>
      <c r="S346" s="224">
        <v>0</v>
      </c>
      <c r="T346" s="225">
        <f>S346*H346</f>
        <v>0</v>
      </c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R346" s="226" t="s">
        <v>135</v>
      </c>
      <c r="AT346" s="226" t="s">
        <v>190</v>
      </c>
      <c r="AU346" s="226" t="s">
        <v>82</v>
      </c>
      <c r="AY346" s="19" t="s">
        <v>188</v>
      </c>
      <c r="BE346" s="227">
        <f>IF(N346="základní",J346,0)</f>
        <v>0</v>
      </c>
      <c r="BF346" s="227">
        <f>IF(N346="snížená",J346,0)</f>
        <v>0</v>
      </c>
      <c r="BG346" s="227">
        <f>IF(N346="zákl. přenesená",J346,0)</f>
        <v>0</v>
      </c>
      <c r="BH346" s="227">
        <f>IF(N346="sníž. přenesená",J346,0)</f>
        <v>0</v>
      </c>
      <c r="BI346" s="227">
        <f>IF(N346="nulová",J346,0)</f>
        <v>0</v>
      </c>
      <c r="BJ346" s="19" t="s">
        <v>80</v>
      </c>
      <c r="BK346" s="227">
        <f>ROUND(I346*H346,2)</f>
        <v>0</v>
      </c>
      <c r="BL346" s="19" t="s">
        <v>135</v>
      </c>
      <c r="BM346" s="226" t="s">
        <v>1615</v>
      </c>
    </row>
    <row r="347" s="2" customFormat="1">
      <c r="A347" s="40"/>
      <c r="B347" s="41"/>
      <c r="C347" s="42"/>
      <c r="D347" s="228" t="s">
        <v>196</v>
      </c>
      <c r="E347" s="42"/>
      <c r="F347" s="229" t="s">
        <v>957</v>
      </c>
      <c r="G347" s="42"/>
      <c r="H347" s="42"/>
      <c r="I347" s="230"/>
      <c r="J347" s="42"/>
      <c r="K347" s="42"/>
      <c r="L347" s="46"/>
      <c r="M347" s="231"/>
      <c r="N347" s="232"/>
      <c r="O347" s="86"/>
      <c r="P347" s="86"/>
      <c r="Q347" s="86"/>
      <c r="R347" s="86"/>
      <c r="S347" s="86"/>
      <c r="T347" s="87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T347" s="19" t="s">
        <v>196</v>
      </c>
      <c r="AU347" s="19" t="s">
        <v>82</v>
      </c>
    </row>
    <row r="348" s="13" customFormat="1">
      <c r="A348" s="13"/>
      <c r="B348" s="233"/>
      <c r="C348" s="234"/>
      <c r="D348" s="235" t="s">
        <v>198</v>
      </c>
      <c r="E348" s="236" t="s">
        <v>19</v>
      </c>
      <c r="F348" s="237" t="s">
        <v>1519</v>
      </c>
      <c r="G348" s="234"/>
      <c r="H348" s="236" t="s">
        <v>19</v>
      </c>
      <c r="I348" s="238"/>
      <c r="J348" s="234"/>
      <c r="K348" s="234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198</v>
      </c>
      <c r="AU348" s="243" t="s">
        <v>82</v>
      </c>
      <c r="AV348" s="13" t="s">
        <v>80</v>
      </c>
      <c r="AW348" s="13" t="s">
        <v>35</v>
      </c>
      <c r="AX348" s="13" t="s">
        <v>73</v>
      </c>
      <c r="AY348" s="243" t="s">
        <v>188</v>
      </c>
    </row>
    <row r="349" s="14" customFormat="1">
      <c r="A349" s="14"/>
      <c r="B349" s="244"/>
      <c r="C349" s="245"/>
      <c r="D349" s="235" t="s">
        <v>198</v>
      </c>
      <c r="E349" s="246" t="s">
        <v>19</v>
      </c>
      <c r="F349" s="247" t="s">
        <v>1616</v>
      </c>
      <c r="G349" s="245"/>
      <c r="H349" s="248">
        <v>1.44</v>
      </c>
      <c r="I349" s="249"/>
      <c r="J349" s="245"/>
      <c r="K349" s="245"/>
      <c r="L349" s="250"/>
      <c r="M349" s="251"/>
      <c r="N349" s="252"/>
      <c r="O349" s="252"/>
      <c r="P349" s="252"/>
      <c r="Q349" s="252"/>
      <c r="R349" s="252"/>
      <c r="S349" s="252"/>
      <c r="T349" s="253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4" t="s">
        <v>198</v>
      </c>
      <c r="AU349" s="254" t="s">
        <v>82</v>
      </c>
      <c r="AV349" s="14" t="s">
        <v>82</v>
      </c>
      <c r="AW349" s="14" t="s">
        <v>35</v>
      </c>
      <c r="AX349" s="14" t="s">
        <v>73</v>
      </c>
      <c r="AY349" s="254" t="s">
        <v>188</v>
      </c>
    </row>
    <row r="350" s="14" customFormat="1">
      <c r="A350" s="14"/>
      <c r="B350" s="244"/>
      <c r="C350" s="245"/>
      <c r="D350" s="235" t="s">
        <v>198</v>
      </c>
      <c r="E350" s="246" t="s">
        <v>19</v>
      </c>
      <c r="F350" s="247" t="s">
        <v>1616</v>
      </c>
      <c r="G350" s="245"/>
      <c r="H350" s="248">
        <v>1.44</v>
      </c>
      <c r="I350" s="249"/>
      <c r="J350" s="245"/>
      <c r="K350" s="245"/>
      <c r="L350" s="250"/>
      <c r="M350" s="251"/>
      <c r="N350" s="252"/>
      <c r="O350" s="252"/>
      <c r="P350" s="252"/>
      <c r="Q350" s="252"/>
      <c r="R350" s="252"/>
      <c r="S350" s="252"/>
      <c r="T350" s="253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4" t="s">
        <v>198</v>
      </c>
      <c r="AU350" s="254" t="s">
        <v>82</v>
      </c>
      <c r="AV350" s="14" t="s">
        <v>82</v>
      </c>
      <c r="AW350" s="14" t="s">
        <v>35</v>
      </c>
      <c r="AX350" s="14" t="s">
        <v>73</v>
      </c>
      <c r="AY350" s="254" t="s">
        <v>188</v>
      </c>
    </row>
    <row r="351" s="15" customFormat="1">
      <c r="A351" s="15"/>
      <c r="B351" s="255"/>
      <c r="C351" s="256"/>
      <c r="D351" s="235" t="s">
        <v>198</v>
      </c>
      <c r="E351" s="257" t="s">
        <v>19</v>
      </c>
      <c r="F351" s="258" t="s">
        <v>229</v>
      </c>
      <c r="G351" s="256"/>
      <c r="H351" s="259">
        <v>2.8799999999999999</v>
      </c>
      <c r="I351" s="260"/>
      <c r="J351" s="256"/>
      <c r="K351" s="256"/>
      <c r="L351" s="261"/>
      <c r="M351" s="262"/>
      <c r="N351" s="263"/>
      <c r="O351" s="263"/>
      <c r="P351" s="263"/>
      <c r="Q351" s="263"/>
      <c r="R351" s="263"/>
      <c r="S351" s="263"/>
      <c r="T351" s="264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T351" s="265" t="s">
        <v>198</v>
      </c>
      <c r="AU351" s="265" t="s">
        <v>82</v>
      </c>
      <c r="AV351" s="15" t="s">
        <v>135</v>
      </c>
      <c r="AW351" s="15" t="s">
        <v>35</v>
      </c>
      <c r="AX351" s="15" t="s">
        <v>80</v>
      </c>
      <c r="AY351" s="265" t="s">
        <v>188</v>
      </c>
    </row>
    <row r="352" s="2" customFormat="1" ht="16.5" customHeight="1">
      <c r="A352" s="40"/>
      <c r="B352" s="41"/>
      <c r="C352" s="215" t="s">
        <v>457</v>
      </c>
      <c r="D352" s="215" t="s">
        <v>190</v>
      </c>
      <c r="E352" s="216" t="s">
        <v>968</v>
      </c>
      <c r="F352" s="217" t="s">
        <v>969</v>
      </c>
      <c r="G352" s="218" t="s">
        <v>243</v>
      </c>
      <c r="H352" s="219">
        <v>2.8799999999999999</v>
      </c>
      <c r="I352" s="220"/>
      <c r="J352" s="221">
        <f>ROUND(I352*H352,2)</f>
        <v>0</v>
      </c>
      <c r="K352" s="217" t="s">
        <v>194</v>
      </c>
      <c r="L352" s="46"/>
      <c r="M352" s="222" t="s">
        <v>19</v>
      </c>
      <c r="N352" s="223" t="s">
        <v>44</v>
      </c>
      <c r="O352" s="86"/>
      <c r="P352" s="224">
        <f>O352*H352</f>
        <v>0</v>
      </c>
      <c r="Q352" s="224">
        <v>0</v>
      </c>
      <c r="R352" s="224">
        <f>Q352*H352</f>
        <v>0</v>
      </c>
      <c r="S352" s="224">
        <v>0</v>
      </c>
      <c r="T352" s="225">
        <f>S352*H352</f>
        <v>0</v>
      </c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R352" s="226" t="s">
        <v>135</v>
      </c>
      <c r="AT352" s="226" t="s">
        <v>190</v>
      </c>
      <c r="AU352" s="226" t="s">
        <v>82</v>
      </c>
      <c r="AY352" s="19" t="s">
        <v>188</v>
      </c>
      <c r="BE352" s="227">
        <f>IF(N352="základní",J352,0)</f>
        <v>0</v>
      </c>
      <c r="BF352" s="227">
        <f>IF(N352="snížená",J352,0)</f>
        <v>0</v>
      </c>
      <c r="BG352" s="227">
        <f>IF(N352="zákl. přenesená",J352,0)</f>
        <v>0</v>
      </c>
      <c r="BH352" s="227">
        <f>IF(N352="sníž. přenesená",J352,0)</f>
        <v>0</v>
      </c>
      <c r="BI352" s="227">
        <f>IF(N352="nulová",J352,0)</f>
        <v>0</v>
      </c>
      <c r="BJ352" s="19" t="s">
        <v>80</v>
      </c>
      <c r="BK352" s="227">
        <f>ROUND(I352*H352,2)</f>
        <v>0</v>
      </c>
      <c r="BL352" s="19" t="s">
        <v>135</v>
      </c>
      <c r="BM352" s="226" t="s">
        <v>1617</v>
      </c>
    </row>
    <row r="353" s="2" customFormat="1">
      <c r="A353" s="40"/>
      <c r="B353" s="41"/>
      <c r="C353" s="42"/>
      <c r="D353" s="228" t="s">
        <v>196</v>
      </c>
      <c r="E353" s="42"/>
      <c r="F353" s="229" t="s">
        <v>971</v>
      </c>
      <c r="G353" s="42"/>
      <c r="H353" s="42"/>
      <c r="I353" s="230"/>
      <c r="J353" s="42"/>
      <c r="K353" s="42"/>
      <c r="L353" s="46"/>
      <c r="M353" s="231"/>
      <c r="N353" s="232"/>
      <c r="O353" s="86"/>
      <c r="P353" s="86"/>
      <c r="Q353" s="86"/>
      <c r="R353" s="86"/>
      <c r="S353" s="86"/>
      <c r="T353" s="87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T353" s="19" t="s">
        <v>196</v>
      </c>
      <c r="AU353" s="19" t="s">
        <v>82</v>
      </c>
    </row>
    <row r="354" s="13" customFormat="1">
      <c r="A354" s="13"/>
      <c r="B354" s="233"/>
      <c r="C354" s="234"/>
      <c r="D354" s="235" t="s">
        <v>198</v>
      </c>
      <c r="E354" s="236" t="s">
        <v>19</v>
      </c>
      <c r="F354" s="237" t="s">
        <v>1519</v>
      </c>
      <c r="G354" s="234"/>
      <c r="H354" s="236" t="s">
        <v>19</v>
      </c>
      <c r="I354" s="238"/>
      <c r="J354" s="234"/>
      <c r="K354" s="234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198</v>
      </c>
      <c r="AU354" s="243" t="s">
        <v>82</v>
      </c>
      <c r="AV354" s="13" t="s">
        <v>80</v>
      </c>
      <c r="AW354" s="13" t="s">
        <v>35</v>
      </c>
      <c r="AX354" s="13" t="s">
        <v>73</v>
      </c>
      <c r="AY354" s="243" t="s">
        <v>188</v>
      </c>
    </row>
    <row r="355" s="14" customFormat="1">
      <c r="A355" s="14"/>
      <c r="B355" s="244"/>
      <c r="C355" s="245"/>
      <c r="D355" s="235" t="s">
        <v>198</v>
      </c>
      <c r="E355" s="246" t="s">
        <v>19</v>
      </c>
      <c r="F355" s="247" t="s">
        <v>1616</v>
      </c>
      <c r="G355" s="245"/>
      <c r="H355" s="248">
        <v>1.44</v>
      </c>
      <c r="I355" s="249"/>
      <c r="J355" s="245"/>
      <c r="K355" s="245"/>
      <c r="L355" s="250"/>
      <c r="M355" s="251"/>
      <c r="N355" s="252"/>
      <c r="O355" s="252"/>
      <c r="P355" s="252"/>
      <c r="Q355" s="252"/>
      <c r="R355" s="252"/>
      <c r="S355" s="252"/>
      <c r="T355" s="253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4" t="s">
        <v>198</v>
      </c>
      <c r="AU355" s="254" t="s">
        <v>82</v>
      </c>
      <c r="AV355" s="14" t="s">
        <v>82</v>
      </c>
      <c r="AW355" s="14" t="s">
        <v>35</v>
      </c>
      <c r="AX355" s="14" t="s">
        <v>73</v>
      </c>
      <c r="AY355" s="254" t="s">
        <v>188</v>
      </c>
    </row>
    <row r="356" s="14" customFormat="1">
      <c r="A356" s="14"/>
      <c r="B356" s="244"/>
      <c r="C356" s="245"/>
      <c r="D356" s="235" t="s">
        <v>198</v>
      </c>
      <c r="E356" s="246" t="s">
        <v>19</v>
      </c>
      <c r="F356" s="247" t="s">
        <v>1616</v>
      </c>
      <c r="G356" s="245"/>
      <c r="H356" s="248">
        <v>1.44</v>
      </c>
      <c r="I356" s="249"/>
      <c r="J356" s="245"/>
      <c r="K356" s="245"/>
      <c r="L356" s="250"/>
      <c r="M356" s="251"/>
      <c r="N356" s="252"/>
      <c r="O356" s="252"/>
      <c r="P356" s="252"/>
      <c r="Q356" s="252"/>
      <c r="R356" s="252"/>
      <c r="S356" s="252"/>
      <c r="T356" s="253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4" t="s">
        <v>198</v>
      </c>
      <c r="AU356" s="254" t="s">
        <v>82</v>
      </c>
      <c r="AV356" s="14" t="s">
        <v>82</v>
      </c>
      <c r="AW356" s="14" t="s">
        <v>35</v>
      </c>
      <c r="AX356" s="14" t="s">
        <v>73</v>
      </c>
      <c r="AY356" s="254" t="s">
        <v>188</v>
      </c>
    </row>
    <row r="357" s="15" customFormat="1">
      <c r="A357" s="15"/>
      <c r="B357" s="255"/>
      <c r="C357" s="256"/>
      <c r="D357" s="235" t="s">
        <v>198</v>
      </c>
      <c r="E357" s="257" t="s">
        <v>19</v>
      </c>
      <c r="F357" s="258" t="s">
        <v>229</v>
      </c>
      <c r="G357" s="256"/>
      <c r="H357" s="259">
        <v>2.8799999999999999</v>
      </c>
      <c r="I357" s="260"/>
      <c r="J357" s="256"/>
      <c r="K357" s="256"/>
      <c r="L357" s="261"/>
      <c r="M357" s="262"/>
      <c r="N357" s="263"/>
      <c r="O357" s="263"/>
      <c r="P357" s="263"/>
      <c r="Q357" s="263"/>
      <c r="R357" s="263"/>
      <c r="S357" s="263"/>
      <c r="T357" s="264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65" t="s">
        <v>198</v>
      </c>
      <c r="AU357" s="265" t="s">
        <v>82</v>
      </c>
      <c r="AV357" s="15" t="s">
        <v>135</v>
      </c>
      <c r="AW357" s="15" t="s">
        <v>35</v>
      </c>
      <c r="AX357" s="15" t="s">
        <v>80</v>
      </c>
      <c r="AY357" s="265" t="s">
        <v>188</v>
      </c>
    </row>
    <row r="358" s="2" customFormat="1" ht="21.75" customHeight="1">
      <c r="A358" s="40"/>
      <c r="B358" s="41"/>
      <c r="C358" s="215" t="s">
        <v>633</v>
      </c>
      <c r="D358" s="215" t="s">
        <v>190</v>
      </c>
      <c r="E358" s="216" t="s">
        <v>973</v>
      </c>
      <c r="F358" s="217" t="s">
        <v>974</v>
      </c>
      <c r="G358" s="218" t="s">
        <v>243</v>
      </c>
      <c r="H358" s="219">
        <v>4.2839999999999998</v>
      </c>
      <c r="I358" s="220"/>
      <c r="J358" s="221">
        <f>ROUND(I358*H358,2)</f>
        <v>0</v>
      </c>
      <c r="K358" s="217" t="s">
        <v>194</v>
      </c>
      <c r="L358" s="46"/>
      <c r="M358" s="222" t="s">
        <v>19</v>
      </c>
      <c r="N358" s="223" t="s">
        <v>44</v>
      </c>
      <c r="O358" s="86"/>
      <c r="P358" s="224">
        <f>O358*H358</f>
        <v>0</v>
      </c>
      <c r="Q358" s="224">
        <v>0.0065799999999999999</v>
      </c>
      <c r="R358" s="224">
        <f>Q358*H358</f>
        <v>0.028188719999999997</v>
      </c>
      <c r="S358" s="224">
        <v>0</v>
      </c>
      <c r="T358" s="225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26" t="s">
        <v>135</v>
      </c>
      <c r="AT358" s="226" t="s">
        <v>190</v>
      </c>
      <c r="AU358" s="226" t="s">
        <v>82</v>
      </c>
      <c r="AY358" s="19" t="s">
        <v>188</v>
      </c>
      <c r="BE358" s="227">
        <f>IF(N358="základní",J358,0)</f>
        <v>0</v>
      </c>
      <c r="BF358" s="227">
        <f>IF(N358="snížená",J358,0)</f>
        <v>0</v>
      </c>
      <c r="BG358" s="227">
        <f>IF(N358="zákl. přenesená",J358,0)</f>
        <v>0</v>
      </c>
      <c r="BH358" s="227">
        <f>IF(N358="sníž. přenesená",J358,0)</f>
        <v>0</v>
      </c>
      <c r="BI358" s="227">
        <f>IF(N358="nulová",J358,0)</f>
        <v>0</v>
      </c>
      <c r="BJ358" s="19" t="s">
        <v>80</v>
      </c>
      <c r="BK358" s="227">
        <f>ROUND(I358*H358,2)</f>
        <v>0</v>
      </c>
      <c r="BL358" s="19" t="s">
        <v>135</v>
      </c>
      <c r="BM358" s="226" t="s">
        <v>1618</v>
      </c>
    </row>
    <row r="359" s="2" customFormat="1">
      <c r="A359" s="40"/>
      <c r="B359" s="41"/>
      <c r="C359" s="42"/>
      <c r="D359" s="228" t="s">
        <v>196</v>
      </c>
      <c r="E359" s="42"/>
      <c r="F359" s="229" t="s">
        <v>976</v>
      </c>
      <c r="G359" s="42"/>
      <c r="H359" s="42"/>
      <c r="I359" s="230"/>
      <c r="J359" s="42"/>
      <c r="K359" s="42"/>
      <c r="L359" s="46"/>
      <c r="M359" s="231"/>
      <c r="N359" s="232"/>
      <c r="O359" s="86"/>
      <c r="P359" s="86"/>
      <c r="Q359" s="86"/>
      <c r="R359" s="86"/>
      <c r="S359" s="86"/>
      <c r="T359" s="87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T359" s="19" t="s">
        <v>196</v>
      </c>
      <c r="AU359" s="19" t="s">
        <v>82</v>
      </c>
    </row>
    <row r="360" s="13" customFormat="1">
      <c r="A360" s="13"/>
      <c r="B360" s="233"/>
      <c r="C360" s="234"/>
      <c r="D360" s="235" t="s">
        <v>198</v>
      </c>
      <c r="E360" s="236" t="s">
        <v>19</v>
      </c>
      <c r="F360" s="237" t="s">
        <v>1519</v>
      </c>
      <c r="G360" s="234"/>
      <c r="H360" s="236" t="s">
        <v>19</v>
      </c>
      <c r="I360" s="238"/>
      <c r="J360" s="234"/>
      <c r="K360" s="234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198</v>
      </c>
      <c r="AU360" s="243" t="s">
        <v>82</v>
      </c>
      <c r="AV360" s="13" t="s">
        <v>80</v>
      </c>
      <c r="AW360" s="13" t="s">
        <v>35</v>
      </c>
      <c r="AX360" s="13" t="s">
        <v>73</v>
      </c>
      <c r="AY360" s="243" t="s">
        <v>188</v>
      </c>
    </row>
    <row r="361" s="14" customFormat="1">
      <c r="A361" s="14"/>
      <c r="B361" s="244"/>
      <c r="C361" s="245"/>
      <c r="D361" s="235" t="s">
        <v>198</v>
      </c>
      <c r="E361" s="246" t="s">
        <v>19</v>
      </c>
      <c r="F361" s="247" t="s">
        <v>1619</v>
      </c>
      <c r="G361" s="245"/>
      <c r="H361" s="248">
        <v>2.1419999999999999</v>
      </c>
      <c r="I361" s="249"/>
      <c r="J361" s="245"/>
      <c r="K361" s="245"/>
      <c r="L361" s="250"/>
      <c r="M361" s="251"/>
      <c r="N361" s="252"/>
      <c r="O361" s="252"/>
      <c r="P361" s="252"/>
      <c r="Q361" s="252"/>
      <c r="R361" s="252"/>
      <c r="S361" s="252"/>
      <c r="T361" s="253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4" t="s">
        <v>198</v>
      </c>
      <c r="AU361" s="254" t="s">
        <v>82</v>
      </c>
      <c r="AV361" s="14" t="s">
        <v>82</v>
      </c>
      <c r="AW361" s="14" t="s">
        <v>35</v>
      </c>
      <c r="AX361" s="14" t="s">
        <v>73</v>
      </c>
      <c r="AY361" s="254" t="s">
        <v>188</v>
      </c>
    </row>
    <row r="362" s="14" customFormat="1">
      <c r="A362" s="14"/>
      <c r="B362" s="244"/>
      <c r="C362" s="245"/>
      <c r="D362" s="235" t="s">
        <v>198</v>
      </c>
      <c r="E362" s="246" t="s">
        <v>19</v>
      </c>
      <c r="F362" s="247" t="s">
        <v>1619</v>
      </c>
      <c r="G362" s="245"/>
      <c r="H362" s="248">
        <v>2.1419999999999999</v>
      </c>
      <c r="I362" s="249"/>
      <c r="J362" s="245"/>
      <c r="K362" s="245"/>
      <c r="L362" s="250"/>
      <c r="M362" s="251"/>
      <c r="N362" s="252"/>
      <c r="O362" s="252"/>
      <c r="P362" s="252"/>
      <c r="Q362" s="252"/>
      <c r="R362" s="252"/>
      <c r="S362" s="252"/>
      <c r="T362" s="253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4" t="s">
        <v>198</v>
      </c>
      <c r="AU362" s="254" t="s">
        <v>82</v>
      </c>
      <c r="AV362" s="14" t="s">
        <v>82</v>
      </c>
      <c r="AW362" s="14" t="s">
        <v>35</v>
      </c>
      <c r="AX362" s="14" t="s">
        <v>73</v>
      </c>
      <c r="AY362" s="254" t="s">
        <v>188</v>
      </c>
    </row>
    <row r="363" s="15" customFormat="1">
      <c r="A363" s="15"/>
      <c r="B363" s="255"/>
      <c r="C363" s="256"/>
      <c r="D363" s="235" t="s">
        <v>198</v>
      </c>
      <c r="E363" s="257" t="s">
        <v>19</v>
      </c>
      <c r="F363" s="258" t="s">
        <v>229</v>
      </c>
      <c r="G363" s="256"/>
      <c r="H363" s="259">
        <v>4.2839999999999998</v>
      </c>
      <c r="I363" s="260"/>
      <c r="J363" s="256"/>
      <c r="K363" s="256"/>
      <c r="L363" s="261"/>
      <c r="M363" s="262"/>
      <c r="N363" s="263"/>
      <c r="O363" s="263"/>
      <c r="P363" s="263"/>
      <c r="Q363" s="263"/>
      <c r="R363" s="263"/>
      <c r="S363" s="263"/>
      <c r="T363" s="264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65" t="s">
        <v>198</v>
      </c>
      <c r="AU363" s="265" t="s">
        <v>82</v>
      </c>
      <c r="AV363" s="15" t="s">
        <v>135</v>
      </c>
      <c r="AW363" s="15" t="s">
        <v>35</v>
      </c>
      <c r="AX363" s="15" t="s">
        <v>80</v>
      </c>
      <c r="AY363" s="265" t="s">
        <v>188</v>
      </c>
    </row>
    <row r="364" s="2" customFormat="1" ht="21.75" customHeight="1">
      <c r="A364" s="40"/>
      <c r="B364" s="41"/>
      <c r="C364" s="215" t="s">
        <v>638</v>
      </c>
      <c r="D364" s="215" t="s">
        <v>190</v>
      </c>
      <c r="E364" s="216" t="s">
        <v>980</v>
      </c>
      <c r="F364" s="217" t="s">
        <v>981</v>
      </c>
      <c r="G364" s="218" t="s">
        <v>243</v>
      </c>
      <c r="H364" s="219">
        <v>4.2839999999999998</v>
      </c>
      <c r="I364" s="220"/>
      <c r="J364" s="221">
        <f>ROUND(I364*H364,2)</f>
        <v>0</v>
      </c>
      <c r="K364" s="217" t="s">
        <v>194</v>
      </c>
      <c r="L364" s="46"/>
      <c r="M364" s="222" t="s">
        <v>19</v>
      </c>
      <c r="N364" s="223" t="s">
        <v>44</v>
      </c>
      <c r="O364" s="86"/>
      <c r="P364" s="224">
        <f>O364*H364</f>
        <v>0</v>
      </c>
      <c r="Q364" s="224">
        <v>0</v>
      </c>
      <c r="R364" s="224">
        <f>Q364*H364</f>
        <v>0</v>
      </c>
      <c r="S364" s="224">
        <v>0</v>
      </c>
      <c r="T364" s="225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26" t="s">
        <v>135</v>
      </c>
      <c r="AT364" s="226" t="s">
        <v>190</v>
      </c>
      <c r="AU364" s="226" t="s">
        <v>82</v>
      </c>
      <c r="AY364" s="19" t="s">
        <v>188</v>
      </c>
      <c r="BE364" s="227">
        <f>IF(N364="základní",J364,0)</f>
        <v>0</v>
      </c>
      <c r="BF364" s="227">
        <f>IF(N364="snížená",J364,0)</f>
        <v>0</v>
      </c>
      <c r="BG364" s="227">
        <f>IF(N364="zákl. přenesená",J364,0)</f>
        <v>0</v>
      </c>
      <c r="BH364" s="227">
        <f>IF(N364="sníž. přenesená",J364,0)</f>
        <v>0</v>
      </c>
      <c r="BI364" s="227">
        <f>IF(N364="nulová",J364,0)</f>
        <v>0</v>
      </c>
      <c r="BJ364" s="19" t="s">
        <v>80</v>
      </c>
      <c r="BK364" s="227">
        <f>ROUND(I364*H364,2)</f>
        <v>0</v>
      </c>
      <c r="BL364" s="19" t="s">
        <v>135</v>
      </c>
      <c r="BM364" s="226" t="s">
        <v>1620</v>
      </c>
    </row>
    <row r="365" s="2" customFormat="1">
      <c r="A365" s="40"/>
      <c r="B365" s="41"/>
      <c r="C365" s="42"/>
      <c r="D365" s="228" t="s">
        <v>196</v>
      </c>
      <c r="E365" s="42"/>
      <c r="F365" s="229" t="s">
        <v>983</v>
      </c>
      <c r="G365" s="42"/>
      <c r="H365" s="42"/>
      <c r="I365" s="230"/>
      <c r="J365" s="42"/>
      <c r="K365" s="42"/>
      <c r="L365" s="46"/>
      <c r="M365" s="231"/>
      <c r="N365" s="232"/>
      <c r="O365" s="86"/>
      <c r="P365" s="86"/>
      <c r="Q365" s="86"/>
      <c r="R365" s="86"/>
      <c r="S365" s="86"/>
      <c r="T365" s="87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T365" s="19" t="s">
        <v>196</v>
      </c>
      <c r="AU365" s="19" t="s">
        <v>82</v>
      </c>
    </row>
    <row r="366" s="13" customFormat="1">
      <c r="A366" s="13"/>
      <c r="B366" s="233"/>
      <c r="C366" s="234"/>
      <c r="D366" s="235" t="s">
        <v>198</v>
      </c>
      <c r="E366" s="236" t="s">
        <v>19</v>
      </c>
      <c r="F366" s="237" t="s">
        <v>1519</v>
      </c>
      <c r="G366" s="234"/>
      <c r="H366" s="236" t="s">
        <v>19</v>
      </c>
      <c r="I366" s="238"/>
      <c r="J366" s="234"/>
      <c r="K366" s="234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198</v>
      </c>
      <c r="AU366" s="243" t="s">
        <v>82</v>
      </c>
      <c r="AV366" s="13" t="s">
        <v>80</v>
      </c>
      <c r="AW366" s="13" t="s">
        <v>35</v>
      </c>
      <c r="AX366" s="13" t="s">
        <v>73</v>
      </c>
      <c r="AY366" s="243" t="s">
        <v>188</v>
      </c>
    </row>
    <row r="367" s="14" customFormat="1">
      <c r="A367" s="14"/>
      <c r="B367" s="244"/>
      <c r="C367" s="245"/>
      <c r="D367" s="235" t="s">
        <v>198</v>
      </c>
      <c r="E367" s="246" t="s">
        <v>19</v>
      </c>
      <c r="F367" s="247" t="s">
        <v>1619</v>
      </c>
      <c r="G367" s="245"/>
      <c r="H367" s="248">
        <v>2.1419999999999999</v>
      </c>
      <c r="I367" s="249"/>
      <c r="J367" s="245"/>
      <c r="K367" s="245"/>
      <c r="L367" s="250"/>
      <c r="M367" s="251"/>
      <c r="N367" s="252"/>
      <c r="O367" s="252"/>
      <c r="P367" s="252"/>
      <c r="Q367" s="252"/>
      <c r="R367" s="252"/>
      <c r="S367" s="252"/>
      <c r="T367" s="253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4" t="s">
        <v>198</v>
      </c>
      <c r="AU367" s="254" t="s">
        <v>82</v>
      </c>
      <c r="AV367" s="14" t="s">
        <v>82</v>
      </c>
      <c r="AW367" s="14" t="s">
        <v>35</v>
      </c>
      <c r="AX367" s="14" t="s">
        <v>73</v>
      </c>
      <c r="AY367" s="254" t="s">
        <v>188</v>
      </c>
    </row>
    <row r="368" s="14" customFormat="1">
      <c r="A368" s="14"/>
      <c r="B368" s="244"/>
      <c r="C368" s="245"/>
      <c r="D368" s="235" t="s">
        <v>198</v>
      </c>
      <c r="E368" s="246" t="s">
        <v>19</v>
      </c>
      <c r="F368" s="247" t="s">
        <v>1619</v>
      </c>
      <c r="G368" s="245"/>
      <c r="H368" s="248">
        <v>2.1419999999999999</v>
      </c>
      <c r="I368" s="249"/>
      <c r="J368" s="245"/>
      <c r="K368" s="245"/>
      <c r="L368" s="250"/>
      <c r="M368" s="251"/>
      <c r="N368" s="252"/>
      <c r="O368" s="252"/>
      <c r="P368" s="252"/>
      <c r="Q368" s="252"/>
      <c r="R368" s="252"/>
      <c r="S368" s="252"/>
      <c r="T368" s="253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4" t="s">
        <v>198</v>
      </c>
      <c r="AU368" s="254" t="s">
        <v>82</v>
      </c>
      <c r="AV368" s="14" t="s">
        <v>82</v>
      </c>
      <c r="AW368" s="14" t="s">
        <v>35</v>
      </c>
      <c r="AX368" s="14" t="s">
        <v>73</v>
      </c>
      <c r="AY368" s="254" t="s">
        <v>188</v>
      </c>
    </row>
    <row r="369" s="15" customFormat="1">
      <c r="A369" s="15"/>
      <c r="B369" s="255"/>
      <c r="C369" s="256"/>
      <c r="D369" s="235" t="s">
        <v>198</v>
      </c>
      <c r="E369" s="257" t="s">
        <v>19</v>
      </c>
      <c r="F369" s="258" t="s">
        <v>229</v>
      </c>
      <c r="G369" s="256"/>
      <c r="H369" s="259">
        <v>4.2839999999999998</v>
      </c>
      <c r="I369" s="260"/>
      <c r="J369" s="256"/>
      <c r="K369" s="256"/>
      <c r="L369" s="261"/>
      <c r="M369" s="262"/>
      <c r="N369" s="263"/>
      <c r="O369" s="263"/>
      <c r="P369" s="263"/>
      <c r="Q369" s="263"/>
      <c r="R369" s="263"/>
      <c r="S369" s="263"/>
      <c r="T369" s="264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65" t="s">
        <v>198</v>
      </c>
      <c r="AU369" s="265" t="s">
        <v>82</v>
      </c>
      <c r="AV369" s="15" t="s">
        <v>135</v>
      </c>
      <c r="AW369" s="15" t="s">
        <v>35</v>
      </c>
      <c r="AX369" s="15" t="s">
        <v>80</v>
      </c>
      <c r="AY369" s="265" t="s">
        <v>188</v>
      </c>
    </row>
    <row r="370" s="12" customFormat="1" ht="22.8" customHeight="1">
      <c r="A370" s="12"/>
      <c r="B370" s="199"/>
      <c r="C370" s="200"/>
      <c r="D370" s="201" t="s">
        <v>72</v>
      </c>
      <c r="E370" s="213" t="s">
        <v>258</v>
      </c>
      <c r="F370" s="213" t="s">
        <v>1138</v>
      </c>
      <c r="G370" s="200"/>
      <c r="H370" s="200"/>
      <c r="I370" s="203"/>
      <c r="J370" s="214">
        <f>BK370</f>
        <v>0</v>
      </c>
      <c r="K370" s="200"/>
      <c r="L370" s="205"/>
      <c r="M370" s="206"/>
      <c r="N370" s="207"/>
      <c r="O370" s="207"/>
      <c r="P370" s="208">
        <f>SUM(P371:P783)</f>
        <v>0</v>
      </c>
      <c r="Q370" s="207"/>
      <c r="R370" s="208">
        <f>SUM(R371:R783)</f>
        <v>62.896334500000002</v>
      </c>
      <c r="S370" s="207"/>
      <c r="T370" s="209">
        <f>SUM(T371:T783)</f>
        <v>0</v>
      </c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R370" s="210" t="s">
        <v>80</v>
      </c>
      <c r="AT370" s="211" t="s">
        <v>72</v>
      </c>
      <c r="AU370" s="211" t="s">
        <v>80</v>
      </c>
      <c r="AY370" s="210" t="s">
        <v>188</v>
      </c>
      <c r="BK370" s="212">
        <f>SUM(BK371:BK783)</f>
        <v>0</v>
      </c>
    </row>
    <row r="371" s="2" customFormat="1" ht="16.5" customHeight="1">
      <c r="A371" s="40"/>
      <c r="B371" s="41"/>
      <c r="C371" s="215" t="s">
        <v>630</v>
      </c>
      <c r="D371" s="215" t="s">
        <v>190</v>
      </c>
      <c r="E371" s="216" t="s">
        <v>1621</v>
      </c>
      <c r="F371" s="217" t="s">
        <v>1622</v>
      </c>
      <c r="G371" s="218" t="s">
        <v>243</v>
      </c>
      <c r="H371" s="219">
        <v>0.45000000000000001</v>
      </c>
      <c r="I371" s="220"/>
      <c r="J371" s="221">
        <f>ROUND(I371*H371,2)</f>
        <v>0</v>
      </c>
      <c r="K371" s="217" t="s">
        <v>194</v>
      </c>
      <c r="L371" s="46"/>
      <c r="M371" s="222" t="s">
        <v>19</v>
      </c>
      <c r="N371" s="223" t="s">
        <v>44</v>
      </c>
      <c r="O371" s="86"/>
      <c r="P371" s="224">
        <f>O371*H371</f>
        <v>0</v>
      </c>
      <c r="Q371" s="224">
        <v>0.00025999999999999998</v>
      </c>
      <c r="R371" s="224">
        <f>Q371*H371</f>
        <v>0.000117</v>
      </c>
      <c r="S371" s="224">
        <v>0</v>
      </c>
      <c r="T371" s="225">
        <f>S371*H371</f>
        <v>0</v>
      </c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R371" s="226" t="s">
        <v>135</v>
      </c>
      <c r="AT371" s="226" t="s">
        <v>190</v>
      </c>
      <c r="AU371" s="226" t="s">
        <v>82</v>
      </c>
      <c r="AY371" s="19" t="s">
        <v>188</v>
      </c>
      <c r="BE371" s="227">
        <f>IF(N371="základní",J371,0)</f>
        <v>0</v>
      </c>
      <c r="BF371" s="227">
        <f>IF(N371="snížená",J371,0)</f>
        <v>0</v>
      </c>
      <c r="BG371" s="227">
        <f>IF(N371="zákl. přenesená",J371,0)</f>
        <v>0</v>
      </c>
      <c r="BH371" s="227">
        <f>IF(N371="sníž. přenesená",J371,0)</f>
        <v>0</v>
      </c>
      <c r="BI371" s="227">
        <f>IF(N371="nulová",J371,0)</f>
        <v>0</v>
      </c>
      <c r="BJ371" s="19" t="s">
        <v>80</v>
      </c>
      <c r="BK371" s="227">
        <f>ROUND(I371*H371,2)</f>
        <v>0</v>
      </c>
      <c r="BL371" s="19" t="s">
        <v>135</v>
      </c>
      <c r="BM371" s="226" t="s">
        <v>1623</v>
      </c>
    </row>
    <row r="372" s="2" customFormat="1">
      <c r="A372" s="40"/>
      <c r="B372" s="41"/>
      <c r="C372" s="42"/>
      <c r="D372" s="228" t="s">
        <v>196</v>
      </c>
      <c r="E372" s="42"/>
      <c r="F372" s="229" t="s">
        <v>1624</v>
      </c>
      <c r="G372" s="42"/>
      <c r="H372" s="42"/>
      <c r="I372" s="230"/>
      <c r="J372" s="42"/>
      <c r="K372" s="42"/>
      <c r="L372" s="46"/>
      <c r="M372" s="231"/>
      <c r="N372" s="232"/>
      <c r="O372" s="86"/>
      <c r="P372" s="86"/>
      <c r="Q372" s="86"/>
      <c r="R372" s="86"/>
      <c r="S372" s="86"/>
      <c r="T372" s="87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T372" s="19" t="s">
        <v>196</v>
      </c>
      <c r="AU372" s="19" t="s">
        <v>82</v>
      </c>
    </row>
    <row r="373" s="13" customFormat="1">
      <c r="A373" s="13"/>
      <c r="B373" s="233"/>
      <c r="C373" s="234"/>
      <c r="D373" s="235" t="s">
        <v>198</v>
      </c>
      <c r="E373" s="236" t="s">
        <v>19</v>
      </c>
      <c r="F373" s="237" t="s">
        <v>1625</v>
      </c>
      <c r="G373" s="234"/>
      <c r="H373" s="236" t="s">
        <v>19</v>
      </c>
      <c r="I373" s="238"/>
      <c r="J373" s="234"/>
      <c r="K373" s="234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198</v>
      </c>
      <c r="AU373" s="243" t="s">
        <v>82</v>
      </c>
      <c r="AV373" s="13" t="s">
        <v>80</v>
      </c>
      <c r="AW373" s="13" t="s">
        <v>35</v>
      </c>
      <c r="AX373" s="13" t="s">
        <v>73</v>
      </c>
      <c r="AY373" s="243" t="s">
        <v>188</v>
      </c>
    </row>
    <row r="374" s="14" customFormat="1">
      <c r="A374" s="14"/>
      <c r="B374" s="244"/>
      <c r="C374" s="245"/>
      <c r="D374" s="235" t="s">
        <v>198</v>
      </c>
      <c r="E374" s="246" t="s">
        <v>19</v>
      </c>
      <c r="F374" s="247" t="s">
        <v>1626</v>
      </c>
      <c r="G374" s="245"/>
      <c r="H374" s="248">
        <v>0.17000000000000001</v>
      </c>
      <c r="I374" s="249"/>
      <c r="J374" s="245"/>
      <c r="K374" s="245"/>
      <c r="L374" s="250"/>
      <c r="M374" s="251"/>
      <c r="N374" s="252"/>
      <c r="O374" s="252"/>
      <c r="P374" s="252"/>
      <c r="Q374" s="252"/>
      <c r="R374" s="252"/>
      <c r="S374" s="252"/>
      <c r="T374" s="253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4" t="s">
        <v>198</v>
      </c>
      <c r="AU374" s="254" t="s">
        <v>82</v>
      </c>
      <c r="AV374" s="14" t="s">
        <v>82</v>
      </c>
      <c r="AW374" s="14" t="s">
        <v>35</v>
      </c>
      <c r="AX374" s="14" t="s">
        <v>73</v>
      </c>
      <c r="AY374" s="254" t="s">
        <v>188</v>
      </c>
    </row>
    <row r="375" s="13" customFormat="1">
      <c r="A375" s="13"/>
      <c r="B375" s="233"/>
      <c r="C375" s="234"/>
      <c r="D375" s="235" t="s">
        <v>198</v>
      </c>
      <c r="E375" s="236" t="s">
        <v>19</v>
      </c>
      <c r="F375" s="237" t="s">
        <v>1627</v>
      </c>
      <c r="G375" s="234"/>
      <c r="H375" s="236" t="s">
        <v>19</v>
      </c>
      <c r="I375" s="238"/>
      <c r="J375" s="234"/>
      <c r="K375" s="234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198</v>
      </c>
      <c r="AU375" s="243" t="s">
        <v>82</v>
      </c>
      <c r="AV375" s="13" t="s">
        <v>80</v>
      </c>
      <c r="AW375" s="13" t="s">
        <v>35</v>
      </c>
      <c r="AX375" s="13" t="s">
        <v>73</v>
      </c>
      <c r="AY375" s="243" t="s">
        <v>188</v>
      </c>
    </row>
    <row r="376" s="14" customFormat="1">
      <c r="A376" s="14"/>
      <c r="B376" s="244"/>
      <c r="C376" s="245"/>
      <c r="D376" s="235" t="s">
        <v>198</v>
      </c>
      <c r="E376" s="246" t="s">
        <v>19</v>
      </c>
      <c r="F376" s="247" t="s">
        <v>1628</v>
      </c>
      <c r="G376" s="245"/>
      <c r="H376" s="248">
        <v>0.28000000000000003</v>
      </c>
      <c r="I376" s="249"/>
      <c r="J376" s="245"/>
      <c r="K376" s="245"/>
      <c r="L376" s="250"/>
      <c r="M376" s="251"/>
      <c r="N376" s="252"/>
      <c r="O376" s="252"/>
      <c r="P376" s="252"/>
      <c r="Q376" s="252"/>
      <c r="R376" s="252"/>
      <c r="S376" s="252"/>
      <c r="T376" s="253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4" t="s">
        <v>198</v>
      </c>
      <c r="AU376" s="254" t="s">
        <v>82</v>
      </c>
      <c r="AV376" s="14" t="s">
        <v>82</v>
      </c>
      <c r="AW376" s="14" t="s">
        <v>35</v>
      </c>
      <c r="AX376" s="14" t="s">
        <v>73</v>
      </c>
      <c r="AY376" s="254" t="s">
        <v>188</v>
      </c>
    </row>
    <row r="377" s="15" customFormat="1">
      <c r="A377" s="15"/>
      <c r="B377" s="255"/>
      <c r="C377" s="256"/>
      <c r="D377" s="235" t="s">
        <v>198</v>
      </c>
      <c r="E377" s="257" t="s">
        <v>19</v>
      </c>
      <c r="F377" s="258" t="s">
        <v>229</v>
      </c>
      <c r="G377" s="256"/>
      <c r="H377" s="259">
        <v>0.45000000000000007</v>
      </c>
      <c r="I377" s="260"/>
      <c r="J377" s="256"/>
      <c r="K377" s="256"/>
      <c r="L377" s="261"/>
      <c r="M377" s="262"/>
      <c r="N377" s="263"/>
      <c r="O377" s="263"/>
      <c r="P377" s="263"/>
      <c r="Q377" s="263"/>
      <c r="R377" s="263"/>
      <c r="S377" s="263"/>
      <c r="T377" s="264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65" t="s">
        <v>198</v>
      </c>
      <c r="AU377" s="265" t="s">
        <v>82</v>
      </c>
      <c r="AV377" s="15" t="s">
        <v>135</v>
      </c>
      <c r="AW377" s="15" t="s">
        <v>35</v>
      </c>
      <c r="AX377" s="15" t="s">
        <v>80</v>
      </c>
      <c r="AY377" s="265" t="s">
        <v>188</v>
      </c>
    </row>
    <row r="378" s="2" customFormat="1" ht="24.15" customHeight="1">
      <c r="A378" s="40"/>
      <c r="B378" s="41"/>
      <c r="C378" s="215" t="s">
        <v>647</v>
      </c>
      <c r="D378" s="215" t="s">
        <v>190</v>
      </c>
      <c r="E378" s="216" t="s">
        <v>1139</v>
      </c>
      <c r="F378" s="217" t="s">
        <v>1140</v>
      </c>
      <c r="G378" s="218" t="s">
        <v>243</v>
      </c>
      <c r="H378" s="219">
        <v>64.914000000000001</v>
      </c>
      <c r="I378" s="220"/>
      <c r="J378" s="221">
        <f>ROUND(I378*H378,2)</f>
        <v>0</v>
      </c>
      <c r="K378" s="217" t="s">
        <v>194</v>
      </c>
      <c r="L378" s="46"/>
      <c r="M378" s="222" t="s">
        <v>19</v>
      </c>
      <c r="N378" s="223" t="s">
        <v>44</v>
      </c>
      <c r="O378" s="86"/>
      <c r="P378" s="224">
        <f>O378*H378</f>
        <v>0</v>
      </c>
      <c r="Q378" s="224">
        <v>0.00025999999999999998</v>
      </c>
      <c r="R378" s="224">
        <f>Q378*H378</f>
        <v>0.016877639999999999</v>
      </c>
      <c r="S378" s="224">
        <v>0</v>
      </c>
      <c r="T378" s="225">
        <f>S378*H378</f>
        <v>0</v>
      </c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R378" s="226" t="s">
        <v>135</v>
      </c>
      <c r="AT378" s="226" t="s">
        <v>190</v>
      </c>
      <c r="AU378" s="226" t="s">
        <v>82</v>
      </c>
      <c r="AY378" s="19" t="s">
        <v>188</v>
      </c>
      <c r="BE378" s="227">
        <f>IF(N378="základní",J378,0)</f>
        <v>0</v>
      </c>
      <c r="BF378" s="227">
        <f>IF(N378="snížená",J378,0)</f>
        <v>0</v>
      </c>
      <c r="BG378" s="227">
        <f>IF(N378="zákl. přenesená",J378,0)</f>
        <v>0</v>
      </c>
      <c r="BH378" s="227">
        <f>IF(N378="sníž. přenesená",J378,0)</f>
        <v>0</v>
      </c>
      <c r="BI378" s="227">
        <f>IF(N378="nulová",J378,0)</f>
        <v>0</v>
      </c>
      <c r="BJ378" s="19" t="s">
        <v>80</v>
      </c>
      <c r="BK378" s="227">
        <f>ROUND(I378*H378,2)</f>
        <v>0</v>
      </c>
      <c r="BL378" s="19" t="s">
        <v>135</v>
      </c>
      <c r="BM378" s="226" t="s">
        <v>1629</v>
      </c>
    </row>
    <row r="379" s="2" customFormat="1">
      <c r="A379" s="40"/>
      <c r="B379" s="41"/>
      <c r="C379" s="42"/>
      <c r="D379" s="228" t="s">
        <v>196</v>
      </c>
      <c r="E379" s="42"/>
      <c r="F379" s="229" t="s">
        <v>1142</v>
      </c>
      <c r="G379" s="42"/>
      <c r="H379" s="42"/>
      <c r="I379" s="230"/>
      <c r="J379" s="42"/>
      <c r="K379" s="42"/>
      <c r="L379" s="46"/>
      <c r="M379" s="231"/>
      <c r="N379" s="232"/>
      <c r="O379" s="86"/>
      <c r="P379" s="86"/>
      <c r="Q379" s="86"/>
      <c r="R379" s="86"/>
      <c r="S379" s="86"/>
      <c r="T379" s="87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T379" s="19" t="s">
        <v>196</v>
      </c>
      <c r="AU379" s="19" t="s">
        <v>82</v>
      </c>
    </row>
    <row r="380" s="13" customFormat="1">
      <c r="A380" s="13"/>
      <c r="B380" s="233"/>
      <c r="C380" s="234"/>
      <c r="D380" s="235" t="s">
        <v>198</v>
      </c>
      <c r="E380" s="236" t="s">
        <v>19</v>
      </c>
      <c r="F380" s="237" t="s">
        <v>1630</v>
      </c>
      <c r="G380" s="234"/>
      <c r="H380" s="236" t="s">
        <v>19</v>
      </c>
      <c r="I380" s="238"/>
      <c r="J380" s="234"/>
      <c r="K380" s="234"/>
      <c r="L380" s="239"/>
      <c r="M380" s="240"/>
      <c r="N380" s="241"/>
      <c r="O380" s="241"/>
      <c r="P380" s="241"/>
      <c r="Q380" s="241"/>
      <c r="R380" s="241"/>
      <c r="S380" s="241"/>
      <c r="T380" s="24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198</v>
      </c>
      <c r="AU380" s="243" t="s">
        <v>82</v>
      </c>
      <c r="AV380" s="13" t="s">
        <v>80</v>
      </c>
      <c r="AW380" s="13" t="s">
        <v>35</v>
      </c>
      <c r="AX380" s="13" t="s">
        <v>73</v>
      </c>
      <c r="AY380" s="243" t="s">
        <v>188</v>
      </c>
    </row>
    <row r="381" s="14" customFormat="1">
      <c r="A381" s="14"/>
      <c r="B381" s="244"/>
      <c r="C381" s="245"/>
      <c r="D381" s="235" t="s">
        <v>198</v>
      </c>
      <c r="E381" s="246" t="s">
        <v>19</v>
      </c>
      <c r="F381" s="247" t="s">
        <v>1631</v>
      </c>
      <c r="G381" s="245"/>
      <c r="H381" s="248">
        <v>54.950000000000003</v>
      </c>
      <c r="I381" s="249"/>
      <c r="J381" s="245"/>
      <c r="K381" s="245"/>
      <c r="L381" s="250"/>
      <c r="M381" s="251"/>
      <c r="N381" s="252"/>
      <c r="O381" s="252"/>
      <c r="P381" s="252"/>
      <c r="Q381" s="252"/>
      <c r="R381" s="252"/>
      <c r="S381" s="252"/>
      <c r="T381" s="253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4" t="s">
        <v>198</v>
      </c>
      <c r="AU381" s="254" t="s">
        <v>82</v>
      </c>
      <c r="AV381" s="14" t="s">
        <v>82</v>
      </c>
      <c r="AW381" s="14" t="s">
        <v>35</v>
      </c>
      <c r="AX381" s="14" t="s">
        <v>73</v>
      </c>
      <c r="AY381" s="254" t="s">
        <v>188</v>
      </c>
    </row>
    <row r="382" s="14" customFormat="1">
      <c r="A382" s="14"/>
      <c r="B382" s="244"/>
      <c r="C382" s="245"/>
      <c r="D382" s="235" t="s">
        <v>198</v>
      </c>
      <c r="E382" s="246" t="s">
        <v>19</v>
      </c>
      <c r="F382" s="247" t="s">
        <v>747</v>
      </c>
      <c r="G382" s="245"/>
      <c r="H382" s="248">
        <v>1.1479999999999999</v>
      </c>
      <c r="I382" s="249"/>
      <c r="J382" s="245"/>
      <c r="K382" s="245"/>
      <c r="L382" s="250"/>
      <c r="M382" s="251"/>
      <c r="N382" s="252"/>
      <c r="O382" s="252"/>
      <c r="P382" s="252"/>
      <c r="Q382" s="252"/>
      <c r="R382" s="252"/>
      <c r="S382" s="252"/>
      <c r="T382" s="253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4" t="s">
        <v>198</v>
      </c>
      <c r="AU382" s="254" t="s">
        <v>82</v>
      </c>
      <c r="AV382" s="14" t="s">
        <v>82</v>
      </c>
      <c r="AW382" s="14" t="s">
        <v>35</v>
      </c>
      <c r="AX382" s="14" t="s">
        <v>73</v>
      </c>
      <c r="AY382" s="254" t="s">
        <v>188</v>
      </c>
    </row>
    <row r="383" s="14" customFormat="1">
      <c r="A383" s="14"/>
      <c r="B383" s="244"/>
      <c r="C383" s="245"/>
      <c r="D383" s="235" t="s">
        <v>198</v>
      </c>
      <c r="E383" s="246" t="s">
        <v>19</v>
      </c>
      <c r="F383" s="247" t="s">
        <v>1632</v>
      </c>
      <c r="G383" s="245"/>
      <c r="H383" s="248">
        <v>-5.79</v>
      </c>
      <c r="I383" s="249"/>
      <c r="J383" s="245"/>
      <c r="K383" s="245"/>
      <c r="L383" s="250"/>
      <c r="M383" s="251"/>
      <c r="N383" s="252"/>
      <c r="O383" s="252"/>
      <c r="P383" s="252"/>
      <c r="Q383" s="252"/>
      <c r="R383" s="252"/>
      <c r="S383" s="252"/>
      <c r="T383" s="253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4" t="s">
        <v>198</v>
      </c>
      <c r="AU383" s="254" t="s">
        <v>82</v>
      </c>
      <c r="AV383" s="14" t="s">
        <v>82</v>
      </c>
      <c r="AW383" s="14" t="s">
        <v>35</v>
      </c>
      <c r="AX383" s="14" t="s">
        <v>73</v>
      </c>
      <c r="AY383" s="254" t="s">
        <v>188</v>
      </c>
    </row>
    <row r="384" s="13" customFormat="1">
      <c r="A384" s="13"/>
      <c r="B384" s="233"/>
      <c r="C384" s="234"/>
      <c r="D384" s="235" t="s">
        <v>198</v>
      </c>
      <c r="E384" s="236" t="s">
        <v>19</v>
      </c>
      <c r="F384" s="237" t="s">
        <v>1633</v>
      </c>
      <c r="G384" s="234"/>
      <c r="H384" s="236" t="s">
        <v>19</v>
      </c>
      <c r="I384" s="238"/>
      <c r="J384" s="234"/>
      <c r="K384" s="234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198</v>
      </c>
      <c r="AU384" s="243" t="s">
        <v>82</v>
      </c>
      <c r="AV384" s="13" t="s">
        <v>80</v>
      </c>
      <c r="AW384" s="13" t="s">
        <v>35</v>
      </c>
      <c r="AX384" s="13" t="s">
        <v>73</v>
      </c>
      <c r="AY384" s="243" t="s">
        <v>188</v>
      </c>
    </row>
    <row r="385" s="14" customFormat="1">
      <c r="A385" s="14"/>
      <c r="B385" s="244"/>
      <c r="C385" s="245"/>
      <c r="D385" s="235" t="s">
        <v>198</v>
      </c>
      <c r="E385" s="246" t="s">
        <v>19</v>
      </c>
      <c r="F385" s="247" t="s">
        <v>1634</v>
      </c>
      <c r="G385" s="245"/>
      <c r="H385" s="248">
        <v>2.585</v>
      </c>
      <c r="I385" s="249"/>
      <c r="J385" s="245"/>
      <c r="K385" s="245"/>
      <c r="L385" s="250"/>
      <c r="M385" s="251"/>
      <c r="N385" s="252"/>
      <c r="O385" s="252"/>
      <c r="P385" s="252"/>
      <c r="Q385" s="252"/>
      <c r="R385" s="252"/>
      <c r="S385" s="252"/>
      <c r="T385" s="253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4" t="s">
        <v>198</v>
      </c>
      <c r="AU385" s="254" t="s">
        <v>82</v>
      </c>
      <c r="AV385" s="14" t="s">
        <v>82</v>
      </c>
      <c r="AW385" s="14" t="s">
        <v>35</v>
      </c>
      <c r="AX385" s="14" t="s">
        <v>73</v>
      </c>
      <c r="AY385" s="254" t="s">
        <v>188</v>
      </c>
    </row>
    <row r="386" s="14" customFormat="1">
      <c r="A386" s="14"/>
      <c r="B386" s="244"/>
      <c r="C386" s="245"/>
      <c r="D386" s="235" t="s">
        <v>198</v>
      </c>
      <c r="E386" s="246" t="s">
        <v>19</v>
      </c>
      <c r="F386" s="247" t="s">
        <v>1635</v>
      </c>
      <c r="G386" s="245"/>
      <c r="H386" s="248">
        <v>3.5249999999999999</v>
      </c>
      <c r="I386" s="249"/>
      <c r="J386" s="245"/>
      <c r="K386" s="245"/>
      <c r="L386" s="250"/>
      <c r="M386" s="251"/>
      <c r="N386" s="252"/>
      <c r="O386" s="252"/>
      <c r="P386" s="252"/>
      <c r="Q386" s="252"/>
      <c r="R386" s="252"/>
      <c r="S386" s="252"/>
      <c r="T386" s="253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4" t="s">
        <v>198</v>
      </c>
      <c r="AU386" s="254" t="s">
        <v>82</v>
      </c>
      <c r="AV386" s="14" t="s">
        <v>82</v>
      </c>
      <c r="AW386" s="14" t="s">
        <v>35</v>
      </c>
      <c r="AX386" s="14" t="s">
        <v>73</v>
      </c>
      <c r="AY386" s="254" t="s">
        <v>188</v>
      </c>
    </row>
    <row r="387" s="14" customFormat="1">
      <c r="A387" s="14"/>
      <c r="B387" s="244"/>
      <c r="C387" s="245"/>
      <c r="D387" s="235" t="s">
        <v>198</v>
      </c>
      <c r="E387" s="246" t="s">
        <v>19</v>
      </c>
      <c r="F387" s="247" t="s">
        <v>1613</v>
      </c>
      <c r="G387" s="245"/>
      <c r="H387" s="248">
        <v>4.2480000000000002</v>
      </c>
      <c r="I387" s="249"/>
      <c r="J387" s="245"/>
      <c r="K387" s="245"/>
      <c r="L387" s="250"/>
      <c r="M387" s="251"/>
      <c r="N387" s="252"/>
      <c r="O387" s="252"/>
      <c r="P387" s="252"/>
      <c r="Q387" s="252"/>
      <c r="R387" s="252"/>
      <c r="S387" s="252"/>
      <c r="T387" s="253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4" t="s">
        <v>198</v>
      </c>
      <c r="AU387" s="254" t="s">
        <v>82</v>
      </c>
      <c r="AV387" s="14" t="s">
        <v>82</v>
      </c>
      <c r="AW387" s="14" t="s">
        <v>35</v>
      </c>
      <c r="AX387" s="14" t="s">
        <v>73</v>
      </c>
      <c r="AY387" s="254" t="s">
        <v>188</v>
      </c>
    </row>
    <row r="388" s="14" customFormat="1">
      <c r="A388" s="14"/>
      <c r="B388" s="244"/>
      <c r="C388" s="245"/>
      <c r="D388" s="235" t="s">
        <v>198</v>
      </c>
      <c r="E388" s="246" t="s">
        <v>19</v>
      </c>
      <c r="F388" s="247" t="s">
        <v>1613</v>
      </c>
      <c r="G388" s="245"/>
      <c r="H388" s="248">
        <v>4.2480000000000002</v>
      </c>
      <c r="I388" s="249"/>
      <c r="J388" s="245"/>
      <c r="K388" s="245"/>
      <c r="L388" s="250"/>
      <c r="M388" s="251"/>
      <c r="N388" s="252"/>
      <c r="O388" s="252"/>
      <c r="P388" s="252"/>
      <c r="Q388" s="252"/>
      <c r="R388" s="252"/>
      <c r="S388" s="252"/>
      <c r="T388" s="253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4" t="s">
        <v>198</v>
      </c>
      <c r="AU388" s="254" t="s">
        <v>82</v>
      </c>
      <c r="AV388" s="14" t="s">
        <v>82</v>
      </c>
      <c r="AW388" s="14" t="s">
        <v>35</v>
      </c>
      <c r="AX388" s="14" t="s">
        <v>73</v>
      </c>
      <c r="AY388" s="254" t="s">
        <v>188</v>
      </c>
    </row>
    <row r="389" s="15" customFormat="1">
      <c r="A389" s="15"/>
      <c r="B389" s="255"/>
      <c r="C389" s="256"/>
      <c r="D389" s="235" t="s">
        <v>198</v>
      </c>
      <c r="E389" s="257" t="s">
        <v>19</v>
      </c>
      <c r="F389" s="258" t="s">
        <v>229</v>
      </c>
      <c r="G389" s="256"/>
      <c r="H389" s="259">
        <v>64.914000000000001</v>
      </c>
      <c r="I389" s="260"/>
      <c r="J389" s="256"/>
      <c r="K389" s="256"/>
      <c r="L389" s="261"/>
      <c r="M389" s="262"/>
      <c r="N389" s="263"/>
      <c r="O389" s="263"/>
      <c r="P389" s="263"/>
      <c r="Q389" s="263"/>
      <c r="R389" s="263"/>
      <c r="S389" s="263"/>
      <c r="T389" s="264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65" t="s">
        <v>198</v>
      </c>
      <c r="AU389" s="265" t="s">
        <v>82</v>
      </c>
      <c r="AV389" s="15" t="s">
        <v>135</v>
      </c>
      <c r="AW389" s="15" t="s">
        <v>35</v>
      </c>
      <c r="AX389" s="15" t="s">
        <v>80</v>
      </c>
      <c r="AY389" s="265" t="s">
        <v>188</v>
      </c>
    </row>
    <row r="390" s="2" customFormat="1" ht="24.15" customHeight="1">
      <c r="A390" s="40"/>
      <c r="B390" s="41"/>
      <c r="C390" s="215" t="s">
        <v>891</v>
      </c>
      <c r="D390" s="215" t="s">
        <v>190</v>
      </c>
      <c r="E390" s="216" t="s">
        <v>1636</v>
      </c>
      <c r="F390" s="217" t="s">
        <v>1637</v>
      </c>
      <c r="G390" s="218" t="s">
        <v>243</v>
      </c>
      <c r="H390" s="219">
        <v>0.45000000000000001</v>
      </c>
      <c r="I390" s="220"/>
      <c r="J390" s="221">
        <f>ROUND(I390*H390,2)</f>
        <v>0</v>
      </c>
      <c r="K390" s="217" t="s">
        <v>194</v>
      </c>
      <c r="L390" s="46"/>
      <c r="M390" s="222" t="s">
        <v>19</v>
      </c>
      <c r="N390" s="223" t="s">
        <v>44</v>
      </c>
      <c r="O390" s="86"/>
      <c r="P390" s="224">
        <f>O390*H390</f>
        <v>0</v>
      </c>
      <c r="Q390" s="224">
        <v>0.0043800000000000002</v>
      </c>
      <c r="R390" s="224">
        <f>Q390*H390</f>
        <v>0.0019710000000000001</v>
      </c>
      <c r="S390" s="224">
        <v>0</v>
      </c>
      <c r="T390" s="225">
        <f>S390*H390</f>
        <v>0</v>
      </c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R390" s="226" t="s">
        <v>135</v>
      </c>
      <c r="AT390" s="226" t="s">
        <v>190</v>
      </c>
      <c r="AU390" s="226" t="s">
        <v>82</v>
      </c>
      <c r="AY390" s="19" t="s">
        <v>188</v>
      </c>
      <c r="BE390" s="227">
        <f>IF(N390="základní",J390,0)</f>
        <v>0</v>
      </c>
      <c r="BF390" s="227">
        <f>IF(N390="snížená",J390,0)</f>
        <v>0</v>
      </c>
      <c r="BG390" s="227">
        <f>IF(N390="zákl. přenesená",J390,0)</f>
        <v>0</v>
      </c>
      <c r="BH390" s="227">
        <f>IF(N390="sníž. přenesená",J390,0)</f>
        <v>0</v>
      </c>
      <c r="BI390" s="227">
        <f>IF(N390="nulová",J390,0)</f>
        <v>0</v>
      </c>
      <c r="BJ390" s="19" t="s">
        <v>80</v>
      </c>
      <c r="BK390" s="227">
        <f>ROUND(I390*H390,2)</f>
        <v>0</v>
      </c>
      <c r="BL390" s="19" t="s">
        <v>135</v>
      </c>
      <c r="BM390" s="226" t="s">
        <v>1638</v>
      </c>
    </row>
    <row r="391" s="2" customFormat="1">
      <c r="A391" s="40"/>
      <c r="B391" s="41"/>
      <c r="C391" s="42"/>
      <c r="D391" s="228" t="s">
        <v>196</v>
      </c>
      <c r="E391" s="42"/>
      <c r="F391" s="229" t="s">
        <v>1639</v>
      </c>
      <c r="G391" s="42"/>
      <c r="H391" s="42"/>
      <c r="I391" s="230"/>
      <c r="J391" s="42"/>
      <c r="K391" s="42"/>
      <c r="L391" s="46"/>
      <c r="M391" s="231"/>
      <c r="N391" s="232"/>
      <c r="O391" s="86"/>
      <c r="P391" s="86"/>
      <c r="Q391" s="86"/>
      <c r="R391" s="86"/>
      <c r="S391" s="86"/>
      <c r="T391" s="87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T391" s="19" t="s">
        <v>196</v>
      </c>
      <c r="AU391" s="19" t="s">
        <v>82</v>
      </c>
    </row>
    <row r="392" s="13" customFormat="1">
      <c r="A392" s="13"/>
      <c r="B392" s="233"/>
      <c r="C392" s="234"/>
      <c r="D392" s="235" t="s">
        <v>198</v>
      </c>
      <c r="E392" s="236" t="s">
        <v>19</v>
      </c>
      <c r="F392" s="237" t="s">
        <v>1625</v>
      </c>
      <c r="G392" s="234"/>
      <c r="H392" s="236" t="s">
        <v>19</v>
      </c>
      <c r="I392" s="238"/>
      <c r="J392" s="234"/>
      <c r="K392" s="234"/>
      <c r="L392" s="239"/>
      <c r="M392" s="240"/>
      <c r="N392" s="241"/>
      <c r="O392" s="241"/>
      <c r="P392" s="241"/>
      <c r="Q392" s="241"/>
      <c r="R392" s="241"/>
      <c r="S392" s="241"/>
      <c r="T392" s="24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3" t="s">
        <v>198</v>
      </c>
      <c r="AU392" s="243" t="s">
        <v>82</v>
      </c>
      <c r="AV392" s="13" t="s">
        <v>80</v>
      </c>
      <c r="AW392" s="13" t="s">
        <v>35</v>
      </c>
      <c r="AX392" s="13" t="s">
        <v>73</v>
      </c>
      <c r="AY392" s="243" t="s">
        <v>188</v>
      </c>
    </row>
    <row r="393" s="14" customFormat="1">
      <c r="A393" s="14"/>
      <c r="B393" s="244"/>
      <c r="C393" s="245"/>
      <c r="D393" s="235" t="s">
        <v>198</v>
      </c>
      <c r="E393" s="246" t="s">
        <v>19</v>
      </c>
      <c r="F393" s="247" t="s">
        <v>1626</v>
      </c>
      <c r="G393" s="245"/>
      <c r="H393" s="248">
        <v>0.17000000000000001</v>
      </c>
      <c r="I393" s="249"/>
      <c r="J393" s="245"/>
      <c r="K393" s="245"/>
      <c r="L393" s="250"/>
      <c r="M393" s="251"/>
      <c r="N393" s="252"/>
      <c r="O393" s="252"/>
      <c r="P393" s="252"/>
      <c r="Q393" s="252"/>
      <c r="R393" s="252"/>
      <c r="S393" s="252"/>
      <c r="T393" s="25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4" t="s">
        <v>198</v>
      </c>
      <c r="AU393" s="254" t="s">
        <v>82</v>
      </c>
      <c r="AV393" s="14" t="s">
        <v>82</v>
      </c>
      <c r="AW393" s="14" t="s">
        <v>35</v>
      </c>
      <c r="AX393" s="14" t="s">
        <v>73</v>
      </c>
      <c r="AY393" s="254" t="s">
        <v>188</v>
      </c>
    </row>
    <row r="394" s="13" customFormat="1">
      <c r="A394" s="13"/>
      <c r="B394" s="233"/>
      <c r="C394" s="234"/>
      <c r="D394" s="235" t="s">
        <v>198</v>
      </c>
      <c r="E394" s="236" t="s">
        <v>19</v>
      </c>
      <c r="F394" s="237" t="s">
        <v>1627</v>
      </c>
      <c r="G394" s="234"/>
      <c r="H394" s="236" t="s">
        <v>19</v>
      </c>
      <c r="I394" s="238"/>
      <c r="J394" s="234"/>
      <c r="K394" s="234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198</v>
      </c>
      <c r="AU394" s="243" t="s">
        <v>82</v>
      </c>
      <c r="AV394" s="13" t="s">
        <v>80</v>
      </c>
      <c r="AW394" s="13" t="s">
        <v>35</v>
      </c>
      <c r="AX394" s="13" t="s">
        <v>73</v>
      </c>
      <c r="AY394" s="243" t="s">
        <v>188</v>
      </c>
    </row>
    <row r="395" s="14" customFormat="1">
      <c r="A395" s="14"/>
      <c r="B395" s="244"/>
      <c r="C395" s="245"/>
      <c r="D395" s="235" t="s">
        <v>198</v>
      </c>
      <c r="E395" s="246" t="s">
        <v>19</v>
      </c>
      <c r="F395" s="247" t="s">
        <v>1628</v>
      </c>
      <c r="G395" s="245"/>
      <c r="H395" s="248">
        <v>0.28000000000000003</v>
      </c>
      <c r="I395" s="249"/>
      <c r="J395" s="245"/>
      <c r="K395" s="245"/>
      <c r="L395" s="250"/>
      <c r="M395" s="251"/>
      <c r="N395" s="252"/>
      <c r="O395" s="252"/>
      <c r="P395" s="252"/>
      <c r="Q395" s="252"/>
      <c r="R395" s="252"/>
      <c r="S395" s="252"/>
      <c r="T395" s="253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4" t="s">
        <v>198</v>
      </c>
      <c r="AU395" s="254" t="s">
        <v>82</v>
      </c>
      <c r="AV395" s="14" t="s">
        <v>82</v>
      </c>
      <c r="AW395" s="14" t="s">
        <v>35</v>
      </c>
      <c r="AX395" s="14" t="s">
        <v>73</v>
      </c>
      <c r="AY395" s="254" t="s">
        <v>188</v>
      </c>
    </row>
    <row r="396" s="15" customFormat="1">
      <c r="A396" s="15"/>
      <c r="B396" s="255"/>
      <c r="C396" s="256"/>
      <c r="D396" s="235" t="s">
        <v>198</v>
      </c>
      <c r="E396" s="257" t="s">
        <v>19</v>
      </c>
      <c r="F396" s="258" t="s">
        <v>229</v>
      </c>
      <c r="G396" s="256"/>
      <c r="H396" s="259">
        <v>0.45000000000000007</v>
      </c>
      <c r="I396" s="260"/>
      <c r="J396" s="256"/>
      <c r="K396" s="256"/>
      <c r="L396" s="261"/>
      <c r="M396" s="262"/>
      <c r="N396" s="263"/>
      <c r="O396" s="263"/>
      <c r="P396" s="263"/>
      <c r="Q396" s="263"/>
      <c r="R396" s="263"/>
      <c r="S396" s="263"/>
      <c r="T396" s="264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65" t="s">
        <v>198</v>
      </c>
      <c r="AU396" s="265" t="s">
        <v>82</v>
      </c>
      <c r="AV396" s="15" t="s">
        <v>135</v>
      </c>
      <c r="AW396" s="15" t="s">
        <v>35</v>
      </c>
      <c r="AX396" s="15" t="s">
        <v>80</v>
      </c>
      <c r="AY396" s="265" t="s">
        <v>188</v>
      </c>
    </row>
    <row r="397" s="2" customFormat="1" ht="21.75" customHeight="1">
      <c r="A397" s="40"/>
      <c r="B397" s="41"/>
      <c r="C397" s="215" t="s">
        <v>896</v>
      </c>
      <c r="D397" s="215" t="s">
        <v>190</v>
      </c>
      <c r="E397" s="216" t="s">
        <v>1640</v>
      </c>
      <c r="F397" s="217" t="s">
        <v>1641</v>
      </c>
      <c r="G397" s="218" t="s">
        <v>243</v>
      </c>
      <c r="H397" s="219">
        <v>0.45000000000000001</v>
      </c>
      <c r="I397" s="220"/>
      <c r="J397" s="221">
        <f>ROUND(I397*H397,2)</f>
        <v>0</v>
      </c>
      <c r="K397" s="217" t="s">
        <v>194</v>
      </c>
      <c r="L397" s="46"/>
      <c r="M397" s="222" t="s">
        <v>19</v>
      </c>
      <c r="N397" s="223" t="s">
        <v>44</v>
      </c>
      <c r="O397" s="86"/>
      <c r="P397" s="224">
        <f>O397*H397</f>
        <v>0</v>
      </c>
      <c r="Q397" s="224">
        <v>0.0040000000000000001</v>
      </c>
      <c r="R397" s="224">
        <f>Q397*H397</f>
        <v>0.0018000000000000002</v>
      </c>
      <c r="S397" s="224">
        <v>0</v>
      </c>
      <c r="T397" s="225">
        <f>S397*H397</f>
        <v>0</v>
      </c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R397" s="226" t="s">
        <v>135</v>
      </c>
      <c r="AT397" s="226" t="s">
        <v>190</v>
      </c>
      <c r="AU397" s="226" t="s">
        <v>82</v>
      </c>
      <c r="AY397" s="19" t="s">
        <v>188</v>
      </c>
      <c r="BE397" s="227">
        <f>IF(N397="základní",J397,0)</f>
        <v>0</v>
      </c>
      <c r="BF397" s="227">
        <f>IF(N397="snížená",J397,0)</f>
        <v>0</v>
      </c>
      <c r="BG397" s="227">
        <f>IF(N397="zákl. přenesená",J397,0)</f>
        <v>0</v>
      </c>
      <c r="BH397" s="227">
        <f>IF(N397="sníž. přenesená",J397,0)</f>
        <v>0</v>
      </c>
      <c r="BI397" s="227">
        <f>IF(N397="nulová",J397,0)</f>
        <v>0</v>
      </c>
      <c r="BJ397" s="19" t="s">
        <v>80</v>
      </c>
      <c r="BK397" s="227">
        <f>ROUND(I397*H397,2)</f>
        <v>0</v>
      </c>
      <c r="BL397" s="19" t="s">
        <v>135</v>
      </c>
      <c r="BM397" s="226" t="s">
        <v>1330</v>
      </c>
    </row>
    <row r="398" s="2" customFormat="1">
      <c r="A398" s="40"/>
      <c r="B398" s="41"/>
      <c r="C398" s="42"/>
      <c r="D398" s="228" t="s">
        <v>196</v>
      </c>
      <c r="E398" s="42"/>
      <c r="F398" s="229" t="s">
        <v>1642</v>
      </c>
      <c r="G398" s="42"/>
      <c r="H398" s="42"/>
      <c r="I398" s="230"/>
      <c r="J398" s="42"/>
      <c r="K398" s="42"/>
      <c r="L398" s="46"/>
      <c r="M398" s="231"/>
      <c r="N398" s="232"/>
      <c r="O398" s="86"/>
      <c r="P398" s="86"/>
      <c r="Q398" s="86"/>
      <c r="R398" s="86"/>
      <c r="S398" s="86"/>
      <c r="T398" s="87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T398" s="19" t="s">
        <v>196</v>
      </c>
      <c r="AU398" s="19" t="s">
        <v>82</v>
      </c>
    </row>
    <row r="399" s="13" customFormat="1">
      <c r="A399" s="13"/>
      <c r="B399" s="233"/>
      <c r="C399" s="234"/>
      <c r="D399" s="235" t="s">
        <v>198</v>
      </c>
      <c r="E399" s="236" t="s">
        <v>19</v>
      </c>
      <c r="F399" s="237" t="s">
        <v>1625</v>
      </c>
      <c r="G399" s="234"/>
      <c r="H399" s="236" t="s">
        <v>19</v>
      </c>
      <c r="I399" s="238"/>
      <c r="J399" s="234"/>
      <c r="K399" s="234"/>
      <c r="L399" s="239"/>
      <c r="M399" s="240"/>
      <c r="N399" s="241"/>
      <c r="O399" s="241"/>
      <c r="P399" s="241"/>
      <c r="Q399" s="241"/>
      <c r="R399" s="241"/>
      <c r="S399" s="241"/>
      <c r="T399" s="24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3" t="s">
        <v>198</v>
      </c>
      <c r="AU399" s="243" t="s">
        <v>82</v>
      </c>
      <c r="AV399" s="13" t="s">
        <v>80</v>
      </c>
      <c r="AW399" s="13" t="s">
        <v>35</v>
      </c>
      <c r="AX399" s="13" t="s">
        <v>73</v>
      </c>
      <c r="AY399" s="243" t="s">
        <v>188</v>
      </c>
    </row>
    <row r="400" s="14" customFormat="1">
      <c r="A400" s="14"/>
      <c r="B400" s="244"/>
      <c r="C400" s="245"/>
      <c r="D400" s="235" t="s">
        <v>198</v>
      </c>
      <c r="E400" s="246" t="s">
        <v>19</v>
      </c>
      <c r="F400" s="247" t="s">
        <v>1626</v>
      </c>
      <c r="G400" s="245"/>
      <c r="H400" s="248">
        <v>0.17000000000000001</v>
      </c>
      <c r="I400" s="249"/>
      <c r="J400" s="245"/>
      <c r="K400" s="245"/>
      <c r="L400" s="250"/>
      <c r="M400" s="251"/>
      <c r="N400" s="252"/>
      <c r="O400" s="252"/>
      <c r="P400" s="252"/>
      <c r="Q400" s="252"/>
      <c r="R400" s="252"/>
      <c r="S400" s="252"/>
      <c r="T400" s="253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4" t="s">
        <v>198</v>
      </c>
      <c r="AU400" s="254" t="s">
        <v>82</v>
      </c>
      <c r="AV400" s="14" t="s">
        <v>82</v>
      </c>
      <c r="AW400" s="14" t="s">
        <v>35</v>
      </c>
      <c r="AX400" s="14" t="s">
        <v>73</v>
      </c>
      <c r="AY400" s="254" t="s">
        <v>188</v>
      </c>
    </row>
    <row r="401" s="13" customFormat="1">
      <c r="A401" s="13"/>
      <c r="B401" s="233"/>
      <c r="C401" s="234"/>
      <c r="D401" s="235" t="s">
        <v>198</v>
      </c>
      <c r="E401" s="236" t="s">
        <v>19</v>
      </c>
      <c r="F401" s="237" t="s">
        <v>1627</v>
      </c>
      <c r="G401" s="234"/>
      <c r="H401" s="236" t="s">
        <v>19</v>
      </c>
      <c r="I401" s="238"/>
      <c r="J401" s="234"/>
      <c r="K401" s="234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198</v>
      </c>
      <c r="AU401" s="243" t="s">
        <v>82</v>
      </c>
      <c r="AV401" s="13" t="s">
        <v>80</v>
      </c>
      <c r="AW401" s="13" t="s">
        <v>35</v>
      </c>
      <c r="AX401" s="13" t="s">
        <v>73</v>
      </c>
      <c r="AY401" s="243" t="s">
        <v>188</v>
      </c>
    </row>
    <row r="402" s="14" customFormat="1">
      <c r="A402" s="14"/>
      <c r="B402" s="244"/>
      <c r="C402" s="245"/>
      <c r="D402" s="235" t="s">
        <v>198</v>
      </c>
      <c r="E402" s="246" t="s">
        <v>19</v>
      </c>
      <c r="F402" s="247" t="s">
        <v>1628</v>
      </c>
      <c r="G402" s="245"/>
      <c r="H402" s="248">
        <v>0.28000000000000003</v>
      </c>
      <c r="I402" s="249"/>
      <c r="J402" s="245"/>
      <c r="K402" s="245"/>
      <c r="L402" s="250"/>
      <c r="M402" s="251"/>
      <c r="N402" s="252"/>
      <c r="O402" s="252"/>
      <c r="P402" s="252"/>
      <c r="Q402" s="252"/>
      <c r="R402" s="252"/>
      <c r="S402" s="252"/>
      <c r="T402" s="253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4" t="s">
        <v>198</v>
      </c>
      <c r="AU402" s="254" t="s">
        <v>82</v>
      </c>
      <c r="AV402" s="14" t="s">
        <v>82</v>
      </c>
      <c r="AW402" s="14" t="s">
        <v>35</v>
      </c>
      <c r="AX402" s="14" t="s">
        <v>73</v>
      </c>
      <c r="AY402" s="254" t="s">
        <v>188</v>
      </c>
    </row>
    <row r="403" s="15" customFormat="1">
      <c r="A403" s="15"/>
      <c r="B403" s="255"/>
      <c r="C403" s="256"/>
      <c r="D403" s="235" t="s">
        <v>198</v>
      </c>
      <c r="E403" s="257" t="s">
        <v>19</v>
      </c>
      <c r="F403" s="258" t="s">
        <v>229</v>
      </c>
      <c r="G403" s="256"/>
      <c r="H403" s="259">
        <v>0.45000000000000007</v>
      </c>
      <c r="I403" s="260"/>
      <c r="J403" s="256"/>
      <c r="K403" s="256"/>
      <c r="L403" s="261"/>
      <c r="M403" s="262"/>
      <c r="N403" s="263"/>
      <c r="O403" s="263"/>
      <c r="P403" s="263"/>
      <c r="Q403" s="263"/>
      <c r="R403" s="263"/>
      <c r="S403" s="263"/>
      <c r="T403" s="264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65" t="s">
        <v>198</v>
      </c>
      <c r="AU403" s="265" t="s">
        <v>82</v>
      </c>
      <c r="AV403" s="15" t="s">
        <v>135</v>
      </c>
      <c r="AW403" s="15" t="s">
        <v>35</v>
      </c>
      <c r="AX403" s="15" t="s">
        <v>80</v>
      </c>
      <c r="AY403" s="265" t="s">
        <v>188</v>
      </c>
    </row>
    <row r="404" s="2" customFormat="1" ht="24.15" customHeight="1">
      <c r="A404" s="40"/>
      <c r="B404" s="41"/>
      <c r="C404" s="215" t="s">
        <v>901</v>
      </c>
      <c r="D404" s="215" t="s">
        <v>190</v>
      </c>
      <c r="E404" s="216" t="s">
        <v>1148</v>
      </c>
      <c r="F404" s="217" t="s">
        <v>1149</v>
      </c>
      <c r="G404" s="218" t="s">
        <v>243</v>
      </c>
      <c r="H404" s="219">
        <v>65.058000000000007</v>
      </c>
      <c r="I404" s="220"/>
      <c r="J404" s="221">
        <f>ROUND(I404*H404,2)</f>
        <v>0</v>
      </c>
      <c r="K404" s="217" t="s">
        <v>194</v>
      </c>
      <c r="L404" s="46"/>
      <c r="M404" s="222" t="s">
        <v>19</v>
      </c>
      <c r="N404" s="223" t="s">
        <v>44</v>
      </c>
      <c r="O404" s="86"/>
      <c r="P404" s="224">
        <f>O404*H404</f>
        <v>0</v>
      </c>
      <c r="Q404" s="224">
        <v>0.0040000000000000001</v>
      </c>
      <c r="R404" s="224">
        <f>Q404*H404</f>
        <v>0.26023200000000002</v>
      </c>
      <c r="S404" s="224">
        <v>0</v>
      </c>
      <c r="T404" s="225">
        <f>S404*H404</f>
        <v>0</v>
      </c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R404" s="226" t="s">
        <v>135</v>
      </c>
      <c r="AT404" s="226" t="s">
        <v>190</v>
      </c>
      <c r="AU404" s="226" t="s">
        <v>82</v>
      </c>
      <c r="AY404" s="19" t="s">
        <v>188</v>
      </c>
      <c r="BE404" s="227">
        <f>IF(N404="základní",J404,0)</f>
        <v>0</v>
      </c>
      <c r="BF404" s="227">
        <f>IF(N404="snížená",J404,0)</f>
        <v>0</v>
      </c>
      <c r="BG404" s="227">
        <f>IF(N404="zákl. přenesená",J404,0)</f>
        <v>0</v>
      </c>
      <c r="BH404" s="227">
        <f>IF(N404="sníž. přenesená",J404,0)</f>
        <v>0</v>
      </c>
      <c r="BI404" s="227">
        <f>IF(N404="nulová",J404,0)</f>
        <v>0</v>
      </c>
      <c r="BJ404" s="19" t="s">
        <v>80</v>
      </c>
      <c r="BK404" s="227">
        <f>ROUND(I404*H404,2)</f>
        <v>0</v>
      </c>
      <c r="BL404" s="19" t="s">
        <v>135</v>
      </c>
      <c r="BM404" s="226" t="s">
        <v>1335</v>
      </c>
    </row>
    <row r="405" s="2" customFormat="1">
      <c r="A405" s="40"/>
      <c r="B405" s="41"/>
      <c r="C405" s="42"/>
      <c r="D405" s="228" t="s">
        <v>196</v>
      </c>
      <c r="E405" s="42"/>
      <c r="F405" s="229" t="s">
        <v>1151</v>
      </c>
      <c r="G405" s="42"/>
      <c r="H405" s="42"/>
      <c r="I405" s="230"/>
      <c r="J405" s="42"/>
      <c r="K405" s="42"/>
      <c r="L405" s="46"/>
      <c r="M405" s="231"/>
      <c r="N405" s="232"/>
      <c r="O405" s="86"/>
      <c r="P405" s="86"/>
      <c r="Q405" s="86"/>
      <c r="R405" s="86"/>
      <c r="S405" s="86"/>
      <c r="T405" s="87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T405" s="19" t="s">
        <v>196</v>
      </c>
      <c r="AU405" s="19" t="s">
        <v>82</v>
      </c>
    </row>
    <row r="406" s="13" customFormat="1">
      <c r="A406" s="13"/>
      <c r="B406" s="233"/>
      <c r="C406" s="234"/>
      <c r="D406" s="235" t="s">
        <v>198</v>
      </c>
      <c r="E406" s="236" t="s">
        <v>19</v>
      </c>
      <c r="F406" s="237" t="s">
        <v>1630</v>
      </c>
      <c r="G406" s="234"/>
      <c r="H406" s="236" t="s">
        <v>19</v>
      </c>
      <c r="I406" s="238"/>
      <c r="J406" s="234"/>
      <c r="K406" s="234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198</v>
      </c>
      <c r="AU406" s="243" t="s">
        <v>82</v>
      </c>
      <c r="AV406" s="13" t="s">
        <v>80</v>
      </c>
      <c r="AW406" s="13" t="s">
        <v>35</v>
      </c>
      <c r="AX406" s="13" t="s">
        <v>73</v>
      </c>
      <c r="AY406" s="243" t="s">
        <v>188</v>
      </c>
    </row>
    <row r="407" s="14" customFormat="1">
      <c r="A407" s="14"/>
      <c r="B407" s="244"/>
      <c r="C407" s="245"/>
      <c r="D407" s="235" t="s">
        <v>198</v>
      </c>
      <c r="E407" s="246" t="s">
        <v>19</v>
      </c>
      <c r="F407" s="247" t="s">
        <v>1552</v>
      </c>
      <c r="G407" s="245"/>
      <c r="H407" s="248">
        <v>55.299999999999997</v>
      </c>
      <c r="I407" s="249"/>
      <c r="J407" s="245"/>
      <c r="K407" s="245"/>
      <c r="L407" s="250"/>
      <c r="M407" s="251"/>
      <c r="N407" s="252"/>
      <c r="O407" s="252"/>
      <c r="P407" s="252"/>
      <c r="Q407" s="252"/>
      <c r="R407" s="252"/>
      <c r="S407" s="252"/>
      <c r="T407" s="253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4" t="s">
        <v>198</v>
      </c>
      <c r="AU407" s="254" t="s">
        <v>82</v>
      </c>
      <c r="AV407" s="14" t="s">
        <v>82</v>
      </c>
      <c r="AW407" s="14" t="s">
        <v>35</v>
      </c>
      <c r="AX407" s="14" t="s">
        <v>73</v>
      </c>
      <c r="AY407" s="254" t="s">
        <v>188</v>
      </c>
    </row>
    <row r="408" s="14" customFormat="1">
      <c r="A408" s="14"/>
      <c r="B408" s="244"/>
      <c r="C408" s="245"/>
      <c r="D408" s="235" t="s">
        <v>198</v>
      </c>
      <c r="E408" s="246" t="s">
        <v>19</v>
      </c>
      <c r="F408" s="247" t="s">
        <v>747</v>
      </c>
      <c r="G408" s="245"/>
      <c r="H408" s="248">
        <v>1.1479999999999999</v>
      </c>
      <c r="I408" s="249"/>
      <c r="J408" s="245"/>
      <c r="K408" s="245"/>
      <c r="L408" s="250"/>
      <c r="M408" s="251"/>
      <c r="N408" s="252"/>
      <c r="O408" s="252"/>
      <c r="P408" s="252"/>
      <c r="Q408" s="252"/>
      <c r="R408" s="252"/>
      <c r="S408" s="252"/>
      <c r="T408" s="253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4" t="s">
        <v>198</v>
      </c>
      <c r="AU408" s="254" t="s">
        <v>82</v>
      </c>
      <c r="AV408" s="14" t="s">
        <v>82</v>
      </c>
      <c r="AW408" s="14" t="s">
        <v>35</v>
      </c>
      <c r="AX408" s="14" t="s">
        <v>73</v>
      </c>
      <c r="AY408" s="254" t="s">
        <v>188</v>
      </c>
    </row>
    <row r="409" s="14" customFormat="1">
      <c r="A409" s="14"/>
      <c r="B409" s="244"/>
      <c r="C409" s="245"/>
      <c r="D409" s="235" t="s">
        <v>198</v>
      </c>
      <c r="E409" s="246" t="s">
        <v>19</v>
      </c>
      <c r="F409" s="247" t="s">
        <v>1632</v>
      </c>
      <c r="G409" s="245"/>
      <c r="H409" s="248">
        <v>-5.79</v>
      </c>
      <c r="I409" s="249"/>
      <c r="J409" s="245"/>
      <c r="K409" s="245"/>
      <c r="L409" s="250"/>
      <c r="M409" s="251"/>
      <c r="N409" s="252"/>
      <c r="O409" s="252"/>
      <c r="P409" s="252"/>
      <c r="Q409" s="252"/>
      <c r="R409" s="252"/>
      <c r="S409" s="252"/>
      <c r="T409" s="253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4" t="s">
        <v>198</v>
      </c>
      <c r="AU409" s="254" t="s">
        <v>82</v>
      </c>
      <c r="AV409" s="14" t="s">
        <v>82</v>
      </c>
      <c r="AW409" s="14" t="s">
        <v>35</v>
      </c>
      <c r="AX409" s="14" t="s">
        <v>73</v>
      </c>
      <c r="AY409" s="254" t="s">
        <v>188</v>
      </c>
    </row>
    <row r="410" s="13" customFormat="1">
      <c r="A410" s="13"/>
      <c r="B410" s="233"/>
      <c r="C410" s="234"/>
      <c r="D410" s="235" t="s">
        <v>198</v>
      </c>
      <c r="E410" s="236" t="s">
        <v>19</v>
      </c>
      <c r="F410" s="237" t="s">
        <v>1630</v>
      </c>
      <c r="G410" s="234"/>
      <c r="H410" s="236" t="s">
        <v>19</v>
      </c>
      <c r="I410" s="238"/>
      <c r="J410" s="234"/>
      <c r="K410" s="234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198</v>
      </c>
      <c r="AU410" s="243" t="s">
        <v>82</v>
      </c>
      <c r="AV410" s="13" t="s">
        <v>80</v>
      </c>
      <c r="AW410" s="13" t="s">
        <v>35</v>
      </c>
      <c r="AX410" s="13" t="s">
        <v>73</v>
      </c>
      <c r="AY410" s="243" t="s">
        <v>188</v>
      </c>
    </row>
    <row r="411" s="14" customFormat="1">
      <c r="A411" s="14"/>
      <c r="B411" s="244"/>
      <c r="C411" s="245"/>
      <c r="D411" s="235" t="s">
        <v>198</v>
      </c>
      <c r="E411" s="246" t="s">
        <v>19</v>
      </c>
      <c r="F411" s="247" t="s">
        <v>1643</v>
      </c>
      <c r="G411" s="245"/>
      <c r="H411" s="248">
        <v>2.8799999999999999</v>
      </c>
      <c r="I411" s="249"/>
      <c r="J411" s="245"/>
      <c r="K411" s="245"/>
      <c r="L411" s="250"/>
      <c r="M411" s="251"/>
      <c r="N411" s="252"/>
      <c r="O411" s="252"/>
      <c r="P411" s="252"/>
      <c r="Q411" s="252"/>
      <c r="R411" s="252"/>
      <c r="S411" s="252"/>
      <c r="T411" s="253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4" t="s">
        <v>198</v>
      </c>
      <c r="AU411" s="254" t="s">
        <v>82</v>
      </c>
      <c r="AV411" s="14" t="s">
        <v>82</v>
      </c>
      <c r="AW411" s="14" t="s">
        <v>35</v>
      </c>
      <c r="AX411" s="14" t="s">
        <v>73</v>
      </c>
      <c r="AY411" s="254" t="s">
        <v>188</v>
      </c>
    </row>
    <row r="412" s="14" customFormat="1">
      <c r="A412" s="14"/>
      <c r="B412" s="244"/>
      <c r="C412" s="245"/>
      <c r="D412" s="235" t="s">
        <v>198</v>
      </c>
      <c r="E412" s="246" t="s">
        <v>19</v>
      </c>
      <c r="F412" s="247" t="s">
        <v>1644</v>
      </c>
      <c r="G412" s="245"/>
      <c r="H412" s="248">
        <v>3.024</v>
      </c>
      <c r="I412" s="249"/>
      <c r="J412" s="245"/>
      <c r="K412" s="245"/>
      <c r="L412" s="250"/>
      <c r="M412" s="251"/>
      <c r="N412" s="252"/>
      <c r="O412" s="252"/>
      <c r="P412" s="252"/>
      <c r="Q412" s="252"/>
      <c r="R412" s="252"/>
      <c r="S412" s="252"/>
      <c r="T412" s="253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4" t="s">
        <v>198</v>
      </c>
      <c r="AU412" s="254" t="s">
        <v>82</v>
      </c>
      <c r="AV412" s="14" t="s">
        <v>82</v>
      </c>
      <c r="AW412" s="14" t="s">
        <v>35</v>
      </c>
      <c r="AX412" s="14" t="s">
        <v>73</v>
      </c>
      <c r="AY412" s="254" t="s">
        <v>188</v>
      </c>
    </row>
    <row r="413" s="14" customFormat="1">
      <c r="A413" s="14"/>
      <c r="B413" s="244"/>
      <c r="C413" s="245"/>
      <c r="D413" s="235" t="s">
        <v>198</v>
      </c>
      <c r="E413" s="246" t="s">
        <v>19</v>
      </c>
      <c r="F413" s="247" t="s">
        <v>1613</v>
      </c>
      <c r="G413" s="245"/>
      <c r="H413" s="248">
        <v>4.2480000000000002</v>
      </c>
      <c r="I413" s="249"/>
      <c r="J413" s="245"/>
      <c r="K413" s="245"/>
      <c r="L413" s="250"/>
      <c r="M413" s="251"/>
      <c r="N413" s="252"/>
      <c r="O413" s="252"/>
      <c r="P413" s="252"/>
      <c r="Q413" s="252"/>
      <c r="R413" s="252"/>
      <c r="S413" s="252"/>
      <c r="T413" s="253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4" t="s">
        <v>198</v>
      </c>
      <c r="AU413" s="254" t="s">
        <v>82</v>
      </c>
      <c r="AV413" s="14" t="s">
        <v>82</v>
      </c>
      <c r="AW413" s="14" t="s">
        <v>35</v>
      </c>
      <c r="AX413" s="14" t="s">
        <v>73</v>
      </c>
      <c r="AY413" s="254" t="s">
        <v>188</v>
      </c>
    </row>
    <row r="414" s="14" customFormat="1">
      <c r="A414" s="14"/>
      <c r="B414" s="244"/>
      <c r="C414" s="245"/>
      <c r="D414" s="235" t="s">
        <v>198</v>
      </c>
      <c r="E414" s="246" t="s">
        <v>19</v>
      </c>
      <c r="F414" s="247" t="s">
        <v>1613</v>
      </c>
      <c r="G414" s="245"/>
      <c r="H414" s="248">
        <v>4.2480000000000002</v>
      </c>
      <c r="I414" s="249"/>
      <c r="J414" s="245"/>
      <c r="K414" s="245"/>
      <c r="L414" s="250"/>
      <c r="M414" s="251"/>
      <c r="N414" s="252"/>
      <c r="O414" s="252"/>
      <c r="P414" s="252"/>
      <c r="Q414" s="252"/>
      <c r="R414" s="252"/>
      <c r="S414" s="252"/>
      <c r="T414" s="253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4" t="s">
        <v>198</v>
      </c>
      <c r="AU414" s="254" t="s">
        <v>82</v>
      </c>
      <c r="AV414" s="14" t="s">
        <v>82</v>
      </c>
      <c r="AW414" s="14" t="s">
        <v>35</v>
      </c>
      <c r="AX414" s="14" t="s">
        <v>73</v>
      </c>
      <c r="AY414" s="254" t="s">
        <v>188</v>
      </c>
    </row>
    <row r="415" s="15" customFormat="1">
      <c r="A415" s="15"/>
      <c r="B415" s="255"/>
      <c r="C415" s="256"/>
      <c r="D415" s="235" t="s">
        <v>198</v>
      </c>
      <c r="E415" s="257" t="s">
        <v>19</v>
      </c>
      <c r="F415" s="258" t="s">
        <v>229</v>
      </c>
      <c r="G415" s="256"/>
      <c r="H415" s="259">
        <v>65.058000000000007</v>
      </c>
      <c r="I415" s="260"/>
      <c r="J415" s="256"/>
      <c r="K415" s="256"/>
      <c r="L415" s="261"/>
      <c r="M415" s="262"/>
      <c r="N415" s="263"/>
      <c r="O415" s="263"/>
      <c r="P415" s="263"/>
      <c r="Q415" s="263"/>
      <c r="R415" s="263"/>
      <c r="S415" s="263"/>
      <c r="T415" s="264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T415" s="265" t="s">
        <v>198</v>
      </c>
      <c r="AU415" s="265" t="s">
        <v>82</v>
      </c>
      <c r="AV415" s="15" t="s">
        <v>135</v>
      </c>
      <c r="AW415" s="15" t="s">
        <v>35</v>
      </c>
      <c r="AX415" s="15" t="s">
        <v>80</v>
      </c>
      <c r="AY415" s="265" t="s">
        <v>188</v>
      </c>
    </row>
    <row r="416" s="2" customFormat="1" ht="16.5" customHeight="1">
      <c r="A416" s="40"/>
      <c r="B416" s="41"/>
      <c r="C416" s="215" t="s">
        <v>907</v>
      </c>
      <c r="D416" s="215" t="s">
        <v>190</v>
      </c>
      <c r="E416" s="216" t="s">
        <v>1152</v>
      </c>
      <c r="F416" s="217" t="s">
        <v>1153</v>
      </c>
      <c r="G416" s="218" t="s">
        <v>243</v>
      </c>
      <c r="H416" s="219">
        <v>316.52100000000002</v>
      </c>
      <c r="I416" s="220"/>
      <c r="J416" s="221">
        <f>ROUND(I416*H416,2)</f>
        <v>0</v>
      </c>
      <c r="K416" s="217" t="s">
        <v>194</v>
      </c>
      <c r="L416" s="46"/>
      <c r="M416" s="222" t="s">
        <v>19</v>
      </c>
      <c r="N416" s="223" t="s">
        <v>44</v>
      </c>
      <c r="O416" s="86"/>
      <c r="P416" s="224">
        <f>O416*H416</f>
        <v>0</v>
      </c>
      <c r="Q416" s="224">
        <v>0.00025999999999999998</v>
      </c>
      <c r="R416" s="224">
        <f>Q416*H416</f>
        <v>0.082295460000000001</v>
      </c>
      <c r="S416" s="224">
        <v>0</v>
      </c>
      <c r="T416" s="225">
        <f>S416*H416</f>
        <v>0</v>
      </c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R416" s="226" t="s">
        <v>135</v>
      </c>
      <c r="AT416" s="226" t="s">
        <v>190</v>
      </c>
      <c r="AU416" s="226" t="s">
        <v>82</v>
      </c>
      <c r="AY416" s="19" t="s">
        <v>188</v>
      </c>
      <c r="BE416" s="227">
        <f>IF(N416="základní",J416,0)</f>
        <v>0</v>
      </c>
      <c r="BF416" s="227">
        <f>IF(N416="snížená",J416,0)</f>
        <v>0</v>
      </c>
      <c r="BG416" s="227">
        <f>IF(N416="zákl. přenesená",J416,0)</f>
        <v>0</v>
      </c>
      <c r="BH416" s="227">
        <f>IF(N416="sníž. přenesená",J416,0)</f>
        <v>0</v>
      </c>
      <c r="BI416" s="227">
        <f>IF(N416="nulová",J416,0)</f>
        <v>0</v>
      </c>
      <c r="BJ416" s="19" t="s">
        <v>80</v>
      </c>
      <c r="BK416" s="227">
        <f>ROUND(I416*H416,2)</f>
        <v>0</v>
      </c>
      <c r="BL416" s="19" t="s">
        <v>135</v>
      </c>
      <c r="BM416" s="226" t="s">
        <v>1645</v>
      </c>
    </row>
    <row r="417" s="2" customFormat="1">
      <c r="A417" s="40"/>
      <c r="B417" s="41"/>
      <c r="C417" s="42"/>
      <c r="D417" s="228" t="s">
        <v>196</v>
      </c>
      <c r="E417" s="42"/>
      <c r="F417" s="229" t="s">
        <v>1155</v>
      </c>
      <c r="G417" s="42"/>
      <c r="H417" s="42"/>
      <c r="I417" s="230"/>
      <c r="J417" s="42"/>
      <c r="K417" s="42"/>
      <c r="L417" s="46"/>
      <c r="M417" s="231"/>
      <c r="N417" s="232"/>
      <c r="O417" s="86"/>
      <c r="P417" s="86"/>
      <c r="Q417" s="86"/>
      <c r="R417" s="86"/>
      <c r="S417" s="86"/>
      <c r="T417" s="87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T417" s="19" t="s">
        <v>196</v>
      </c>
      <c r="AU417" s="19" t="s">
        <v>82</v>
      </c>
    </row>
    <row r="418" s="13" customFormat="1">
      <c r="A418" s="13"/>
      <c r="B418" s="233"/>
      <c r="C418" s="234"/>
      <c r="D418" s="235" t="s">
        <v>198</v>
      </c>
      <c r="E418" s="236" t="s">
        <v>19</v>
      </c>
      <c r="F418" s="237" t="s">
        <v>1519</v>
      </c>
      <c r="G418" s="234"/>
      <c r="H418" s="236" t="s">
        <v>19</v>
      </c>
      <c r="I418" s="238"/>
      <c r="J418" s="234"/>
      <c r="K418" s="234"/>
      <c r="L418" s="239"/>
      <c r="M418" s="240"/>
      <c r="N418" s="241"/>
      <c r="O418" s="241"/>
      <c r="P418" s="241"/>
      <c r="Q418" s="241"/>
      <c r="R418" s="241"/>
      <c r="S418" s="241"/>
      <c r="T418" s="24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198</v>
      </c>
      <c r="AU418" s="243" t="s">
        <v>82</v>
      </c>
      <c r="AV418" s="13" t="s">
        <v>80</v>
      </c>
      <c r="AW418" s="13" t="s">
        <v>35</v>
      </c>
      <c r="AX418" s="13" t="s">
        <v>73</v>
      </c>
      <c r="AY418" s="243" t="s">
        <v>188</v>
      </c>
    </row>
    <row r="419" s="13" customFormat="1">
      <c r="A419" s="13"/>
      <c r="B419" s="233"/>
      <c r="C419" s="234"/>
      <c r="D419" s="235" t="s">
        <v>198</v>
      </c>
      <c r="E419" s="236" t="s">
        <v>19</v>
      </c>
      <c r="F419" s="237" t="s">
        <v>1646</v>
      </c>
      <c r="G419" s="234"/>
      <c r="H419" s="236" t="s">
        <v>19</v>
      </c>
      <c r="I419" s="238"/>
      <c r="J419" s="234"/>
      <c r="K419" s="234"/>
      <c r="L419" s="239"/>
      <c r="M419" s="240"/>
      <c r="N419" s="241"/>
      <c r="O419" s="241"/>
      <c r="P419" s="241"/>
      <c r="Q419" s="241"/>
      <c r="R419" s="241"/>
      <c r="S419" s="241"/>
      <c r="T419" s="24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198</v>
      </c>
      <c r="AU419" s="243" t="s">
        <v>82</v>
      </c>
      <c r="AV419" s="13" t="s">
        <v>80</v>
      </c>
      <c r="AW419" s="13" t="s">
        <v>35</v>
      </c>
      <c r="AX419" s="13" t="s">
        <v>73</v>
      </c>
      <c r="AY419" s="243" t="s">
        <v>188</v>
      </c>
    </row>
    <row r="420" s="14" customFormat="1">
      <c r="A420" s="14"/>
      <c r="B420" s="244"/>
      <c r="C420" s="245"/>
      <c r="D420" s="235" t="s">
        <v>198</v>
      </c>
      <c r="E420" s="246" t="s">
        <v>19</v>
      </c>
      <c r="F420" s="247" t="s">
        <v>1647</v>
      </c>
      <c r="G420" s="245"/>
      <c r="H420" s="248">
        <v>44.795000000000002</v>
      </c>
      <c r="I420" s="249"/>
      <c r="J420" s="245"/>
      <c r="K420" s="245"/>
      <c r="L420" s="250"/>
      <c r="M420" s="251"/>
      <c r="N420" s="252"/>
      <c r="O420" s="252"/>
      <c r="P420" s="252"/>
      <c r="Q420" s="252"/>
      <c r="R420" s="252"/>
      <c r="S420" s="252"/>
      <c r="T420" s="253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4" t="s">
        <v>198</v>
      </c>
      <c r="AU420" s="254" t="s">
        <v>82</v>
      </c>
      <c r="AV420" s="14" t="s">
        <v>82</v>
      </c>
      <c r="AW420" s="14" t="s">
        <v>35</v>
      </c>
      <c r="AX420" s="14" t="s">
        <v>73</v>
      </c>
      <c r="AY420" s="254" t="s">
        <v>188</v>
      </c>
    </row>
    <row r="421" s="14" customFormat="1">
      <c r="A421" s="14"/>
      <c r="B421" s="244"/>
      <c r="C421" s="245"/>
      <c r="D421" s="235" t="s">
        <v>198</v>
      </c>
      <c r="E421" s="246" t="s">
        <v>19</v>
      </c>
      <c r="F421" s="247" t="s">
        <v>1648</v>
      </c>
      <c r="G421" s="245"/>
      <c r="H421" s="248">
        <v>2.1080000000000001</v>
      </c>
      <c r="I421" s="249"/>
      <c r="J421" s="245"/>
      <c r="K421" s="245"/>
      <c r="L421" s="250"/>
      <c r="M421" s="251"/>
      <c r="N421" s="252"/>
      <c r="O421" s="252"/>
      <c r="P421" s="252"/>
      <c r="Q421" s="252"/>
      <c r="R421" s="252"/>
      <c r="S421" s="252"/>
      <c r="T421" s="253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4" t="s">
        <v>198</v>
      </c>
      <c r="AU421" s="254" t="s">
        <v>82</v>
      </c>
      <c r="AV421" s="14" t="s">
        <v>82</v>
      </c>
      <c r="AW421" s="14" t="s">
        <v>35</v>
      </c>
      <c r="AX421" s="14" t="s">
        <v>73</v>
      </c>
      <c r="AY421" s="254" t="s">
        <v>188</v>
      </c>
    </row>
    <row r="422" s="14" customFormat="1">
      <c r="A422" s="14"/>
      <c r="B422" s="244"/>
      <c r="C422" s="245"/>
      <c r="D422" s="235" t="s">
        <v>198</v>
      </c>
      <c r="E422" s="246" t="s">
        <v>19</v>
      </c>
      <c r="F422" s="247" t="s">
        <v>1649</v>
      </c>
      <c r="G422" s="245"/>
      <c r="H422" s="248">
        <v>2.7280000000000002</v>
      </c>
      <c r="I422" s="249"/>
      <c r="J422" s="245"/>
      <c r="K422" s="245"/>
      <c r="L422" s="250"/>
      <c r="M422" s="251"/>
      <c r="N422" s="252"/>
      <c r="O422" s="252"/>
      <c r="P422" s="252"/>
      <c r="Q422" s="252"/>
      <c r="R422" s="252"/>
      <c r="S422" s="252"/>
      <c r="T422" s="253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4" t="s">
        <v>198</v>
      </c>
      <c r="AU422" s="254" t="s">
        <v>82</v>
      </c>
      <c r="AV422" s="14" t="s">
        <v>82</v>
      </c>
      <c r="AW422" s="14" t="s">
        <v>35</v>
      </c>
      <c r="AX422" s="14" t="s">
        <v>73</v>
      </c>
      <c r="AY422" s="254" t="s">
        <v>188</v>
      </c>
    </row>
    <row r="423" s="14" customFormat="1">
      <c r="A423" s="14"/>
      <c r="B423" s="244"/>
      <c r="C423" s="245"/>
      <c r="D423" s="235" t="s">
        <v>198</v>
      </c>
      <c r="E423" s="246" t="s">
        <v>19</v>
      </c>
      <c r="F423" s="247" t="s">
        <v>1650</v>
      </c>
      <c r="G423" s="245"/>
      <c r="H423" s="248">
        <v>1.55</v>
      </c>
      <c r="I423" s="249"/>
      <c r="J423" s="245"/>
      <c r="K423" s="245"/>
      <c r="L423" s="250"/>
      <c r="M423" s="251"/>
      <c r="N423" s="252"/>
      <c r="O423" s="252"/>
      <c r="P423" s="252"/>
      <c r="Q423" s="252"/>
      <c r="R423" s="252"/>
      <c r="S423" s="252"/>
      <c r="T423" s="253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4" t="s">
        <v>198</v>
      </c>
      <c r="AU423" s="254" t="s">
        <v>82</v>
      </c>
      <c r="AV423" s="14" t="s">
        <v>82</v>
      </c>
      <c r="AW423" s="14" t="s">
        <v>35</v>
      </c>
      <c r="AX423" s="14" t="s">
        <v>73</v>
      </c>
      <c r="AY423" s="254" t="s">
        <v>188</v>
      </c>
    </row>
    <row r="424" s="13" customFormat="1">
      <c r="A424" s="13"/>
      <c r="B424" s="233"/>
      <c r="C424" s="234"/>
      <c r="D424" s="235" t="s">
        <v>198</v>
      </c>
      <c r="E424" s="236" t="s">
        <v>19</v>
      </c>
      <c r="F424" s="237" t="s">
        <v>1651</v>
      </c>
      <c r="G424" s="234"/>
      <c r="H424" s="236" t="s">
        <v>19</v>
      </c>
      <c r="I424" s="238"/>
      <c r="J424" s="234"/>
      <c r="K424" s="234"/>
      <c r="L424" s="239"/>
      <c r="M424" s="240"/>
      <c r="N424" s="241"/>
      <c r="O424" s="241"/>
      <c r="P424" s="241"/>
      <c r="Q424" s="241"/>
      <c r="R424" s="241"/>
      <c r="S424" s="241"/>
      <c r="T424" s="24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198</v>
      </c>
      <c r="AU424" s="243" t="s">
        <v>82</v>
      </c>
      <c r="AV424" s="13" t="s">
        <v>80</v>
      </c>
      <c r="AW424" s="13" t="s">
        <v>35</v>
      </c>
      <c r="AX424" s="13" t="s">
        <v>73</v>
      </c>
      <c r="AY424" s="243" t="s">
        <v>188</v>
      </c>
    </row>
    <row r="425" s="14" customFormat="1">
      <c r="A425" s="14"/>
      <c r="B425" s="244"/>
      <c r="C425" s="245"/>
      <c r="D425" s="235" t="s">
        <v>198</v>
      </c>
      <c r="E425" s="246" t="s">
        <v>19</v>
      </c>
      <c r="F425" s="247" t="s">
        <v>1652</v>
      </c>
      <c r="G425" s="245"/>
      <c r="H425" s="248">
        <v>10.473000000000001</v>
      </c>
      <c r="I425" s="249"/>
      <c r="J425" s="245"/>
      <c r="K425" s="245"/>
      <c r="L425" s="250"/>
      <c r="M425" s="251"/>
      <c r="N425" s="252"/>
      <c r="O425" s="252"/>
      <c r="P425" s="252"/>
      <c r="Q425" s="252"/>
      <c r="R425" s="252"/>
      <c r="S425" s="252"/>
      <c r="T425" s="253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4" t="s">
        <v>198</v>
      </c>
      <c r="AU425" s="254" t="s">
        <v>82</v>
      </c>
      <c r="AV425" s="14" t="s">
        <v>82</v>
      </c>
      <c r="AW425" s="14" t="s">
        <v>35</v>
      </c>
      <c r="AX425" s="14" t="s">
        <v>73</v>
      </c>
      <c r="AY425" s="254" t="s">
        <v>188</v>
      </c>
    </row>
    <row r="426" s="13" customFormat="1">
      <c r="A426" s="13"/>
      <c r="B426" s="233"/>
      <c r="C426" s="234"/>
      <c r="D426" s="235" t="s">
        <v>198</v>
      </c>
      <c r="E426" s="236" t="s">
        <v>19</v>
      </c>
      <c r="F426" s="237" t="s">
        <v>1653</v>
      </c>
      <c r="G426" s="234"/>
      <c r="H426" s="236" t="s">
        <v>19</v>
      </c>
      <c r="I426" s="238"/>
      <c r="J426" s="234"/>
      <c r="K426" s="234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198</v>
      </c>
      <c r="AU426" s="243" t="s">
        <v>82</v>
      </c>
      <c r="AV426" s="13" t="s">
        <v>80</v>
      </c>
      <c r="AW426" s="13" t="s">
        <v>35</v>
      </c>
      <c r="AX426" s="13" t="s">
        <v>73</v>
      </c>
      <c r="AY426" s="243" t="s">
        <v>188</v>
      </c>
    </row>
    <row r="427" s="14" customFormat="1">
      <c r="A427" s="14"/>
      <c r="B427" s="244"/>
      <c r="C427" s="245"/>
      <c r="D427" s="235" t="s">
        <v>198</v>
      </c>
      <c r="E427" s="246" t="s">
        <v>19</v>
      </c>
      <c r="F427" s="247" t="s">
        <v>1654</v>
      </c>
      <c r="G427" s="245"/>
      <c r="H427" s="248">
        <v>6.4969999999999999</v>
      </c>
      <c r="I427" s="249"/>
      <c r="J427" s="245"/>
      <c r="K427" s="245"/>
      <c r="L427" s="250"/>
      <c r="M427" s="251"/>
      <c r="N427" s="252"/>
      <c r="O427" s="252"/>
      <c r="P427" s="252"/>
      <c r="Q427" s="252"/>
      <c r="R427" s="252"/>
      <c r="S427" s="252"/>
      <c r="T427" s="253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4" t="s">
        <v>198</v>
      </c>
      <c r="AU427" s="254" t="s">
        <v>82</v>
      </c>
      <c r="AV427" s="14" t="s">
        <v>82</v>
      </c>
      <c r="AW427" s="14" t="s">
        <v>35</v>
      </c>
      <c r="AX427" s="14" t="s">
        <v>73</v>
      </c>
      <c r="AY427" s="254" t="s">
        <v>188</v>
      </c>
    </row>
    <row r="428" s="13" customFormat="1">
      <c r="A428" s="13"/>
      <c r="B428" s="233"/>
      <c r="C428" s="234"/>
      <c r="D428" s="235" t="s">
        <v>198</v>
      </c>
      <c r="E428" s="236" t="s">
        <v>19</v>
      </c>
      <c r="F428" s="237" t="s">
        <v>1625</v>
      </c>
      <c r="G428" s="234"/>
      <c r="H428" s="236" t="s">
        <v>19</v>
      </c>
      <c r="I428" s="238"/>
      <c r="J428" s="234"/>
      <c r="K428" s="234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198</v>
      </c>
      <c r="AU428" s="243" t="s">
        <v>82</v>
      </c>
      <c r="AV428" s="13" t="s">
        <v>80</v>
      </c>
      <c r="AW428" s="13" t="s">
        <v>35</v>
      </c>
      <c r="AX428" s="13" t="s">
        <v>73</v>
      </c>
      <c r="AY428" s="243" t="s">
        <v>188</v>
      </c>
    </row>
    <row r="429" s="14" customFormat="1">
      <c r="A429" s="14"/>
      <c r="B429" s="244"/>
      <c r="C429" s="245"/>
      <c r="D429" s="235" t="s">
        <v>198</v>
      </c>
      <c r="E429" s="246" t="s">
        <v>19</v>
      </c>
      <c r="F429" s="247" t="s">
        <v>1655</v>
      </c>
      <c r="G429" s="245"/>
      <c r="H429" s="248">
        <v>7.0289999999999999</v>
      </c>
      <c r="I429" s="249"/>
      <c r="J429" s="245"/>
      <c r="K429" s="245"/>
      <c r="L429" s="250"/>
      <c r="M429" s="251"/>
      <c r="N429" s="252"/>
      <c r="O429" s="252"/>
      <c r="P429" s="252"/>
      <c r="Q429" s="252"/>
      <c r="R429" s="252"/>
      <c r="S429" s="252"/>
      <c r="T429" s="253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4" t="s">
        <v>198</v>
      </c>
      <c r="AU429" s="254" t="s">
        <v>82</v>
      </c>
      <c r="AV429" s="14" t="s">
        <v>82</v>
      </c>
      <c r="AW429" s="14" t="s">
        <v>35</v>
      </c>
      <c r="AX429" s="14" t="s">
        <v>73</v>
      </c>
      <c r="AY429" s="254" t="s">
        <v>188</v>
      </c>
    </row>
    <row r="430" s="13" customFormat="1">
      <c r="A430" s="13"/>
      <c r="B430" s="233"/>
      <c r="C430" s="234"/>
      <c r="D430" s="235" t="s">
        <v>198</v>
      </c>
      <c r="E430" s="236" t="s">
        <v>19</v>
      </c>
      <c r="F430" s="237" t="s">
        <v>1627</v>
      </c>
      <c r="G430" s="234"/>
      <c r="H430" s="236" t="s">
        <v>19</v>
      </c>
      <c r="I430" s="238"/>
      <c r="J430" s="234"/>
      <c r="K430" s="234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198</v>
      </c>
      <c r="AU430" s="243" t="s">
        <v>82</v>
      </c>
      <c r="AV430" s="13" t="s">
        <v>80</v>
      </c>
      <c r="AW430" s="13" t="s">
        <v>35</v>
      </c>
      <c r="AX430" s="13" t="s">
        <v>73</v>
      </c>
      <c r="AY430" s="243" t="s">
        <v>188</v>
      </c>
    </row>
    <row r="431" s="14" customFormat="1">
      <c r="A431" s="14"/>
      <c r="B431" s="244"/>
      <c r="C431" s="245"/>
      <c r="D431" s="235" t="s">
        <v>198</v>
      </c>
      <c r="E431" s="246" t="s">
        <v>19</v>
      </c>
      <c r="F431" s="247" t="s">
        <v>1656</v>
      </c>
      <c r="G431" s="245"/>
      <c r="H431" s="248">
        <v>9.9399999999999995</v>
      </c>
      <c r="I431" s="249"/>
      <c r="J431" s="245"/>
      <c r="K431" s="245"/>
      <c r="L431" s="250"/>
      <c r="M431" s="251"/>
      <c r="N431" s="252"/>
      <c r="O431" s="252"/>
      <c r="P431" s="252"/>
      <c r="Q431" s="252"/>
      <c r="R431" s="252"/>
      <c r="S431" s="252"/>
      <c r="T431" s="253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4" t="s">
        <v>198</v>
      </c>
      <c r="AU431" s="254" t="s">
        <v>82</v>
      </c>
      <c r="AV431" s="14" t="s">
        <v>82</v>
      </c>
      <c r="AW431" s="14" t="s">
        <v>35</v>
      </c>
      <c r="AX431" s="14" t="s">
        <v>73</v>
      </c>
      <c r="AY431" s="254" t="s">
        <v>188</v>
      </c>
    </row>
    <row r="432" s="13" customFormat="1">
      <c r="A432" s="13"/>
      <c r="B432" s="233"/>
      <c r="C432" s="234"/>
      <c r="D432" s="235" t="s">
        <v>198</v>
      </c>
      <c r="E432" s="236" t="s">
        <v>19</v>
      </c>
      <c r="F432" s="237" t="s">
        <v>1657</v>
      </c>
      <c r="G432" s="234"/>
      <c r="H432" s="236" t="s">
        <v>19</v>
      </c>
      <c r="I432" s="238"/>
      <c r="J432" s="234"/>
      <c r="K432" s="234"/>
      <c r="L432" s="239"/>
      <c r="M432" s="240"/>
      <c r="N432" s="241"/>
      <c r="O432" s="241"/>
      <c r="P432" s="241"/>
      <c r="Q432" s="241"/>
      <c r="R432" s="241"/>
      <c r="S432" s="241"/>
      <c r="T432" s="24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3" t="s">
        <v>198</v>
      </c>
      <c r="AU432" s="243" t="s">
        <v>82</v>
      </c>
      <c r="AV432" s="13" t="s">
        <v>80</v>
      </c>
      <c r="AW432" s="13" t="s">
        <v>35</v>
      </c>
      <c r="AX432" s="13" t="s">
        <v>73</v>
      </c>
      <c r="AY432" s="243" t="s">
        <v>188</v>
      </c>
    </row>
    <row r="433" s="14" customFormat="1">
      <c r="A433" s="14"/>
      <c r="B433" s="244"/>
      <c r="C433" s="245"/>
      <c r="D433" s="235" t="s">
        <v>198</v>
      </c>
      <c r="E433" s="246" t="s">
        <v>19</v>
      </c>
      <c r="F433" s="247" t="s">
        <v>1658</v>
      </c>
      <c r="G433" s="245"/>
      <c r="H433" s="248">
        <v>17.050000000000001</v>
      </c>
      <c r="I433" s="249"/>
      <c r="J433" s="245"/>
      <c r="K433" s="245"/>
      <c r="L433" s="250"/>
      <c r="M433" s="251"/>
      <c r="N433" s="252"/>
      <c r="O433" s="252"/>
      <c r="P433" s="252"/>
      <c r="Q433" s="252"/>
      <c r="R433" s="252"/>
      <c r="S433" s="252"/>
      <c r="T433" s="253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4" t="s">
        <v>198</v>
      </c>
      <c r="AU433" s="254" t="s">
        <v>82</v>
      </c>
      <c r="AV433" s="14" t="s">
        <v>82</v>
      </c>
      <c r="AW433" s="14" t="s">
        <v>35</v>
      </c>
      <c r="AX433" s="14" t="s">
        <v>73</v>
      </c>
      <c r="AY433" s="254" t="s">
        <v>188</v>
      </c>
    </row>
    <row r="434" s="14" customFormat="1">
      <c r="A434" s="14"/>
      <c r="B434" s="244"/>
      <c r="C434" s="245"/>
      <c r="D434" s="235" t="s">
        <v>198</v>
      </c>
      <c r="E434" s="246" t="s">
        <v>19</v>
      </c>
      <c r="F434" s="247" t="s">
        <v>1659</v>
      </c>
      <c r="G434" s="245"/>
      <c r="H434" s="248">
        <v>2.3999999999999999</v>
      </c>
      <c r="I434" s="249"/>
      <c r="J434" s="245"/>
      <c r="K434" s="245"/>
      <c r="L434" s="250"/>
      <c r="M434" s="251"/>
      <c r="N434" s="252"/>
      <c r="O434" s="252"/>
      <c r="P434" s="252"/>
      <c r="Q434" s="252"/>
      <c r="R434" s="252"/>
      <c r="S434" s="252"/>
      <c r="T434" s="253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4" t="s">
        <v>198</v>
      </c>
      <c r="AU434" s="254" t="s">
        <v>82</v>
      </c>
      <c r="AV434" s="14" t="s">
        <v>82</v>
      </c>
      <c r="AW434" s="14" t="s">
        <v>35</v>
      </c>
      <c r="AX434" s="14" t="s">
        <v>73</v>
      </c>
      <c r="AY434" s="254" t="s">
        <v>188</v>
      </c>
    </row>
    <row r="435" s="14" customFormat="1">
      <c r="A435" s="14"/>
      <c r="B435" s="244"/>
      <c r="C435" s="245"/>
      <c r="D435" s="235" t="s">
        <v>198</v>
      </c>
      <c r="E435" s="246" t="s">
        <v>19</v>
      </c>
      <c r="F435" s="247" t="s">
        <v>1660</v>
      </c>
      <c r="G435" s="245"/>
      <c r="H435" s="248">
        <v>-6</v>
      </c>
      <c r="I435" s="249"/>
      <c r="J435" s="245"/>
      <c r="K435" s="245"/>
      <c r="L435" s="250"/>
      <c r="M435" s="251"/>
      <c r="N435" s="252"/>
      <c r="O435" s="252"/>
      <c r="P435" s="252"/>
      <c r="Q435" s="252"/>
      <c r="R435" s="252"/>
      <c r="S435" s="252"/>
      <c r="T435" s="253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4" t="s">
        <v>198</v>
      </c>
      <c r="AU435" s="254" t="s">
        <v>82</v>
      </c>
      <c r="AV435" s="14" t="s">
        <v>82</v>
      </c>
      <c r="AW435" s="14" t="s">
        <v>35</v>
      </c>
      <c r="AX435" s="14" t="s">
        <v>73</v>
      </c>
      <c r="AY435" s="254" t="s">
        <v>188</v>
      </c>
    </row>
    <row r="436" s="13" customFormat="1">
      <c r="A436" s="13"/>
      <c r="B436" s="233"/>
      <c r="C436" s="234"/>
      <c r="D436" s="235" t="s">
        <v>198</v>
      </c>
      <c r="E436" s="236" t="s">
        <v>19</v>
      </c>
      <c r="F436" s="237" t="s">
        <v>1661</v>
      </c>
      <c r="G436" s="234"/>
      <c r="H436" s="236" t="s">
        <v>19</v>
      </c>
      <c r="I436" s="238"/>
      <c r="J436" s="234"/>
      <c r="K436" s="234"/>
      <c r="L436" s="239"/>
      <c r="M436" s="240"/>
      <c r="N436" s="241"/>
      <c r="O436" s="241"/>
      <c r="P436" s="241"/>
      <c r="Q436" s="241"/>
      <c r="R436" s="241"/>
      <c r="S436" s="241"/>
      <c r="T436" s="24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198</v>
      </c>
      <c r="AU436" s="243" t="s">
        <v>82</v>
      </c>
      <c r="AV436" s="13" t="s">
        <v>80</v>
      </c>
      <c r="AW436" s="13" t="s">
        <v>35</v>
      </c>
      <c r="AX436" s="13" t="s">
        <v>73</v>
      </c>
      <c r="AY436" s="243" t="s">
        <v>188</v>
      </c>
    </row>
    <row r="437" s="14" customFormat="1">
      <c r="A437" s="14"/>
      <c r="B437" s="244"/>
      <c r="C437" s="245"/>
      <c r="D437" s="235" t="s">
        <v>198</v>
      </c>
      <c r="E437" s="246" t="s">
        <v>19</v>
      </c>
      <c r="F437" s="247" t="s">
        <v>1662</v>
      </c>
      <c r="G437" s="245"/>
      <c r="H437" s="248">
        <v>31.309999999999999</v>
      </c>
      <c r="I437" s="249"/>
      <c r="J437" s="245"/>
      <c r="K437" s="245"/>
      <c r="L437" s="250"/>
      <c r="M437" s="251"/>
      <c r="N437" s="252"/>
      <c r="O437" s="252"/>
      <c r="P437" s="252"/>
      <c r="Q437" s="252"/>
      <c r="R437" s="252"/>
      <c r="S437" s="252"/>
      <c r="T437" s="253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4" t="s">
        <v>198</v>
      </c>
      <c r="AU437" s="254" t="s">
        <v>82</v>
      </c>
      <c r="AV437" s="14" t="s">
        <v>82</v>
      </c>
      <c r="AW437" s="14" t="s">
        <v>35</v>
      </c>
      <c r="AX437" s="14" t="s">
        <v>73</v>
      </c>
      <c r="AY437" s="254" t="s">
        <v>188</v>
      </c>
    </row>
    <row r="438" s="14" customFormat="1">
      <c r="A438" s="14"/>
      <c r="B438" s="244"/>
      <c r="C438" s="245"/>
      <c r="D438" s="235" t="s">
        <v>198</v>
      </c>
      <c r="E438" s="246" t="s">
        <v>19</v>
      </c>
      <c r="F438" s="247" t="s">
        <v>1663</v>
      </c>
      <c r="G438" s="245"/>
      <c r="H438" s="248">
        <v>3.7799999999999998</v>
      </c>
      <c r="I438" s="249"/>
      <c r="J438" s="245"/>
      <c r="K438" s="245"/>
      <c r="L438" s="250"/>
      <c r="M438" s="251"/>
      <c r="N438" s="252"/>
      <c r="O438" s="252"/>
      <c r="P438" s="252"/>
      <c r="Q438" s="252"/>
      <c r="R438" s="252"/>
      <c r="S438" s="252"/>
      <c r="T438" s="253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4" t="s">
        <v>198</v>
      </c>
      <c r="AU438" s="254" t="s">
        <v>82</v>
      </c>
      <c r="AV438" s="14" t="s">
        <v>82</v>
      </c>
      <c r="AW438" s="14" t="s">
        <v>35</v>
      </c>
      <c r="AX438" s="14" t="s">
        <v>73</v>
      </c>
      <c r="AY438" s="254" t="s">
        <v>188</v>
      </c>
    </row>
    <row r="439" s="14" customFormat="1">
      <c r="A439" s="14"/>
      <c r="B439" s="244"/>
      <c r="C439" s="245"/>
      <c r="D439" s="235" t="s">
        <v>198</v>
      </c>
      <c r="E439" s="246" t="s">
        <v>19</v>
      </c>
      <c r="F439" s="247" t="s">
        <v>1664</v>
      </c>
      <c r="G439" s="245"/>
      <c r="H439" s="248">
        <v>-8.4000000000000004</v>
      </c>
      <c r="I439" s="249"/>
      <c r="J439" s="245"/>
      <c r="K439" s="245"/>
      <c r="L439" s="250"/>
      <c r="M439" s="251"/>
      <c r="N439" s="252"/>
      <c r="O439" s="252"/>
      <c r="P439" s="252"/>
      <c r="Q439" s="252"/>
      <c r="R439" s="252"/>
      <c r="S439" s="252"/>
      <c r="T439" s="253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4" t="s">
        <v>198</v>
      </c>
      <c r="AU439" s="254" t="s">
        <v>82</v>
      </c>
      <c r="AV439" s="14" t="s">
        <v>82</v>
      </c>
      <c r="AW439" s="14" t="s">
        <v>35</v>
      </c>
      <c r="AX439" s="14" t="s">
        <v>73</v>
      </c>
      <c r="AY439" s="254" t="s">
        <v>188</v>
      </c>
    </row>
    <row r="440" s="13" customFormat="1">
      <c r="A440" s="13"/>
      <c r="B440" s="233"/>
      <c r="C440" s="234"/>
      <c r="D440" s="235" t="s">
        <v>198</v>
      </c>
      <c r="E440" s="236" t="s">
        <v>19</v>
      </c>
      <c r="F440" s="237" t="s">
        <v>1665</v>
      </c>
      <c r="G440" s="234"/>
      <c r="H440" s="236" t="s">
        <v>19</v>
      </c>
      <c r="I440" s="238"/>
      <c r="J440" s="234"/>
      <c r="K440" s="234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198</v>
      </c>
      <c r="AU440" s="243" t="s">
        <v>82</v>
      </c>
      <c r="AV440" s="13" t="s">
        <v>80</v>
      </c>
      <c r="AW440" s="13" t="s">
        <v>35</v>
      </c>
      <c r="AX440" s="13" t="s">
        <v>73</v>
      </c>
      <c r="AY440" s="243" t="s">
        <v>188</v>
      </c>
    </row>
    <row r="441" s="14" customFormat="1">
      <c r="A441" s="14"/>
      <c r="B441" s="244"/>
      <c r="C441" s="245"/>
      <c r="D441" s="235" t="s">
        <v>198</v>
      </c>
      <c r="E441" s="246" t="s">
        <v>19</v>
      </c>
      <c r="F441" s="247" t="s">
        <v>1666</v>
      </c>
      <c r="G441" s="245"/>
      <c r="H441" s="248">
        <v>31.263999999999999</v>
      </c>
      <c r="I441" s="249"/>
      <c r="J441" s="245"/>
      <c r="K441" s="245"/>
      <c r="L441" s="250"/>
      <c r="M441" s="251"/>
      <c r="N441" s="252"/>
      <c r="O441" s="252"/>
      <c r="P441" s="252"/>
      <c r="Q441" s="252"/>
      <c r="R441" s="252"/>
      <c r="S441" s="252"/>
      <c r="T441" s="253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4" t="s">
        <v>198</v>
      </c>
      <c r="AU441" s="254" t="s">
        <v>82</v>
      </c>
      <c r="AV441" s="14" t="s">
        <v>82</v>
      </c>
      <c r="AW441" s="14" t="s">
        <v>35</v>
      </c>
      <c r="AX441" s="14" t="s">
        <v>73</v>
      </c>
      <c r="AY441" s="254" t="s">
        <v>188</v>
      </c>
    </row>
    <row r="442" s="14" customFormat="1">
      <c r="A442" s="14"/>
      <c r="B442" s="244"/>
      <c r="C442" s="245"/>
      <c r="D442" s="235" t="s">
        <v>198</v>
      </c>
      <c r="E442" s="246" t="s">
        <v>19</v>
      </c>
      <c r="F442" s="247" t="s">
        <v>1663</v>
      </c>
      <c r="G442" s="245"/>
      <c r="H442" s="248">
        <v>3.7799999999999998</v>
      </c>
      <c r="I442" s="249"/>
      <c r="J442" s="245"/>
      <c r="K442" s="245"/>
      <c r="L442" s="250"/>
      <c r="M442" s="251"/>
      <c r="N442" s="252"/>
      <c r="O442" s="252"/>
      <c r="P442" s="252"/>
      <c r="Q442" s="252"/>
      <c r="R442" s="252"/>
      <c r="S442" s="252"/>
      <c r="T442" s="253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4" t="s">
        <v>198</v>
      </c>
      <c r="AU442" s="254" t="s">
        <v>82</v>
      </c>
      <c r="AV442" s="14" t="s">
        <v>82</v>
      </c>
      <c r="AW442" s="14" t="s">
        <v>35</v>
      </c>
      <c r="AX442" s="14" t="s">
        <v>73</v>
      </c>
      <c r="AY442" s="254" t="s">
        <v>188</v>
      </c>
    </row>
    <row r="443" s="14" customFormat="1">
      <c r="A443" s="14"/>
      <c r="B443" s="244"/>
      <c r="C443" s="245"/>
      <c r="D443" s="235" t="s">
        <v>198</v>
      </c>
      <c r="E443" s="246" t="s">
        <v>19</v>
      </c>
      <c r="F443" s="247" t="s">
        <v>1664</v>
      </c>
      <c r="G443" s="245"/>
      <c r="H443" s="248">
        <v>-8.4000000000000004</v>
      </c>
      <c r="I443" s="249"/>
      <c r="J443" s="245"/>
      <c r="K443" s="245"/>
      <c r="L443" s="250"/>
      <c r="M443" s="251"/>
      <c r="N443" s="252"/>
      <c r="O443" s="252"/>
      <c r="P443" s="252"/>
      <c r="Q443" s="252"/>
      <c r="R443" s="252"/>
      <c r="S443" s="252"/>
      <c r="T443" s="253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4" t="s">
        <v>198</v>
      </c>
      <c r="AU443" s="254" t="s">
        <v>82</v>
      </c>
      <c r="AV443" s="14" t="s">
        <v>82</v>
      </c>
      <c r="AW443" s="14" t="s">
        <v>35</v>
      </c>
      <c r="AX443" s="14" t="s">
        <v>73</v>
      </c>
      <c r="AY443" s="254" t="s">
        <v>188</v>
      </c>
    </row>
    <row r="444" s="13" customFormat="1">
      <c r="A444" s="13"/>
      <c r="B444" s="233"/>
      <c r="C444" s="234"/>
      <c r="D444" s="235" t="s">
        <v>198</v>
      </c>
      <c r="E444" s="236" t="s">
        <v>19</v>
      </c>
      <c r="F444" s="237" t="s">
        <v>1667</v>
      </c>
      <c r="G444" s="234"/>
      <c r="H444" s="236" t="s">
        <v>19</v>
      </c>
      <c r="I444" s="238"/>
      <c r="J444" s="234"/>
      <c r="K444" s="234"/>
      <c r="L444" s="239"/>
      <c r="M444" s="240"/>
      <c r="N444" s="241"/>
      <c r="O444" s="241"/>
      <c r="P444" s="241"/>
      <c r="Q444" s="241"/>
      <c r="R444" s="241"/>
      <c r="S444" s="241"/>
      <c r="T444" s="242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3" t="s">
        <v>198</v>
      </c>
      <c r="AU444" s="243" t="s">
        <v>82</v>
      </c>
      <c r="AV444" s="13" t="s">
        <v>80</v>
      </c>
      <c r="AW444" s="13" t="s">
        <v>35</v>
      </c>
      <c r="AX444" s="13" t="s">
        <v>73</v>
      </c>
      <c r="AY444" s="243" t="s">
        <v>188</v>
      </c>
    </row>
    <row r="445" s="14" customFormat="1">
      <c r="A445" s="14"/>
      <c r="B445" s="244"/>
      <c r="C445" s="245"/>
      <c r="D445" s="235" t="s">
        <v>198</v>
      </c>
      <c r="E445" s="246" t="s">
        <v>19</v>
      </c>
      <c r="F445" s="247" t="s">
        <v>1668</v>
      </c>
      <c r="G445" s="245"/>
      <c r="H445" s="248">
        <v>12.214</v>
      </c>
      <c r="I445" s="249"/>
      <c r="J445" s="245"/>
      <c r="K445" s="245"/>
      <c r="L445" s="250"/>
      <c r="M445" s="251"/>
      <c r="N445" s="252"/>
      <c r="O445" s="252"/>
      <c r="P445" s="252"/>
      <c r="Q445" s="252"/>
      <c r="R445" s="252"/>
      <c r="S445" s="252"/>
      <c r="T445" s="253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4" t="s">
        <v>198</v>
      </c>
      <c r="AU445" s="254" t="s">
        <v>82</v>
      </c>
      <c r="AV445" s="14" t="s">
        <v>82</v>
      </c>
      <c r="AW445" s="14" t="s">
        <v>35</v>
      </c>
      <c r="AX445" s="14" t="s">
        <v>73</v>
      </c>
      <c r="AY445" s="254" t="s">
        <v>188</v>
      </c>
    </row>
    <row r="446" s="14" customFormat="1">
      <c r="A446" s="14"/>
      <c r="B446" s="244"/>
      <c r="C446" s="245"/>
      <c r="D446" s="235" t="s">
        <v>198</v>
      </c>
      <c r="E446" s="246" t="s">
        <v>19</v>
      </c>
      <c r="F446" s="247" t="s">
        <v>1669</v>
      </c>
      <c r="G446" s="245"/>
      <c r="H446" s="248">
        <v>2.1000000000000001</v>
      </c>
      <c r="I446" s="249"/>
      <c r="J446" s="245"/>
      <c r="K446" s="245"/>
      <c r="L446" s="250"/>
      <c r="M446" s="251"/>
      <c r="N446" s="252"/>
      <c r="O446" s="252"/>
      <c r="P446" s="252"/>
      <c r="Q446" s="252"/>
      <c r="R446" s="252"/>
      <c r="S446" s="252"/>
      <c r="T446" s="253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4" t="s">
        <v>198</v>
      </c>
      <c r="AU446" s="254" t="s">
        <v>82</v>
      </c>
      <c r="AV446" s="14" t="s">
        <v>82</v>
      </c>
      <c r="AW446" s="14" t="s">
        <v>35</v>
      </c>
      <c r="AX446" s="14" t="s">
        <v>73</v>
      </c>
      <c r="AY446" s="254" t="s">
        <v>188</v>
      </c>
    </row>
    <row r="447" s="14" customFormat="1">
      <c r="A447" s="14"/>
      <c r="B447" s="244"/>
      <c r="C447" s="245"/>
      <c r="D447" s="235" t="s">
        <v>198</v>
      </c>
      <c r="E447" s="246" t="s">
        <v>19</v>
      </c>
      <c r="F447" s="247" t="s">
        <v>1670</v>
      </c>
      <c r="G447" s="245"/>
      <c r="H447" s="248">
        <v>-3</v>
      </c>
      <c r="I447" s="249"/>
      <c r="J447" s="245"/>
      <c r="K447" s="245"/>
      <c r="L447" s="250"/>
      <c r="M447" s="251"/>
      <c r="N447" s="252"/>
      <c r="O447" s="252"/>
      <c r="P447" s="252"/>
      <c r="Q447" s="252"/>
      <c r="R447" s="252"/>
      <c r="S447" s="252"/>
      <c r="T447" s="253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4" t="s">
        <v>198</v>
      </c>
      <c r="AU447" s="254" t="s">
        <v>82</v>
      </c>
      <c r="AV447" s="14" t="s">
        <v>82</v>
      </c>
      <c r="AW447" s="14" t="s">
        <v>35</v>
      </c>
      <c r="AX447" s="14" t="s">
        <v>73</v>
      </c>
      <c r="AY447" s="254" t="s">
        <v>188</v>
      </c>
    </row>
    <row r="448" s="13" customFormat="1">
      <c r="A448" s="13"/>
      <c r="B448" s="233"/>
      <c r="C448" s="234"/>
      <c r="D448" s="235" t="s">
        <v>198</v>
      </c>
      <c r="E448" s="236" t="s">
        <v>19</v>
      </c>
      <c r="F448" s="237" t="s">
        <v>1671</v>
      </c>
      <c r="G448" s="234"/>
      <c r="H448" s="236" t="s">
        <v>19</v>
      </c>
      <c r="I448" s="238"/>
      <c r="J448" s="234"/>
      <c r="K448" s="234"/>
      <c r="L448" s="239"/>
      <c r="M448" s="240"/>
      <c r="N448" s="241"/>
      <c r="O448" s="241"/>
      <c r="P448" s="241"/>
      <c r="Q448" s="241"/>
      <c r="R448" s="241"/>
      <c r="S448" s="241"/>
      <c r="T448" s="24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198</v>
      </c>
      <c r="AU448" s="243" t="s">
        <v>82</v>
      </c>
      <c r="AV448" s="13" t="s">
        <v>80</v>
      </c>
      <c r="AW448" s="13" t="s">
        <v>35</v>
      </c>
      <c r="AX448" s="13" t="s">
        <v>73</v>
      </c>
      <c r="AY448" s="243" t="s">
        <v>188</v>
      </c>
    </row>
    <row r="449" s="14" customFormat="1">
      <c r="A449" s="14"/>
      <c r="B449" s="244"/>
      <c r="C449" s="245"/>
      <c r="D449" s="235" t="s">
        <v>198</v>
      </c>
      <c r="E449" s="246" t="s">
        <v>19</v>
      </c>
      <c r="F449" s="247" t="s">
        <v>1672</v>
      </c>
      <c r="G449" s="245"/>
      <c r="H449" s="248">
        <v>10.85</v>
      </c>
      <c r="I449" s="249"/>
      <c r="J449" s="245"/>
      <c r="K449" s="245"/>
      <c r="L449" s="250"/>
      <c r="M449" s="251"/>
      <c r="N449" s="252"/>
      <c r="O449" s="252"/>
      <c r="P449" s="252"/>
      <c r="Q449" s="252"/>
      <c r="R449" s="252"/>
      <c r="S449" s="252"/>
      <c r="T449" s="253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4" t="s">
        <v>198</v>
      </c>
      <c r="AU449" s="254" t="s">
        <v>82</v>
      </c>
      <c r="AV449" s="14" t="s">
        <v>82</v>
      </c>
      <c r="AW449" s="14" t="s">
        <v>35</v>
      </c>
      <c r="AX449" s="14" t="s">
        <v>73</v>
      </c>
      <c r="AY449" s="254" t="s">
        <v>188</v>
      </c>
    </row>
    <row r="450" s="14" customFormat="1">
      <c r="A450" s="14"/>
      <c r="B450" s="244"/>
      <c r="C450" s="245"/>
      <c r="D450" s="235" t="s">
        <v>198</v>
      </c>
      <c r="E450" s="246" t="s">
        <v>19</v>
      </c>
      <c r="F450" s="247" t="s">
        <v>1669</v>
      </c>
      <c r="G450" s="245"/>
      <c r="H450" s="248">
        <v>2.1000000000000001</v>
      </c>
      <c r="I450" s="249"/>
      <c r="J450" s="245"/>
      <c r="K450" s="245"/>
      <c r="L450" s="250"/>
      <c r="M450" s="251"/>
      <c r="N450" s="252"/>
      <c r="O450" s="252"/>
      <c r="P450" s="252"/>
      <c r="Q450" s="252"/>
      <c r="R450" s="252"/>
      <c r="S450" s="252"/>
      <c r="T450" s="253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4" t="s">
        <v>198</v>
      </c>
      <c r="AU450" s="254" t="s">
        <v>82</v>
      </c>
      <c r="AV450" s="14" t="s">
        <v>82</v>
      </c>
      <c r="AW450" s="14" t="s">
        <v>35</v>
      </c>
      <c r="AX450" s="14" t="s">
        <v>73</v>
      </c>
      <c r="AY450" s="254" t="s">
        <v>188</v>
      </c>
    </row>
    <row r="451" s="14" customFormat="1">
      <c r="A451" s="14"/>
      <c r="B451" s="244"/>
      <c r="C451" s="245"/>
      <c r="D451" s="235" t="s">
        <v>198</v>
      </c>
      <c r="E451" s="246" t="s">
        <v>19</v>
      </c>
      <c r="F451" s="247" t="s">
        <v>1670</v>
      </c>
      <c r="G451" s="245"/>
      <c r="H451" s="248">
        <v>-3</v>
      </c>
      <c r="I451" s="249"/>
      <c r="J451" s="245"/>
      <c r="K451" s="245"/>
      <c r="L451" s="250"/>
      <c r="M451" s="251"/>
      <c r="N451" s="252"/>
      <c r="O451" s="252"/>
      <c r="P451" s="252"/>
      <c r="Q451" s="252"/>
      <c r="R451" s="252"/>
      <c r="S451" s="252"/>
      <c r="T451" s="253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4" t="s">
        <v>198</v>
      </c>
      <c r="AU451" s="254" t="s">
        <v>82</v>
      </c>
      <c r="AV451" s="14" t="s">
        <v>82</v>
      </c>
      <c r="AW451" s="14" t="s">
        <v>35</v>
      </c>
      <c r="AX451" s="14" t="s">
        <v>73</v>
      </c>
      <c r="AY451" s="254" t="s">
        <v>188</v>
      </c>
    </row>
    <row r="452" s="13" customFormat="1">
      <c r="A452" s="13"/>
      <c r="B452" s="233"/>
      <c r="C452" s="234"/>
      <c r="D452" s="235" t="s">
        <v>198</v>
      </c>
      <c r="E452" s="236" t="s">
        <v>19</v>
      </c>
      <c r="F452" s="237" t="s">
        <v>1673</v>
      </c>
      <c r="G452" s="234"/>
      <c r="H452" s="236" t="s">
        <v>19</v>
      </c>
      <c r="I452" s="238"/>
      <c r="J452" s="234"/>
      <c r="K452" s="234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198</v>
      </c>
      <c r="AU452" s="243" t="s">
        <v>82</v>
      </c>
      <c r="AV452" s="13" t="s">
        <v>80</v>
      </c>
      <c r="AW452" s="13" t="s">
        <v>35</v>
      </c>
      <c r="AX452" s="13" t="s">
        <v>73</v>
      </c>
      <c r="AY452" s="243" t="s">
        <v>188</v>
      </c>
    </row>
    <row r="453" s="14" customFormat="1">
      <c r="A453" s="14"/>
      <c r="B453" s="244"/>
      <c r="C453" s="245"/>
      <c r="D453" s="235" t="s">
        <v>198</v>
      </c>
      <c r="E453" s="246" t="s">
        <v>19</v>
      </c>
      <c r="F453" s="247" t="s">
        <v>1668</v>
      </c>
      <c r="G453" s="245"/>
      <c r="H453" s="248">
        <v>12.214</v>
      </c>
      <c r="I453" s="249"/>
      <c r="J453" s="245"/>
      <c r="K453" s="245"/>
      <c r="L453" s="250"/>
      <c r="M453" s="251"/>
      <c r="N453" s="252"/>
      <c r="O453" s="252"/>
      <c r="P453" s="252"/>
      <c r="Q453" s="252"/>
      <c r="R453" s="252"/>
      <c r="S453" s="252"/>
      <c r="T453" s="253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4" t="s">
        <v>198</v>
      </c>
      <c r="AU453" s="254" t="s">
        <v>82</v>
      </c>
      <c r="AV453" s="14" t="s">
        <v>82</v>
      </c>
      <c r="AW453" s="14" t="s">
        <v>35</v>
      </c>
      <c r="AX453" s="14" t="s">
        <v>73</v>
      </c>
      <c r="AY453" s="254" t="s">
        <v>188</v>
      </c>
    </row>
    <row r="454" s="14" customFormat="1">
      <c r="A454" s="14"/>
      <c r="B454" s="244"/>
      <c r="C454" s="245"/>
      <c r="D454" s="235" t="s">
        <v>198</v>
      </c>
      <c r="E454" s="246" t="s">
        <v>19</v>
      </c>
      <c r="F454" s="247" t="s">
        <v>1669</v>
      </c>
      <c r="G454" s="245"/>
      <c r="H454" s="248">
        <v>2.1000000000000001</v>
      </c>
      <c r="I454" s="249"/>
      <c r="J454" s="245"/>
      <c r="K454" s="245"/>
      <c r="L454" s="250"/>
      <c r="M454" s="251"/>
      <c r="N454" s="252"/>
      <c r="O454" s="252"/>
      <c r="P454" s="252"/>
      <c r="Q454" s="252"/>
      <c r="R454" s="252"/>
      <c r="S454" s="252"/>
      <c r="T454" s="253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4" t="s">
        <v>198</v>
      </c>
      <c r="AU454" s="254" t="s">
        <v>82</v>
      </c>
      <c r="AV454" s="14" t="s">
        <v>82</v>
      </c>
      <c r="AW454" s="14" t="s">
        <v>35</v>
      </c>
      <c r="AX454" s="14" t="s">
        <v>73</v>
      </c>
      <c r="AY454" s="254" t="s">
        <v>188</v>
      </c>
    </row>
    <row r="455" s="14" customFormat="1">
      <c r="A455" s="14"/>
      <c r="B455" s="244"/>
      <c r="C455" s="245"/>
      <c r="D455" s="235" t="s">
        <v>198</v>
      </c>
      <c r="E455" s="246" t="s">
        <v>19</v>
      </c>
      <c r="F455" s="247" t="s">
        <v>1670</v>
      </c>
      <c r="G455" s="245"/>
      <c r="H455" s="248">
        <v>-3</v>
      </c>
      <c r="I455" s="249"/>
      <c r="J455" s="245"/>
      <c r="K455" s="245"/>
      <c r="L455" s="250"/>
      <c r="M455" s="251"/>
      <c r="N455" s="252"/>
      <c r="O455" s="252"/>
      <c r="P455" s="252"/>
      <c r="Q455" s="252"/>
      <c r="R455" s="252"/>
      <c r="S455" s="252"/>
      <c r="T455" s="253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4" t="s">
        <v>198</v>
      </c>
      <c r="AU455" s="254" t="s">
        <v>82</v>
      </c>
      <c r="AV455" s="14" t="s">
        <v>82</v>
      </c>
      <c r="AW455" s="14" t="s">
        <v>35</v>
      </c>
      <c r="AX455" s="14" t="s">
        <v>73</v>
      </c>
      <c r="AY455" s="254" t="s">
        <v>188</v>
      </c>
    </row>
    <row r="456" s="13" customFormat="1">
      <c r="A456" s="13"/>
      <c r="B456" s="233"/>
      <c r="C456" s="234"/>
      <c r="D456" s="235" t="s">
        <v>198</v>
      </c>
      <c r="E456" s="236" t="s">
        <v>19</v>
      </c>
      <c r="F456" s="237" t="s">
        <v>1674</v>
      </c>
      <c r="G456" s="234"/>
      <c r="H456" s="236" t="s">
        <v>19</v>
      </c>
      <c r="I456" s="238"/>
      <c r="J456" s="234"/>
      <c r="K456" s="234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198</v>
      </c>
      <c r="AU456" s="243" t="s">
        <v>82</v>
      </c>
      <c r="AV456" s="13" t="s">
        <v>80</v>
      </c>
      <c r="AW456" s="13" t="s">
        <v>35</v>
      </c>
      <c r="AX456" s="13" t="s">
        <v>73</v>
      </c>
      <c r="AY456" s="243" t="s">
        <v>188</v>
      </c>
    </row>
    <row r="457" s="14" customFormat="1">
      <c r="A457" s="14"/>
      <c r="B457" s="244"/>
      <c r="C457" s="245"/>
      <c r="D457" s="235" t="s">
        <v>198</v>
      </c>
      <c r="E457" s="246" t="s">
        <v>19</v>
      </c>
      <c r="F457" s="247" t="s">
        <v>1675</v>
      </c>
      <c r="G457" s="245"/>
      <c r="H457" s="248">
        <v>23.126000000000001</v>
      </c>
      <c r="I457" s="249"/>
      <c r="J457" s="245"/>
      <c r="K457" s="245"/>
      <c r="L457" s="250"/>
      <c r="M457" s="251"/>
      <c r="N457" s="252"/>
      <c r="O457" s="252"/>
      <c r="P457" s="252"/>
      <c r="Q457" s="252"/>
      <c r="R457" s="252"/>
      <c r="S457" s="252"/>
      <c r="T457" s="253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4" t="s">
        <v>198</v>
      </c>
      <c r="AU457" s="254" t="s">
        <v>82</v>
      </c>
      <c r="AV457" s="14" t="s">
        <v>82</v>
      </c>
      <c r="AW457" s="14" t="s">
        <v>35</v>
      </c>
      <c r="AX457" s="14" t="s">
        <v>73</v>
      </c>
      <c r="AY457" s="254" t="s">
        <v>188</v>
      </c>
    </row>
    <row r="458" s="14" customFormat="1">
      <c r="A458" s="14"/>
      <c r="B458" s="244"/>
      <c r="C458" s="245"/>
      <c r="D458" s="235" t="s">
        <v>198</v>
      </c>
      <c r="E458" s="246" t="s">
        <v>19</v>
      </c>
      <c r="F458" s="247" t="s">
        <v>1676</v>
      </c>
      <c r="G458" s="245"/>
      <c r="H458" s="248">
        <v>3</v>
      </c>
      <c r="I458" s="249"/>
      <c r="J458" s="245"/>
      <c r="K458" s="245"/>
      <c r="L458" s="250"/>
      <c r="M458" s="251"/>
      <c r="N458" s="252"/>
      <c r="O458" s="252"/>
      <c r="P458" s="252"/>
      <c r="Q458" s="252"/>
      <c r="R458" s="252"/>
      <c r="S458" s="252"/>
      <c r="T458" s="253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4" t="s">
        <v>198</v>
      </c>
      <c r="AU458" s="254" t="s">
        <v>82</v>
      </c>
      <c r="AV458" s="14" t="s">
        <v>82</v>
      </c>
      <c r="AW458" s="14" t="s">
        <v>35</v>
      </c>
      <c r="AX458" s="14" t="s">
        <v>73</v>
      </c>
      <c r="AY458" s="254" t="s">
        <v>188</v>
      </c>
    </row>
    <row r="459" s="14" customFormat="1">
      <c r="A459" s="14"/>
      <c r="B459" s="244"/>
      <c r="C459" s="245"/>
      <c r="D459" s="235" t="s">
        <v>198</v>
      </c>
      <c r="E459" s="246" t="s">
        <v>19</v>
      </c>
      <c r="F459" s="247" t="s">
        <v>1677</v>
      </c>
      <c r="G459" s="245"/>
      <c r="H459" s="248">
        <v>-12</v>
      </c>
      <c r="I459" s="249"/>
      <c r="J459" s="245"/>
      <c r="K459" s="245"/>
      <c r="L459" s="250"/>
      <c r="M459" s="251"/>
      <c r="N459" s="252"/>
      <c r="O459" s="252"/>
      <c r="P459" s="252"/>
      <c r="Q459" s="252"/>
      <c r="R459" s="252"/>
      <c r="S459" s="252"/>
      <c r="T459" s="253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4" t="s">
        <v>198</v>
      </c>
      <c r="AU459" s="254" t="s">
        <v>82</v>
      </c>
      <c r="AV459" s="14" t="s">
        <v>82</v>
      </c>
      <c r="AW459" s="14" t="s">
        <v>35</v>
      </c>
      <c r="AX459" s="14" t="s">
        <v>73</v>
      </c>
      <c r="AY459" s="254" t="s">
        <v>188</v>
      </c>
    </row>
    <row r="460" s="13" customFormat="1">
      <c r="A460" s="13"/>
      <c r="B460" s="233"/>
      <c r="C460" s="234"/>
      <c r="D460" s="235" t="s">
        <v>198</v>
      </c>
      <c r="E460" s="236" t="s">
        <v>19</v>
      </c>
      <c r="F460" s="237" t="s">
        <v>1678</v>
      </c>
      <c r="G460" s="234"/>
      <c r="H460" s="236" t="s">
        <v>19</v>
      </c>
      <c r="I460" s="238"/>
      <c r="J460" s="234"/>
      <c r="K460" s="234"/>
      <c r="L460" s="239"/>
      <c r="M460" s="240"/>
      <c r="N460" s="241"/>
      <c r="O460" s="241"/>
      <c r="P460" s="241"/>
      <c r="Q460" s="241"/>
      <c r="R460" s="241"/>
      <c r="S460" s="241"/>
      <c r="T460" s="242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198</v>
      </c>
      <c r="AU460" s="243" t="s">
        <v>82</v>
      </c>
      <c r="AV460" s="13" t="s">
        <v>80</v>
      </c>
      <c r="AW460" s="13" t="s">
        <v>35</v>
      </c>
      <c r="AX460" s="13" t="s">
        <v>73</v>
      </c>
      <c r="AY460" s="243" t="s">
        <v>188</v>
      </c>
    </row>
    <row r="461" s="14" customFormat="1">
      <c r="A461" s="14"/>
      <c r="B461" s="244"/>
      <c r="C461" s="245"/>
      <c r="D461" s="235" t="s">
        <v>198</v>
      </c>
      <c r="E461" s="246" t="s">
        <v>19</v>
      </c>
      <c r="F461" s="247" t="s">
        <v>1679</v>
      </c>
      <c r="G461" s="245"/>
      <c r="H461" s="248">
        <v>19.158000000000001</v>
      </c>
      <c r="I461" s="249"/>
      <c r="J461" s="245"/>
      <c r="K461" s="245"/>
      <c r="L461" s="250"/>
      <c r="M461" s="251"/>
      <c r="N461" s="252"/>
      <c r="O461" s="252"/>
      <c r="P461" s="252"/>
      <c r="Q461" s="252"/>
      <c r="R461" s="252"/>
      <c r="S461" s="252"/>
      <c r="T461" s="253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4" t="s">
        <v>198</v>
      </c>
      <c r="AU461" s="254" t="s">
        <v>82</v>
      </c>
      <c r="AV461" s="14" t="s">
        <v>82</v>
      </c>
      <c r="AW461" s="14" t="s">
        <v>35</v>
      </c>
      <c r="AX461" s="14" t="s">
        <v>73</v>
      </c>
      <c r="AY461" s="254" t="s">
        <v>188</v>
      </c>
    </row>
    <row r="462" s="14" customFormat="1">
      <c r="A462" s="14"/>
      <c r="B462" s="244"/>
      <c r="C462" s="245"/>
      <c r="D462" s="235" t="s">
        <v>198</v>
      </c>
      <c r="E462" s="246" t="s">
        <v>19</v>
      </c>
      <c r="F462" s="247" t="s">
        <v>1676</v>
      </c>
      <c r="G462" s="245"/>
      <c r="H462" s="248">
        <v>3</v>
      </c>
      <c r="I462" s="249"/>
      <c r="J462" s="245"/>
      <c r="K462" s="245"/>
      <c r="L462" s="250"/>
      <c r="M462" s="251"/>
      <c r="N462" s="252"/>
      <c r="O462" s="252"/>
      <c r="P462" s="252"/>
      <c r="Q462" s="252"/>
      <c r="R462" s="252"/>
      <c r="S462" s="252"/>
      <c r="T462" s="253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4" t="s">
        <v>198</v>
      </c>
      <c r="AU462" s="254" t="s">
        <v>82</v>
      </c>
      <c r="AV462" s="14" t="s">
        <v>82</v>
      </c>
      <c r="AW462" s="14" t="s">
        <v>35</v>
      </c>
      <c r="AX462" s="14" t="s">
        <v>73</v>
      </c>
      <c r="AY462" s="254" t="s">
        <v>188</v>
      </c>
    </row>
    <row r="463" s="14" customFormat="1">
      <c r="A463" s="14"/>
      <c r="B463" s="244"/>
      <c r="C463" s="245"/>
      <c r="D463" s="235" t="s">
        <v>198</v>
      </c>
      <c r="E463" s="246" t="s">
        <v>19</v>
      </c>
      <c r="F463" s="247" t="s">
        <v>1677</v>
      </c>
      <c r="G463" s="245"/>
      <c r="H463" s="248">
        <v>-12</v>
      </c>
      <c r="I463" s="249"/>
      <c r="J463" s="245"/>
      <c r="K463" s="245"/>
      <c r="L463" s="250"/>
      <c r="M463" s="251"/>
      <c r="N463" s="252"/>
      <c r="O463" s="252"/>
      <c r="P463" s="252"/>
      <c r="Q463" s="252"/>
      <c r="R463" s="252"/>
      <c r="S463" s="252"/>
      <c r="T463" s="253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4" t="s">
        <v>198</v>
      </c>
      <c r="AU463" s="254" t="s">
        <v>82</v>
      </c>
      <c r="AV463" s="14" t="s">
        <v>82</v>
      </c>
      <c r="AW463" s="14" t="s">
        <v>35</v>
      </c>
      <c r="AX463" s="14" t="s">
        <v>73</v>
      </c>
      <c r="AY463" s="254" t="s">
        <v>188</v>
      </c>
    </row>
    <row r="464" s="13" customFormat="1">
      <c r="A464" s="13"/>
      <c r="B464" s="233"/>
      <c r="C464" s="234"/>
      <c r="D464" s="235" t="s">
        <v>198</v>
      </c>
      <c r="E464" s="236" t="s">
        <v>19</v>
      </c>
      <c r="F464" s="237" t="s">
        <v>1680</v>
      </c>
      <c r="G464" s="234"/>
      <c r="H464" s="236" t="s">
        <v>19</v>
      </c>
      <c r="I464" s="238"/>
      <c r="J464" s="234"/>
      <c r="K464" s="234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198</v>
      </c>
      <c r="AU464" s="243" t="s">
        <v>82</v>
      </c>
      <c r="AV464" s="13" t="s">
        <v>80</v>
      </c>
      <c r="AW464" s="13" t="s">
        <v>35</v>
      </c>
      <c r="AX464" s="13" t="s">
        <v>73</v>
      </c>
      <c r="AY464" s="243" t="s">
        <v>188</v>
      </c>
    </row>
    <row r="465" s="14" customFormat="1">
      <c r="A465" s="14"/>
      <c r="B465" s="244"/>
      <c r="C465" s="245"/>
      <c r="D465" s="235" t="s">
        <v>198</v>
      </c>
      <c r="E465" s="246" t="s">
        <v>19</v>
      </c>
      <c r="F465" s="247" t="s">
        <v>1681</v>
      </c>
      <c r="G465" s="245"/>
      <c r="H465" s="248">
        <v>9.2379999999999995</v>
      </c>
      <c r="I465" s="249"/>
      <c r="J465" s="245"/>
      <c r="K465" s="245"/>
      <c r="L465" s="250"/>
      <c r="M465" s="251"/>
      <c r="N465" s="252"/>
      <c r="O465" s="252"/>
      <c r="P465" s="252"/>
      <c r="Q465" s="252"/>
      <c r="R465" s="252"/>
      <c r="S465" s="252"/>
      <c r="T465" s="253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4" t="s">
        <v>198</v>
      </c>
      <c r="AU465" s="254" t="s">
        <v>82</v>
      </c>
      <c r="AV465" s="14" t="s">
        <v>82</v>
      </c>
      <c r="AW465" s="14" t="s">
        <v>35</v>
      </c>
      <c r="AX465" s="14" t="s">
        <v>73</v>
      </c>
      <c r="AY465" s="254" t="s">
        <v>188</v>
      </c>
    </row>
    <row r="466" s="14" customFormat="1">
      <c r="A466" s="14"/>
      <c r="B466" s="244"/>
      <c r="C466" s="245"/>
      <c r="D466" s="235" t="s">
        <v>198</v>
      </c>
      <c r="E466" s="246" t="s">
        <v>19</v>
      </c>
      <c r="F466" s="247" t="s">
        <v>1669</v>
      </c>
      <c r="G466" s="245"/>
      <c r="H466" s="248">
        <v>2.1000000000000001</v>
      </c>
      <c r="I466" s="249"/>
      <c r="J466" s="245"/>
      <c r="K466" s="245"/>
      <c r="L466" s="250"/>
      <c r="M466" s="251"/>
      <c r="N466" s="252"/>
      <c r="O466" s="252"/>
      <c r="P466" s="252"/>
      <c r="Q466" s="252"/>
      <c r="R466" s="252"/>
      <c r="S466" s="252"/>
      <c r="T466" s="253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4" t="s">
        <v>198</v>
      </c>
      <c r="AU466" s="254" t="s">
        <v>82</v>
      </c>
      <c r="AV466" s="14" t="s">
        <v>82</v>
      </c>
      <c r="AW466" s="14" t="s">
        <v>35</v>
      </c>
      <c r="AX466" s="14" t="s">
        <v>73</v>
      </c>
      <c r="AY466" s="254" t="s">
        <v>188</v>
      </c>
    </row>
    <row r="467" s="14" customFormat="1">
      <c r="A467" s="14"/>
      <c r="B467" s="244"/>
      <c r="C467" s="245"/>
      <c r="D467" s="235" t="s">
        <v>198</v>
      </c>
      <c r="E467" s="246" t="s">
        <v>19</v>
      </c>
      <c r="F467" s="247" t="s">
        <v>1670</v>
      </c>
      <c r="G467" s="245"/>
      <c r="H467" s="248">
        <v>-3</v>
      </c>
      <c r="I467" s="249"/>
      <c r="J467" s="245"/>
      <c r="K467" s="245"/>
      <c r="L467" s="250"/>
      <c r="M467" s="251"/>
      <c r="N467" s="252"/>
      <c r="O467" s="252"/>
      <c r="P467" s="252"/>
      <c r="Q467" s="252"/>
      <c r="R467" s="252"/>
      <c r="S467" s="252"/>
      <c r="T467" s="253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4" t="s">
        <v>198</v>
      </c>
      <c r="AU467" s="254" t="s">
        <v>82</v>
      </c>
      <c r="AV467" s="14" t="s">
        <v>82</v>
      </c>
      <c r="AW467" s="14" t="s">
        <v>35</v>
      </c>
      <c r="AX467" s="14" t="s">
        <v>73</v>
      </c>
      <c r="AY467" s="254" t="s">
        <v>188</v>
      </c>
    </row>
    <row r="468" s="13" customFormat="1">
      <c r="A468" s="13"/>
      <c r="B468" s="233"/>
      <c r="C468" s="234"/>
      <c r="D468" s="235" t="s">
        <v>198</v>
      </c>
      <c r="E468" s="236" t="s">
        <v>19</v>
      </c>
      <c r="F468" s="237" t="s">
        <v>1682</v>
      </c>
      <c r="G468" s="234"/>
      <c r="H468" s="236" t="s">
        <v>19</v>
      </c>
      <c r="I468" s="238"/>
      <c r="J468" s="234"/>
      <c r="K468" s="234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198</v>
      </c>
      <c r="AU468" s="243" t="s">
        <v>82</v>
      </c>
      <c r="AV468" s="13" t="s">
        <v>80</v>
      </c>
      <c r="AW468" s="13" t="s">
        <v>35</v>
      </c>
      <c r="AX468" s="13" t="s">
        <v>73</v>
      </c>
      <c r="AY468" s="243" t="s">
        <v>188</v>
      </c>
    </row>
    <row r="469" s="14" customFormat="1">
      <c r="A469" s="14"/>
      <c r="B469" s="244"/>
      <c r="C469" s="245"/>
      <c r="D469" s="235" t="s">
        <v>198</v>
      </c>
      <c r="E469" s="246" t="s">
        <v>19</v>
      </c>
      <c r="F469" s="247" t="s">
        <v>1683</v>
      </c>
      <c r="G469" s="245"/>
      <c r="H469" s="248">
        <v>30.07</v>
      </c>
      <c r="I469" s="249"/>
      <c r="J469" s="245"/>
      <c r="K469" s="245"/>
      <c r="L469" s="250"/>
      <c r="M469" s="251"/>
      <c r="N469" s="252"/>
      <c r="O469" s="252"/>
      <c r="P469" s="252"/>
      <c r="Q469" s="252"/>
      <c r="R469" s="252"/>
      <c r="S469" s="252"/>
      <c r="T469" s="253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4" t="s">
        <v>198</v>
      </c>
      <c r="AU469" s="254" t="s">
        <v>82</v>
      </c>
      <c r="AV469" s="14" t="s">
        <v>82</v>
      </c>
      <c r="AW469" s="14" t="s">
        <v>35</v>
      </c>
      <c r="AX469" s="14" t="s">
        <v>73</v>
      </c>
      <c r="AY469" s="254" t="s">
        <v>188</v>
      </c>
    </row>
    <row r="470" s="14" customFormat="1">
      <c r="A470" s="14"/>
      <c r="B470" s="244"/>
      <c r="C470" s="245"/>
      <c r="D470" s="235" t="s">
        <v>198</v>
      </c>
      <c r="E470" s="246" t="s">
        <v>19</v>
      </c>
      <c r="F470" s="247" t="s">
        <v>1684</v>
      </c>
      <c r="G470" s="245"/>
      <c r="H470" s="248">
        <v>3.48</v>
      </c>
      <c r="I470" s="249"/>
      <c r="J470" s="245"/>
      <c r="K470" s="245"/>
      <c r="L470" s="250"/>
      <c r="M470" s="251"/>
      <c r="N470" s="252"/>
      <c r="O470" s="252"/>
      <c r="P470" s="252"/>
      <c r="Q470" s="252"/>
      <c r="R470" s="252"/>
      <c r="S470" s="252"/>
      <c r="T470" s="253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4" t="s">
        <v>198</v>
      </c>
      <c r="AU470" s="254" t="s">
        <v>82</v>
      </c>
      <c r="AV470" s="14" t="s">
        <v>82</v>
      </c>
      <c r="AW470" s="14" t="s">
        <v>35</v>
      </c>
      <c r="AX470" s="14" t="s">
        <v>73</v>
      </c>
      <c r="AY470" s="254" t="s">
        <v>188</v>
      </c>
    </row>
    <row r="471" s="14" customFormat="1">
      <c r="A471" s="14"/>
      <c r="B471" s="244"/>
      <c r="C471" s="245"/>
      <c r="D471" s="235" t="s">
        <v>198</v>
      </c>
      <c r="E471" s="246" t="s">
        <v>19</v>
      </c>
      <c r="F471" s="247" t="s">
        <v>1685</v>
      </c>
      <c r="G471" s="245"/>
      <c r="H471" s="248">
        <v>-5.4000000000000004</v>
      </c>
      <c r="I471" s="249"/>
      <c r="J471" s="245"/>
      <c r="K471" s="245"/>
      <c r="L471" s="250"/>
      <c r="M471" s="251"/>
      <c r="N471" s="252"/>
      <c r="O471" s="252"/>
      <c r="P471" s="252"/>
      <c r="Q471" s="252"/>
      <c r="R471" s="252"/>
      <c r="S471" s="252"/>
      <c r="T471" s="253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4" t="s">
        <v>198</v>
      </c>
      <c r="AU471" s="254" t="s">
        <v>82</v>
      </c>
      <c r="AV471" s="14" t="s">
        <v>82</v>
      </c>
      <c r="AW471" s="14" t="s">
        <v>35</v>
      </c>
      <c r="AX471" s="14" t="s">
        <v>73</v>
      </c>
      <c r="AY471" s="254" t="s">
        <v>188</v>
      </c>
    </row>
    <row r="472" s="13" customFormat="1">
      <c r="A472" s="13"/>
      <c r="B472" s="233"/>
      <c r="C472" s="234"/>
      <c r="D472" s="235" t="s">
        <v>198</v>
      </c>
      <c r="E472" s="236" t="s">
        <v>19</v>
      </c>
      <c r="F472" s="237" t="s">
        <v>1686</v>
      </c>
      <c r="G472" s="234"/>
      <c r="H472" s="236" t="s">
        <v>19</v>
      </c>
      <c r="I472" s="238"/>
      <c r="J472" s="234"/>
      <c r="K472" s="234"/>
      <c r="L472" s="239"/>
      <c r="M472" s="240"/>
      <c r="N472" s="241"/>
      <c r="O472" s="241"/>
      <c r="P472" s="241"/>
      <c r="Q472" s="241"/>
      <c r="R472" s="241"/>
      <c r="S472" s="241"/>
      <c r="T472" s="24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3" t="s">
        <v>198</v>
      </c>
      <c r="AU472" s="243" t="s">
        <v>82</v>
      </c>
      <c r="AV472" s="13" t="s">
        <v>80</v>
      </c>
      <c r="AW472" s="13" t="s">
        <v>35</v>
      </c>
      <c r="AX472" s="13" t="s">
        <v>73</v>
      </c>
      <c r="AY472" s="243" t="s">
        <v>188</v>
      </c>
    </row>
    <row r="473" s="14" customFormat="1">
      <c r="A473" s="14"/>
      <c r="B473" s="244"/>
      <c r="C473" s="245"/>
      <c r="D473" s="235" t="s">
        <v>198</v>
      </c>
      <c r="E473" s="246" t="s">
        <v>19</v>
      </c>
      <c r="F473" s="247" t="s">
        <v>1687</v>
      </c>
      <c r="G473" s="245"/>
      <c r="H473" s="248">
        <v>30.07</v>
      </c>
      <c r="I473" s="249"/>
      <c r="J473" s="245"/>
      <c r="K473" s="245"/>
      <c r="L473" s="250"/>
      <c r="M473" s="251"/>
      <c r="N473" s="252"/>
      <c r="O473" s="252"/>
      <c r="P473" s="252"/>
      <c r="Q473" s="252"/>
      <c r="R473" s="252"/>
      <c r="S473" s="252"/>
      <c r="T473" s="253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4" t="s">
        <v>198</v>
      </c>
      <c r="AU473" s="254" t="s">
        <v>82</v>
      </c>
      <c r="AV473" s="14" t="s">
        <v>82</v>
      </c>
      <c r="AW473" s="14" t="s">
        <v>35</v>
      </c>
      <c r="AX473" s="14" t="s">
        <v>73</v>
      </c>
      <c r="AY473" s="254" t="s">
        <v>188</v>
      </c>
    </row>
    <row r="474" s="14" customFormat="1">
      <c r="A474" s="14"/>
      <c r="B474" s="244"/>
      <c r="C474" s="245"/>
      <c r="D474" s="235" t="s">
        <v>198</v>
      </c>
      <c r="E474" s="246" t="s">
        <v>19</v>
      </c>
      <c r="F474" s="247" t="s">
        <v>1688</v>
      </c>
      <c r="G474" s="245"/>
      <c r="H474" s="248">
        <v>3.48</v>
      </c>
      <c r="I474" s="249"/>
      <c r="J474" s="245"/>
      <c r="K474" s="245"/>
      <c r="L474" s="250"/>
      <c r="M474" s="251"/>
      <c r="N474" s="252"/>
      <c r="O474" s="252"/>
      <c r="P474" s="252"/>
      <c r="Q474" s="252"/>
      <c r="R474" s="252"/>
      <c r="S474" s="252"/>
      <c r="T474" s="253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4" t="s">
        <v>198</v>
      </c>
      <c r="AU474" s="254" t="s">
        <v>82</v>
      </c>
      <c r="AV474" s="14" t="s">
        <v>82</v>
      </c>
      <c r="AW474" s="14" t="s">
        <v>35</v>
      </c>
      <c r="AX474" s="14" t="s">
        <v>73</v>
      </c>
      <c r="AY474" s="254" t="s">
        <v>188</v>
      </c>
    </row>
    <row r="475" s="14" customFormat="1">
      <c r="A475" s="14"/>
      <c r="B475" s="244"/>
      <c r="C475" s="245"/>
      <c r="D475" s="235" t="s">
        <v>198</v>
      </c>
      <c r="E475" s="246" t="s">
        <v>19</v>
      </c>
      <c r="F475" s="247" t="s">
        <v>1689</v>
      </c>
      <c r="G475" s="245"/>
      <c r="H475" s="248">
        <v>-5.4000000000000004</v>
      </c>
      <c r="I475" s="249"/>
      <c r="J475" s="245"/>
      <c r="K475" s="245"/>
      <c r="L475" s="250"/>
      <c r="M475" s="251"/>
      <c r="N475" s="252"/>
      <c r="O475" s="252"/>
      <c r="P475" s="252"/>
      <c r="Q475" s="252"/>
      <c r="R475" s="252"/>
      <c r="S475" s="252"/>
      <c r="T475" s="253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4" t="s">
        <v>198</v>
      </c>
      <c r="AU475" s="254" t="s">
        <v>82</v>
      </c>
      <c r="AV475" s="14" t="s">
        <v>82</v>
      </c>
      <c r="AW475" s="14" t="s">
        <v>35</v>
      </c>
      <c r="AX475" s="14" t="s">
        <v>73</v>
      </c>
      <c r="AY475" s="254" t="s">
        <v>188</v>
      </c>
    </row>
    <row r="476" s="13" customFormat="1">
      <c r="A476" s="13"/>
      <c r="B476" s="233"/>
      <c r="C476" s="234"/>
      <c r="D476" s="235" t="s">
        <v>198</v>
      </c>
      <c r="E476" s="236" t="s">
        <v>19</v>
      </c>
      <c r="F476" s="237" t="s">
        <v>1690</v>
      </c>
      <c r="G476" s="234"/>
      <c r="H476" s="236" t="s">
        <v>19</v>
      </c>
      <c r="I476" s="238"/>
      <c r="J476" s="234"/>
      <c r="K476" s="234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198</v>
      </c>
      <c r="AU476" s="243" t="s">
        <v>82</v>
      </c>
      <c r="AV476" s="13" t="s">
        <v>80</v>
      </c>
      <c r="AW476" s="13" t="s">
        <v>35</v>
      </c>
      <c r="AX476" s="13" t="s">
        <v>73</v>
      </c>
      <c r="AY476" s="243" t="s">
        <v>188</v>
      </c>
    </row>
    <row r="477" s="14" customFormat="1">
      <c r="A477" s="14"/>
      <c r="B477" s="244"/>
      <c r="C477" s="245"/>
      <c r="D477" s="235" t="s">
        <v>198</v>
      </c>
      <c r="E477" s="246" t="s">
        <v>19</v>
      </c>
      <c r="F477" s="247" t="s">
        <v>1691</v>
      </c>
      <c r="G477" s="245"/>
      <c r="H477" s="248">
        <v>9.0830000000000002</v>
      </c>
      <c r="I477" s="249"/>
      <c r="J477" s="245"/>
      <c r="K477" s="245"/>
      <c r="L477" s="250"/>
      <c r="M477" s="251"/>
      <c r="N477" s="252"/>
      <c r="O477" s="252"/>
      <c r="P477" s="252"/>
      <c r="Q477" s="252"/>
      <c r="R477" s="252"/>
      <c r="S477" s="252"/>
      <c r="T477" s="253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4" t="s">
        <v>198</v>
      </c>
      <c r="AU477" s="254" t="s">
        <v>82</v>
      </c>
      <c r="AV477" s="14" t="s">
        <v>82</v>
      </c>
      <c r="AW477" s="14" t="s">
        <v>35</v>
      </c>
      <c r="AX477" s="14" t="s">
        <v>73</v>
      </c>
      <c r="AY477" s="254" t="s">
        <v>188</v>
      </c>
    </row>
    <row r="478" s="14" customFormat="1">
      <c r="A478" s="14"/>
      <c r="B478" s="244"/>
      <c r="C478" s="245"/>
      <c r="D478" s="235" t="s">
        <v>198</v>
      </c>
      <c r="E478" s="246" t="s">
        <v>19</v>
      </c>
      <c r="F478" s="247" t="s">
        <v>1669</v>
      </c>
      <c r="G478" s="245"/>
      <c r="H478" s="248">
        <v>2.1000000000000001</v>
      </c>
      <c r="I478" s="249"/>
      <c r="J478" s="245"/>
      <c r="K478" s="245"/>
      <c r="L478" s="250"/>
      <c r="M478" s="251"/>
      <c r="N478" s="252"/>
      <c r="O478" s="252"/>
      <c r="P478" s="252"/>
      <c r="Q478" s="252"/>
      <c r="R478" s="252"/>
      <c r="S478" s="252"/>
      <c r="T478" s="253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4" t="s">
        <v>198</v>
      </c>
      <c r="AU478" s="254" t="s">
        <v>82</v>
      </c>
      <c r="AV478" s="14" t="s">
        <v>82</v>
      </c>
      <c r="AW478" s="14" t="s">
        <v>35</v>
      </c>
      <c r="AX478" s="14" t="s">
        <v>73</v>
      </c>
      <c r="AY478" s="254" t="s">
        <v>188</v>
      </c>
    </row>
    <row r="479" s="14" customFormat="1">
      <c r="A479" s="14"/>
      <c r="B479" s="244"/>
      <c r="C479" s="245"/>
      <c r="D479" s="235" t="s">
        <v>198</v>
      </c>
      <c r="E479" s="246" t="s">
        <v>19</v>
      </c>
      <c r="F479" s="247" t="s">
        <v>1670</v>
      </c>
      <c r="G479" s="245"/>
      <c r="H479" s="248">
        <v>-3</v>
      </c>
      <c r="I479" s="249"/>
      <c r="J479" s="245"/>
      <c r="K479" s="245"/>
      <c r="L479" s="250"/>
      <c r="M479" s="251"/>
      <c r="N479" s="252"/>
      <c r="O479" s="252"/>
      <c r="P479" s="252"/>
      <c r="Q479" s="252"/>
      <c r="R479" s="252"/>
      <c r="S479" s="252"/>
      <c r="T479" s="253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4" t="s">
        <v>198</v>
      </c>
      <c r="AU479" s="254" t="s">
        <v>82</v>
      </c>
      <c r="AV479" s="14" t="s">
        <v>82</v>
      </c>
      <c r="AW479" s="14" t="s">
        <v>35</v>
      </c>
      <c r="AX479" s="14" t="s">
        <v>73</v>
      </c>
      <c r="AY479" s="254" t="s">
        <v>188</v>
      </c>
    </row>
    <row r="480" s="13" customFormat="1">
      <c r="A480" s="13"/>
      <c r="B480" s="233"/>
      <c r="C480" s="234"/>
      <c r="D480" s="235" t="s">
        <v>198</v>
      </c>
      <c r="E480" s="236" t="s">
        <v>19</v>
      </c>
      <c r="F480" s="237" t="s">
        <v>1692</v>
      </c>
      <c r="G480" s="234"/>
      <c r="H480" s="236" t="s">
        <v>19</v>
      </c>
      <c r="I480" s="238"/>
      <c r="J480" s="234"/>
      <c r="K480" s="234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198</v>
      </c>
      <c r="AU480" s="243" t="s">
        <v>82</v>
      </c>
      <c r="AV480" s="13" t="s">
        <v>80</v>
      </c>
      <c r="AW480" s="13" t="s">
        <v>35</v>
      </c>
      <c r="AX480" s="13" t="s">
        <v>73</v>
      </c>
      <c r="AY480" s="243" t="s">
        <v>188</v>
      </c>
    </row>
    <row r="481" s="14" customFormat="1">
      <c r="A481" s="14"/>
      <c r="B481" s="244"/>
      <c r="C481" s="245"/>
      <c r="D481" s="235" t="s">
        <v>198</v>
      </c>
      <c r="E481" s="246" t="s">
        <v>19</v>
      </c>
      <c r="F481" s="247" t="s">
        <v>1693</v>
      </c>
      <c r="G481" s="245"/>
      <c r="H481" s="248">
        <v>8.4939999999999998</v>
      </c>
      <c r="I481" s="249"/>
      <c r="J481" s="245"/>
      <c r="K481" s="245"/>
      <c r="L481" s="250"/>
      <c r="M481" s="251"/>
      <c r="N481" s="252"/>
      <c r="O481" s="252"/>
      <c r="P481" s="252"/>
      <c r="Q481" s="252"/>
      <c r="R481" s="252"/>
      <c r="S481" s="252"/>
      <c r="T481" s="253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4" t="s">
        <v>198</v>
      </c>
      <c r="AU481" s="254" t="s">
        <v>82</v>
      </c>
      <c r="AV481" s="14" t="s">
        <v>82</v>
      </c>
      <c r="AW481" s="14" t="s">
        <v>35</v>
      </c>
      <c r="AX481" s="14" t="s">
        <v>73</v>
      </c>
      <c r="AY481" s="254" t="s">
        <v>188</v>
      </c>
    </row>
    <row r="482" s="14" customFormat="1">
      <c r="A482" s="14"/>
      <c r="B482" s="244"/>
      <c r="C482" s="245"/>
      <c r="D482" s="235" t="s">
        <v>198</v>
      </c>
      <c r="E482" s="246" t="s">
        <v>19</v>
      </c>
      <c r="F482" s="247" t="s">
        <v>1669</v>
      </c>
      <c r="G482" s="245"/>
      <c r="H482" s="248">
        <v>2.1000000000000001</v>
      </c>
      <c r="I482" s="249"/>
      <c r="J482" s="245"/>
      <c r="K482" s="245"/>
      <c r="L482" s="250"/>
      <c r="M482" s="251"/>
      <c r="N482" s="252"/>
      <c r="O482" s="252"/>
      <c r="P482" s="252"/>
      <c r="Q482" s="252"/>
      <c r="R482" s="252"/>
      <c r="S482" s="252"/>
      <c r="T482" s="253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4" t="s">
        <v>198</v>
      </c>
      <c r="AU482" s="254" t="s">
        <v>82</v>
      </c>
      <c r="AV482" s="14" t="s">
        <v>82</v>
      </c>
      <c r="AW482" s="14" t="s">
        <v>35</v>
      </c>
      <c r="AX482" s="14" t="s">
        <v>73</v>
      </c>
      <c r="AY482" s="254" t="s">
        <v>188</v>
      </c>
    </row>
    <row r="483" s="14" customFormat="1">
      <c r="A483" s="14"/>
      <c r="B483" s="244"/>
      <c r="C483" s="245"/>
      <c r="D483" s="235" t="s">
        <v>198</v>
      </c>
      <c r="E483" s="246" t="s">
        <v>19</v>
      </c>
      <c r="F483" s="247" t="s">
        <v>1670</v>
      </c>
      <c r="G483" s="245"/>
      <c r="H483" s="248">
        <v>-3</v>
      </c>
      <c r="I483" s="249"/>
      <c r="J483" s="245"/>
      <c r="K483" s="245"/>
      <c r="L483" s="250"/>
      <c r="M483" s="251"/>
      <c r="N483" s="252"/>
      <c r="O483" s="252"/>
      <c r="P483" s="252"/>
      <c r="Q483" s="252"/>
      <c r="R483" s="252"/>
      <c r="S483" s="252"/>
      <c r="T483" s="253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4" t="s">
        <v>198</v>
      </c>
      <c r="AU483" s="254" t="s">
        <v>82</v>
      </c>
      <c r="AV483" s="14" t="s">
        <v>82</v>
      </c>
      <c r="AW483" s="14" t="s">
        <v>35</v>
      </c>
      <c r="AX483" s="14" t="s">
        <v>73</v>
      </c>
      <c r="AY483" s="254" t="s">
        <v>188</v>
      </c>
    </row>
    <row r="484" s="13" customFormat="1">
      <c r="A484" s="13"/>
      <c r="B484" s="233"/>
      <c r="C484" s="234"/>
      <c r="D484" s="235" t="s">
        <v>198</v>
      </c>
      <c r="E484" s="236" t="s">
        <v>19</v>
      </c>
      <c r="F484" s="237" t="s">
        <v>1694</v>
      </c>
      <c r="G484" s="234"/>
      <c r="H484" s="236" t="s">
        <v>19</v>
      </c>
      <c r="I484" s="238"/>
      <c r="J484" s="234"/>
      <c r="K484" s="234"/>
      <c r="L484" s="239"/>
      <c r="M484" s="240"/>
      <c r="N484" s="241"/>
      <c r="O484" s="241"/>
      <c r="P484" s="241"/>
      <c r="Q484" s="241"/>
      <c r="R484" s="241"/>
      <c r="S484" s="241"/>
      <c r="T484" s="242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3" t="s">
        <v>198</v>
      </c>
      <c r="AU484" s="243" t="s">
        <v>82</v>
      </c>
      <c r="AV484" s="13" t="s">
        <v>80</v>
      </c>
      <c r="AW484" s="13" t="s">
        <v>35</v>
      </c>
      <c r="AX484" s="13" t="s">
        <v>73</v>
      </c>
      <c r="AY484" s="243" t="s">
        <v>188</v>
      </c>
    </row>
    <row r="485" s="14" customFormat="1">
      <c r="A485" s="14"/>
      <c r="B485" s="244"/>
      <c r="C485" s="245"/>
      <c r="D485" s="235" t="s">
        <v>198</v>
      </c>
      <c r="E485" s="246" t="s">
        <v>19</v>
      </c>
      <c r="F485" s="247" t="s">
        <v>1695</v>
      </c>
      <c r="G485" s="245"/>
      <c r="H485" s="248">
        <v>9.1140000000000008</v>
      </c>
      <c r="I485" s="249"/>
      <c r="J485" s="245"/>
      <c r="K485" s="245"/>
      <c r="L485" s="250"/>
      <c r="M485" s="251"/>
      <c r="N485" s="252"/>
      <c r="O485" s="252"/>
      <c r="P485" s="252"/>
      <c r="Q485" s="252"/>
      <c r="R485" s="252"/>
      <c r="S485" s="252"/>
      <c r="T485" s="253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4" t="s">
        <v>198</v>
      </c>
      <c r="AU485" s="254" t="s">
        <v>82</v>
      </c>
      <c r="AV485" s="14" t="s">
        <v>82</v>
      </c>
      <c r="AW485" s="14" t="s">
        <v>35</v>
      </c>
      <c r="AX485" s="14" t="s">
        <v>73</v>
      </c>
      <c r="AY485" s="254" t="s">
        <v>188</v>
      </c>
    </row>
    <row r="486" s="14" customFormat="1">
      <c r="A486" s="14"/>
      <c r="B486" s="244"/>
      <c r="C486" s="245"/>
      <c r="D486" s="235" t="s">
        <v>198</v>
      </c>
      <c r="E486" s="246" t="s">
        <v>19</v>
      </c>
      <c r="F486" s="247" t="s">
        <v>1669</v>
      </c>
      <c r="G486" s="245"/>
      <c r="H486" s="248">
        <v>2.1000000000000001</v>
      </c>
      <c r="I486" s="249"/>
      <c r="J486" s="245"/>
      <c r="K486" s="245"/>
      <c r="L486" s="250"/>
      <c r="M486" s="251"/>
      <c r="N486" s="252"/>
      <c r="O486" s="252"/>
      <c r="P486" s="252"/>
      <c r="Q486" s="252"/>
      <c r="R486" s="252"/>
      <c r="S486" s="252"/>
      <c r="T486" s="253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4" t="s">
        <v>198</v>
      </c>
      <c r="AU486" s="254" t="s">
        <v>82</v>
      </c>
      <c r="AV486" s="14" t="s">
        <v>82</v>
      </c>
      <c r="AW486" s="14" t="s">
        <v>35</v>
      </c>
      <c r="AX486" s="14" t="s">
        <v>73</v>
      </c>
      <c r="AY486" s="254" t="s">
        <v>188</v>
      </c>
    </row>
    <row r="487" s="14" customFormat="1">
      <c r="A487" s="14"/>
      <c r="B487" s="244"/>
      <c r="C487" s="245"/>
      <c r="D487" s="235" t="s">
        <v>198</v>
      </c>
      <c r="E487" s="246" t="s">
        <v>19</v>
      </c>
      <c r="F487" s="247" t="s">
        <v>1670</v>
      </c>
      <c r="G487" s="245"/>
      <c r="H487" s="248">
        <v>-3</v>
      </c>
      <c r="I487" s="249"/>
      <c r="J487" s="245"/>
      <c r="K487" s="245"/>
      <c r="L487" s="250"/>
      <c r="M487" s="251"/>
      <c r="N487" s="252"/>
      <c r="O487" s="252"/>
      <c r="P487" s="252"/>
      <c r="Q487" s="252"/>
      <c r="R487" s="252"/>
      <c r="S487" s="252"/>
      <c r="T487" s="253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4" t="s">
        <v>198</v>
      </c>
      <c r="AU487" s="254" t="s">
        <v>82</v>
      </c>
      <c r="AV487" s="14" t="s">
        <v>82</v>
      </c>
      <c r="AW487" s="14" t="s">
        <v>35</v>
      </c>
      <c r="AX487" s="14" t="s">
        <v>73</v>
      </c>
      <c r="AY487" s="254" t="s">
        <v>188</v>
      </c>
    </row>
    <row r="488" s="13" customFormat="1">
      <c r="A488" s="13"/>
      <c r="B488" s="233"/>
      <c r="C488" s="234"/>
      <c r="D488" s="235" t="s">
        <v>198</v>
      </c>
      <c r="E488" s="236" t="s">
        <v>19</v>
      </c>
      <c r="F488" s="237" t="s">
        <v>1696</v>
      </c>
      <c r="G488" s="234"/>
      <c r="H488" s="236" t="s">
        <v>19</v>
      </c>
      <c r="I488" s="238"/>
      <c r="J488" s="234"/>
      <c r="K488" s="234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198</v>
      </c>
      <c r="AU488" s="243" t="s">
        <v>82</v>
      </c>
      <c r="AV488" s="13" t="s">
        <v>80</v>
      </c>
      <c r="AW488" s="13" t="s">
        <v>35</v>
      </c>
      <c r="AX488" s="13" t="s">
        <v>73</v>
      </c>
      <c r="AY488" s="243" t="s">
        <v>188</v>
      </c>
    </row>
    <row r="489" s="14" customFormat="1">
      <c r="A489" s="14"/>
      <c r="B489" s="244"/>
      <c r="C489" s="245"/>
      <c r="D489" s="235" t="s">
        <v>198</v>
      </c>
      <c r="E489" s="246" t="s">
        <v>19</v>
      </c>
      <c r="F489" s="247" t="s">
        <v>1697</v>
      </c>
      <c r="G489" s="245"/>
      <c r="H489" s="248">
        <v>20.026</v>
      </c>
      <c r="I489" s="249"/>
      <c r="J489" s="245"/>
      <c r="K489" s="245"/>
      <c r="L489" s="250"/>
      <c r="M489" s="251"/>
      <c r="N489" s="252"/>
      <c r="O489" s="252"/>
      <c r="P489" s="252"/>
      <c r="Q489" s="252"/>
      <c r="R489" s="252"/>
      <c r="S489" s="252"/>
      <c r="T489" s="253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4" t="s">
        <v>198</v>
      </c>
      <c r="AU489" s="254" t="s">
        <v>82</v>
      </c>
      <c r="AV489" s="14" t="s">
        <v>82</v>
      </c>
      <c r="AW489" s="14" t="s">
        <v>35</v>
      </c>
      <c r="AX489" s="14" t="s">
        <v>73</v>
      </c>
      <c r="AY489" s="254" t="s">
        <v>188</v>
      </c>
    </row>
    <row r="490" s="14" customFormat="1">
      <c r="A490" s="14"/>
      <c r="B490" s="244"/>
      <c r="C490" s="245"/>
      <c r="D490" s="235" t="s">
        <v>198</v>
      </c>
      <c r="E490" s="246" t="s">
        <v>19</v>
      </c>
      <c r="F490" s="247" t="s">
        <v>1669</v>
      </c>
      <c r="G490" s="245"/>
      <c r="H490" s="248">
        <v>2.1000000000000001</v>
      </c>
      <c r="I490" s="249"/>
      <c r="J490" s="245"/>
      <c r="K490" s="245"/>
      <c r="L490" s="250"/>
      <c r="M490" s="251"/>
      <c r="N490" s="252"/>
      <c r="O490" s="252"/>
      <c r="P490" s="252"/>
      <c r="Q490" s="252"/>
      <c r="R490" s="252"/>
      <c r="S490" s="252"/>
      <c r="T490" s="253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4" t="s">
        <v>198</v>
      </c>
      <c r="AU490" s="254" t="s">
        <v>82</v>
      </c>
      <c r="AV490" s="14" t="s">
        <v>82</v>
      </c>
      <c r="AW490" s="14" t="s">
        <v>35</v>
      </c>
      <c r="AX490" s="14" t="s">
        <v>73</v>
      </c>
      <c r="AY490" s="254" t="s">
        <v>188</v>
      </c>
    </row>
    <row r="491" s="14" customFormat="1">
      <c r="A491" s="14"/>
      <c r="B491" s="244"/>
      <c r="C491" s="245"/>
      <c r="D491" s="235" t="s">
        <v>198</v>
      </c>
      <c r="E491" s="246" t="s">
        <v>19</v>
      </c>
      <c r="F491" s="247" t="s">
        <v>1670</v>
      </c>
      <c r="G491" s="245"/>
      <c r="H491" s="248">
        <v>-3</v>
      </c>
      <c r="I491" s="249"/>
      <c r="J491" s="245"/>
      <c r="K491" s="245"/>
      <c r="L491" s="250"/>
      <c r="M491" s="251"/>
      <c r="N491" s="252"/>
      <c r="O491" s="252"/>
      <c r="P491" s="252"/>
      <c r="Q491" s="252"/>
      <c r="R491" s="252"/>
      <c r="S491" s="252"/>
      <c r="T491" s="253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4" t="s">
        <v>198</v>
      </c>
      <c r="AU491" s="254" t="s">
        <v>82</v>
      </c>
      <c r="AV491" s="14" t="s">
        <v>82</v>
      </c>
      <c r="AW491" s="14" t="s">
        <v>35</v>
      </c>
      <c r="AX491" s="14" t="s">
        <v>73</v>
      </c>
      <c r="AY491" s="254" t="s">
        <v>188</v>
      </c>
    </row>
    <row r="492" s="15" customFormat="1">
      <c r="A492" s="15"/>
      <c r="B492" s="255"/>
      <c r="C492" s="256"/>
      <c r="D492" s="235" t="s">
        <v>198</v>
      </c>
      <c r="E492" s="257" t="s">
        <v>19</v>
      </c>
      <c r="F492" s="258" t="s">
        <v>229</v>
      </c>
      <c r="G492" s="256"/>
      <c r="H492" s="259">
        <v>316.52100000000007</v>
      </c>
      <c r="I492" s="260"/>
      <c r="J492" s="256"/>
      <c r="K492" s="256"/>
      <c r="L492" s="261"/>
      <c r="M492" s="262"/>
      <c r="N492" s="263"/>
      <c r="O492" s="263"/>
      <c r="P492" s="263"/>
      <c r="Q492" s="263"/>
      <c r="R492" s="263"/>
      <c r="S492" s="263"/>
      <c r="T492" s="264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T492" s="265" t="s">
        <v>198</v>
      </c>
      <c r="AU492" s="265" t="s">
        <v>82</v>
      </c>
      <c r="AV492" s="15" t="s">
        <v>135</v>
      </c>
      <c r="AW492" s="15" t="s">
        <v>35</v>
      </c>
      <c r="AX492" s="15" t="s">
        <v>80</v>
      </c>
      <c r="AY492" s="265" t="s">
        <v>188</v>
      </c>
    </row>
    <row r="493" s="2" customFormat="1" ht="24.15" customHeight="1">
      <c r="A493" s="40"/>
      <c r="B493" s="41"/>
      <c r="C493" s="215" t="s">
        <v>916</v>
      </c>
      <c r="D493" s="215" t="s">
        <v>190</v>
      </c>
      <c r="E493" s="216" t="s">
        <v>1183</v>
      </c>
      <c r="F493" s="217" t="s">
        <v>1184</v>
      </c>
      <c r="G493" s="218" t="s">
        <v>243</v>
      </c>
      <c r="H493" s="219">
        <v>382.63499999999999</v>
      </c>
      <c r="I493" s="220"/>
      <c r="J493" s="221">
        <f>ROUND(I493*H493,2)</f>
        <v>0</v>
      </c>
      <c r="K493" s="217" t="s">
        <v>194</v>
      </c>
      <c r="L493" s="46"/>
      <c r="M493" s="222" t="s">
        <v>19</v>
      </c>
      <c r="N493" s="223" t="s">
        <v>44</v>
      </c>
      <c r="O493" s="86"/>
      <c r="P493" s="224">
        <f>O493*H493</f>
        <v>0</v>
      </c>
      <c r="Q493" s="224">
        <v>0.0043800000000000002</v>
      </c>
      <c r="R493" s="224">
        <f>Q493*H493</f>
        <v>1.6759413000000001</v>
      </c>
      <c r="S493" s="224">
        <v>0</v>
      </c>
      <c r="T493" s="225">
        <f>S493*H493</f>
        <v>0</v>
      </c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R493" s="226" t="s">
        <v>135</v>
      </c>
      <c r="AT493" s="226" t="s">
        <v>190</v>
      </c>
      <c r="AU493" s="226" t="s">
        <v>82</v>
      </c>
      <c r="AY493" s="19" t="s">
        <v>188</v>
      </c>
      <c r="BE493" s="227">
        <f>IF(N493="základní",J493,0)</f>
        <v>0</v>
      </c>
      <c r="BF493" s="227">
        <f>IF(N493="snížená",J493,0)</f>
        <v>0</v>
      </c>
      <c r="BG493" s="227">
        <f>IF(N493="zákl. přenesená",J493,0)</f>
        <v>0</v>
      </c>
      <c r="BH493" s="227">
        <f>IF(N493="sníž. přenesená",J493,0)</f>
        <v>0</v>
      </c>
      <c r="BI493" s="227">
        <f>IF(N493="nulová",J493,0)</f>
        <v>0</v>
      </c>
      <c r="BJ493" s="19" t="s">
        <v>80</v>
      </c>
      <c r="BK493" s="227">
        <f>ROUND(I493*H493,2)</f>
        <v>0</v>
      </c>
      <c r="BL493" s="19" t="s">
        <v>135</v>
      </c>
      <c r="BM493" s="226" t="s">
        <v>1698</v>
      </c>
    </row>
    <row r="494" s="2" customFormat="1">
      <c r="A494" s="40"/>
      <c r="B494" s="41"/>
      <c r="C494" s="42"/>
      <c r="D494" s="228" t="s">
        <v>196</v>
      </c>
      <c r="E494" s="42"/>
      <c r="F494" s="229" t="s">
        <v>1186</v>
      </c>
      <c r="G494" s="42"/>
      <c r="H494" s="42"/>
      <c r="I494" s="230"/>
      <c r="J494" s="42"/>
      <c r="K494" s="42"/>
      <c r="L494" s="46"/>
      <c r="M494" s="231"/>
      <c r="N494" s="232"/>
      <c r="O494" s="86"/>
      <c r="P494" s="86"/>
      <c r="Q494" s="86"/>
      <c r="R494" s="86"/>
      <c r="S494" s="86"/>
      <c r="T494" s="87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T494" s="19" t="s">
        <v>196</v>
      </c>
      <c r="AU494" s="19" t="s">
        <v>82</v>
      </c>
    </row>
    <row r="495" s="13" customFormat="1">
      <c r="A495" s="13"/>
      <c r="B495" s="233"/>
      <c r="C495" s="234"/>
      <c r="D495" s="235" t="s">
        <v>198</v>
      </c>
      <c r="E495" s="236" t="s">
        <v>19</v>
      </c>
      <c r="F495" s="237" t="s">
        <v>1519</v>
      </c>
      <c r="G495" s="234"/>
      <c r="H495" s="236" t="s">
        <v>19</v>
      </c>
      <c r="I495" s="238"/>
      <c r="J495" s="234"/>
      <c r="K495" s="234"/>
      <c r="L495" s="239"/>
      <c r="M495" s="240"/>
      <c r="N495" s="241"/>
      <c r="O495" s="241"/>
      <c r="P495" s="241"/>
      <c r="Q495" s="241"/>
      <c r="R495" s="241"/>
      <c r="S495" s="241"/>
      <c r="T495" s="24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3" t="s">
        <v>198</v>
      </c>
      <c r="AU495" s="243" t="s">
        <v>82</v>
      </c>
      <c r="AV495" s="13" t="s">
        <v>80</v>
      </c>
      <c r="AW495" s="13" t="s">
        <v>35</v>
      </c>
      <c r="AX495" s="13" t="s">
        <v>73</v>
      </c>
      <c r="AY495" s="243" t="s">
        <v>188</v>
      </c>
    </row>
    <row r="496" s="13" customFormat="1">
      <c r="A496" s="13"/>
      <c r="B496" s="233"/>
      <c r="C496" s="234"/>
      <c r="D496" s="235" t="s">
        <v>198</v>
      </c>
      <c r="E496" s="236" t="s">
        <v>19</v>
      </c>
      <c r="F496" s="237" t="s">
        <v>1646</v>
      </c>
      <c r="G496" s="234"/>
      <c r="H496" s="236" t="s">
        <v>19</v>
      </c>
      <c r="I496" s="238"/>
      <c r="J496" s="234"/>
      <c r="K496" s="234"/>
      <c r="L496" s="239"/>
      <c r="M496" s="240"/>
      <c r="N496" s="241"/>
      <c r="O496" s="241"/>
      <c r="P496" s="241"/>
      <c r="Q496" s="241"/>
      <c r="R496" s="241"/>
      <c r="S496" s="241"/>
      <c r="T496" s="24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3" t="s">
        <v>198</v>
      </c>
      <c r="AU496" s="243" t="s">
        <v>82</v>
      </c>
      <c r="AV496" s="13" t="s">
        <v>80</v>
      </c>
      <c r="AW496" s="13" t="s">
        <v>35</v>
      </c>
      <c r="AX496" s="13" t="s">
        <v>73</v>
      </c>
      <c r="AY496" s="243" t="s">
        <v>188</v>
      </c>
    </row>
    <row r="497" s="14" customFormat="1">
      <c r="A497" s="14"/>
      <c r="B497" s="244"/>
      <c r="C497" s="245"/>
      <c r="D497" s="235" t="s">
        <v>198</v>
      </c>
      <c r="E497" s="246" t="s">
        <v>19</v>
      </c>
      <c r="F497" s="247" t="s">
        <v>1647</v>
      </c>
      <c r="G497" s="245"/>
      <c r="H497" s="248">
        <v>44.795000000000002</v>
      </c>
      <c r="I497" s="249"/>
      <c r="J497" s="245"/>
      <c r="K497" s="245"/>
      <c r="L497" s="250"/>
      <c r="M497" s="251"/>
      <c r="N497" s="252"/>
      <c r="O497" s="252"/>
      <c r="P497" s="252"/>
      <c r="Q497" s="252"/>
      <c r="R497" s="252"/>
      <c r="S497" s="252"/>
      <c r="T497" s="253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4" t="s">
        <v>198</v>
      </c>
      <c r="AU497" s="254" t="s">
        <v>82</v>
      </c>
      <c r="AV497" s="14" t="s">
        <v>82</v>
      </c>
      <c r="AW497" s="14" t="s">
        <v>35</v>
      </c>
      <c r="AX497" s="14" t="s">
        <v>73</v>
      </c>
      <c r="AY497" s="254" t="s">
        <v>188</v>
      </c>
    </row>
    <row r="498" s="14" customFormat="1">
      <c r="A498" s="14"/>
      <c r="B498" s="244"/>
      <c r="C498" s="245"/>
      <c r="D498" s="235" t="s">
        <v>198</v>
      </c>
      <c r="E498" s="246" t="s">
        <v>19</v>
      </c>
      <c r="F498" s="247" t="s">
        <v>1648</v>
      </c>
      <c r="G498" s="245"/>
      <c r="H498" s="248">
        <v>2.1080000000000001</v>
      </c>
      <c r="I498" s="249"/>
      <c r="J498" s="245"/>
      <c r="K498" s="245"/>
      <c r="L498" s="250"/>
      <c r="M498" s="251"/>
      <c r="N498" s="252"/>
      <c r="O498" s="252"/>
      <c r="P498" s="252"/>
      <c r="Q498" s="252"/>
      <c r="R498" s="252"/>
      <c r="S498" s="252"/>
      <c r="T498" s="253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4" t="s">
        <v>198</v>
      </c>
      <c r="AU498" s="254" t="s">
        <v>82</v>
      </c>
      <c r="AV498" s="14" t="s">
        <v>82</v>
      </c>
      <c r="AW498" s="14" t="s">
        <v>35</v>
      </c>
      <c r="AX498" s="14" t="s">
        <v>73</v>
      </c>
      <c r="AY498" s="254" t="s">
        <v>188</v>
      </c>
    </row>
    <row r="499" s="14" customFormat="1">
      <c r="A499" s="14"/>
      <c r="B499" s="244"/>
      <c r="C499" s="245"/>
      <c r="D499" s="235" t="s">
        <v>198</v>
      </c>
      <c r="E499" s="246" t="s">
        <v>19</v>
      </c>
      <c r="F499" s="247" t="s">
        <v>1649</v>
      </c>
      <c r="G499" s="245"/>
      <c r="H499" s="248">
        <v>2.7280000000000002</v>
      </c>
      <c r="I499" s="249"/>
      <c r="J499" s="245"/>
      <c r="K499" s="245"/>
      <c r="L499" s="250"/>
      <c r="M499" s="251"/>
      <c r="N499" s="252"/>
      <c r="O499" s="252"/>
      <c r="P499" s="252"/>
      <c r="Q499" s="252"/>
      <c r="R499" s="252"/>
      <c r="S499" s="252"/>
      <c r="T499" s="253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4" t="s">
        <v>198</v>
      </c>
      <c r="AU499" s="254" t="s">
        <v>82</v>
      </c>
      <c r="AV499" s="14" t="s">
        <v>82</v>
      </c>
      <c r="AW499" s="14" t="s">
        <v>35</v>
      </c>
      <c r="AX499" s="14" t="s">
        <v>73</v>
      </c>
      <c r="AY499" s="254" t="s">
        <v>188</v>
      </c>
    </row>
    <row r="500" s="14" customFormat="1">
      <c r="A500" s="14"/>
      <c r="B500" s="244"/>
      <c r="C500" s="245"/>
      <c r="D500" s="235" t="s">
        <v>198</v>
      </c>
      <c r="E500" s="246" t="s">
        <v>19</v>
      </c>
      <c r="F500" s="247" t="s">
        <v>1650</v>
      </c>
      <c r="G500" s="245"/>
      <c r="H500" s="248">
        <v>1.55</v>
      </c>
      <c r="I500" s="249"/>
      <c r="J500" s="245"/>
      <c r="K500" s="245"/>
      <c r="L500" s="250"/>
      <c r="M500" s="251"/>
      <c r="N500" s="252"/>
      <c r="O500" s="252"/>
      <c r="P500" s="252"/>
      <c r="Q500" s="252"/>
      <c r="R500" s="252"/>
      <c r="S500" s="252"/>
      <c r="T500" s="253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4" t="s">
        <v>198</v>
      </c>
      <c r="AU500" s="254" t="s">
        <v>82</v>
      </c>
      <c r="AV500" s="14" t="s">
        <v>82</v>
      </c>
      <c r="AW500" s="14" t="s">
        <v>35</v>
      </c>
      <c r="AX500" s="14" t="s">
        <v>73</v>
      </c>
      <c r="AY500" s="254" t="s">
        <v>188</v>
      </c>
    </row>
    <row r="501" s="13" customFormat="1">
      <c r="A501" s="13"/>
      <c r="B501" s="233"/>
      <c r="C501" s="234"/>
      <c r="D501" s="235" t="s">
        <v>198</v>
      </c>
      <c r="E501" s="236" t="s">
        <v>19</v>
      </c>
      <c r="F501" s="237" t="s">
        <v>1651</v>
      </c>
      <c r="G501" s="234"/>
      <c r="H501" s="236" t="s">
        <v>19</v>
      </c>
      <c r="I501" s="238"/>
      <c r="J501" s="234"/>
      <c r="K501" s="234"/>
      <c r="L501" s="239"/>
      <c r="M501" s="240"/>
      <c r="N501" s="241"/>
      <c r="O501" s="241"/>
      <c r="P501" s="241"/>
      <c r="Q501" s="241"/>
      <c r="R501" s="241"/>
      <c r="S501" s="241"/>
      <c r="T501" s="24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3" t="s">
        <v>198</v>
      </c>
      <c r="AU501" s="243" t="s">
        <v>82</v>
      </c>
      <c r="AV501" s="13" t="s">
        <v>80</v>
      </c>
      <c r="AW501" s="13" t="s">
        <v>35</v>
      </c>
      <c r="AX501" s="13" t="s">
        <v>73</v>
      </c>
      <c r="AY501" s="243" t="s">
        <v>188</v>
      </c>
    </row>
    <row r="502" s="14" customFormat="1">
      <c r="A502" s="14"/>
      <c r="B502" s="244"/>
      <c r="C502" s="245"/>
      <c r="D502" s="235" t="s">
        <v>198</v>
      </c>
      <c r="E502" s="246" t="s">
        <v>19</v>
      </c>
      <c r="F502" s="247" t="s">
        <v>1652</v>
      </c>
      <c r="G502" s="245"/>
      <c r="H502" s="248">
        <v>10.473000000000001</v>
      </c>
      <c r="I502" s="249"/>
      <c r="J502" s="245"/>
      <c r="K502" s="245"/>
      <c r="L502" s="250"/>
      <c r="M502" s="251"/>
      <c r="N502" s="252"/>
      <c r="O502" s="252"/>
      <c r="P502" s="252"/>
      <c r="Q502" s="252"/>
      <c r="R502" s="252"/>
      <c r="S502" s="252"/>
      <c r="T502" s="253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4" t="s">
        <v>198</v>
      </c>
      <c r="AU502" s="254" t="s">
        <v>82</v>
      </c>
      <c r="AV502" s="14" t="s">
        <v>82</v>
      </c>
      <c r="AW502" s="14" t="s">
        <v>35</v>
      </c>
      <c r="AX502" s="14" t="s">
        <v>73</v>
      </c>
      <c r="AY502" s="254" t="s">
        <v>188</v>
      </c>
    </row>
    <row r="503" s="13" customFormat="1">
      <c r="A503" s="13"/>
      <c r="B503" s="233"/>
      <c r="C503" s="234"/>
      <c r="D503" s="235" t="s">
        <v>198</v>
      </c>
      <c r="E503" s="236" t="s">
        <v>19</v>
      </c>
      <c r="F503" s="237" t="s">
        <v>1653</v>
      </c>
      <c r="G503" s="234"/>
      <c r="H503" s="236" t="s">
        <v>19</v>
      </c>
      <c r="I503" s="238"/>
      <c r="J503" s="234"/>
      <c r="K503" s="234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198</v>
      </c>
      <c r="AU503" s="243" t="s">
        <v>82</v>
      </c>
      <c r="AV503" s="13" t="s">
        <v>80</v>
      </c>
      <c r="AW503" s="13" t="s">
        <v>35</v>
      </c>
      <c r="AX503" s="13" t="s">
        <v>73</v>
      </c>
      <c r="AY503" s="243" t="s">
        <v>188</v>
      </c>
    </row>
    <row r="504" s="14" customFormat="1">
      <c r="A504" s="14"/>
      <c r="B504" s="244"/>
      <c r="C504" s="245"/>
      <c r="D504" s="235" t="s">
        <v>198</v>
      </c>
      <c r="E504" s="246" t="s">
        <v>19</v>
      </c>
      <c r="F504" s="247" t="s">
        <v>1654</v>
      </c>
      <c r="G504" s="245"/>
      <c r="H504" s="248">
        <v>6.4969999999999999</v>
      </c>
      <c r="I504" s="249"/>
      <c r="J504" s="245"/>
      <c r="K504" s="245"/>
      <c r="L504" s="250"/>
      <c r="M504" s="251"/>
      <c r="N504" s="252"/>
      <c r="O504" s="252"/>
      <c r="P504" s="252"/>
      <c r="Q504" s="252"/>
      <c r="R504" s="252"/>
      <c r="S504" s="252"/>
      <c r="T504" s="253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4" t="s">
        <v>198</v>
      </c>
      <c r="AU504" s="254" t="s">
        <v>82</v>
      </c>
      <c r="AV504" s="14" t="s">
        <v>82</v>
      </c>
      <c r="AW504" s="14" t="s">
        <v>35</v>
      </c>
      <c r="AX504" s="14" t="s">
        <v>73</v>
      </c>
      <c r="AY504" s="254" t="s">
        <v>188</v>
      </c>
    </row>
    <row r="505" s="13" customFormat="1">
      <c r="A505" s="13"/>
      <c r="B505" s="233"/>
      <c r="C505" s="234"/>
      <c r="D505" s="235" t="s">
        <v>198</v>
      </c>
      <c r="E505" s="236" t="s">
        <v>19</v>
      </c>
      <c r="F505" s="237" t="s">
        <v>1630</v>
      </c>
      <c r="G505" s="234"/>
      <c r="H505" s="236" t="s">
        <v>19</v>
      </c>
      <c r="I505" s="238"/>
      <c r="J505" s="234"/>
      <c r="K505" s="234"/>
      <c r="L505" s="239"/>
      <c r="M505" s="240"/>
      <c r="N505" s="241"/>
      <c r="O505" s="241"/>
      <c r="P505" s="241"/>
      <c r="Q505" s="241"/>
      <c r="R505" s="241"/>
      <c r="S505" s="241"/>
      <c r="T505" s="24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3" t="s">
        <v>198</v>
      </c>
      <c r="AU505" s="243" t="s">
        <v>82</v>
      </c>
      <c r="AV505" s="13" t="s">
        <v>80</v>
      </c>
      <c r="AW505" s="13" t="s">
        <v>35</v>
      </c>
      <c r="AX505" s="13" t="s">
        <v>73</v>
      </c>
      <c r="AY505" s="243" t="s">
        <v>188</v>
      </c>
    </row>
    <row r="506" s="14" customFormat="1">
      <c r="A506" s="14"/>
      <c r="B506" s="244"/>
      <c r="C506" s="245"/>
      <c r="D506" s="235" t="s">
        <v>198</v>
      </c>
      <c r="E506" s="246" t="s">
        <v>19</v>
      </c>
      <c r="F506" s="247" t="s">
        <v>1552</v>
      </c>
      <c r="G506" s="245"/>
      <c r="H506" s="248">
        <v>55.299999999999997</v>
      </c>
      <c r="I506" s="249"/>
      <c r="J506" s="245"/>
      <c r="K506" s="245"/>
      <c r="L506" s="250"/>
      <c r="M506" s="251"/>
      <c r="N506" s="252"/>
      <c r="O506" s="252"/>
      <c r="P506" s="252"/>
      <c r="Q506" s="252"/>
      <c r="R506" s="252"/>
      <c r="S506" s="252"/>
      <c r="T506" s="253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4" t="s">
        <v>198</v>
      </c>
      <c r="AU506" s="254" t="s">
        <v>82</v>
      </c>
      <c r="AV506" s="14" t="s">
        <v>82</v>
      </c>
      <c r="AW506" s="14" t="s">
        <v>35</v>
      </c>
      <c r="AX506" s="14" t="s">
        <v>73</v>
      </c>
      <c r="AY506" s="254" t="s">
        <v>188</v>
      </c>
    </row>
    <row r="507" s="14" customFormat="1">
      <c r="A507" s="14"/>
      <c r="B507" s="244"/>
      <c r="C507" s="245"/>
      <c r="D507" s="235" t="s">
        <v>198</v>
      </c>
      <c r="E507" s="246" t="s">
        <v>19</v>
      </c>
      <c r="F507" s="247" t="s">
        <v>747</v>
      </c>
      <c r="G507" s="245"/>
      <c r="H507" s="248">
        <v>1.1479999999999999</v>
      </c>
      <c r="I507" s="249"/>
      <c r="J507" s="245"/>
      <c r="K507" s="245"/>
      <c r="L507" s="250"/>
      <c r="M507" s="251"/>
      <c r="N507" s="252"/>
      <c r="O507" s="252"/>
      <c r="P507" s="252"/>
      <c r="Q507" s="252"/>
      <c r="R507" s="252"/>
      <c r="S507" s="252"/>
      <c r="T507" s="253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4" t="s">
        <v>198</v>
      </c>
      <c r="AU507" s="254" t="s">
        <v>82</v>
      </c>
      <c r="AV507" s="14" t="s">
        <v>82</v>
      </c>
      <c r="AW507" s="14" t="s">
        <v>35</v>
      </c>
      <c r="AX507" s="14" t="s">
        <v>73</v>
      </c>
      <c r="AY507" s="254" t="s">
        <v>188</v>
      </c>
    </row>
    <row r="508" s="14" customFormat="1">
      <c r="A508" s="14"/>
      <c r="B508" s="244"/>
      <c r="C508" s="245"/>
      <c r="D508" s="235" t="s">
        <v>198</v>
      </c>
      <c r="E508" s="246" t="s">
        <v>19</v>
      </c>
      <c r="F508" s="247" t="s">
        <v>1632</v>
      </c>
      <c r="G508" s="245"/>
      <c r="H508" s="248">
        <v>-5.79</v>
      </c>
      <c r="I508" s="249"/>
      <c r="J508" s="245"/>
      <c r="K508" s="245"/>
      <c r="L508" s="250"/>
      <c r="M508" s="251"/>
      <c r="N508" s="252"/>
      <c r="O508" s="252"/>
      <c r="P508" s="252"/>
      <c r="Q508" s="252"/>
      <c r="R508" s="252"/>
      <c r="S508" s="252"/>
      <c r="T508" s="253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4" t="s">
        <v>198</v>
      </c>
      <c r="AU508" s="254" t="s">
        <v>82</v>
      </c>
      <c r="AV508" s="14" t="s">
        <v>82</v>
      </c>
      <c r="AW508" s="14" t="s">
        <v>35</v>
      </c>
      <c r="AX508" s="14" t="s">
        <v>73</v>
      </c>
      <c r="AY508" s="254" t="s">
        <v>188</v>
      </c>
    </row>
    <row r="509" s="14" customFormat="1">
      <c r="A509" s="14"/>
      <c r="B509" s="244"/>
      <c r="C509" s="245"/>
      <c r="D509" s="235" t="s">
        <v>198</v>
      </c>
      <c r="E509" s="246" t="s">
        <v>19</v>
      </c>
      <c r="F509" s="247" t="s">
        <v>1643</v>
      </c>
      <c r="G509" s="245"/>
      <c r="H509" s="248">
        <v>2.8799999999999999</v>
      </c>
      <c r="I509" s="249"/>
      <c r="J509" s="245"/>
      <c r="K509" s="245"/>
      <c r="L509" s="250"/>
      <c r="M509" s="251"/>
      <c r="N509" s="252"/>
      <c r="O509" s="252"/>
      <c r="P509" s="252"/>
      <c r="Q509" s="252"/>
      <c r="R509" s="252"/>
      <c r="S509" s="252"/>
      <c r="T509" s="253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4" t="s">
        <v>198</v>
      </c>
      <c r="AU509" s="254" t="s">
        <v>82</v>
      </c>
      <c r="AV509" s="14" t="s">
        <v>82</v>
      </c>
      <c r="AW509" s="14" t="s">
        <v>35</v>
      </c>
      <c r="AX509" s="14" t="s">
        <v>73</v>
      </c>
      <c r="AY509" s="254" t="s">
        <v>188</v>
      </c>
    </row>
    <row r="510" s="14" customFormat="1">
      <c r="A510" s="14"/>
      <c r="B510" s="244"/>
      <c r="C510" s="245"/>
      <c r="D510" s="235" t="s">
        <v>198</v>
      </c>
      <c r="E510" s="246" t="s">
        <v>19</v>
      </c>
      <c r="F510" s="247" t="s">
        <v>1128</v>
      </c>
      <c r="G510" s="245"/>
      <c r="H510" s="248">
        <v>4.0800000000000001</v>
      </c>
      <c r="I510" s="249"/>
      <c r="J510" s="245"/>
      <c r="K510" s="245"/>
      <c r="L510" s="250"/>
      <c r="M510" s="251"/>
      <c r="N510" s="252"/>
      <c r="O510" s="252"/>
      <c r="P510" s="252"/>
      <c r="Q510" s="252"/>
      <c r="R510" s="252"/>
      <c r="S510" s="252"/>
      <c r="T510" s="253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4" t="s">
        <v>198</v>
      </c>
      <c r="AU510" s="254" t="s">
        <v>82</v>
      </c>
      <c r="AV510" s="14" t="s">
        <v>82</v>
      </c>
      <c r="AW510" s="14" t="s">
        <v>35</v>
      </c>
      <c r="AX510" s="14" t="s">
        <v>73</v>
      </c>
      <c r="AY510" s="254" t="s">
        <v>188</v>
      </c>
    </row>
    <row r="511" s="14" customFormat="1">
      <c r="A511" s="14"/>
      <c r="B511" s="244"/>
      <c r="C511" s="245"/>
      <c r="D511" s="235" t="s">
        <v>198</v>
      </c>
      <c r="E511" s="246" t="s">
        <v>19</v>
      </c>
      <c r="F511" s="247" t="s">
        <v>1613</v>
      </c>
      <c r="G511" s="245"/>
      <c r="H511" s="248">
        <v>4.2480000000000002</v>
      </c>
      <c r="I511" s="249"/>
      <c r="J511" s="245"/>
      <c r="K511" s="245"/>
      <c r="L511" s="250"/>
      <c r="M511" s="251"/>
      <c r="N511" s="252"/>
      <c r="O511" s="252"/>
      <c r="P511" s="252"/>
      <c r="Q511" s="252"/>
      <c r="R511" s="252"/>
      <c r="S511" s="252"/>
      <c r="T511" s="253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4" t="s">
        <v>198</v>
      </c>
      <c r="AU511" s="254" t="s">
        <v>82</v>
      </c>
      <c r="AV511" s="14" t="s">
        <v>82</v>
      </c>
      <c r="AW511" s="14" t="s">
        <v>35</v>
      </c>
      <c r="AX511" s="14" t="s">
        <v>73</v>
      </c>
      <c r="AY511" s="254" t="s">
        <v>188</v>
      </c>
    </row>
    <row r="512" s="14" customFormat="1">
      <c r="A512" s="14"/>
      <c r="B512" s="244"/>
      <c r="C512" s="245"/>
      <c r="D512" s="235" t="s">
        <v>198</v>
      </c>
      <c r="E512" s="246" t="s">
        <v>19</v>
      </c>
      <c r="F512" s="247" t="s">
        <v>1613</v>
      </c>
      <c r="G512" s="245"/>
      <c r="H512" s="248">
        <v>4.2480000000000002</v>
      </c>
      <c r="I512" s="249"/>
      <c r="J512" s="245"/>
      <c r="K512" s="245"/>
      <c r="L512" s="250"/>
      <c r="M512" s="251"/>
      <c r="N512" s="252"/>
      <c r="O512" s="252"/>
      <c r="P512" s="252"/>
      <c r="Q512" s="252"/>
      <c r="R512" s="252"/>
      <c r="S512" s="252"/>
      <c r="T512" s="253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4" t="s">
        <v>198</v>
      </c>
      <c r="AU512" s="254" t="s">
        <v>82</v>
      </c>
      <c r="AV512" s="14" t="s">
        <v>82</v>
      </c>
      <c r="AW512" s="14" t="s">
        <v>35</v>
      </c>
      <c r="AX512" s="14" t="s">
        <v>73</v>
      </c>
      <c r="AY512" s="254" t="s">
        <v>188</v>
      </c>
    </row>
    <row r="513" s="13" customFormat="1">
      <c r="A513" s="13"/>
      <c r="B513" s="233"/>
      <c r="C513" s="234"/>
      <c r="D513" s="235" t="s">
        <v>198</v>
      </c>
      <c r="E513" s="236" t="s">
        <v>19</v>
      </c>
      <c r="F513" s="237" t="s">
        <v>1625</v>
      </c>
      <c r="G513" s="234"/>
      <c r="H513" s="236" t="s">
        <v>19</v>
      </c>
      <c r="I513" s="238"/>
      <c r="J513" s="234"/>
      <c r="K513" s="234"/>
      <c r="L513" s="239"/>
      <c r="M513" s="240"/>
      <c r="N513" s="241"/>
      <c r="O513" s="241"/>
      <c r="P513" s="241"/>
      <c r="Q513" s="241"/>
      <c r="R513" s="241"/>
      <c r="S513" s="241"/>
      <c r="T513" s="24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3" t="s">
        <v>198</v>
      </c>
      <c r="AU513" s="243" t="s">
        <v>82</v>
      </c>
      <c r="AV513" s="13" t="s">
        <v>80</v>
      </c>
      <c r="AW513" s="13" t="s">
        <v>35</v>
      </c>
      <c r="AX513" s="13" t="s">
        <v>73</v>
      </c>
      <c r="AY513" s="243" t="s">
        <v>188</v>
      </c>
    </row>
    <row r="514" s="14" customFormat="1">
      <c r="A514" s="14"/>
      <c r="B514" s="244"/>
      <c r="C514" s="245"/>
      <c r="D514" s="235" t="s">
        <v>198</v>
      </c>
      <c r="E514" s="246" t="s">
        <v>19</v>
      </c>
      <c r="F514" s="247" t="s">
        <v>1655</v>
      </c>
      <c r="G514" s="245"/>
      <c r="H514" s="248">
        <v>7.0289999999999999</v>
      </c>
      <c r="I514" s="249"/>
      <c r="J514" s="245"/>
      <c r="K514" s="245"/>
      <c r="L514" s="250"/>
      <c r="M514" s="251"/>
      <c r="N514" s="252"/>
      <c r="O514" s="252"/>
      <c r="P514" s="252"/>
      <c r="Q514" s="252"/>
      <c r="R514" s="252"/>
      <c r="S514" s="252"/>
      <c r="T514" s="253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4" t="s">
        <v>198</v>
      </c>
      <c r="AU514" s="254" t="s">
        <v>82</v>
      </c>
      <c r="AV514" s="14" t="s">
        <v>82</v>
      </c>
      <c r="AW514" s="14" t="s">
        <v>35</v>
      </c>
      <c r="AX514" s="14" t="s">
        <v>73</v>
      </c>
      <c r="AY514" s="254" t="s">
        <v>188</v>
      </c>
    </row>
    <row r="515" s="13" customFormat="1">
      <c r="A515" s="13"/>
      <c r="B515" s="233"/>
      <c r="C515" s="234"/>
      <c r="D515" s="235" t="s">
        <v>198</v>
      </c>
      <c r="E515" s="236" t="s">
        <v>19</v>
      </c>
      <c r="F515" s="237" t="s">
        <v>1627</v>
      </c>
      <c r="G515" s="234"/>
      <c r="H515" s="236" t="s">
        <v>19</v>
      </c>
      <c r="I515" s="238"/>
      <c r="J515" s="234"/>
      <c r="K515" s="234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198</v>
      </c>
      <c r="AU515" s="243" t="s">
        <v>82</v>
      </c>
      <c r="AV515" s="13" t="s">
        <v>80</v>
      </c>
      <c r="AW515" s="13" t="s">
        <v>35</v>
      </c>
      <c r="AX515" s="13" t="s">
        <v>73</v>
      </c>
      <c r="AY515" s="243" t="s">
        <v>188</v>
      </c>
    </row>
    <row r="516" s="14" customFormat="1">
      <c r="A516" s="14"/>
      <c r="B516" s="244"/>
      <c r="C516" s="245"/>
      <c r="D516" s="235" t="s">
        <v>198</v>
      </c>
      <c r="E516" s="246" t="s">
        <v>19</v>
      </c>
      <c r="F516" s="247" t="s">
        <v>1656</v>
      </c>
      <c r="G516" s="245"/>
      <c r="H516" s="248">
        <v>9.9399999999999995</v>
      </c>
      <c r="I516" s="249"/>
      <c r="J516" s="245"/>
      <c r="K516" s="245"/>
      <c r="L516" s="250"/>
      <c r="M516" s="251"/>
      <c r="N516" s="252"/>
      <c r="O516" s="252"/>
      <c r="P516" s="252"/>
      <c r="Q516" s="252"/>
      <c r="R516" s="252"/>
      <c r="S516" s="252"/>
      <c r="T516" s="253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4" t="s">
        <v>198</v>
      </c>
      <c r="AU516" s="254" t="s">
        <v>82</v>
      </c>
      <c r="AV516" s="14" t="s">
        <v>82</v>
      </c>
      <c r="AW516" s="14" t="s">
        <v>35</v>
      </c>
      <c r="AX516" s="14" t="s">
        <v>73</v>
      </c>
      <c r="AY516" s="254" t="s">
        <v>188</v>
      </c>
    </row>
    <row r="517" s="13" customFormat="1">
      <c r="A517" s="13"/>
      <c r="B517" s="233"/>
      <c r="C517" s="234"/>
      <c r="D517" s="235" t="s">
        <v>198</v>
      </c>
      <c r="E517" s="236" t="s">
        <v>19</v>
      </c>
      <c r="F517" s="237" t="s">
        <v>1657</v>
      </c>
      <c r="G517" s="234"/>
      <c r="H517" s="236" t="s">
        <v>19</v>
      </c>
      <c r="I517" s="238"/>
      <c r="J517" s="234"/>
      <c r="K517" s="234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198</v>
      </c>
      <c r="AU517" s="243" t="s">
        <v>82</v>
      </c>
      <c r="AV517" s="13" t="s">
        <v>80</v>
      </c>
      <c r="AW517" s="13" t="s">
        <v>35</v>
      </c>
      <c r="AX517" s="13" t="s">
        <v>73</v>
      </c>
      <c r="AY517" s="243" t="s">
        <v>188</v>
      </c>
    </row>
    <row r="518" s="14" customFormat="1">
      <c r="A518" s="14"/>
      <c r="B518" s="244"/>
      <c r="C518" s="245"/>
      <c r="D518" s="235" t="s">
        <v>198</v>
      </c>
      <c r="E518" s="246" t="s">
        <v>19</v>
      </c>
      <c r="F518" s="247" t="s">
        <v>1658</v>
      </c>
      <c r="G518" s="245"/>
      <c r="H518" s="248">
        <v>17.050000000000001</v>
      </c>
      <c r="I518" s="249"/>
      <c r="J518" s="245"/>
      <c r="K518" s="245"/>
      <c r="L518" s="250"/>
      <c r="M518" s="251"/>
      <c r="N518" s="252"/>
      <c r="O518" s="252"/>
      <c r="P518" s="252"/>
      <c r="Q518" s="252"/>
      <c r="R518" s="252"/>
      <c r="S518" s="252"/>
      <c r="T518" s="253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4" t="s">
        <v>198</v>
      </c>
      <c r="AU518" s="254" t="s">
        <v>82</v>
      </c>
      <c r="AV518" s="14" t="s">
        <v>82</v>
      </c>
      <c r="AW518" s="14" t="s">
        <v>35</v>
      </c>
      <c r="AX518" s="14" t="s">
        <v>73</v>
      </c>
      <c r="AY518" s="254" t="s">
        <v>188</v>
      </c>
    </row>
    <row r="519" s="14" customFormat="1">
      <c r="A519" s="14"/>
      <c r="B519" s="244"/>
      <c r="C519" s="245"/>
      <c r="D519" s="235" t="s">
        <v>198</v>
      </c>
      <c r="E519" s="246" t="s">
        <v>19</v>
      </c>
      <c r="F519" s="247" t="s">
        <v>1659</v>
      </c>
      <c r="G519" s="245"/>
      <c r="H519" s="248">
        <v>2.3999999999999999</v>
      </c>
      <c r="I519" s="249"/>
      <c r="J519" s="245"/>
      <c r="K519" s="245"/>
      <c r="L519" s="250"/>
      <c r="M519" s="251"/>
      <c r="N519" s="252"/>
      <c r="O519" s="252"/>
      <c r="P519" s="252"/>
      <c r="Q519" s="252"/>
      <c r="R519" s="252"/>
      <c r="S519" s="252"/>
      <c r="T519" s="253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4" t="s">
        <v>198</v>
      </c>
      <c r="AU519" s="254" t="s">
        <v>82</v>
      </c>
      <c r="AV519" s="14" t="s">
        <v>82</v>
      </c>
      <c r="AW519" s="14" t="s">
        <v>35</v>
      </c>
      <c r="AX519" s="14" t="s">
        <v>73</v>
      </c>
      <c r="AY519" s="254" t="s">
        <v>188</v>
      </c>
    </row>
    <row r="520" s="14" customFormat="1">
      <c r="A520" s="14"/>
      <c r="B520" s="244"/>
      <c r="C520" s="245"/>
      <c r="D520" s="235" t="s">
        <v>198</v>
      </c>
      <c r="E520" s="246" t="s">
        <v>19</v>
      </c>
      <c r="F520" s="247" t="s">
        <v>1660</v>
      </c>
      <c r="G520" s="245"/>
      <c r="H520" s="248">
        <v>-6</v>
      </c>
      <c r="I520" s="249"/>
      <c r="J520" s="245"/>
      <c r="K520" s="245"/>
      <c r="L520" s="250"/>
      <c r="M520" s="251"/>
      <c r="N520" s="252"/>
      <c r="O520" s="252"/>
      <c r="P520" s="252"/>
      <c r="Q520" s="252"/>
      <c r="R520" s="252"/>
      <c r="S520" s="252"/>
      <c r="T520" s="253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4" t="s">
        <v>198</v>
      </c>
      <c r="AU520" s="254" t="s">
        <v>82</v>
      </c>
      <c r="AV520" s="14" t="s">
        <v>82</v>
      </c>
      <c r="AW520" s="14" t="s">
        <v>35</v>
      </c>
      <c r="AX520" s="14" t="s">
        <v>73</v>
      </c>
      <c r="AY520" s="254" t="s">
        <v>188</v>
      </c>
    </row>
    <row r="521" s="13" customFormat="1">
      <c r="A521" s="13"/>
      <c r="B521" s="233"/>
      <c r="C521" s="234"/>
      <c r="D521" s="235" t="s">
        <v>198</v>
      </c>
      <c r="E521" s="236" t="s">
        <v>19</v>
      </c>
      <c r="F521" s="237" t="s">
        <v>1661</v>
      </c>
      <c r="G521" s="234"/>
      <c r="H521" s="236" t="s">
        <v>19</v>
      </c>
      <c r="I521" s="238"/>
      <c r="J521" s="234"/>
      <c r="K521" s="234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198</v>
      </c>
      <c r="AU521" s="243" t="s">
        <v>82</v>
      </c>
      <c r="AV521" s="13" t="s">
        <v>80</v>
      </c>
      <c r="AW521" s="13" t="s">
        <v>35</v>
      </c>
      <c r="AX521" s="13" t="s">
        <v>73</v>
      </c>
      <c r="AY521" s="243" t="s">
        <v>188</v>
      </c>
    </row>
    <row r="522" s="14" customFormat="1">
      <c r="A522" s="14"/>
      <c r="B522" s="244"/>
      <c r="C522" s="245"/>
      <c r="D522" s="235" t="s">
        <v>198</v>
      </c>
      <c r="E522" s="246" t="s">
        <v>19</v>
      </c>
      <c r="F522" s="247" t="s">
        <v>1662</v>
      </c>
      <c r="G522" s="245"/>
      <c r="H522" s="248">
        <v>31.309999999999999</v>
      </c>
      <c r="I522" s="249"/>
      <c r="J522" s="245"/>
      <c r="K522" s="245"/>
      <c r="L522" s="250"/>
      <c r="M522" s="251"/>
      <c r="N522" s="252"/>
      <c r="O522" s="252"/>
      <c r="P522" s="252"/>
      <c r="Q522" s="252"/>
      <c r="R522" s="252"/>
      <c r="S522" s="252"/>
      <c r="T522" s="253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4" t="s">
        <v>198</v>
      </c>
      <c r="AU522" s="254" t="s">
        <v>82</v>
      </c>
      <c r="AV522" s="14" t="s">
        <v>82</v>
      </c>
      <c r="AW522" s="14" t="s">
        <v>35</v>
      </c>
      <c r="AX522" s="14" t="s">
        <v>73</v>
      </c>
      <c r="AY522" s="254" t="s">
        <v>188</v>
      </c>
    </row>
    <row r="523" s="14" customFormat="1">
      <c r="A523" s="14"/>
      <c r="B523" s="244"/>
      <c r="C523" s="245"/>
      <c r="D523" s="235" t="s">
        <v>198</v>
      </c>
      <c r="E523" s="246" t="s">
        <v>19</v>
      </c>
      <c r="F523" s="247" t="s">
        <v>1663</v>
      </c>
      <c r="G523" s="245"/>
      <c r="H523" s="248">
        <v>3.7799999999999998</v>
      </c>
      <c r="I523" s="249"/>
      <c r="J523" s="245"/>
      <c r="K523" s="245"/>
      <c r="L523" s="250"/>
      <c r="M523" s="251"/>
      <c r="N523" s="252"/>
      <c r="O523" s="252"/>
      <c r="P523" s="252"/>
      <c r="Q523" s="252"/>
      <c r="R523" s="252"/>
      <c r="S523" s="252"/>
      <c r="T523" s="253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4" t="s">
        <v>198</v>
      </c>
      <c r="AU523" s="254" t="s">
        <v>82</v>
      </c>
      <c r="AV523" s="14" t="s">
        <v>82</v>
      </c>
      <c r="AW523" s="14" t="s">
        <v>35</v>
      </c>
      <c r="AX523" s="14" t="s">
        <v>73</v>
      </c>
      <c r="AY523" s="254" t="s">
        <v>188</v>
      </c>
    </row>
    <row r="524" s="14" customFormat="1">
      <c r="A524" s="14"/>
      <c r="B524" s="244"/>
      <c r="C524" s="245"/>
      <c r="D524" s="235" t="s">
        <v>198</v>
      </c>
      <c r="E524" s="246" t="s">
        <v>19</v>
      </c>
      <c r="F524" s="247" t="s">
        <v>1664</v>
      </c>
      <c r="G524" s="245"/>
      <c r="H524" s="248">
        <v>-8.4000000000000004</v>
      </c>
      <c r="I524" s="249"/>
      <c r="J524" s="245"/>
      <c r="K524" s="245"/>
      <c r="L524" s="250"/>
      <c r="M524" s="251"/>
      <c r="N524" s="252"/>
      <c r="O524" s="252"/>
      <c r="P524" s="252"/>
      <c r="Q524" s="252"/>
      <c r="R524" s="252"/>
      <c r="S524" s="252"/>
      <c r="T524" s="253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4" t="s">
        <v>198</v>
      </c>
      <c r="AU524" s="254" t="s">
        <v>82</v>
      </c>
      <c r="AV524" s="14" t="s">
        <v>82</v>
      </c>
      <c r="AW524" s="14" t="s">
        <v>35</v>
      </c>
      <c r="AX524" s="14" t="s">
        <v>73</v>
      </c>
      <c r="AY524" s="254" t="s">
        <v>188</v>
      </c>
    </row>
    <row r="525" s="13" customFormat="1">
      <c r="A525" s="13"/>
      <c r="B525" s="233"/>
      <c r="C525" s="234"/>
      <c r="D525" s="235" t="s">
        <v>198</v>
      </c>
      <c r="E525" s="236" t="s">
        <v>19</v>
      </c>
      <c r="F525" s="237" t="s">
        <v>1665</v>
      </c>
      <c r="G525" s="234"/>
      <c r="H525" s="236" t="s">
        <v>19</v>
      </c>
      <c r="I525" s="238"/>
      <c r="J525" s="234"/>
      <c r="K525" s="234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198</v>
      </c>
      <c r="AU525" s="243" t="s">
        <v>82</v>
      </c>
      <c r="AV525" s="13" t="s">
        <v>80</v>
      </c>
      <c r="AW525" s="13" t="s">
        <v>35</v>
      </c>
      <c r="AX525" s="13" t="s">
        <v>73</v>
      </c>
      <c r="AY525" s="243" t="s">
        <v>188</v>
      </c>
    </row>
    <row r="526" s="14" customFormat="1">
      <c r="A526" s="14"/>
      <c r="B526" s="244"/>
      <c r="C526" s="245"/>
      <c r="D526" s="235" t="s">
        <v>198</v>
      </c>
      <c r="E526" s="246" t="s">
        <v>19</v>
      </c>
      <c r="F526" s="247" t="s">
        <v>1666</v>
      </c>
      <c r="G526" s="245"/>
      <c r="H526" s="248">
        <v>31.263999999999999</v>
      </c>
      <c r="I526" s="249"/>
      <c r="J526" s="245"/>
      <c r="K526" s="245"/>
      <c r="L526" s="250"/>
      <c r="M526" s="251"/>
      <c r="N526" s="252"/>
      <c r="O526" s="252"/>
      <c r="P526" s="252"/>
      <c r="Q526" s="252"/>
      <c r="R526" s="252"/>
      <c r="S526" s="252"/>
      <c r="T526" s="253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4" t="s">
        <v>198</v>
      </c>
      <c r="AU526" s="254" t="s">
        <v>82</v>
      </c>
      <c r="AV526" s="14" t="s">
        <v>82</v>
      </c>
      <c r="AW526" s="14" t="s">
        <v>35</v>
      </c>
      <c r="AX526" s="14" t="s">
        <v>73</v>
      </c>
      <c r="AY526" s="254" t="s">
        <v>188</v>
      </c>
    </row>
    <row r="527" s="14" customFormat="1">
      <c r="A527" s="14"/>
      <c r="B527" s="244"/>
      <c r="C527" s="245"/>
      <c r="D527" s="235" t="s">
        <v>198</v>
      </c>
      <c r="E527" s="246" t="s">
        <v>19</v>
      </c>
      <c r="F527" s="247" t="s">
        <v>1663</v>
      </c>
      <c r="G527" s="245"/>
      <c r="H527" s="248">
        <v>3.7799999999999998</v>
      </c>
      <c r="I527" s="249"/>
      <c r="J527" s="245"/>
      <c r="K527" s="245"/>
      <c r="L527" s="250"/>
      <c r="M527" s="251"/>
      <c r="N527" s="252"/>
      <c r="O527" s="252"/>
      <c r="P527" s="252"/>
      <c r="Q527" s="252"/>
      <c r="R527" s="252"/>
      <c r="S527" s="252"/>
      <c r="T527" s="253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4" t="s">
        <v>198</v>
      </c>
      <c r="AU527" s="254" t="s">
        <v>82</v>
      </c>
      <c r="AV527" s="14" t="s">
        <v>82</v>
      </c>
      <c r="AW527" s="14" t="s">
        <v>35</v>
      </c>
      <c r="AX527" s="14" t="s">
        <v>73</v>
      </c>
      <c r="AY527" s="254" t="s">
        <v>188</v>
      </c>
    </row>
    <row r="528" s="14" customFormat="1">
      <c r="A528" s="14"/>
      <c r="B528" s="244"/>
      <c r="C528" s="245"/>
      <c r="D528" s="235" t="s">
        <v>198</v>
      </c>
      <c r="E528" s="246" t="s">
        <v>19</v>
      </c>
      <c r="F528" s="247" t="s">
        <v>1664</v>
      </c>
      <c r="G528" s="245"/>
      <c r="H528" s="248">
        <v>-8.4000000000000004</v>
      </c>
      <c r="I528" s="249"/>
      <c r="J528" s="245"/>
      <c r="K528" s="245"/>
      <c r="L528" s="250"/>
      <c r="M528" s="251"/>
      <c r="N528" s="252"/>
      <c r="O528" s="252"/>
      <c r="P528" s="252"/>
      <c r="Q528" s="252"/>
      <c r="R528" s="252"/>
      <c r="S528" s="252"/>
      <c r="T528" s="253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4" t="s">
        <v>198</v>
      </c>
      <c r="AU528" s="254" t="s">
        <v>82</v>
      </c>
      <c r="AV528" s="14" t="s">
        <v>82</v>
      </c>
      <c r="AW528" s="14" t="s">
        <v>35</v>
      </c>
      <c r="AX528" s="14" t="s">
        <v>73</v>
      </c>
      <c r="AY528" s="254" t="s">
        <v>188</v>
      </c>
    </row>
    <row r="529" s="13" customFormat="1">
      <c r="A529" s="13"/>
      <c r="B529" s="233"/>
      <c r="C529" s="234"/>
      <c r="D529" s="235" t="s">
        <v>198</v>
      </c>
      <c r="E529" s="236" t="s">
        <v>19</v>
      </c>
      <c r="F529" s="237" t="s">
        <v>1667</v>
      </c>
      <c r="G529" s="234"/>
      <c r="H529" s="236" t="s">
        <v>19</v>
      </c>
      <c r="I529" s="238"/>
      <c r="J529" s="234"/>
      <c r="K529" s="234"/>
      <c r="L529" s="239"/>
      <c r="M529" s="240"/>
      <c r="N529" s="241"/>
      <c r="O529" s="241"/>
      <c r="P529" s="241"/>
      <c r="Q529" s="241"/>
      <c r="R529" s="241"/>
      <c r="S529" s="241"/>
      <c r="T529" s="24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3" t="s">
        <v>198</v>
      </c>
      <c r="AU529" s="243" t="s">
        <v>82</v>
      </c>
      <c r="AV529" s="13" t="s">
        <v>80</v>
      </c>
      <c r="AW529" s="13" t="s">
        <v>35</v>
      </c>
      <c r="AX529" s="13" t="s">
        <v>73</v>
      </c>
      <c r="AY529" s="243" t="s">
        <v>188</v>
      </c>
    </row>
    <row r="530" s="14" customFormat="1">
      <c r="A530" s="14"/>
      <c r="B530" s="244"/>
      <c r="C530" s="245"/>
      <c r="D530" s="235" t="s">
        <v>198</v>
      </c>
      <c r="E530" s="246" t="s">
        <v>19</v>
      </c>
      <c r="F530" s="247" t="s">
        <v>1668</v>
      </c>
      <c r="G530" s="245"/>
      <c r="H530" s="248">
        <v>12.214</v>
      </c>
      <c r="I530" s="249"/>
      <c r="J530" s="245"/>
      <c r="K530" s="245"/>
      <c r="L530" s="250"/>
      <c r="M530" s="251"/>
      <c r="N530" s="252"/>
      <c r="O530" s="252"/>
      <c r="P530" s="252"/>
      <c r="Q530" s="252"/>
      <c r="R530" s="252"/>
      <c r="S530" s="252"/>
      <c r="T530" s="253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4" t="s">
        <v>198</v>
      </c>
      <c r="AU530" s="254" t="s">
        <v>82</v>
      </c>
      <c r="AV530" s="14" t="s">
        <v>82</v>
      </c>
      <c r="AW530" s="14" t="s">
        <v>35</v>
      </c>
      <c r="AX530" s="14" t="s">
        <v>73</v>
      </c>
      <c r="AY530" s="254" t="s">
        <v>188</v>
      </c>
    </row>
    <row r="531" s="14" customFormat="1">
      <c r="A531" s="14"/>
      <c r="B531" s="244"/>
      <c r="C531" s="245"/>
      <c r="D531" s="235" t="s">
        <v>198</v>
      </c>
      <c r="E531" s="246" t="s">
        <v>19</v>
      </c>
      <c r="F531" s="247" t="s">
        <v>1669</v>
      </c>
      <c r="G531" s="245"/>
      <c r="H531" s="248">
        <v>2.1000000000000001</v>
      </c>
      <c r="I531" s="249"/>
      <c r="J531" s="245"/>
      <c r="K531" s="245"/>
      <c r="L531" s="250"/>
      <c r="M531" s="251"/>
      <c r="N531" s="252"/>
      <c r="O531" s="252"/>
      <c r="P531" s="252"/>
      <c r="Q531" s="252"/>
      <c r="R531" s="252"/>
      <c r="S531" s="252"/>
      <c r="T531" s="253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4" t="s">
        <v>198</v>
      </c>
      <c r="AU531" s="254" t="s">
        <v>82</v>
      </c>
      <c r="AV531" s="14" t="s">
        <v>82</v>
      </c>
      <c r="AW531" s="14" t="s">
        <v>35</v>
      </c>
      <c r="AX531" s="14" t="s">
        <v>73</v>
      </c>
      <c r="AY531" s="254" t="s">
        <v>188</v>
      </c>
    </row>
    <row r="532" s="14" customFormat="1">
      <c r="A532" s="14"/>
      <c r="B532" s="244"/>
      <c r="C532" s="245"/>
      <c r="D532" s="235" t="s">
        <v>198</v>
      </c>
      <c r="E532" s="246" t="s">
        <v>19</v>
      </c>
      <c r="F532" s="247" t="s">
        <v>1670</v>
      </c>
      <c r="G532" s="245"/>
      <c r="H532" s="248">
        <v>-3</v>
      </c>
      <c r="I532" s="249"/>
      <c r="J532" s="245"/>
      <c r="K532" s="245"/>
      <c r="L532" s="250"/>
      <c r="M532" s="251"/>
      <c r="N532" s="252"/>
      <c r="O532" s="252"/>
      <c r="P532" s="252"/>
      <c r="Q532" s="252"/>
      <c r="R532" s="252"/>
      <c r="S532" s="252"/>
      <c r="T532" s="253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4" t="s">
        <v>198</v>
      </c>
      <c r="AU532" s="254" t="s">
        <v>82</v>
      </c>
      <c r="AV532" s="14" t="s">
        <v>82</v>
      </c>
      <c r="AW532" s="14" t="s">
        <v>35</v>
      </c>
      <c r="AX532" s="14" t="s">
        <v>73</v>
      </c>
      <c r="AY532" s="254" t="s">
        <v>188</v>
      </c>
    </row>
    <row r="533" s="13" customFormat="1">
      <c r="A533" s="13"/>
      <c r="B533" s="233"/>
      <c r="C533" s="234"/>
      <c r="D533" s="235" t="s">
        <v>198</v>
      </c>
      <c r="E533" s="236" t="s">
        <v>19</v>
      </c>
      <c r="F533" s="237" t="s">
        <v>1671</v>
      </c>
      <c r="G533" s="234"/>
      <c r="H533" s="236" t="s">
        <v>19</v>
      </c>
      <c r="I533" s="238"/>
      <c r="J533" s="234"/>
      <c r="K533" s="234"/>
      <c r="L533" s="239"/>
      <c r="M533" s="240"/>
      <c r="N533" s="241"/>
      <c r="O533" s="241"/>
      <c r="P533" s="241"/>
      <c r="Q533" s="241"/>
      <c r="R533" s="241"/>
      <c r="S533" s="241"/>
      <c r="T533" s="242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3" t="s">
        <v>198</v>
      </c>
      <c r="AU533" s="243" t="s">
        <v>82</v>
      </c>
      <c r="AV533" s="13" t="s">
        <v>80</v>
      </c>
      <c r="AW533" s="13" t="s">
        <v>35</v>
      </c>
      <c r="AX533" s="13" t="s">
        <v>73</v>
      </c>
      <c r="AY533" s="243" t="s">
        <v>188</v>
      </c>
    </row>
    <row r="534" s="14" customFormat="1">
      <c r="A534" s="14"/>
      <c r="B534" s="244"/>
      <c r="C534" s="245"/>
      <c r="D534" s="235" t="s">
        <v>198</v>
      </c>
      <c r="E534" s="246" t="s">
        <v>19</v>
      </c>
      <c r="F534" s="247" t="s">
        <v>1672</v>
      </c>
      <c r="G534" s="245"/>
      <c r="H534" s="248">
        <v>10.85</v>
      </c>
      <c r="I534" s="249"/>
      <c r="J534" s="245"/>
      <c r="K534" s="245"/>
      <c r="L534" s="250"/>
      <c r="M534" s="251"/>
      <c r="N534" s="252"/>
      <c r="O534" s="252"/>
      <c r="P534" s="252"/>
      <c r="Q534" s="252"/>
      <c r="R534" s="252"/>
      <c r="S534" s="252"/>
      <c r="T534" s="253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4" t="s">
        <v>198</v>
      </c>
      <c r="AU534" s="254" t="s">
        <v>82</v>
      </c>
      <c r="AV534" s="14" t="s">
        <v>82</v>
      </c>
      <c r="AW534" s="14" t="s">
        <v>35</v>
      </c>
      <c r="AX534" s="14" t="s">
        <v>73</v>
      </c>
      <c r="AY534" s="254" t="s">
        <v>188</v>
      </c>
    </row>
    <row r="535" s="14" customFormat="1">
      <c r="A535" s="14"/>
      <c r="B535" s="244"/>
      <c r="C535" s="245"/>
      <c r="D535" s="235" t="s">
        <v>198</v>
      </c>
      <c r="E535" s="246" t="s">
        <v>19</v>
      </c>
      <c r="F535" s="247" t="s">
        <v>1669</v>
      </c>
      <c r="G535" s="245"/>
      <c r="H535" s="248">
        <v>2.1000000000000001</v>
      </c>
      <c r="I535" s="249"/>
      <c r="J535" s="245"/>
      <c r="K535" s="245"/>
      <c r="L535" s="250"/>
      <c r="M535" s="251"/>
      <c r="N535" s="252"/>
      <c r="O535" s="252"/>
      <c r="P535" s="252"/>
      <c r="Q535" s="252"/>
      <c r="R535" s="252"/>
      <c r="S535" s="252"/>
      <c r="T535" s="253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4" t="s">
        <v>198</v>
      </c>
      <c r="AU535" s="254" t="s">
        <v>82</v>
      </c>
      <c r="AV535" s="14" t="s">
        <v>82</v>
      </c>
      <c r="AW535" s="14" t="s">
        <v>35</v>
      </c>
      <c r="AX535" s="14" t="s">
        <v>73</v>
      </c>
      <c r="AY535" s="254" t="s">
        <v>188</v>
      </c>
    </row>
    <row r="536" s="14" customFormat="1">
      <c r="A536" s="14"/>
      <c r="B536" s="244"/>
      <c r="C536" s="245"/>
      <c r="D536" s="235" t="s">
        <v>198</v>
      </c>
      <c r="E536" s="246" t="s">
        <v>19</v>
      </c>
      <c r="F536" s="247" t="s">
        <v>1670</v>
      </c>
      <c r="G536" s="245"/>
      <c r="H536" s="248">
        <v>-3</v>
      </c>
      <c r="I536" s="249"/>
      <c r="J536" s="245"/>
      <c r="K536" s="245"/>
      <c r="L536" s="250"/>
      <c r="M536" s="251"/>
      <c r="N536" s="252"/>
      <c r="O536" s="252"/>
      <c r="P536" s="252"/>
      <c r="Q536" s="252"/>
      <c r="R536" s="252"/>
      <c r="S536" s="252"/>
      <c r="T536" s="253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4" t="s">
        <v>198</v>
      </c>
      <c r="AU536" s="254" t="s">
        <v>82</v>
      </c>
      <c r="AV536" s="14" t="s">
        <v>82</v>
      </c>
      <c r="AW536" s="14" t="s">
        <v>35</v>
      </c>
      <c r="AX536" s="14" t="s">
        <v>73</v>
      </c>
      <c r="AY536" s="254" t="s">
        <v>188</v>
      </c>
    </row>
    <row r="537" s="13" customFormat="1">
      <c r="A537" s="13"/>
      <c r="B537" s="233"/>
      <c r="C537" s="234"/>
      <c r="D537" s="235" t="s">
        <v>198</v>
      </c>
      <c r="E537" s="236" t="s">
        <v>19</v>
      </c>
      <c r="F537" s="237" t="s">
        <v>1673</v>
      </c>
      <c r="G537" s="234"/>
      <c r="H537" s="236" t="s">
        <v>19</v>
      </c>
      <c r="I537" s="238"/>
      <c r="J537" s="234"/>
      <c r="K537" s="234"/>
      <c r="L537" s="239"/>
      <c r="M537" s="240"/>
      <c r="N537" s="241"/>
      <c r="O537" s="241"/>
      <c r="P537" s="241"/>
      <c r="Q537" s="241"/>
      <c r="R537" s="241"/>
      <c r="S537" s="241"/>
      <c r="T537" s="24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3" t="s">
        <v>198</v>
      </c>
      <c r="AU537" s="243" t="s">
        <v>82</v>
      </c>
      <c r="AV537" s="13" t="s">
        <v>80</v>
      </c>
      <c r="AW537" s="13" t="s">
        <v>35</v>
      </c>
      <c r="AX537" s="13" t="s">
        <v>73</v>
      </c>
      <c r="AY537" s="243" t="s">
        <v>188</v>
      </c>
    </row>
    <row r="538" s="14" customFormat="1">
      <c r="A538" s="14"/>
      <c r="B538" s="244"/>
      <c r="C538" s="245"/>
      <c r="D538" s="235" t="s">
        <v>198</v>
      </c>
      <c r="E538" s="246" t="s">
        <v>19</v>
      </c>
      <c r="F538" s="247" t="s">
        <v>1668</v>
      </c>
      <c r="G538" s="245"/>
      <c r="H538" s="248">
        <v>12.214</v>
      </c>
      <c r="I538" s="249"/>
      <c r="J538" s="245"/>
      <c r="K538" s="245"/>
      <c r="L538" s="250"/>
      <c r="M538" s="251"/>
      <c r="N538" s="252"/>
      <c r="O538" s="252"/>
      <c r="P538" s="252"/>
      <c r="Q538" s="252"/>
      <c r="R538" s="252"/>
      <c r="S538" s="252"/>
      <c r="T538" s="253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4" t="s">
        <v>198</v>
      </c>
      <c r="AU538" s="254" t="s">
        <v>82</v>
      </c>
      <c r="AV538" s="14" t="s">
        <v>82</v>
      </c>
      <c r="AW538" s="14" t="s">
        <v>35</v>
      </c>
      <c r="AX538" s="14" t="s">
        <v>73</v>
      </c>
      <c r="AY538" s="254" t="s">
        <v>188</v>
      </c>
    </row>
    <row r="539" s="14" customFormat="1">
      <c r="A539" s="14"/>
      <c r="B539" s="244"/>
      <c r="C539" s="245"/>
      <c r="D539" s="235" t="s">
        <v>198</v>
      </c>
      <c r="E539" s="246" t="s">
        <v>19</v>
      </c>
      <c r="F539" s="247" t="s">
        <v>1669</v>
      </c>
      <c r="G539" s="245"/>
      <c r="H539" s="248">
        <v>2.1000000000000001</v>
      </c>
      <c r="I539" s="249"/>
      <c r="J539" s="245"/>
      <c r="K539" s="245"/>
      <c r="L539" s="250"/>
      <c r="M539" s="251"/>
      <c r="N539" s="252"/>
      <c r="O539" s="252"/>
      <c r="P539" s="252"/>
      <c r="Q539" s="252"/>
      <c r="R539" s="252"/>
      <c r="S539" s="252"/>
      <c r="T539" s="253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4" t="s">
        <v>198</v>
      </c>
      <c r="AU539" s="254" t="s">
        <v>82</v>
      </c>
      <c r="AV539" s="14" t="s">
        <v>82</v>
      </c>
      <c r="AW539" s="14" t="s">
        <v>35</v>
      </c>
      <c r="AX539" s="14" t="s">
        <v>73</v>
      </c>
      <c r="AY539" s="254" t="s">
        <v>188</v>
      </c>
    </row>
    <row r="540" s="14" customFormat="1">
      <c r="A540" s="14"/>
      <c r="B540" s="244"/>
      <c r="C540" s="245"/>
      <c r="D540" s="235" t="s">
        <v>198</v>
      </c>
      <c r="E540" s="246" t="s">
        <v>19</v>
      </c>
      <c r="F540" s="247" t="s">
        <v>1670</v>
      </c>
      <c r="G540" s="245"/>
      <c r="H540" s="248">
        <v>-3</v>
      </c>
      <c r="I540" s="249"/>
      <c r="J540" s="245"/>
      <c r="K540" s="245"/>
      <c r="L540" s="250"/>
      <c r="M540" s="251"/>
      <c r="N540" s="252"/>
      <c r="O540" s="252"/>
      <c r="P540" s="252"/>
      <c r="Q540" s="252"/>
      <c r="R540" s="252"/>
      <c r="S540" s="252"/>
      <c r="T540" s="253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4" t="s">
        <v>198</v>
      </c>
      <c r="AU540" s="254" t="s">
        <v>82</v>
      </c>
      <c r="AV540" s="14" t="s">
        <v>82</v>
      </c>
      <c r="AW540" s="14" t="s">
        <v>35</v>
      </c>
      <c r="AX540" s="14" t="s">
        <v>73</v>
      </c>
      <c r="AY540" s="254" t="s">
        <v>188</v>
      </c>
    </row>
    <row r="541" s="13" customFormat="1">
      <c r="A541" s="13"/>
      <c r="B541" s="233"/>
      <c r="C541" s="234"/>
      <c r="D541" s="235" t="s">
        <v>198</v>
      </c>
      <c r="E541" s="236" t="s">
        <v>19</v>
      </c>
      <c r="F541" s="237" t="s">
        <v>1674</v>
      </c>
      <c r="G541" s="234"/>
      <c r="H541" s="236" t="s">
        <v>19</v>
      </c>
      <c r="I541" s="238"/>
      <c r="J541" s="234"/>
      <c r="K541" s="234"/>
      <c r="L541" s="239"/>
      <c r="M541" s="240"/>
      <c r="N541" s="241"/>
      <c r="O541" s="241"/>
      <c r="P541" s="241"/>
      <c r="Q541" s="241"/>
      <c r="R541" s="241"/>
      <c r="S541" s="241"/>
      <c r="T541" s="242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3" t="s">
        <v>198</v>
      </c>
      <c r="AU541" s="243" t="s">
        <v>82</v>
      </c>
      <c r="AV541" s="13" t="s">
        <v>80</v>
      </c>
      <c r="AW541" s="13" t="s">
        <v>35</v>
      </c>
      <c r="AX541" s="13" t="s">
        <v>73</v>
      </c>
      <c r="AY541" s="243" t="s">
        <v>188</v>
      </c>
    </row>
    <row r="542" s="14" customFormat="1">
      <c r="A542" s="14"/>
      <c r="B542" s="244"/>
      <c r="C542" s="245"/>
      <c r="D542" s="235" t="s">
        <v>198</v>
      </c>
      <c r="E542" s="246" t="s">
        <v>19</v>
      </c>
      <c r="F542" s="247" t="s">
        <v>1675</v>
      </c>
      <c r="G542" s="245"/>
      <c r="H542" s="248">
        <v>23.126000000000001</v>
      </c>
      <c r="I542" s="249"/>
      <c r="J542" s="245"/>
      <c r="K542" s="245"/>
      <c r="L542" s="250"/>
      <c r="M542" s="251"/>
      <c r="N542" s="252"/>
      <c r="O542" s="252"/>
      <c r="P542" s="252"/>
      <c r="Q542" s="252"/>
      <c r="R542" s="252"/>
      <c r="S542" s="252"/>
      <c r="T542" s="253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4" t="s">
        <v>198</v>
      </c>
      <c r="AU542" s="254" t="s">
        <v>82</v>
      </c>
      <c r="AV542" s="14" t="s">
        <v>82</v>
      </c>
      <c r="AW542" s="14" t="s">
        <v>35</v>
      </c>
      <c r="AX542" s="14" t="s">
        <v>73</v>
      </c>
      <c r="AY542" s="254" t="s">
        <v>188</v>
      </c>
    </row>
    <row r="543" s="14" customFormat="1">
      <c r="A543" s="14"/>
      <c r="B543" s="244"/>
      <c r="C543" s="245"/>
      <c r="D543" s="235" t="s">
        <v>198</v>
      </c>
      <c r="E543" s="246" t="s">
        <v>19</v>
      </c>
      <c r="F543" s="247" t="s">
        <v>1676</v>
      </c>
      <c r="G543" s="245"/>
      <c r="H543" s="248">
        <v>3</v>
      </c>
      <c r="I543" s="249"/>
      <c r="J543" s="245"/>
      <c r="K543" s="245"/>
      <c r="L543" s="250"/>
      <c r="M543" s="251"/>
      <c r="N543" s="252"/>
      <c r="O543" s="252"/>
      <c r="P543" s="252"/>
      <c r="Q543" s="252"/>
      <c r="R543" s="252"/>
      <c r="S543" s="252"/>
      <c r="T543" s="253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4" t="s">
        <v>198</v>
      </c>
      <c r="AU543" s="254" t="s">
        <v>82</v>
      </c>
      <c r="AV543" s="14" t="s">
        <v>82</v>
      </c>
      <c r="AW543" s="14" t="s">
        <v>35</v>
      </c>
      <c r="AX543" s="14" t="s">
        <v>73</v>
      </c>
      <c r="AY543" s="254" t="s">
        <v>188</v>
      </c>
    </row>
    <row r="544" s="14" customFormat="1">
      <c r="A544" s="14"/>
      <c r="B544" s="244"/>
      <c r="C544" s="245"/>
      <c r="D544" s="235" t="s">
        <v>198</v>
      </c>
      <c r="E544" s="246" t="s">
        <v>19</v>
      </c>
      <c r="F544" s="247" t="s">
        <v>1677</v>
      </c>
      <c r="G544" s="245"/>
      <c r="H544" s="248">
        <v>-12</v>
      </c>
      <c r="I544" s="249"/>
      <c r="J544" s="245"/>
      <c r="K544" s="245"/>
      <c r="L544" s="250"/>
      <c r="M544" s="251"/>
      <c r="N544" s="252"/>
      <c r="O544" s="252"/>
      <c r="P544" s="252"/>
      <c r="Q544" s="252"/>
      <c r="R544" s="252"/>
      <c r="S544" s="252"/>
      <c r="T544" s="253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4" t="s">
        <v>198</v>
      </c>
      <c r="AU544" s="254" t="s">
        <v>82</v>
      </c>
      <c r="AV544" s="14" t="s">
        <v>82</v>
      </c>
      <c r="AW544" s="14" t="s">
        <v>35</v>
      </c>
      <c r="AX544" s="14" t="s">
        <v>73</v>
      </c>
      <c r="AY544" s="254" t="s">
        <v>188</v>
      </c>
    </row>
    <row r="545" s="13" customFormat="1">
      <c r="A545" s="13"/>
      <c r="B545" s="233"/>
      <c r="C545" s="234"/>
      <c r="D545" s="235" t="s">
        <v>198</v>
      </c>
      <c r="E545" s="236" t="s">
        <v>19</v>
      </c>
      <c r="F545" s="237" t="s">
        <v>1678</v>
      </c>
      <c r="G545" s="234"/>
      <c r="H545" s="236" t="s">
        <v>19</v>
      </c>
      <c r="I545" s="238"/>
      <c r="J545" s="234"/>
      <c r="K545" s="234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198</v>
      </c>
      <c r="AU545" s="243" t="s">
        <v>82</v>
      </c>
      <c r="AV545" s="13" t="s">
        <v>80</v>
      </c>
      <c r="AW545" s="13" t="s">
        <v>35</v>
      </c>
      <c r="AX545" s="13" t="s">
        <v>73</v>
      </c>
      <c r="AY545" s="243" t="s">
        <v>188</v>
      </c>
    </row>
    <row r="546" s="14" customFormat="1">
      <c r="A546" s="14"/>
      <c r="B546" s="244"/>
      <c r="C546" s="245"/>
      <c r="D546" s="235" t="s">
        <v>198</v>
      </c>
      <c r="E546" s="246" t="s">
        <v>19</v>
      </c>
      <c r="F546" s="247" t="s">
        <v>1679</v>
      </c>
      <c r="G546" s="245"/>
      <c r="H546" s="248">
        <v>19.158000000000001</v>
      </c>
      <c r="I546" s="249"/>
      <c r="J546" s="245"/>
      <c r="K546" s="245"/>
      <c r="L546" s="250"/>
      <c r="M546" s="251"/>
      <c r="N546" s="252"/>
      <c r="O546" s="252"/>
      <c r="P546" s="252"/>
      <c r="Q546" s="252"/>
      <c r="R546" s="252"/>
      <c r="S546" s="252"/>
      <c r="T546" s="253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4" t="s">
        <v>198</v>
      </c>
      <c r="AU546" s="254" t="s">
        <v>82</v>
      </c>
      <c r="AV546" s="14" t="s">
        <v>82</v>
      </c>
      <c r="AW546" s="14" t="s">
        <v>35</v>
      </c>
      <c r="AX546" s="14" t="s">
        <v>73</v>
      </c>
      <c r="AY546" s="254" t="s">
        <v>188</v>
      </c>
    </row>
    <row r="547" s="14" customFormat="1">
      <c r="A547" s="14"/>
      <c r="B547" s="244"/>
      <c r="C547" s="245"/>
      <c r="D547" s="235" t="s">
        <v>198</v>
      </c>
      <c r="E547" s="246" t="s">
        <v>19</v>
      </c>
      <c r="F547" s="247" t="s">
        <v>1676</v>
      </c>
      <c r="G547" s="245"/>
      <c r="H547" s="248">
        <v>3</v>
      </c>
      <c r="I547" s="249"/>
      <c r="J547" s="245"/>
      <c r="K547" s="245"/>
      <c r="L547" s="250"/>
      <c r="M547" s="251"/>
      <c r="N547" s="252"/>
      <c r="O547" s="252"/>
      <c r="P547" s="252"/>
      <c r="Q547" s="252"/>
      <c r="R547" s="252"/>
      <c r="S547" s="252"/>
      <c r="T547" s="253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4" t="s">
        <v>198</v>
      </c>
      <c r="AU547" s="254" t="s">
        <v>82</v>
      </c>
      <c r="AV547" s="14" t="s">
        <v>82</v>
      </c>
      <c r="AW547" s="14" t="s">
        <v>35</v>
      </c>
      <c r="AX547" s="14" t="s">
        <v>73</v>
      </c>
      <c r="AY547" s="254" t="s">
        <v>188</v>
      </c>
    </row>
    <row r="548" s="14" customFormat="1">
      <c r="A548" s="14"/>
      <c r="B548" s="244"/>
      <c r="C548" s="245"/>
      <c r="D548" s="235" t="s">
        <v>198</v>
      </c>
      <c r="E548" s="246" t="s">
        <v>19</v>
      </c>
      <c r="F548" s="247" t="s">
        <v>1677</v>
      </c>
      <c r="G548" s="245"/>
      <c r="H548" s="248">
        <v>-12</v>
      </c>
      <c r="I548" s="249"/>
      <c r="J548" s="245"/>
      <c r="K548" s="245"/>
      <c r="L548" s="250"/>
      <c r="M548" s="251"/>
      <c r="N548" s="252"/>
      <c r="O548" s="252"/>
      <c r="P548" s="252"/>
      <c r="Q548" s="252"/>
      <c r="R548" s="252"/>
      <c r="S548" s="252"/>
      <c r="T548" s="253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4" t="s">
        <v>198</v>
      </c>
      <c r="AU548" s="254" t="s">
        <v>82</v>
      </c>
      <c r="AV548" s="14" t="s">
        <v>82</v>
      </c>
      <c r="AW548" s="14" t="s">
        <v>35</v>
      </c>
      <c r="AX548" s="14" t="s">
        <v>73</v>
      </c>
      <c r="AY548" s="254" t="s">
        <v>188</v>
      </c>
    </row>
    <row r="549" s="13" customFormat="1">
      <c r="A549" s="13"/>
      <c r="B549" s="233"/>
      <c r="C549" s="234"/>
      <c r="D549" s="235" t="s">
        <v>198</v>
      </c>
      <c r="E549" s="236" t="s">
        <v>19</v>
      </c>
      <c r="F549" s="237" t="s">
        <v>1680</v>
      </c>
      <c r="G549" s="234"/>
      <c r="H549" s="236" t="s">
        <v>19</v>
      </c>
      <c r="I549" s="238"/>
      <c r="J549" s="234"/>
      <c r="K549" s="234"/>
      <c r="L549" s="239"/>
      <c r="M549" s="240"/>
      <c r="N549" s="241"/>
      <c r="O549" s="241"/>
      <c r="P549" s="241"/>
      <c r="Q549" s="241"/>
      <c r="R549" s="241"/>
      <c r="S549" s="241"/>
      <c r="T549" s="24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3" t="s">
        <v>198</v>
      </c>
      <c r="AU549" s="243" t="s">
        <v>82</v>
      </c>
      <c r="AV549" s="13" t="s">
        <v>80</v>
      </c>
      <c r="AW549" s="13" t="s">
        <v>35</v>
      </c>
      <c r="AX549" s="13" t="s">
        <v>73</v>
      </c>
      <c r="AY549" s="243" t="s">
        <v>188</v>
      </c>
    </row>
    <row r="550" s="14" customFormat="1">
      <c r="A550" s="14"/>
      <c r="B550" s="244"/>
      <c r="C550" s="245"/>
      <c r="D550" s="235" t="s">
        <v>198</v>
      </c>
      <c r="E550" s="246" t="s">
        <v>19</v>
      </c>
      <c r="F550" s="247" t="s">
        <v>1681</v>
      </c>
      <c r="G550" s="245"/>
      <c r="H550" s="248">
        <v>9.2379999999999995</v>
      </c>
      <c r="I550" s="249"/>
      <c r="J550" s="245"/>
      <c r="K550" s="245"/>
      <c r="L550" s="250"/>
      <c r="M550" s="251"/>
      <c r="N550" s="252"/>
      <c r="O550" s="252"/>
      <c r="P550" s="252"/>
      <c r="Q550" s="252"/>
      <c r="R550" s="252"/>
      <c r="S550" s="252"/>
      <c r="T550" s="253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4" t="s">
        <v>198</v>
      </c>
      <c r="AU550" s="254" t="s">
        <v>82</v>
      </c>
      <c r="AV550" s="14" t="s">
        <v>82</v>
      </c>
      <c r="AW550" s="14" t="s">
        <v>35</v>
      </c>
      <c r="AX550" s="14" t="s">
        <v>73</v>
      </c>
      <c r="AY550" s="254" t="s">
        <v>188</v>
      </c>
    </row>
    <row r="551" s="14" customFormat="1">
      <c r="A551" s="14"/>
      <c r="B551" s="244"/>
      <c r="C551" s="245"/>
      <c r="D551" s="235" t="s">
        <v>198</v>
      </c>
      <c r="E551" s="246" t="s">
        <v>19</v>
      </c>
      <c r="F551" s="247" t="s">
        <v>1669</v>
      </c>
      <c r="G551" s="245"/>
      <c r="H551" s="248">
        <v>2.1000000000000001</v>
      </c>
      <c r="I551" s="249"/>
      <c r="J551" s="245"/>
      <c r="K551" s="245"/>
      <c r="L551" s="250"/>
      <c r="M551" s="251"/>
      <c r="N551" s="252"/>
      <c r="O551" s="252"/>
      <c r="P551" s="252"/>
      <c r="Q551" s="252"/>
      <c r="R551" s="252"/>
      <c r="S551" s="252"/>
      <c r="T551" s="253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4" t="s">
        <v>198</v>
      </c>
      <c r="AU551" s="254" t="s">
        <v>82</v>
      </c>
      <c r="AV551" s="14" t="s">
        <v>82</v>
      </c>
      <c r="AW551" s="14" t="s">
        <v>35</v>
      </c>
      <c r="AX551" s="14" t="s">
        <v>73</v>
      </c>
      <c r="AY551" s="254" t="s">
        <v>188</v>
      </c>
    </row>
    <row r="552" s="14" customFormat="1">
      <c r="A552" s="14"/>
      <c r="B552" s="244"/>
      <c r="C552" s="245"/>
      <c r="D552" s="235" t="s">
        <v>198</v>
      </c>
      <c r="E552" s="246" t="s">
        <v>19</v>
      </c>
      <c r="F552" s="247" t="s">
        <v>1670</v>
      </c>
      <c r="G552" s="245"/>
      <c r="H552" s="248">
        <v>-3</v>
      </c>
      <c r="I552" s="249"/>
      <c r="J552" s="245"/>
      <c r="K552" s="245"/>
      <c r="L552" s="250"/>
      <c r="M552" s="251"/>
      <c r="N552" s="252"/>
      <c r="O552" s="252"/>
      <c r="P552" s="252"/>
      <c r="Q552" s="252"/>
      <c r="R552" s="252"/>
      <c r="S552" s="252"/>
      <c r="T552" s="253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4" t="s">
        <v>198</v>
      </c>
      <c r="AU552" s="254" t="s">
        <v>82</v>
      </c>
      <c r="AV552" s="14" t="s">
        <v>82</v>
      </c>
      <c r="AW552" s="14" t="s">
        <v>35</v>
      </c>
      <c r="AX552" s="14" t="s">
        <v>73</v>
      </c>
      <c r="AY552" s="254" t="s">
        <v>188</v>
      </c>
    </row>
    <row r="553" s="13" customFormat="1">
      <c r="A553" s="13"/>
      <c r="B553" s="233"/>
      <c r="C553" s="234"/>
      <c r="D553" s="235" t="s">
        <v>198</v>
      </c>
      <c r="E553" s="236" t="s">
        <v>19</v>
      </c>
      <c r="F553" s="237" t="s">
        <v>1682</v>
      </c>
      <c r="G553" s="234"/>
      <c r="H553" s="236" t="s">
        <v>19</v>
      </c>
      <c r="I553" s="238"/>
      <c r="J553" s="234"/>
      <c r="K553" s="234"/>
      <c r="L553" s="239"/>
      <c r="M553" s="240"/>
      <c r="N553" s="241"/>
      <c r="O553" s="241"/>
      <c r="P553" s="241"/>
      <c r="Q553" s="241"/>
      <c r="R553" s="241"/>
      <c r="S553" s="241"/>
      <c r="T553" s="242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3" t="s">
        <v>198</v>
      </c>
      <c r="AU553" s="243" t="s">
        <v>82</v>
      </c>
      <c r="AV553" s="13" t="s">
        <v>80</v>
      </c>
      <c r="AW553" s="13" t="s">
        <v>35</v>
      </c>
      <c r="AX553" s="13" t="s">
        <v>73</v>
      </c>
      <c r="AY553" s="243" t="s">
        <v>188</v>
      </c>
    </row>
    <row r="554" s="14" customFormat="1">
      <c r="A554" s="14"/>
      <c r="B554" s="244"/>
      <c r="C554" s="245"/>
      <c r="D554" s="235" t="s">
        <v>198</v>
      </c>
      <c r="E554" s="246" t="s">
        <v>19</v>
      </c>
      <c r="F554" s="247" t="s">
        <v>1683</v>
      </c>
      <c r="G554" s="245"/>
      <c r="H554" s="248">
        <v>30.07</v>
      </c>
      <c r="I554" s="249"/>
      <c r="J554" s="245"/>
      <c r="K554" s="245"/>
      <c r="L554" s="250"/>
      <c r="M554" s="251"/>
      <c r="N554" s="252"/>
      <c r="O554" s="252"/>
      <c r="P554" s="252"/>
      <c r="Q554" s="252"/>
      <c r="R554" s="252"/>
      <c r="S554" s="252"/>
      <c r="T554" s="253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4" t="s">
        <v>198</v>
      </c>
      <c r="AU554" s="254" t="s">
        <v>82</v>
      </c>
      <c r="AV554" s="14" t="s">
        <v>82</v>
      </c>
      <c r="AW554" s="14" t="s">
        <v>35</v>
      </c>
      <c r="AX554" s="14" t="s">
        <v>73</v>
      </c>
      <c r="AY554" s="254" t="s">
        <v>188</v>
      </c>
    </row>
    <row r="555" s="14" customFormat="1">
      <c r="A555" s="14"/>
      <c r="B555" s="244"/>
      <c r="C555" s="245"/>
      <c r="D555" s="235" t="s">
        <v>198</v>
      </c>
      <c r="E555" s="246" t="s">
        <v>19</v>
      </c>
      <c r="F555" s="247" t="s">
        <v>1684</v>
      </c>
      <c r="G555" s="245"/>
      <c r="H555" s="248">
        <v>3.48</v>
      </c>
      <c r="I555" s="249"/>
      <c r="J555" s="245"/>
      <c r="K555" s="245"/>
      <c r="L555" s="250"/>
      <c r="M555" s="251"/>
      <c r="N555" s="252"/>
      <c r="O555" s="252"/>
      <c r="P555" s="252"/>
      <c r="Q555" s="252"/>
      <c r="R555" s="252"/>
      <c r="S555" s="252"/>
      <c r="T555" s="253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4" t="s">
        <v>198</v>
      </c>
      <c r="AU555" s="254" t="s">
        <v>82</v>
      </c>
      <c r="AV555" s="14" t="s">
        <v>82</v>
      </c>
      <c r="AW555" s="14" t="s">
        <v>35</v>
      </c>
      <c r="AX555" s="14" t="s">
        <v>73</v>
      </c>
      <c r="AY555" s="254" t="s">
        <v>188</v>
      </c>
    </row>
    <row r="556" s="14" customFormat="1">
      <c r="A556" s="14"/>
      <c r="B556" s="244"/>
      <c r="C556" s="245"/>
      <c r="D556" s="235" t="s">
        <v>198</v>
      </c>
      <c r="E556" s="246" t="s">
        <v>19</v>
      </c>
      <c r="F556" s="247" t="s">
        <v>1685</v>
      </c>
      <c r="G556" s="245"/>
      <c r="H556" s="248">
        <v>-5.4000000000000004</v>
      </c>
      <c r="I556" s="249"/>
      <c r="J556" s="245"/>
      <c r="K556" s="245"/>
      <c r="L556" s="250"/>
      <c r="M556" s="251"/>
      <c r="N556" s="252"/>
      <c r="O556" s="252"/>
      <c r="P556" s="252"/>
      <c r="Q556" s="252"/>
      <c r="R556" s="252"/>
      <c r="S556" s="252"/>
      <c r="T556" s="253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4" t="s">
        <v>198</v>
      </c>
      <c r="AU556" s="254" t="s">
        <v>82</v>
      </c>
      <c r="AV556" s="14" t="s">
        <v>82</v>
      </c>
      <c r="AW556" s="14" t="s">
        <v>35</v>
      </c>
      <c r="AX556" s="14" t="s">
        <v>73</v>
      </c>
      <c r="AY556" s="254" t="s">
        <v>188</v>
      </c>
    </row>
    <row r="557" s="13" customFormat="1">
      <c r="A557" s="13"/>
      <c r="B557" s="233"/>
      <c r="C557" s="234"/>
      <c r="D557" s="235" t="s">
        <v>198</v>
      </c>
      <c r="E557" s="236" t="s">
        <v>19</v>
      </c>
      <c r="F557" s="237" t="s">
        <v>1686</v>
      </c>
      <c r="G557" s="234"/>
      <c r="H557" s="236" t="s">
        <v>19</v>
      </c>
      <c r="I557" s="238"/>
      <c r="J557" s="234"/>
      <c r="K557" s="234"/>
      <c r="L557" s="239"/>
      <c r="M557" s="240"/>
      <c r="N557" s="241"/>
      <c r="O557" s="241"/>
      <c r="P557" s="241"/>
      <c r="Q557" s="241"/>
      <c r="R557" s="241"/>
      <c r="S557" s="241"/>
      <c r="T557" s="24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3" t="s">
        <v>198</v>
      </c>
      <c r="AU557" s="243" t="s">
        <v>82</v>
      </c>
      <c r="AV557" s="13" t="s">
        <v>80</v>
      </c>
      <c r="AW557" s="13" t="s">
        <v>35</v>
      </c>
      <c r="AX557" s="13" t="s">
        <v>73</v>
      </c>
      <c r="AY557" s="243" t="s">
        <v>188</v>
      </c>
    </row>
    <row r="558" s="14" customFormat="1">
      <c r="A558" s="14"/>
      <c r="B558" s="244"/>
      <c r="C558" s="245"/>
      <c r="D558" s="235" t="s">
        <v>198</v>
      </c>
      <c r="E558" s="246" t="s">
        <v>19</v>
      </c>
      <c r="F558" s="247" t="s">
        <v>1687</v>
      </c>
      <c r="G558" s="245"/>
      <c r="H558" s="248">
        <v>30.07</v>
      </c>
      <c r="I558" s="249"/>
      <c r="J558" s="245"/>
      <c r="K558" s="245"/>
      <c r="L558" s="250"/>
      <c r="M558" s="251"/>
      <c r="N558" s="252"/>
      <c r="O558" s="252"/>
      <c r="P558" s="252"/>
      <c r="Q558" s="252"/>
      <c r="R558" s="252"/>
      <c r="S558" s="252"/>
      <c r="T558" s="253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4" t="s">
        <v>198</v>
      </c>
      <c r="AU558" s="254" t="s">
        <v>82</v>
      </c>
      <c r="AV558" s="14" t="s">
        <v>82</v>
      </c>
      <c r="AW558" s="14" t="s">
        <v>35</v>
      </c>
      <c r="AX558" s="14" t="s">
        <v>73</v>
      </c>
      <c r="AY558" s="254" t="s">
        <v>188</v>
      </c>
    </row>
    <row r="559" s="14" customFormat="1">
      <c r="A559" s="14"/>
      <c r="B559" s="244"/>
      <c r="C559" s="245"/>
      <c r="D559" s="235" t="s">
        <v>198</v>
      </c>
      <c r="E559" s="246" t="s">
        <v>19</v>
      </c>
      <c r="F559" s="247" t="s">
        <v>1688</v>
      </c>
      <c r="G559" s="245"/>
      <c r="H559" s="248">
        <v>3.48</v>
      </c>
      <c r="I559" s="249"/>
      <c r="J559" s="245"/>
      <c r="K559" s="245"/>
      <c r="L559" s="250"/>
      <c r="M559" s="251"/>
      <c r="N559" s="252"/>
      <c r="O559" s="252"/>
      <c r="P559" s="252"/>
      <c r="Q559" s="252"/>
      <c r="R559" s="252"/>
      <c r="S559" s="252"/>
      <c r="T559" s="253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4" t="s">
        <v>198</v>
      </c>
      <c r="AU559" s="254" t="s">
        <v>82</v>
      </c>
      <c r="AV559" s="14" t="s">
        <v>82</v>
      </c>
      <c r="AW559" s="14" t="s">
        <v>35</v>
      </c>
      <c r="AX559" s="14" t="s">
        <v>73</v>
      </c>
      <c r="AY559" s="254" t="s">
        <v>188</v>
      </c>
    </row>
    <row r="560" s="14" customFormat="1">
      <c r="A560" s="14"/>
      <c r="B560" s="244"/>
      <c r="C560" s="245"/>
      <c r="D560" s="235" t="s">
        <v>198</v>
      </c>
      <c r="E560" s="246" t="s">
        <v>19</v>
      </c>
      <c r="F560" s="247" t="s">
        <v>1689</v>
      </c>
      <c r="G560" s="245"/>
      <c r="H560" s="248">
        <v>-5.4000000000000004</v>
      </c>
      <c r="I560" s="249"/>
      <c r="J560" s="245"/>
      <c r="K560" s="245"/>
      <c r="L560" s="250"/>
      <c r="M560" s="251"/>
      <c r="N560" s="252"/>
      <c r="O560" s="252"/>
      <c r="P560" s="252"/>
      <c r="Q560" s="252"/>
      <c r="R560" s="252"/>
      <c r="S560" s="252"/>
      <c r="T560" s="253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4" t="s">
        <v>198</v>
      </c>
      <c r="AU560" s="254" t="s">
        <v>82</v>
      </c>
      <c r="AV560" s="14" t="s">
        <v>82</v>
      </c>
      <c r="AW560" s="14" t="s">
        <v>35</v>
      </c>
      <c r="AX560" s="14" t="s">
        <v>73</v>
      </c>
      <c r="AY560" s="254" t="s">
        <v>188</v>
      </c>
    </row>
    <row r="561" s="13" customFormat="1">
      <c r="A561" s="13"/>
      <c r="B561" s="233"/>
      <c r="C561" s="234"/>
      <c r="D561" s="235" t="s">
        <v>198</v>
      </c>
      <c r="E561" s="236" t="s">
        <v>19</v>
      </c>
      <c r="F561" s="237" t="s">
        <v>1690</v>
      </c>
      <c r="G561" s="234"/>
      <c r="H561" s="236" t="s">
        <v>19</v>
      </c>
      <c r="I561" s="238"/>
      <c r="J561" s="234"/>
      <c r="K561" s="234"/>
      <c r="L561" s="239"/>
      <c r="M561" s="240"/>
      <c r="N561" s="241"/>
      <c r="O561" s="241"/>
      <c r="P561" s="241"/>
      <c r="Q561" s="241"/>
      <c r="R561" s="241"/>
      <c r="S561" s="241"/>
      <c r="T561" s="24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3" t="s">
        <v>198</v>
      </c>
      <c r="AU561" s="243" t="s">
        <v>82</v>
      </c>
      <c r="AV561" s="13" t="s">
        <v>80</v>
      </c>
      <c r="AW561" s="13" t="s">
        <v>35</v>
      </c>
      <c r="AX561" s="13" t="s">
        <v>73</v>
      </c>
      <c r="AY561" s="243" t="s">
        <v>188</v>
      </c>
    </row>
    <row r="562" s="14" customFormat="1">
      <c r="A562" s="14"/>
      <c r="B562" s="244"/>
      <c r="C562" s="245"/>
      <c r="D562" s="235" t="s">
        <v>198</v>
      </c>
      <c r="E562" s="246" t="s">
        <v>19</v>
      </c>
      <c r="F562" s="247" t="s">
        <v>1691</v>
      </c>
      <c r="G562" s="245"/>
      <c r="H562" s="248">
        <v>9.0830000000000002</v>
      </c>
      <c r="I562" s="249"/>
      <c r="J562" s="245"/>
      <c r="K562" s="245"/>
      <c r="L562" s="250"/>
      <c r="M562" s="251"/>
      <c r="N562" s="252"/>
      <c r="O562" s="252"/>
      <c r="P562" s="252"/>
      <c r="Q562" s="252"/>
      <c r="R562" s="252"/>
      <c r="S562" s="252"/>
      <c r="T562" s="253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4" t="s">
        <v>198</v>
      </c>
      <c r="AU562" s="254" t="s">
        <v>82</v>
      </c>
      <c r="AV562" s="14" t="s">
        <v>82</v>
      </c>
      <c r="AW562" s="14" t="s">
        <v>35</v>
      </c>
      <c r="AX562" s="14" t="s">
        <v>73</v>
      </c>
      <c r="AY562" s="254" t="s">
        <v>188</v>
      </c>
    </row>
    <row r="563" s="14" customFormat="1">
      <c r="A563" s="14"/>
      <c r="B563" s="244"/>
      <c r="C563" s="245"/>
      <c r="D563" s="235" t="s">
        <v>198</v>
      </c>
      <c r="E563" s="246" t="s">
        <v>19</v>
      </c>
      <c r="F563" s="247" t="s">
        <v>1669</v>
      </c>
      <c r="G563" s="245"/>
      <c r="H563" s="248">
        <v>2.1000000000000001</v>
      </c>
      <c r="I563" s="249"/>
      <c r="J563" s="245"/>
      <c r="K563" s="245"/>
      <c r="L563" s="250"/>
      <c r="M563" s="251"/>
      <c r="N563" s="252"/>
      <c r="O563" s="252"/>
      <c r="P563" s="252"/>
      <c r="Q563" s="252"/>
      <c r="R563" s="252"/>
      <c r="S563" s="252"/>
      <c r="T563" s="253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4" t="s">
        <v>198</v>
      </c>
      <c r="AU563" s="254" t="s">
        <v>82</v>
      </c>
      <c r="AV563" s="14" t="s">
        <v>82</v>
      </c>
      <c r="AW563" s="14" t="s">
        <v>35</v>
      </c>
      <c r="AX563" s="14" t="s">
        <v>73</v>
      </c>
      <c r="AY563" s="254" t="s">
        <v>188</v>
      </c>
    </row>
    <row r="564" s="14" customFormat="1">
      <c r="A564" s="14"/>
      <c r="B564" s="244"/>
      <c r="C564" s="245"/>
      <c r="D564" s="235" t="s">
        <v>198</v>
      </c>
      <c r="E564" s="246" t="s">
        <v>19</v>
      </c>
      <c r="F564" s="247" t="s">
        <v>1670</v>
      </c>
      <c r="G564" s="245"/>
      <c r="H564" s="248">
        <v>-3</v>
      </c>
      <c r="I564" s="249"/>
      <c r="J564" s="245"/>
      <c r="K564" s="245"/>
      <c r="L564" s="250"/>
      <c r="M564" s="251"/>
      <c r="N564" s="252"/>
      <c r="O564" s="252"/>
      <c r="P564" s="252"/>
      <c r="Q564" s="252"/>
      <c r="R564" s="252"/>
      <c r="S564" s="252"/>
      <c r="T564" s="253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4" t="s">
        <v>198</v>
      </c>
      <c r="AU564" s="254" t="s">
        <v>82</v>
      </c>
      <c r="AV564" s="14" t="s">
        <v>82</v>
      </c>
      <c r="AW564" s="14" t="s">
        <v>35</v>
      </c>
      <c r="AX564" s="14" t="s">
        <v>73</v>
      </c>
      <c r="AY564" s="254" t="s">
        <v>188</v>
      </c>
    </row>
    <row r="565" s="13" customFormat="1">
      <c r="A565" s="13"/>
      <c r="B565" s="233"/>
      <c r="C565" s="234"/>
      <c r="D565" s="235" t="s">
        <v>198</v>
      </c>
      <c r="E565" s="236" t="s">
        <v>19</v>
      </c>
      <c r="F565" s="237" t="s">
        <v>1692</v>
      </c>
      <c r="G565" s="234"/>
      <c r="H565" s="236" t="s">
        <v>19</v>
      </c>
      <c r="I565" s="238"/>
      <c r="J565" s="234"/>
      <c r="K565" s="234"/>
      <c r="L565" s="239"/>
      <c r="M565" s="240"/>
      <c r="N565" s="241"/>
      <c r="O565" s="241"/>
      <c r="P565" s="241"/>
      <c r="Q565" s="241"/>
      <c r="R565" s="241"/>
      <c r="S565" s="241"/>
      <c r="T565" s="24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3" t="s">
        <v>198</v>
      </c>
      <c r="AU565" s="243" t="s">
        <v>82</v>
      </c>
      <c r="AV565" s="13" t="s">
        <v>80</v>
      </c>
      <c r="AW565" s="13" t="s">
        <v>35</v>
      </c>
      <c r="AX565" s="13" t="s">
        <v>73</v>
      </c>
      <c r="AY565" s="243" t="s">
        <v>188</v>
      </c>
    </row>
    <row r="566" s="14" customFormat="1">
      <c r="A566" s="14"/>
      <c r="B566" s="244"/>
      <c r="C566" s="245"/>
      <c r="D566" s="235" t="s">
        <v>198</v>
      </c>
      <c r="E566" s="246" t="s">
        <v>19</v>
      </c>
      <c r="F566" s="247" t="s">
        <v>1693</v>
      </c>
      <c r="G566" s="245"/>
      <c r="H566" s="248">
        <v>8.4939999999999998</v>
      </c>
      <c r="I566" s="249"/>
      <c r="J566" s="245"/>
      <c r="K566" s="245"/>
      <c r="L566" s="250"/>
      <c r="M566" s="251"/>
      <c r="N566" s="252"/>
      <c r="O566" s="252"/>
      <c r="P566" s="252"/>
      <c r="Q566" s="252"/>
      <c r="R566" s="252"/>
      <c r="S566" s="252"/>
      <c r="T566" s="253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4" t="s">
        <v>198</v>
      </c>
      <c r="AU566" s="254" t="s">
        <v>82</v>
      </c>
      <c r="AV566" s="14" t="s">
        <v>82</v>
      </c>
      <c r="AW566" s="14" t="s">
        <v>35</v>
      </c>
      <c r="AX566" s="14" t="s">
        <v>73</v>
      </c>
      <c r="AY566" s="254" t="s">
        <v>188</v>
      </c>
    </row>
    <row r="567" s="14" customFormat="1">
      <c r="A567" s="14"/>
      <c r="B567" s="244"/>
      <c r="C567" s="245"/>
      <c r="D567" s="235" t="s">
        <v>198</v>
      </c>
      <c r="E567" s="246" t="s">
        <v>19</v>
      </c>
      <c r="F567" s="247" t="s">
        <v>1669</v>
      </c>
      <c r="G567" s="245"/>
      <c r="H567" s="248">
        <v>2.1000000000000001</v>
      </c>
      <c r="I567" s="249"/>
      <c r="J567" s="245"/>
      <c r="K567" s="245"/>
      <c r="L567" s="250"/>
      <c r="M567" s="251"/>
      <c r="N567" s="252"/>
      <c r="O567" s="252"/>
      <c r="P567" s="252"/>
      <c r="Q567" s="252"/>
      <c r="R567" s="252"/>
      <c r="S567" s="252"/>
      <c r="T567" s="253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4" t="s">
        <v>198</v>
      </c>
      <c r="AU567" s="254" t="s">
        <v>82</v>
      </c>
      <c r="AV567" s="14" t="s">
        <v>82</v>
      </c>
      <c r="AW567" s="14" t="s">
        <v>35</v>
      </c>
      <c r="AX567" s="14" t="s">
        <v>73</v>
      </c>
      <c r="AY567" s="254" t="s">
        <v>188</v>
      </c>
    </row>
    <row r="568" s="14" customFormat="1">
      <c r="A568" s="14"/>
      <c r="B568" s="244"/>
      <c r="C568" s="245"/>
      <c r="D568" s="235" t="s">
        <v>198</v>
      </c>
      <c r="E568" s="246" t="s">
        <v>19</v>
      </c>
      <c r="F568" s="247" t="s">
        <v>1670</v>
      </c>
      <c r="G568" s="245"/>
      <c r="H568" s="248">
        <v>-3</v>
      </c>
      <c r="I568" s="249"/>
      <c r="J568" s="245"/>
      <c r="K568" s="245"/>
      <c r="L568" s="250"/>
      <c r="M568" s="251"/>
      <c r="N568" s="252"/>
      <c r="O568" s="252"/>
      <c r="P568" s="252"/>
      <c r="Q568" s="252"/>
      <c r="R568" s="252"/>
      <c r="S568" s="252"/>
      <c r="T568" s="253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4" t="s">
        <v>198</v>
      </c>
      <c r="AU568" s="254" t="s">
        <v>82</v>
      </c>
      <c r="AV568" s="14" t="s">
        <v>82</v>
      </c>
      <c r="AW568" s="14" t="s">
        <v>35</v>
      </c>
      <c r="AX568" s="14" t="s">
        <v>73</v>
      </c>
      <c r="AY568" s="254" t="s">
        <v>188</v>
      </c>
    </row>
    <row r="569" s="13" customFormat="1">
      <c r="A569" s="13"/>
      <c r="B569" s="233"/>
      <c r="C569" s="234"/>
      <c r="D569" s="235" t="s">
        <v>198</v>
      </c>
      <c r="E569" s="236" t="s">
        <v>19</v>
      </c>
      <c r="F569" s="237" t="s">
        <v>1694</v>
      </c>
      <c r="G569" s="234"/>
      <c r="H569" s="236" t="s">
        <v>19</v>
      </c>
      <c r="I569" s="238"/>
      <c r="J569" s="234"/>
      <c r="K569" s="234"/>
      <c r="L569" s="239"/>
      <c r="M569" s="240"/>
      <c r="N569" s="241"/>
      <c r="O569" s="241"/>
      <c r="P569" s="241"/>
      <c r="Q569" s="241"/>
      <c r="R569" s="241"/>
      <c r="S569" s="241"/>
      <c r="T569" s="242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3" t="s">
        <v>198</v>
      </c>
      <c r="AU569" s="243" t="s">
        <v>82</v>
      </c>
      <c r="AV569" s="13" t="s">
        <v>80</v>
      </c>
      <c r="AW569" s="13" t="s">
        <v>35</v>
      </c>
      <c r="AX569" s="13" t="s">
        <v>73</v>
      </c>
      <c r="AY569" s="243" t="s">
        <v>188</v>
      </c>
    </row>
    <row r="570" s="14" customFormat="1">
      <c r="A570" s="14"/>
      <c r="B570" s="244"/>
      <c r="C570" s="245"/>
      <c r="D570" s="235" t="s">
        <v>198</v>
      </c>
      <c r="E570" s="246" t="s">
        <v>19</v>
      </c>
      <c r="F570" s="247" t="s">
        <v>1695</v>
      </c>
      <c r="G570" s="245"/>
      <c r="H570" s="248">
        <v>9.1140000000000008</v>
      </c>
      <c r="I570" s="249"/>
      <c r="J570" s="245"/>
      <c r="K570" s="245"/>
      <c r="L570" s="250"/>
      <c r="M570" s="251"/>
      <c r="N570" s="252"/>
      <c r="O570" s="252"/>
      <c r="P570" s="252"/>
      <c r="Q570" s="252"/>
      <c r="R570" s="252"/>
      <c r="S570" s="252"/>
      <c r="T570" s="253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4" t="s">
        <v>198</v>
      </c>
      <c r="AU570" s="254" t="s">
        <v>82</v>
      </c>
      <c r="AV570" s="14" t="s">
        <v>82</v>
      </c>
      <c r="AW570" s="14" t="s">
        <v>35</v>
      </c>
      <c r="AX570" s="14" t="s">
        <v>73</v>
      </c>
      <c r="AY570" s="254" t="s">
        <v>188</v>
      </c>
    </row>
    <row r="571" s="14" customFormat="1">
      <c r="A571" s="14"/>
      <c r="B571" s="244"/>
      <c r="C571" s="245"/>
      <c r="D571" s="235" t="s">
        <v>198</v>
      </c>
      <c r="E571" s="246" t="s">
        <v>19</v>
      </c>
      <c r="F571" s="247" t="s">
        <v>1669</v>
      </c>
      <c r="G571" s="245"/>
      <c r="H571" s="248">
        <v>2.1000000000000001</v>
      </c>
      <c r="I571" s="249"/>
      <c r="J571" s="245"/>
      <c r="K571" s="245"/>
      <c r="L571" s="250"/>
      <c r="M571" s="251"/>
      <c r="N571" s="252"/>
      <c r="O571" s="252"/>
      <c r="P571" s="252"/>
      <c r="Q571" s="252"/>
      <c r="R571" s="252"/>
      <c r="S571" s="252"/>
      <c r="T571" s="253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4" t="s">
        <v>198</v>
      </c>
      <c r="AU571" s="254" t="s">
        <v>82</v>
      </c>
      <c r="AV571" s="14" t="s">
        <v>82</v>
      </c>
      <c r="AW571" s="14" t="s">
        <v>35</v>
      </c>
      <c r="AX571" s="14" t="s">
        <v>73</v>
      </c>
      <c r="AY571" s="254" t="s">
        <v>188</v>
      </c>
    </row>
    <row r="572" s="14" customFormat="1">
      <c r="A572" s="14"/>
      <c r="B572" s="244"/>
      <c r="C572" s="245"/>
      <c r="D572" s="235" t="s">
        <v>198</v>
      </c>
      <c r="E572" s="246" t="s">
        <v>19</v>
      </c>
      <c r="F572" s="247" t="s">
        <v>1670</v>
      </c>
      <c r="G572" s="245"/>
      <c r="H572" s="248">
        <v>-3</v>
      </c>
      <c r="I572" s="249"/>
      <c r="J572" s="245"/>
      <c r="K572" s="245"/>
      <c r="L572" s="250"/>
      <c r="M572" s="251"/>
      <c r="N572" s="252"/>
      <c r="O572" s="252"/>
      <c r="P572" s="252"/>
      <c r="Q572" s="252"/>
      <c r="R572" s="252"/>
      <c r="S572" s="252"/>
      <c r="T572" s="253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4" t="s">
        <v>198</v>
      </c>
      <c r="AU572" s="254" t="s">
        <v>82</v>
      </c>
      <c r="AV572" s="14" t="s">
        <v>82</v>
      </c>
      <c r="AW572" s="14" t="s">
        <v>35</v>
      </c>
      <c r="AX572" s="14" t="s">
        <v>73</v>
      </c>
      <c r="AY572" s="254" t="s">
        <v>188</v>
      </c>
    </row>
    <row r="573" s="13" customFormat="1">
      <c r="A573" s="13"/>
      <c r="B573" s="233"/>
      <c r="C573" s="234"/>
      <c r="D573" s="235" t="s">
        <v>198</v>
      </c>
      <c r="E573" s="236" t="s">
        <v>19</v>
      </c>
      <c r="F573" s="237" t="s">
        <v>1696</v>
      </c>
      <c r="G573" s="234"/>
      <c r="H573" s="236" t="s">
        <v>19</v>
      </c>
      <c r="I573" s="238"/>
      <c r="J573" s="234"/>
      <c r="K573" s="234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198</v>
      </c>
      <c r="AU573" s="243" t="s">
        <v>82</v>
      </c>
      <c r="AV573" s="13" t="s">
        <v>80</v>
      </c>
      <c r="AW573" s="13" t="s">
        <v>35</v>
      </c>
      <c r="AX573" s="13" t="s">
        <v>73</v>
      </c>
      <c r="AY573" s="243" t="s">
        <v>188</v>
      </c>
    </row>
    <row r="574" s="14" customFormat="1">
      <c r="A574" s="14"/>
      <c r="B574" s="244"/>
      <c r="C574" s="245"/>
      <c r="D574" s="235" t="s">
        <v>198</v>
      </c>
      <c r="E574" s="246" t="s">
        <v>19</v>
      </c>
      <c r="F574" s="247" t="s">
        <v>1697</v>
      </c>
      <c r="G574" s="245"/>
      <c r="H574" s="248">
        <v>20.026</v>
      </c>
      <c r="I574" s="249"/>
      <c r="J574" s="245"/>
      <c r="K574" s="245"/>
      <c r="L574" s="250"/>
      <c r="M574" s="251"/>
      <c r="N574" s="252"/>
      <c r="O574" s="252"/>
      <c r="P574" s="252"/>
      <c r="Q574" s="252"/>
      <c r="R574" s="252"/>
      <c r="S574" s="252"/>
      <c r="T574" s="253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4" t="s">
        <v>198</v>
      </c>
      <c r="AU574" s="254" t="s">
        <v>82</v>
      </c>
      <c r="AV574" s="14" t="s">
        <v>82</v>
      </c>
      <c r="AW574" s="14" t="s">
        <v>35</v>
      </c>
      <c r="AX574" s="14" t="s">
        <v>73</v>
      </c>
      <c r="AY574" s="254" t="s">
        <v>188</v>
      </c>
    </row>
    <row r="575" s="14" customFormat="1">
      <c r="A575" s="14"/>
      <c r="B575" s="244"/>
      <c r="C575" s="245"/>
      <c r="D575" s="235" t="s">
        <v>198</v>
      </c>
      <c r="E575" s="246" t="s">
        <v>19</v>
      </c>
      <c r="F575" s="247" t="s">
        <v>1669</v>
      </c>
      <c r="G575" s="245"/>
      <c r="H575" s="248">
        <v>2.1000000000000001</v>
      </c>
      <c r="I575" s="249"/>
      <c r="J575" s="245"/>
      <c r="K575" s="245"/>
      <c r="L575" s="250"/>
      <c r="M575" s="251"/>
      <c r="N575" s="252"/>
      <c r="O575" s="252"/>
      <c r="P575" s="252"/>
      <c r="Q575" s="252"/>
      <c r="R575" s="252"/>
      <c r="S575" s="252"/>
      <c r="T575" s="253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4" t="s">
        <v>198</v>
      </c>
      <c r="AU575" s="254" t="s">
        <v>82</v>
      </c>
      <c r="AV575" s="14" t="s">
        <v>82</v>
      </c>
      <c r="AW575" s="14" t="s">
        <v>35</v>
      </c>
      <c r="AX575" s="14" t="s">
        <v>73</v>
      </c>
      <c r="AY575" s="254" t="s">
        <v>188</v>
      </c>
    </row>
    <row r="576" s="14" customFormat="1">
      <c r="A576" s="14"/>
      <c r="B576" s="244"/>
      <c r="C576" s="245"/>
      <c r="D576" s="235" t="s">
        <v>198</v>
      </c>
      <c r="E576" s="246" t="s">
        <v>19</v>
      </c>
      <c r="F576" s="247" t="s">
        <v>1670</v>
      </c>
      <c r="G576" s="245"/>
      <c r="H576" s="248">
        <v>-3</v>
      </c>
      <c r="I576" s="249"/>
      <c r="J576" s="245"/>
      <c r="K576" s="245"/>
      <c r="L576" s="250"/>
      <c r="M576" s="251"/>
      <c r="N576" s="252"/>
      <c r="O576" s="252"/>
      <c r="P576" s="252"/>
      <c r="Q576" s="252"/>
      <c r="R576" s="252"/>
      <c r="S576" s="252"/>
      <c r="T576" s="253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4" t="s">
        <v>198</v>
      </c>
      <c r="AU576" s="254" t="s">
        <v>82</v>
      </c>
      <c r="AV576" s="14" t="s">
        <v>82</v>
      </c>
      <c r="AW576" s="14" t="s">
        <v>35</v>
      </c>
      <c r="AX576" s="14" t="s">
        <v>73</v>
      </c>
      <c r="AY576" s="254" t="s">
        <v>188</v>
      </c>
    </row>
    <row r="577" s="15" customFormat="1">
      <c r="A577" s="15"/>
      <c r="B577" s="255"/>
      <c r="C577" s="256"/>
      <c r="D577" s="235" t="s">
        <v>198</v>
      </c>
      <c r="E577" s="257" t="s">
        <v>19</v>
      </c>
      <c r="F577" s="258" t="s">
        <v>229</v>
      </c>
      <c r="G577" s="256"/>
      <c r="H577" s="259">
        <v>382.6350000000001</v>
      </c>
      <c r="I577" s="260"/>
      <c r="J577" s="256"/>
      <c r="K577" s="256"/>
      <c r="L577" s="261"/>
      <c r="M577" s="262"/>
      <c r="N577" s="263"/>
      <c r="O577" s="263"/>
      <c r="P577" s="263"/>
      <c r="Q577" s="263"/>
      <c r="R577" s="263"/>
      <c r="S577" s="263"/>
      <c r="T577" s="264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T577" s="265" t="s">
        <v>198</v>
      </c>
      <c r="AU577" s="265" t="s">
        <v>82</v>
      </c>
      <c r="AV577" s="15" t="s">
        <v>135</v>
      </c>
      <c r="AW577" s="15" t="s">
        <v>35</v>
      </c>
      <c r="AX577" s="15" t="s">
        <v>80</v>
      </c>
      <c r="AY577" s="265" t="s">
        <v>188</v>
      </c>
    </row>
    <row r="578" s="2" customFormat="1" ht="16.5" customHeight="1">
      <c r="A578" s="40"/>
      <c r="B578" s="41"/>
      <c r="C578" s="215" t="s">
        <v>932</v>
      </c>
      <c r="D578" s="215" t="s">
        <v>190</v>
      </c>
      <c r="E578" s="216" t="s">
        <v>1187</v>
      </c>
      <c r="F578" s="217" t="s">
        <v>1188</v>
      </c>
      <c r="G578" s="218" t="s">
        <v>243</v>
      </c>
      <c r="H578" s="219">
        <v>299.31299999999999</v>
      </c>
      <c r="I578" s="220"/>
      <c r="J578" s="221">
        <f>ROUND(I578*H578,2)</f>
        <v>0</v>
      </c>
      <c r="K578" s="217" t="s">
        <v>194</v>
      </c>
      <c r="L578" s="46"/>
      <c r="M578" s="222" t="s">
        <v>19</v>
      </c>
      <c r="N578" s="223" t="s">
        <v>44</v>
      </c>
      <c r="O578" s="86"/>
      <c r="P578" s="224">
        <f>O578*H578</f>
        <v>0</v>
      </c>
      <c r="Q578" s="224">
        <v>0.0040000000000000001</v>
      </c>
      <c r="R578" s="224">
        <f>Q578*H578</f>
        <v>1.197252</v>
      </c>
      <c r="S578" s="224">
        <v>0</v>
      </c>
      <c r="T578" s="225">
        <f>S578*H578</f>
        <v>0</v>
      </c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R578" s="226" t="s">
        <v>135</v>
      </c>
      <c r="AT578" s="226" t="s">
        <v>190</v>
      </c>
      <c r="AU578" s="226" t="s">
        <v>82</v>
      </c>
      <c r="AY578" s="19" t="s">
        <v>188</v>
      </c>
      <c r="BE578" s="227">
        <f>IF(N578="základní",J578,0)</f>
        <v>0</v>
      </c>
      <c r="BF578" s="227">
        <f>IF(N578="snížená",J578,0)</f>
        <v>0</v>
      </c>
      <c r="BG578" s="227">
        <f>IF(N578="zákl. přenesená",J578,0)</f>
        <v>0</v>
      </c>
      <c r="BH578" s="227">
        <f>IF(N578="sníž. přenesená",J578,0)</f>
        <v>0</v>
      </c>
      <c r="BI578" s="227">
        <f>IF(N578="nulová",J578,0)</f>
        <v>0</v>
      </c>
      <c r="BJ578" s="19" t="s">
        <v>80</v>
      </c>
      <c r="BK578" s="227">
        <f>ROUND(I578*H578,2)</f>
        <v>0</v>
      </c>
      <c r="BL578" s="19" t="s">
        <v>135</v>
      </c>
      <c r="BM578" s="226" t="s">
        <v>1699</v>
      </c>
    </row>
    <row r="579" s="2" customFormat="1">
      <c r="A579" s="40"/>
      <c r="B579" s="41"/>
      <c r="C579" s="42"/>
      <c r="D579" s="228" t="s">
        <v>196</v>
      </c>
      <c r="E579" s="42"/>
      <c r="F579" s="229" t="s">
        <v>1190</v>
      </c>
      <c r="G579" s="42"/>
      <c r="H579" s="42"/>
      <c r="I579" s="230"/>
      <c r="J579" s="42"/>
      <c r="K579" s="42"/>
      <c r="L579" s="46"/>
      <c r="M579" s="231"/>
      <c r="N579" s="232"/>
      <c r="O579" s="86"/>
      <c r="P579" s="86"/>
      <c r="Q579" s="86"/>
      <c r="R579" s="86"/>
      <c r="S579" s="86"/>
      <c r="T579" s="87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T579" s="19" t="s">
        <v>196</v>
      </c>
      <c r="AU579" s="19" t="s">
        <v>82</v>
      </c>
    </row>
    <row r="580" s="13" customFormat="1">
      <c r="A580" s="13"/>
      <c r="B580" s="233"/>
      <c r="C580" s="234"/>
      <c r="D580" s="235" t="s">
        <v>198</v>
      </c>
      <c r="E580" s="236" t="s">
        <v>19</v>
      </c>
      <c r="F580" s="237" t="s">
        <v>1519</v>
      </c>
      <c r="G580" s="234"/>
      <c r="H580" s="236" t="s">
        <v>19</v>
      </c>
      <c r="I580" s="238"/>
      <c r="J580" s="234"/>
      <c r="K580" s="234"/>
      <c r="L580" s="239"/>
      <c r="M580" s="240"/>
      <c r="N580" s="241"/>
      <c r="O580" s="241"/>
      <c r="P580" s="241"/>
      <c r="Q580" s="241"/>
      <c r="R580" s="241"/>
      <c r="S580" s="241"/>
      <c r="T580" s="242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3" t="s">
        <v>198</v>
      </c>
      <c r="AU580" s="243" t="s">
        <v>82</v>
      </c>
      <c r="AV580" s="13" t="s">
        <v>80</v>
      </c>
      <c r="AW580" s="13" t="s">
        <v>35</v>
      </c>
      <c r="AX580" s="13" t="s">
        <v>73</v>
      </c>
      <c r="AY580" s="243" t="s">
        <v>188</v>
      </c>
    </row>
    <row r="581" s="13" customFormat="1">
      <c r="A581" s="13"/>
      <c r="B581" s="233"/>
      <c r="C581" s="234"/>
      <c r="D581" s="235" t="s">
        <v>198</v>
      </c>
      <c r="E581" s="236" t="s">
        <v>19</v>
      </c>
      <c r="F581" s="237" t="s">
        <v>1646</v>
      </c>
      <c r="G581" s="234"/>
      <c r="H581" s="236" t="s">
        <v>19</v>
      </c>
      <c r="I581" s="238"/>
      <c r="J581" s="234"/>
      <c r="K581" s="234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198</v>
      </c>
      <c r="AU581" s="243" t="s">
        <v>82</v>
      </c>
      <c r="AV581" s="13" t="s">
        <v>80</v>
      </c>
      <c r="AW581" s="13" t="s">
        <v>35</v>
      </c>
      <c r="AX581" s="13" t="s">
        <v>73</v>
      </c>
      <c r="AY581" s="243" t="s">
        <v>188</v>
      </c>
    </row>
    <row r="582" s="14" customFormat="1">
      <c r="A582" s="14"/>
      <c r="B582" s="244"/>
      <c r="C582" s="245"/>
      <c r="D582" s="235" t="s">
        <v>198</v>
      </c>
      <c r="E582" s="246" t="s">
        <v>19</v>
      </c>
      <c r="F582" s="247" t="s">
        <v>1647</v>
      </c>
      <c r="G582" s="245"/>
      <c r="H582" s="248">
        <v>44.795000000000002</v>
      </c>
      <c r="I582" s="249"/>
      <c r="J582" s="245"/>
      <c r="K582" s="245"/>
      <c r="L582" s="250"/>
      <c r="M582" s="251"/>
      <c r="N582" s="252"/>
      <c r="O582" s="252"/>
      <c r="P582" s="252"/>
      <c r="Q582" s="252"/>
      <c r="R582" s="252"/>
      <c r="S582" s="252"/>
      <c r="T582" s="253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4" t="s">
        <v>198</v>
      </c>
      <c r="AU582" s="254" t="s">
        <v>82</v>
      </c>
      <c r="AV582" s="14" t="s">
        <v>82</v>
      </c>
      <c r="AW582" s="14" t="s">
        <v>35</v>
      </c>
      <c r="AX582" s="14" t="s">
        <v>73</v>
      </c>
      <c r="AY582" s="254" t="s">
        <v>188</v>
      </c>
    </row>
    <row r="583" s="14" customFormat="1">
      <c r="A583" s="14"/>
      <c r="B583" s="244"/>
      <c r="C583" s="245"/>
      <c r="D583" s="235" t="s">
        <v>198</v>
      </c>
      <c r="E583" s="246" t="s">
        <v>19</v>
      </c>
      <c r="F583" s="247" t="s">
        <v>1648</v>
      </c>
      <c r="G583" s="245"/>
      <c r="H583" s="248">
        <v>2.1080000000000001</v>
      </c>
      <c r="I583" s="249"/>
      <c r="J583" s="245"/>
      <c r="K583" s="245"/>
      <c r="L583" s="250"/>
      <c r="M583" s="251"/>
      <c r="N583" s="252"/>
      <c r="O583" s="252"/>
      <c r="P583" s="252"/>
      <c r="Q583" s="252"/>
      <c r="R583" s="252"/>
      <c r="S583" s="252"/>
      <c r="T583" s="253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4" t="s">
        <v>198</v>
      </c>
      <c r="AU583" s="254" t="s">
        <v>82</v>
      </c>
      <c r="AV583" s="14" t="s">
        <v>82</v>
      </c>
      <c r="AW583" s="14" t="s">
        <v>35</v>
      </c>
      <c r="AX583" s="14" t="s">
        <v>73</v>
      </c>
      <c r="AY583" s="254" t="s">
        <v>188</v>
      </c>
    </row>
    <row r="584" s="14" customFormat="1">
      <c r="A584" s="14"/>
      <c r="B584" s="244"/>
      <c r="C584" s="245"/>
      <c r="D584" s="235" t="s">
        <v>198</v>
      </c>
      <c r="E584" s="246" t="s">
        <v>19</v>
      </c>
      <c r="F584" s="247" t="s">
        <v>1649</v>
      </c>
      <c r="G584" s="245"/>
      <c r="H584" s="248">
        <v>2.7280000000000002</v>
      </c>
      <c r="I584" s="249"/>
      <c r="J584" s="245"/>
      <c r="K584" s="245"/>
      <c r="L584" s="250"/>
      <c r="M584" s="251"/>
      <c r="N584" s="252"/>
      <c r="O584" s="252"/>
      <c r="P584" s="252"/>
      <c r="Q584" s="252"/>
      <c r="R584" s="252"/>
      <c r="S584" s="252"/>
      <c r="T584" s="253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4" t="s">
        <v>198</v>
      </c>
      <c r="AU584" s="254" t="s">
        <v>82</v>
      </c>
      <c r="AV584" s="14" t="s">
        <v>82</v>
      </c>
      <c r="AW584" s="14" t="s">
        <v>35</v>
      </c>
      <c r="AX584" s="14" t="s">
        <v>73</v>
      </c>
      <c r="AY584" s="254" t="s">
        <v>188</v>
      </c>
    </row>
    <row r="585" s="14" customFormat="1">
      <c r="A585" s="14"/>
      <c r="B585" s="244"/>
      <c r="C585" s="245"/>
      <c r="D585" s="235" t="s">
        <v>198</v>
      </c>
      <c r="E585" s="246" t="s">
        <v>19</v>
      </c>
      <c r="F585" s="247" t="s">
        <v>1650</v>
      </c>
      <c r="G585" s="245"/>
      <c r="H585" s="248">
        <v>1.55</v>
      </c>
      <c r="I585" s="249"/>
      <c r="J585" s="245"/>
      <c r="K585" s="245"/>
      <c r="L585" s="250"/>
      <c r="M585" s="251"/>
      <c r="N585" s="252"/>
      <c r="O585" s="252"/>
      <c r="P585" s="252"/>
      <c r="Q585" s="252"/>
      <c r="R585" s="252"/>
      <c r="S585" s="252"/>
      <c r="T585" s="253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4" t="s">
        <v>198</v>
      </c>
      <c r="AU585" s="254" t="s">
        <v>82</v>
      </c>
      <c r="AV585" s="14" t="s">
        <v>82</v>
      </c>
      <c r="AW585" s="14" t="s">
        <v>35</v>
      </c>
      <c r="AX585" s="14" t="s">
        <v>73</v>
      </c>
      <c r="AY585" s="254" t="s">
        <v>188</v>
      </c>
    </row>
    <row r="586" s="13" customFormat="1">
      <c r="A586" s="13"/>
      <c r="B586" s="233"/>
      <c r="C586" s="234"/>
      <c r="D586" s="235" t="s">
        <v>198</v>
      </c>
      <c r="E586" s="236" t="s">
        <v>19</v>
      </c>
      <c r="F586" s="237" t="s">
        <v>1651</v>
      </c>
      <c r="G586" s="234"/>
      <c r="H586" s="236" t="s">
        <v>19</v>
      </c>
      <c r="I586" s="238"/>
      <c r="J586" s="234"/>
      <c r="K586" s="234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198</v>
      </c>
      <c r="AU586" s="243" t="s">
        <v>82</v>
      </c>
      <c r="AV586" s="13" t="s">
        <v>80</v>
      </c>
      <c r="AW586" s="13" t="s">
        <v>35</v>
      </c>
      <c r="AX586" s="13" t="s">
        <v>73</v>
      </c>
      <c r="AY586" s="243" t="s">
        <v>188</v>
      </c>
    </row>
    <row r="587" s="14" customFormat="1">
      <c r="A587" s="14"/>
      <c r="B587" s="244"/>
      <c r="C587" s="245"/>
      <c r="D587" s="235" t="s">
        <v>198</v>
      </c>
      <c r="E587" s="246" t="s">
        <v>19</v>
      </c>
      <c r="F587" s="247" t="s">
        <v>1652</v>
      </c>
      <c r="G587" s="245"/>
      <c r="H587" s="248">
        <v>10.473000000000001</v>
      </c>
      <c r="I587" s="249"/>
      <c r="J587" s="245"/>
      <c r="K587" s="245"/>
      <c r="L587" s="250"/>
      <c r="M587" s="251"/>
      <c r="N587" s="252"/>
      <c r="O587" s="252"/>
      <c r="P587" s="252"/>
      <c r="Q587" s="252"/>
      <c r="R587" s="252"/>
      <c r="S587" s="252"/>
      <c r="T587" s="253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4" t="s">
        <v>198</v>
      </c>
      <c r="AU587" s="254" t="s">
        <v>82</v>
      </c>
      <c r="AV587" s="14" t="s">
        <v>82</v>
      </c>
      <c r="AW587" s="14" t="s">
        <v>35</v>
      </c>
      <c r="AX587" s="14" t="s">
        <v>73</v>
      </c>
      <c r="AY587" s="254" t="s">
        <v>188</v>
      </c>
    </row>
    <row r="588" s="14" customFormat="1">
      <c r="A588" s="14"/>
      <c r="B588" s="244"/>
      <c r="C588" s="245"/>
      <c r="D588" s="235" t="s">
        <v>198</v>
      </c>
      <c r="E588" s="246" t="s">
        <v>19</v>
      </c>
      <c r="F588" s="247" t="s">
        <v>1700</v>
      </c>
      <c r="G588" s="245"/>
      <c r="H588" s="248">
        <v>-5.3099999999999996</v>
      </c>
      <c r="I588" s="249"/>
      <c r="J588" s="245"/>
      <c r="K588" s="245"/>
      <c r="L588" s="250"/>
      <c r="M588" s="251"/>
      <c r="N588" s="252"/>
      <c r="O588" s="252"/>
      <c r="P588" s="252"/>
      <c r="Q588" s="252"/>
      <c r="R588" s="252"/>
      <c r="S588" s="252"/>
      <c r="T588" s="253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4" t="s">
        <v>198</v>
      </c>
      <c r="AU588" s="254" t="s">
        <v>82</v>
      </c>
      <c r="AV588" s="14" t="s">
        <v>82</v>
      </c>
      <c r="AW588" s="14" t="s">
        <v>35</v>
      </c>
      <c r="AX588" s="14" t="s">
        <v>73</v>
      </c>
      <c r="AY588" s="254" t="s">
        <v>188</v>
      </c>
    </row>
    <row r="589" s="13" customFormat="1">
      <c r="A589" s="13"/>
      <c r="B589" s="233"/>
      <c r="C589" s="234"/>
      <c r="D589" s="235" t="s">
        <v>198</v>
      </c>
      <c r="E589" s="236" t="s">
        <v>19</v>
      </c>
      <c r="F589" s="237" t="s">
        <v>1653</v>
      </c>
      <c r="G589" s="234"/>
      <c r="H589" s="236" t="s">
        <v>19</v>
      </c>
      <c r="I589" s="238"/>
      <c r="J589" s="234"/>
      <c r="K589" s="234"/>
      <c r="L589" s="239"/>
      <c r="M589" s="240"/>
      <c r="N589" s="241"/>
      <c r="O589" s="241"/>
      <c r="P589" s="241"/>
      <c r="Q589" s="241"/>
      <c r="R589" s="241"/>
      <c r="S589" s="241"/>
      <c r="T589" s="242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3" t="s">
        <v>198</v>
      </c>
      <c r="AU589" s="243" t="s">
        <v>82</v>
      </c>
      <c r="AV589" s="13" t="s">
        <v>80</v>
      </c>
      <c r="AW589" s="13" t="s">
        <v>35</v>
      </c>
      <c r="AX589" s="13" t="s">
        <v>73</v>
      </c>
      <c r="AY589" s="243" t="s">
        <v>188</v>
      </c>
    </row>
    <row r="590" s="14" customFormat="1">
      <c r="A590" s="14"/>
      <c r="B590" s="244"/>
      <c r="C590" s="245"/>
      <c r="D590" s="235" t="s">
        <v>198</v>
      </c>
      <c r="E590" s="246" t="s">
        <v>19</v>
      </c>
      <c r="F590" s="247" t="s">
        <v>1654</v>
      </c>
      <c r="G590" s="245"/>
      <c r="H590" s="248">
        <v>6.4969999999999999</v>
      </c>
      <c r="I590" s="249"/>
      <c r="J590" s="245"/>
      <c r="K590" s="245"/>
      <c r="L590" s="250"/>
      <c r="M590" s="251"/>
      <c r="N590" s="252"/>
      <c r="O590" s="252"/>
      <c r="P590" s="252"/>
      <c r="Q590" s="252"/>
      <c r="R590" s="252"/>
      <c r="S590" s="252"/>
      <c r="T590" s="253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4" t="s">
        <v>198</v>
      </c>
      <c r="AU590" s="254" t="s">
        <v>82</v>
      </c>
      <c r="AV590" s="14" t="s">
        <v>82</v>
      </c>
      <c r="AW590" s="14" t="s">
        <v>35</v>
      </c>
      <c r="AX590" s="14" t="s">
        <v>73</v>
      </c>
      <c r="AY590" s="254" t="s">
        <v>188</v>
      </c>
    </row>
    <row r="591" s="14" customFormat="1">
      <c r="A591" s="14"/>
      <c r="B591" s="244"/>
      <c r="C591" s="245"/>
      <c r="D591" s="235" t="s">
        <v>198</v>
      </c>
      <c r="E591" s="246" t="s">
        <v>19</v>
      </c>
      <c r="F591" s="247" t="s">
        <v>1701</v>
      </c>
      <c r="G591" s="245"/>
      <c r="H591" s="248">
        <v>-3.294</v>
      </c>
      <c r="I591" s="249"/>
      <c r="J591" s="245"/>
      <c r="K591" s="245"/>
      <c r="L591" s="250"/>
      <c r="M591" s="251"/>
      <c r="N591" s="252"/>
      <c r="O591" s="252"/>
      <c r="P591" s="252"/>
      <c r="Q591" s="252"/>
      <c r="R591" s="252"/>
      <c r="S591" s="252"/>
      <c r="T591" s="253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4" t="s">
        <v>198</v>
      </c>
      <c r="AU591" s="254" t="s">
        <v>82</v>
      </c>
      <c r="AV591" s="14" t="s">
        <v>82</v>
      </c>
      <c r="AW591" s="14" t="s">
        <v>35</v>
      </c>
      <c r="AX591" s="14" t="s">
        <v>73</v>
      </c>
      <c r="AY591" s="254" t="s">
        <v>188</v>
      </c>
    </row>
    <row r="592" s="13" customFormat="1">
      <c r="A592" s="13"/>
      <c r="B592" s="233"/>
      <c r="C592" s="234"/>
      <c r="D592" s="235" t="s">
        <v>198</v>
      </c>
      <c r="E592" s="236" t="s">
        <v>19</v>
      </c>
      <c r="F592" s="237" t="s">
        <v>1625</v>
      </c>
      <c r="G592" s="234"/>
      <c r="H592" s="236" t="s">
        <v>19</v>
      </c>
      <c r="I592" s="238"/>
      <c r="J592" s="234"/>
      <c r="K592" s="234"/>
      <c r="L592" s="239"/>
      <c r="M592" s="240"/>
      <c r="N592" s="241"/>
      <c r="O592" s="241"/>
      <c r="P592" s="241"/>
      <c r="Q592" s="241"/>
      <c r="R592" s="241"/>
      <c r="S592" s="241"/>
      <c r="T592" s="242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3" t="s">
        <v>198</v>
      </c>
      <c r="AU592" s="243" t="s">
        <v>82</v>
      </c>
      <c r="AV592" s="13" t="s">
        <v>80</v>
      </c>
      <c r="AW592" s="13" t="s">
        <v>35</v>
      </c>
      <c r="AX592" s="13" t="s">
        <v>73</v>
      </c>
      <c r="AY592" s="243" t="s">
        <v>188</v>
      </c>
    </row>
    <row r="593" s="14" customFormat="1">
      <c r="A593" s="14"/>
      <c r="B593" s="244"/>
      <c r="C593" s="245"/>
      <c r="D593" s="235" t="s">
        <v>198</v>
      </c>
      <c r="E593" s="246" t="s">
        <v>19</v>
      </c>
      <c r="F593" s="247" t="s">
        <v>1655</v>
      </c>
      <c r="G593" s="245"/>
      <c r="H593" s="248">
        <v>7.0289999999999999</v>
      </c>
      <c r="I593" s="249"/>
      <c r="J593" s="245"/>
      <c r="K593" s="245"/>
      <c r="L593" s="250"/>
      <c r="M593" s="251"/>
      <c r="N593" s="252"/>
      <c r="O593" s="252"/>
      <c r="P593" s="252"/>
      <c r="Q593" s="252"/>
      <c r="R593" s="252"/>
      <c r="S593" s="252"/>
      <c r="T593" s="253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4" t="s">
        <v>198</v>
      </c>
      <c r="AU593" s="254" t="s">
        <v>82</v>
      </c>
      <c r="AV593" s="14" t="s">
        <v>82</v>
      </c>
      <c r="AW593" s="14" t="s">
        <v>35</v>
      </c>
      <c r="AX593" s="14" t="s">
        <v>73</v>
      </c>
      <c r="AY593" s="254" t="s">
        <v>188</v>
      </c>
    </row>
    <row r="594" s="14" customFormat="1">
      <c r="A594" s="14"/>
      <c r="B594" s="244"/>
      <c r="C594" s="245"/>
      <c r="D594" s="235" t="s">
        <v>198</v>
      </c>
      <c r="E594" s="246" t="s">
        <v>19</v>
      </c>
      <c r="F594" s="247" t="s">
        <v>1702</v>
      </c>
      <c r="G594" s="245"/>
      <c r="H594" s="248">
        <v>-3.5640000000000001</v>
      </c>
      <c r="I594" s="249"/>
      <c r="J594" s="245"/>
      <c r="K594" s="245"/>
      <c r="L594" s="250"/>
      <c r="M594" s="251"/>
      <c r="N594" s="252"/>
      <c r="O594" s="252"/>
      <c r="P594" s="252"/>
      <c r="Q594" s="252"/>
      <c r="R594" s="252"/>
      <c r="S594" s="252"/>
      <c r="T594" s="253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4" t="s">
        <v>198</v>
      </c>
      <c r="AU594" s="254" t="s">
        <v>82</v>
      </c>
      <c r="AV594" s="14" t="s">
        <v>82</v>
      </c>
      <c r="AW594" s="14" t="s">
        <v>35</v>
      </c>
      <c r="AX594" s="14" t="s">
        <v>73</v>
      </c>
      <c r="AY594" s="254" t="s">
        <v>188</v>
      </c>
    </row>
    <row r="595" s="13" customFormat="1">
      <c r="A595" s="13"/>
      <c r="B595" s="233"/>
      <c r="C595" s="234"/>
      <c r="D595" s="235" t="s">
        <v>198</v>
      </c>
      <c r="E595" s="236" t="s">
        <v>19</v>
      </c>
      <c r="F595" s="237" t="s">
        <v>1627</v>
      </c>
      <c r="G595" s="234"/>
      <c r="H595" s="236" t="s">
        <v>19</v>
      </c>
      <c r="I595" s="238"/>
      <c r="J595" s="234"/>
      <c r="K595" s="234"/>
      <c r="L595" s="239"/>
      <c r="M595" s="240"/>
      <c r="N595" s="241"/>
      <c r="O595" s="241"/>
      <c r="P595" s="241"/>
      <c r="Q595" s="241"/>
      <c r="R595" s="241"/>
      <c r="S595" s="241"/>
      <c r="T595" s="242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43" t="s">
        <v>198</v>
      </c>
      <c r="AU595" s="243" t="s">
        <v>82</v>
      </c>
      <c r="AV595" s="13" t="s">
        <v>80</v>
      </c>
      <c r="AW595" s="13" t="s">
        <v>35</v>
      </c>
      <c r="AX595" s="13" t="s">
        <v>73</v>
      </c>
      <c r="AY595" s="243" t="s">
        <v>188</v>
      </c>
    </row>
    <row r="596" s="14" customFormat="1">
      <c r="A596" s="14"/>
      <c r="B596" s="244"/>
      <c r="C596" s="245"/>
      <c r="D596" s="235" t="s">
        <v>198</v>
      </c>
      <c r="E596" s="246" t="s">
        <v>19</v>
      </c>
      <c r="F596" s="247" t="s">
        <v>1656</v>
      </c>
      <c r="G596" s="245"/>
      <c r="H596" s="248">
        <v>9.9399999999999995</v>
      </c>
      <c r="I596" s="249"/>
      <c r="J596" s="245"/>
      <c r="K596" s="245"/>
      <c r="L596" s="250"/>
      <c r="M596" s="251"/>
      <c r="N596" s="252"/>
      <c r="O596" s="252"/>
      <c r="P596" s="252"/>
      <c r="Q596" s="252"/>
      <c r="R596" s="252"/>
      <c r="S596" s="252"/>
      <c r="T596" s="253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4" t="s">
        <v>198</v>
      </c>
      <c r="AU596" s="254" t="s">
        <v>82</v>
      </c>
      <c r="AV596" s="14" t="s">
        <v>82</v>
      </c>
      <c r="AW596" s="14" t="s">
        <v>35</v>
      </c>
      <c r="AX596" s="14" t="s">
        <v>73</v>
      </c>
      <c r="AY596" s="254" t="s">
        <v>188</v>
      </c>
    </row>
    <row r="597" s="14" customFormat="1">
      <c r="A597" s="14"/>
      <c r="B597" s="244"/>
      <c r="C597" s="245"/>
      <c r="D597" s="235" t="s">
        <v>198</v>
      </c>
      <c r="E597" s="246" t="s">
        <v>19</v>
      </c>
      <c r="F597" s="247" t="s">
        <v>1703</v>
      </c>
      <c r="G597" s="245"/>
      <c r="H597" s="248">
        <v>-5.04</v>
      </c>
      <c r="I597" s="249"/>
      <c r="J597" s="245"/>
      <c r="K597" s="245"/>
      <c r="L597" s="250"/>
      <c r="M597" s="251"/>
      <c r="N597" s="252"/>
      <c r="O597" s="252"/>
      <c r="P597" s="252"/>
      <c r="Q597" s="252"/>
      <c r="R597" s="252"/>
      <c r="S597" s="252"/>
      <c r="T597" s="253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4" t="s">
        <v>198</v>
      </c>
      <c r="AU597" s="254" t="s">
        <v>82</v>
      </c>
      <c r="AV597" s="14" t="s">
        <v>82</v>
      </c>
      <c r="AW597" s="14" t="s">
        <v>35</v>
      </c>
      <c r="AX597" s="14" t="s">
        <v>73</v>
      </c>
      <c r="AY597" s="254" t="s">
        <v>188</v>
      </c>
    </row>
    <row r="598" s="13" customFormat="1">
      <c r="A598" s="13"/>
      <c r="B598" s="233"/>
      <c r="C598" s="234"/>
      <c r="D598" s="235" t="s">
        <v>198</v>
      </c>
      <c r="E598" s="236" t="s">
        <v>19</v>
      </c>
      <c r="F598" s="237" t="s">
        <v>1657</v>
      </c>
      <c r="G598" s="234"/>
      <c r="H598" s="236" t="s">
        <v>19</v>
      </c>
      <c r="I598" s="238"/>
      <c r="J598" s="234"/>
      <c r="K598" s="234"/>
      <c r="L598" s="239"/>
      <c r="M598" s="240"/>
      <c r="N598" s="241"/>
      <c r="O598" s="241"/>
      <c r="P598" s="241"/>
      <c r="Q598" s="241"/>
      <c r="R598" s="241"/>
      <c r="S598" s="241"/>
      <c r="T598" s="242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3" t="s">
        <v>198</v>
      </c>
      <c r="AU598" s="243" t="s">
        <v>82</v>
      </c>
      <c r="AV598" s="13" t="s">
        <v>80</v>
      </c>
      <c r="AW598" s="13" t="s">
        <v>35</v>
      </c>
      <c r="AX598" s="13" t="s">
        <v>73</v>
      </c>
      <c r="AY598" s="243" t="s">
        <v>188</v>
      </c>
    </row>
    <row r="599" s="14" customFormat="1">
      <c r="A599" s="14"/>
      <c r="B599" s="244"/>
      <c r="C599" s="245"/>
      <c r="D599" s="235" t="s">
        <v>198</v>
      </c>
      <c r="E599" s="246" t="s">
        <v>19</v>
      </c>
      <c r="F599" s="247" t="s">
        <v>1658</v>
      </c>
      <c r="G599" s="245"/>
      <c r="H599" s="248">
        <v>17.050000000000001</v>
      </c>
      <c r="I599" s="249"/>
      <c r="J599" s="245"/>
      <c r="K599" s="245"/>
      <c r="L599" s="250"/>
      <c r="M599" s="251"/>
      <c r="N599" s="252"/>
      <c r="O599" s="252"/>
      <c r="P599" s="252"/>
      <c r="Q599" s="252"/>
      <c r="R599" s="252"/>
      <c r="S599" s="252"/>
      <c r="T599" s="253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4" t="s">
        <v>198</v>
      </c>
      <c r="AU599" s="254" t="s">
        <v>82</v>
      </c>
      <c r="AV599" s="14" t="s">
        <v>82</v>
      </c>
      <c r="AW599" s="14" t="s">
        <v>35</v>
      </c>
      <c r="AX599" s="14" t="s">
        <v>73</v>
      </c>
      <c r="AY599" s="254" t="s">
        <v>188</v>
      </c>
    </row>
    <row r="600" s="14" customFormat="1">
      <c r="A600" s="14"/>
      <c r="B600" s="244"/>
      <c r="C600" s="245"/>
      <c r="D600" s="235" t="s">
        <v>198</v>
      </c>
      <c r="E600" s="246" t="s">
        <v>19</v>
      </c>
      <c r="F600" s="247" t="s">
        <v>1659</v>
      </c>
      <c r="G600" s="245"/>
      <c r="H600" s="248">
        <v>2.3999999999999999</v>
      </c>
      <c r="I600" s="249"/>
      <c r="J600" s="245"/>
      <c r="K600" s="245"/>
      <c r="L600" s="250"/>
      <c r="M600" s="251"/>
      <c r="N600" s="252"/>
      <c r="O600" s="252"/>
      <c r="P600" s="252"/>
      <c r="Q600" s="252"/>
      <c r="R600" s="252"/>
      <c r="S600" s="252"/>
      <c r="T600" s="253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4" t="s">
        <v>198</v>
      </c>
      <c r="AU600" s="254" t="s">
        <v>82</v>
      </c>
      <c r="AV600" s="14" t="s">
        <v>82</v>
      </c>
      <c r="AW600" s="14" t="s">
        <v>35</v>
      </c>
      <c r="AX600" s="14" t="s">
        <v>73</v>
      </c>
      <c r="AY600" s="254" t="s">
        <v>188</v>
      </c>
    </row>
    <row r="601" s="14" customFormat="1">
      <c r="A601" s="14"/>
      <c r="B601" s="244"/>
      <c r="C601" s="245"/>
      <c r="D601" s="235" t="s">
        <v>198</v>
      </c>
      <c r="E601" s="246" t="s">
        <v>19</v>
      </c>
      <c r="F601" s="247" t="s">
        <v>1660</v>
      </c>
      <c r="G601" s="245"/>
      <c r="H601" s="248">
        <v>-6</v>
      </c>
      <c r="I601" s="249"/>
      <c r="J601" s="245"/>
      <c r="K601" s="245"/>
      <c r="L601" s="250"/>
      <c r="M601" s="251"/>
      <c r="N601" s="252"/>
      <c r="O601" s="252"/>
      <c r="P601" s="252"/>
      <c r="Q601" s="252"/>
      <c r="R601" s="252"/>
      <c r="S601" s="252"/>
      <c r="T601" s="253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4" t="s">
        <v>198</v>
      </c>
      <c r="AU601" s="254" t="s">
        <v>82</v>
      </c>
      <c r="AV601" s="14" t="s">
        <v>82</v>
      </c>
      <c r="AW601" s="14" t="s">
        <v>35</v>
      </c>
      <c r="AX601" s="14" t="s">
        <v>73</v>
      </c>
      <c r="AY601" s="254" t="s">
        <v>188</v>
      </c>
    </row>
    <row r="602" s="13" customFormat="1">
      <c r="A602" s="13"/>
      <c r="B602" s="233"/>
      <c r="C602" s="234"/>
      <c r="D602" s="235" t="s">
        <v>198</v>
      </c>
      <c r="E602" s="236" t="s">
        <v>19</v>
      </c>
      <c r="F602" s="237" t="s">
        <v>1661</v>
      </c>
      <c r="G602" s="234"/>
      <c r="H602" s="236" t="s">
        <v>19</v>
      </c>
      <c r="I602" s="238"/>
      <c r="J602" s="234"/>
      <c r="K602" s="234"/>
      <c r="L602" s="239"/>
      <c r="M602" s="240"/>
      <c r="N602" s="241"/>
      <c r="O602" s="241"/>
      <c r="P602" s="241"/>
      <c r="Q602" s="241"/>
      <c r="R602" s="241"/>
      <c r="S602" s="241"/>
      <c r="T602" s="242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3" t="s">
        <v>198</v>
      </c>
      <c r="AU602" s="243" t="s">
        <v>82</v>
      </c>
      <c r="AV602" s="13" t="s">
        <v>80</v>
      </c>
      <c r="AW602" s="13" t="s">
        <v>35</v>
      </c>
      <c r="AX602" s="13" t="s">
        <v>73</v>
      </c>
      <c r="AY602" s="243" t="s">
        <v>188</v>
      </c>
    </row>
    <row r="603" s="14" customFormat="1">
      <c r="A603" s="14"/>
      <c r="B603" s="244"/>
      <c r="C603" s="245"/>
      <c r="D603" s="235" t="s">
        <v>198</v>
      </c>
      <c r="E603" s="246" t="s">
        <v>19</v>
      </c>
      <c r="F603" s="247" t="s">
        <v>1662</v>
      </c>
      <c r="G603" s="245"/>
      <c r="H603" s="248">
        <v>31.309999999999999</v>
      </c>
      <c r="I603" s="249"/>
      <c r="J603" s="245"/>
      <c r="K603" s="245"/>
      <c r="L603" s="250"/>
      <c r="M603" s="251"/>
      <c r="N603" s="252"/>
      <c r="O603" s="252"/>
      <c r="P603" s="252"/>
      <c r="Q603" s="252"/>
      <c r="R603" s="252"/>
      <c r="S603" s="252"/>
      <c r="T603" s="253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4" t="s">
        <v>198</v>
      </c>
      <c r="AU603" s="254" t="s">
        <v>82</v>
      </c>
      <c r="AV603" s="14" t="s">
        <v>82</v>
      </c>
      <c r="AW603" s="14" t="s">
        <v>35</v>
      </c>
      <c r="AX603" s="14" t="s">
        <v>73</v>
      </c>
      <c r="AY603" s="254" t="s">
        <v>188</v>
      </c>
    </row>
    <row r="604" s="14" customFormat="1">
      <c r="A604" s="14"/>
      <c r="B604" s="244"/>
      <c r="C604" s="245"/>
      <c r="D604" s="235" t="s">
        <v>198</v>
      </c>
      <c r="E604" s="246" t="s">
        <v>19</v>
      </c>
      <c r="F604" s="247" t="s">
        <v>1663</v>
      </c>
      <c r="G604" s="245"/>
      <c r="H604" s="248">
        <v>3.7799999999999998</v>
      </c>
      <c r="I604" s="249"/>
      <c r="J604" s="245"/>
      <c r="K604" s="245"/>
      <c r="L604" s="250"/>
      <c r="M604" s="251"/>
      <c r="N604" s="252"/>
      <c r="O604" s="252"/>
      <c r="P604" s="252"/>
      <c r="Q604" s="252"/>
      <c r="R604" s="252"/>
      <c r="S604" s="252"/>
      <c r="T604" s="253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54" t="s">
        <v>198</v>
      </c>
      <c r="AU604" s="254" t="s">
        <v>82</v>
      </c>
      <c r="AV604" s="14" t="s">
        <v>82</v>
      </c>
      <c r="AW604" s="14" t="s">
        <v>35</v>
      </c>
      <c r="AX604" s="14" t="s">
        <v>73</v>
      </c>
      <c r="AY604" s="254" t="s">
        <v>188</v>
      </c>
    </row>
    <row r="605" s="14" customFormat="1">
      <c r="A605" s="14"/>
      <c r="B605" s="244"/>
      <c r="C605" s="245"/>
      <c r="D605" s="235" t="s">
        <v>198</v>
      </c>
      <c r="E605" s="246" t="s">
        <v>19</v>
      </c>
      <c r="F605" s="247" t="s">
        <v>1664</v>
      </c>
      <c r="G605" s="245"/>
      <c r="H605" s="248">
        <v>-8.4000000000000004</v>
      </c>
      <c r="I605" s="249"/>
      <c r="J605" s="245"/>
      <c r="K605" s="245"/>
      <c r="L605" s="250"/>
      <c r="M605" s="251"/>
      <c r="N605" s="252"/>
      <c r="O605" s="252"/>
      <c r="P605" s="252"/>
      <c r="Q605" s="252"/>
      <c r="R605" s="252"/>
      <c r="S605" s="252"/>
      <c r="T605" s="253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4" t="s">
        <v>198</v>
      </c>
      <c r="AU605" s="254" t="s">
        <v>82</v>
      </c>
      <c r="AV605" s="14" t="s">
        <v>82</v>
      </c>
      <c r="AW605" s="14" t="s">
        <v>35</v>
      </c>
      <c r="AX605" s="14" t="s">
        <v>73</v>
      </c>
      <c r="AY605" s="254" t="s">
        <v>188</v>
      </c>
    </row>
    <row r="606" s="13" customFormat="1">
      <c r="A606" s="13"/>
      <c r="B606" s="233"/>
      <c r="C606" s="234"/>
      <c r="D606" s="235" t="s">
        <v>198</v>
      </c>
      <c r="E606" s="236" t="s">
        <v>19</v>
      </c>
      <c r="F606" s="237" t="s">
        <v>1665</v>
      </c>
      <c r="G606" s="234"/>
      <c r="H606" s="236" t="s">
        <v>19</v>
      </c>
      <c r="I606" s="238"/>
      <c r="J606" s="234"/>
      <c r="K606" s="234"/>
      <c r="L606" s="239"/>
      <c r="M606" s="240"/>
      <c r="N606" s="241"/>
      <c r="O606" s="241"/>
      <c r="P606" s="241"/>
      <c r="Q606" s="241"/>
      <c r="R606" s="241"/>
      <c r="S606" s="241"/>
      <c r="T606" s="242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3" t="s">
        <v>198</v>
      </c>
      <c r="AU606" s="243" t="s">
        <v>82</v>
      </c>
      <c r="AV606" s="13" t="s">
        <v>80</v>
      </c>
      <c r="AW606" s="13" t="s">
        <v>35</v>
      </c>
      <c r="AX606" s="13" t="s">
        <v>73</v>
      </c>
      <c r="AY606" s="243" t="s">
        <v>188</v>
      </c>
    </row>
    <row r="607" s="14" customFormat="1">
      <c r="A607" s="14"/>
      <c r="B607" s="244"/>
      <c r="C607" s="245"/>
      <c r="D607" s="235" t="s">
        <v>198</v>
      </c>
      <c r="E607" s="246" t="s">
        <v>19</v>
      </c>
      <c r="F607" s="247" t="s">
        <v>1666</v>
      </c>
      <c r="G607" s="245"/>
      <c r="H607" s="248">
        <v>31.263999999999999</v>
      </c>
      <c r="I607" s="249"/>
      <c r="J607" s="245"/>
      <c r="K607" s="245"/>
      <c r="L607" s="250"/>
      <c r="M607" s="251"/>
      <c r="N607" s="252"/>
      <c r="O607" s="252"/>
      <c r="P607" s="252"/>
      <c r="Q607" s="252"/>
      <c r="R607" s="252"/>
      <c r="S607" s="252"/>
      <c r="T607" s="253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4" t="s">
        <v>198</v>
      </c>
      <c r="AU607" s="254" t="s">
        <v>82</v>
      </c>
      <c r="AV607" s="14" t="s">
        <v>82</v>
      </c>
      <c r="AW607" s="14" t="s">
        <v>35</v>
      </c>
      <c r="AX607" s="14" t="s">
        <v>73</v>
      </c>
      <c r="AY607" s="254" t="s">
        <v>188</v>
      </c>
    </row>
    <row r="608" s="14" customFormat="1">
      <c r="A608" s="14"/>
      <c r="B608" s="244"/>
      <c r="C608" s="245"/>
      <c r="D608" s="235" t="s">
        <v>198</v>
      </c>
      <c r="E608" s="246" t="s">
        <v>19</v>
      </c>
      <c r="F608" s="247" t="s">
        <v>1663</v>
      </c>
      <c r="G608" s="245"/>
      <c r="H608" s="248">
        <v>3.7799999999999998</v>
      </c>
      <c r="I608" s="249"/>
      <c r="J608" s="245"/>
      <c r="K608" s="245"/>
      <c r="L608" s="250"/>
      <c r="M608" s="251"/>
      <c r="N608" s="252"/>
      <c r="O608" s="252"/>
      <c r="P608" s="252"/>
      <c r="Q608" s="252"/>
      <c r="R608" s="252"/>
      <c r="S608" s="252"/>
      <c r="T608" s="253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54" t="s">
        <v>198</v>
      </c>
      <c r="AU608" s="254" t="s">
        <v>82</v>
      </c>
      <c r="AV608" s="14" t="s">
        <v>82</v>
      </c>
      <c r="AW608" s="14" t="s">
        <v>35</v>
      </c>
      <c r="AX608" s="14" t="s">
        <v>73</v>
      </c>
      <c r="AY608" s="254" t="s">
        <v>188</v>
      </c>
    </row>
    <row r="609" s="14" customFormat="1">
      <c r="A609" s="14"/>
      <c r="B609" s="244"/>
      <c r="C609" s="245"/>
      <c r="D609" s="235" t="s">
        <v>198</v>
      </c>
      <c r="E609" s="246" t="s">
        <v>19</v>
      </c>
      <c r="F609" s="247" t="s">
        <v>1664</v>
      </c>
      <c r="G609" s="245"/>
      <c r="H609" s="248">
        <v>-8.4000000000000004</v>
      </c>
      <c r="I609" s="249"/>
      <c r="J609" s="245"/>
      <c r="K609" s="245"/>
      <c r="L609" s="250"/>
      <c r="M609" s="251"/>
      <c r="N609" s="252"/>
      <c r="O609" s="252"/>
      <c r="P609" s="252"/>
      <c r="Q609" s="252"/>
      <c r="R609" s="252"/>
      <c r="S609" s="252"/>
      <c r="T609" s="253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4" t="s">
        <v>198</v>
      </c>
      <c r="AU609" s="254" t="s">
        <v>82</v>
      </c>
      <c r="AV609" s="14" t="s">
        <v>82</v>
      </c>
      <c r="AW609" s="14" t="s">
        <v>35</v>
      </c>
      <c r="AX609" s="14" t="s">
        <v>73</v>
      </c>
      <c r="AY609" s="254" t="s">
        <v>188</v>
      </c>
    </row>
    <row r="610" s="13" customFormat="1">
      <c r="A610" s="13"/>
      <c r="B610" s="233"/>
      <c r="C610" s="234"/>
      <c r="D610" s="235" t="s">
        <v>198</v>
      </c>
      <c r="E610" s="236" t="s">
        <v>19</v>
      </c>
      <c r="F610" s="237" t="s">
        <v>1667</v>
      </c>
      <c r="G610" s="234"/>
      <c r="H610" s="236" t="s">
        <v>19</v>
      </c>
      <c r="I610" s="238"/>
      <c r="J610" s="234"/>
      <c r="K610" s="234"/>
      <c r="L610" s="239"/>
      <c r="M610" s="240"/>
      <c r="N610" s="241"/>
      <c r="O610" s="241"/>
      <c r="P610" s="241"/>
      <c r="Q610" s="241"/>
      <c r="R610" s="241"/>
      <c r="S610" s="241"/>
      <c r="T610" s="242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3" t="s">
        <v>198</v>
      </c>
      <c r="AU610" s="243" t="s">
        <v>82</v>
      </c>
      <c r="AV610" s="13" t="s">
        <v>80</v>
      </c>
      <c r="AW610" s="13" t="s">
        <v>35</v>
      </c>
      <c r="AX610" s="13" t="s">
        <v>73</v>
      </c>
      <c r="AY610" s="243" t="s">
        <v>188</v>
      </c>
    </row>
    <row r="611" s="14" customFormat="1">
      <c r="A611" s="14"/>
      <c r="B611" s="244"/>
      <c r="C611" s="245"/>
      <c r="D611" s="235" t="s">
        <v>198</v>
      </c>
      <c r="E611" s="246" t="s">
        <v>19</v>
      </c>
      <c r="F611" s="247" t="s">
        <v>1668</v>
      </c>
      <c r="G611" s="245"/>
      <c r="H611" s="248">
        <v>12.214</v>
      </c>
      <c r="I611" s="249"/>
      <c r="J611" s="245"/>
      <c r="K611" s="245"/>
      <c r="L611" s="250"/>
      <c r="M611" s="251"/>
      <c r="N611" s="252"/>
      <c r="O611" s="252"/>
      <c r="P611" s="252"/>
      <c r="Q611" s="252"/>
      <c r="R611" s="252"/>
      <c r="S611" s="252"/>
      <c r="T611" s="253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4" t="s">
        <v>198</v>
      </c>
      <c r="AU611" s="254" t="s">
        <v>82</v>
      </c>
      <c r="AV611" s="14" t="s">
        <v>82</v>
      </c>
      <c r="AW611" s="14" t="s">
        <v>35</v>
      </c>
      <c r="AX611" s="14" t="s">
        <v>73</v>
      </c>
      <c r="AY611" s="254" t="s">
        <v>188</v>
      </c>
    </row>
    <row r="612" s="14" customFormat="1">
      <c r="A612" s="14"/>
      <c r="B612" s="244"/>
      <c r="C612" s="245"/>
      <c r="D612" s="235" t="s">
        <v>198</v>
      </c>
      <c r="E612" s="246" t="s">
        <v>19</v>
      </c>
      <c r="F612" s="247" t="s">
        <v>1669</v>
      </c>
      <c r="G612" s="245"/>
      <c r="H612" s="248">
        <v>2.1000000000000001</v>
      </c>
      <c r="I612" s="249"/>
      <c r="J612" s="245"/>
      <c r="K612" s="245"/>
      <c r="L612" s="250"/>
      <c r="M612" s="251"/>
      <c r="N612" s="252"/>
      <c r="O612" s="252"/>
      <c r="P612" s="252"/>
      <c r="Q612" s="252"/>
      <c r="R612" s="252"/>
      <c r="S612" s="252"/>
      <c r="T612" s="253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4" t="s">
        <v>198</v>
      </c>
      <c r="AU612" s="254" t="s">
        <v>82</v>
      </c>
      <c r="AV612" s="14" t="s">
        <v>82</v>
      </c>
      <c r="AW612" s="14" t="s">
        <v>35</v>
      </c>
      <c r="AX612" s="14" t="s">
        <v>73</v>
      </c>
      <c r="AY612" s="254" t="s">
        <v>188</v>
      </c>
    </row>
    <row r="613" s="14" customFormat="1">
      <c r="A613" s="14"/>
      <c r="B613" s="244"/>
      <c r="C613" s="245"/>
      <c r="D613" s="235" t="s">
        <v>198</v>
      </c>
      <c r="E613" s="246" t="s">
        <v>19</v>
      </c>
      <c r="F613" s="247" t="s">
        <v>1670</v>
      </c>
      <c r="G613" s="245"/>
      <c r="H613" s="248">
        <v>-3</v>
      </c>
      <c r="I613" s="249"/>
      <c r="J613" s="245"/>
      <c r="K613" s="245"/>
      <c r="L613" s="250"/>
      <c r="M613" s="251"/>
      <c r="N613" s="252"/>
      <c r="O613" s="252"/>
      <c r="P613" s="252"/>
      <c r="Q613" s="252"/>
      <c r="R613" s="252"/>
      <c r="S613" s="252"/>
      <c r="T613" s="253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4" t="s">
        <v>198</v>
      </c>
      <c r="AU613" s="254" t="s">
        <v>82</v>
      </c>
      <c r="AV613" s="14" t="s">
        <v>82</v>
      </c>
      <c r="AW613" s="14" t="s">
        <v>35</v>
      </c>
      <c r="AX613" s="14" t="s">
        <v>73</v>
      </c>
      <c r="AY613" s="254" t="s">
        <v>188</v>
      </c>
    </row>
    <row r="614" s="13" customFormat="1">
      <c r="A614" s="13"/>
      <c r="B614" s="233"/>
      <c r="C614" s="234"/>
      <c r="D614" s="235" t="s">
        <v>198</v>
      </c>
      <c r="E614" s="236" t="s">
        <v>19</v>
      </c>
      <c r="F614" s="237" t="s">
        <v>1671</v>
      </c>
      <c r="G614" s="234"/>
      <c r="H614" s="236" t="s">
        <v>19</v>
      </c>
      <c r="I614" s="238"/>
      <c r="J614" s="234"/>
      <c r="K614" s="234"/>
      <c r="L614" s="239"/>
      <c r="M614" s="240"/>
      <c r="N614" s="241"/>
      <c r="O614" s="241"/>
      <c r="P614" s="241"/>
      <c r="Q614" s="241"/>
      <c r="R614" s="241"/>
      <c r="S614" s="241"/>
      <c r="T614" s="242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3" t="s">
        <v>198</v>
      </c>
      <c r="AU614" s="243" t="s">
        <v>82</v>
      </c>
      <c r="AV614" s="13" t="s">
        <v>80</v>
      </c>
      <c r="AW614" s="13" t="s">
        <v>35</v>
      </c>
      <c r="AX614" s="13" t="s">
        <v>73</v>
      </c>
      <c r="AY614" s="243" t="s">
        <v>188</v>
      </c>
    </row>
    <row r="615" s="14" customFormat="1">
      <c r="A615" s="14"/>
      <c r="B615" s="244"/>
      <c r="C615" s="245"/>
      <c r="D615" s="235" t="s">
        <v>198</v>
      </c>
      <c r="E615" s="246" t="s">
        <v>19</v>
      </c>
      <c r="F615" s="247" t="s">
        <v>1672</v>
      </c>
      <c r="G615" s="245"/>
      <c r="H615" s="248">
        <v>10.85</v>
      </c>
      <c r="I615" s="249"/>
      <c r="J615" s="245"/>
      <c r="K615" s="245"/>
      <c r="L615" s="250"/>
      <c r="M615" s="251"/>
      <c r="N615" s="252"/>
      <c r="O615" s="252"/>
      <c r="P615" s="252"/>
      <c r="Q615" s="252"/>
      <c r="R615" s="252"/>
      <c r="S615" s="252"/>
      <c r="T615" s="253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4" t="s">
        <v>198</v>
      </c>
      <c r="AU615" s="254" t="s">
        <v>82</v>
      </c>
      <c r="AV615" s="14" t="s">
        <v>82</v>
      </c>
      <c r="AW615" s="14" t="s">
        <v>35</v>
      </c>
      <c r="AX615" s="14" t="s">
        <v>73</v>
      </c>
      <c r="AY615" s="254" t="s">
        <v>188</v>
      </c>
    </row>
    <row r="616" s="14" customFormat="1">
      <c r="A616" s="14"/>
      <c r="B616" s="244"/>
      <c r="C616" s="245"/>
      <c r="D616" s="235" t="s">
        <v>198</v>
      </c>
      <c r="E616" s="246" t="s">
        <v>19</v>
      </c>
      <c r="F616" s="247" t="s">
        <v>1669</v>
      </c>
      <c r="G616" s="245"/>
      <c r="H616" s="248">
        <v>2.1000000000000001</v>
      </c>
      <c r="I616" s="249"/>
      <c r="J616" s="245"/>
      <c r="K616" s="245"/>
      <c r="L616" s="250"/>
      <c r="M616" s="251"/>
      <c r="N616" s="252"/>
      <c r="O616" s="252"/>
      <c r="P616" s="252"/>
      <c r="Q616" s="252"/>
      <c r="R616" s="252"/>
      <c r="S616" s="252"/>
      <c r="T616" s="253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4" t="s">
        <v>198</v>
      </c>
      <c r="AU616" s="254" t="s">
        <v>82</v>
      </c>
      <c r="AV616" s="14" t="s">
        <v>82</v>
      </c>
      <c r="AW616" s="14" t="s">
        <v>35</v>
      </c>
      <c r="AX616" s="14" t="s">
        <v>73</v>
      </c>
      <c r="AY616" s="254" t="s">
        <v>188</v>
      </c>
    </row>
    <row r="617" s="14" customFormat="1">
      <c r="A617" s="14"/>
      <c r="B617" s="244"/>
      <c r="C617" s="245"/>
      <c r="D617" s="235" t="s">
        <v>198</v>
      </c>
      <c r="E617" s="246" t="s">
        <v>19</v>
      </c>
      <c r="F617" s="247" t="s">
        <v>1670</v>
      </c>
      <c r="G617" s="245"/>
      <c r="H617" s="248">
        <v>-3</v>
      </c>
      <c r="I617" s="249"/>
      <c r="J617" s="245"/>
      <c r="K617" s="245"/>
      <c r="L617" s="250"/>
      <c r="M617" s="251"/>
      <c r="N617" s="252"/>
      <c r="O617" s="252"/>
      <c r="P617" s="252"/>
      <c r="Q617" s="252"/>
      <c r="R617" s="252"/>
      <c r="S617" s="252"/>
      <c r="T617" s="253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4" t="s">
        <v>198</v>
      </c>
      <c r="AU617" s="254" t="s">
        <v>82</v>
      </c>
      <c r="AV617" s="14" t="s">
        <v>82</v>
      </c>
      <c r="AW617" s="14" t="s">
        <v>35</v>
      </c>
      <c r="AX617" s="14" t="s">
        <v>73</v>
      </c>
      <c r="AY617" s="254" t="s">
        <v>188</v>
      </c>
    </row>
    <row r="618" s="13" customFormat="1">
      <c r="A618" s="13"/>
      <c r="B618" s="233"/>
      <c r="C618" s="234"/>
      <c r="D618" s="235" t="s">
        <v>198</v>
      </c>
      <c r="E618" s="236" t="s">
        <v>19</v>
      </c>
      <c r="F618" s="237" t="s">
        <v>1673</v>
      </c>
      <c r="G618" s="234"/>
      <c r="H618" s="236" t="s">
        <v>19</v>
      </c>
      <c r="I618" s="238"/>
      <c r="J618" s="234"/>
      <c r="K618" s="234"/>
      <c r="L618" s="239"/>
      <c r="M618" s="240"/>
      <c r="N618" s="241"/>
      <c r="O618" s="241"/>
      <c r="P618" s="241"/>
      <c r="Q618" s="241"/>
      <c r="R618" s="241"/>
      <c r="S618" s="241"/>
      <c r="T618" s="24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3" t="s">
        <v>198</v>
      </c>
      <c r="AU618" s="243" t="s">
        <v>82</v>
      </c>
      <c r="AV618" s="13" t="s">
        <v>80</v>
      </c>
      <c r="AW618" s="13" t="s">
        <v>35</v>
      </c>
      <c r="AX618" s="13" t="s">
        <v>73</v>
      </c>
      <c r="AY618" s="243" t="s">
        <v>188</v>
      </c>
    </row>
    <row r="619" s="14" customFormat="1">
      <c r="A619" s="14"/>
      <c r="B619" s="244"/>
      <c r="C619" s="245"/>
      <c r="D619" s="235" t="s">
        <v>198</v>
      </c>
      <c r="E619" s="246" t="s">
        <v>19</v>
      </c>
      <c r="F619" s="247" t="s">
        <v>1668</v>
      </c>
      <c r="G619" s="245"/>
      <c r="H619" s="248">
        <v>12.214</v>
      </c>
      <c r="I619" s="249"/>
      <c r="J619" s="245"/>
      <c r="K619" s="245"/>
      <c r="L619" s="250"/>
      <c r="M619" s="251"/>
      <c r="N619" s="252"/>
      <c r="O619" s="252"/>
      <c r="P619" s="252"/>
      <c r="Q619" s="252"/>
      <c r="R619" s="252"/>
      <c r="S619" s="252"/>
      <c r="T619" s="253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4" t="s">
        <v>198</v>
      </c>
      <c r="AU619" s="254" t="s">
        <v>82</v>
      </c>
      <c r="AV619" s="14" t="s">
        <v>82</v>
      </c>
      <c r="AW619" s="14" t="s">
        <v>35</v>
      </c>
      <c r="AX619" s="14" t="s">
        <v>73</v>
      </c>
      <c r="AY619" s="254" t="s">
        <v>188</v>
      </c>
    </row>
    <row r="620" s="14" customFormat="1">
      <c r="A620" s="14"/>
      <c r="B620" s="244"/>
      <c r="C620" s="245"/>
      <c r="D620" s="235" t="s">
        <v>198</v>
      </c>
      <c r="E620" s="246" t="s">
        <v>19</v>
      </c>
      <c r="F620" s="247" t="s">
        <v>1669</v>
      </c>
      <c r="G620" s="245"/>
      <c r="H620" s="248">
        <v>2.1000000000000001</v>
      </c>
      <c r="I620" s="249"/>
      <c r="J620" s="245"/>
      <c r="K620" s="245"/>
      <c r="L620" s="250"/>
      <c r="M620" s="251"/>
      <c r="N620" s="252"/>
      <c r="O620" s="252"/>
      <c r="P620" s="252"/>
      <c r="Q620" s="252"/>
      <c r="R620" s="252"/>
      <c r="S620" s="252"/>
      <c r="T620" s="253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4" t="s">
        <v>198</v>
      </c>
      <c r="AU620" s="254" t="s">
        <v>82</v>
      </c>
      <c r="AV620" s="14" t="s">
        <v>82</v>
      </c>
      <c r="AW620" s="14" t="s">
        <v>35</v>
      </c>
      <c r="AX620" s="14" t="s">
        <v>73</v>
      </c>
      <c r="AY620" s="254" t="s">
        <v>188</v>
      </c>
    </row>
    <row r="621" s="14" customFormat="1">
      <c r="A621" s="14"/>
      <c r="B621" s="244"/>
      <c r="C621" s="245"/>
      <c r="D621" s="235" t="s">
        <v>198</v>
      </c>
      <c r="E621" s="246" t="s">
        <v>19</v>
      </c>
      <c r="F621" s="247" t="s">
        <v>1670</v>
      </c>
      <c r="G621" s="245"/>
      <c r="H621" s="248">
        <v>-3</v>
      </c>
      <c r="I621" s="249"/>
      <c r="J621" s="245"/>
      <c r="K621" s="245"/>
      <c r="L621" s="250"/>
      <c r="M621" s="251"/>
      <c r="N621" s="252"/>
      <c r="O621" s="252"/>
      <c r="P621" s="252"/>
      <c r="Q621" s="252"/>
      <c r="R621" s="252"/>
      <c r="S621" s="252"/>
      <c r="T621" s="253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4" t="s">
        <v>198</v>
      </c>
      <c r="AU621" s="254" t="s">
        <v>82</v>
      </c>
      <c r="AV621" s="14" t="s">
        <v>82</v>
      </c>
      <c r="AW621" s="14" t="s">
        <v>35</v>
      </c>
      <c r="AX621" s="14" t="s">
        <v>73</v>
      </c>
      <c r="AY621" s="254" t="s">
        <v>188</v>
      </c>
    </row>
    <row r="622" s="13" customFormat="1">
      <c r="A622" s="13"/>
      <c r="B622" s="233"/>
      <c r="C622" s="234"/>
      <c r="D622" s="235" t="s">
        <v>198</v>
      </c>
      <c r="E622" s="236" t="s">
        <v>19</v>
      </c>
      <c r="F622" s="237" t="s">
        <v>1674</v>
      </c>
      <c r="G622" s="234"/>
      <c r="H622" s="236" t="s">
        <v>19</v>
      </c>
      <c r="I622" s="238"/>
      <c r="J622" s="234"/>
      <c r="K622" s="234"/>
      <c r="L622" s="239"/>
      <c r="M622" s="240"/>
      <c r="N622" s="241"/>
      <c r="O622" s="241"/>
      <c r="P622" s="241"/>
      <c r="Q622" s="241"/>
      <c r="R622" s="241"/>
      <c r="S622" s="241"/>
      <c r="T622" s="242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3" t="s">
        <v>198</v>
      </c>
      <c r="AU622" s="243" t="s">
        <v>82</v>
      </c>
      <c r="AV622" s="13" t="s">
        <v>80</v>
      </c>
      <c r="AW622" s="13" t="s">
        <v>35</v>
      </c>
      <c r="AX622" s="13" t="s">
        <v>73</v>
      </c>
      <c r="AY622" s="243" t="s">
        <v>188</v>
      </c>
    </row>
    <row r="623" s="14" customFormat="1">
      <c r="A623" s="14"/>
      <c r="B623" s="244"/>
      <c r="C623" s="245"/>
      <c r="D623" s="235" t="s">
        <v>198</v>
      </c>
      <c r="E623" s="246" t="s">
        <v>19</v>
      </c>
      <c r="F623" s="247" t="s">
        <v>1675</v>
      </c>
      <c r="G623" s="245"/>
      <c r="H623" s="248">
        <v>23.126000000000001</v>
      </c>
      <c r="I623" s="249"/>
      <c r="J623" s="245"/>
      <c r="K623" s="245"/>
      <c r="L623" s="250"/>
      <c r="M623" s="251"/>
      <c r="N623" s="252"/>
      <c r="O623" s="252"/>
      <c r="P623" s="252"/>
      <c r="Q623" s="252"/>
      <c r="R623" s="252"/>
      <c r="S623" s="252"/>
      <c r="T623" s="253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54" t="s">
        <v>198</v>
      </c>
      <c r="AU623" s="254" t="s">
        <v>82</v>
      </c>
      <c r="AV623" s="14" t="s">
        <v>82</v>
      </c>
      <c r="AW623" s="14" t="s">
        <v>35</v>
      </c>
      <c r="AX623" s="14" t="s">
        <v>73</v>
      </c>
      <c r="AY623" s="254" t="s">
        <v>188</v>
      </c>
    </row>
    <row r="624" s="14" customFormat="1">
      <c r="A624" s="14"/>
      <c r="B624" s="244"/>
      <c r="C624" s="245"/>
      <c r="D624" s="235" t="s">
        <v>198</v>
      </c>
      <c r="E624" s="246" t="s">
        <v>19</v>
      </c>
      <c r="F624" s="247" t="s">
        <v>1676</v>
      </c>
      <c r="G624" s="245"/>
      <c r="H624" s="248">
        <v>3</v>
      </c>
      <c r="I624" s="249"/>
      <c r="J624" s="245"/>
      <c r="K624" s="245"/>
      <c r="L624" s="250"/>
      <c r="M624" s="251"/>
      <c r="N624" s="252"/>
      <c r="O624" s="252"/>
      <c r="P624" s="252"/>
      <c r="Q624" s="252"/>
      <c r="R624" s="252"/>
      <c r="S624" s="252"/>
      <c r="T624" s="253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4" t="s">
        <v>198</v>
      </c>
      <c r="AU624" s="254" t="s">
        <v>82</v>
      </c>
      <c r="AV624" s="14" t="s">
        <v>82</v>
      </c>
      <c r="AW624" s="14" t="s">
        <v>35</v>
      </c>
      <c r="AX624" s="14" t="s">
        <v>73</v>
      </c>
      <c r="AY624" s="254" t="s">
        <v>188</v>
      </c>
    </row>
    <row r="625" s="14" customFormat="1">
      <c r="A625" s="14"/>
      <c r="B625" s="244"/>
      <c r="C625" s="245"/>
      <c r="D625" s="235" t="s">
        <v>198</v>
      </c>
      <c r="E625" s="246" t="s">
        <v>19</v>
      </c>
      <c r="F625" s="247" t="s">
        <v>1677</v>
      </c>
      <c r="G625" s="245"/>
      <c r="H625" s="248">
        <v>-12</v>
      </c>
      <c r="I625" s="249"/>
      <c r="J625" s="245"/>
      <c r="K625" s="245"/>
      <c r="L625" s="250"/>
      <c r="M625" s="251"/>
      <c r="N625" s="252"/>
      <c r="O625" s="252"/>
      <c r="P625" s="252"/>
      <c r="Q625" s="252"/>
      <c r="R625" s="252"/>
      <c r="S625" s="252"/>
      <c r="T625" s="253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4" t="s">
        <v>198</v>
      </c>
      <c r="AU625" s="254" t="s">
        <v>82</v>
      </c>
      <c r="AV625" s="14" t="s">
        <v>82</v>
      </c>
      <c r="AW625" s="14" t="s">
        <v>35</v>
      </c>
      <c r="AX625" s="14" t="s">
        <v>73</v>
      </c>
      <c r="AY625" s="254" t="s">
        <v>188</v>
      </c>
    </row>
    <row r="626" s="13" customFormat="1">
      <c r="A626" s="13"/>
      <c r="B626" s="233"/>
      <c r="C626" s="234"/>
      <c r="D626" s="235" t="s">
        <v>198</v>
      </c>
      <c r="E626" s="236" t="s">
        <v>19</v>
      </c>
      <c r="F626" s="237" t="s">
        <v>1678</v>
      </c>
      <c r="G626" s="234"/>
      <c r="H626" s="236" t="s">
        <v>19</v>
      </c>
      <c r="I626" s="238"/>
      <c r="J626" s="234"/>
      <c r="K626" s="234"/>
      <c r="L626" s="239"/>
      <c r="M626" s="240"/>
      <c r="N626" s="241"/>
      <c r="O626" s="241"/>
      <c r="P626" s="241"/>
      <c r="Q626" s="241"/>
      <c r="R626" s="241"/>
      <c r="S626" s="241"/>
      <c r="T626" s="242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3" t="s">
        <v>198</v>
      </c>
      <c r="AU626" s="243" t="s">
        <v>82</v>
      </c>
      <c r="AV626" s="13" t="s">
        <v>80</v>
      </c>
      <c r="AW626" s="13" t="s">
        <v>35</v>
      </c>
      <c r="AX626" s="13" t="s">
        <v>73</v>
      </c>
      <c r="AY626" s="243" t="s">
        <v>188</v>
      </c>
    </row>
    <row r="627" s="14" customFormat="1">
      <c r="A627" s="14"/>
      <c r="B627" s="244"/>
      <c r="C627" s="245"/>
      <c r="D627" s="235" t="s">
        <v>198</v>
      </c>
      <c r="E627" s="246" t="s">
        <v>19</v>
      </c>
      <c r="F627" s="247" t="s">
        <v>1679</v>
      </c>
      <c r="G627" s="245"/>
      <c r="H627" s="248">
        <v>19.158000000000001</v>
      </c>
      <c r="I627" s="249"/>
      <c r="J627" s="245"/>
      <c r="K627" s="245"/>
      <c r="L627" s="250"/>
      <c r="M627" s="251"/>
      <c r="N627" s="252"/>
      <c r="O627" s="252"/>
      <c r="P627" s="252"/>
      <c r="Q627" s="252"/>
      <c r="R627" s="252"/>
      <c r="S627" s="252"/>
      <c r="T627" s="253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4" t="s">
        <v>198</v>
      </c>
      <c r="AU627" s="254" t="s">
        <v>82</v>
      </c>
      <c r="AV627" s="14" t="s">
        <v>82</v>
      </c>
      <c r="AW627" s="14" t="s">
        <v>35</v>
      </c>
      <c r="AX627" s="14" t="s">
        <v>73</v>
      </c>
      <c r="AY627" s="254" t="s">
        <v>188</v>
      </c>
    </row>
    <row r="628" s="14" customFormat="1">
      <c r="A628" s="14"/>
      <c r="B628" s="244"/>
      <c r="C628" s="245"/>
      <c r="D628" s="235" t="s">
        <v>198</v>
      </c>
      <c r="E628" s="246" t="s">
        <v>19</v>
      </c>
      <c r="F628" s="247" t="s">
        <v>1676</v>
      </c>
      <c r="G628" s="245"/>
      <c r="H628" s="248">
        <v>3</v>
      </c>
      <c r="I628" s="249"/>
      <c r="J628" s="245"/>
      <c r="K628" s="245"/>
      <c r="L628" s="250"/>
      <c r="M628" s="251"/>
      <c r="N628" s="252"/>
      <c r="O628" s="252"/>
      <c r="P628" s="252"/>
      <c r="Q628" s="252"/>
      <c r="R628" s="252"/>
      <c r="S628" s="252"/>
      <c r="T628" s="253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4" t="s">
        <v>198</v>
      </c>
      <c r="AU628" s="254" t="s">
        <v>82</v>
      </c>
      <c r="AV628" s="14" t="s">
        <v>82</v>
      </c>
      <c r="AW628" s="14" t="s">
        <v>35</v>
      </c>
      <c r="AX628" s="14" t="s">
        <v>73</v>
      </c>
      <c r="AY628" s="254" t="s">
        <v>188</v>
      </c>
    </row>
    <row r="629" s="14" customFormat="1">
      <c r="A629" s="14"/>
      <c r="B629" s="244"/>
      <c r="C629" s="245"/>
      <c r="D629" s="235" t="s">
        <v>198</v>
      </c>
      <c r="E629" s="246" t="s">
        <v>19</v>
      </c>
      <c r="F629" s="247" t="s">
        <v>1677</v>
      </c>
      <c r="G629" s="245"/>
      <c r="H629" s="248">
        <v>-12</v>
      </c>
      <c r="I629" s="249"/>
      <c r="J629" s="245"/>
      <c r="K629" s="245"/>
      <c r="L629" s="250"/>
      <c r="M629" s="251"/>
      <c r="N629" s="252"/>
      <c r="O629" s="252"/>
      <c r="P629" s="252"/>
      <c r="Q629" s="252"/>
      <c r="R629" s="252"/>
      <c r="S629" s="252"/>
      <c r="T629" s="253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4" t="s">
        <v>198</v>
      </c>
      <c r="AU629" s="254" t="s">
        <v>82</v>
      </c>
      <c r="AV629" s="14" t="s">
        <v>82</v>
      </c>
      <c r="AW629" s="14" t="s">
        <v>35</v>
      </c>
      <c r="AX629" s="14" t="s">
        <v>73</v>
      </c>
      <c r="AY629" s="254" t="s">
        <v>188</v>
      </c>
    </row>
    <row r="630" s="13" customFormat="1">
      <c r="A630" s="13"/>
      <c r="B630" s="233"/>
      <c r="C630" s="234"/>
      <c r="D630" s="235" t="s">
        <v>198</v>
      </c>
      <c r="E630" s="236" t="s">
        <v>19</v>
      </c>
      <c r="F630" s="237" t="s">
        <v>1680</v>
      </c>
      <c r="G630" s="234"/>
      <c r="H630" s="236" t="s">
        <v>19</v>
      </c>
      <c r="I630" s="238"/>
      <c r="J630" s="234"/>
      <c r="K630" s="234"/>
      <c r="L630" s="239"/>
      <c r="M630" s="240"/>
      <c r="N630" s="241"/>
      <c r="O630" s="241"/>
      <c r="P630" s="241"/>
      <c r="Q630" s="241"/>
      <c r="R630" s="241"/>
      <c r="S630" s="241"/>
      <c r="T630" s="242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3" t="s">
        <v>198</v>
      </c>
      <c r="AU630" s="243" t="s">
        <v>82</v>
      </c>
      <c r="AV630" s="13" t="s">
        <v>80</v>
      </c>
      <c r="AW630" s="13" t="s">
        <v>35</v>
      </c>
      <c r="AX630" s="13" t="s">
        <v>73</v>
      </c>
      <c r="AY630" s="243" t="s">
        <v>188</v>
      </c>
    </row>
    <row r="631" s="14" customFormat="1">
      <c r="A631" s="14"/>
      <c r="B631" s="244"/>
      <c r="C631" s="245"/>
      <c r="D631" s="235" t="s">
        <v>198</v>
      </c>
      <c r="E631" s="246" t="s">
        <v>19</v>
      </c>
      <c r="F631" s="247" t="s">
        <v>1681</v>
      </c>
      <c r="G631" s="245"/>
      <c r="H631" s="248">
        <v>9.2379999999999995</v>
      </c>
      <c r="I631" s="249"/>
      <c r="J631" s="245"/>
      <c r="K631" s="245"/>
      <c r="L631" s="250"/>
      <c r="M631" s="251"/>
      <c r="N631" s="252"/>
      <c r="O631" s="252"/>
      <c r="P631" s="252"/>
      <c r="Q631" s="252"/>
      <c r="R631" s="252"/>
      <c r="S631" s="252"/>
      <c r="T631" s="253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4" t="s">
        <v>198</v>
      </c>
      <c r="AU631" s="254" t="s">
        <v>82</v>
      </c>
      <c r="AV631" s="14" t="s">
        <v>82</v>
      </c>
      <c r="AW631" s="14" t="s">
        <v>35</v>
      </c>
      <c r="AX631" s="14" t="s">
        <v>73</v>
      </c>
      <c r="AY631" s="254" t="s">
        <v>188</v>
      </c>
    </row>
    <row r="632" s="14" customFormat="1">
      <c r="A632" s="14"/>
      <c r="B632" s="244"/>
      <c r="C632" s="245"/>
      <c r="D632" s="235" t="s">
        <v>198</v>
      </c>
      <c r="E632" s="246" t="s">
        <v>19</v>
      </c>
      <c r="F632" s="247" t="s">
        <v>1669</v>
      </c>
      <c r="G632" s="245"/>
      <c r="H632" s="248">
        <v>2.1000000000000001</v>
      </c>
      <c r="I632" s="249"/>
      <c r="J632" s="245"/>
      <c r="K632" s="245"/>
      <c r="L632" s="250"/>
      <c r="M632" s="251"/>
      <c r="N632" s="252"/>
      <c r="O632" s="252"/>
      <c r="P632" s="252"/>
      <c r="Q632" s="252"/>
      <c r="R632" s="252"/>
      <c r="S632" s="252"/>
      <c r="T632" s="253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4" t="s">
        <v>198</v>
      </c>
      <c r="AU632" s="254" t="s">
        <v>82</v>
      </c>
      <c r="AV632" s="14" t="s">
        <v>82</v>
      </c>
      <c r="AW632" s="14" t="s">
        <v>35</v>
      </c>
      <c r="AX632" s="14" t="s">
        <v>73</v>
      </c>
      <c r="AY632" s="254" t="s">
        <v>188</v>
      </c>
    </row>
    <row r="633" s="14" customFormat="1">
      <c r="A633" s="14"/>
      <c r="B633" s="244"/>
      <c r="C633" s="245"/>
      <c r="D633" s="235" t="s">
        <v>198</v>
      </c>
      <c r="E633" s="246" t="s">
        <v>19</v>
      </c>
      <c r="F633" s="247" t="s">
        <v>1670</v>
      </c>
      <c r="G633" s="245"/>
      <c r="H633" s="248">
        <v>-3</v>
      </c>
      <c r="I633" s="249"/>
      <c r="J633" s="245"/>
      <c r="K633" s="245"/>
      <c r="L633" s="250"/>
      <c r="M633" s="251"/>
      <c r="N633" s="252"/>
      <c r="O633" s="252"/>
      <c r="P633" s="252"/>
      <c r="Q633" s="252"/>
      <c r="R633" s="252"/>
      <c r="S633" s="252"/>
      <c r="T633" s="253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4" t="s">
        <v>198</v>
      </c>
      <c r="AU633" s="254" t="s">
        <v>82</v>
      </c>
      <c r="AV633" s="14" t="s">
        <v>82</v>
      </c>
      <c r="AW633" s="14" t="s">
        <v>35</v>
      </c>
      <c r="AX633" s="14" t="s">
        <v>73</v>
      </c>
      <c r="AY633" s="254" t="s">
        <v>188</v>
      </c>
    </row>
    <row r="634" s="13" customFormat="1">
      <c r="A634" s="13"/>
      <c r="B634" s="233"/>
      <c r="C634" s="234"/>
      <c r="D634" s="235" t="s">
        <v>198</v>
      </c>
      <c r="E634" s="236" t="s">
        <v>19</v>
      </c>
      <c r="F634" s="237" t="s">
        <v>1682</v>
      </c>
      <c r="G634" s="234"/>
      <c r="H634" s="236" t="s">
        <v>19</v>
      </c>
      <c r="I634" s="238"/>
      <c r="J634" s="234"/>
      <c r="K634" s="234"/>
      <c r="L634" s="239"/>
      <c r="M634" s="240"/>
      <c r="N634" s="241"/>
      <c r="O634" s="241"/>
      <c r="P634" s="241"/>
      <c r="Q634" s="241"/>
      <c r="R634" s="241"/>
      <c r="S634" s="241"/>
      <c r="T634" s="242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43" t="s">
        <v>198</v>
      </c>
      <c r="AU634" s="243" t="s">
        <v>82</v>
      </c>
      <c r="AV634" s="13" t="s">
        <v>80</v>
      </c>
      <c r="AW634" s="13" t="s">
        <v>35</v>
      </c>
      <c r="AX634" s="13" t="s">
        <v>73</v>
      </c>
      <c r="AY634" s="243" t="s">
        <v>188</v>
      </c>
    </row>
    <row r="635" s="14" customFormat="1">
      <c r="A635" s="14"/>
      <c r="B635" s="244"/>
      <c r="C635" s="245"/>
      <c r="D635" s="235" t="s">
        <v>198</v>
      </c>
      <c r="E635" s="246" t="s">
        <v>19</v>
      </c>
      <c r="F635" s="247" t="s">
        <v>1683</v>
      </c>
      <c r="G635" s="245"/>
      <c r="H635" s="248">
        <v>30.07</v>
      </c>
      <c r="I635" s="249"/>
      <c r="J635" s="245"/>
      <c r="K635" s="245"/>
      <c r="L635" s="250"/>
      <c r="M635" s="251"/>
      <c r="N635" s="252"/>
      <c r="O635" s="252"/>
      <c r="P635" s="252"/>
      <c r="Q635" s="252"/>
      <c r="R635" s="252"/>
      <c r="S635" s="252"/>
      <c r="T635" s="253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4" t="s">
        <v>198</v>
      </c>
      <c r="AU635" s="254" t="s">
        <v>82</v>
      </c>
      <c r="AV635" s="14" t="s">
        <v>82</v>
      </c>
      <c r="AW635" s="14" t="s">
        <v>35</v>
      </c>
      <c r="AX635" s="14" t="s">
        <v>73</v>
      </c>
      <c r="AY635" s="254" t="s">
        <v>188</v>
      </c>
    </row>
    <row r="636" s="14" customFormat="1">
      <c r="A636" s="14"/>
      <c r="B636" s="244"/>
      <c r="C636" s="245"/>
      <c r="D636" s="235" t="s">
        <v>198</v>
      </c>
      <c r="E636" s="246" t="s">
        <v>19</v>
      </c>
      <c r="F636" s="247" t="s">
        <v>1684</v>
      </c>
      <c r="G636" s="245"/>
      <c r="H636" s="248">
        <v>3.48</v>
      </c>
      <c r="I636" s="249"/>
      <c r="J636" s="245"/>
      <c r="K636" s="245"/>
      <c r="L636" s="250"/>
      <c r="M636" s="251"/>
      <c r="N636" s="252"/>
      <c r="O636" s="252"/>
      <c r="P636" s="252"/>
      <c r="Q636" s="252"/>
      <c r="R636" s="252"/>
      <c r="S636" s="252"/>
      <c r="T636" s="253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4" t="s">
        <v>198</v>
      </c>
      <c r="AU636" s="254" t="s">
        <v>82</v>
      </c>
      <c r="AV636" s="14" t="s">
        <v>82</v>
      </c>
      <c r="AW636" s="14" t="s">
        <v>35</v>
      </c>
      <c r="AX636" s="14" t="s">
        <v>73</v>
      </c>
      <c r="AY636" s="254" t="s">
        <v>188</v>
      </c>
    </row>
    <row r="637" s="14" customFormat="1">
      <c r="A637" s="14"/>
      <c r="B637" s="244"/>
      <c r="C637" s="245"/>
      <c r="D637" s="235" t="s">
        <v>198</v>
      </c>
      <c r="E637" s="246" t="s">
        <v>19</v>
      </c>
      <c r="F637" s="247" t="s">
        <v>1685</v>
      </c>
      <c r="G637" s="245"/>
      <c r="H637" s="248">
        <v>-5.4000000000000004</v>
      </c>
      <c r="I637" s="249"/>
      <c r="J637" s="245"/>
      <c r="K637" s="245"/>
      <c r="L637" s="250"/>
      <c r="M637" s="251"/>
      <c r="N637" s="252"/>
      <c r="O637" s="252"/>
      <c r="P637" s="252"/>
      <c r="Q637" s="252"/>
      <c r="R637" s="252"/>
      <c r="S637" s="252"/>
      <c r="T637" s="253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4" t="s">
        <v>198</v>
      </c>
      <c r="AU637" s="254" t="s">
        <v>82</v>
      </c>
      <c r="AV637" s="14" t="s">
        <v>82</v>
      </c>
      <c r="AW637" s="14" t="s">
        <v>35</v>
      </c>
      <c r="AX637" s="14" t="s">
        <v>73</v>
      </c>
      <c r="AY637" s="254" t="s">
        <v>188</v>
      </c>
    </row>
    <row r="638" s="13" customFormat="1">
      <c r="A638" s="13"/>
      <c r="B638" s="233"/>
      <c r="C638" s="234"/>
      <c r="D638" s="235" t="s">
        <v>198</v>
      </c>
      <c r="E638" s="236" t="s">
        <v>19</v>
      </c>
      <c r="F638" s="237" t="s">
        <v>1686</v>
      </c>
      <c r="G638" s="234"/>
      <c r="H638" s="236" t="s">
        <v>19</v>
      </c>
      <c r="I638" s="238"/>
      <c r="J638" s="234"/>
      <c r="K638" s="234"/>
      <c r="L638" s="239"/>
      <c r="M638" s="240"/>
      <c r="N638" s="241"/>
      <c r="O638" s="241"/>
      <c r="P638" s="241"/>
      <c r="Q638" s="241"/>
      <c r="R638" s="241"/>
      <c r="S638" s="241"/>
      <c r="T638" s="242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43" t="s">
        <v>198</v>
      </c>
      <c r="AU638" s="243" t="s">
        <v>82</v>
      </c>
      <c r="AV638" s="13" t="s">
        <v>80</v>
      </c>
      <c r="AW638" s="13" t="s">
        <v>35</v>
      </c>
      <c r="AX638" s="13" t="s">
        <v>73</v>
      </c>
      <c r="AY638" s="243" t="s">
        <v>188</v>
      </c>
    </row>
    <row r="639" s="14" customFormat="1">
      <c r="A639" s="14"/>
      <c r="B639" s="244"/>
      <c r="C639" s="245"/>
      <c r="D639" s="235" t="s">
        <v>198</v>
      </c>
      <c r="E639" s="246" t="s">
        <v>19</v>
      </c>
      <c r="F639" s="247" t="s">
        <v>1687</v>
      </c>
      <c r="G639" s="245"/>
      <c r="H639" s="248">
        <v>30.07</v>
      </c>
      <c r="I639" s="249"/>
      <c r="J639" s="245"/>
      <c r="K639" s="245"/>
      <c r="L639" s="250"/>
      <c r="M639" s="251"/>
      <c r="N639" s="252"/>
      <c r="O639" s="252"/>
      <c r="P639" s="252"/>
      <c r="Q639" s="252"/>
      <c r="R639" s="252"/>
      <c r="S639" s="252"/>
      <c r="T639" s="253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4" t="s">
        <v>198</v>
      </c>
      <c r="AU639" s="254" t="s">
        <v>82</v>
      </c>
      <c r="AV639" s="14" t="s">
        <v>82</v>
      </c>
      <c r="AW639" s="14" t="s">
        <v>35</v>
      </c>
      <c r="AX639" s="14" t="s">
        <v>73</v>
      </c>
      <c r="AY639" s="254" t="s">
        <v>188</v>
      </c>
    </row>
    <row r="640" s="14" customFormat="1">
      <c r="A640" s="14"/>
      <c r="B640" s="244"/>
      <c r="C640" s="245"/>
      <c r="D640" s="235" t="s">
        <v>198</v>
      </c>
      <c r="E640" s="246" t="s">
        <v>19</v>
      </c>
      <c r="F640" s="247" t="s">
        <v>1688</v>
      </c>
      <c r="G640" s="245"/>
      <c r="H640" s="248">
        <v>3.48</v>
      </c>
      <c r="I640" s="249"/>
      <c r="J640" s="245"/>
      <c r="K640" s="245"/>
      <c r="L640" s="250"/>
      <c r="M640" s="251"/>
      <c r="N640" s="252"/>
      <c r="O640" s="252"/>
      <c r="P640" s="252"/>
      <c r="Q640" s="252"/>
      <c r="R640" s="252"/>
      <c r="S640" s="252"/>
      <c r="T640" s="253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4" t="s">
        <v>198</v>
      </c>
      <c r="AU640" s="254" t="s">
        <v>82</v>
      </c>
      <c r="AV640" s="14" t="s">
        <v>82</v>
      </c>
      <c r="AW640" s="14" t="s">
        <v>35</v>
      </c>
      <c r="AX640" s="14" t="s">
        <v>73</v>
      </c>
      <c r="AY640" s="254" t="s">
        <v>188</v>
      </c>
    </row>
    <row r="641" s="14" customFormat="1">
      <c r="A641" s="14"/>
      <c r="B641" s="244"/>
      <c r="C641" s="245"/>
      <c r="D641" s="235" t="s">
        <v>198</v>
      </c>
      <c r="E641" s="246" t="s">
        <v>19</v>
      </c>
      <c r="F641" s="247" t="s">
        <v>1689</v>
      </c>
      <c r="G641" s="245"/>
      <c r="H641" s="248">
        <v>-5.4000000000000004</v>
      </c>
      <c r="I641" s="249"/>
      <c r="J641" s="245"/>
      <c r="K641" s="245"/>
      <c r="L641" s="250"/>
      <c r="M641" s="251"/>
      <c r="N641" s="252"/>
      <c r="O641" s="252"/>
      <c r="P641" s="252"/>
      <c r="Q641" s="252"/>
      <c r="R641" s="252"/>
      <c r="S641" s="252"/>
      <c r="T641" s="253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4" t="s">
        <v>198</v>
      </c>
      <c r="AU641" s="254" t="s">
        <v>82</v>
      </c>
      <c r="AV641" s="14" t="s">
        <v>82</v>
      </c>
      <c r="AW641" s="14" t="s">
        <v>35</v>
      </c>
      <c r="AX641" s="14" t="s">
        <v>73</v>
      </c>
      <c r="AY641" s="254" t="s">
        <v>188</v>
      </c>
    </row>
    <row r="642" s="13" customFormat="1">
      <c r="A642" s="13"/>
      <c r="B642" s="233"/>
      <c r="C642" s="234"/>
      <c r="D642" s="235" t="s">
        <v>198</v>
      </c>
      <c r="E642" s="236" t="s">
        <v>19</v>
      </c>
      <c r="F642" s="237" t="s">
        <v>1690</v>
      </c>
      <c r="G642" s="234"/>
      <c r="H642" s="236" t="s">
        <v>19</v>
      </c>
      <c r="I642" s="238"/>
      <c r="J642" s="234"/>
      <c r="K642" s="234"/>
      <c r="L642" s="239"/>
      <c r="M642" s="240"/>
      <c r="N642" s="241"/>
      <c r="O642" s="241"/>
      <c r="P642" s="241"/>
      <c r="Q642" s="241"/>
      <c r="R642" s="241"/>
      <c r="S642" s="241"/>
      <c r="T642" s="242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3" t="s">
        <v>198</v>
      </c>
      <c r="AU642" s="243" t="s">
        <v>82</v>
      </c>
      <c r="AV642" s="13" t="s">
        <v>80</v>
      </c>
      <c r="AW642" s="13" t="s">
        <v>35</v>
      </c>
      <c r="AX642" s="13" t="s">
        <v>73</v>
      </c>
      <c r="AY642" s="243" t="s">
        <v>188</v>
      </c>
    </row>
    <row r="643" s="14" customFormat="1">
      <c r="A643" s="14"/>
      <c r="B643" s="244"/>
      <c r="C643" s="245"/>
      <c r="D643" s="235" t="s">
        <v>198</v>
      </c>
      <c r="E643" s="246" t="s">
        <v>19</v>
      </c>
      <c r="F643" s="247" t="s">
        <v>1691</v>
      </c>
      <c r="G643" s="245"/>
      <c r="H643" s="248">
        <v>9.0830000000000002</v>
      </c>
      <c r="I643" s="249"/>
      <c r="J643" s="245"/>
      <c r="K643" s="245"/>
      <c r="L643" s="250"/>
      <c r="M643" s="251"/>
      <c r="N643" s="252"/>
      <c r="O643" s="252"/>
      <c r="P643" s="252"/>
      <c r="Q643" s="252"/>
      <c r="R643" s="252"/>
      <c r="S643" s="252"/>
      <c r="T643" s="253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4" t="s">
        <v>198</v>
      </c>
      <c r="AU643" s="254" t="s">
        <v>82</v>
      </c>
      <c r="AV643" s="14" t="s">
        <v>82</v>
      </c>
      <c r="AW643" s="14" t="s">
        <v>35</v>
      </c>
      <c r="AX643" s="14" t="s">
        <v>73</v>
      </c>
      <c r="AY643" s="254" t="s">
        <v>188</v>
      </c>
    </row>
    <row r="644" s="14" customFormat="1">
      <c r="A644" s="14"/>
      <c r="B644" s="244"/>
      <c r="C644" s="245"/>
      <c r="D644" s="235" t="s">
        <v>198</v>
      </c>
      <c r="E644" s="246" t="s">
        <v>19</v>
      </c>
      <c r="F644" s="247" t="s">
        <v>1669</v>
      </c>
      <c r="G644" s="245"/>
      <c r="H644" s="248">
        <v>2.1000000000000001</v>
      </c>
      <c r="I644" s="249"/>
      <c r="J644" s="245"/>
      <c r="K644" s="245"/>
      <c r="L644" s="250"/>
      <c r="M644" s="251"/>
      <c r="N644" s="252"/>
      <c r="O644" s="252"/>
      <c r="P644" s="252"/>
      <c r="Q644" s="252"/>
      <c r="R644" s="252"/>
      <c r="S644" s="252"/>
      <c r="T644" s="253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4" t="s">
        <v>198</v>
      </c>
      <c r="AU644" s="254" t="s">
        <v>82</v>
      </c>
      <c r="AV644" s="14" t="s">
        <v>82</v>
      </c>
      <c r="AW644" s="14" t="s">
        <v>35</v>
      </c>
      <c r="AX644" s="14" t="s">
        <v>73</v>
      </c>
      <c r="AY644" s="254" t="s">
        <v>188</v>
      </c>
    </row>
    <row r="645" s="14" customFormat="1">
      <c r="A645" s="14"/>
      <c r="B645" s="244"/>
      <c r="C645" s="245"/>
      <c r="D645" s="235" t="s">
        <v>198</v>
      </c>
      <c r="E645" s="246" t="s">
        <v>19</v>
      </c>
      <c r="F645" s="247" t="s">
        <v>1670</v>
      </c>
      <c r="G645" s="245"/>
      <c r="H645" s="248">
        <v>-3</v>
      </c>
      <c r="I645" s="249"/>
      <c r="J645" s="245"/>
      <c r="K645" s="245"/>
      <c r="L645" s="250"/>
      <c r="M645" s="251"/>
      <c r="N645" s="252"/>
      <c r="O645" s="252"/>
      <c r="P645" s="252"/>
      <c r="Q645" s="252"/>
      <c r="R645" s="252"/>
      <c r="S645" s="252"/>
      <c r="T645" s="253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54" t="s">
        <v>198</v>
      </c>
      <c r="AU645" s="254" t="s">
        <v>82</v>
      </c>
      <c r="AV645" s="14" t="s">
        <v>82</v>
      </c>
      <c r="AW645" s="14" t="s">
        <v>35</v>
      </c>
      <c r="AX645" s="14" t="s">
        <v>73</v>
      </c>
      <c r="AY645" s="254" t="s">
        <v>188</v>
      </c>
    </row>
    <row r="646" s="13" customFormat="1">
      <c r="A646" s="13"/>
      <c r="B646" s="233"/>
      <c r="C646" s="234"/>
      <c r="D646" s="235" t="s">
        <v>198</v>
      </c>
      <c r="E646" s="236" t="s">
        <v>19</v>
      </c>
      <c r="F646" s="237" t="s">
        <v>1692</v>
      </c>
      <c r="G646" s="234"/>
      <c r="H646" s="236" t="s">
        <v>19</v>
      </c>
      <c r="I646" s="238"/>
      <c r="J646" s="234"/>
      <c r="K646" s="234"/>
      <c r="L646" s="239"/>
      <c r="M646" s="240"/>
      <c r="N646" s="241"/>
      <c r="O646" s="241"/>
      <c r="P646" s="241"/>
      <c r="Q646" s="241"/>
      <c r="R646" s="241"/>
      <c r="S646" s="241"/>
      <c r="T646" s="242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43" t="s">
        <v>198</v>
      </c>
      <c r="AU646" s="243" t="s">
        <v>82</v>
      </c>
      <c r="AV646" s="13" t="s">
        <v>80</v>
      </c>
      <c r="AW646" s="13" t="s">
        <v>35</v>
      </c>
      <c r="AX646" s="13" t="s">
        <v>73</v>
      </c>
      <c r="AY646" s="243" t="s">
        <v>188</v>
      </c>
    </row>
    <row r="647" s="14" customFormat="1">
      <c r="A647" s="14"/>
      <c r="B647" s="244"/>
      <c r="C647" s="245"/>
      <c r="D647" s="235" t="s">
        <v>198</v>
      </c>
      <c r="E647" s="246" t="s">
        <v>19</v>
      </c>
      <c r="F647" s="247" t="s">
        <v>1693</v>
      </c>
      <c r="G647" s="245"/>
      <c r="H647" s="248">
        <v>8.4939999999999998</v>
      </c>
      <c r="I647" s="249"/>
      <c r="J647" s="245"/>
      <c r="K647" s="245"/>
      <c r="L647" s="250"/>
      <c r="M647" s="251"/>
      <c r="N647" s="252"/>
      <c r="O647" s="252"/>
      <c r="P647" s="252"/>
      <c r="Q647" s="252"/>
      <c r="R647" s="252"/>
      <c r="S647" s="252"/>
      <c r="T647" s="253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4" t="s">
        <v>198</v>
      </c>
      <c r="AU647" s="254" t="s">
        <v>82</v>
      </c>
      <c r="AV647" s="14" t="s">
        <v>82</v>
      </c>
      <c r="AW647" s="14" t="s">
        <v>35</v>
      </c>
      <c r="AX647" s="14" t="s">
        <v>73</v>
      </c>
      <c r="AY647" s="254" t="s">
        <v>188</v>
      </c>
    </row>
    <row r="648" s="14" customFormat="1">
      <c r="A648" s="14"/>
      <c r="B648" s="244"/>
      <c r="C648" s="245"/>
      <c r="D648" s="235" t="s">
        <v>198</v>
      </c>
      <c r="E648" s="246" t="s">
        <v>19</v>
      </c>
      <c r="F648" s="247" t="s">
        <v>1669</v>
      </c>
      <c r="G648" s="245"/>
      <c r="H648" s="248">
        <v>2.1000000000000001</v>
      </c>
      <c r="I648" s="249"/>
      <c r="J648" s="245"/>
      <c r="K648" s="245"/>
      <c r="L648" s="250"/>
      <c r="M648" s="251"/>
      <c r="N648" s="252"/>
      <c r="O648" s="252"/>
      <c r="P648" s="252"/>
      <c r="Q648" s="252"/>
      <c r="R648" s="252"/>
      <c r="S648" s="252"/>
      <c r="T648" s="253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4" t="s">
        <v>198</v>
      </c>
      <c r="AU648" s="254" t="s">
        <v>82</v>
      </c>
      <c r="AV648" s="14" t="s">
        <v>82</v>
      </c>
      <c r="AW648" s="14" t="s">
        <v>35</v>
      </c>
      <c r="AX648" s="14" t="s">
        <v>73</v>
      </c>
      <c r="AY648" s="254" t="s">
        <v>188</v>
      </c>
    </row>
    <row r="649" s="14" customFormat="1">
      <c r="A649" s="14"/>
      <c r="B649" s="244"/>
      <c r="C649" s="245"/>
      <c r="D649" s="235" t="s">
        <v>198</v>
      </c>
      <c r="E649" s="246" t="s">
        <v>19</v>
      </c>
      <c r="F649" s="247" t="s">
        <v>1670</v>
      </c>
      <c r="G649" s="245"/>
      <c r="H649" s="248">
        <v>-3</v>
      </c>
      <c r="I649" s="249"/>
      <c r="J649" s="245"/>
      <c r="K649" s="245"/>
      <c r="L649" s="250"/>
      <c r="M649" s="251"/>
      <c r="N649" s="252"/>
      <c r="O649" s="252"/>
      <c r="P649" s="252"/>
      <c r="Q649" s="252"/>
      <c r="R649" s="252"/>
      <c r="S649" s="252"/>
      <c r="T649" s="253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4" t="s">
        <v>198</v>
      </c>
      <c r="AU649" s="254" t="s">
        <v>82</v>
      </c>
      <c r="AV649" s="14" t="s">
        <v>82</v>
      </c>
      <c r="AW649" s="14" t="s">
        <v>35</v>
      </c>
      <c r="AX649" s="14" t="s">
        <v>73</v>
      </c>
      <c r="AY649" s="254" t="s">
        <v>188</v>
      </c>
    </row>
    <row r="650" s="13" customFormat="1">
      <c r="A650" s="13"/>
      <c r="B650" s="233"/>
      <c r="C650" s="234"/>
      <c r="D650" s="235" t="s">
        <v>198</v>
      </c>
      <c r="E650" s="236" t="s">
        <v>19</v>
      </c>
      <c r="F650" s="237" t="s">
        <v>1694</v>
      </c>
      <c r="G650" s="234"/>
      <c r="H650" s="236" t="s">
        <v>19</v>
      </c>
      <c r="I650" s="238"/>
      <c r="J650" s="234"/>
      <c r="K650" s="234"/>
      <c r="L650" s="239"/>
      <c r="M650" s="240"/>
      <c r="N650" s="241"/>
      <c r="O650" s="241"/>
      <c r="P650" s="241"/>
      <c r="Q650" s="241"/>
      <c r="R650" s="241"/>
      <c r="S650" s="241"/>
      <c r="T650" s="242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43" t="s">
        <v>198</v>
      </c>
      <c r="AU650" s="243" t="s">
        <v>82</v>
      </c>
      <c r="AV650" s="13" t="s">
        <v>80</v>
      </c>
      <c r="AW650" s="13" t="s">
        <v>35</v>
      </c>
      <c r="AX650" s="13" t="s">
        <v>73</v>
      </c>
      <c r="AY650" s="243" t="s">
        <v>188</v>
      </c>
    </row>
    <row r="651" s="14" customFormat="1">
      <c r="A651" s="14"/>
      <c r="B651" s="244"/>
      <c r="C651" s="245"/>
      <c r="D651" s="235" t="s">
        <v>198</v>
      </c>
      <c r="E651" s="246" t="s">
        <v>19</v>
      </c>
      <c r="F651" s="247" t="s">
        <v>1695</v>
      </c>
      <c r="G651" s="245"/>
      <c r="H651" s="248">
        <v>9.1140000000000008</v>
      </c>
      <c r="I651" s="249"/>
      <c r="J651" s="245"/>
      <c r="K651" s="245"/>
      <c r="L651" s="250"/>
      <c r="M651" s="251"/>
      <c r="N651" s="252"/>
      <c r="O651" s="252"/>
      <c r="P651" s="252"/>
      <c r="Q651" s="252"/>
      <c r="R651" s="252"/>
      <c r="S651" s="252"/>
      <c r="T651" s="253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54" t="s">
        <v>198</v>
      </c>
      <c r="AU651" s="254" t="s">
        <v>82</v>
      </c>
      <c r="AV651" s="14" t="s">
        <v>82</v>
      </c>
      <c r="AW651" s="14" t="s">
        <v>35</v>
      </c>
      <c r="AX651" s="14" t="s">
        <v>73</v>
      </c>
      <c r="AY651" s="254" t="s">
        <v>188</v>
      </c>
    </row>
    <row r="652" s="14" customFormat="1">
      <c r="A652" s="14"/>
      <c r="B652" s="244"/>
      <c r="C652" s="245"/>
      <c r="D652" s="235" t="s">
        <v>198</v>
      </c>
      <c r="E652" s="246" t="s">
        <v>19</v>
      </c>
      <c r="F652" s="247" t="s">
        <v>1669</v>
      </c>
      <c r="G652" s="245"/>
      <c r="H652" s="248">
        <v>2.1000000000000001</v>
      </c>
      <c r="I652" s="249"/>
      <c r="J652" s="245"/>
      <c r="K652" s="245"/>
      <c r="L652" s="250"/>
      <c r="M652" s="251"/>
      <c r="N652" s="252"/>
      <c r="O652" s="252"/>
      <c r="P652" s="252"/>
      <c r="Q652" s="252"/>
      <c r="R652" s="252"/>
      <c r="S652" s="252"/>
      <c r="T652" s="253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4" t="s">
        <v>198</v>
      </c>
      <c r="AU652" s="254" t="s">
        <v>82</v>
      </c>
      <c r="AV652" s="14" t="s">
        <v>82</v>
      </c>
      <c r="AW652" s="14" t="s">
        <v>35</v>
      </c>
      <c r="AX652" s="14" t="s">
        <v>73</v>
      </c>
      <c r="AY652" s="254" t="s">
        <v>188</v>
      </c>
    </row>
    <row r="653" s="14" customFormat="1">
      <c r="A653" s="14"/>
      <c r="B653" s="244"/>
      <c r="C653" s="245"/>
      <c r="D653" s="235" t="s">
        <v>198</v>
      </c>
      <c r="E653" s="246" t="s">
        <v>19</v>
      </c>
      <c r="F653" s="247" t="s">
        <v>1670</v>
      </c>
      <c r="G653" s="245"/>
      <c r="H653" s="248">
        <v>-3</v>
      </c>
      <c r="I653" s="249"/>
      <c r="J653" s="245"/>
      <c r="K653" s="245"/>
      <c r="L653" s="250"/>
      <c r="M653" s="251"/>
      <c r="N653" s="252"/>
      <c r="O653" s="252"/>
      <c r="P653" s="252"/>
      <c r="Q653" s="252"/>
      <c r="R653" s="252"/>
      <c r="S653" s="252"/>
      <c r="T653" s="253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54" t="s">
        <v>198</v>
      </c>
      <c r="AU653" s="254" t="s">
        <v>82</v>
      </c>
      <c r="AV653" s="14" t="s">
        <v>82</v>
      </c>
      <c r="AW653" s="14" t="s">
        <v>35</v>
      </c>
      <c r="AX653" s="14" t="s">
        <v>73</v>
      </c>
      <c r="AY653" s="254" t="s">
        <v>188</v>
      </c>
    </row>
    <row r="654" s="13" customFormat="1">
      <c r="A654" s="13"/>
      <c r="B654" s="233"/>
      <c r="C654" s="234"/>
      <c r="D654" s="235" t="s">
        <v>198</v>
      </c>
      <c r="E654" s="236" t="s">
        <v>19</v>
      </c>
      <c r="F654" s="237" t="s">
        <v>1696</v>
      </c>
      <c r="G654" s="234"/>
      <c r="H654" s="236" t="s">
        <v>19</v>
      </c>
      <c r="I654" s="238"/>
      <c r="J654" s="234"/>
      <c r="K654" s="234"/>
      <c r="L654" s="239"/>
      <c r="M654" s="240"/>
      <c r="N654" s="241"/>
      <c r="O654" s="241"/>
      <c r="P654" s="241"/>
      <c r="Q654" s="241"/>
      <c r="R654" s="241"/>
      <c r="S654" s="241"/>
      <c r="T654" s="242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43" t="s">
        <v>198</v>
      </c>
      <c r="AU654" s="243" t="s">
        <v>82</v>
      </c>
      <c r="AV654" s="13" t="s">
        <v>80</v>
      </c>
      <c r="AW654" s="13" t="s">
        <v>35</v>
      </c>
      <c r="AX654" s="13" t="s">
        <v>73</v>
      </c>
      <c r="AY654" s="243" t="s">
        <v>188</v>
      </c>
    </row>
    <row r="655" s="14" customFormat="1">
      <c r="A655" s="14"/>
      <c r="B655" s="244"/>
      <c r="C655" s="245"/>
      <c r="D655" s="235" t="s">
        <v>198</v>
      </c>
      <c r="E655" s="246" t="s">
        <v>19</v>
      </c>
      <c r="F655" s="247" t="s">
        <v>1697</v>
      </c>
      <c r="G655" s="245"/>
      <c r="H655" s="248">
        <v>20.026</v>
      </c>
      <c r="I655" s="249"/>
      <c r="J655" s="245"/>
      <c r="K655" s="245"/>
      <c r="L655" s="250"/>
      <c r="M655" s="251"/>
      <c r="N655" s="252"/>
      <c r="O655" s="252"/>
      <c r="P655" s="252"/>
      <c r="Q655" s="252"/>
      <c r="R655" s="252"/>
      <c r="S655" s="252"/>
      <c r="T655" s="253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4" t="s">
        <v>198</v>
      </c>
      <c r="AU655" s="254" t="s">
        <v>82</v>
      </c>
      <c r="AV655" s="14" t="s">
        <v>82</v>
      </c>
      <c r="AW655" s="14" t="s">
        <v>35</v>
      </c>
      <c r="AX655" s="14" t="s">
        <v>73</v>
      </c>
      <c r="AY655" s="254" t="s">
        <v>188</v>
      </c>
    </row>
    <row r="656" s="14" customFormat="1">
      <c r="A656" s="14"/>
      <c r="B656" s="244"/>
      <c r="C656" s="245"/>
      <c r="D656" s="235" t="s">
        <v>198</v>
      </c>
      <c r="E656" s="246" t="s">
        <v>19</v>
      </c>
      <c r="F656" s="247" t="s">
        <v>1669</v>
      </c>
      <c r="G656" s="245"/>
      <c r="H656" s="248">
        <v>2.1000000000000001</v>
      </c>
      <c r="I656" s="249"/>
      <c r="J656" s="245"/>
      <c r="K656" s="245"/>
      <c r="L656" s="250"/>
      <c r="M656" s="251"/>
      <c r="N656" s="252"/>
      <c r="O656" s="252"/>
      <c r="P656" s="252"/>
      <c r="Q656" s="252"/>
      <c r="R656" s="252"/>
      <c r="S656" s="252"/>
      <c r="T656" s="253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4" t="s">
        <v>198</v>
      </c>
      <c r="AU656" s="254" t="s">
        <v>82</v>
      </c>
      <c r="AV656" s="14" t="s">
        <v>82</v>
      </c>
      <c r="AW656" s="14" t="s">
        <v>35</v>
      </c>
      <c r="AX656" s="14" t="s">
        <v>73</v>
      </c>
      <c r="AY656" s="254" t="s">
        <v>188</v>
      </c>
    </row>
    <row r="657" s="14" customFormat="1">
      <c r="A657" s="14"/>
      <c r="B657" s="244"/>
      <c r="C657" s="245"/>
      <c r="D657" s="235" t="s">
        <v>198</v>
      </c>
      <c r="E657" s="246" t="s">
        <v>19</v>
      </c>
      <c r="F657" s="247" t="s">
        <v>1670</v>
      </c>
      <c r="G657" s="245"/>
      <c r="H657" s="248">
        <v>-3</v>
      </c>
      <c r="I657" s="249"/>
      <c r="J657" s="245"/>
      <c r="K657" s="245"/>
      <c r="L657" s="250"/>
      <c r="M657" s="251"/>
      <c r="N657" s="252"/>
      <c r="O657" s="252"/>
      <c r="P657" s="252"/>
      <c r="Q657" s="252"/>
      <c r="R657" s="252"/>
      <c r="S657" s="252"/>
      <c r="T657" s="253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4" t="s">
        <v>198</v>
      </c>
      <c r="AU657" s="254" t="s">
        <v>82</v>
      </c>
      <c r="AV657" s="14" t="s">
        <v>82</v>
      </c>
      <c r="AW657" s="14" t="s">
        <v>35</v>
      </c>
      <c r="AX657" s="14" t="s">
        <v>73</v>
      </c>
      <c r="AY657" s="254" t="s">
        <v>188</v>
      </c>
    </row>
    <row r="658" s="15" customFormat="1">
      <c r="A658" s="15"/>
      <c r="B658" s="255"/>
      <c r="C658" s="256"/>
      <c r="D658" s="235" t="s">
        <v>198</v>
      </c>
      <c r="E658" s="257" t="s">
        <v>19</v>
      </c>
      <c r="F658" s="258" t="s">
        <v>229</v>
      </c>
      <c r="G658" s="256"/>
      <c r="H658" s="259">
        <v>299.3130000000001</v>
      </c>
      <c r="I658" s="260"/>
      <c r="J658" s="256"/>
      <c r="K658" s="256"/>
      <c r="L658" s="261"/>
      <c r="M658" s="262"/>
      <c r="N658" s="263"/>
      <c r="O658" s="263"/>
      <c r="P658" s="263"/>
      <c r="Q658" s="263"/>
      <c r="R658" s="263"/>
      <c r="S658" s="263"/>
      <c r="T658" s="264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T658" s="265" t="s">
        <v>198</v>
      </c>
      <c r="AU658" s="265" t="s">
        <v>82</v>
      </c>
      <c r="AV658" s="15" t="s">
        <v>135</v>
      </c>
      <c r="AW658" s="15" t="s">
        <v>35</v>
      </c>
      <c r="AX658" s="15" t="s">
        <v>80</v>
      </c>
      <c r="AY658" s="265" t="s">
        <v>188</v>
      </c>
    </row>
    <row r="659" s="2" customFormat="1" ht="16.5" customHeight="1">
      <c r="A659" s="40"/>
      <c r="B659" s="41"/>
      <c r="C659" s="215" t="s">
        <v>939</v>
      </c>
      <c r="D659" s="215" t="s">
        <v>190</v>
      </c>
      <c r="E659" s="216" t="s">
        <v>1704</v>
      </c>
      <c r="F659" s="217" t="s">
        <v>1705</v>
      </c>
      <c r="G659" s="218" t="s">
        <v>243</v>
      </c>
      <c r="H659" s="219">
        <v>384.19999999999999</v>
      </c>
      <c r="I659" s="220"/>
      <c r="J659" s="221">
        <f>ROUND(I659*H659,2)</f>
        <v>0</v>
      </c>
      <c r="K659" s="217" t="s">
        <v>194</v>
      </c>
      <c r="L659" s="46"/>
      <c r="M659" s="222" t="s">
        <v>19</v>
      </c>
      <c r="N659" s="223" t="s">
        <v>44</v>
      </c>
      <c r="O659" s="86"/>
      <c r="P659" s="224">
        <f>O659*H659</f>
        <v>0</v>
      </c>
      <c r="Q659" s="224">
        <v>0.1173</v>
      </c>
      <c r="R659" s="224">
        <f>Q659*H659</f>
        <v>45.066659999999999</v>
      </c>
      <c r="S659" s="224">
        <v>0</v>
      </c>
      <c r="T659" s="225">
        <f>S659*H659</f>
        <v>0</v>
      </c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R659" s="226" t="s">
        <v>135</v>
      </c>
      <c r="AT659" s="226" t="s">
        <v>190</v>
      </c>
      <c r="AU659" s="226" t="s">
        <v>82</v>
      </c>
      <c r="AY659" s="19" t="s">
        <v>188</v>
      </c>
      <c r="BE659" s="227">
        <f>IF(N659="základní",J659,0)</f>
        <v>0</v>
      </c>
      <c r="BF659" s="227">
        <f>IF(N659="snížená",J659,0)</f>
        <v>0</v>
      </c>
      <c r="BG659" s="227">
        <f>IF(N659="zákl. přenesená",J659,0)</f>
        <v>0</v>
      </c>
      <c r="BH659" s="227">
        <f>IF(N659="sníž. přenesená",J659,0)</f>
        <v>0</v>
      </c>
      <c r="BI659" s="227">
        <f>IF(N659="nulová",J659,0)</f>
        <v>0</v>
      </c>
      <c r="BJ659" s="19" t="s">
        <v>80</v>
      </c>
      <c r="BK659" s="227">
        <f>ROUND(I659*H659,2)</f>
        <v>0</v>
      </c>
      <c r="BL659" s="19" t="s">
        <v>135</v>
      </c>
      <c r="BM659" s="226" t="s">
        <v>1706</v>
      </c>
    </row>
    <row r="660" s="2" customFormat="1">
      <c r="A660" s="40"/>
      <c r="B660" s="41"/>
      <c r="C660" s="42"/>
      <c r="D660" s="228" t="s">
        <v>196</v>
      </c>
      <c r="E660" s="42"/>
      <c r="F660" s="229" t="s">
        <v>1707</v>
      </c>
      <c r="G660" s="42"/>
      <c r="H660" s="42"/>
      <c r="I660" s="230"/>
      <c r="J660" s="42"/>
      <c r="K660" s="42"/>
      <c r="L660" s="46"/>
      <c r="M660" s="231"/>
      <c r="N660" s="232"/>
      <c r="O660" s="86"/>
      <c r="P660" s="86"/>
      <c r="Q660" s="86"/>
      <c r="R660" s="86"/>
      <c r="S660" s="86"/>
      <c r="T660" s="87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T660" s="19" t="s">
        <v>196</v>
      </c>
      <c r="AU660" s="19" t="s">
        <v>82</v>
      </c>
    </row>
    <row r="661" s="13" customFormat="1">
      <c r="A661" s="13"/>
      <c r="B661" s="233"/>
      <c r="C661" s="234"/>
      <c r="D661" s="235" t="s">
        <v>198</v>
      </c>
      <c r="E661" s="236" t="s">
        <v>19</v>
      </c>
      <c r="F661" s="237" t="s">
        <v>1519</v>
      </c>
      <c r="G661" s="234"/>
      <c r="H661" s="236" t="s">
        <v>19</v>
      </c>
      <c r="I661" s="238"/>
      <c r="J661" s="234"/>
      <c r="K661" s="234"/>
      <c r="L661" s="239"/>
      <c r="M661" s="240"/>
      <c r="N661" s="241"/>
      <c r="O661" s="241"/>
      <c r="P661" s="241"/>
      <c r="Q661" s="241"/>
      <c r="R661" s="241"/>
      <c r="S661" s="241"/>
      <c r="T661" s="242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3" t="s">
        <v>198</v>
      </c>
      <c r="AU661" s="243" t="s">
        <v>82</v>
      </c>
      <c r="AV661" s="13" t="s">
        <v>80</v>
      </c>
      <c r="AW661" s="13" t="s">
        <v>35</v>
      </c>
      <c r="AX661" s="13" t="s">
        <v>73</v>
      </c>
      <c r="AY661" s="243" t="s">
        <v>188</v>
      </c>
    </row>
    <row r="662" s="13" customFormat="1">
      <c r="A662" s="13"/>
      <c r="B662" s="233"/>
      <c r="C662" s="234"/>
      <c r="D662" s="235" t="s">
        <v>198</v>
      </c>
      <c r="E662" s="236" t="s">
        <v>19</v>
      </c>
      <c r="F662" s="237" t="s">
        <v>1708</v>
      </c>
      <c r="G662" s="234"/>
      <c r="H662" s="236" t="s">
        <v>19</v>
      </c>
      <c r="I662" s="238"/>
      <c r="J662" s="234"/>
      <c r="K662" s="234"/>
      <c r="L662" s="239"/>
      <c r="M662" s="240"/>
      <c r="N662" s="241"/>
      <c r="O662" s="241"/>
      <c r="P662" s="241"/>
      <c r="Q662" s="241"/>
      <c r="R662" s="241"/>
      <c r="S662" s="241"/>
      <c r="T662" s="242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3" t="s">
        <v>198</v>
      </c>
      <c r="AU662" s="243" t="s">
        <v>82</v>
      </c>
      <c r="AV662" s="13" t="s">
        <v>80</v>
      </c>
      <c r="AW662" s="13" t="s">
        <v>35</v>
      </c>
      <c r="AX662" s="13" t="s">
        <v>73</v>
      </c>
      <c r="AY662" s="243" t="s">
        <v>188</v>
      </c>
    </row>
    <row r="663" s="14" customFormat="1">
      <c r="A663" s="14"/>
      <c r="B663" s="244"/>
      <c r="C663" s="245"/>
      <c r="D663" s="235" t="s">
        <v>198</v>
      </c>
      <c r="E663" s="246" t="s">
        <v>19</v>
      </c>
      <c r="F663" s="247" t="s">
        <v>1709</v>
      </c>
      <c r="G663" s="245"/>
      <c r="H663" s="248">
        <v>19.199999999999999</v>
      </c>
      <c r="I663" s="249"/>
      <c r="J663" s="245"/>
      <c r="K663" s="245"/>
      <c r="L663" s="250"/>
      <c r="M663" s="251"/>
      <c r="N663" s="252"/>
      <c r="O663" s="252"/>
      <c r="P663" s="252"/>
      <c r="Q663" s="252"/>
      <c r="R663" s="252"/>
      <c r="S663" s="252"/>
      <c r="T663" s="253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4" t="s">
        <v>198</v>
      </c>
      <c r="AU663" s="254" t="s">
        <v>82</v>
      </c>
      <c r="AV663" s="14" t="s">
        <v>82</v>
      </c>
      <c r="AW663" s="14" t="s">
        <v>35</v>
      </c>
      <c r="AX663" s="14" t="s">
        <v>73</v>
      </c>
      <c r="AY663" s="254" t="s">
        <v>188</v>
      </c>
    </row>
    <row r="664" s="13" customFormat="1">
      <c r="A664" s="13"/>
      <c r="B664" s="233"/>
      <c r="C664" s="234"/>
      <c r="D664" s="235" t="s">
        <v>198</v>
      </c>
      <c r="E664" s="236" t="s">
        <v>19</v>
      </c>
      <c r="F664" s="237" t="s">
        <v>1710</v>
      </c>
      <c r="G664" s="234"/>
      <c r="H664" s="236" t="s">
        <v>19</v>
      </c>
      <c r="I664" s="238"/>
      <c r="J664" s="234"/>
      <c r="K664" s="234"/>
      <c r="L664" s="239"/>
      <c r="M664" s="240"/>
      <c r="N664" s="241"/>
      <c r="O664" s="241"/>
      <c r="P664" s="241"/>
      <c r="Q664" s="241"/>
      <c r="R664" s="241"/>
      <c r="S664" s="241"/>
      <c r="T664" s="242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3" t="s">
        <v>198</v>
      </c>
      <c r="AU664" s="243" t="s">
        <v>82</v>
      </c>
      <c r="AV664" s="13" t="s">
        <v>80</v>
      </c>
      <c r="AW664" s="13" t="s">
        <v>35</v>
      </c>
      <c r="AX664" s="13" t="s">
        <v>73</v>
      </c>
      <c r="AY664" s="243" t="s">
        <v>188</v>
      </c>
    </row>
    <row r="665" s="14" customFormat="1">
      <c r="A665" s="14"/>
      <c r="B665" s="244"/>
      <c r="C665" s="245"/>
      <c r="D665" s="235" t="s">
        <v>198</v>
      </c>
      <c r="E665" s="246" t="s">
        <v>19</v>
      </c>
      <c r="F665" s="247" t="s">
        <v>1711</v>
      </c>
      <c r="G665" s="245"/>
      <c r="H665" s="248">
        <v>291.69999999999999</v>
      </c>
      <c r="I665" s="249"/>
      <c r="J665" s="245"/>
      <c r="K665" s="245"/>
      <c r="L665" s="250"/>
      <c r="M665" s="251"/>
      <c r="N665" s="252"/>
      <c r="O665" s="252"/>
      <c r="P665" s="252"/>
      <c r="Q665" s="252"/>
      <c r="R665" s="252"/>
      <c r="S665" s="252"/>
      <c r="T665" s="253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54" t="s">
        <v>198</v>
      </c>
      <c r="AU665" s="254" t="s">
        <v>82</v>
      </c>
      <c r="AV665" s="14" t="s">
        <v>82</v>
      </c>
      <c r="AW665" s="14" t="s">
        <v>35</v>
      </c>
      <c r="AX665" s="14" t="s">
        <v>73</v>
      </c>
      <c r="AY665" s="254" t="s">
        <v>188</v>
      </c>
    </row>
    <row r="666" s="13" customFormat="1">
      <c r="A666" s="13"/>
      <c r="B666" s="233"/>
      <c r="C666" s="234"/>
      <c r="D666" s="235" t="s">
        <v>198</v>
      </c>
      <c r="E666" s="236" t="s">
        <v>19</v>
      </c>
      <c r="F666" s="237" t="s">
        <v>1712</v>
      </c>
      <c r="G666" s="234"/>
      <c r="H666" s="236" t="s">
        <v>19</v>
      </c>
      <c r="I666" s="238"/>
      <c r="J666" s="234"/>
      <c r="K666" s="234"/>
      <c r="L666" s="239"/>
      <c r="M666" s="240"/>
      <c r="N666" s="241"/>
      <c r="O666" s="241"/>
      <c r="P666" s="241"/>
      <c r="Q666" s="241"/>
      <c r="R666" s="241"/>
      <c r="S666" s="241"/>
      <c r="T666" s="242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3" t="s">
        <v>198</v>
      </c>
      <c r="AU666" s="243" t="s">
        <v>82</v>
      </c>
      <c r="AV666" s="13" t="s">
        <v>80</v>
      </c>
      <c r="AW666" s="13" t="s">
        <v>35</v>
      </c>
      <c r="AX666" s="13" t="s">
        <v>73</v>
      </c>
      <c r="AY666" s="243" t="s">
        <v>188</v>
      </c>
    </row>
    <row r="667" s="14" customFormat="1">
      <c r="A667" s="14"/>
      <c r="B667" s="244"/>
      <c r="C667" s="245"/>
      <c r="D667" s="235" t="s">
        <v>198</v>
      </c>
      <c r="E667" s="246" t="s">
        <v>19</v>
      </c>
      <c r="F667" s="247" t="s">
        <v>1713</v>
      </c>
      <c r="G667" s="245"/>
      <c r="H667" s="248">
        <v>73.299999999999997</v>
      </c>
      <c r="I667" s="249"/>
      <c r="J667" s="245"/>
      <c r="K667" s="245"/>
      <c r="L667" s="250"/>
      <c r="M667" s="251"/>
      <c r="N667" s="252"/>
      <c r="O667" s="252"/>
      <c r="P667" s="252"/>
      <c r="Q667" s="252"/>
      <c r="R667" s="252"/>
      <c r="S667" s="252"/>
      <c r="T667" s="253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54" t="s">
        <v>198</v>
      </c>
      <c r="AU667" s="254" t="s">
        <v>82</v>
      </c>
      <c r="AV667" s="14" t="s">
        <v>82</v>
      </c>
      <c r="AW667" s="14" t="s">
        <v>35</v>
      </c>
      <c r="AX667" s="14" t="s">
        <v>73</v>
      </c>
      <c r="AY667" s="254" t="s">
        <v>188</v>
      </c>
    </row>
    <row r="668" s="15" customFormat="1">
      <c r="A668" s="15"/>
      <c r="B668" s="255"/>
      <c r="C668" s="256"/>
      <c r="D668" s="235" t="s">
        <v>198</v>
      </c>
      <c r="E668" s="257" t="s">
        <v>19</v>
      </c>
      <c r="F668" s="258" t="s">
        <v>229</v>
      </c>
      <c r="G668" s="256"/>
      <c r="H668" s="259">
        <v>384.19999999999999</v>
      </c>
      <c r="I668" s="260"/>
      <c r="J668" s="256"/>
      <c r="K668" s="256"/>
      <c r="L668" s="261"/>
      <c r="M668" s="262"/>
      <c r="N668" s="263"/>
      <c r="O668" s="263"/>
      <c r="P668" s="263"/>
      <c r="Q668" s="263"/>
      <c r="R668" s="263"/>
      <c r="S668" s="263"/>
      <c r="T668" s="264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T668" s="265" t="s">
        <v>198</v>
      </c>
      <c r="AU668" s="265" t="s">
        <v>82</v>
      </c>
      <c r="AV668" s="15" t="s">
        <v>135</v>
      </c>
      <c r="AW668" s="15" t="s">
        <v>35</v>
      </c>
      <c r="AX668" s="15" t="s">
        <v>80</v>
      </c>
      <c r="AY668" s="265" t="s">
        <v>188</v>
      </c>
    </row>
    <row r="669" s="2" customFormat="1" ht="24.15" customHeight="1">
      <c r="A669" s="40"/>
      <c r="B669" s="41"/>
      <c r="C669" s="215" t="s">
        <v>948</v>
      </c>
      <c r="D669" s="215" t="s">
        <v>190</v>
      </c>
      <c r="E669" s="216" t="s">
        <v>1714</v>
      </c>
      <c r="F669" s="217" t="s">
        <v>1715</v>
      </c>
      <c r="G669" s="218" t="s">
        <v>243</v>
      </c>
      <c r="H669" s="219">
        <v>1133.4000000000001</v>
      </c>
      <c r="I669" s="220"/>
      <c r="J669" s="221">
        <f>ROUND(I669*H669,2)</f>
        <v>0</v>
      </c>
      <c r="K669" s="217" t="s">
        <v>415</v>
      </c>
      <c r="L669" s="46"/>
      <c r="M669" s="222" t="s">
        <v>19</v>
      </c>
      <c r="N669" s="223" t="s">
        <v>44</v>
      </c>
      <c r="O669" s="86"/>
      <c r="P669" s="224">
        <f>O669*H669</f>
        <v>0</v>
      </c>
      <c r="Q669" s="224">
        <v>0.011730000000000001</v>
      </c>
      <c r="R669" s="224">
        <f>Q669*H669</f>
        <v>13.294782000000001</v>
      </c>
      <c r="S669" s="224">
        <v>0</v>
      </c>
      <c r="T669" s="225">
        <f>S669*H669</f>
        <v>0</v>
      </c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R669" s="226" t="s">
        <v>135</v>
      </c>
      <c r="AT669" s="226" t="s">
        <v>190</v>
      </c>
      <c r="AU669" s="226" t="s">
        <v>82</v>
      </c>
      <c r="AY669" s="19" t="s">
        <v>188</v>
      </c>
      <c r="BE669" s="227">
        <f>IF(N669="základní",J669,0)</f>
        <v>0</v>
      </c>
      <c r="BF669" s="227">
        <f>IF(N669="snížená",J669,0)</f>
        <v>0</v>
      </c>
      <c r="BG669" s="227">
        <f>IF(N669="zákl. přenesená",J669,0)</f>
        <v>0</v>
      </c>
      <c r="BH669" s="227">
        <f>IF(N669="sníž. přenesená",J669,0)</f>
        <v>0</v>
      </c>
      <c r="BI669" s="227">
        <f>IF(N669="nulová",J669,0)</f>
        <v>0</v>
      </c>
      <c r="BJ669" s="19" t="s">
        <v>80</v>
      </c>
      <c r="BK669" s="227">
        <f>ROUND(I669*H669,2)</f>
        <v>0</v>
      </c>
      <c r="BL669" s="19" t="s">
        <v>135</v>
      </c>
      <c r="BM669" s="226" t="s">
        <v>1716</v>
      </c>
    </row>
    <row r="670" s="13" customFormat="1">
      <c r="A670" s="13"/>
      <c r="B670" s="233"/>
      <c r="C670" s="234"/>
      <c r="D670" s="235" t="s">
        <v>198</v>
      </c>
      <c r="E670" s="236" t="s">
        <v>19</v>
      </c>
      <c r="F670" s="237" t="s">
        <v>1519</v>
      </c>
      <c r="G670" s="234"/>
      <c r="H670" s="236" t="s">
        <v>19</v>
      </c>
      <c r="I670" s="238"/>
      <c r="J670" s="234"/>
      <c r="K670" s="234"/>
      <c r="L670" s="239"/>
      <c r="M670" s="240"/>
      <c r="N670" s="241"/>
      <c r="O670" s="241"/>
      <c r="P670" s="241"/>
      <c r="Q670" s="241"/>
      <c r="R670" s="241"/>
      <c r="S670" s="241"/>
      <c r="T670" s="242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3" t="s">
        <v>198</v>
      </c>
      <c r="AU670" s="243" t="s">
        <v>82</v>
      </c>
      <c r="AV670" s="13" t="s">
        <v>80</v>
      </c>
      <c r="AW670" s="13" t="s">
        <v>35</v>
      </c>
      <c r="AX670" s="13" t="s">
        <v>73</v>
      </c>
      <c r="AY670" s="243" t="s">
        <v>188</v>
      </c>
    </row>
    <row r="671" s="13" customFormat="1">
      <c r="A671" s="13"/>
      <c r="B671" s="233"/>
      <c r="C671" s="234"/>
      <c r="D671" s="235" t="s">
        <v>198</v>
      </c>
      <c r="E671" s="236" t="s">
        <v>19</v>
      </c>
      <c r="F671" s="237" t="s">
        <v>1708</v>
      </c>
      <c r="G671" s="234"/>
      <c r="H671" s="236" t="s">
        <v>19</v>
      </c>
      <c r="I671" s="238"/>
      <c r="J671" s="234"/>
      <c r="K671" s="234"/>
      <c r="L671" s="239"/>
      <c r="M671" s="240"/>
      <c r="N671" s="241"/>
      <c r="O671" s="241"/>
      <c r="P671" s="241"/>
      <c r="Q671" s="241"/>
      <c r="R671" s="241"/>
      <c r="S671" s="241"/>
      <c r="T671" s="242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3" t="s">
        <v>198</v>
      </c>
      <c r="AU671" s="243" t="s">
        <v>82</v>
      </c>
      <c r="AV671" s="13" t="s">
        <v>80</v>
      </c>
      <c r="AW671" s="13" t="s">
        <v>35</v>
      </c>
      <c r="AX671" s="13" t="s">
        <v>73</v>
      </c>
      <c r="AY671" s="243" t="s">
        <v>188</v>
      </c>
    </row>
    <row r="672" s="14" customFormat="1">
      <c r="A672" s="14"/>
      <c r="B672" s="244"/>
      <c r="C672" s="245"/>
      <c r="D672" s="235" t="s">
        <v>198</v>
      </c>
      <c r="E672" s="246" t="s">
        <v>19</v>
      </c>
      <c r="F672" s="247" t="s">
        <v>1717</v>
      </c>
      <c r="G672" s="245"/>
      <c r="H672" s="248">
        <v>38.399999999999999</v>
      </c>
      <c r="I672" s="249"/>
      <c r="J672" s="245"/>
      <c r="K672" s="245"/>
      <c r="L672" s="250"/>
      <c r="M672" s="251"/>
      <c r="N672" s="252"/>
      <c r="O672" s="252"/>
      <c r="P672" s="252"/>
      <c r="Q672" s="252"/>
      <c r="R672" s="252"/>
      <c r="S672" s="252"/>
      <c r="T672" s="253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4" t="s">
        <v>198</v>
      </c>
      <c r="AU672" s="254" t="s">
        <v>82</v>
      </c>
      <c r="AV672" s="14" t="s">
        <v>82</v>
      </c>
      <c r="AW672" s="14" t="s">
        <v>35</v>
      </c>
      <c r="AX672" s="14" t="s">
        <v>73</v>
      </c>
      <c r="AY672" s="254" t="s">
        <v>188</v>
      </c>
    </row>
    <row r="673" s="13" customFormat="1">
      <c r="A673" s="13"/>
      <c r="B673" s="233"/>
      <c r="C673" s="234"/>
      <c r="D673" s="235" t="s">
        <v>198</v>
      </c>
      <c r="E673" s="236" t="s">
        <v>19</v>
      </c>
      <c r="F673" s="237" t="s">
        <v>1710</v>
      </c>
      <c r="G673" s="234"/>
      <c r="H673" s="236" t="s">
        <v>19</v>
      </c>
      <c r="I673" s="238"/>
      <c r="J673" s="234"/>
      <c r="K673" s="234"/>
      <c r="L673" s="239"/>
      <c r="M673" s="240"/>
      <c r="N673" s="241"/>
      <c r="O673" s="241"/>
      <c r="P673" s="241"/>
      <c r="Q673" s="241"/>
      <c r="R673" s="241"/>
      <c r="S673" s="241"/>
      <c r="T673" s="242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43" t="s">
        <v>198</v>
      </c>
      <c r="AU673" s="243" t="s">
        <v>82</v>
      </c>
      <c r="AV673" s="13" t="s">
        <v>80</v>
      </c>
      <c r="AW673" s="13" t="s">
        <v>35</v>
      </c>
      <c r="AX673" s="13" t="s">
        <v>73</v>
      </c>
      <c r="AY673" s="243" t="s">
        <v>188</v>
      </c>
    </row>
    <row r="674" s="14" customFormat="1">
      <c r="A674" s="14"/>
      <c r="B674" s="244"/>
      <c r="C674" s="245"/>
      <c r="D674" s="235" t="s">
        <v>198</v>
      </c>
      <c r="E674" s="246" t="s">
        <v>19</v>
      </c>
      <c r="F674" s="247" t="s">
        <v>1718</v>
      </c>
      <c r="G674" s="245"/>
      <c r="H674" s="248">
        <v>875.10000000000002</v>
      </c>
      <c r="I674" s="249"/>
      <c r="J674" s="245"/>
      <c r="K674" s="245"/>
      <c r="L674" s="250"/>
      <c r="M674" s="251"/>
      <c r="N674" s="252"/>
      <c r="O674" s="252"/>
      <c r="P674" s="252"/>
      <c r="Q674" s="252"/>
      <c r="R674" s="252"/>
      <c r="S674" s="252"/>
      <c r="T674" s="253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4" t="s">
        <v>198</v>
      </c>
      <c r="AU674" s="254" t="s">
        <v>82</v>
      </c>
      <c r="AV674" s="14" t="s">
        <v>82</v>
      </c>
      <c r="AW674" s="14" t="s">
        <v>35</v>
      </c>
      <c r="AX674" s="14" t="s">
        <v>73</v>
      </c>
      <c r="AY674" s="254" t="s">
        <v>188</v>
      </c>
    </row>
    <row r="675" s="13" customFormat="1">
      <c r="A675" s="13"/>
      <c r="B675" s="233"/>
      <c r="C675" s="234"/>
      <c r="D675" s="235" t="s">
        <v>198</v>
      </c>
      <c r="E675" s="236" t="s">
        <v>19</v>
      </c>
      <c r="F675" s="237" t="s">
        <v>1712</v>
      </c>
      <c r="G675" s="234"/>
      <c r="H675" s="236" t="s">
        <v>19</v>
      </c>
      <c r="I675" s="238"/>
      <c r="J675" s="234"/>
      <c r="K675" s="234"/>
      <c r="L675" s="239"/>
      <c r="M675" s="240"/>
      <c r="N675" s="241"/>
      <c r="O675" s="241"/>
      <c r="P675" s="241"/>
      <c r="Q675" s="241"/>
      <c r="R675" s="241"/>
      <c r="S675" s="241"/>
      <c r="T675" s="242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3" t="s">
        <v>198</v>
      </c>
      <c r="AU675" s="243" t="s">
        <v>82</v>
      </c>
      <c r="AV675" s="13" t="s">
        <v>80</v>
      </c>
      <c r="AW675" s="13" t="s">
        <v>35</v>
      </c>
      <c r="AX675" s="13" t="s">
        <v>73</v>
      </c>
      <c r="AY675" s="243" t="s">
        <v>188</v>
      </c>
    </row>
    <row r="676" s="14" customFormat="1">
      <c r="A676" s="14"/>
      <c r="B676" s="244"/>
      <c r="C676" s="245"/>
      <c r="D676" s="235" t="s">
        <v>198</v>
      </c>
      <c r="E676" s="246" t="s">
        <v>19</v>
      </c>
      <c r="F676" s="247" t="s">
        <v>1719</v>
      </c>
      <c r="G676" s="245"/>
      <c r="H676" s="248">
        <v>219.90000000000001</v>
      </c>
      <c r="I676" s="249"/>
      <c r="J676" s="245"/>
      <c r="K676" s="245"/>
      <c r="L676" s="250"/>
      <c r="M676" s="251"/>
      <c r="N676" s="252"/>
      <c r="O676" s="252"/>
      <c r="P676" s="252"/>
      <c r="Q676" s="252"/>
      <c r="R676" s="252"/>
      <c r="S676" s="252"/>
      <c r="T676" s="253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54" t="s">
        <v>198</v>
      </c>
      <c r="AU676" s="254" t="s">
        <v>82</v>
      </c>
      <c r="AV676" s="14" t="s">
        <v>82</v>
      </c>
      <c r="AW676" s="14" t="s">
        <v>35</v>
      </c>
      <c r="AX676" s="14" t="s">
        <v>73</v>
      </c>
      <c r="AY676" s="254" t="s">
        <v>188</v>
      </c>
    </row>
    <row r="677" s="15" customFormat="1">
      <c r="A677" s="15"/>
      <c r="B677" s="255"/>
      <c r="C677" s="256"/>
      <c r="D677" s="235" t="s">
        <v>198</v>
      </c>
      <c r="E677" s="257" t="s">
        <v>19</v>
      </c>
      <c r="F677" s="258" t="s">
        <v>229</v>
      </c>
      <c r="G677" s="256"/>
      <c r="H677" s="259">
        <v>1133.4000000000001</v>
      </c>
      <c r="I677" s="260"/>
      <c r="J677" s="256"/>
      <c r="K677" s="256"/>
      <c r="L677" s="261"/>
      <c r="M677" s="262"/>
      <c r="N677" s="263"/>
      <c r="O677" s="263"/>
      <c r="P677" s="263"/>
      <c r="Q677" s="263"/>
      <c r="R677" s="263"/>
      <c r="S677" s="263"/>
      <c r="T677" s="264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T677" s="265" t="s">
        <v>198</v>
      </c>
      <c r="AU677" s="265" t="s">
        <v>82</v>
      </c>
      <c r="AV677" s="15" t="s">
        <v>135</v>
      </c>
      <c r="AW677" s="15" t="s">
        <v>35</v>
      </c>
      <c r="AX677" s="15" t="s">
        <v>80</v>
      </c>
      <c r="AY677" s="265" t="s">
        <v>188</v>
      </c>
    </row>
    <row r="678" s="2" customFormat="1" ht="16.5" customHeight="1">
      <c r="A678" s="40"/>
      <c r="B678" s="41"/>
      <c r="C678" s="215" t="s">
        <v>953</v>
      </c>
      <c r="D678" s="215" t="s">
        <v>190</v>
      </c>
      <c r="E678" s="216" t="s">
        <v>1192</v>
      </c>
      <c r="F678" s="217" t="s">
        <v>1193</v>
      </c>
      <c r="G678" s="218" t="s">
        <v>243</v>
      </c>
      <c r="H678" s="219">
        <v>17.43</v>
      </c>
      <c r="I678" s="220"/>
      <c r="J678" s="221">
        <f>ROUND(I678*H678,2)</f>
        <v>0</v>
      </c>
      <c r="K678" s="217" t="s">
        <v>415</v>
      </c>
      <c r="L678" s="46"/>
      <c r="M678" s="222" t="s">
        <v>19</v>
      </c>
      <c r="N678" s="223" t="s">
        <v>44</v>
      </c>
      <c r="O678" s="86"/>
      <c r="P678" s="224">
        <f>O678*H678</f>
        <v>0</v>
      </c>
      <c r="Q678" s="224">
        <v>0.010200000000000001</v>
      </c>
      <c r="R678" s="224">
        <f>Q678*H678</f>
        <v>0.177786</v>
      </c>
      <c r="S678" s="224">
        <v>0</v>
      </c>
      <c r="T678" s="225">
        <f>S678*H678</f>
        <v>0</v>
      </c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R678" s="226" t="s">
        <v>135</v>
      </c>
      <c r="AT678" s="226" t="s">
        <v>190</v>
      </c>
      <c r="AU678" s="226" t="s">
        <v>82</v>
      </c>
      <c r="AY678" s="19" t="s">
        <v>188</v>
      </c>
      <c r="BE678" s="227">
        <f>IF(N678="základní",J678,0)</f>
        <v>0</v>
      </c>
      <c r="BF678" s="227">
        <f>IF(N678="snížená",J678,0)</f>
        <v>0</v>
      </c>
      <c r="BG678" s="227">
        <f>IF(N678="zákl. přenesená",J678,0)</f>
        <v>0</v>
      </c>
      <c r="BH678" s="227">
        <f>IF(N678="sníž. přenesená",J678,0)</f>
        <v>0</v>
      </c>
      <c r="BI678" s="227">
        <f>IF(N678="nulová",J678,0)</f>
        <v>0</v>
      </c>
      <c r="BJ678" s="19" t="s">
        <v>80</v>
      </c>
      <c r="BK678" s="227">
        <f>ROUND(I678*H678,2)</f>
        <v>0</v>
      </c>
      <c r="BL678" s="19" t="s">
        <v>135</v>
      </c>
      <c r="BM678" s="226" t="s">
        <v>1720</v>
      </c>
    </row>
    <row r="679" s="13" customFormat="1">
      <c r="A679" s="13"/>
      <c r="B679" s="233"/>
      <c r="C679" s="234"/>
      <c r="D679" s="235" t="s">
        <v>198</v>
      </c>
      <c r="E679" s="236" t="s">
        <v>19</v>
      </c>
      <c r="F679" s="237" t="s">
        <v>1721</v>
      </c>
      <c r="G679" s="234"/>
      <c r="H679" s="236" t="s">
        <v>19</v>
      </c>
      <c r="I679" s="238"/>
      <c r="J679" s="234"/>
      <c r="K679" s="234"/>
      <c r="L679" s="239"/>
      <c r="M679" s="240"/>
      <c r="N679" s="241"/>
      <c r="O679" s="241"/>
      <c r="P679" s="241"/>
      <c r="Q679" s="241"/>
      <c r="R679" s="241"/>
      <c r="S679" s="241"/>
      <c r="T679" s="242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43" t="s">
        <v>198</v>
      </c>
      <c r="AU679" s="243" t="s">
        <v>82</v>
      </c>
      <c r="AV679" s="13" t="s">
        <v>80</v>
      </c>
      <c r="AW679" s="13" t="s">
        <v>35</v>
      </c>
      <c r="AX679" s="13" t="s">
        <v>73</v>
      </c>
      <c r="AY679" s="243" t="s">
        <v>188</v>
      </c>
    </row>
    <row r="680" s="13" customFormat="1">
      <c r="A680" s="13"/>
      <c r="B680" s="233"/>
      <c r="C680" s="234"/>
      <c r="D680" s="235" t="s">
        <v>198</v>
      </c>
      <c r="E680" s="236" t="s">
        <v>19</v>
      </c>
      <c r="F680" s="237" t="s">
        <v>1630</v>
      </c>
      <c r="G680" s="234"/>
      <c r="H680" s="236" t="s">
        <v>19</v>
      </c>
      <c r="I680" s="238"/>
      <c r="J680" s="234"/>
      <c r="K680" s="234"/>
      <c r="L680" s="239"/>
      <c r="M680" s="240"/>
      <c r="N680" s="241"/>
      <c r="O680" s="241"/>
      <c r="P680" s="241"/>
      <c r="Q680" s="241"/>
      <c r="R680" s="241"/>
      <c r="S680" s="241"/>
      <c r="T680" s="242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43" t="s">
        <v>198</v>
      </c>
      <c r="AU680" s="243" t="s">
        <v>82</v>
      </c>
      <c r="AV680" s="13" t="s">
        <v>80</v>
      </c>
      <c r="AW680" s="13" t="s">
        <v>35</v>
      </c>
      <c r="AX680" s="13" t="s">
        <v>73</v>
      </c>
      <c r="AY680" s="243" t="s">
        <v>188</v>
      </c>
    </row>
    <row r="681" s="14" customFormat="1">
      <c r="A681" s="14"/>
      <c r="B681" s="244"/>
      <c r="C681" s="245"/>
      <c r="D681" s="235" t="s">
        <v>198</v>
      </c>
      <c r="E681" s="246" t="s">
        <v>19</v>
      </c>
      <c r="F681" s="247" t="s">
        <v>1722</v>
      </c>
      <c r="G681" s="245"/>
      <c r="H681" s="248">
        <v>3.54</v>
      </c>
      <c r="I681" s="249"/>
      <c r="J681" s="245"/>
      <c r="K681" s="245"/>
      <c r="L681" s="250"/>
      <c r="M681" s="251"/>
      <c r="N681" s="252"/>
      <c r="O681" s="252"/>
      <c r="P681" s="252"/>
      <c r="Q681" s="252"/>
      <c r="R681" s="252"/>
      <c r="S681" s="252"/>
      <c r="T681" s="253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54" t="s">
        <v>198</v>
      </c>
      <c r="AU681" s="254" t="s">
        <v>82</v>
      </c>
      <c r="AV681" s="14" t="s">
        <v>82</v>
      </c>
      <c r="AW681" s="14" t="s">
        <v>35</v>
      </c>
      <c r="AX681" s="14" t="s">
        <v>73</v>
      </c>
      <c r="AY681" s="254" t="s">
        <v>188</v>
      </c>
    </row>
    <row r="682" s="14" customFormat="1">
      <c r="A682" s="14"/>
      <c r="B682" s="244"/>
      <c r="C682" s="245"/>
      <c r="D682" s="235" t="s">
        <v>198</v>
      </c>
      <c r="E682" s="246" t="s">
        <v>19</v>
      </c>
      <c r="F682" s="247" t="s">
        <v>1723</v>
      </c>
      <c r="G682" s="245"/>
      <c r="H682" s="248">
        <v>1.9470000000000001</v>
      </c>
      <c r="I682" s="249"/>
      <c r="J682" s="245"/>
      <c r="K682" s="245"/>
      <c r="L682" s="250"/>
      <c r="M682" s="251"/>
      <c r="N682" s="252"/>
      <c r="O682" s="252"/>
      <c r="P682" s="252"/>
      <c r="Q682" s="252"/>
      <c r="R682" s="252"/>
      <c r="S682" s="252"/>
      <c r="T682" s="253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54" t="s">
        <v>198</v>
      </c>
      <c r="AU682" s="254" t="s">
        <v>82</v>
      </c>
      <c r="AV682" s="14" t="s">
        <v>82</v>
      </c>
      <c r="AW682" s="14" t="s">
        <v>35</v>
      </c>
      <c r="AX682" s="14" t="s">
        <v>73</v>
      </c>
      <c r="AY682" s="254" t="s">
        <v>188</v>
      </c>
    </row>
    <row r="683" s="14" customFormat="1">
      <c r="A683" s="14"/>
      <c r="B683" s="244"/>
      <c r="C683" s="245"/>
      <c r="D683" s="235" t="s">
        <v>198</v>
      </c>
      <c r="E683" s="246" t="s">
        <v>19</v>
      </c>
      <c r="F683" s="247" t="s">
        <v>1722</v>
      </c>
      <c r="G683" s="245"/>
      <c r="H683" s="248">
        <v>3.54</v>
      </c>
      <c r="I683" s="249"/>
      <c r="J683" s="245"/>
      <c r="K683" s="245"/>
      <c r="L683" s="250"/>
      <c r="M683" s="251"/>
      <c r="N683" s="252"/>
      <c r="O683" s="252"/>
      <c r="P683" s="252"/>
      <c r="Q683" s="252"/>
      <c r="R683" s="252"/>
      <c r="S683" s="252"/>
      <c r="T683" s="253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54" t="s">
        <v>198</v>
      </c>
      <c r="AU683" s="254" t="s">
        <v>82</v>
      </c>
      <c r="AV683" s="14" t="s">
        <v>82</v>
      </c>
      <c r="AW683" s="14" t="s">
        <v>35</v>
      </c>
      <c r="AX683" s="14" t="s">
        <v>73</v>
      </c>
      <c r="AY683" s="254" t="s">
        <v>188</v>
      </c>
    </row>
    <row r="684" s="14" customFormat="1">
      <c r="A684" s="14"/>
      <c r="B684" s="244"/>
      <c r="C684" s="245"/>
      <c r="D684" s="235" t="s">
        <v>198</v>
      </c>
      <c r="E684" s="246" t="s">
        <v>19</v>
      </c>
      <c r="F684" s="247" t="s">
        <v>1723</v>
      </c>
      <c r="G684" s="245"/>
      <c r="H684" s="248">
        <v>1.9470000000000001</v>
      </c>
      <c r="I684" s="249"/>
      <c r="J684" s="245"/>
      <c r="K684" s="245"/>
      <c r="L684" s="250"/>
      <c r="M684" s="251"/>
      <c r="N684" s="252"/>
      <c r="O684" s="252"/>
      <c r="P684" s="252"/>
      <c r="Q684" s="252"/>
      <c r="R684" s="252"/>
      <c r="S684" s="252"/>
      <c r="T684" s="253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4" t="s">
        <v>198</v>
      </c>
      <c r="AU684" s="254" t="s">
        <v>82</v>
      </c>
      <c r="AV684" s="14" t="s">
        <v>82</v>
      </c>
      <c r="AW684" s="14" t="s">
        <v>35</v>
      </c>
      <c r="AX684" s="14" t="s">
        <v>73</v>
      </c>
      <c r="AY684" s="254" t="s">
        <v>188</v>
      </c>
    </row>
    <row r="685" s="14" customFormat="1">
      <c r="A685" s="14"/>
      <c r="B685" s="244"/>
      <c r="C685" s="245"/>
      <c r="D685" s="235" t="s">
        <v>198</v>
      </c>
      <c r="E685" s="246" t="s">
        <v>19</v>
      </c>
      <c r="F685" s="247" t="s">
        <v>1724</v>
      </c>
      <c r="G685" s="245"/>
      <c r="H685" s="248">
        <v>3.2280000000000002</v>
      </c>
      <c r="I685" s="249"/>
      <c r="J685" s="245"/>
      <c r="K685" s="245"/>
      <c r="L685" s="250"/>
      <c r="M685" s="251"/>
      <c r="N685" s="252"/>
      <c r="O685" s="252"/>
      <c r="P685" s="252"/>
      <c r="Q685" s="252"/>
      <c r="R685" s="252"/>
      <c r="S685" s="252"/>
      <c r="T685" s="253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4" t="s">
        <v>198</v>
      </c>
      <c r="AU685" s="254" t="s">
        <v>82</v>
      </c>
      <c r="AV685" s="14" t="s">
        <v>82</v>
      </c>
      <c r="AW685" s="14" t="s">
        <v>35</v>
      </c>
      <c r="AX685" s="14" t="s">
        <v>73</v>
      </c>
      <c r="AY685" s="254" t="s">
        <v>188</v>
      </c>
    </row>
    <row r="686" s="14" customFormat="1">
      <c r="A686" s="14"/>
      <c r="B686" s="244"/>
      <c r="C686" s="245"/>
      <c r="D686" s="235" t="s">
        <v>198</v>
      </c>
      <c r="E686" s="246" t="s">
        <v>19</v>
      </c>
      <c r="F686" s="247" t="s">
        <v>1724</v>
      </c>
      <c r="G686" s="245"/>
      <c r="H686" s="248">
        <v>3.2280000000000002</v>
      </c>
      <c r="I686" s="249"/>
      <c r="J686" s="245"/>
      <c r="K686" s="245"/>
      <c r="L686" s="250"/>
      <c r="M686" s="251"/>
      <c r="N686" s="252"/>
      <c r="O686" s="252"/>
      <c r="P686" s="252"/>
      <c r="Q686" s="252"/>
      <c r="R686" s="252"/>
      <c r="S686" s="252"/>
      <c r="T686" s="253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4" t="s">
        <v>198</v>
      </c>
      <c r="AU686" s="254" t="s">
        <v>82</v>
      </c>
      <c r="AV686" s="14" t="s">
        <v>82</v>
      </c>
      <c r="AW686" s="14" t="s">
        <v>35</v>
      </c>
      <c r="AX686" s="14" t="s">
        <v>73</v>
      </c>
      <c r="AY686" s="254" t="s">
        <v>188</v>
      </c>
    </row>
    <row r="687" s="15" customFormat="1">
      <c r="A687" s="15"/>
      <c r="B687" s="255"/>
      <c r="C687" s="256"/>
      <c r="D687" s="235" t="s">
        <v>198</v>
      </c>
      <c r="E687" s="257" t="s">
        <v>19</v>
      </c>
      <c r="F687" s="258" t="s">
        <v>229</v>
      </c>
      <c r="G687" s="256"/>
      <c r="H687" s="259">
        <v>17.43</v>
      </c>
      <c r="I687" s="260"/>
      <c r="J687" s="256"/>
      <c r="K687" s="256"/>
      <c r="L687" s="261"/>
      <c r="M687" s="262"/>
      <c r="N687" s="263"/>
      <c r="O687" s="263"/>
      <c r="P687" s="263"/>
      <c r="Q687" s="263"/>
      <c r="R687" s="263"/>
      <c r="S687" s="263"/>
      <c r="T687" s="264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T687" s="265" t="s">
        <v>198</v>
      </c>
      <c r="AU687" s="265" t="s">
        <v>82</v>
      </c>
      <c r="AV687" s="15" t="s">
        <v>135</v>
      </c>
      <c r="AW687" s="15" t="s">
        <v>35</v>
      </c>
      <c r="AX687" s="15" t="s">
        <v>80</v>
      </c>
      <c r="AY687" s="265" t="s">
        <v>188</v>
      </c>
    </row>
    <row r="688" s="2" customFormat="1" ht="16.5" customHeight="1">
      <c r="A688" s="40"/>
      <c r="B688" s="41"/>
      <c r="C688" s="215" t="s">
        <v>967</v>
      </c>
      <c r="D688" s="215" t="s">
        <v>190</v>
      </c>
      <c r="E688" s="216" t="s">
        <v>1206</v>
      </c>
      <c r="F688" s="217" t="s">
        <v>1207</v>
      </c>
      <c r="G688" s="218" t="s">
        <v>243</v>
      </c>
      <c r="H688" s="219">
        <v>17.43</v>
      </c>
      <c r="I688" s="220"/>
      <c r="J688" s="221">
        <f>ROUND(I688*H688,2)</f>
        <v>0</v>
      </c>
      <c r="K688" s="217" t="s">
        <v>415</v>
      </c>
      <c r="L688" s="46"/>
      <c r="M688" s="222" t="s">
        <v>19</v>
      </c>
      <c r="N688" s="223" t="s">
        <v>44</v>
      </c>
      <c r="O688" s="86"/>
      <c r="P688" s="224">
        <f>O688*H688</f>
        <v>0</v>
      </c>
      <c r="Q688" s="224">
        <v>0.001</v>
      </c>
      <c r="R688" s="224">
        <f>Q688*H688</f>
        <v>0.017430000000000001</v>
      </c>
      <c r="S688" s="224">
        <v>0</v>
      </c>
      <c r="T688" s="225">
        <f>S688*H688</f>
        <v>0</v>
      </c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R688" s="226" t="s">
        <v>135</v>
      </c>
      <c r="AT688" s="226" t="s">
        <v>190</v>
      </c>
      <c r="AU688" s="226" t="s">
        <v>82</v>
      </c>
      <c r="AY688" s="19" t="s">
        <v>188</v>
      </c>
      <c r="BE688" s="227">
        <f>IF(N688="základní",J688,0)</f>
        <v>0</v>
      </c>
      <c r="BF688" s="227">
        <f>IF(N688="snížená",J688,0)</f>
        <v>0</v>
      </c>
      <c r="BG688" s="227">
        <f>IF(N688="zákl. přenesená",J688,0)</f>
        <v>0</v>
      </c>
      <c r="BH688" s="227">
        <f>IF(N688="sníž. přenesená",J688,0)</f>
        <v>0</v>
      </c>
      <c r="BI688" s="227">
        <f>IF(N688="nulová",J688,0)</f>
        <v>0</v>
      </c>
      <c r="BJ688" s="19" t="s">
        <v>80</v>
      </c>
      <c r="BK688" s="227">
        <f>ROUND(I688*H688,2)</f>
        <v>0</v>
      </c>
      <c r="BL688" s="19" t="s">
        <v>135</v>
      </c>
      <c r="BM688" s="226" t="s">
        <v>1725</v>
      </c>
    </row>
    <row r="689" s="13" customFormat="1">
      <c r="A689" s="13"/>
      <c r="B689" s="233"/>
      <c r="C689" s="234"/>
      <c r="D689" s="235" t="s">
        <v>198</v>
      </c>
      <c r="E689" s="236" t="s">
        <v>19</v>
      </c>
      <c r="F689" s="237" t="s">
        <v>1721</v>
      </c>
      <c r="G689" s="234"/>
      <c r="H689" s="236" t="s">
        <v>19</v>
      </c>
      <c r="I689" s="238"/>
      <c r="J689" s="234"/>
      <c r="K689" s="234"/>
      <c r="L689" s="239"/>
      <c r="M689" s="240"/>
      <c r="N689" s="241"/>
      <c r="O689" s="241"/>
      <c r="P689" s="241"/>
      <c r="Q689" s="241"/>
      <c r="R689" s="241"/>
      <c r="S689" s="241"/>
      <c r="T689" s="242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3" t="s">
        <v>198</v>
      </c>
      <c r="AU689" s="243" t="s">
        <v>82</v>
      </c>
      <c r="AV689" s="13" t="s">
        <v>80</v>
      </c>
      <c r="AW689" s="13" t="s">
        <v>35</v>
      </c>
      <c r="AX689" s="13" t="s">
        <v>73</v>
      </c>
      <c r="AY689" s="243" t="s">
        <v>188</v>
      </c>
    </row>
    <row r="690" s="13" customFormat="1">
      <c r="A690" s="13"/>
      <c r="B690" s="233"/>
      <c r="C690" s="234"/>
      <c r="D690" s="235" t="s">
        <v>198</v>
      </c>
      <c r="E690" s="236" t="s">
        <v>19</v>
      </c>
      <c r="F690" s="237" t="s">
        <v>1630</v>
      </c>
      <c r="G690" s="234"/>
      <c r="H690" s="236" t="s">
        <v>19</v>
      </c>
      <c r="I690" s="238"/>
      <c r="J690" s="234"/>
      <c r="K690" s="234"/>
      <c r="L690" s="239"/>
      <c r="M690" s="240"/>
      <c r="N690" s="241"/>
      <c r="O690" s="241"/>
      <c r="P690" s="241"/>
      <c r="Q690" s="241"/>
      <c r="R690" s="241"/>
      <c r="S690" s="241"/>
      <c r="T690" s="242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43" t="s">
        <v>198</v>
      </c>
      <c r="AU690" s="243" t="s">
        <v>82</v>
      </c>
      <c r="AV690" s="13" t="s">
        <v>80</v>
      </c>
      <c r="AW690" s="13" t="s">
        <v>35</v>
      </c>
      <c r="AX690" s="13" t="s">
        <v>73</v>
      </c>
      <c r="AY690" s="243" t="s">
        <v>188</v>
      </c>
    </row>
    <row r="691" s="14" customFormat="1">
      <c r="A691" s="14"/>
      <c r="B691" s="244"/>
      <c r="C691" s="245"/>
      <c r="D691" s="235" t="s">
        <v>198</v>
      </c>
      <c r="E691" s="246" t="s">
        <v>19</v>
      </c>
      <c r="F691" s="247" t="s">
        <v>1722</v>
      </c>
      <c r="G691" s="245"/>
      <c r="H691" s="248">
        <v>3.54</v>
      </c>
      <c r="I691" s="249"/>
      <c r="J691" s="245"/>
      <c r="K691" s="245"/>
      <c r="L691" s="250"/>
      <c r="M691" s="251"/>
      <c r="N691" s="252"/>
      <c r="O691" s="252"/>
      <c r="P691" s="252"/>
      <c r="Q691" s="252"/>
      <c r="R691" s="252"/>
      <c r="S691" s="252"/>
      <c r="T691" s="253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4" t="s">
        <v>198</v>
      </c>
      <c r="AU691" s="254" t="s">
        <v>82</v>
      </c>
      <c r="AV691" s="14" t="s">
        <v>82</v>
      </c>
      <c r="AW691" s="14" t="s">
        <v>35</v>
      </c>
      <c r="AX691" s="14" t="s">
        <v>73</v>
      </c>
      <c r="AY691" s="254" t="s">
        <v>188</v>
      </c>
    </row>
    <row r="692" s="14" customFormat="1">
      <c r="A692" s="14"/>
      <c r="B692" s="244"/>
      <c r="C692" s="245"/>
      <c r="D692" s="235" t="s">
        <v>198</v>
      </c>
      <c r="E692" s="246" t="s">
        <v>19</v>
      </c>
      <c r="F692" s="247" t="s">
        <v>1723</v>
      </c>
      <c r="G692" s="245"/>
      <c r="H692" s="248">
        <v>1.9470000000000001</v>
      </c>
      <c r="I692" s="249"/>
      <c r="J692" s="245"/>
      <c r="K692" s="245"/>
      <c r="L692" s="250"/>
      <c r="M692" s="251"/>
      <c r="N692" s="252"/>
      <c r="O692" s="252"/>
      <c r="P692" s="252"/>
      <c r="Q692" s="252"/>
      <c r="R692" s="252"/>
      <c r="S692" s="252"/>
      <c r="T692" s="253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4" t="s">
        <v>198</v>
      </c>
      <c r="AU692" s="254" t="s">
        <v>82</v>
      </c>
      <c r="AV692" s="14" t="s">
        <v>82</v>
      </c>
      <c r="AW692" s="14" t="s">
        <v>35</v>
      </c>
      <c r="AX692" s="14" t="s">
        <v>73</v>
      </c>
      <c r="AY692" s="254" t="s">
        <v>188</v>
      </c>
    </row>
    <row r="693" s="14" customFormat="1">
      <c r="A693" s="14"/>
      <c r="B693" s="244"/>
      <c r="C693" s="245"/>
      <c r="D693" s="235" t="s">
        <v>198</v>
      </c>
      <c r="E693" s="246" t="s">
        <v>19</v>
      </c>
      <c r="F693" s="247" t="s">
        <v>1722</v>
      </c>
      <c r="G693" s="245"/>
      <c r="H693" s="248">
        <v>3.54</v>
      </c>
      <c r="I693" s="249"/>
      <c r="J693" s="245"/>
      <c r="K693" s="245"/>
      <c r="L693" s="250"/>
      <c r="M693" s="251"/>
      <c r="N693" s="252"/>
      <c r="O693" s="252"/>
      <c r="P693" s="252"/>
      <c r="Q693" s="252"/>
      <c r="R693" s="252"/>
      <c r="S693" s="252"/>
      <c r="T693" s="253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4" t="s">
        <v>198</v>
      </c>
      <c r="AU693" s="254" t="s">
        <v>82</v>
      </c>
      <c r="AV693" s="14" t="s">
        <v>82</v>
      </c>
      <c r="AW693" s="14" t="s">
        <v>35</v>
      </c>
      <c r="AX693" s="14" t="s">
        <v>73</v>
      </c>
      <c r="AY693" s="254" t="s">
        <v>188</v>
      </c>
    </row>
    <row r="694" s="14" customFormat="1">
      <c r="A694" s="14"/>
      <c r="B694" s="244"/>
      <c r="C694" s="245"/>
      <c r="D694" s="235" t="s">
        <v>198</v>
      </c>
      <c r="E694" s="246" t="s">
        <v>19</v>
      </c>
      <c r="F694" s="247" t="s">
        <v>1723</v>
      </c>
      <c r="G694" s="245"/>
      <c r="H694" s="248">
        <v>1.9470000000000001</v>
      </c>
      <c r="I694" s="249"/>
      <c r="J694" s="245"/>
      <c r="K694" s="245"/>
      <c r="L694" s="250"/>
      <c r="M694" s="251"/>
      <c r="N694" s="252"/>
      <c r="O694" s="252"/>
      <c r="P694" s="252"/>
      <c r="Q694" s="252"/>
      <c r="R694" s="252"/>
      <c r="S694" s="252"/>
      <c r="T694" s="253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54" t="s">
        <v>198</v>
      </c>
      <c r="AU694" s="254" t="s">
        <v>82</v>
      </c>
      <c r="AV694" s="14" t="s">
        <v>82</v>
      </c>
      <c r="AW694" s="14" t="s">
        <v>35</v>
      </c>
      <c r="AX694" s="14" t="s">
        <v>73</v>
      </c>
      <c r="AY694" s="254" t="s">
        <v>188</v>
      </c>
    </row>
    <row r="695" s="14" customFormat="1">
      <c r="A695" s="14"/>
      <c r="B695" s="244"/>
      <c r="C695" s="245"/>
      <c r="D695" s="235" t="s">
        <v>198</v>
      </c>
      <c r="E695" s="246" t="s">
        <v>19</v>
      </c>
      <c r="F695" s="247" t="s">
        <v>1724</v>
      </c>
      <c r="G695" s="245"/>
      <c r="H695" s="248">
        <v>3.2280000000000002</v>
      </c>
      <c r="I695" s="249"/>
      <c r="J695" s="245"/>
      <c r="K695" s="245"/>
      <c r="L695" s="250"/>
      <c r="M695" s="251"/>
      <c r="N695" s="252"/>
      <c r="O695" s="252"/>
      <c r="P695" s="252"/>
      <c r="Q695" s="252"/>
      <c r="R695" s="252"/>
      <c r="S695" s="252"/>
      <c r="T695" s="253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4" t="s">
        <v>198</v>
      </c>
      <c r="AU695" s="254" t="s">
        <v>82</v>
      </c>
      <c r="AV695" s="14" t="s">
        <v>82</v>
      </c>
      <c r="AW695" s="14" t="s">
        <v>35</v>
      </c>
      <c r="AX695" s="14" t="s">
        <v>73</v>
      </c>
      <c r="AY695" s="254" t="s">
        <v>188</v>
      </c>
    </row>
    <row r="696" s="14" customFormat="1">
      <c r="A696" s="14"/>
      <c r="B696" s="244"/>
      <c r="C696" s="245"/>
      <c r="D696" s="235" t="s">
        <v>198</v>
      </c>
      <c r="E696" s="246" t="s">
        <v>19</v>
      </c>
      <c r="F696" s="247" t="s">
        <v>1724</v>
      </c>
      <c r="G696" s="245"/>
      <c r="H696" s="248">
        <v>3.2280000000000002</v>
      </c>
      <c r="I696" s="249"/>
      <c r="J696" s="245"/>
      <c r="K696" s="245"/>
      <c r="L696" s="250"/>
      <c r="M696" s="251"/>
      <c r="N696" s="252"/>
      <c r="O696" s="252"/>
      <c r="P696" s="252"/>
      <c r="Q696" s="252"/>
      <c r="R696" s="252"/>
      <c r="S696" s="252"/>
      <c r="T696" s="253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54" t="s">
        <v>198</v>
      </c>
      <c r="AU696" s="254" t="s">
        <v>82</v>
      </c>
      <c r="AV696" s="14" t="s">
        <v>82</v>
      </c>
      <c r="AW696" s="14" t="s">
        <v>35</v>
      </c>
      <c r="AX696" s="14" t="s">
        <v>73</v>
      </c>
      <c r="AY696" s="254" t="s">
        <v>188</v>
      </c>
    </row>
    <row r="697" s="15" customFormat="1">
      <c r="A697" s="15"/>
      <c r="B697" s="255"/>
      <c r="C697" s="256"/>
      <c r="D697" s="235" t="s">
        <v>198</v>
      </c>
      <c r="E697" s="257" t="s">
        <v>19</v>
      </c>
      <c r="F697" s="258" t="s">
        <v>229</v>
      </c>
      <c r="G697" s="256"/>
      <c r="H697" s="259">
        <v>17.43</v>
      </c>
      <c r="I697" s="260"/>
      <c r="J697" s="256"/>
      <c r="K697" s="256"/>
      <c r="L697" s="261"/>
      <c r="M697" s="262"/>
      <c r="N697" s="263"/>
      <c r="O697" s="263"/>
      <c r="P697" s="263"/>
      <c r="Q697" s="263"/>
      <c r="R697" s="263"/>
      <c r="S697" s="263"/>
      <c r="T697" s="264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T697" s="265" t="s">
        <v>198</v>
      </c>
      <c r="AU697" s="265" t="s">
        <v>82</v>
      </c>
      <c r="AV697" s="15" t="s">
        <v>135</v>
      </c>
      <c r="AW697" s="15" t="s">
        <v>35</v>
      </c>
      <c r="AX697" s="15" t="s">
        <v>80</v>
      </c>
      <c r="AY697" s="265" t="s">
        <v>188</v>
      </c>
    </row>
    <row r="698" s="2" customFormat="1" ht="16.5" customHeight="1">
      <c r="A698" s="40"/>
      <c r="B698" s="41"/>
      <c r="C698" s="215" t="s">
        <v>972</v>
      </c>
      <c r="D698" s="215" t="s">
        <v>190</v>
      </c>
      <c r="E698" s="216" t="s">
        <v>1726</v>
      </c>
      <c r="F698" s="217" t="s">
        <v>1727</v>
      </c>
      <c r="G698" s="218" t="s">
        <v>243</v>
      </c>
      <c r="H698" s="219">
        <v>397.5</v>
      </c>
      <c r="I698" s="220"/>
      <c r="J698" s="221">
        <f>ROUND(I698*H698,2)</f>
        <v>0</v>
      </c>
      <c r="K698" s="217" t="s">
        <v>194</v>
      </c>
      <c r="L698" s="46"/>
      <c r="M698" s="222" t="s">
        <v>19</v>
      </c>
      <c r="N698" s="223" t="s">
        <v>44</v>
      </c>
      <c r="O698" s="86"/>
      <c r="P698" s="224">
        <f>O698*H698</f>
        <v>0</v>
      </c>
      <c r="Q698" s="224">
        <v>0.00012999999999999999</v>
      </c>
      <c r="R698" s="224">
        <f>Q698*H698</f>
        <v>0.051674999999999999</v>
      </c>
      <c r="S698" s="224">
        <v>0</v>
      </c>
      <c r="T698" s="225">
        <f>S698*H698</f>
        <v>0</v>
      </c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R698" s="226" t="s">
        <v>135</v>
      </c>
      <c r="AT698" s="226" t="s">
        <v>190</v>
      </c>
      <c r="AU698" s="226" t="s">
        <v>82</v>
      </c>
      <c r="AY698" s="19" t="s">
        <v>188</v>
      </c>
      <c r="BE698" s="227">
        <f>IF(N698="základní",J698,0)</f>
        <v>0</v>
      </c>
      <c r="BF698" s="227">
        <f>IF(N698="snížená",J698,0)</f>
        <v>0</v>
      </c>
      <c r="BG698" s="227">
        <f>IF(N698="zákl. přenesená",J698,0)</f>
        <v>0</v>
      </c>
      <c r="BH698" s="227">
        <f>IF(N698="sníž. přenesená",J698,0)</f>
        <v>0</v>
      </c>
      <c r="BI698" s="227">
        <f>IF(N698="nulová",J698,0)</f>
        <v>0</v>
      </c>
      <c r="BJ698" s="19" t="s">
        <v>80</v>
      </c>
      <c r="BK698" s="227">
        <f>ROUND(I698*H698,2)</f>
        <v>0</v>
      </c>
      <c r="BL698" s="19" t="s">
        <v>135</v>
      </c>
      <c r="BM698" s="226" t="s">
        <v>1728</v>
      </c>
    </row>
    <row r="699" s="2" customFormat="1">
      <c r="A699" s="40"/>
      <c r="B699" s="41"/>
      <c r="C699" s="42"/>
      <c r="D699" s="228" t="s">
        <v>196</v>
      </c>
      <c r="E699" s="42"/>
      <c r="F699" s="229" t="s">
        <v>1729</v>
      </c>
      <c r="G699" s="42"/>
      <c r="H699" s="42"/>
      <c r="I699" s="230"/>
      <c r="J699" s="42"/>
      <c r="K699" s="42"/>
      <c r="L699" s="46"/>
      <c r="M699" s="231"/>
      <c r="N699" s="232"/>
      <c r="O699" s="86"/>
      <c r="P699" s="86"/>
      <c r="Q699" s="86"/>
      <c r="R699" s="86"/>
      <c r="S699" s="86"/>
      <c r="T699" s="87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T699" s="19" t="s">
        <v>196</v>
      </c>
      <c r="AU699" s="19" t="s">
        <v>82</v>
      </c>
    </row>
    <row r="700" s="13" customFormat="1">
      <c r="A700" s="13"/>
      <c r="B700" s="233"/>
      <c r="C700" s="234"/>
      <c r="D700" s="235" t="s">
        <v>198</v>
      </c>
      <c r="E700" s="236" t="s">
        <v>19</v>
      </c>
      <c r="F700" s="237" t="s">
        <v>1519</v>
      </c>
      <c r="G700" s="234"/>
      <c r="H700" s="236" t="s">
        <v>19</v>
      </c>
      <c r="I700" s="238"/>
      <c r="J700" s="234"/>
      <c r="K700" s="234"/>
      <c r="L700" s="239"/>
      <c r="M700" s="240"/>
      <c r="N700" s="241"/>
      <c r="O700" s="241"/>
      <c r="P700" s="241"/>
      <c r="Q700" s="241"/>
      <c r="R700" s="241"/>
      <c r="S700" s="241"/>
      <c r="T700" s="242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43" t="s">
        <v>198</v>
      </c>
      <c r="AU700" s="243" t="s">
        <v>82</v>
      </c>
      <c r="AV700" s="13" t="s">
        <v>80</v>
      </c>
      <c r="AW700" s="13" t="s">
        <v>35</v>
      </c>
      <c r="AX700" s="13" t="s">
        <v>73</v>
      </c>
      <c r="AY700" s="243" t="s">
        <v>188</v>
      </c>
    </row>
    <row r="701" s="14" customFormat="1">
      <c r="A701" s="14"/>
      <c r="B701" s="244"/>
      <c r="C701" s="245"/>
      <c r="D701" s="235" t="s">
        <v>198</v>
      </c>
      <c r="E701" s="246" t="s">
        <v>19</v>
      </c>
      <c r="F701" s="247" t="s">
        <v>1730</v>
      </c>
      <c r="G701" s="245"/>
      <c r="H701" s="248">
        <v>397.5</v>
      </c>
      <c r="I701" s="249"/>
      <c r="J701" s="245"/>
      <c r="K701" s="245"/>
      <c r="L701" s="250"/>
      <c r="M701" s="251"/>
      <c r="N701" s="252"/>
      <c r="O701" s="252"/>
      <c r="P701" s="252"/>
      <c r="Q701" s="252"/>
      <c r="R701" s="252"/>
      <c r="S701" s="252"/>
      <c r="T701" s="253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4" t="s">
        <v>198</v>
      </c>
      <c r="AU701" s="254" t="s">
        <v>82</v>
      </c>
      <c r="AV701" s="14" t="s">
        <v>82</v>
      </c>
      <c r="AW701" s="14" t="s">
        <v>35</v>
      </c>
      <c r="AX701" s="14" t="s">
        <v>73</v>
      </c>
      <c r="AY701" s="254" t="s">
        <v>188</v>
      </c>
    </row>
    <row r="702" s="15" customFormat="1">
      <c r="A702" s="15"/>
      <c r="B702" s="255"/>
      <c r="C702" s="256"/>
      <c r="D702" s="235" t="s">
        <v>198</v>
      </c>
      <c r="E702" s="257" t="s">
        <v>19</v>
      </c>
      <c r="F702" s="258" t="s">
        <v>229</v>
      </c>
      <c r="G702" s="256"/>
      <c r="H702" s="259">
        <v>397.5</v>
      </c>
      <c r="I702" s="260"/>
      <c r="J702" s="256"/>
      <c r="K702" s="256"/>
      <c r="L702" s="261"/>
      <c r="M702" s="262"/>
      <c r="N702" s="263"/>
      <c r="O702" s="263"/>
      <c r="P702" s="263"/>
      <c r="Q702" s="263"/>
      <c r="R702" s="263"/>
      <c r="S702" s="263"/>
      <c r="T702" s="264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T702" s="265" t="s">
        <v>198</v>
      </c>
      <c r="AU702" s="265" t="s">
        <v>82</v>
      </c>
      <c r="AV702" s="15" t="s">
        <v>135</v>
      </c>
      <c r="AW702" s="15" t="s">
        <v>35</v>
      </c>
      <c r="AX702" s="15" t="s">
        <v>80</v>
      </c>
      <c r="AY702" s="265" t="s">
        <v>188</v>
      </c>
    </row>
    <row r="703" s="2" customFormat="1" ht="24.15" customHeight="1">
      <c r="A703" s="40"/>
      <c r="B703" s="41"/>
      <c r="C703" s="215" t="s">
        <v>979</v>
      </c>
      <c r="D703" s="215" t="s">
        <v>190</v>
      </c>
      <c r="E703" s="216" t="s">
        <v>1731</v>
      </c>
      <c r="F703" s="217" t="s">
        <v>1732</v>
      </c>
      <c r="G703" s="218" t="s">
        <v>501</v>
      </c>
      <c r="H703" s="219">
        <v>346.755</v>
      </c>
      <c r="I703" s="220"/>
      <c r="J703" s="221">
        <f>ROUND(I703*H703,2)</f>
        <v>0</v>
      </c>
      <c r="K703" s="217" t="s">
        <v>194</v>
      </c>
      <c r="L703" s="46"/>
      <c r="M703" s="222" t="s">
        <v>19</v>
      </c>
      <c r="N703" s="223" t="s">
        <v>44</v>
      </c>
      <c r="O703" s="86"/>
      <c r="P703" s="224">
        <f>O703*H703</f>
        <v>0</v>
      </c>
      <c r="Q703" s="224">
        <v>2.0000000000000002E-05</v>
      </c>
      <c r="R703" s="224">
        <f>Q703*H703</f>
        <v>0.0069351000000000005</v>
      </c>
      <c r="S703" s="224">
        <v>0</v>
      </c>
      <c r="T703" s="225">
        <f>S703*H703</f>
        <v>0</v>
      </c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R703" s="226" t="s">
        <v>135</v>
      </c>
      <c r="AT703" s="226" t="s">
        <v>190</v>
      </c>
      <c r="AU703" s="226" t="s">
        <v>82</v>
      </c>
      <c r="AY703" s="19" t="s">
        <v>188</v>
      </c>
      <c r="BE703" s="227">
        <f>IF(N703="základní",J703,0)</f>
        <v>0</v>
      </c>
      <c r="BF703" s="227">
        <f>IF(N703="snížená",J703,0)</f>
        <v>0</v>
      </c>
      <c r="BG703" s="227">
        <f>IF(N703="zákl. přenesená",J703,0)</f>
        <v>0</v>
      </c>
      <c r="BH703" s="227">
        <f>IF(N703="sníž. přenesená",J703,0)</f>
        <v>0</v>
      </c>
      <c r="BI703" s="227">
        <f>IF(N703="nulová",J703,0)</f>
        <v>0</v>
      </c>
      <c r="BJ703" s="19" t="s">
        <v>80</v>
      </c>
      <c r="BK703" s="227">
        <f>ROUND(I703*H703,2)</f>
        <v>0</v>
      </c>
      <c r="BL703" s="19" t="s">
        <v>135</v>
      </c>
      <c r="BM703" s="226" t="s">
        <v>1733</v>
      </c>
    </row>
    <row r="704" s="2" customFormat="1">
      <c r="A704" s="40"/>
      <c r="B704" s="41"/>
      <c r="C704" s="42"/>
      <c r="D704" s="228" t="s">
        <v>196</v>
      </c>
      <c r="E704" s="42"/>
      <c r="F704" s="229" t="s">
        <v>1734</v>
      </c>
      <c r="G704" s="42"/>
      <c r="H704" s="42"/>
      <c r="I704" s="230"/>
      <c r="J704" s="42"/>
      <c r="K704" s="42"/>
      <c r="L704" s="46"/>
      <c r="M704" s="231"/>
      <c r="N704" s="232"/>
      <c r="O704" s="86"/>
      <c r="P704" s="86"/>
      <c r="Q704" s="86"/>
      <c r="R704" s="86"/>
      <c r="S704" s="86"/>
      <c r="T704" s="87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T704" s="19" t="s">
        <v>196</v>
      </c>
      <c r="AU704" s="19" t="s">
        <v>82</v>
      </c>
    </row>
    <row r="705" s="13" customFormat="1">
      <c r="A705" s="13"/>
      <c r="B705" s="233"/>
      <c r="C705" s="234"/>
      <c r="D705" s="235" t="s">
        <v>198</v>
      </c>
      <c r="E705" s="236" t="s">
        <v>19</v>
      </c>
      <c r="F705" s="237" t="s">
        <v>1519</v>
      </c>
      <c r="G705" s="234"/>
      <c r="H705" s="236" t="s">
        <v>19</v>
      </c>
      <c r="I705" s="238"/>
      <c r="J705" s="234"/>
      <c r="K705" s="234"/>
      <c r="L705" s="239"/>
      <c r="M705" s="240"/>
      <c r="N705" s="241"/>
      <c r="O705" s="241"/>
      <c r="P705" s="241"/>
      <c r="Q705" s="241"/>
      <c r="R705" s="241"/>
      <c r="S705" s="241"/>
      <c r="T705" s="242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3" t="s">
        <v>198</v>
      </c>
      <c r="AU705" s="243" t="s">
        <v>82</v>
      </c>
      <c r="AV705" s="13" t="s">
        <v>80</v>
      </c>
      <c r="AW705" s="13" t="s">
        <v>35</v>
      </c>
      <c r="AX705" s="13" t="s">
        <v>73</v>
      </c>
      <c r="AY705" s="243" t="s">
        <v>188</v>
      </c>
    </row>
    <row r="706" s="13" customFormat="1">
      <c r="A706" s="13"/>
      <c r="B706" s="233"/>
      <c r="C706" s="234"/>
      <c r="D706" s="235" t="s">
        <v>198</v>
      </c>
      <c r="E706" s="236" t="s">
        <v>19</v>
      </c>
      <c r="F706" s="237" t="s">
        <v>1646</v>
      </c>
      <c r="G706" s="234"/>
      <c r="H706" s="236" t="s">
        <v>19</v>
      </c>
      <c r="I706" s="238"/>
      <c r="J706" s="234"/>
      <c r="K706" s="234"/>
      <c r="L706" s="239"/>
      <c r="M706" s="240"/>
      <c r="N706" s="241"/>
      <c r="O706" s="241"/>
      <c r="P706" s="241"/>
      <c r="Q706" s="241"/>
      <c r="R706" s="241"/>
      <c r="S706" s="241"/>
      <c r="T706" s="242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3" t="s">
        <v>198</v>
      </c>
      <c r="AU706" s="243" t="s">
        <v>82</v>
      </c>
      <c r="AV706" s="13" t="s">
        <v>80</v>
      </c>
      <c r="AW706" s="13" t="s">
        <v>35</v>
      </c>
      <c r="AX706" s="13" t="s">
        <v>73</v>
      </c>
      <c r="AY706" s="243" t="s">
        <v>188</v>
      </c>
    </row>
    <row r="707" s="14" customFormat="1">
      <c r="A707" s="14"/>
      <c r="B707" s="244"/>
      <c r="C707" s="245"/>
      <c r="D707" s="235" t="s">
        <v>198</v>
      </c>
      <c r="E707" s="246" t="s">
        <v>19</v>
      </c>
      <c r="F707" s="247" t="s">
        <v>1735</v>
      </c>
      <c r="G707" s="245"/>
      <c r="H707" s="248">
        <v>74.105000000000004</v>
      </c>
      <c r="I707" s="249"/>
      <c r="J707" s="245"/>
      <c r="K707" s="245"/>
      <c r="L707" s="250"/>
      <c r="M707" s="251"/>
      <c r="N707" s="252"/>
      <c r="O707" s="252"/>
      <c r="P707" s="252"/>
      <c r="Q707" s="252"/>
      <c r="R707" s="252"/>
      <c r="S707" s="252"/>
      <c r="T707" s="253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4" t="s">
        <v>198</v>
      </c>
      <c r="AU707" s="254" t="s">
        <v>82</v>
      </c>
      <c r="AV707" s="14" t="s">
        <v>82</v>
      </c>
      <c r="AW707" s="14" t="s">
        <v>35</v>
      </c>
      <c r="AX707" s="14" t="s">
        <v>73</v>
      </c>
      <c r="AY707" s="254" t="s">
        <v>188</v>
      </c>
    </row>
    <row r="708" s="13" customFormat="1">
      <c r="A708" s="13"/>
      <c r="B708" s="233"/>
      <c r="C708" s="234"/>
      <c r="D708" s="235" t="s">
        <v>198</v>
      </c>
      <c r="E708" s="236" t="s">
        <v>19</v>
      </c>
      <c r="F708" s="237" t="s">
        <v>1657</v>
      </c>
      <c r="G708" s="234"/>
      <c r="H708" s="236" t="s">
        <v>19</v>
      </c>
      <c r="I708" s="238"/>
      <c r="J708" s="234"/>
      <c r="K708" s="234"/>
      <c r="L708" s="239"/>
      <c r="M708" s="240"/>
      <c r="N708" s="241"/>
      <c r="O708" s="241"/>
      <c r="P708" s="241"/>
      <c r="Q708" s="241"/>
      <c r="R708" s="241"/>
      <c r="S708" s="241"/>
      <c r="T708" s="242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43" t="s">
        <v>198</v>
      </c>
      <c r="AU708" s="243" t="s">
        <v>82</v>
      </c>
      <c r="AV708" s="13" t="s">
        <v>80</v>
      </c>
      <c r="AW708" s="13" t="s">
        <v>35</v>
      </c>
      <c r="AX708" s="13" t="s">
        <v>73</v>
      </c>
      <c r="AY708" s="243" t="s">
        <v>188</v>
      </c>
    </row>
    <row r="709" s="14" customFormat="1">
      <c r="A709" s="14"/>
      <c r="B709" s="244"/>
      <c r="C709" s="245"/>
      <c r="D709" s="235" t="s">
        <v>198</v>
      </c>
      <c r="E709" s="246" t="s">
        <v>19</v>
      </c>
      <c r="F709" s="247" t="s">
        <v>1736</v>
      </c>
      <c r="G709" s="245"/>
      <c r="H709" s="248">
        <v>19.555</v>
      </c>
      <c r="I709" s="249"/>
      <c r="J709" s="245"/>
      <c r="K709" s="245"/>
      <c r="L709" s="250"/>
      <c r="M709" s="251"/>
      <c r="N709" s="252"/>
      <c r="O709" s="252"/>
      <c r="P709" s="252"/>
      <c r="Q709" s="252"/>
      <c r="R709" s="252"/>
      <c r="S709" s="252"/>
      <c r="T709" s="253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4" t="s">
        <v>198</v>
      </c>
      <c r="AU709" s="254" t="s">
        <v>82</v>
      </c>
      <c r="AV709" s="14" t="s">
        <v>82</v>
      </c>
      <c r="AW709" s="14" t="s">
        <v>35</v>
      </c>
      <c r="AX709" s="14" t="s">
        <v>73</v>
      </c>
      <c r="AY709" s="254" t="s">
        <v>188</v>
      </c>
    </row>
    <row r="710" s="13" customFormat="1">
      <c r="A710" s="13"/>
      <c r="B710" s="233"/>
      <c r="C710" s="234"/>
      <c r="D710" s="235" t="s">
        <v>198</v>
      </c>
      <c r="E710" s="236" t="s">
        <v>19</v>
      </c>
      <c r="F710" s="237" t="s">
        <v>1661</v>
      </c>
      <c r="G710" s="234"/>
      <c r="H710" s="236" t="s">
        <v>19</v>
      </c>
      <c r="I710" s="238"/>
      <c r="J710" s="234"/>
      <c r="K710" s="234"/>
      <c r="L710" s="239"/>
      <c r="M710" s="240"/>
      <c r="N710" s="241"/>
      <c r="O710" s="241"/>
      <c r="P710" s="241"/>
      <c r="Q710" s="241"/>
      <c r="R710" s="241"/>
      <c r="S710" s="241"/>
      <c r="T710" s="242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43" t="s">
        <v>198</v>
      </c>
      <c r="AU710" s="243" t="s">
        <v>82</v>
      </c>
      <c r="AV710" s="13" t="s">
        <v>80</v>
      </c>
      <c r="AW710" s="13" t="s">
        <v>35</v>
      </c>
      <c r="AX710" s="13" t="s">
        <v>73</v>
      </c>
      <c r="AY710" s="243" t="s">
        <v>188</v>
      </c>
    </row>
    <row r="711" s="14" customFormat="1">
      <c r="A711" s="14"/>
      <c r="B711" s="244"/>
      <c r="C711" s="245"/>
      <c r="D711" s="235" t="s">
        <v>198</v>
      </c>
      <c r="E711" s="246" t="s">
        <v>19</v>
      </c>
      <c r="F711" s="247" t="s">
        <v>1737</v>
      </c>
      <c r="G711" s="245"/>
      <c r="H711" s="248">
        <v>20.024999999999999</v>
      </c>
      <c r="I711" s="249"/>
      <c r="J711" s="245"/>
      <c r="K711" s="245"/>
      <c r="L711" s="250"/>
      <c r="M711" s="251"/>
      <c r="N711" s="252"/>
      <c r="O711" s="252"/>
      <c r="P711" s="252"/>
      <c r="Q711" s="252"/>
      <c r="R711" s="252"/>
      <c r="S711" s="252"/>
      <c r="T711" s="253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4" t="s">
        <v>198</v>
      </c>
      <c r="AU711" s="254" t="s">
        <v>82</v>
      </c>
      <c r="AV711" s="14" t="s">
        <v>82</v>
      </c>
      <c r="AW711" s="14" t="s">
        <v>35</v>
      </c>
      <c r="AX711" s="14" t="s">
        <v>73</v>
      </c>
      <c r="AY711" s="254" t="s">
        <v>188</v>
      </c>
    </row>
    <row r="712" s="13" customFormat="1">
      <c r="A712" s="13"/>
      <c r="B712" s="233"/>
      <c r="C712" s="234"/>
      <c r="D712" s="235" t="s">
        <v>198</v>
      </c>
      <c r="E712" s="236" t="s">
        <v>19</v>
      </c>
      <c r="F712" s="237" t="s">
        <v>1665</v>
      </c>
      <c r="G712" s="234"/>
      <c r="H712" s="236" t="s">
        <v>19</v>
      </c>
      <c r="I712" s="238"/>
      <c r="J712" s="234"/>
      <c r="K712" s="234"/>
      <c r="L712" s="239"/>
      <c r="M712" s="240"/>
      <c r="N712" s="241"/>
      <c r="O712" s="241"/>
      <c r="P712" s="241"/>
      <c r="Q712" s="241"/>
      <c r="R712" s="241"/>
      <c r="S712" s="241"/>
      <c r="T712" s="242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3" t="s">
        <v>198</v>
      </c>
      <c r="AU712" s="243" t="s">
        <v>82</v>
      </c>
      <c r="AV712" s="13" t="s">
        <v>80</v>
      </c>
      <c r="AW712" s="13" t="s">
        <v>35</v>
      </c>
      <c r="AX712" s="13" t="s">
        <v>73</v>
      </c>
      <c r="AY712" s="243" t="s">
        <v>188</v>
      </c>
    </row>
    <row r="713" s="14" customFormat="1">
      <c r="A713" s="14"/>
      <c r="B713" s="244"/>
      <c r="C713" s="245"/>
      <c r="D713" s="235" t="s">
        <v>198</v>
      </c>
      <c r="E713" s="246" t="s">
        <v>19</v>
      </c>
      <c r="F713" s="247" t="s">
        <v>1738</v>
      </c>
      <c r="G713" s="245"/>
      <c r="H713" s="248">
        <v>20.010000000000002</v>
      </c>
      <c r="I713" s="249"/>
      <c r="J713" s="245"/>
      <c r="K713" s="245"/>
      <c r="L713" s="250"/>
      <c r="M713" s="251"/>
      <c r="N713" s="252"/>
      <c r="O713" s="252"/>
      <c r="P713" s="252"/>
      <c r="Q713" s="252"/>
      <c r="R713" s="252"/>
      <c r="S713" s="252"/>
      <c r="T713" s="253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4" t="s">
        <v>198</v>
      </c>
      <c r="AU713" s="254" t="s">
        <v>82</v>
      </c>
      <c r="AV713" s="14" t="s">
        <v>82</v>
      </c>
      <c r="AW713" s="14" t="s">
        <v>35</v>
      </c>
      <c r="AX713" s="14" t="s">
        <v>73</v>
      </c>
      <c r="AY713" s="254" t="s">
        <v>188</v>
      </c>
    </row>
    <row r="714" s="13" customFormat="1">
      <c r="A714" s="13"/>
      <c r="B714" s="233"/>
      <c r="C714" s="234"/>
      <c r="D714" s="235" t="s">
        <v>198</v>
      </c>
      <c r="E714" s="236" t="s">
        <v>19</v>
      </c>
      <c r="F714" s="237" t="s">
        <v>1667</v>
      </c>
      <c r="G714" s="234"/>
      <c r="H714" s="236" t="s">
        <v>19</v>
      </c>
      <c r="I714" s="238"/>
      <c r="J714" s="234"/>
      <c r="K714" s="234"/>
      <c r="L714" s="239"/>
      <c r="M714" s="240"/>
      <c r="N714" s="241"/>
      <c r="O714" s="241"/>
      <c r="P714" s="241"/>
      <c r="Q714" s="241"/>
      <c r="R714" s="241"/>
      <c r="S714" s="241"/>
      <c r="T714" s="242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43" t="s">
        <v>198</v>
      </c>
      <c r="AU714" s="243" t="s">
        <v>82</v>
      </c>
      <c r="AV714" s="13" t="s">
        <v>80</v>
      </c>
      <c r="AW714" s="13" t="s">
        <v>35</v>
      </c>
      <c r="AX714" s="13" t="s">
        <v>73</v>
      </c>
      <c r="AY714" s="243" t="s">
        <v>188</v>
      </c>
    </row>
    <row r="715" s="14" customFormat="1">
      <c r="A715" s="14"/>
      <c r="B715" s="244"/>
      <c r="C715" s="245"/>
      <c r="D715" s="235" t="s">
        <v>198</v>
      </c>
      <c r="E715" s="246" t="s">
        <v>19</v>
      </c>
      <c r="F715" s="247" t="s">
        <v>1739</v>
      </c>
      <c r="G715" s="245"/>
      <c r="H715" s="248">
        <v>15.52</v>
      </c>
      <c r="I715" s="249"/>
      <c r="J715" s="245"/>
      <c r="K715" s="245"/>
      <c r="L715" s="250"/>
      <c r="M715" s="251"/>
      <c r="N715" s="252"/>
      <c r="O715" s="252"/>
      <c r="P715" s="252"/>
      <c r="Q715" s="252"/>
      <c r="R715" s="252"/>
      <c r="S715" s="252"/>
      <c r="T715" s="253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4" t="s">
        <v>198</v>
      </c>
      <c r="AU715" s="254" t="s">
        <v>82</v>
      </c>
      <c r="AV715" s="14" t="s">
        <v>82</v>
      </c>
      <c r="AW715" s="14" t="s">
        <v>35</v>
      </c>
      <c r="AX715" s="14" t="s">
        <v>73</v>
      </c>
      <c r="AY715" s="254" t="s">
        <v>188</v>
      </c>
    </row>
    <row r="716" s="13" customFormat="1">
      <c r="A716" s="13"/>
      <c r="B716" s="233"/>
      <c r="C716" s="234"/>
      <c r="D716" s="235" t="s">
        <v>198</v>
      </c>
      <c r="E716" s="236" t="s">
        <v>19</v>
      </c>
      <c r="F716" s="237" t="s">
        <v>1671</v>
      </c>
      <c r="G716" s="234"/>
      <c r="H716" s="236" t="s">
        <v>19</v>
      </c>
      <c r="I716" s="238"/>
      <c r="J716" s="234"/>
      <c r="K716" s="234"/>
      <c r="L716" s="239"/>
      <c r="M716" s="240"/>
      <c r="N716" s="241"/>
      <c r="O716" s="241"/>
      <c r="P716" s="241"/>
      <c r="Q716" s="241"/>
      <c r="R716" s="241"/>
      <c r="S716" s="241"/>
      <c r="T716" s="242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3" t="s">
        <v>198</v>
      </c>
      <c r="AU716" s="243" t="s">
        <v>82</v>
      </c>
      <c r="AV716" s="13" t="s">
        <v>80</v>
      </c>
      <c r="AW716" s="13" t="s">
        <v>35</v>
      </c>
      <c r="AX716" s="13" t="s">
        <v>73</v>
      </c>
      <c r="AY716" s="243" t="s">
        <v>188</v>
      </c>
    </row>
    <row r="717" s="14" customFormat="1">
      <c r="A717" s="14"/>
      <c r="B717" s="244"/>
      <c r="C717" s="245"/>
      <c r="D717" s="235" t="s">
        <v>198</v>
      </c>
      <c r="E717" s="246" t="s">
        <v>19</v>
      </c>
      <c r="F717" s="247" t="s">
        <v>1740</v>
      </c>
      <c r="G717" s="245"/>
      <c r="H717" s="248">
        <v>15.76</v>
      </c>
      <c r="I717" s="249"/>
      <c r="J717" s="245"/>
      <c r="K717" s="245"/>
      <c r="L717" s="250"/>
      <c r="M717" s="251"/>
      <c r="N717" s="252"/>
      <c r="O717" s="252"/>
      <c r="P717" s="252"/>
      <c r="Q717" s="252"/>
      <c r="R717" s="252"/>
      <c r="S717" s="252"/>
      <c r="T717" s="253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4" t="s">
        <v>198</v>
      </c>
      <c r="AU717" s="254" t="s">
        <v>82</v>
      </c>
      <c r="AV717" s="14" t="s">
        <v>82</v>
      </c>
      <c r="AW717" s="14" t="s">
        <v>35</v>
      </c>
      <c r="AX717" s="14" t="s">
        <v>73</v>
      </c>
      <c r="AY717" s="254" t="s">
        <v>188</v>
      </c>
    </row>
    <row r="718" s="13" customFormat="1">
      <c r="A718" s="13"/>
      <c r="B718" s="233"/>
      <c r="C718" s="234"/>
      <c r="D718" s="235" t="s">
        <v>198</v>
      </c>
      <c r="E718" s="236" t="s">
        <v>19</v>
      </c>
      <c r="F718" s="237" t="s">
        <v>1673</v>
      </c>
      <c r="G718" s="234"/>
      <c r="H718" s="236" t="s">
        <v>19</v>
      </c>
      <c r="I718" s="238"/>
      <c r="J718" s="234"/>
      <c r="K718" s="234"/>
      <c r="L718" s="239"/>
      <c r="M718" s="240"/>
      <c r="N718" s="241"/>
      <c r="O718" s="241"/>
      <c r="P718" s="241"/>
      <c r="Q718" s="241"/>
      <c r="R718" s="241"/>
      <c r="S718" s="241"/>
      <c r="T718" s="242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43" t="s">
        <v>198</v>
      </c>
      <c r="AU718" s="243" t="s">
        <v>82</v>
      </c>
      <c r="AV718" s="13" t="s">
        <v>80</v>
      </c>
      <c r="AW718" s="13" t="s">
        <v>35</v>
      </c>
      <c r="AX718" s="13" t="s">
        <v>73</v>
      </c>
      <c r="AY718" s="243" t="s">
        <v>188</v>
      </c>
    </row>
    <row r="719" s="14" customFormat="1">
      <c r="A719" s="14"/>
      <c r="B719" s="244"/>
      <c r="C719" s="245"/>
      <c r="D719" s="235" t="s">
        <v>198</v>
      </c>
      <c r="E719" s="246" t="s">
        <v>19</v>
      </c>
      <c r="F719" s="247" t="s">
        <v>1739</v>
      </c>
      <c r="G719" s="245"/>
      <c r="H719" s="248">
        <v>15.52</v>
      </c>
      <c r="I719" s="249"/>
      <c r="J719" s="245"/>
      <c r="K719" s="245"/>
      <c r="L719" s="250"/>
      <c r="M719" s="251"/>
      <c r="N719" s="252"/>
      <c r="O719" s="252"/>
      <c r="P719" s="252"/>
      <c r="Q719" s="252"/>
      <c r="R719" s="252"/>
      <c r="S719" s="252"/>
      <c r="T719" s="253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54" t="s">
        <v>198</v>
      </c>
      <c r="AU719" s="254" t="s">
        <v>82</v>
      </c>
      <c r="AV719" s="14" t="s">
        <v>82</v>
      </c>
      <c r="AW719" s="14" t="s">
        <v>35</v>
      </c>
      <c r="AX719" s="14" t="s">
        <v>73</v>
      </c>
      <c r="AY719" s="254" t="s">
        <v>188</v>
      </c>
    </row>
    <row r="720" s="13" customFormat="1">
      <c r="A720" s="13"/>
      <c r="B720" s="233"/>
      <c r="C720" s="234"/>
      <c r="D720" s="235" t="s">
        <v>198</v>
      </c>
      <c r="E720" s="236" t="s">
        <v>19</v>
      </c>
      <c r="F720" s="237" t="s">
        <v>1674</v>
      </c>
      <c r="G720" s="234"/>
      <c r="H720" s="236" t="s">
        <v>19</v>
      </c>
      <c r="I720" s="238"/>
      <c r="J720" s="234"/>
      <c r="K720" s="234"/>
      <c r="L720" s="239"/>
      <c r="M720" s="240"/>
      <c r="N720" s="241"/>
      <c r="O720" s="241"/>
      <c r="P720" s="241"/>
      <c r="Q720" s="241"/>
      <c r="R720" s="241"/>
      <c r="S720" s="241"/>
      <c r="T720" s="242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43" t="s">
        <v>198</v>
      </c>
      <c r="AU720" s="243" t="s">
        <v>82</v>
      </c>
      <c r="AV720" s="13" t="s">
        <v>80</v>
      </c>
      <c r="AW720" s="13" t="s">
        <v>35</v>
      </c>
      <c r="AX720" s="13" t="s">
        <v>73</v>
      </c>
      <c r="AY720" s="243" t="s">
        <v>188</v>
      </c>
    </row>
    <row r="721" s="14" customFormat="1">
      <c r="A721" s="14"/>
      <c r="B721" s="244"/>
      <c r="C721" s="245"/>
      <c r="D721" s="235" t="s">
        <v>198</v>
      </c>
      <c r="E721" s="246" t="s">
        <v>19</v>
      </c>
      <c r="F721" s="247" t="s">
        <v>1741</v>
      </c>
      <c r="G721" s="245"/>
      <c r="H721" s="248">
        <v>22.34</v>
      </c>
      <c r="I721" s="249"/>
      <c r="J721" s="245"/>
      <c r="K721" s="245"/>
      <c r="L721" s="250"/>
      <c r="M721" s="251"/>
      <c r="N721" s="252"/>
      <c r="O721" s="252"/>
      <c r="P721" s="252"/>
      <c r="Q721" s="252"/>
      <c r="R721" s="252"/>
      <c r="S721" s="252"/>
      <c r="T721" s="253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4" t="s">
        <v>198</v>
      </c>
      <c r="AU721" s="254" t="s">
        <v>82</v>
      </c>
      <c r="AV721" s="14" t="s">
        <v>82</v>
      </c>
      <c r="AW721" s="14" t="s">
        <v>35</v>
      </c>
      <c r="AX721" s="14" t="s">
        <v>73</v>
      </c>
      <c r="AY721" s="254" t="s">
        <v>188</v>
      </c>
    </row>
    <row r="722" s="13" customFormat="1">
      <c r="A722" s="13"/>
      <c r="B722" s="233"/>
      <c r="C722" s="234"/>
      <c r="D722" s="235" t="s">
        <v>198</v>
      </c>
      <c r="E722" s="236" t="s">
        <v>19</v>
      </c>
      <c r="F722" s="237" t="s">
        <v>1678</v>
      </c>
      <c r="G722" s="234"/>
      <c r="H722" s="236" t="s">
        <v>19</v>
      </c>
      <c r="I722" s="238"/>
      <c r="J722" s="234"/>
      <c r="K722" s="234"/>
      <c r="L722" s="239"/>
      <c r="M722" s="240"/>
      <c r="N722" s="241"/>
      <c r="O722" s="241"/>
      <c r="P722" s="241"/>
      <c r="Q722" s="241"/>
      <c r="R722" s="241"/>
      <c r="S722" s="241"/>
      <c r="T722" s="242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3" t="s">
        <v>198</v>
      </c>
      <c r="AU722" s="243" t="s">
        <v>82</v>
      </c>
      <c r="AV722" s="13" t="s">
        <v>80</v>
      </c>
      <c r="AW722" s="13" t="s">
        <v>35</v>
      </c>
      <c r="AX722" s="13" t="s">
        <v>73</v>
      </c>
      <c r="AY722" s="243" t="s">
        <v>188</v>
      </c>
    </row>
    <row r="723" s="14" customFormat="1">
      <c r="A723" s="14"/>
      <c r="B723" s="244"/>
      <c r="C723" s="245"/>
      <c r="D723" s="235" t="s">
        <v>198</v>
      </c>
      <c r="E723" s="246" t="s">
        <v>19</v>
      </c>
      <c r="F723" s="247" t="s">
        <v>1742</v>
      </c>
      <c r="G723" s="245"/>
      <c r="H723" s="248">
        <v>21.829999999999998</v>
      </c>
      <c r="I723" s="249"/>
      <c r="J723" s="245"/>
      <c r="K723" s="245"/>
      <c r="L723" s="250"/>
      <c r="M723" s="251"/>
      <c r="N723" s="252"/>
      <c r="O723" s="252"/>
      <c r="P723" s="252"/>
      <c r="Q723" s="252"/>
      <c r="R723" s="252"/>
      <c r="S723" s="252"/>
      <c r="T723" s="253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4" t="s">
        <v>198</v>
      </c>
      <c r="AU723" s="254" t="s">
        <v>82</v>
      </c>
      <c r="AV723" s="14" t="s">
        <v>82</v>
      </c>
      <c r="AW723" s="14" t="s">
        <v>35</v>
      </c>
      <c r="AX723" s="14" t="s">
        <v>73</v>
      </c>
      <c r="AY723" s="254" t="s">
        <v>188</v>
      </c>
    </row>
    <row r="724" s="13" customFormat="1">
      <c r="A724" s="13"/>
      <c r="B724" s="233"/>
      <c r="C724" s="234"/>
      <c r="D724" s="235" t="s">
        <v>198</v>
      </c>
      <c r="E724" s="236" t="s">
        <v>19</v>
      </c>
      <c r="F724" s="237" t="s">
        <v>1680</v>
      </c>
      <c r="G724" s="234"/>
      <c r="H724" s="236" t="s">
        <v>19</v>
      </c>
      <c r="I724" s="238"/>
      <c r="J724" s="234"/>
      <c r="K724" s="234"/>
      <c r="L724" s="239"/>
      <c r="M724" s="240"/>
      <c r="N724" s="241"/>
      <c r="O724" s="241"/>
      <c r="P724" s="241"/>
      <c r="Q724" s="241"/>
      <c r="R724" s="241"/>
      <c r="S724" s="241"/>
      <c r="T724" s="242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43" t="s">
        <v>198</v>
      </c>
      <c r="AU724" s="243" t="s">
        <v>82</v>
      </c>
      <c r="AV724" s="13" t="s">
        <v>80</v>
      </c>
      <c r="AW724" s="13" t="s">
        <v>35</v>
      </c>
      <c r="AX724" s="13" t="s">
        <v>73</v>
      </c>
      <c r="AY724" s="243" t="s">
        <v>188</v>
      </c>
    </row>
    <row r="725" s="14" customFormat="1">
      <c r="A725" s="14"/>
      <c r="B725" s="244"/>
      <c r="C725" s="245"/>
      <c r="D725" s="235" t="s">
        <v>198</v>
      </c>
      <c r="E725" s="246" t="s">
        <v>19</v>
      </c>
      <c r="F725" s="247" t="s">
        <v>1743</v>
      </c>
      <c r="G725" s="245"/>
      <c r="H725" s="248">
        <v>16.510000000000002</v>
      </c>
      <c r="I725" s="249"/>
      <c r="J725" s="245"/>
      <c r="K725" s="245"/>
      <c r="L725" s="250"/>
      <c r="M725" s="251"/>
      <c r="N725" s="252"/>
      <c r="O725" s="252"/>
      <c r="P725" s="252"/>
      <c r="Q725" s="252"/>
      <c r="R725" s="252"/>
      <c r="S725" s="252"/>
      <c r="T725" s="253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54" t="s">
        <v>198</v>
      </c>
      <c r="AU725" s="254" t="s">
        <v>82</v>
      </c>
      <c r="AV725" s="14" t="s">
        <v>82</v>
      </c>
      <c r="AW725" s="14" t="s">
        <v>35</v>
      </c>
      <c r="AX725" s="14" t="s">
        <v>73</v>
      </c>
      <c r="AY725" s="254" t="s">
        <v>188</v>
      </c>
    </row>
    <row r="726" s="13" customFormat="1">
      <c r="A726" s="13"/>
      <c r="B726" s="233"/>
      <c r="C726" s="234"/>
      <c r="D726" s="235" t="s">
        <v>198</v>
      </c>
      <c r="E726" s="236" t="s">
        <v>19</v>
      </c>
      <c r="F726" s="237" t="s">
        <v>1682</v>
      </c>
      <c r="G726" s="234"/>
      <c r="H726" s="236" t="s">
        <v>19</v>
      </c>
      <c r="I726" s="238"/>
      <c r="J726" s="234"/>
      <c r="K726" s="234"/>
      <c r="L726" s="239"/>
      <c r="M726" s="240"/>
      <c r="N726" s="241"/>
      <c r="O726" s="241"/>
      <c r="P726" s="241"/>
      <c r="Q726" s="241"/>
      <c r="R726" s="241"/>
      <c r="S726" s="241"/>
      <c r="T726" s="242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43" t="s">
        <v>198</v>
      </c>
      <c r="AU726" s="243" t="s">
        <v>82</v>
      </c>
      <c r="AV726" s="13" t="s">
        <v>80</v>
      </c>
      <c r="AW726" s="13" t="s">
        <v>35</v>
      </c>
      <c r="AX726" s="13" t="s">
        <v>73</v>
      </c>
      <c r="AY726" s="243" t="s">
        <v>188</v>
      </c>
    </row>
    <row r="727" s="14" customFormat="1">
      <c r="A727" s="14"/>
      <c r="B727" s="244"/>
      <c r="C727" s="245"/>
      <c r="D727" s="235" t="s">
        <v>198</v>
      </c>
      <c r="E727" s="246" t="s">
        <v>19</v>
      </c>
      <c r="F727" s="247" t="s">
        <v>1744</v>
      </c>
      <c r="G727" s="245"/>
      <c r="H727" s="248">
        <v>19.07</v>
      </c>
      <c r="I727" s="249"/>
      <c r="J727" s="245"/>
      <c r="K727" s="245"/>
      <c r="L727" s="250"/>
      <c r="M727" s="251"/>
      <c r="N727" s="252"/>
      <c r="O727" s="252"/>
      <c r="P727" s="252"/>
      <c r="Q727" s="252"/>
      <c r="R727" s="252"/>
      <c r="S727" s="252"/>
      <c r="T727" s="253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4" t="s">
        <v>198</v>
      </c>
      <c r="AU727" s="254" t="s">
        <v>82</v>
      </c>
      <c r="AV727" s="14" t="s">
        <v>82</v>
      </c>
      <c r="AW727" s="14" t="s">
        <v>35</v>
      </c>
      <c r="AX727" s="14" t="s">
        <v>73</v>
      </c>
      <c r="AY727" s="254" t="s">
        <v>188</v>
      </c>
    </row>
    <row r="728" s="13" customFormat="1">
      <c r="A728" s="13"/>
      <c r="B728" s="233"/>
      <c r="C728" s="234"/>
      <c r="D728" s="235" t="s">
        <v>198</v>
      </c>
      <c r="E728" s="236" t="s">
        <v>19</v>
      </c>
      <c r="F728" s="237" t="s">
        <v>1686</v>
      </c>
      <c r="G728" s="234"/>
      <c r="H728" s="236" t="s">
        <v>19</v>
      </c>
      <c r="I728" s="238"/>
      <c r="J728" s="234"/>
      <c r="K728" s="234"/>
      <c r="L728" s="239"/>
      <c r="M728" s="240"/>
      <c r="N728" s="241"/>
      <c r="O728" s="241"/>
      <c r="P728" s="241"/>
      <c r="Q728" s="241"/>
      <c r="R728" s="241"/>
      <c r="S728" s="241"/>
      <c r="T728" s="242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3" t="s">
        <v>198</v>
      </c>
      <c r="AU728" s="243" t="s">
        <v>82</v>
      </c>
      <c r="AV728" s="13" t="s">
        <v>80</v>
      </c>
      <c r="AW728" s="13" t="s">
        <v>35</v>
      </c>
      <c r="AX728" s="13" t="s">
        <v>73</v>
      </c>
      <c r="AY728" s="243" t="s">
        <v>188</v>
      </c>
    </row>
    <row r="729" s="14" customFormat="1">
      <c r="A729" s="14"/>
      <c r="B729" s="244"/>
      <c r="C729" s="245"/>
      <c r="D729" s="235" t="s">
        <v>198</v>
      </c>
      <c r="E729" s="246" t="s">
        <v>19</v>
      </c>
      <c r="F729" s="247" t="s">
        <v>1745</v>
      </c>
      <c r="G729" s="245"/>
      <c r="H729" s="248">
        <v>19.07</v>
      </c>
      <c r="I729" s="249"/>
      <c r="J729" s="245"/>
      <c r="K729" s="245"/>
      <c r="L729" s="250"/>
      <c r="M729" s="251"/>
      <c r="N729" s="252"/>
      <c r="O729" s="252"/>
      <c r="P729" s="252"/>
      <c r="Q729" s="252"/>
      <c r="R729" s="252"/>
      <c r="S729" s="252"/>
      <c r="T729" s="253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4" t="s">
        <v>198</v>
      </c>
      <c r="AU729" s="254" t="s">
        <v>82</v>
      </c>
      <c r="AV729" s="14" t="s">
        <v>82</v>
      </c>
      <c r="AW729" s="14" t="s">
        <v>35</v>
      </c>
      <c r="AX729" s="14" t="s">
        <v>73</v>
      </c>
      <c r="AY729" s="254" t="s">
        <v>188</v>
      </c>
    </row>
    <row r="730" s="13" customFormat="1">
      <c r="A730" s="13"/>
      <c r="B730" s="233"/>
      <c r="C730" s="234"/>
      <c r="D730" s="235" t="s">
        <v>198</v>
      </c>
      <c r="E730" s="236" t="s">
        <v>19</v>
      </c>
      <c r="F730" s="237" t="s">
        <v>1690</v>
      </c>
      <c r="G730" s="234"/>
      <c r="H730" s="236" t="s">
        <v>19</v>
      </c>
      <c r="I730" s="238"/>
      <c r="J730" s="234"/>
      <c r="K730" s="234"/>
      <c r="L730" s="239"/>
      <c r="M730" s="240"/>
      <c r="N730" s="241"/>
      <c r="O730" s="241"/>
      <c r="P730" s="241"/>
      <c r="Q730" s="241"/>
      <c r="R730" s="241"/>
      <c r="S730" s="241"/>
      <c r="T730" s="24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3" t="s">
        <v>198</v>
      </c>
      <c r="AU730" s="243" t="s">
        <v>82</v>
      </c>
      <c r="AV730" s="13" t="s">
        <v>80</v>
      </c>
      <c r="AW730" s="13" t="s">
        <v>35</v>
      </c>
      <c r="AX730" s="13" t="s">
        <v>73</v>
      </c>
      <c r="AY730" s="243" t="s">
        <v>188</v>
      </c>
    </row>
    <row r="731" s="14" customFormat="1">
      <c r="A731" s="14"/>
      <c r="B731" s="244"/>
      <c r="C731" s="245"/>
      <c r="D731" s="235" t="s">
        <v>198</v>
      </c>
      <c r="E731" s="246" t="s">
        <v>19</v>
      </c>
      <c r="F731" s="247" t="s">
        <v>1746</v>
      </c>
      <c r="G731" s="245"/>
      <c r="H731" s="248">
        <v>16.620000000000001</v>
      </c>
      <c r="I731" s="249"/>
      <c r="J731" s="245"/>
      <c r="K731" s="245"/>
      <c r="L731" s="250"/>
      <c r="M731" s="251"/>
      <c r="N731" s="252"/>
      <c r="O731" s="252"/>
      <c r="P731" s="252"/>
      <c r="Q731" s="252"/>
      <c r="R731" s="252"/>
      <c r="S731" s="252"/>
      <c r="T731" s="253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54" t="s">
        <v>198</v>
      </c>
      <c r="AU731" s="254" t="s">
        <v>82</v>
      </c>
      <c r="AV731" s="14" t="s">
        <v>82</v>
      </c>
      <c r="AW731" s="14" t="s">
        <v>35</v>
      </c>
      <c r="AX731" s="14" t="s">
        <v>73</v>
      </c>
      <c r="AY731" s="254" t="s">
        <v>188</v>
      </c>
    </row>
    <row r="732" s="13" customFormat="1">
      <c r="A732" s="13"/>
      <c r="B732" s="233"/>
      <c r="C732" s="234"/>
      <c r="D732" s="235" t="s">
        <v>198</v>
      </c>
      <c r="E732" s="236" t="s">
        <v>19</v>
      </c>
      <c r="F732" s="237" t="s">
        <v>1692</v>
      </c>
      <c r="G732" s="234"/>
      <c r="H732" s="236" t="s">
        <v>19</v>
      </c>
      <c r="I732" s="238"/>
      <c r="J732" s="234"/>
      <c r="K732" s="234"/>
      <c r="L732" s="239"/>
      <c r="M732" s="240"/>
      <c r="N732" s="241"/>
      <c r="O732" s="241"/>
      <c r="P732" s="241"/>
      <c r="Q732" s="241"/>
      <c r="R732" s="241"/>
      <c r="S732" s="241"/>
      <c r="T732" s="242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43" t="s">
        <v>198</v>
      </c>
      <c r="AU732" s="243" t="s">
        <v>82</v>
      </c>
      <c r="AV732" s="13" t="s">
        <v>80</v>
      </c>
      <c r="AW732" s="13" t="s">
        <v>35</v>
      </c>
      <c r="AX732" s="13" t="s">
        <v>73</v>
      </c>
      <c r="AY732" s="243" t="s">
        <v>188</v>
      </c>
    </row>
    <row r="733" s="14" customFormat="1">
      <c r="A733" s="14"/>
      <c r="B733" s="244"/>
      <c r="C733" s="245"/>
      <c r="D733" s="235" t="s">
        <v>198</v>
      </c>
      <c r="E733" s="246" t="s">
        <v>19</v>
      </c>
      <c r="F733" s="247" t="s">
        <v>1747</v>
      </c>
      <c r="G733" s="245"/>
      <c r="H733" s="248">
        <v>16.239999999999998</v>
      </c>
      <c r="I733" s="249"/>
      <c r="J733" s="245"/>
      <c r="K733" s="245"/>
      <c r="L733" s="250"/>
      <c r="M733" s="251"/>
      <c r="N733" s="252"/>
      <c r="O733" s="252"/>
      <c r="P733" s="252"/>
      <c r="Q733" s="252"/>
      <c r="R733" s="252"/>
      <c r="S733" s="252"/>
      <c r="T733" s="253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54" t="s">
        <v>198</v>
      </c>
      <c r="AU733" s="254" t="s">
        <v>82</v>
      </c>
      <c r="AV733" s="14" t="s">
        <v>82</v>
      </c>
      <c r="AW733" s="14" t="s">
        <v>35</v>
      </c>
      <c r="AX733" s="14" t="s">
        <v>73</v>
      </c>
      <c r="AY733" s="254" t="s">
        <v>188</v>
      </c>
    </row>
    <row r="734" s="13" customFormat="1">
      <c r="A734" s="13"/>
      <c r="B734" s="233"/>
      <c r="C734" s="234"/>
      <c r="D734" s="235" t="s">
        <v>198</v>
      </c>
      <c r="E734" s="236" t="s">
        <v>19</v>
      </c>
      <c r="F734" s="237" t="s">
        <v>1694</v>
      </c>
      <c r="G734" s="234"/>
      <c r="H734" s="236" t="s">
        <v>19</v>
      </c>
      <c r="I734" s="238"/>
      <c r="J734" s="234"/>
      <c r="K734" s="234"/>
      <c r="L734" s="239"/>
      <c r="M734" s="240"/>
      <c r="N734" s="241"/>
      <c r="O734" s="241"/>
      <c r="P734" s="241"/>
      <c r="Q734" s="241"/>
      <c r="R734" s="241"/>
      <c r="S734" s="241"/>
      <c r="T734" s="242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3" t="s">
        <v>198</v>
      </c>
      <c r="AU734" s="243" t="s">
        <v>82</v>
      </c>
      <c r="AV734" s="13" t="s">
        <v>80</v>
      </c>
      <c r="AW734" s="13" t="s">
        <v>35</v>
      </c>
      <c r="AX734" s="13" t="s">
        <v>73</v>
      </c>
      <c r="AY734" s="243" t="s">
        <v>188</v>
      </c>
    </row>
    <row r="735" s="14" customFormat="1">
      <c r="A735" s="14"/>
      <c r="B735" s="244"/>
      <c r="C735" s="245"/>
      <c r="D735" s="235" t="s">
        <v>198</v>
      </c>
      <c r="E735" s="246" t="s">
        <v>19</v>
      </c>
      <c r="F735" s="247" t="s">
        <v>1748</v>
      </c>
      <c r="G735" s="245"/>
      <c r="H735" s="248">
        <v>16.440000000000001</v>
      </c>
      <c r="I735" s="249"/>
      <c r="J735" s="245"/>
      <c r="K735" s="245"/>
      <c r="L735" s="250"/>
      <c r="M735" s="251"/>
      <c r="N735" s="252"/>
      <c r="O735" s="252"/>
      <c r="P735" s="252"/>
      <c r="Q735" s="252"/>
      <c r="R735" s="252"/>
      <c r="S735" s="252"/>
      <c r="T735" s="253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54" t="s">
        <v>198</v>
      </c>
      <c r="AU735" s="254" t="s">
        <v>82</v>
      </c>
      <c r="AV735" s="14" t="s">
        <v>82</v>
      </c>
      <c r="AW735" s="14" t="s">
        <v>35</v>
      </c>
      <c r="AX735" s="14" t="s">
        <v>73</v>
      </c>
      <c r="AY735" s="254" t="s">
        <v>188</v>
      </c>
    </row>
    <row r="736" s="13" customFormat="1">
      <c r="A736" s="13"/>
      <c r="B736" s="233"/>
      <c r="C736" s="234"/>
      <c r="D736" s="235" t="s">
        <v>198</v>
      </c>
      <c r="E736" s="236" t="s">
        <v>19</v>
      </c>
      <c r="F736" s="237" t="s">
        <v>1696</v>
      </c>
      <c r="G736" s="234"/>
      <c r="H736" s="236" t="s">
        <v>19</v>
      </c>
      <c r="I736" s="238"/>
      <c r="J736" s="234"/>
      <c r="K736" s="234"/>
      <c r="L736" s="239"/>
      <c r="M736" s="240"/>
      <c r="N736" s="241"/>
      <c r="O736" s="241"/>
      <c r="P736" s="241"/>
      <c r="Q736" s="241"/>
      <c r="R736" s="241"/>
      <c r="S736" s="241"/>
      <c r="T736" s="242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43" t="s">
        <v>198</v>
      </c>
      <c r="AU736" s="243" t="s">
        <v>82</v>
      </c>
      <c r="AV736" s="13" t="s">
        <v>80</v>
      </c>
      <c r="AW736" s="13" t="s">
        <v>35</v>
      </c>
      <c r="AX736" s="13" t="s">
        <v>73</v>
      </c>
      <c r="AY736" s="243" t="s">
        <v>188</v>
      </c>
    </row>
    <row r="737" s="14" customFormat="1">
      <c r="A737" s="14"/>
      <c r="B737" s="244"/>
      <c r="C737" s="245"/>
      <c r="D737" s="235" t="s">
        <v>198</v>
      </c>
      <c r="E737" s="246" t="s">
        <v>19</v>
      </c>
      <c r="F737" s="247" t="s">
        <v>1749</v>
      </c>
      <c r="G737" s="245"/>
      <c r="H737" s="248">
        <v>18.140000000000001</v>
      </c>
      <c r="I737" s="249"/>
      <c r="J737" s="245"/>
      <c r="K737" s="245"/>
      <c r="L737" s="250"/>
      <c r="M737" s="251"/>
      <c r="N737" s="252"/>
      <c r="O737" s="252"/>
      <c r="P737" s="252"/>
      <c r="Q737" s="252"/>
      <c r="R737" s="252"/>
      <c r="S737" s="252"/>
      <c r="T737" s="253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4" t="s">
        <v>198</v>
      </c>
      <c r="AU737" s="254" t="s">
        <v>82</v>
      </c>
      <c r="AV737" s="14" t="s">
        <v>82</v>
      </c>
      <c r="AW737" s="14" t="s">
        <v>35</v>
      </c>
      <c r="AX737" s="14" t="s">
        <v>73</v>
      </c>
      <c r="AY737" s="254" t="s">
        <v>188</v>
      </c>
    </row>
    <row r="738" s="15" customFormat="1">
      <c r="A738" s="15"/>
      <c r="B738" s="255"/>
      <c r="C738" s="256"/>
      <c r="D738" s="235" t="s">
        <v>198</v>
      </c>
      <c r="E738" s="257" t="s">
        <v>19</v>
      </c>
      <c r="F738" s="258" t="s">
        <v>229</v>
      </c>
      <c r="G738" s="256"/>
      <c r="H738" s="259">
        <v>346.755</v>
      </c>
      <c r="I738" s="260"/>
      <c r="J738" s="256"/>
      <c r="K738" s="256"/>
      <c r="L738" s="261"/>
      <c r="M738" s="262"/>
      <c r="N738" s="263"/>
      <c r="O738" s="263"/>
      <c r="P738" s="263"/>
      <c r="Q738" s="263"/>
      <c r="R738" s="263"/>
      <c r="S738" s="263"/>
      <c r="T738" s="264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T738" s="265" t="s">
        <v>198</v>
      </c>
      <c r="AU738" s="265" t="s">
        <v>82</v>
      </c>
      <c r="AV738" s="15" t="s">
        <v>135</v>
      </c>
      <c r="AW738" s="15" t="s">
        <v>35</v>
      </c>
      <c r="AX738" s="15" t="s">
        <v>80</v>
      </c>
      <c r="AY738" s="265" t="s">
        <v>188</v>
      </c>
    </row>
    <row r="739" s="2" customFormat="1" ht="24.15" customHeight="1">
      <c r="A739" s="40"/>
      <c r="B739" s="41"/>
      <c r="C739" s="215" t="s">
        <v>984</v>
      </c>
      <c r="D739" s="215" t="s">
        <v>190</v>
      </c>
      <c r="E739" s="216" t="s">
        <v>1750</v>
      </c>
      <c r="F739" s="217" t="s">
        <v>1751</v>
      </c>
      <c r="G739" s="218" t="s">
        <v>243</v>
      </c>
      <c r="H739" s="219">
        <v>3.1000000000000001</v>
      </c>
      <c r="I739" s="220"/>
      <c r="J739" s="221">
        <f>ROUND(I739*H739,2)</f>
        <v>0</v>
      </c>
      <c r="K739" s="217" t="s">
        <v>415</v>
      </c>
      <c r="L739" s="46"/>
      <c r="M739" s="222" t="s">
        <v>19</v>
      </c>
      <c r="N739" s="223" t="s">
        <v>44</v>
      </c>
      <c r="O739" s="86"/>
      <c r="P739" s="224">
        <f>O739*H739</f>
        <v>0</v>
      </c>
      <c r="Q739" s="224">
        <v>0.0018799999999999999</v>
      </c>
      <c r="R739" s="224">
        <f>Q739*H739</f>
        <v>0.0058279999999999998</v>
      </c>
      <c r="S739" s="224">
        <v>0</v>
      </c>
      <c r="T739" s="225">
        <f>S739*H739</f>
        <v>0</v>
      </c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R739" s="226" t="s">
        <v>135</v>
      </c>
      <c r="AT739" s="226" t="s">
        <v>190</v>
      </c>
      <c r="AU739" s="226" t="s">
        <v>82</v>
      </c>
      <c r="AY739" s="19" t="s">
        <v>188</v>
      </c>
      <c r="BE739" s="227">
        <f>IF(N739="základní",J739,0)</f>
        <v>0</v>
      </c>
      <c r="BF739" s="227">
        <f>IF(N739="snížená",J739,0)</f>
        <v>0</v>
      </c>
      <c r="BG739" s="227">
        <f>IF(N739="zákl. přenesená",J739,0)</f>
        <v>0</v>
      </c>
      <c r="BH739" s="227">
        <f>IF(N739="sníž. přenesená",J739,0)</f>
        <v>0</v>
      </c>
      <c r="BI739" s="227">
        <f>IF(N739="nulová",J739,0)</f>
        <v>0</v>
      </c>
      <c r="BJ739" s="19" t="s">
        <v>80</v>
      </c>
      <c r="BK739" s="227">
        <f>ROUND(I739*H739,2)</f>
        <v>0</v>
      </c>
      <c r="BL739" s="19" t="s">
        <v>135</v>
      </c>
      <c r="BM739" s="226" t="s">
        <v>1752</v>
      </c>
    </row>
    <row r="740" s="13" customFormat="1">
      <c r="A740" s="13"/>
      <c r="B740" s="233"/>
      <c r="C740" s="234"/>
      <c r="D740" s="235" t="s">
        <v>198</v>
      </c>
      <c r="E740" s="236" t="s">
        <v>19</v>
      </c>
      <c r="F740" s="237" t="s">
        <v>1519</v>
      </c>
      <c r="G740" s="234"/>
      <c r="H740" s="236" t="s">
        <v>19</v>
      </c>
      <c r="I740" s="238"/>
      <c r="J740" s="234"/>
      <c r="K740" s="234"/>
      <c r="L740" s="239"/>
      <c r="M740" s="240"/>
      <c r="N740" s="241"/>
      <c r="O740" s="241"/>
      <c r="P740" s="241"/>
      <c r="Q740" s="241"/>
      <c r="R740" s="241"/>
      <c r="S740" s="241"/>
      <c r="T740" s="242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3" t="s">
        <v>198</v>
      </c>
      <c r="AU740" s="243" t="s">
        <v>82</v>
      </c>
      <c r="AV740" s="13" t="s">
        <v>80</v>
      </c>
      <c r="AW740" s="13" t="s">
        <v>35</v>
      </c>
      <c r="AX740" s="13" t="s">
        <v>73</v>
      </c>
      <c r="AY740" s="243" t="s">
        <v>188</v>
      </c>
    </row>
    <row r="741" s="13" customFormat="1">
      <c r="A741" s="13"/>
      <c r="B741" s="233"/>
      <c r="C741" s="234"/>
      <c r="D741" s="235" t="s">
        <v>198</v>
      </c>
      <c r="E741" s="236" t="s">
        <v>19</v>
      </c>
      <c r="F741" s="237" t="s">
        <v>1753</v>
      </c>
      <c r="G741" s="234"/>
      <c r="H741" s="236" t="s">
        <v>19</v>
      </c>
      <c r="I741" s="238"/>
      <c r="J741" s="234"/>
      <c r="K741" s="234"/>
      <c r="L741" s="239"/>
      <c r="M741" s="240"/>
      <c r="N741" s="241"/>
      <c r="O741" s="241"/>
      <c r="P741" s="241"/>
      <c r="Q741" s="241"/>
      <c r="R741" s="241"/>
      <c r="S741" s="241"/>
      <c r="T741" s="242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43" t="s">
        <v>198</v>
      </c>
      <c r="AU741" s="243" t="s">
        <v>82</v>
      </c>
      <c r="AV741" s="13" t="s">
        <v>80</v>
      </c>
      <c r="AW741" s="13" t="s">
        <v>35</v>
      </c>
      <c r="AX741" s="13" t="s">
        <v>73</v>
      </c>
      <c r="AY741" s="243" t="s">
        <v>188</v>
      </c>
    </row>
    <row r="742" s="14" customFormat="1">
      <c r="A742" s="14"/>
      <c r="B742" s="244"/>
      <c r="C742" s="245"/>
      <c r="D742" s="235" t="s">
        <v>198</v>
      </c>
      <c r="E742" s="246" t="s">
        <v>19</v>
      </c>
      <c r="F742" s="247" t="s">
        <v>1754</v>
      </c>
      <c r="G742" s="245"/>
      <c r="H742" s="248">
        <v>3.1000000000000001</v>
      </c>
      <c r="I742" s="249"/>
      <c r="J742" s="245"/>
      <c r="K742" s="245"/>
      <c r="L742" s="250"/>
      <c r="M742" s="251"/>
      <c r="N742" s="252"/>
      <c r="O742" s="252"/>
      <c r="P742" s="252"/>
      <c r="Q742" s="252"/>
      <c r="R742" s="252"/>
      <c r="S742" s="252"/>
      <c r="T742" s="253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54" t="s">
        <v>198</v>
      </c>
      <c r="AU742" s="254" t="s">
        <v>82</v>
      </c>
      <c r="AV742" s="14" t="s">
        <v>82</v>
      </c>
      <c r="AW742" s="14" t="s">
        <v>35</v>
      </c>
      <c r="AX742" s="14" t="s">
        <v>73</v>
      </c>
      <c r="AY742" s="254" t="s">
        <v>188</v>
      </c>
    </row>
    <row r="743" s="15" customFormat="1">
      <c r="A743" s="15"/>
      <c r="B743" s="255"/>
      <c r="C743" s="256"/>
      <c r="D743" s="235" t="s">
        <v>198</v>
      </c>
      <c r="E743" s="257" t="s">
        <v>19</v>
      </c>
      <c r="F743" s="258" t="s">
        <v>229</v>
      </c>
      <c r="G743" s="256"/>
      <c r="H743" s="259">
        <v>3.1000000000000001</v>
      </c>
      <c r="I743" s="260"/>
      <c r="J743" s="256"/>
      <c r="K743" s="256"/>
      <c r="L743" s="261"/>
      <c r="M743" s="262"/>
      <c r="N743" s="263"/>
      <c r="O743" s="263"/>
      <c r="P743" s="263"/>
      <c r="Q743" s="263"/>
      <c r="R743" s="263"/>
      <c r="S743" s="263"/>
      <c r="T743" s="264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T743" s="265" t="s">
        <v>198</v>
      </c>
      <c r="AU743" s="265" t="s">
        <v>82</v>
      </c>
      <c r="AV743" s="15" t="s">
        <v>135</v>
      </c>
      <c r="AW743" s="15" t="s">
        <v>35</v>
      </c>
      <c r="AX743" s="15" t="s">
        <v>80</v>
      </c>
      <c r="AY743" s="265" t="s">
        <v>188</v>
      </c>
    </row>
    <row r="744" s="2" customFormat="1" ht="16.5" customHeight="1">
      <c r="A744" s="40"/>
      <c r="B744" s="41"/>
      <c r="C744" s="272" t="s">
        <v>988</v>
      </c>
      <c r="D744" s="272" t="s">
        <v>522</v>
      </c>
      <c r="E744" s="273" t="s">
        <v>1755</v>
      </c>
      <c r="F744" s="274" t="s">
        <v>1756</v>
      </c>
      <c r="G744" s="275" t="s">
        <v>243</v>
      </c>
      <c r="H744" s="276">
        <v>3.1619999999999999</v>
      </c>
      <c r="I744" s="277"/>
      <c r="J744" s="278">
        <f>ROUND(I744*H744,2)</f>
        <v>0</v>
      </c>
      <c r="K744" s="274" t="s">
        <v>415</v>
      </c>
      <c r="L744" s="279"/>
      <c r="M744" s="280" t="s">
        <v>19</v>
      </c>
      <c r="N744" s="281" t="s">
        <v>44</v>
      </c>
      <c r="O744" s="86"/>
      <c r="P744" s="224">
        <f>O744*H744</f>
        <v>0</v>
      </c>
      <c r="Q744" s="224">
        <v>0.085999999999999993</v>
      </c>
      <c r="R744" s="224">
        <f>Q744*H744</f>
        <v>0.27193199999999995</v>
      </c>
      <c r="S744" s="224">
        <v>0</v>
      </c>
      <c r="T744" s="225">
        <f>S744*H744</f>
        <v>0</v>
      </c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R744" s="226" t="s">
        <v>268</v>
      </c>
      <c r="AT744" s="226" t="s">
        <v>522</v>
      </c>
      <c r="AU744" s="226" t="s">
        <v>82</v>
      </c>
      <c r="AY744" s="19" t="s">
        <v>188</v>
      </c>
      <c r="BE744" s="227">
        <f>IF(N744="základní",J744,0)</f>
        <v>0</v>
      </c>
      <c r="BF744" s="227">
        <f>IF(N744="snížená",J744,0)</f>
        <v>0</v>
      </c>
      <c r="BG744" s="227">
        <f>IF(N744="zákl. přenesená",J744,0)</f>
        <v>0</v>
      </c>
      <c r="BH744" s="227">
        <f>IF(N744="sníž. přenesená",J744,0)</f>
        <v>0</v>
      </c>
      <c r="BI744" s="227">
        <f>IF(N744="nulová",J744,0)</f>
        <v>0</v>
      </c>
      <c r="BJ744" s="19" t="s">
        <v>80</v>
      </c>
      <c r="BK744" s="227">
        <f>ROUND(I744*H744,2)</f>
        <v>0</v>
      </c>
      <c r="BL744" s="19" t="s">
        <v>135</v>
      </c>
      <c r="BM744" s="226" t="s">
        <v>1757</v>
      </c>
    </row>
    <row r="745" s="13" customFormat="1">
      <c r="A745" s="13"/>
      <c r="B745" s="233"/>
      <c r="C745" s="234"/>
      <c r="D745" s="235" t="s">
        <v>198</v>
      </c>
      <c r="E745" s="236" t="s">
        <v>19</v>
      </c>
      <c r="F745" s="237" t="s">
        <v>1519</v>
      </c>
      <c r="G745" s="234"/>
      <c r="H745" s="236" t="s">
        <v>19</v>
      </c>
      <c r="I745" s="238"/>
      <c r="J745" s="234"/>
      <c r="K745" s="234"/>
      <c r="L745" s="239"/>
      <c r="M745" s="240"/>
      <c r="N745" s="241"/>
      <c r="O745" s="241"/>
      <c r="P745" s="241"/>
      <c r="Q745" s="241"/>
      <c r="R745" s="241"/>
      <c r="S745" s="241"/>
      <c r="T745" s="242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43" t="s">
        <v>198</v>
      </c>
      <c r="AU745" s="243" t="s">
        <v>82</v>
      </c>
      <c r="AV745" s="13" t="s">
        <v>80</v>
      </c>
      <c r="AW745" s="13" t="s">
        <v>35</v>
      </c>
      <c r="AX745" s="13" t="s">
        <v>73</v>
      </c>
      <c r="AY745" s="243" t="s">
        <v>188</v>
      </c>
    </row>
    <row r="746" s="13" customFormat="1">
      <c r="A746" s="13"/>
      <c r="B746" s="233"/>
      <c r="C746" s="234"/>
      <c r="D746" s="235" t="s">
        <v>198</v>
      </c>
      <c r="E746" s="236" t="s">
        <v>19</v>
      </c>
      <c r="F746" s="237" t="s">
        <v>1753</v>
      </c>
      <c r="G746" s="234"/>
      <c r="H746" s="236" t="s">
        <v>19</v>
      </c>
      <c r="I746" s="238"/>
      <c r="J746" s="234"/>
      <c r="K746" s="234"/>
      <c r="L746" s="239"/>
      <c r="M746" s="240"/>
      <c r="N746" s="241"/>
      <c r="O746" s="241"/>
      <c r="P746" s="241"/>
      <c r="Q746" s="241"/>
      <c r="R746" s="241"/>
      <c r="S746" s="241"/>
      <c r="T746" s="24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3" t="s">
        <v>198</v>
      </c>
      <c r="AU746" s="243" t="s">
        <v>82</v>
      </c>
      <c r="AV746" s="13" t="s">
        <v>80</v>
      </c>
      <c r="AW746" s="13" t="s">
        <v>35</v>
      </c>
      <c r="AX746" s="13" t="s">
        <v>73</v>
      </c>
      <c r="AY746" s="243" t="s">
        <v>188</v>
      </c>
    </row>
    <row r="747" s="14" customFormat="1">
      <c r="A747" s="14"/>
      <c r="B747" s="244"/>
      <c r="C747" s="245"/>
      <c r="D747" s="235" t="s">
        <v>198</v>
      </c>
      <c r="E747" s="246" t="s">
        <v>19</v>
      </c>
      <c r="F747" s="247" t="s">
        <v>1754</v>
      </c>
      <c r="G747" s="245"/>
      <c r="H747" s="248">
        <v>3.1000000000000001</v>
      </c>
      <c r="I747" s="249"/>
      <c r="J747" s="245"/>
      <c r="K747" s="245"/>
      <c r="L747" s="250"/>
      <c r="M747" s="251"/>
      <c r="N747" s="252"/>
      <c r="O747" s="252"/>
      <c r="P747" s="252"/>
      <c r="Q747" s="252"/>
      <c r="R747" s="252"/>
      <c r="S747" s="252"/>
      <c r="T747" s="253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54" t="s">
        <v>198</v>
      </c>
      <c r="AU747" s="254" t="s">
        <v>82</v>
      </c>
      <c r="AV747" s="14" t="s">
        <v>82</v>
      </c>
      <c r="AW747" s="14" t="s">
        <v>35</v>
      </c>
      <c r="AX747" s="14" t="s">
        <v>73</v>
      </c>
      <c r="AY747" s="254" t="s">
        <v>188</v>
      </c>
    </row>
    <row r="748" s="15" customFormat="1">
      <c r="A748" s="15"/>
      <c r="B748" s="255"/>
      <c r="C748" s="256"/>
      <c r="D748" s="235" t="s">
        <v>198</v>
      </c>
      <c r="E748" s="257" t="s">
        <v>19</v>
      </c>
      <c r="F748" s="258" t="s">
        <v>229</v>
      </c>
      <c r="G748" s="256"/>
      <c r="H748" s="259">
        <v>3.1000000000000001</v>
      </c>
      <c r="I748" s="260"/>
      <c r="J748" s="256"/>
      <c r="K748" s="256"/>
      <c r="L748" s="261"/>
      <c r="M748" s="262"/>
      <c r="N748" s="263"/>
      <c r="O748" s="263"/>
      <c r="P748" s="263"/>
      <c r="Q748" s="263"/>
      <c r="R748" s="263"/>
      <c r="S748" s="263"/>
      <c r="T748" s="264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T748" s="265" t="s">
        <v>198</v>
      </c>
      <c r="AU748" s="265" t="s">
        <v>82</v>
      </c>
      <c r="AV748" s="15" t="s">
        <v>135</v>
      </c>
      <c r="AW748" s="15" t="s">
        <v>35</v>
      </c>
      <c r="AX748" s="15" t="s">
        <v>80</v>
      </c>
      <c r="AY748" s="265" t="s">
        <v>188</v>
      </c>
    </row>
    <row r="749" s="14" customFormat="1">
      <c r="A749" s="14"/>
      <c r="B749" s="244"/>
      <c r="C749" s="245"/>
      <c r="D749" s="235" t="s">
        <v>198</v>
      </c>
      <c r="E749" s="245"/>
      <c r="F749" s="247" t="s">
        <v>1758</v>
      </c>
      <c r="G749" s="245"/>
      <c r="H749" s="248">
        <v>3.1619999999999999</v>
      </c>
      <c r="I749" s="249"/>
      <c r="J749" s="245"/>
      <c r="K749" s="245"/>
      <c r="L749" s="250"/>
      <c r="M749" s="251"/>
      <c r="N749" s="252"/>
      <c r="O749" s="252"/>
      <c r="P749" s="252"/>
      <c r="Q749" s="252"/>
      <c r="R749" s="252"/>
      <c r="S749" s="252"/>
      <c r="T749" s="253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4" t="s">
        <v>198</v>
      </c>
      <c r="AU749" s="254" t="s">
        <v>82</v>
      </c>
      <c r="AV749" s="14" t="s">
        <v>82</v>
      </c>
      <c r="AW749" s="14" t="s">
        <v>4</v>
      </c>
      <c r="AX749" s="14" t="s">
        <v>80</v>
      </c>
      <c r="AY749" s="254" t="s">
        <v>188</v>
      </c>
    </row>
    <row r="750" s="2" customFormat="1" ht="24.15" customHeight="1">
      <c r="A750" s="40"/>
      <c r="B750" s="41"/>
      <c r="C750" s="215" t="s">
        <v>991</v>
      </c>
      <c r="D750" s="215" t="s">
        <v>190</v>
      </c>
      <c r="E750" s="216" t="s">
        <v>1212</v>
      </c>
      <c r="F750" s="217" t="s">
        <v>1213</v>
      </c>
      <c r="G750" s="218" t="s">
        <v>442</v>
      </c>
      <c r="H750" s="219">
        <v>9</v>
      </c>
      <c r="I750" s="220"/>
      <c r="J750" s="221">
        <f>ROUND(I750*H750,2)</f>
        <v>0</v>
      </c>
      <c r="K750" s="217" t="s">
        <v>194</v>
      </c>
      <c r="L750" s="46"/>
      <c r="M750" s="222" t="s">
        <v>19</v>
      </c>
      <c r="N750" s="223" t="s">
        <v>44</v>
      </c>
      <c r="O750" s="86"/>
      <c r="P750" s="224">
        <f>O750*H750</f>
        <v>0</v>
      </c>
      <c r="Q750" s="224">
        <v>0.013339999999999999</v>
      </c>
      <c r="R750" s="224">
        <f>Q750*H750</f>
        <v>0.12006</v>
      </c>
      <c r="S750" s="224">
        <v>0</v>
      </c>
      <c r="T750" s="225">
        <f>S750*H750</f>
        <v>0</v>
      </c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R750" s="226" t="s">
        <v>135</v>
      </c>
      <c r="AT750" s="226" t="s">
        <v>190</v>
      </c>
      <c r="AU750" s="226" t="s">
        <v>82</v>
      </c>
      <c r="AY750" s="19" t="s">
        <v>188</v>
      </c>
      <c r="BE750" s="227">
        <f>IF(N750="základní",J750,0)</f>
        <v>0</v>
      </c>
      <c r="BF750" s="227">
        <f>IF(N750="snížená",J750,0)</f>
        <v>0</v>
      </c>
      <c r="BG750" s="227">
        <f>IF(N750="zákl. přenesená",J750,0)</f>
        <v>0</v>
      </c>
      <c r="BH750" s="227">
        <f>IF(N750="sníž. přenesená",J750,0)</f>
        <v>0</v>
      </c>
      <c r="BI750" s="227">
        <f>IF(N750="nulová",J750,0)</f>
        <v>0</v>
      </c>
      <c r="BJ750" s="19" t="s">
        <v>80</v>
      </c>
      <c r="BK750" s="227">
        <f>ROUND(I750*H750,2)</f>
        <v>0</v>
      </c>
      <c r="BL750" s="19" t="s">
        <v>135</v>
      </c>
      <c r="BM750" s="226" t="s">
        <v>1759</v>
      </c>
    </row>
    <row r="751" s="2" customFormat="1">
      <c r="A751" s="40"/>
      <c r="B751" s="41"/>
      <c r="C751" s="42"/>
      <c r="D751" s="228" t="s">
        <v>196</v>
      </c>
      <c r="E751" s="42"/>
      <c r="F751" s="229" t="s">
        <v>1215</v>
      </c>
      <c r="G751" s="42"/>
      <c r="H751" s="42"/>
      <c r="I751" s="230"/>
      <c r="J751" s="42"/>
      <c r="K751" s="42"/>
      <c r="L751" s="46"/>
      <c r="M751" s="231"/>
      <c r="N751" s="232"/>
      <c r="O751" s="86"/>
      <c r="P751" s="86"/>
      <c r="Q751" s="86"/>
      <c r="R751" s="86"/>
      <c r="S751" s="86"/>
      <c r="T751" s="87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T751" s="19" t="s">
        <v>196</v>
      </c>
      <c r="AU751" s="19" t="s">
        <v>82</v>
      </c>
    </row>
    <row r="752" s="13" customFormat="1">
      <c r="A752" s="13"/>
      <c r="B752" s="233"/>
      <c r="C752" s="234"/>
      <c r="D752" s="235" t="s">
        <v>198</v>
      </c>
      <c r="E752" s="236" t="s">
        <v>19</v>
      </c>
      <c r="F752" s="237" t="s">
        <v>1546</v>
      </c>
      <c r="G752" s="234"/>
      <c r="H752" s="236" t="s">
        <v>19</v>
      </c>
      <c r="I752" s="238"/>
      <c r="J752" s="234"/>
      <c r="K752" s="234"/>
      <c r="L752" s="239"/>
      <c r="M752" s="240"/>
      <c r="N752" s="241"/>
      <c r="O752" s="241"/>
      <c r="P752" s="241"/>
      <c r="Q752" s="241"/>
      <c r="R752" s="241"/>
      <c r="S752" s="241"/>
      <c r="T752" s="242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43" t="s">
        <v>198</v>
      </c>
      <c r="AU752" s="243" t="s">
        <v>82</v>
      </c>
      <c r="AV752" s="13" t="s">
        <v>80</v>
      </c>
      <c r="AW752" s="13" t="s">
        <v>35</v>
      </c>
      <c r="AX752" s="13" t="s">
        <v>73</v>
      </c>
      <c r="AY752" s="243" t="s">
        <v>188</v>
      </c>
    </row>
    <row r="753" s="13" customFormat="1">
      <c r="A753" s="13"/>
      <c r="B753" s="233"/>
      <c r="C753" s="234"/>
      <c r="D753" s="235" t="s">
        <v>198</v>
      </c>
      <c r="E753" s="236" t="s">
        <v>19</v>
      </c>
      <c r="F753" s="237" t="s">
        <v>1760</v>
      </c>
      <c r="G753" s="234"/>
      <c r="H753" s="236" t="s">
        <v>19</v>
      </c>
      <c r="I753" s="238"/>
      <c r="J753" s="234"/>
      <c r="K753" s="234"/>
      <c r="L753" s="239"/>
      <c r="M753" s="240"/>
      <c r="N753" s="241"/>
      <c r="O753" s="241"/>
      <c r="P753" s="241"/>
      <c r="Q753" s="241"/>
      <c r="R753" s="241"/>
      <c r="S753" s="241"/>
      <c r="T753" s="242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43" t="s">
        <v>198</v>
      </c>
      <c r="AU753" s="243" t="s">
        <v>82</v>
      </c>
      <c r="AV753" s="13" t="s">
        <v>80</v>
      </c>
      <c r="AW753" s="13" t="s">
        <v>35</v>
      </c>
      <c r="AX753" s="13" t="s">
        <v>73</v>
      </c>
      <c r="AY753" s="243" t="s">
        <v>188</v>
      </c>
    </row>
    <row r="754" s="14" customFormat="1">
      <c r="A754" s="14"/>
      <c r="B754" s="244"/>
      <c r="C754" s="245"/>
      <c r="D754" s="235" t="s">
        <v>198</v>
      </c>
      <c r="E754" s="246" t="s">
        <v>19</v>
      </c>
      <c r="F754" s="247" t="s">
        <v>1761</v>
      </c>
      <c r="G754" s="245"/>
      <c r="H754" s="248">
        <v>8</v>
      </c>
      <c r="I754" s="249"/>
      <c r="J754" s="245"/>
      <c r="K754" s="245"/>
      <c r="L754" s="250"/>
      <c r="M754" s="251"/>
      <c r="N754" s="252"/>
      <c r="O754" s="252"/>
      <c r="P754" s="252"/>
      <c r="Q754" s="252"/>
      <c r="R754" s="252"/>
      <c r="S754" s="252"/>
      <c r="T754" s="253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54" t="s">
        <v>198</v>
      </c>
      <c r="AU754" s="254" t="s">
        <v>82</v>
      </c>
      <c r="AV754" s="14" t="s">
        <v>82</v>
      </c>
      <c r="AW754" s="14" t="s">
        <v>35</v>
      </c>
      <c r="AX754" s="14" t="s">
        <v>73</v>
      </c>
      <c r="AY754" s="254" t="s">
        <v>188</v>
      </c>
    </row>
    <row r="755" s="13" customFormat="1">
      <c r="A755" s="13"/>
      <c r="B755" s="233"/>
      <c r="C755" s="234"/>
      <c r="D755" s="235" t="s">
        <v>198</v>
      </c>
      <c r="E755" s="236" t="s">
        <v>19</v>
      </c>
      <c r="F755" s="237" t="s">
        <v>1762</v>
      </c>
      <c r="G755" s="234"/>
      <c r="H755" s="236" t="s">
        <v>19</v>
      </c>
      <c r="I755" s="238"/>
      <c r="J755" s="234"/>
      <c r="K755" s="234"/>
      <c r="L755" s="239"/>
      <c r="M755" s="240"/>
      <c r="N755" s="241"/>
      <c r="O755" s="241"/>
      <c r="P755" s="241"/>
      <c r="Q755" s="241"/>
      <c r="R755" s="241"/>
      <c r="S755" s="241"/>
      <c r="T755" s="24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3" t="s">
        <v>198</v>
      </c>
      <c r="AU755" s="243" t="s">
        <v>82</v>
      </c>
      <c r="AV755" s="13" t="s">
        <v>80</v>
      </c>
      <c r="AW755" s="13" t="s">
        <v>35</v>
      </c>
      <c r="AX755" s="13" t="s">
        <v>73</v>
      </c>
      <c r="AY755" s="243" t="s">
        <v>188</v>
      </c>
    </row>
    <row r="756" s="14" customFormat="1">
      <c r="A756" s="14"/>
      <c r="B756" s="244"/>
      <c r="C756" s="245"/>
      <c r="D756" s="235" t="s">
        <v>198</v>
      </c>
      <c r="E756" s="246" t="s">
        <v>19</v>
      </c>
      <c r="F756" s="247" t="s">
        <v>80</v>
      </c>
      <c r="G756" s="245"/>
      <c r="H756" s="248">
        <v>1</v>
      </c>
      <c r="I756" s="249"/>
      <c r="J756" s="245"/>
      <c r="K756" s="245"/>
      <c r="L756" s="250"/>
      <c r="M756" s="251"/>
      <c r="N756" s="252"/>
      <c r="O756" s="252"/>
      <c r="P756" s="252"/>
      <c r="Q756" s="252"/>
      <c r="R756" s="252"/>
      <c r="S756" s="252"/>
      <c r="T756" s="253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4" t="s">
        <v>198</v>
      </c>
      <c r="AU756" s="254" t="s">
        <v>82</v>
      </c>
      <c r="AV756" s="14" t="s">
        <v>82</v>
      </c>
      <c r="AW756" s="14" t="s">
        <v>35</v>
      </c>
      <c r="AX756" s="14" t="s">
        <v>73</v>
      </c>
      <c r="AY756" s="254" t="s">
        <v>188</v>
      </c>
    </row>
    <row r="757" s="15" customFormat="1">
      <c r="A757" s="15"/>
      <c r="B757" s="255"/>
      <c r="C757" s="256"/>
      <c r="D757" s="235" t="s">
        <v>198</v>
      </c>
      <c r="E757" s="257" t="s">
        <v>19</v>
      </c>
      <c r="F757" s="258" t="s">
        <v>229</v>
      </c>
      <c r="G757" s="256"/>
      <c r="H757" s="259">
        <v>9</v>
      </c>
      <c r="I757" s="260"/>
      <c r="J757" s="256"/>
      <c r="K757" s="256"/>
      <c r="L757" s="261"/>
      <c r="M757" s="262"/>
      <c r="N757" s="263"/>
      <c r="O757" s="263"/>
      <c r="P757" s="263"/>
      <c r="Q757" s="263"/>
      <c r="R757" s="263"/>
      <c r="S757" s="263"/>
      <c r="T757" s="264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T757" s="265" t="s">
        <v>198</v>
      </c>
      <c r="AU757" s="265" t="s">
        <v>82</v>
      </c>
      <c r="AV757" s="15" t="s">
        <v>135</v>
      </c>
      <c r="AW757" s="15" t="s">
        <v>35</v>
      </c>
      <c r="AX757" s="15" t="s">
        <v>80</v>
      </c>
      <c r="AY757" s="265" t="s">
        <v>188</v>
      </c>
    </row>
    <row r="758" s="2" customFormat="1" ht="16.5" customHeight="1">
      <c r="A758" s="40"/>
      <c r="B758" s="41"/>
      <c r="C758" s="272" t="s">
        <v>993</v>
      </c>
      <c r="D758" s="272" t="s">
        <v>522</v>
      </c>
      <c r="E758" s="273" t="s">
        <v>1218</v>
      </c>
      <c r="F758" s="274" t="s">
        <v>1219</v>
      </c>
      <c r="G758" s="275" t="s">
        <v>442</v>
      </c>
      <c r="H758" s="276">
        <v>8</v>
      </c>
      <c r="I758" s="277"/>
      <c r="J758" s="278">
        <f>ROUND(I758*H758,2)</f>
        <v>0</v>
      </c>
      <c r="K758" s="274" t="s">
        <v>452</v>
      </c>
      <c r="L758" s="279"/>
      <c r="M758" s="280" t="s">
        <v>19</v>
      </c>
      <c r="N758" s="281" t="s">
        <v>44</v>
      </c>
      <c r="O758" s="86"/>
      <c r="P758" s="224">
        <f>O758*H758</f>
        <v>0</v>
      </c>
      <c r="Q758" s="224">
        <v>0.02</v>
      </c>
      <c r="R758" s="224">
        <f>Q758*H758</f>
        <v>0.16</v>
      </c>
      <c r="S758" s="224">
        <v>0</v>
      </c>
      <c r="T758" s="225">
        <f>S758*H758</f>
        <v>0</v>
      </c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R758" s="226" t="s">
        <v>268</v>
      </c>
      <c r="AT758" s="226" t="s">
        <v>522</v>
      </c>
      <c r="AU758" s="226" t="s">
        <v>82</v>
      </c>
      <c r="AY758" s="19" t="s">
        <v>188</v>
      </c>
      <c r="BE758" s="227">
        <f>IF(N758="základní",J758,0)</f>
        <v>0</v>
      </c>
      <c r="BF758" s="227">
        <f>IF(N758="snížená",J758,0)</f>
        <v>0</v>
      </c>
      <c r="BG758" s="227">
        <f>IF(N758="zákl. přenesená",J758,0)</f>
        <v>0</v>
      </c>
      <c r="BH758" s="227">
        <f>IF(N758="sníž. přenesená",J758,0)</f>
        <v>0</v>
      </c>
      <c r="BI758" s="227">
        <f>IF(N758="nulová",J758,0)</f>
        <v>0</v>
      </c>
      <c r="BJ758" s="19" t="s">
        <v>80</v>
      </c>
      <c r="BK758" s="227">
        <f>ROUND(I758*H758,2)</f>
        <v>0</v>
      </c>
      <c r="BL758" s="19" t="s">
        <v>135</v>
      </c>
      <c r="BM758" s="226" t="s">
        <v>1763</v>
      </c>
    </row>
    <row r="759" s="13" customFormat="1">
      <c r="A759" s="13"/>
      <c r="B759" s="233"/>
      <c r="C759" s="234"/>
      <c r="D759" s="235" t="s">
        <v>198</v>
      </c>
      <c r="E759" s="236" t="s">
        <v>19</v>
      </c>
      <c r="F759" s="237" t="s">
        <v>1546</v>
      </c>
      <c r="G759" s="234"/>
      <c r="H759" s="236" t="s">
        <v>19</v>
      </c>
      <c r="I759" s="238"/>
      <c r="J759" s="234"/>
      <c r="K759" s="234"/>
      <c r="L759" s="239"/>
      <c r="M759" s="240"/>
      <c r="N759" s="241"/>
      <c r="O759" s="241"/>
      <c r="P759" s="241"/>
      <c r="Q759" s="241"/>
      <c r="R759" s="241"/>
      <c r="S759" s="241"/>
      <c r="T759" s="242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3" t="s">
        <v>198</v>
      </c>
      <c r="AU759" s="243" t="s">
        <v>82</v>
      </c>
      <c r="AV759" s="13" t="s">
        <v>80</v>
      </c>
      <c r="AW759" s="13" t="s">
        <v>35</v>
      </c>
      <c r="AX759" s="13" t="s">
        <v>73</v>
      </c>
      <c r="AY759" s="243" t="s">
        <v>188</v>
      </c>
    </row>
    <row r="760" s="13" customFormat="1">
      <c r="A760" s="13"/>
      <c r="B760" s="233"/>
      <c r="C760" s="234"/>
      <c r="D760" s="235" t="s">
        <v>198</v>
      </c>
      <c r="E760" s="236" t="s">
        <v>19</v>
      </c>
      <c r="F760" s="237" t="s">
        <v>1760</v>
      </c>
      <c r="G760" s="234"/>
      <c r="H760" s="236" t="s">
        <v>19</v>
      </c>
      <c r="I760" s="238"/>
      <c r="J760" s="234"/>
      <c r="K760" s="234"/>
      <c r="L760" s="239"/>
      <c r="M760" s="240"/>
      <c r="N760" s="241"/>
      <c r="O760" s="241"/>
      <c r="P760" s="241"/>
      <c r="Q760" s="241"/>
      <c r="R760" s="241"/>
      <c r="S760" s="241"/>
      <c r="T760" s="242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43" t="s">
        <v>198</v>
      </c>
      <c r="AU760" s="243" t="s">
        <v>82</v>
      </c>
      <c r="AV760" s="13" t="s">
        <v>80</v>
      </c>
      <c r="AW760" s="13" t="s">
        <v>35</v>
      </c>
      <c r="AX760" s="13" t="s">
        <v>73</v>
      </c>
      <c r="AY760" s="243" t="s">
        <v>188</v>
      </c>
    </row>
    <row r="761" s="14" customFormat="1">
      <c r="A761" s="14"/>
      <c r="B761" s="244"/>
      <c r="C761" s="245"/>
      <c r="D761" s="235" t="s">
        <v>198</v>
      </c>
      <c r="E761" s="246" t="s">
        <v>19</v>
      </c>
      <c r="F761" s="247" t="s">
        <v>1761</v>
      </c>
      <c r="G761" s="245"/>
      <c r="H761" s="248">
        <v>8</v>
      </c>
      <c r="I761" s="249"/>
      <c r="J761" s="245"/>
      <c r="K761" s="245"/>
      <c r="L761" s="250"/>
      <c r="M761" s="251"/>
      <c r="N761" s="252"/>
      <c r="O761" s="252"/>
      <c r="P761" s="252"/>
      <c r="Q761" s="252"/>
      <c r="R761" s="252"/>
      <c r="S761" s="252"/>
      <c r="T761" s="253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54" t="s">
        <v>198</v>
      </c>
      <c r="AU761" s="254" t="s">
        <v>82</v>
      </c>
      <c r="AV761" s="14" t="s">
        <v>82</v>
      </c>
      <c r="AW761" s="14" t="s">
        <v>35</v>
      </c>
      <c r="AX761" s="14" t="s">
        <v>73</v>
      </c>
      <c r="AY761" s="254" t="s">
        <v>188</v>
      </c>
    </row>
    <row r="762" s="15" customFormat="1">
      <c r="A762" s="15"/>
      <c r="B762" s="255"/>
      <c r="C762" s="256"/>
      <c r="D762" s="235" t="s">
        <v>198</v>
      </c>
      <c r="E762" s="257" t="s">
        <v>19</v>
      </c>
      <c r="F762" s="258" t="s">
        <v>229</v>
      </c>
      <c r="G762" s="256"/>
      <c r="H762" s="259">
        <v>8</v>
      </c>
      <c r="I762" s="260"/>
      <c r="J762" s="256"/>
      <c r="K762" s="256"/>
      <c r="L762" s="261"/>
      <c r="M762" s="262"/>
      <c r="N762" s="263"/>
      <c r="O762" s="263"/>
      <c r="P762" s="263"/>
      <c r="Q762" s="263"/>
      <c r="R762" s="263"/>
      <c r="S762" s="263"/>
      <c r="T762" s="264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T762" s="265" t="s">
        <v>198</v>
      </c>
      <c r="AU762" s="265" t="s">
        <v>82</v>
      </c>
      <c r="AV762" s="15" t="s">
        <v>135</v>
      </c>
      <c r="AW762" s="15" t="s">
        <v>35</v>
      </c>
      <c r="AX762" s="15" t="s">
        <v>80</v>
      </c>
      <c r="AY762" s="265" t="s">
        <v>188</v>
      </c>
    </row>
    <row r="763" s="2" customFormat="1" ht="16.5" customHeight="1">
      <c r="A763" s="40"/>
      <c r="B763" s="41"/>
      <c r="C763" s="272" t="s">
        <v>1000</v>
      </c>
      <c r="D763" s="272" t="s">
        <v>522</v>
      </c>
      <c r="E763" s="273" t="s">
        <v>1221</v>
      </c>
      <c r="F763" s="274" t="s">
        <v>1764</v>
      </c>
      <c r="G763" s="275" t="s">
        <v>442</v>
      </c>
      <c r="H763" s="276">
        <v>1</v>
      </c>
      <c r="I763" s="277"/>
      <c r="J763" s="278">
        <f>ROUND(I763*H763,2)</f>
        <v>0</v>
      </c>
      <c r="K763" s="274" t="s">
        <v>452</v>
      </c>
      <c r="L763" s="279"/>
      <c r="M763" s="280" t="s">
        <v>19</v>
      </c>
      <c r="N763" s="281" t="s">
        <v>44</v>
      </c>
      <c r="O763" s="86"/>
      <c r="P763" s="224">
        <f>O763*H763</f>
        <v>0</v>
      </c>
      <c r="Q763" s="224">
        <v>0.02</v>
      </c>
      <c r="R763" s="224">
        <f>Q763*H763</f>
        <v>0.02</v>
      </c>
      <c r="S763" s="224">
        <v>0</v>
      </c>
      <c r="T763" s="225">
        <f>S763*H763</f>
        <v>0</v>
      </c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R763" s="226" t="s">
        <v>268</v>
      </c>
      <c r="AT763" s="226" t="s">
        <v>522</v>
      </c>
      <c r="AU763" s="226" t="s">
        <v>82</v>
      </c>
      <c r="AY763" s="19" t="s">
        <v>188</v>
      </c>
      <c r="BE763" s="227">
        <f>IF(N763="základní",J763,0)</f>
        <v>0</v>
      </c>
      <c r="BF763" s="227">
        <f>IF(N763="snížená",J763,0)</f>
        <v>0</v>
      </c>
      <c r="BG763" s="227">
        <f>IF(N763="zákl. přenesená",J763,0)</f>
        <v>0</v>
      </c>
      <c r="BH763" s="227">
        <f>IF(N763="sníž. přenesená",J763,0)</f>
        <v>0</v>
      </c>
      <c r="BI763" s="227">
        <f>IF(N763="nulová",J763,0)</f>
        <v>0</v>
      </c>
      <c r="BJ763" s="19" t="s">
        <v>80</v>
      </c>
      <c r="BK763" s="227">
        <f>ROUND(I763*H763,2)</f>
        <v>0</v>
      </c>
      <c r="BL763" s="19" t="s">
        <v>135</v>
      </c>
      <c r="BM763" s="226" t="s">
        <v>1765</v>
      </c>
    </row>
    <row r="764" s="13" customFormat="1">
      <c r="A764" s="13"/>
      <c r="B764" s="233"/>
      <c r="C764" s="234"/>
      <c r="D764" s="235" t="s">
        <v>198</v>
      </c>
      <c r="E764" s="236" t="s">
        <v>19</v>
      </c>
      <c r="F764" s="237" t="s">
        <v>1766</v>
      </c>
      <c r="G764" s="234"/>
      <c r="H764" s="236" t="s">
        <v>19</v>
      </c>
      <c r="I764" s="238"/>
      <c r="J764" s="234"/>
      <c r="K764" s="234"/>
      <c r="L764" s="239"/>
      <c r="M764" s="240"/>
      <c r="N764" s="241"/>
      <c r="O764" s="241"/>
      <c r="P764" s="241"/>
      <c r="Q764" s="241"/>
      <c r="R764" s="241"/>
      <c r="S764" s="241"/>
      <c r="T764" s="24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3" t="s">
        <v>198</v>
      </c>
      <c r="AU764" s="243" t="s">
        <v>82</v>
      </c>
      <c r="AV764" s="13" t="s">
        <v>80</v>
      </c>
      <c r="AW764" s="13" t="s">
        <v>35</v>
      </c>
      <c r="AX764" s="13" t="s">
        <v>73</v>
      </c>
      <c r="AY764" s="243" t="s">
        <v>188</v>
      </c>
    </row>
    <row r="765" s="14" customFormat="1">
      <c r="A765" s="14"/>
      <c r="B765" s="244"/>
      <c r="C765" s="245"/>
      <c r="D765" s="235" t="s">
        <v>198</v>
      </c>
      <c r="E765" s="246" t="s">
        <v>19</v>
      </c>
      <c r="F765" s="247" t="s">
        <v>80</v>
      </c>
      <c r="G765" s="245"/>
      <c r="H765" s="248">
        <v>1</v>
      </c>
      <c r="I765" s="249"/>
      <c r="J765" s="245"/>
      <c r="K765" s="245"/>
      <c r="L765" s="250"/>
      <c r="M765" s="251"/>
      <c r="N765" s="252"/>
      <c r="O765" s="252"/>
      <c r="P765" s="252"/>
      <c r="Q765" s="252"/>
      <c r="R765" s="252"/>
      <c r="S765" s="252"/>
      <c r="T765" s="253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54" t="s">
        <v>198</v>
      </c>
      <c r="AU765" s="254" t="s">
        <v>82</v>
      </c>
      <c r="AV765" s="14" t="s">
        <v>82</v>
      </c>
      <c r="AW765" s="14" t="s">
        <v>35</v>
      </c>
      <c r="AX765" s="14" t="s">
        <v>73</v>
      </c>
      <c r="AY765" s="254" t="s">
        <v>188</v>
      </c>
    </row>
    <row r="766" s="15" customFormat="1">
      <c r="A766" s="15"/>
      <c r="B766" s="255"/>
      <c r="C766" s="256"/>
      <c r="D766" s="235" t="s">
        <v>198</v>
      </c>
      <c r="E766" s="257" t="s">
        <v>19</v>
      </c>
      <c r="F766" s="258" t="s">
        <v>229</v>
      </c>
      <c r="G766" s="256"/>
      <c r="H766" s="259">
        <v>1</v>
      </c>
      <c r="I766" s="260"/>
      <c r="J766" s="256"/>
      <c r="K766" s="256"/>
      <c r="L766" s="261"/>
      <c r="M766" s="262"/>
      <c r="N766" s="263"/>
      <c r="O766" s="263"/>
      <c r="P766" s="263"/>
      <c r="Q766" s="263"/>
      <c r="R766" s="263"/>
      <c r="S766" s="263"/>
      <c r="T766" s="264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T766" s="265" t="s">
        <v>198</v>
      </c>
      <c r="AU766" s="265" t="s">
        <v>82</v>
      </c>
      <c r="AV766" s="15" t="s">
        <v>135</v>
      </c>
      <c r="AW766" s="15" t="s">
        <v>35</v>
      </c>
      <c r="AX766" s="15" t="s">
        <v>80</v>
      </c>
      <c r="AY766" s="265" t="s">
        <v>188</v>
      </c>
    </row>
    <row r="767" s="2" customFormat="1" ht="16.5" customHeight="1">
      <c r="A767" s="40"/>
      <c r="B767" s="41"/>
      <c r="C767" s="215" t="s">
        <v>1006</v>
      </c>
      <c r="D767" s="215" t="s">
        <v>190</v>
      </c>
      <c r="E767" s="216" t="s">
        <v>1767</v>
      </c>
      <c r="F767" s="217" t="s">
        <v>1768</v>
      </c>
      <c r="G767" s="218" t="s">
        <v>442</v>
      </c>
      <c r="H767" s="219">
        <v>14</v>
      </c>
      <c r="I767" s="220"/>
      <c r="J767" s="221">
        <f>ROUND(I767*H767,2)</f>
        <v>0</v>
      </c>
      <c r="K767" s="217" t="s">
        <v>452</v>
      </c>
      <c r="L767" s="46"/>
      <c r="M767" s="222" t="s">
        <v>19</v>
      </c>
      <c r="N767" s="223" t="s">
        <v>44</v>
      </c>
      <c r="O767" s="86"/>
      <c r="P767" s="224">
        <f>O767*H767</f>
        <v>0</v>
      </c>
      <c r="Q767" s="224">
        <v>0.013339999999999999</v>
      </c>
      <c r="R767" s="224">
        <f>Q767*H767</f>
        <v>0.18675999999999998</v>
      </c>
      <c r="S767" s="224">
        <v>0</v>
      </c>
      <c r="T767" s="225">
        <f>S767*H767</f>
        <v>0</v>
      </c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R767" s="226" t="s">
        <v>135</v>
      </c>
      <c r="AT767" s="226" t="s">
        <v>190</v>
      </c>
      <c r="AU767" s="226" t="s">
        <v>82</v>
      </c>
      <c r="AY767" s="19" t="s">
        <v>188</v>
      </c>
      <c r="BE767" s="227">
        <f>IF(N767="základní",J767,0)</f>
        <v>0</v>
      </c>
      <c r="BF767" s="227">
        <f>IF(N767="snížená",J767,0)</f>
        <v>0</v>
      </c>
      <c r="BG767" s="227">
        <f>IF(N767="zákl. přenesená",J767,0)</f>
        <v>0</v>
      </c>
      <c r="BH767" s="227">
        <f>IF(N767="sníž. přenesená",J767,0)</f>
        <v>0</v>
      </c>
      <c r="BI767" s="227">
        <f>IF(N767="nulová",J767,0)</f>
        <v>0</v>
      </c>
      <c r="BJ767" s="19" t="s">
        <v>80</v>
      </c>
      <c r="BK767" s="227">
        <f>ROUND(I767*H767,2)</f>
        <v>0</v>
      </c>
      <c r="BL767" s="19" t="s">
        <v>135</v>
      </c>
      <c r="BM767" s="226" t="s">
        <v>1769</v>
      </c>
    </row>
    <row r="768" s="13" customFormat="1">
      <c r="A768" s="13"/>
      <c r="B768" s="233"/>
      <c r="C768" s="234"/>
      <c r="D768" s="235" t="s">
        <v>198</v>
      </c>
      <c r="E768" s="236" t="s">
        <v>19</v>
      </c>
      <c r="F768" s="237" t="s">
        <v>1546</v>
      </c>
      <c r="G768" s="234"/>
      <c r="H768" s="236" t="s">
        <v>19</v>
      </c>
      <c r="I768" s="238"/>
      <c r="J768" s="234"/>
      <c r="K768" s="234"/>
      <c r="L768" s="239"/>
      <c r="M768" s="240"/>
      <c r="N768" s="241"/>
      <c r="O768" s="241"/>
      <c r="P768" s="241"/>
      <c r="Q768" s="241"/>
      <c r="R768" s="241"/>
      <c r="S768" s="241"/>
      <c r="T768" s="242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3" t="s">
        <v>198</v>
      </c>
      <c r="AU768" s="243" t="s">
        <v>82</v>
      </c>
      <c r="AV768" s="13" t="s">
        <v>80</v>
      </c>
      <c r="AW768" s="13" t="s">
        <v>35</v>
      </c>
      <c r="AX768" s="13" t="s">
        <v>73</v>
      </c>
      <c r="AY768" s="243" t="s">
        <v>188</v>
      </c>
    </row>
    <row r="769" s="13" customFormat="1">
      <c r="A769" s="13"/>
      <c r="B769" s="233"/>
      <c r="C769" s="234"/>
      <c r="D769" s="235" t="s">
        <v>198</v>
      </c>
      <c r="E769" s="236" t="s">
        <v>19</v>
      </c>
      <c r="F769" s="237" t="s">
        <v>1770</v>
      </c>
      <c r="G769" s="234"/>
      <c r="H769" s="236" t="s">
        <v>19</v>
      </c>
      <c r="I769" s="238"/>
      <c r="J769" s="234"/>
      <c r="K769" s="234"/>
      <c r="L769" s="239"/>
      <c r="M769" s="240"/>
      <c r="N769" s="241"/>
      <c r="O769" s="241"/>
      <c r="P769" s="241"/>
      <c r="Q769" s="241"/>
      <c r="R769" s="241"/>
      <c r="S769" s="241"/>
      <c r="T769" s="242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43" t="s">
        <v>198</v>
      </c>
      <c r="AU769" s="243" t="s">
        <v>82</v>
      </c>
      <c r="AV769" s="13" t="s">
        <v>80</v>
      </c>
      <c r="AW769" s="13" t="s">
        <v>35</v>
      </c>
      <c r="AX769" s="13" t="s">
        <v>73</v>
      </c>
      <c r="AY769" s="243" t="s">
        <v>188</v>
      </c>
    </row>
    <row r="770" s="14" customFormat="1">
      <c r="A770" s="14"/>
      <c r="B770" s="244"/>
      <c r="C770" s="245"/>
      <c r="D770" s="235" t="s">
        <v>198</v>
      </c>
      <c r="E770" s="246" t="s">
        <v>19</v>
      </c>
      <c r="F770" s="247" t="s">
        <v>1771</v>
      </c>
      <c r="G770" s="245"/>
      <c r="H770" s="248">
        <v>12</v>
      </c>
      <c r="I770" s="249"/>
      <c r="J770" s="245"/>
      <c r="K770" s="245"/>
      <c r="L770" s="250"/>
      <c r="M770" s="251"/>
      <c r="N770" s="252"/>
      <c r="O770" s="252"/>
      <c r="P770" s="252"/>
      <c r="Q770" s="252"/>
      <c r="R770" s="252"/>
      <c r="S770" s="252"/>
      <c r="T770" s="253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54" t="s">
        <v>198</v>
      </c>
      <c r="AU770" s="254" t="s">
        <v>82</v>
      </c>
      <c r="AV770" s="14" t="s">
        <v>82</v>
      </c>
      <c r="AW770" s="14" t="s">
        <v>35</v>
      </c>
      <c r="AX770" s="14" t="s">
        <v>73</v>
      </c>
      <c r="AY770" s="254" t="s">
        <v>188</v>
      </c>
    </row>
    <row r="771" s="13" customFormat="1">
      <c r="A771" s="13"/>
      <c r="B771" s="233"/>
      <c r="C771" s="234"/>
      <c r="D771" s="235" t="s">
        <v>198</v>
      </c>
      <c r="E771" s="236" t="s">
        <v>19</v>
      </c>
      <c r="F771" s="237" t="s">
        <v>1772</v>
      </c>
      <c r="G771" s="234"/>
      <c r="H771" s="236" t="s">
        <v>19</v>
      </c>
      <c r="I771" s="238"/>
      <c r="J771" s="234"/>
      <c r="K771" s="234"/>
      <c r="L771" s="239"/>
      <c r="M771" s="240"/>
      <c r="N771" s="241"/>
      <c r="O771" s="241"/>
      <c r="P771" s="241"/>
      <c r="Q771" s="241"/>
      <c r="R771" s="241"/>
      <c r="S771" s="241"/>
      <c r="T771" s="242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3" t="s">
        <v>198</v>
      </c>
      <c r="AU771" s="243" t="s">
        <v>82</v>
      </c>
      <c r="AV771" s="13" t="s">
        <v>80</v>
      </c>
      <c r="AW771" s="13" t="s">
        <v>35</v>
      </c>
      <c r="AX771" s="13" t="s">
        <v>73</v>
      </c>
      <c r="AY771" s="243" t="s">
        <v>188</v>
      </c>
    </row>
    <row r="772" s="14" customFormat="1">
      <c r="A772" s="14"/>
      <c r="B772" s="244"/>
      <c r="C772" s="245"/>
      <c r="D772" s="235" t="s">
        <v>198</v>
      </c>
      <c r="E772" s="246" t="s">
        <v>19</v>
      </c>
      <c r="F772" s="247" t="s">
        <v>1773</v>
      </c>
      <c r="G772" s="245"/>
      <c r="H772" s="248">
        <v>2</v>
      </c>
      <c r="I772" s="249"/>
      <c r="J772" s="245"/>
      <c r="K772" s="245"/>
      <c r="L772" s="250"/>
      <c r="M772" s="251"/>
      <c r="N772" s="252"/>
      <c r="O772" s="252"/>
      <c r="P772" s="252"/>
      <c r="Q772" s="252"/>
      <c r="R772" s="252"/>
      <c r="S772" s="252"/>
      <c r="T772" s="253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4" t="s">
        <v>198</v>
      </c>
      <c r="AU772" s="254" t="s">
        <v>82</v>
      </c>
      <c r="AV772" s="14" t="s">
        <v>82</v>
      </c>
      <c r="AW772" s="14" t="s">
        <v>35</v>
      </c>
      <c r="AX772" s="14" t="s">
        <v>73</v>
      </c>
      <c r="AY772" s="254" t="s">
        <v>188</v>
      </c>
    </row>
    <row r="773" s="15" customFormat="1">
      <c r="A773" s="15"/>
      <c r="B773" s="255"/>
      <c r="C773" s="256"/>
      <c r="D773" s="235" t="s">
        <v>198</v>
      </c>
      <c r="E773" s="257" t="s">
        <v>19</v>
      </c>
      <c r="F773" s="258" t="s">
        <v>229</v>
      </c>
      <c r="G773" s="256"/>
      <c r="H773" s="259">
        <v>14</v>
      </c>
      <c r="I773" s="260"/>
      <c r="J773" s="256"/>
      <c r="K773" s="256"/>
      <c r="L773" s="261"/>
      <c r="M773" s="262"/>
      <c r="N773" s="263"/>
      <c r="O773" s="263"/>
      <c r="P773" s="263"/>
      <c r="Q773" s="263"/>
      <c r="R773" s="263"/>
      <c r="S773" s="263"/>
      <c r="T773" s="264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65" t="s">
        <v>198</v>
      </c>
      <c r="AU773" s="265" t="s">
        <v>82</v>
      </c>
      <c r="AV773" s="15" t="s">
        <v>135</v>
      </c>
      <c r="AW773" s="15" t="s">
        <v>35</v>
      </c>
      <c r="AX773" s="15" t="s">
        <v>80</v>
      </c>
      <c r="AY773" s="265" t="s">
        <v>188</v>
      </c>
    </row>
    <row r="774" s="2" customFormat="1" ht="21.75" customHeight="1">
      <c r="A774" s="40"/>
      <c r="B774" s="41"/>
      <c r="C774" s="272" t="s">
        <v>1011</v>
      </c>
      <c r="D774" s="272" t="s">
        <v>522</v>
      </c>
      <c r="E774" s="273" t="s">
        <v>1774</v>
      </c>
      <c r="F774" s="274" t="s">
        <v>1775</v>
      </c>
      <c r="G774" s="275" t="s">
        <v>442</v>
      </c>
      <c r="H774" s="276">
        <v>12</v>
      </c>
      <c r="I774" s="277"/>
      <c r="J774" s="278">
        <f>ROUND(I774*H774,2)</f>
        <v>0</v>
      </c>
      <c r="K774" s="274" t="s">
        <v>452</v>
      </c>
      <c r="L774" s="279"/>
      <c r="M774" s="280" t="s">
        <v>19</v>
      </c>
      <c r="N774" s="281" t="s">
        <v>44</v>
      </c>
      <c r="O774" s="86"/>
      <c r="P774" s="224">
        <f>O774*H774</f>
        <v>0</v>
      </c>
      <c r="Q774" s="224">
        <v>0.02</v>
      </c>
      <c r="R774" s="224">
        <f>Q774*H774</f>
        <v>0.23999999999999999</v>
      </c>
      <c r="S774" s="224">
        <v>0</v>
      </c>
      <c r="T774" s="225">
        <f>S774*H774</f>
        <v>0</v>
      </c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R774" s="226" t="s">
        <v>268</v>
      </c>
      <c r="AT774" s="226" t="s">
        <v>522</v>
      </c>
      <c r="AU774" s="226" t="s">
        <v>82</v>
      </c>
      <c r="AY774" s="19" t="s">
        <v>188</v>
      </c>
      <c r="BE774" s="227">
        <f>IF(N774="základní",J774,0)</f>
        <v>0</v>
      </c>
      <c r="BF774" s="227">
        <f>IF(N774="snížená",J774,0)</f>
        <v>0</v>
      </c>
      <c r="BG774" s="227">
        <f>IF(N774="zákl. přenesená",J774,0)</f>
        <v>0</v>
      </c>
      <c r="BH774" s="227">
        <f>IF(N774="sníž. přenesená",J774,0)</f>
        <v>0</v>
      </c>
      <c r="BI774" s="227">
        <f>IF(N774="nulová",J774,0)</f>
        <v>0</v>
      </c>
      <c r="BJ774" s="19" t="s">
        <v>80</v>
      </c>
      <c r="BK774" s="227">
        <f>ROUND(I774*H774,2)</f>
        <v>0</v>
      </c>
      <c r="BL774" s="19" t="s">
        <v>135</v>
      </c>
      <c r="BM774" s="226" t="s">
        <v>1776</v>
      </c>
    </row>
    <row r="775" s="13" customFormat="1">
      <c r="A775" s="13"/>
      <c r="B775" s="233"/>
      <c r="C775" s="234"/>
      <c r="D775" s="235" t="s">
        <v>198</v>
      </c>
      <c r="E775" s="236" t="s">
        <v>19</v>
      </c>
      <c r="F775" s="237" t="s">
        <v>1546</v>
      </c>
      <c r="G775" s="234"/>
      <c r="H775" s="236" t="s">
        <v>19</v>
      </c>
      <c r="I775" s="238"/>
      <c r="J775" s="234"/>
      <c r="K775" s="234"/>
      <c r="L775" s="239"/>
      <c r="M775" s="240"/>
      <c r="N775" s="241"/>
      <c r="O775" s="241"/>
      <c r="P775" s="241"/>
      <c r="Q775" s="241"/>
      <c r="R775" s="241"/>
      <c r="S775" s="241"/>
      <c r="T775" s="24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3" t="s">
        <v>198</v>
      </c>
      <c r="AU775" s="243" t="s">
        <v>82</v>
      </c>
      <c r="AV775" s="13" t="s">
        <v>80</v>
      </c>
      <c r="AW775" s="13" t="s">
        <v>35</v>
      </c>
      <c r="AX775" s="13" t="s">
        <v>73</v>
      </c>
      <c r="AY775" s="243" t="s">
        <v>188</v>
      </c>
    </row>
    <row r="776" s="13" customFormat="1">
      <c r="A776" s="13"/>
      <c r="B776" s="233"/>
      <c r="C776" s="234"/>
      <c r="D776" s="235" t="s">
        <v>198</v>
      </c>
      <c r="E776" s="236" t="s">
        <v>19</v>
      </c>
      <c r="F776" s="237" t="s">
        <v>1777</v>
      </c>
      <c r="G776" s="234"/>
      <c r="H776" s="236" t="s">
        <v>19</v>
      </c>
      <c r="I776" s="238"/>
      <c r="J776" s="234"/>
      <c r="K776" s="234"/>
      <c r="L776" s="239"/>
      <c r="M776" s="240"/>
      <c r="N776" s="241"/>
      <c r="O776" s="241"/>
      <c r="P776" s="241"/>
      <c r="Q776" s="241"/>
      <c r="R776" s="241"/>
      <c r="S776" s="241"/>
      <c r="T776" s="242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43" t="s">
        <v>198</v>
      </c>
      <c r="AU776" s="243" t="s">
        <v>82</v>
      </c>
      <c r="AV776" s="13" t="s">
        <v>80</v>
      </c>
      <c r="AW776" s="13" t="s">
        <v>35</v>
      </c>
      <c r="AX776" s="13" t="s">
        <v>73</v>
      </c>
      <c r="AY776" s="243" t="s">
        <v>188</v>
      </c>
    </row>
    <row r="777" s="14" customFormat="1">
      <c r="A777" s="14"/>
      <c r="B777" s="244"/>
      <c r="C777" s="245"/>
      <c r="D777" s="235" t="s">
        <v>198</v>
      </c>
      <c r="E777" s="246" t="s">
        <v>19</v>
      </c>
      <c r="F777" s="247" t="s">
        <v>1771</v>
      </c>
      <c r="G777" s="245"/>
      <c r="H777" s="248">
        <v>12</v>
      </c>
      <c r="I777" s="249"/>
      <c r="J777" s="245"/>
      <c r="K777" s="245"/>
      <c r="L777" s="250"/>
      <c r="M777" s="251"/>
      <c r="N777" s="252"/>
      <c r="O777" s="252"/>
      <c r="P777" s="252"/>
      <c r="Q777" s="252"/>
      <c r="R777" s="252"/>
      <c r="S777" s="252"/>
      <c r="T777" s="253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54" t="s">
        <v>198</v>
      </c>
      <c r="AU777" s="254" t="s">
        <v>82</v>
      </c>
      <c r="AV777" s="14" t="s">
        <v>82</v>
      </c>
      <c r="AW777" s="14" t="s">
        <v>35</v>
      </c>
      <c r="AX777" s="14" t="s">
        <v>73</v>
      </c>
      <c r="AY777" s="254" t="s">
        <v>188</v>
      </c>
    </row>
    <row r="778" s="15" customFormat="1">
      <c r="A778" s="15"/>
      <c r="B778" s="255"/>
      <c r="C778" s="256"/>
      <c r="D778" s="235" t="s">
        <v>198</v>
      </c>
      <c r="E778" s="257" t="s">
        <v>19</v>
      </c>
      <c r="F778" s="258" t="s">
        <v>229</v>
      </c>
      <c r="G778" s="256"/>
      <c r="H778" s="259">
        <v>12</v>
      </c>
      <c r="I778" s="260"/>
      <c r="J778" s="256"/>
      <c r="K778" s="256"/>
      <c r="L778" s="261"/>
      <c r="M778" s="262"/>
      <c r="N778" s="263"/>
      <c r="O778" s="263"/>
      <c r="P778" s="263"/>
      <c r="Q778" s="263"/>
      <c r="R778" s="263"/>
      <c r="S778" s="263"/>
      <c r="T778" s="264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T778" s="265" t="s">
        <v>198</v>
      </c>
      <c r="AU778" s="265" t="s">
        <v>82</v>
      </c>
      <c r="AV778" s="15" t="s">
        <v>135</v>
      </c>
      <c r="AW778" s="15" t="s">
        <v>35</v>
      </c>
      <c r="AX778" s="15" t="s">
        <v>80</v>
      </c>
      <c r="AY778" s="265" t="s">
        <v>188</v>
      </c>
    </row>
    <row r="779" s="2" customFormat="1" ht="16.5" customHeight="1">
      <c r="A779" s="40"/>
      <c r="B779" s="41"/>
      <c r="C779" s="272" t="s">
        <v>1013</v>
      </c>
      <c r="D779" s="272" t="s">
        <v>522</v>
      </c>
      <c r="E779" s="273" t="s">
        <v>1778</v>
      </c>
      <c r="F779" s="274" t="s">
        <v>1779</v>
      </c>
      <c r="G779" s="275" t="s">
        <v>442</v>
      </c>
      <c r="H779" s="276">
        <v>2</v>
      </c>
      <c r="I779" s="277"/>
      <c r="J779" s="278">
        <f>ROUND(I779*H779,2)</f>
        <v>0</v>
      </c>
      <c r="K779" s="274" t="s">
        <v>452</v>
      </c>
      <c r="L779" s="279"/>
      <c r="M779" s="280" t="s">
        <v>19</v>
      </c>
      <c r="N779" s="281" t="s">
        <v>44</v>
      </c>
      <c r="O779" s="86"/>
      <c r="P779" s="224">
        <f>O779*H779</f>
        <v>0</v>
      </c>
      <c r="Q779" s="224">
        <v>0.02</v>
      </c>
      <c r="R779" s="224">
        <f>Q779*H779</f>
        <v>0.040000000000000001</v>
      </c>
      <c r="S779" s="224">
        <v>0</v>
      </c>
      <c r="T779" s="225">
        <f>S779*H779</f>
        <v>0</v>
      </c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R779" s="226" t="s">
        <v>268</v>
      </c>
      <c r="AT779" s="226" t="s">
        <v>522</v>
      </c>
      <c r="AU779" s="226" t="s">
        <v>82</v>
      </c>
      <c r="AY779" s="19" t="s">
        <v>188</v>
      </c>
      <c r="BE779" s="227">
        <f>IF(N779="základní",J779,0)</f>
        <v>0</v>
      </c>
      <c r="BF779" s="227">
        <f>IF(N779="snížená",J779,0)</f>
        <v>0</v>
      </c>
      <c r="BG779" s="227">
        <f>IF(N779="zákl. přenesená",J779,0)</f>
        <v>0</v>
      </c>
      <c r="BH779" s="227">
        <f>IF(N779="sníž. přenesená",J779,0)</f>
        <v>0</v>
      </c>
      <c r="BI779" s="227">
        <f>IF(N779="nulová",J779,0)</f>
        <v>0</v>
      </c>
      <c r="BJ779" s="19" t="s">
        <v>80</v>
      </c>
      <c r="BK779" s="227">
        <f>ROUND(I779*H779,2)</f>
        <v>0</v>
      </c>
      <c r="BL779" s="19" t="s">
        <v>135</v>
      </c>
      <c r="BM779" s="226" t="s">
        <v>1780</v>
      </c>
    </row>
    <row r="780" s="13" customFormat="1">
      <c r="A780" s="13"/>
      <c r="B780" s="233"/>
      <c r="C780" s="234"/>
      <c r="D780" s="235" t="s">
        <v>198</v>
      </c>
      <c r="E780" s="236" t="s">
        <v>19</v>
      </c>
      <c r="F780" s="237" t="s">
        <v>1546</v>
      </c>
      <c r="G780" s="234"/>
      <c r="H780" s="236" t="s">
        <v>19</v>
      </c>
      <c r="I780" s="238"/>
      <c r="J780" s="234"/>
      <c r="K780" s="234"/>
      <c r="L780" s="239"/>
      <c r="M780" s="240"/>
      <c r="N780" s="241"/>
      <c r="O780" s="241"/>
      <c r="P780" s="241"/>
      <c r="Q780" s="241"/>
      <c r="R780" s="241"/>
      <c r="S780" s="241"/>
      <c r="T780" s="242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43" t="s">
        <v>198</v>
      </c>
      <c r="AU780" s="243" t="s">
        <v>82</v>
      </c>
      <c r="AV780" s="13" t="s">
        <v>80</v>
      </c>
      <c r="AW780" s="13" t="s">
        <v>35</v>
      </c>
      <c r="AX780" s="13" t="s">
        <v>73</v>
      </c>
      <c r="AY780" s="243" t="s">
        <v>188</v>
      </c>
    </row>
    <row r="781" s="13" customFormat="1">
      <c r="A781" s="13"/>
      <c r="B781" s="233"/>
      <c r="C781" s="234"/>
      <c r="D781" s="235" t="s">
        <v>198</v>
      </c>
      <c r="E781" s="236" t="s">
        <v>19</v>
      </c>
      <c r="F781" s="237" t="s">
        <v>1781</v>
      </c>
      <c r="G781" s="234"/>
      <c r="H781" s="236" t="s">
        <v>19</v>
      </c>
      <c r="I781" s="238"/>
      <c r="J781" s="234"/>
      <c r="K781" s="234"/>
      <c r="L781" s="239"/>
      <c r="M781" s="240"/>
      <c r="N781" s="241"/>
      <c r="O781" s="241"/>
      <c r="P781" s="241"/>
      <c r="Q781" s="241"/>
      <c r="R781" s="241"/>
      <c r="S781" s="241"/>
      <c r="T781" s="242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43" t="s">
        <v>198</v>
      </c>
      <c r="AU781" s="243" t="s">
        <v>82</v>
      </c>
      <c r="AV781" s="13" t="s">
        <v>80</v>
      </c>
      <c r="AW781" s="13" t="s">
        <v>35</v>
      </c>
      <c r="AX781" s="13" t="s">
        <v>73</v>
      </c>
      <c r="AY781" s="243" t="s">
        <v>188</v>
      </c>
    </row>
    <row r="782" s="14" customFormat="1">
      <c r="A782" s="14"/>
      <c r="B782" s="244"/>
      <c r="C782" s="245"/>
      <c r="D782" s="235" t="s">
        <v>198</v>
      </c>
      <c r="E782" s="246" t="s">
        <v>19</v>
      </c>
      <c r="F782" s="247" t="s">
        <v>1773</v>
      </c>
      <c r="G782" s="245"/>
      <c r="H782" s="248">
        <v>2</v>
      </c>
      <c r="I782" s="249"/>
      <c r="J782" s="245"/>
      <c r="K782" s="245"/>
      <c r="L782" s="250"/>
      <c r="M782" s="251"/>
      <c r="N782" s="252"/>
      <c r="O782" s="252"/>
      <c r="P782" s="252"/>
      <c r="Q782" s="252"/>
      <c r="R782" s="252"/>
      <c r="S782" s="252"/>
      <c r="T782" s="253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4" t="s">
        <v>198</v>
      </c>
      <c r="AU782" s="254" t="s">
        <v>82</v>
      </c>
      <c r="AV782" s="14" t="s">
        <v>82</v>
      </c>
      <c r="AW782" s="14" t="s">
        <v>35</v>
      </c>
      <c r="AX782" s="14" t="s">
        <v>73</v>
      </c>
      <c r="AY782" s="254" t="s">
        <v>188</v>
      </c>
    </row>
    <row r="783" s="15" customFormat="1">
      <c r="A783" s="15"/>
      <c r="B783" s="255"/>
      <c r="C783" s="256"/>
      <c r="D783" s="235" t="s">
        <v>198</v>
      </c>
      <c r="E783" s="257" t="s">
        <v>19</v>
      </c>
      <c r="F783" s="258" t="s">
        <v>229</v>
      </c>
      <c r="G783" s="256"/>
      <c r="H783" s="259">
        <v>2</v>
      </c>
      <c r="I783" s="260"/>
      <c r="J783" s="256"/>
      <c r="K783" s="256"/>
      <c r="L783" s="261"/>
      <c r="M783" s="262"/>
      <c r="N783" s="263"/>
      <c r="O783" s="263"/>
      <c r="P783" s="263"/>
      <c r="Q783" s="263"/>
      <c r="R783" s="263"/>
      <c r="S783" s="263"/>
      <c r="T783" s="264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T783" s="265" t="s">
        <v>198</v>
      </c>
      <c r="AU783" s="265" t="s">
        <v>82</v>
      </c>
      <c r="AV783" s="15" t="s">
        <v>135</v>
      </c>
      <c r="AW783" s="15" t="s">
        <v>35</v>
      </c>
      <c r="AX783" s="15" t="s">
        <v>80</v>
      </c>
      <c r="AY783" s="265" t="s">
        <v>188</v>
      </c>
    </row>
    <row r="784" s="12" customFormat="1" ht="22.8" customHeight="1">
      <c r="A784" s="12"/>
      <c r="B784" s="199"/>
      <c r="C784" s="200"/>
      <c r="D784" s="201" t="s">
        <v>72</v>
      </c>
      <c r="E784" s="213" t="s">
        <v>239</v>
      </c>
      <c r="F784" s="213" t="s">
        <v>240</v>
      </c>
      <c r="G784" s="200"/>
      <c r="H784" s="200"/>
      <c r="I784" s="203"/>
      <c r="J784" s="214">
        <f>BK784</f>
        <v>0</v>
      </c>
      <c r="K784" s="200"/>
      <c r="L784" s="205"/>
      <c r="M784" s="206"/>
      <c r="N784" s="207"/>
      <c r="O784" s="207"/>
      <c r="P784" s="208">
        <f>SUM(P785:P843)</f>
        <v>0</v>
      </c>
      <c r="Q784" s="207"/>
      <c r="R784" s="208">
        <f>SUM(R785:R843)</f>
        <v>0.111126</v>
      </c>
      <c r="S784" s="207"/>
      <c r="T784" s="209">
        <f>SUM(T785:T843)</f>
        <v>0</v>
      </c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R784" s="210" t="s">
        <v>80</v>
      </c>
      <c r="AT784" s="211" t="s">
        <v>72</v>
      </c>
      <c r="AU784" s="211" t="s">
        <v>80</v>
      </c>
      <c r="AY784" s="210" t="s">
        <v>188</v>
      </c>
      <c r="BK784" s="212">
        <f>SUM(BK785:BK843)</f>
        <v>0</v>
      </c>
    </row>
    <row r="785" s="2" customFormat="1" ht="24.15" customHeight="1">
      <c r="A785" s="40"/>
      <c r="B785" s="41"/>
      <c r="C785" s="215" t="s">
        <v>1016</v>
      </c>
      <c r="D785" s="215" t="s">
        <v>190</v>
      </c>
      <c r="E785" s="216" t="s">
        <v>241</v>
      </c>
      <c r="F785" s="217" t="s">
        <v>242</v>
      </c>
      <c r="G785" s="218" t="s">
        <v>243</v>
      </c>
      <c r="H785" s="219">
        <v>425.80000000000001</v>
      </c>
      <c r="I785" s="220"/>
      <c r="J785" s="221">
        <f>ROUND(I785*H785,2)</f>
        <v>0</v>
      </c>
      <c r="K785" s="217" t="s">
        <v>194</v>
      </c>
      <c r="L785" s="46"/>
      <c r="M785" s="222" t="s">
        <v>19</v>
      </c>
      <c r="N785" s="223" t="s">
        <v>44</v>
      </c>
      <c r="O785" s="86"/>
      <c r="P785" s="224">
        <f>O785*H785</f>
        <v>0</v>
      </c>
      <c r="Q785" s="224">
        <v>0</v>
      </c>
      <c r="R785" s="224">
        <f>Q785*H785</f>
        <v>0</v>
      </c>
      <c r="S785" s="224">
        <v>0</v>
      </c>
      <c r="T785" s="225">
        <f>S785*H785</f>
        <v>0</v>
      </c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R785" s="226" t="s">
        <v>135</v>
      </c>
      <c r="AT785" s="226" t="s">
        <v>190</v>
      </c>
      <c r="AU785" s="226" t="s">
        <v>82</v>
      </c>
      <c r="AY785" s="19" t="s">
        <v>188</v>
      </c>
      <c r="BE785" s="227">
        <f>IF(N785="základní",J785,0)</f>
        <v>0</v>
      </c>
      <c r="BF785" s="227">
        <f>IF(N785="snížená",J785,0)</f>
        <v>0</v>
      </c>
      <c r="BG785" s="227">
        <f>IF(N785="zákl. přenesená",J785,0)</f>
        <v>0</v>
      </c>
      <c r="BH785" s="227">
        <f>IF(N785="sníž. přenesená",J785,0)</f>
        <v>0</v>
      </c>
      <c r="BI785" s="227">
        <f>IF(N785="nulová",J785,0)</f>
        <v>0</v>
      </c>
      <c r="BJ785" s="19" t="s">
        <v>80</v>
      </c>
      <c r="BK785" s="227">
        <f>ROUND(I785*H785,2)</f>
        <v>0</v>
      </c>
      <c r="BL785" s="19" t="s">
        <v>135</v>
      </c>
      <c r="BM785" s="226" t="s">
        <v>1782</v>
      </c>
    </row>
    <row r="786" s="2" customFormat="1">
      <c r="A786" s="40"/>
      <c r="B786" s="41"/>
      <c r="C786" s="42"/>
      <c r="D786" s="228" t="s">
        <v>196</v>
      </c>
      <c r="E786" s="42"/>
      <c r="F786" s="229" t="s">
        <v>245</v>
      </c>
      <c r="G786" s="42"/>
      <c r="H786" s="42"/>
      <c r="I786" s="230"/>
      <c r="J786" s="42"/>
      <c r="K786" s="42"/>
      <c r="L786" s="46"/>
      <c r="M786" s="231"/>
      <c r="N786" s="232"/>
      <c r="O786" s="86"/>
      <c r="P786" s="86"/>
      <c r="Q786" s="86"/>
      <c r="R786" s="86"/>
      <c r="S786" s="86"/>
      <c r="T786" s="87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T786" s="19" t="s">
        <v>196</v>
      </c>
      <c r="AU786" s="19" t="s">
        <v>82</v>
      </c>
    </row>
    <row r="787" s="14" customFormat="1">
      <c r="A787" s="14"/>
      <c r="B787" s="244"/>
      <c r="C787" s="245"/>
      <c r="D787" s="235" t="s">
        <v>198</v>
      </c>
      <c r="E787" s="246" t="s">
        <v>19</v>
      </c>
      <c r="F787" s="247" t="s">
        <v>1783</v>
      </c>
      <c r="G787" s="245"/>
      <c r="H787" s="248">
        <v>425.80000000000001</v>
      </c>
      <c r="I787" s="249"/>
      <c r="J787" s="245"/>
      <c r="K787" s="245"/>
      <c r="L787" s="250"/>
      <c r="M787" s="251"/>
      <c r="N787" s="252"/>
      <c r="O787" s="252"/>
      <c r="P787" s="252"/>
      <c r="Q787" s="252"/>
      <c r="R787" s="252"/>
      <c r="S787" s="252"/>
      <c r="T787" s="253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54" t="s">
        <v>198</v>
      </c>
      <c r="AU787" s="254" t="s">
        <v>82</v>
      </c>
      <c r="AV787" s="14" t="s">
        <v>82</v>
      </c>
      <c r="AW787" s="14" t="s">
        <v>35</v>
      </c>
      <c r="AX787" s="14" t="s">
        <v>73</v>
      </c>
      <c r="AY787" s="254" t="s">
        <v>188</v>
      </c>
    </row>
    <row r="788" s="15" customFormat="1">
      <c r="A788" s="15"/>
      <c r="B788" s="255"/>
      <c r="C788" s="256"/>
      <c r="D788" s="235" t="s">
        <v>198</v>
      </c>
      <c r="E788" s="257" t="s">
        <v>19</v>
      </c>
      <c r="F788" s="258" t="s">
        <v>229</v>
      </c>
      <c r="G788" s="256"/>
      <c r="H788" s="259">
        <v>425.80000000000001</v>
      </c>
      <c r="I788" s="260"/>
      <c r="J788" s="256"/>
      <c r="K788" s="256"/>
      <c r="L788" s="261"/>
      <c r="M788" s="262"/>
      <c r="N788" s="263"/>
      <c r="O788" s="263"/>
      <c r="P788" s="263"/>
      <c r="Q788" s="263"/>
      <c r="R788" s="263"/>
      <c r="S788" s="263"/>
      <c r="T788" s="264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T788" s="265" t="s">
        <v>198</v>
      </c>
      <c r="AU788" s="265" t="s">
        <v>82</v>
      </c>
      <c r="AV788" s="15" t="s">
        <v>135</v>
      </c>
      <c r="AW788" s="15" t="s">
        <v>35</v>
      </c>
      <c r="AX788" s="15" t="s">
        <v>80</v>
      </c>
      <c r="AY788" s="265" t="s">
        <v>188</v>
      </c>
    </row>
    <row r="789" s="2" customFormat="1" ht="24.15" customHeight="1">
      <c r="A789" s="40"/>
      <c r="B789" s="41"/>
      <c r="C789" s="215" t="s">
        <v>1018</v>
      </c>
      <c r="D789" s="215" t="s">
        <v>190</v>
      </c>
      <c r="E789" s="216" t="s">
        <v>248</v>
      </c>
      <c r="F789" s="217" t="s">
        <v>249</v>
      </c>
      <c r="G789" s="218" t="s">
        <v>243</v>
      </c>
      <c r="H789" s="219">
        <v>38322</v>
      </c>
      <c r="I789" s="220"/>
      <c r="J789" s="221">
        <f>ROUND(I789*H789,2)</f>
        <v>0</v>
      </c>
      <c r="K789" s="217" t="s">
        <v>194</v>
      </c>
      <c r="L789" s="46"/>
      <c r="M789" s="222" t="s">
        <v>19</v>
      </c>
      <c r="N789" s="223" t="s">
        <v>44</v>
      </c>
      <c r="O789" s="86"/>
      <c r="P789" s="224">
        <f>O789*H789</f>
        <v>0</v>
      </c>
      <c r="Q789" s="224">
        <v>0</v>
      </c>
      <c r="R789" s="224">
        <f>Q789*H789</f>
        <v>0</v>
      </c>
      <c r="S789" s="224">
        <v>0</v>
      </c>
      <c r="T789" s="225">
        <f>S789*H789</f>
        <v>0</v>
      </c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R789" s="226" t="s">
        <v>135</v>
      </c>
      <c r="AT789" s="226" t="s">
        <v>190</v>
      </c>
      <c r="AU789" s="226" t="s">
        <v>82</v>
      </c>
      <c r="AY789" s="19" t="s">
        <v>188</v>
      </c>
      <c r="BE789" s="227">
        <f>IF(N789="základní",J789,0)</f>
        <v>0</v>
      </c>
      <c r="BF789" s="227">
        <f>IF(N789="snížená",J789,0)</f>
        <v>0</v>
      </c>
      <c r="BG789" s="227">
        <f>IF(N789="zákl. přenesená",J789,0)</f>
        <v>0</v>
      </c>
      <c r="BH789" s="227">
        <f>IF(N789="sníž. přenesená",J789,0)</f>
        <v>0</v>
      </c>
      <c r="BI789" s="227">
        <f>IF(N789="nulová",J789,0)</f>
        <v>0</v>
      </c>
      <c r="BJ789" s="19" t="s">
        <v>80</v>
      </c>
      <c r="BK789" s="227">
        <f>ROUND(I789*H789,2)</f>
        <v>0</v>
      </c>
      <c r="BL789" s="19" t="s">
        <v>135</v>
      </c>
      <c r="BM789" s="226" t="s">
        <v>1784</v>
      </c>
    </row>
    <row r="790" s="2" customFormat="1">
      <c r="A790" s="40"/>
      <c r="B790" s="41"/>
      <c r="C790" s="42"/>
      <c r="D790" s="228" t="s">
        <v>196</v>
      </c>
      <c r="E790" s="42"/>
      <c r="F790" s="229" t="s">
        <v>251</v>
      </c>
      <c r="G790" s="42"/>
      <c r="H790" s="42"/>
      <c r="I790" s="230"/>
      <c r="J790" s="42"/>
      <c r="K790" s="42"/>
      <c r="L790" s="46"/>
      <c r="M790" s="231"/>
      <c r="N790" s="232"/>
      <c r="O790" s="86"/>
      <c r="P790" s="86"/>
      <c r="Q790" s="86"/>
      <c r="R790" s="86"/>
      <c r="S790" s="86"/>
      <c r="T790" s="87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T790" s="19" t="s">
        <v>196</v>
      </c>
      <c r="AU790" s="19" t="s">
        <v>82</v>
      </c>
    </row>
    <row r="791" s="14" customFormat="1">
      <c r="A791" s="14"/>
      <c r="B791" s="244"/>
      <c r="C791" s="245"/>
      <c r="D791" s="235" t="s">
        <v>198</v>
      </c>
      <c r="E791" s="246" t="s">
        <v>19</v>
      </c>
      <c r="F791" s="247" t="s">
        <v>1785</v>
      </c>
      <c r="G791" s="245"/>
      <c r="H791" s="248">
        <v>38322</v>
      </c>
      <c r="I791" s="249"/>
      <c r="J791" s="245"/>
      <c r="K791" s="245"/>
      <c r="L791" s="250"/>
      <c r="M791" s="251"/>
      <c r="N791" s="252"/>
      <c r="O791" s="252"/>
      <c r="P791" s="252"/>
      <c r="Q791" s="252"/>
      <c r="R791" s="252"/>
      <c r="S791" s="252"/>
      <c r="T791" s="253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54" t="s">
        <v>198</v>
      </c>
      <c r="AU791" s="254" t="s">
        <v>82</v>
      </c>
      <c r="AV791" s="14" t="s">
        <v>82</v>
      </c>
      <c r="AW791" s="14" t="s">
        <v>35</v>
      </c>
      <c r="AX791" s="14" t="s">
        <v>73</v>
      </c>
      <c r="AY791" s="254" t="s">
        <v>188</v>
      </c>
    </row>
    <row r="792" s="15" customFormat="1">
      <c r="A792" s="15"/>
      <c r="B792" s="255"/>
      <c r="C792" s="256"/>
      <c r="D792" s="235" t="s">
        <v>198</v>
      </c>
      <c r="E792" s="257" t="s">
        <v>19</v>
      </c>
      <c r="F792" s="258" t="s">
        <v>229</v>
      </c>
      <c r="G792" s="256"/>
      <c r="H792" s="259">
        <v>38322</v>
      </c>
      <c r="I792" s="260"/>
      <c r="J792" s="256"/>
      <c r="K792" s="256"/>
      <c r="L792" s="261"/>
      <c r="M792" s="262"/>
      <c r="N792" s="263"/>
      <c r="O792" s="263"/>
      <c r="P792" s="263"/>
      <c r="Q792" s="263"/>
      <c r="R792" s="263"/>
      <c r="S792" s="263"/>
      <c r="T792" s="264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T792" s="265" t="s">
        <v>198</v>
      </c>
      <c r="AU792" s="265" t="s">
        <v>82</v>
      </c>
      <c r="AV792" s="15" t="s">
        <v>135</v>
      </c>
      <c r="AW792" s="15" t="s">
        <v>35</v>
      </c>
      <c r="AX792" s="15" t="s">
        <v>80</v>
      </c>
      <c r="AY792" s="265" t="s">
        <v>188</v>
      </c>
    </row>
    <row r="793" s="2" customFormat="1" ht="24.15" customHeight="1">
      <c r="A793" s="40"/>
      <c r="B793" s="41"/>
      <c r="C793" s="215" t="s">
        <v>1024</v>
      </c>
      <c r="D793" s="215" t="s">
        <v>190</v>
      </c>
      <c r="E793" s="216" t="s">
        <v>254</v>
      </c>
      <c r="F793" s="217" t="s">
        <v>255</v>
      </c>
      <c r="G793" s="218" t="s">
        <v>243</v>
      </c>
      <c r="H793" s="219">
        <v>425.80000000000001</v>
      </c>
      <c r="I793" s="220"/>
      <c r="J793" s="221">
        <f>ROUND(I793*H793,2)</f>
        <v>0</v>
      </c>
      <c r="K793" s="217" t="s">
        <v>194</v>
      </c>
      <c r="L793" s="46"/>
      <c r="M793" s="222" t="s">
        <v>19</v>
      </c>
      <c r="N793" s="223" t="s">
        <v>44</v>
      </c>
      <c r="O793" s="86"/>
      <c r="P793" s="224">
        <f>O793*H793</f>
        <v>0</v>
      </c>
      <c r="Q793" s="224">
        <v>0</v>
      </c>
      <c r="R793" s="224">
        <f>Q793*H793</f>
        <v>0</v>
      </c>
      <c r="S793" s="224">
        <v>0</v>
      </c>
      <c r="T793" s="225">
        <f>S793*H793</f>
        <v>0</v>
      </c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R793" s="226" t="s">
        <v>135</v>
      </c>
      <c r="AT793" s="226" t="s">
        <v>190</v>
      </c>
      <c r="AU793" s="226" t="s">
        <v>82</v>
      </c>
      <c r="AY793" s="19" t="s">
        <v>188</v>
      </c>
      <c r="BE793" s="227">
        <f>IF(N793="základní",J793,0)</f>
        <v>0</v>
      </c>
      <c r="BF793" s="227">
        <f>IF(N793="snížená",J793,0)</f>
        <v>0</v>
      </c>
      <c r="BG793" s="227">
        <f>IF(N793="zákl. přenesená",J793,0)</f>
        <v>0</v>
      </c>
      <c r="BH793" s="227">
        <f>IF(N793="sníž. přenesená",J793,0)</f>
        <v>0</v>
      </c>
      <c r="BI793" s="227">
        <f>IF(N793="nulová",J793,0)</f>
        <v>0</v>
      </c>
      <c r="BJ793" s="19" t="s">
        <v>80</v>
      </c>
      <c r="BK793" s="227">
        <f>ROUND(I793*H793,2)</f>
        <v>0</v>
      </c>
      <c r="BL793" s="19" t="s">
        <v>135</v>
      </c>
      <c r="BM793" s="226" t="s">
        <v>1786</v>
      </c>
    </row>
    <row r="794" s="2" customFormat="1">
      <c r="A794" s="40"/>
      <c r="B794" s="41"/>
      <c r="C794" s="42"/>
      <c r="D794" s="228" t="s">
        <v>196</v>
      </c>
      <c r="E794" s="42"/>
      <c r="F794" s="229" t="s">
        <v>257</v>
      </c>
      <c r="G794" s="42"/>
      <c r="H794" s="42"/>
      <c r="I794" s="230"/>
      <c r="J794" s="42"/>
      <c r="K794" s="42"/>
      <c r="L794" s="46"/>
      <c r="M794" s="231"/>
      <c r="N794" s="232"/>
      <c r="O794" s="86"/>
      <c r="P794" s="86"/>
      <c r="Q794" s="86"/>
      <c r="R794" s="86"/>
      <c r="S794" s="86"/>
      <c r="T794" s="87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T794" s="19" t="s">
        <v>196</v>
      </c>
      <c r="AU794" s="19" t="s">
        <v>82</v>
      </c>
    </row>
    <row r="795" s="14" customFormat="1">
      <c r="A795" s="14"/>
      <c r="B795" s="244"/>
      <c r="C795" s="245"/>
      <c r="D795" s="235" t="s">
        <v>198</v>
      </c>
      <c r="E795" s="246" t="s">
        <v>19</v>
      </c>
      <c r="F795" s="247" t="s">
        <v>1783</v>
      </c>
      <c r="G795" s="245"/>
      <c r="H795" s="248">
        <v>425.80000000000001</v>
      </c>
      <c r="I795" s="249"/>
      <c r="J795" s="245"/>
      <c r="K795" s="245"/>
      <c r="L795" s="250"/>
      <c r="M795" s="251"/>
      <c r="N795" s="252"/>
      <c r="O795" s="252"/>
      <c r="P795" s="252"/>
      <c r="Q795" s="252"/>
      <c r="R795" s="252"/>
      <c r="S795" s="252"/>
      <c r="T795" s="253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54" t="s">
        <v>198</v>
      </c>
      <c r="AU795" s="254" t="s">
        <v>82</v>
      </c>
      <c r="AV795" s="14" t="s">
        <v>82</v>
      </c>
      <c r="AW795" s="14" t="s">
        <v>35</v>
      </c>
      <c r="AX795" s="14" t="s">
        <v>73</v>
      </c>
      <c r="AY795" s="254" t="s">
        <v>188</v>
      </c>
    </row>
    <row r="796" s="15" customFormat="1">
      <c r="A796" s="15"/>
      <c r="B796" s="255"/>
      <c r="C796" s="256"/>
      <c r="D796" s="235" t="s">
        <v>198</v>
      </c>
      <c r="E796" s="257" t="s">
        <v>19</v>
      </c>
      <c r="F796" s="258" t="s">
        <v>229</v>
      </c>
      <c r="G796" s="256"/>
      <c r="H796" s="259">
        <v>425.80000000000001</v>
      </c>
      <c r="I796" s="260"/>
      <c r="J796" s="256"/>
      <c r="K796" s="256"/>
      <c r="L796" s="261"/>
      <c r="M796" s="262"/>
      <c r="N796" s="263"/>
      <c r="O796" s="263"/>
      <c r="P796" s="263"/>
      <c r="Q796" s="263"/>
      <c r="R796" s="263"/>
      <c r="S796" s="263"/>
      <c r="T796" s="264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T796" s="265" t="s">
        <v>198</v>
      </c>
      <c r="AU796" s="265" t="s">
        <v>82</v>
      </c>
      <c r="AV796" s="15" t="s">
        <v>135</v>
      </c>
      <c r="AW796" s="15" t="s">
        <v>35</v>
      </c>
      <c r="AX796" s="15" t="s">
        <v>80</v>
      </c>
      <c r="AY796" s="265" t="s">
        <v>188</v>
      </c>
    </row>
    <row r="797" s="2" customFormat="1" ht="24.15" customHeight="1">
      <c r="A797" s="40"/>
      <c r="B797" s="41"/>
      <c r="C797" s="215" t="s">
        <v>1030</v>
      </c>
      <c r="D797" s="215" t="s">
        <v>190</v>
      </c>
      <c r="E797" s="216" t="s">
        <v>994</v>
      </c>
      <c r="F797" s="217" t="s">
        <v>995</v>
      </c>
      <c r="G797" s="218" t="s">
        <v>193</v>
      </c>
      <c r="H797" s="219">
        <v>18.285</v>
      </c>
      <c r="I797" s="220"/>
      <c r="J797" s="221">
        <f>ROUND(I797*H797,2)</f>
        <v>0</v>
      </c>
      <c r="K797" s="217" t="s">
        <v>194</v>
      </c>
      <c r="L797" s="46"/>
      <c r="M797" s="222" t="s">
        <v>19</v>
      </c>
      <c r="N797" s="223" t="s">
        <v>44</v>
      </c>
      <c r="O797" s="86"/>
      <c r="P797" s="224">
        <f>O797*H797</f>
        <v>0</v>
      </c>
      <c r="Q797" s="224">
        <v>0</v>
      </c>
      <c r="R797" s="224">
        <f>Q797*H797</f>
        <v>0</v>
      </c>
      <c r="S797" s="224">
        <v>0</v>
      </c>
      <c r="T797" s="225">
        <f>S797*H797</f>
        <v>0</v>
      </c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R797" s="226" t="s">
        <v>135</v>
      </c>
      <c r="AT797" s="226" t="s">
        <v>190</v>
      </c>
      <c r="AU797" s="226" t="s">
        <v>82</v>
      </c>
      <c r="AY797" s="19" t="s">
        <v>188</v>
      </c>
      <c r="BE797" s="227">
        <f>IF(N797="základní",J797,0)</f>
        <v>0</v>
      </c>
      <c r="BF797" s="227">
        <f>IF(N797="snížená",J797,0)</f>
        <v>0</v>
      </c>
      <c r="BG797" s="227">
        <f>IF(N797="zákl. přenesená",J797,0)</f>
        <v>0</v>
      </c>
      <c r="BH797" s="227">
        <f>IF(N797="sníž. přenesená",J797,0)</f>
        <v>0</v>
      </c>
      <c r="BI797" s="227">
        <f>IF(N797="nulová",J797,0)</f>
        <v>0</v>
      </c>
      <c r="BJ797" s="19" t="s">
        <v>80</v>
      </c>
      <c r="BK797" s="227">
        <f>ROUND(I797*H797,2)</f>
        <v>0</v>
      </c>
      <c r="BL797" s="19" t="s">
        <v>135</v>
      </c>
      <c r="BM797" s="226" t="s">
        <v>1787</v>
      </c>
    </row>
    <row r="798" s="2" customFormat="1">
      <c r="A798" s="40"/>
      <c r="B798" s="41"/>
      <c r="C798" s="42"/>
      <c r="D798" s="228" t="s">
        <v>196</v>
      </c>
      <c r="E798" s="42"/>
      <c r="F798" s="229" t="s">
        <v>997</v>
      </c>
      <c r="G798" s="42"/>
      <c r="H798" s="42"/>
      <c r="I798" s="230"/>
      <c r="J798" s="42"/>
      <c r="K798" s="42"/>
      <c r="L798" s="46"/>
      <c r="M798" s="231"/>
      <c r="N798" s="232"/>
      <c r="O798" s="86"/>
      <c r="P798" s="86"/>
      <c r="Q798" s="86"/>
      <c r="R798" s="86"/>
      <c r="S798" s="86"/>
      <c r="T798" s="87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T798" s="19" t="s">
        <v>196</v>
      </c>
      <c r="AU798" s="19" t="s">
        <v>82</v>
      </c>
    </row>
    <row r="799" s="13" customFormat="1">
      <c r="A799" s="13"/>
      <c r="B799" s="233"/>
      <c r="C799" s="234"/>
      <c r="D799" s="235" t="s">
        <v>198</v>
      </c>
      <c r="E799" s="236" t="s">
        <v>19</v>
      </c>
      <c r="F799" s="237" t="s">
        <v>1721</v>
      </c>
      <c r="G799" s="234"/>
      <c r="H799" s="236" t="s">
        <v>19</v>
      </c>
      <c r="I799" s="238"/>
      <c r="J799" s="234"/>
      <c r="K799" s="234"/>
      <c r="L799" s="239"/>
      <c r="M799" s="240"/>
      <c r="N799" s="241"/>
      <c r="O799" s="241"/>
      <c r="P799" s="241"/>
      <c r="Q799" s="241"/>
      <c r="R799" s="241"/>
      <c r="S799" s="241"/>
      <c r="T799" s="242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43" t="s">
        <v>198</v>
      </c>
      <c r="AU799" s="243" t="s">
        <v>82</v>
      </c>
      <c r="AV799" s="13" t="s">
        <v>80</v>
      </c>
      <c r="AW799" s="13" t="s">
        <v>35</v>
      </c>
      <c r="AX799" s="13" t="s">
        <v>73</v>
      </c>
      <c r="AY799" s="243" t="s">
        <v>188</v>
      </c>
    </row>
    <row r="800" s="13" customFormat="1">
      <c r="A800" s="13"/>
      <c r="B800" s="233"/>
      <c r="C800" s="234"/>
      <c r="D800" s="235" t="s">
        <v>198</v>
      </c>
      <c r="E800" s="236" t="s">
        <v>19</v>
      </c>
      <c r="F800" s="237" t="s">
        <v>998</v>
      </c>
      <c r="G800" s="234"/>
      <c r="H800" s="236" t="s">
        <v>19</v>
      </c>
      <c r="I800" s="238"/>
      <c r="J800" s="234"/>
      <c r="K800" s="234"/>
      <c r="L800" s="239"/>
      <c r="M800" s="240"/>
      <c r="N800" s="241"/>
      <c r="O800" s="241"/>
      <c r="P800" s="241"/>
      <c r="Q800" s="241"/>
      <c r="R800" s="241"/>
      <c r="S800" s="241"/>
      <c r="T800" s="242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43" t="s">
        <v>198</v>
      </c>
      <c r="AU800" s="243" t="s">
        <v>82</v>
      </c>
      <c r="AV800" s="13" t="s">
        <v>80</v>
      </c>
      <c r="AW800" s="13" t="s">
        <v>35</v>
      </c>
      <c r="AX800" s="13" t="s">
        <v>73</v>
      </c>
      <c r="AY800" s="243" t="s">
        <v>188</v>
      </c>
    </row>
    <row r="801" s="14" customFormat="1">
      <c r="A801" s="14"/>
      <c r="B801" s="244"/>
      <c r="C801" s="245"/>
      <c r="D801" s="235" t="s">
        <v>198</v>
      </c>
      <c r="E801" s="246" t="s">
        <v>19</v>
      </c>
      <c r="F801" s="247" t="s">
        <v>999</v>
      </c>
      <c r="G801" s="245"/>
      <c r="H801" s="248">
        <v>18.285</v>
      </c>
      <c r="I801" s="249"/>
      <c r="J801" s="245"/>
      <c r="K801" s="245"/>
      <c r="L801" s="250"/>
      <c r="M801" s="251"/>
      <c r="N801" s="252"/>
      <c r="O801" s="252"/>
      <c r="P801" s="252"/>
      <c r="Q801" s="252"/>
      <c r="R801" s="252"/>
      <c r="S801" s="252"/>
      <c r="T801" s="253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54" t="s">
        <v>198</v>
      </c>
      <c r="AU801" s="254" t="s">
        <v>82</v>
      </c>
      <c r="AV801" s="14" t="s">
        <v>82</v>
      </c>
      <c r="AW801" s="14" t="s">
        <v>35</v>
      </c>
      <c r="AX801" s="14" t="s">
        <v>73</v>
      </c>
      <c r="AY801" s="254" t="s">
        <v>188</v>
      </c>
    </row>
    <row r="802" s="15" customFormat="1">
      <c r="A802" s="15"/>
      <c r="B802" s="255"/>
      <c r="C802" s="256"/>
      <c r="D802" s="235" t="s">
        <v>198</v>
      </c>
      <c r="E802" s="257" t="s">
        <v>19</v>
      </c>
      <c r="F802" s="258" t="s">
        <v>229</v>
      </c>
      <c r="G802" s="256"/>
      <c r="H802" s="259">
        <v>18.285</v>
      </c>
      <c r="I802" s="260"/>
      <c r="J802" s="256"/>
      <c r="K802" s="256"/>
      <c r="L802" s="261"/>
      <c r="M802" s="262"/>
      <c r="N802" s="263"/>
      <c r="O802" s="263"/>
      <c r="P802" s="263"/>
      <c r="Q802" s="263"/>
      <c r="R802" s="263"/>
      <c r="S802" s="263"/>
      <c r="T802" s="264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T802" s="265" t="s">
        <v>198</v>
      </c>
      <c r="AU802" s="265" t="s">
        <v>82</v>
      </c>
      <c r="AV802" s="15" t="s">
        <v>135</v>
      </c>
      <c r="AW802" s="15" t="s">
        <v>35</v>
      </c>
      <c r="AX802" s="15" t="s">
        <v>80</v>
      </c>
      <c r="AY802" s="265" t="s">
        <v>188</v>
      </c>
    </row>
    <row r="803" s="2" customFormat="1" ht="24.15" customHeight="1">
      <c r="A803" s="40"/>
      <c r="B803" s="41"/>
      <c r="C803" s="215" t="s">
        <v>1034</v>
      </c>
      <c r="D803" s="215" t="s">
        <v>190</v>
      </c>
      <c r="E803" s="216" t="s">
        <v>1001</v>
      </c>
      <c r="F803" s="217" t="s">
        <v>1002</v>
      </c>
      <c r="G803" s="218" t="s">
        <v>193</v>
      </c>
      <c r="H803" s="219">
        <v>822.82500000000005</v>
      </c>
      <c r="I803" s="220"/>
      <c r="J803" s="221">
        <f>ROUND(I803*H803,2)</f>
        <v>0</v>
      </c>
      <c r="K803" s="217" t="s">
        <v>194</v>
      </c>
      <c r="L803" s="46"/>
      <c r="M803" s="222" t="s">
        <v>19</v>
      </c>
      <c r="N803" s="223" t="s">
        <v>44</v>
      </c>
      <c r="O803" s="86"/>
      <c r="P803" s="224">
        <f>O803*H803</f>
        <v>0</v>
      </c>
      <c r="Q803" s="224">
        <v>0</v>
      </c>
      <c r="R803" s="224">
        <f>Q803*H803</f>
        <v>0</v>
      </c>
      <c r="S803" s="224">
        <v>0</v>
      </c>
      <c r="T803" s="225">
        <f>S803*H803</f>
        <v>0</v>
      </c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R803" s="226" t="s">
        <v>135</v>
      </c>
      <c r="AT803" s="226" t="s">
        <v>190</v>
      </c>
      <c r="AU803" s="226" t="s">
        <v>82</v>
      </c>
      <c r="AY803" s="19" t="s">
        <v>188</v>
      </c>
      <c r="BE803" s="227">
        <f>IF(N803="základní",J803,0)</f>
        <v>0</v>
      </c>
      <c r="BF803" s="227">
        <f>IF(N803="snížená",J803,0)</f>
        <v>0</v>
      </c>
      <c r="BG803" s="227">
        <f>IF(N803="zákl. přenesená",J803,0)</f>
        <v>0</v>
      </c>
      <c r="BH803" s="227">
        <f>IF(N803="sníž. přenesená",J803,0)</f>
        <v>0</v>
      </c>
      <c r="BI803" s="227">
        <f>IF(N803="nulová",J803,0)</f>
        <v>0</v>
      </c>
      <c r="BJ803" s="19" t="s">
        <v>80</v>
      </c>
      <c r="BK803" s="227">
        <f>ROUND(I803*H803,2)</f>
        <v>0</v>
      </c>
      <c r="BL803" s="19" t="s">
        <v>135</v>
      </c>
      <c r="BM803" s="226" t="s">
        <v>1788</v>
      </c>
    </row>
    <row r="804" s="2" customFormat="1">
      <c r="A804" s="40"/>
      <c r="B804" s="41"/>
      <c r="C804" s="42"/>
      <c r="D804" s="228" t="s">
        <v>196</v>
      </c>
      <c r="E804" s="42"/>
      <c r="F804" s="229" t="s">
        <v>1004</v>
      </c>
      <c r="G804" s="42"/>
      <c r="H804" s="42"/>
      <c r="I804" s="230"/>
      <c r="J804" s="42"/>
      <c r="K804" s="42"/>
      <c r="L804" s="46"/>
      <c r="M804" s="231"/>
      <c r="N804" s="232"/>
      <c r="O804" s="86"/>
      <c r="P804" s="86"/>
      <c r="Q804" s="86"/>
      <c r="R804" s="86"/>
      <c r="S804" s="86"/>
      <c r="T804" s="87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T804" s="19" t="s">
        <v>196</v>
      </c>
      <c r="AU804" s="19" t="s">
        <v>82</v>
      </c>
    </row>
    <row r="805" s="13" customFormat="1">
      <c r="A805" s="13"/>
      <c r="B805" s="233"/>
      <c r="C805" s="234"/>
      <c r="D805" s="235" t="s">
        <v>198</v>
      </c>
      <c r="E805" s="236" t="s">
        <v>19</v>
      </c>
      <c r="F805" s="237" t="s">
        <v>1721</v>
      </c>
      <c r="G805" s="234"/>
      <c r="H805" s="236" t="s">
        <v>19</v>
      </c>
      <c r="I805" s="238"/>
      <c r="J805" s="234"/>
      <c r="K805" s="234"/>
      <c r="L805" s="239"/>
      <c r="M805" s="240"/>
      <c r="N805" s="241"/>
      <c r="O805" s="241"/>
      <c r="P805" s="241"/>
      <c r="Q805" s="241"/>
      <c r="R805" s="241"/>
      <c r="S805" s="241"/>
      <c r="T805" s="242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43" t="s">
        <v>198</v>
      </c>
      <c r="AU805" s="243" t="s">
        <v>82</v>
      </c>
      <c r="AV805" s="13" t="s">
        <v>80</v>
      </c>
      <c r="AW805" s="13" t="s">
        <v>35</v>
      </c>
      <c r="AX805" s="13" t="s">
        <v>73</v>
      </c>
      <c r="AY805" s="243" t="s">
        <v>188</v>
      </c>
    </row>
    <row r="806" s="13" customFormat="1">
      <c r="A806" s="13"/>
      <c r="B806" s="233"/>
      <c r="C806" s="234"/>
      <c r="D806" s="235" t="s">
        <v>198</v>
      </c>
      <c r="E806" s="236" t="s">
        <v>19</v>
      </c>
      <c r="F806" s="237" t="s">
        <v>998</v>
      </c>
      <c r="G806" s="234"/>
      <c r="H806" s="236" t="s">
        <v>19</v>
      </c>
      <c r="I806" s="238"/>
      <c r="J806" s="234"/>
      <c r="K806" s="234"/>
      <c r="L806" s="239"/>
      <c r="M806" s="240"/>
      <c r="N806" s="241"/>
      <c r="O806" s="241"/>
      <c r="P806" s="241"/>
      <c r="Q806" s="241"/>
      <c r="R806" s="241"/>
      <c r="S806" s="241"/>
      <c r="T806" s="242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43" t="s">
        <v>198</v>
      </c>
      <c r="AU806" s="243" t="s">
        <v>82</v>
      </c>
      <c r="AV806" s="13" t="s">
        <v>80</v>
      </c>
      <c r="AW806" s="13" t="s">
        <v>35</v>
      </c>
      <c r="AX806" s="13" t="s">
        <v>73</v>
      </c>
      <c r="AY806" s="243" t="s">
        <v>188</v>
      </c>
    </row>
    <row r="807" s="14" customFormat="1">
      <c r="A807" s="14"/>
      <c r="B807" s="244"/>
      <c r="C807" s="245"/>
      <c r="D807" s="235" t="s">
        <v>198</v>
      </c>
      <c r="E807" s="246" t="s">
        <v>19</v>
      </c>
      <c r="F807" s="247" t="s">
        <v>1005</v>
      </c>
      <c r="G807" s="245"/>
      <c r="H807" s="248">
        <v>822.82500000000005</v>
      </c>
      <c r="I807" s="249"/>
      <c r="J807" s="245"/>
      <c r="K807" s="245"/>
      <c r="L807" s="250"/>
      <c r="M807" s="251"/>
      <c r="N807" s="252"/>
      <c r="O807" s="252"/>
      <c r="P807" s="252"/>
      <c r="Q807" s="252"/>
      <c r="R807" s="252"/>
      <c r="S807" s="252"/>
      <c r="T807" s="253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4" t="s">
        <v>198</v>
      </c>
      <c r="AU807" s="254" t="s">
        <v>82</v>
      </c>
      <c r="AV807" s="14" t="s">
        <v>82</v>
      </c>
      <c r="AW807" s="14" t="s">
        <v>35</v>
      </c>
      <c r="AX807" s="14" t="s">
        <v>73</v>
      </c>
      <c r="AY807" s="254" t="s">
        <v>188</v>
      </c>
    </row>
    <row r="808" s="15" customFormat="1">
      <c r="A808" s="15"/>
      <c r="B808" s="255"/>
      <c r="C808" s="256"/>
      <c r="D808" s="235" t="s">
        <v>198</v>
      </c>
      <c r="E808" s="257" t="s">
        <v>19</v>
      </c>
      <c r="F808" s="258" t="s">
        <v>229</v>
      </c>
      <c r="G808" s="256"/>
      <c r="H808" s="259">
        <v>822.82500000000005</v>
      </c>
      <c r="I808" s="260"/>
      <c r="J808" s="256"/>
      <c r="K808" s="256"/>
      <c r="L808" s="261"/>
      <c r="M808" s="262"/>
      <c r="N808" s="263"/>
      <c r="O808" s="263"/>
      <c r="P808" s="263"/>
      <c r="Q808" s="263"/>
      <c r="R808" s="263"/>
      <c r="S808" s="263"/>
      <c r="T808" s="264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T808" s="265" t="s">
        <v>198</v>
      </c>
      <c r="AU808" s="265" t="s">
        <v>82</v>
      </c>
      <c r="AV808" s="15" t="s">
        <v>135</v>
      </c>
      <c r="AW808" s="15" t="s">
        <v>35</v>
      </c>
      <c r="AX808" s="15" t="s">
        <v>80</v>
      </c>
      <c r="AY808" s="265" t="s">
        <v>188</v>
      </c>
    </row>
    <row r="809" s="2" customFormat="1" ht="24.15" customHeight="1">
      <c r="A809" s="40"/>
      <c r="B809" s="41"/>
      <c r="C809" s="215" t="s">
        <v>1036</v>
      </c>
      <c r="D809" s="215" t="s">
        <v>190</v>
      </c>
      <c r="E809" s="216" t="s">
        <v>1007</v>
      </c>
      <c r="F809" s="217" t="s">
        <v>1008</v>
      </c>
      <c r="G809" s="218" t="s">
        <v>193</v>
      </c>
      <c r="H809" s="219">
        <v>18.285</v>
      </c>
      <c r="I809" s="220"/>
      <c r="J809" s="221">
        <f>ROUND(I809*H809,2)</f>
        <v>0</v>
      </c>
      <c r="K809" s="217" t="s">
        <v>194</v>
      </c>
      <c r="L809" s="46"/>
      <c r="M809" s="222" t="s">
        <v>19</v>
      </c>
      <c r="N809" s="223" t="s">
        <v>44</v>
      </c>
      <c r="O809" s="86"/>
      <c r="P809" s="224">
        <f>O809*H809</f>
        <v>0</v>
      </c>
      <c r="Q809" s="224">
        <v>0</v>
      </c>
      <c r="R809" s="224">
        <f>Q809*H809</f>
        <v>0</v>
      </c>
      <c r="S809" s="224">
        <v>0</v>
      </c>
      <c r="T809" s="225">
        <f>S809*H809</f>
        <v>0</v>
      </c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R809" s="226" t="s">
        <v>135</v>
      </c>
      <c r="AT809" s="226" t="s">
        <v>190</v>
      </c>
      <c r="AU809" s="226" t="s">
        <v>82</v>
      </c>
      <c r="AY809" s="19" t="s">
        <v>188</v>
      </c>
      <c r="BE809" s="227">
        <f>IF(N809="základní",J809,0)</f>
        <v>0</v>
      </c>
      <c r="BF809" s="227">
        <f>IF(N809="snížená",J809,0)</f>
        <v>0</v>
      </c>
      <c r="BG809" s="227">
        <f>IF(N809="zákl. přenesená",J809,0)</f>
        <v>0</v>
      </c>
      <c r="BH809" s="227">
        <f>IF(N809="sníž. přenesená",J809,0)</f>
        <v>0</v>
      </c>
      <c r="BI809" s="227">
        <f>IF(N809="nulová",J809,0)</f>
        <v>0</v>
      </c>
      <c r="BJ809" s="19" t="s">
        <v>80</v>
      </c>
      <c r="BK809" s="227">
        <f>ROUND(I809*H809,2)</f>
        <v>0</v>
      </c>
      <c r="BL809" s="19" t="s">
        <v>135</v>
      </c>
      <c r="BM809" s="226" t="s">
        <v>1789</v>
      </c>
    </row>
    <row r="810" s="2" customFormat="1">
      <c r="A810" s="40"/>
      <c r="B810" s="41"/>
      <c r="C810" s="42"/>
      <c r="D810" s="228" t="s">
        <v>196</v>
      </c>
      <c r="E810" s="42"/>
      <c r="F810" s="229" t="s">
        <v>1010</v>
      </c>
      <c r="G810" s="42"/>
      <c r="H810" s="42"/>
      <c r="I810" s="230"/>
      <c r="J810" s="42"/>
      <c r="K810" s="42"/>
      <c r="L810" s="46"/>
      <c r="M810" s="231"/>
      <c r="N810" s="232"/>
      <c r="O810" s="86"/>
      <c r="P810" s="86"/>
      <c r="Q810" s="86"/>
      <c r="R810" s="86"/>
      <c r="S810" s="86"/>
      <c r="T810" s="87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T810" s="19" t="s">
        <v>196</v>
      </c>
      <c r="AU810" s="19" t="s">
        <v>82</v>
      </c>
    </row>
    <row r="811" s="13" customFormat="1">
      <c r="A811" s="13"/>
      <c r="B811" s="233"/>
      <c r="C811" s="234"/>
      <c r="D811" s="235" t="s">
        <v>198</v>
      </c>
      <c r="E811" s="236" t="s">
        <v>19</v>
      </c>
      <c r="F811" s="237" t="s">
        <v>1721</v>
      </c>
      <c r="G811" s="234"/>
      <c r="H811" s="236" t="s">
        <v>19</v>
      </c>
      <c r="I811" s="238"/>
      <c r="J811" s="234"/>
      <c r="K811" s="234"/>
      <c r="L811" s="239"/>
      <c r="M811" s="240"/>
      <c r="N811" s="241"/>
      <c r="O811" s="241"/>
      <c r="P811" s="241"/>
      <c r="Q811" s="241"/>
      <c r="R811" s="241"/>
      <c r="S811" s="241"/>
      <c r="T811" s="242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43" t="s">
        <v>198</v>
      </c>
      <c r="AU811" s="243" t="s">
        <v>82</v>
      </c>
      <c r="AV811" s="13" t="s">
        <v>80</v>
      </c>
      <c r="AW811" s="13" t="s">
        <v>35</v>
      </c>
      <c r="AX811" s="13" t="s">
        <v>73</v>
      </c>
      <c r="AY811" s="243" t="s">
        <v>188</v>
      </c>
    </row>
    <row r="812" s="13" customFormat="1">
      <c r="A812" s="13"/>
      <c r="B812" s="233"/>
      <c r="C812" s="234"/>
      <c r="D812" s="235" t="s">
        <v>198</v>
      </c>
      <c r="E812" s="236" t="s">
        <v>19</v>
      </c>
      <c r="F812" s="237" t="s">
        <v>998</v>
      </c>
      <c r="G812" s="234"/>
      <c r="H812" s="236" t="s">
        <v>19</v>
      </c>
      <c r="I812" s="238"/>
      <c r="J812" s="234"/>
      <c r="K812" s="234"/>
      <c r="L812" s="239"/>
      <c r="M812" s="240"/>
      <c r="N812" s="241"/>
      <c r="O812" s="241"/>
      <c r="P812" s="241"/>
      <c r="Q812" s="241"/>
      <c r="R812" s="241"/>
      <c r="S812" s="241"/>
      <c r="T812" s="24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3" t="s">
        <v>198</v>
      </c>
      <c r="AU812" s="243" t="s">
        <v>82</v>
      </c>
      <c r="AV812" s="13" t="s">
        <v>80</v>
      </c>
      <c r="AW812" s="13" t="s">
        <v>35</v>
      </c>
      <c r="AX812" s="13" t="s">
        <v>73</v>
      </c>
      <c r="AY812" s="243" t="s">
        <v>188</v>
      </c>
    </row>
    <row r="813" s="14" customFormat="1">
      <c r="A813" s="14"/>
      <c r="B813" s="244"/>
      <c r="C813" s="245"/>
      <c r="D813" s="235" t="s">
        <v>198</v>
      </c>
      <c r="E813" s="246" t="s">
        <v>19</v>
      </c>
      <c r="F813" s="247" t="s">
        <v>999</v>
      </c>
      <c r="G813" s="245"/>
      <c r="H813" s="248">
        <v>18.285</v>
      </c>
      <c r="I813" s="249"/>
      <c r="J813" s="245"/>
      <c r="K813" s="245"/>
      <c r="L813" s="250"/>
      <c r="M813" s="251"/>
      <c r="N813" s="252"/>
      <c r="O813" s="252"/>
      <c r="P813" s="252"/>
      <c r="Q813" s="252"/>
      <c r="R813" s="252"/>
      <c r="S813" s="252"/>
      <c r="T813" s="253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4" t="s">
        <v>198</v>
      </c>
      <c r="AU813" s="254" t="s">
        <v>82</v>
      </c>
      <c r="AV813" s="14" t="s">
        <v>82</v>
      </c>
      <c r="AW813" s="14" t="s">
        <v>35</v>
      </c>
      <c r="AX813" s="14" t="s">
        <v>73</v>
      </c>
      <c r="AY813" s="254" t="s">
        <v>188</v>
      </c>
    </row>
    <row r="814" s="15" customFormat="1">
      <c r="A814" s="15"/>
      <c r="B814" s="255"/>
      <c r="C814" s="256"/>
      <c r="D814" s="235" t="s">
        <v>198</v>
      </c>
      <c r="E814" s="257" t="s">
        <v>19</v>
      </c>
      <c r="F814" s="258" t="s">
        <v>229</v>
      </c>
      <c r="G814" s="256"/>
      <c r="H814" s="259">
        <v>18.285</v>
      </c>
      <c r="I814" s="260"/>
      <c r="J814" s="256"/>
      <c r="K814" s="256"/>
      <c r="L814" s="261"/>
      <c r="M814" s="262"/>
      <c r="N814" s="263"/>
      <c r="O814" s="263"/>
      <c r="P814" s="263"/>
      <c r="Q814" s="263"/>
      <c r="R814" s="263"/>
      <c r="S814" s="263"/>
      <c r="T814" s="264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T814" s="265" t="s">
        <v>198</v>
      </c>
      <c r="AU814" s="265" t="s">
        <v>82</v>
      </c>
      <c r="AV814" s="15" t="s">
        <v>135</v>
      </c>
      <c r="AW814" s="15" t="s">
        <v>35</v>
      </c>
      <c r="AX814" s="15" t="s">
        <v>80</v>
      </c>
      <c r="AY814" s="265" t="s">
        <v>188</v>
      </c>
    </row>
    <row r="815" s="2" customFormat="1" ht="16.5" customHeight="1">
      <c r="A815" s="40"/>
      <c r="B815" s="41"/>
      <c r="C815" s="215" t="s">
        <v>1280</v>
      </c>
      <c r="D815" s="215" t="s">
        <v>190</v>
      </c>
      <c r="E815" s="216" t="s">
        <v>259</v>
      </c>
      <c r="F815" s="217" t="s">
        <v>260</v>
      </c>
      <c r="G815" s="218" t="s">
        <v>243</v>
      </c>
      <c r="H815" s="219">
        <v>425.80000000000001</v>
      </c>
      <c r="I815" s="220"/>
      <c r="J815" s="221">
        <f>ROUND(I815*H815,2)</f>
        <v>0</v>
      </c>
      <c r="K815" s="217" t="s">
        <v>194</v>
      </c>
      <c r="L815" s="46"/>
      <c r="M815" s="222" t="s">
        <v>19</v>
      </c>
      <c r="N815" s="223" t="s">
        <v>44</v>
      </c>
      <c r="O815" s="86"/>
      <c r="P815" s="224">
        <f>O815*H815</f>
        <v>0</v>
      </c>
      <c r="Q815" s="224">
        <v>0</v>
      </c>
      <c r="R815" s="224">
        <f>Q815*H815</f>
        <v>0</v>
      </c>
      <c r="S815" s="224">
        <v>0</v>
      </c>
      <c r="T815" s="225">
        <f>S815*H815</f>
        <v>0</v>
      </c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R815" s="226" t="s">
        <v>135</v>
      </c>
      <c r="AT815" s="226" t="s">
        <v>190</v>
      </c>
      <c r="AU815" s="226" t="s">
        <v>82</v>
      </c>
      <c r="AY815" s="19" t="s">
        <v>188</v>
      </c>
      <c r="BE815" s="227">
        <f>IF(N815="základní",J815,0)</f>
        <v>0</v>
      </c>
      <c r="BF815" s="227">
        <f>IF(N815="snížená",J815,0)</f>
        <v>0</v>
      </c>
      <c r="BG815" s="227">
        <f>IF(N815="zákl. přenesená",J815,0)</f>
        <v>0</v>
      </c>
      <c r="BH815" s="227">
        <f>IF(N815="sníž. přenesená",J815,0)</f>
        <v>0</v>
      </c>
      <c r="BI815" s="227">
        <f>IF(N815="nulová",J815,0)</f>
        <v>0</v>
      </c>
      <c r="BJ815" s="19" t="s">
        <v>80</v>
      </c>
      <c r="BK815" s="227">
        <f>ROUND(I815*H815,2)</f>
        <v>0</v>
      </c>
      <c r="BL815" s="19" t="s">
        <v>135</v>
      </c>
      <c r="BM815" s="226" t="s">
        <v>1790</v>
      </c>
    </row>
    <row r="816" s="2" customFormat="1">
      <c r="A816" s="40"/>
      <c r="B816" s="41"/>
      <c r="C816" s="42"/>
      <c r="D816" s="228" t="s">
        <v>196</v>
      </c>
      <c r="E816" s="42"/>
      <c r="F816" s="229" t="s">
        <v>262</v>
      </c>
      <c r="G816" s="42"/>
      <c r="H816" s="42"/>
      <c r="I816" s="230"/>
      <c r="J816" s="42"/>
      <c r="K816" s="42"/>
      <c r="L816" s="46"/>
      <c r="M816" s="231"/>
      <c r="N816" s="232"/>
      <c r="O816" s="86"/>
      <c r="P816" s="86"/>
      <c r="Q816" s="86"/>
      <c r="R816" s="86"/>
      <c r="S816" s="86"/>
      <c r="T816" s="87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T816" s="19" t="s">
        <v>196</v>
      </c>
      <c r="AU816" s="19" t="s">
        <v>82</v>
      </c>
    </row>
    <row r="817" s="14" customFormat="1">
      <c r="A817" s="14"/>
      <c r="B817" s="244"/>
      <c r="C817" s="245"/>
      <c r="D817" s="235" t="s">
        <v>198</v>
      </c>
      <c r="E817" s="246" t="s">
        <v>19</v>
      </c>
      <c r="F817" s="247" t="s">
        <v>1783</v>
      </c>
      <c r="G817" s="245"/>
      <c r="H817" s="248">
        <v>425.80000000000001</v>
      </c>
      <c r="I817" s="249"/>
      <c r="J817" s="245"/>
      <c r="K817" s="245"/>
      <c r="L817" s="250"/>
      <c r="M817" s="251"/>
      <c r="N817" s="252"/>
      <c r="O817" s="252"/>
      <c r="P817" s="252"/>
      <c r="Q817" s="252"/>
      <c r="R817" s="252"/>
      <c r="S817" s="252"/>
      <c r="T817" s="253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54" t="s">
        <v>198</v>
      </c>
      <c r="AU817" s="254" t="s">
        <v>82</v>
      </c>
      <c r="AV817" s="14" t="s">
        <v>82</v>
      </c>
      <c r="AW817" s="14" t="s">
        <v>35</v>
      </c>
      <c r="AX817" s="14" t="s">
        <v>73</v>
      </c>
      <c r="AY817" s="254" t="s">
        <v>188</v>
      </c>
    </row>
    <row r="818" s="15" customFormat="1">
      <c r="A818" s="15"/>
      <c r="B818" s="255"/>
      <c r="C818" s="256"/>
      <c r="D818" s="235" t="s">
        <v>198</v>
      </c>
      <c r="E818" s="257" t="s">
        <v>19</v>
      </c>
      <c r="F818" s="258" t="s">
        <v>229</v>
      </c>
      <c r="G818" s="256"/>
      <c r="H818" s="259">
        <v>425.80000000000001</v>
      </c>
      <c r="I818" s="260"/>
      <c r="J818" s="256"/>
      <c r="K818" s="256"/>
      <c r="L818" s="261"/>
      <c r="M818" s="262"/>
      <c r="N818" s="263"/>
      <c r="O818" s="263"/>
      <c r="P818" s="263"/>
      <c r="Q818" s="263"/>
      <c r="R818" s="263"/>
      <c r="S818" s="263"/>
      <c r="T818" s="264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T818" s="265" t="s">
        <v>198</v>
      </c>
      <c r="AU818" s="265" t="s">
        <v>82</v>
      </c>
      <c r="AV818" s="15" t="s">
        <v>135</v>
      </c>
      <c r="AW818" s="15" t="s">
        <v>35</v>
      </c>
      <c r="AX818" s="15" t="s">
        <v>80</v>
      </c>
      <c r="AY818" s="265" t="s">
        <v>188</v>
      </c>
    </row>
    <row r="819" s="2" customFormat="1" ht="16.5" customHeight="1">
      <c r="A819" s="40"/>
      <c r="B819" s="41"/>
      <c r="C819" s="215" t="s">
        <v>1286</v>
      </c>
      <c r="D819" s="215" t="s">
        <v>190</v>
      </c>
      <c r="E819" s="216" t="s">
        <v>264</v>
      </c>
      <c r="F819" s="217" t="s">
        <v>265</v>
      </c>
      <c r="G819" s="218" t="s">
        <v>243</v>
      </c>
      <c r="H819" s="219">
        <v>38322</v>
      </c>
      <c r="I819" s="220"/>
      <c r="J819" s="221">
        <f>ROUND(I819*H819,2)</f>
        <v>0</v>
      </c>
      <c r="K819" s="217" t="s">
        <v>194</v>
      </c>
      <c r="L819" s="46"/>
      <c r="M819" s="222" t="s">
        <v>19</v>
      </c>
      <c r="N819" s="223" t="s">
        <v>44</v>
      </c>
      <c r="O819" s="86"/>
      <c r="P819" s="224">
        <f>O819*H819</f>
        <v>0</v>
      </c>
      <c r="Q819" s="224">
        <v>0</v>
      </c>
      <c r="R819" s="224">
        <f>Q819*H819</f>
        <v>0</v>
      </c>
      <c r="S819" s="224">
        <v>0</v>
      </c>
      <c r="T819" s="225">
        <f>S819*H819</f>
        <v>0</v>
      </c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R819" s="226" t="s">
        <v>135</v>
      </c>
      <c r="AT819" s="226" t="s">
        <v>190</v>
      </c>
      <c r="AU819" s="226" t="s">
        <v>82</v>
      </c>
      <c r="AY819" s="19" t="s">
        <v>188</v>
      </c>
      <c r="BE819" s="227">
        <f>IF(N819="základní",J819,0)</f>
        <v>0</v>
      </c>
      <c r="BF819" s="227">
        <f>IF(N819="snížená",J819,0)</f>
        <v>0</v>
      </c>
      <c r="BG819" s="227">
        <f>IF(N819="zákl. přenesená",J819,0)</f>
        <v>0</v>
      </c>
      <c r="BH819" s="227">
        <f>IF(N819="sníž. přenesená",J819,0)</f>
        <v>0</v>
      </c>
      <c r="BI819" s="227">
        <f>IF(N819="nulová",J819,0)</f>
        <v>0</v>
      </c>
      <c r="BJ819" s="19" t="s">
        <v>80</v>
      </c>
      <c r="BK819" s="227">
        <f>ROUND(I819*H819,2)</f>
        <v>0</v>
      </c>
      <c r="BL819" s="19" t="s">
        <v>135</v>
      </c>
      <c r="BM819" s="226" t="s">
        <v>1791</v>
      </c>
    </row>
    <row r="820" s="2" customFormat="1">
      <c r="A820" s="40"/>
      <c r="B820" s="41"/>
      <c r="C820" s="42"/>
      <c r="D820" s="228" t="s">
        <v>196</v>
      </c>
      <c r="E820" s="42"/>
      <c r="F820" s="229" t="s">
        <v>267</v>
      </c>
      <c r="G820" s="42"/>
      <c r="H820" s="42"/>
      <c r="I820" s="230"/>
      <c r="J820" s="42"/>
      <c r="K820" s="42"/>
      <c r="L820" s="46"/>
      <c r="M820" s="231"/>
      <c r="N820" s="232"/>
      <c r="O820" s="86"/>
      <c r="P820" s="86"/>
      <c r="Q820" s="86"/>
      <c r="R820" s="86"/>
      <c r="S820" s="86"/>
      <c r="T820" s="87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T820" s="19" t="s">
        <v>196</v>
      </c>
      <c r="AU820" s="19" t="s">
        <v>82</v>
      </c>
    </row>
    <row r="821" s="14" customFormat="1">
      <c r="A821" s="14"/>
      <c r="B821" s="244"/>
      <c r="C821" s="245"/>
      <c r="D821" s="235" t="s">
        <v>198</v>
      </c>
      <c r="E821" s="246" t="s">
        <v>19</v>
      </c>
      <c r="F821" s="247" t="s">
        <v>1785</v>
      </c>
      <c r="G821" s="245"/>
      <c r="H821" s="248">
        <v>38322</v>
      </c>
      <c r="I821" s="249"/>
      <c r="J821" s="245"/>
      <c r="K821" s="245"/>
      <c r="L821" s="250"/>
      <c r="M821" s="251"/>
      <c r="N821" s="252"/>
      <c r="O821" s="252"/>
      <c r="P821" s="252"/>
      <c r="Q821" s="252"/>
      <c r="R821" s="252"/>
      <c r="S821" s="252"/>
      <c r="T821" s="253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54" t="s">
        <v>198</v>
      </c>
      <c r="AU821" s="254" t="s">
        <v>82</v>
      </c>
      <c r="AV821" s="14" t="s">
        <v>82</v>
      </c>
      <c r="AW821" s="14" t="s">
        <v>35</v>
      </c>
      <c r="AX821" s="14" t="s">
        <v>73</v>
      </c>
      <c r="AY821" s="254" t="s">
        <v>188</v>
      </c>
    </row>
    <row r="822" s="15" customFormat="1">
      <c r="A822" s="15"/>
      <c r="B822" s="255"/>
      <c r="C822" s="256"/>
      <c r="D822" s="235" t="s">
        <v>198</v>
      </c>
      <c r="E822" s="257" t="s">
        <v>19</v>
      </c>
      <c r="F822" s="258" t="s">
        <v>229</v>
      </c>
      <c r="G822" s="256"/>
      <c r="H822" s="259">
        <v>38322</v>
      </c>
      <c r="I822" s="260"/>
      <c r="J822" s="256"/>
      <c r="K822" s="256"/>
      <c r="L822" s="261"/>
      <c r="M822" s="262"/>
      <c r="N822" s="263"/>
      <c r="O822" s="263"/>
      <c r="P822" s="263"/>
      <c r="Q822" s="263"/>
      <c r="R822" s="263"/>
      <c r="S822" s="263"/>
      <c r="T822" s="264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T822" s="265" t="s">
        <v>198</v>
      </c>
      <c r="AU822" s="265" t="s">
        <v>82</v>
      </c>
      <c r="AV822" s="15" t="s">
        <v>135</v>
      </c>
      <c r="AW822" s="15" t="s">
        <v>35</v>
      </c>
      <c r="AX822" s="15" t="s">
        <v>80</v>
      </c>
      <c r="AY822" s="265" t="s">
        <v>188</v>
      </c>
    </row>
    <row r="823" s="2" customFormat="1" ht="16.5" customHeight="1">
      <c r="A823" s="40"/>
      <c r="B823" s="41"/>
      <c r="C823" s="215" t="s">
        <v>1291</v>
      </c>
      <c r="D823" s="215" t="s">
        <v>190</v>
      </c>
      <c r="E823" s="216" t="s">
        <v>269</v>
      </c>
      <c r="F823" s="217" t="s">
        <v>270</v>
      </c>
      <c r="G823" s="218" t="s">
        <v>243</v>
      </c>
      <c r="H823" s="219">
        <v>425.80000000000001</v>
      </c>
      <c r="I823" s="220"/>
      <c r="J823" s="221">
        <f>ROUND(I823*H823,2)</f>
        <v>0</v>
      </c>
      <c r="K823" s="217" t="s">
        <v>194</v>
      </c>
      <c r="L823" s="46"/>
      <c r="M823" s="222" t="s">
        <v>19</v>
      </c>
      <c r="N823" s="223" t="s">
        <v>44</v>
      </c>
      <c r="O823" s="86"/>
      <c r="P823" s="224">
        <f>O823*H823</f>
        <v>0</v>
      </c>
      <c r="Q823" s="224">
        <v>0</v>
      </c>
      <c r="R823" s="224">
        <f>Q823*H823</f>
        <v>0</v>
      </c>
      <c r="S823" s="224">
        <v>0</v>
      </c>
      <c r="T823" s="225">
        <f>S823*H823</f>
        <v>0</v>
      </c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R823" s="226" t="s">
        <v>135</v>
      </c>
      <c r="AT823" s="226" t="s">
        <v>190</v>
      </c>
      <c r="AU823" s="226" t="s">
        <v>82</v>
      </c>
      <c r="AY823" s="19" t="s">
        <v>188</v>
      </c>
      <c r="BE823" s="227">
        <f>IF(N823="základní",J823,0)</f>
        <v>0</v>
      </c>
      <c r="BF823" s="227">
        <f>IF(N823="snížená",J823,0)</f>
        <v>0</v>
      </c>
      <c r="BG823" s="227">
        <f>IF(N823="zákl. přenesená",J823,0)</f>
        <v>0</v>
      </c>
      <c r="BH823" s="227">
        <f>IF(N823="sníž. přenesená",J823,0)</f>
        <v>0</v>
      </c>
      <c r="BI823" s="227">
        <f>IF(N823="nulová",J823,0)</f>
        <v>0</v>
      </c>
      <c r="BJ823" s="19" t="s">
        <v>80</v>
      </c>
      <c r="BK823" s="227">
        <f>ROUND(I823*H823,2)</f>
        <v>0</v>
      </c>
      <c r="BL823" s="19" t="s">
        <v>135</v>
      </c>
      <c r="BM823" s="226" t="s">
        <v>1792</v>
      </c>
    </row>
    <row r="824" s="2" customFormat="1">
      <c r="A824" s="40"/>
      <c r="B824" s="41"/>
      <c r="C824" s="42"/>
      <c r="D824" s="228" t="s">
        <v>196</v>
      </c>
      <c r="E824" s="42"/>
      <c r="F824" s="229" t="s">
        <v>272</v>
      </c>
      <c r="G824" s="42"/>
      <c r="H824" s="42"/>
      <c r="I824" s="230"/>
      <c r="J824" s="42"/>
      <c r="K824" s="42"/>
      <c r="L824" s="46"/>
      <c r="M824" s="231"/>
      <c r="N824" s="232"/>
      <c r="O824" s="86"/>
      <c r="P824" s="86"/>
      <c r="Q824" s="86"/>
      <c r="R824" s="86"/>
      <c r="S824" s="86"/>
      <c r="T824" s="87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T824" s="19" t="s">
        <v>196</v>
      </c>
      <c r="AU824" s="19" t="s">
        <v>82</v>
      </c>
    </row>
    <row r="825" s="14" customFormat="1">
      <c r="A825" s="14"/>
      <c r="B825" s="244"/>
      <c r="C825" s="245"/>
      <c r="D825" s="235" t="s">
        <v>198</v>
      </c>
      <c r="E825" s="246" t="s">
        <v>19</v>
      </c>
      <c r="F825" s="247" t="s">
        <v>1783</v>
      </c>
      <c r="G825" s="245"/>
      <c r="H825" s="248">
        <v>425.80000000000001</v>
      </c>
      <c r="I825" s="249"/>
      <c r="J825" s="245"/>
      <c r="K825" s="245"/>
      <c r="L825" s="250"/>
      <c r="M825" s="251"/>
      <c r="N825" s="252"/>
      <c r="O825" s="252"/>
      <c r="P825" s="252"/>
      <c r="Q825" s="252"/>
      <c r="R825" s="252"/>
      <c r="S825" s="252"/>
      <c r="T825" s="253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54" t="s">
        <v>198</v>
      </c>
      <c r="AU825" s="254" t="s">
        <v>82</v>
      </c>
      <c r="AV825" s="14" t="s">
        <v>82</v>
      </c>
      <c r="AW825" s="14" t="s">
        <v>35</v>
      </c>
      <c r="AX825" s="14" t="s">
        <v>73</v>
      </c>
      <c r="AY825" s="254" t="s">
        <v>188</v>
      </c>
    </row>
    <row r="826" s="15" customFormat="1">
      <c r="A826" s="15"/>
      <c r="B826" s="255"/>
      <c r="C826" s="256"/>
      <c r="D826" s="235" t="s">
        <v>198</v>
      </c>
      <c r="E826" s="257" t="s">
        <v>19</v>
      </c>
      <c r="F826" s="258" t="s">
        <v>229</v>
      </c>
      <c r="G826" s="256"/>
      <c r="H826" s="259">
        <v>425.80000000000001</v>
      </c>
      <c r="I826" s="260"/>
      <c r="J826" s="256"/>
      <c r="K826" s="256"/>
      <c r="L826" s="261"/>
      <c r="M826" s="262"/>
      <c r="N826" s="263"/>
      <c r="O826" s="263"/>
      <c r="P826" s="263"/>
      <c r="Q826" s="263"/>
      <c r="R826" s="263"/>
      <c r="S826" s="263"/>
      <c r="T826" s="264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T826" s="265" t="s">
        <v>198</v>
      </c>
      <c r="AU826" s="265" t="s">
        <v>82</v>
      </c>
      <c r="AV826" s="15" t="s">
        <v>135</v>
      </c>
      <c r="AW826" s="15" t="s">
        <v>35</v>
      </c>
      <c r="AX826" s="15" t="s">
        <v>80</v>
      </c>
      <c r="AY826" s="265" t="s">
        <v>188</v>
      </c>
    </row>
    <row r="827" s="2" customFormat="1" ht="24.15" customHeight="1">
      <c r="A827" s="40"/>
      <c r="B827" s="41"/>
      <c r="C827" s="215" t="s">
        <v>1298</v>
      </c>
      <c r="D827" s="215" t="s">
        <v>190</v>
      </c>
      <c r="E827" s="216" t="s">
        <v>1019</v>
      </c>
      <c r="F827" s="217" t="s">
        <v>1020</v>
      </c>
      <c r="G827" s="218" t="s">
        <v>243</v>
      </c>
      <c r="H827" s="219">
        <v>400.60000000000002</v>
      </c>
      <c r="I827" s="220"/>
      <c r="J827" s="221">
        <f>ROUND(I827*H827,2)</f>
        <v>0</v>
      </c>
      <c r="K827" s="217" t="s">
        <v>194</v>
      </c>
      <c r="L827" s="46"/>
      <c r="M827" s="222" t="s">
        <v>19</v>
      </c>
      <c r="N827" s="223" t="s">
        <v>44</v>
      </c>
      <c r="O827" s="86"/>
      <c r="P827" s="224">
        <f>O827*H827</f>
        <v>0</v>
      </c>
      <c r="Q827" s="224">
        <v>0.00021000000000000001</v>
      </c>
      <c r="R827" s="224">
        <f>Q827*H827</f>
        <v>0.084126000000000006</v>
      </c>
      <c r="S827" s="224">
        <v>0</v>
      </c>
      <c r="T827" s="225">
        <f>S827*H827</f>
        <v>0</v>
      </c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R827" s="226" t="s">
        <v>135</v>
      </c>
      <c r="AT827" s="226" t="s">
        <v>190</v>
      </c>
      <c r="AU827" s="226" t="s">
        <v>82</v>
      </c>
      <c r="AY827" s="19" t="s">
        <v>188</v>
      </c>
      <c r="BE827" s="227">
        <f>IF(N827="základní",J827,0)</f>
        <v>0</v>
      </c>
      <c r="BF827" s="227">
        <f>IF(N827="snížená",J827,0)</f>
        <v>0</v>
      </c>
      <c r="BG827" s="227">
        <f>IF(N827="zákl. přenesená",J827,0)</f>
        <v>0</v>
      </c>
      <c r="BH827" s="227">
        <f>IF(N827="sníž. přenesená",J827,0)</f>
        <v>0</v>
      </c>
      <c r="BI827" s="227">
        <f>IF(N827="nulová",J827,0)</f>
        <v>0</v>
      </c>
      <c r="BJ827" s="19" t="s">
        <v>80</v>
      </c>
      <c r="BK827" s="227">
        <f>ROUND(I827*H827,2)</f>
        <v>0</v>
      </c>
      <c r="BL827" s="19" t="s">
        <v>135</v>
      </c>
      <c r="BM827" s="226" t="s">
        <v>1793</v>
      </c>
    </row>
    <row r="828" s="2" customFormat="1">
      <c r="A828" s="40"/>
      <c r="B828" s="41"/>
      <c r="C828" s="42"/>
      <c r="D828" s="228" t="s">
        <v>196</v>
      </c>
      <c r="E828" s="42"/>
      <c r="F828" s="229" t="s">
        <v>1022</v>
      </c>
      <c r="G828" s="42"/>
      <c r="H828" s="42"/>
      <c r="I828" s="230"/>
      <c r="J828" s="42"/>
      <c r="K828" s="42"/>
      <c r="L828" s="46"/>
      <c r="M828" s="231"/>
      <c r="N828" s="232"/>
      <c r="O828" s="86"/>
      <c r="P828" s="86"/>
      <c r="Q828" s="86"/>
      <c r="R828" s="86"/>
      <c r="S828" s="86"/>
      <c r="T828" s="87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T828" s="19" t="s">
        <v>196</v>
      </c>
      <c r="AU828" s="19" t="s">
        <v>82</v>
      </c>
    </row>
    <row r="829" s="13" customFormat="1">
      <c r="A829" s="13"/>
      <c r="B829" s="233"/>
      <c r="C829" s="234"/>
      <c r="D829" s="235" t="s">
        <v>198</v>
      </c>
      <c r="E829" s="236" t="s">
        <v>19</v>
      </c>
      <c r="F829" s="237" t="s">
        <v>1519</v>
      </c>
      <c r="G829" s="234"/>
      <c r="H829" s="236" t="s">
        <v>19</v>
      </c>
      <c r="I829" s="238"/>
      <c r="J829" s="234"/>
      <c r="K829" s="234"/>
      <c r="L829" s="239"/>
      <c r="M829" s="240"/>
      <c r="N829" s="241"/>
      <c r="O829" s="241"/>
      <c r="P829" s="241"/>
      <c r="Q829" s="241"/>
      <c r="R829" s="241"/>
      <c r="S829" s="241"/>
      <c r="T829" s="242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3" t="s">
        <v>198</v>
      </c>
      <c r="AU829" s="243" t="s">
        <v>82</v>
      </c>
      <c r="AV829" s="13" t="s">
        <v>80</v>
      </c>
      <c r="AW829" s="13" t="s">
        <v>35</v>
      </c>
      <c r="AX829" s="13" t="s">
        <v>73</v>
      </c>
      <c r="AY829" s="243" t="s">
        <v>188</v>
      </c>
    </row>
    <row r="830" s="14" customFormat="1">
      <c r="A830" s="14"/>
      <c r="B830" s="244"/>
      <c r="C830" s="245"/>
      <c r="D830" s="235" t="s">
        <v>198</v>
      </c>
      <c r="E830" s="246" t="s">
        <v>19</v>
      </c>
      <c r="F830" s="247" t="s">
        <v>1794</v>
      </c>
      <c r="G830" s="245"/>
      <c r="H830" s="248">
        <v>400.60000000000002</v>
      </c>
      <c r="I830" s="249"/>
      <c r="J830" s="245"/>
      <c r="K830" s="245"/>
      <c r="L830" s="250"/>
      <c r="M830" s="251"/>
      <c r="N830" s="252"/>
      <c r="O830" s="252"/>
      <c r="P830" s="252"/>
      <c r="Q830" s="252"/>
      <c r="R830" s="252"/>
      <c r="S830" s="252"/>
      <c r="T830" s="253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4" t="s">
        <v>198</v>
      </c>
      <c r="AU830" s="254" t="s">
        <v>82</v>
      </c>
      <c r="AV830" s="14" t="s">
        <v>82</v>
      </c>
      <c r="AW830" s="14" t="s">
        <v>35</v>
      </c>
      <c r="AX830" s="14" t="s">
        <v>73</v>
      </c>
      <c r="AY830" s="254" t="s">
        <v>188</v>
      </c>
    </row>
    <row r="831" s="15" customFormat="1">
      <c r="A831" s="15"/>
      <c r="B831" s="255"/>
      <c r="C831" s="256"/>
      <c r="D831" s="235" t="s">
        <v>198</v>
      </c>
      <c r="E831" s="257" t="s">
        <v>19</v>
      </c>
      <c r="F831" s="258" t="s">
        <v>229</v>
      </c>
      <c r="G831" s="256"/>
      <c r="H831" s="259">
        <v>400.60000000000002</v>
      </c>
      <c r="I831" s="260"/>
      <c r="J831" s="256"/>
      <c r="K831" s="256"/>
      <c r="L831" s="261"/>
      <c r="M831" s="262"/>
      <c r="N831" s="263"/>
      <c r="O831" s="263"/>
      <c r="P831" s="263"/>
      <c r="Q831" s="263"/>
      <c r="R831" s="263"/>
      <c r="S831" s="263"/>
      <c r="T831" s="264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T831" s="265" t="s">
        <v>198</v>
      </c>
      <c r="AU831" s="265" t="s">
        <v>82</v>
      </c>
      <c r="AV831" s="15" t="s">
        <v>135</v>
      </c>
      <c r="AW831" s="15" t="s">
        <v>35</v>
      </c>
      <c r="AX831" s="15" t="s">
        <v>80</v>
      </c>
      <c r="AY831" s="265" t="s">
        <v>188</v>
      </c>
    </row>
    <row r="832" s="2" customFormat="1" ht="16.5" customHeight="1">
      <c r="A832" s="40"/>
      <c r="B832" s="41"/>
      <c r="C832" s="215" t="s">
        <v>1311</v>
      </c>
      <c r="D832" s="215" t="s">
        <v>190</v>
      </c>
      <c r="E832" s="216" t="s">
        <v>1025</v>
      </c>
      <c r="F832" s="217" t="s">
        <v>1026</v>
      </c>
      <c r="G832" s="218" t="s">
        <v>501</v>
      </c>
      <c r="H832" s="219">
        <v>2.7000000000000002</v>
      </c>
      <c r="I832" s="220"/>
      <c r="J832" s="221">
        <f>ROUND(I832*H832,2)</f>
        <v>0</v>
      </c>
      <c r="K832" s="217" t="s">
        <v>452</v>
      </c>
      <c r="L832" s="46"/>
      <c r="M832" s="222" t="s">
        <v>19</v>
      </c>
      <c r="N832" s="223" t="s">
        <v>44</v>
      </c>
      <c r="O832" s="86"/>
      <c r="P832" s="224">
        <f>O832*H832</f>
        <v>0</v>
      </c>
      <c r="Q832" s="224">
        <v>0.002</v>
      </c>
      <c r="R832" s="224">
        <f>Q832*H832</f>
        <v>0.0054000000000000003</v>
      </c>
      <c r="S832" s="224">
        <v>0</v>
      </c>
      <c r="T832" s="225">
        <f>S832*H832</f>
        <v>0</v>
      </c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R832" s="226" t="s">
        <v>135</v>
      </c>
      <c r="AT832" s="226" t="s">
        <v>190</v>
      </c>
      <c r="AU832" s="226" t="s">
        <v>82</v>
      </c>
      <c r="AY832" s="19" t="s">
        <v>188</v>
      </c>
      <c r="BE832" s="227">
        <f>IF(N832="základní",J832,0)</f>
        <v>0</v>
      </c>
      <c r="BF832" s="227">
        <f>IF(N832="snížená",J832,0)</f>
        <v>0</v>
      </c>
      <c r="BG832" s="227">
        <f>IF(N832="zákl. přenesená",J832,0)</f>
        <v>0</v>
      </c>
      <c r="BH832" s="227">
        <f>IF(N832="sníž. přenesená",J832,0)</f>
        <v>0</v>
      </c>
      <c r="BI832" s="227">
        <f>IF(N832="nulová",J832,0)</f>
        <v>0</v>
      </c>
      <c r="BJ832" s="19" t="s">
        <v>80</v>
      </c>
      <c r="BK832" s="227">
        <f>ROUND(I832*H832,2)</f>
        <v>0</v>
      </c>
      <c r="BL832" s="19" t="s">
        <v>135</v>
      </c>
      <c r="BM832" s="226" t="s">
        <v>1795</v>
      </c>
    </row>
    <row r="833" s="13" customFormat="1">
      <c r="A833" s="13"/>
      <c r="B833" s="233"/>
      <c r="C833" s="234"/>
      <c r="D833" s="235" t="s">
        <v>198</v>
      </c>
      <c r="E833" s="236" t="s">
        <v>19</v>
      </c>
      <c r="F833" s="237" t="s">
        <v>1028</v>
      </c>
      <c r="G833" s="234"/>
      <c r="H833" s="236" t="s">
        <v>19</v>
      </c>
      <c r="I833" s="238"/>
      <c r="J833" s="234"/>
      <c r="K833" s="234"/>
      <c r="L833" s="239"/>
      <c r="M833" s="240"/>
      <c r="N833" s="241"/>
      <c r="O833" s="241"/>
      <c r="P833" s="241"/>
      <c r="Q833" s="241"/>
      <c r="R833" s="241"/>
      <c r="S833" s="241"/>
      <c r="T833" s="242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43" t="s">
        <v>198</v>
      </c>
      <c r="AU833" s="243" t="s">
        <v>82</v>
      </c>
      <c r="AV833" s="13" t="s">
        <v>80</v>
      </c>
      <c r="AW833" s="13" t="s">
        <v>35</v>
      </c>
      <c r="AX833" s="13" t="s">
        <v>73</v>
      </c>
      <c r="AY833" s="243" t="s">
        <v>188</v>
      </c>
    </row>
    <row r="834" s="14" customFormat="1">
      <c r="A834" s="14"/>
      <c r="B834" s="244"/>
      <c r="C834" s="245"/>
      <c r="D834" s="235" t="s">
        <v>198</v>
      </c>
      <c r="E834" s="246" t="s">
        <v>19</v>
      </c>
      <c r="F834" s="247" t="s">
        <v>1796</v>
      </c>
      <c r="G834" s="245"/>
      <c r="H834" s="248">
        <v>2.7000000000000002</v>
      </c>
      <c r="I834" s="249"/>
      <c r="J834" s="245"/>
      <c r="K834" s="245"/>
      <c r="L834" s="250"/>
      <c r="M834" s="251"/>
      <c r="N834" s="252"/>
      <c r="O834" s="252"/>
      <c r="P834" s="252"/>
      <c r="Q834" s="252"/>
      <c r="R834" s="252"/>
      <c r="S834" s="252"/>
      <c r="T834" s="253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4" t="s">
        <v>198</v>
      </c>
      <c r="AU834" s="254" t="s">
        <v>82</v>
      </c>
      <c r="AV834" s="14" t="s">
        <v>82</v>
      </c>
      <c r="AW834" s="14" t="s">
        <v>35</v>
      </c>
      <c r="AX834" s="14" t="s">
        <v>73</v>
      </c>
      <c r="AY834" s="254" t="s">
        <v>188</v>
      </c>
    </row>
    <row r="835" s="15" customFormat="1">
      <c r="A835" s="15"/>
      <c r="B835" s="255"/>
      <c r="C835" s="256"/>
      <c r="D835" s="235" t="s">
        <v>198</v>
      </c>
      <c r="E835" s="257" t="s">
        <v>19</v>
      </c>
      <c r="F835" s="258" t="s">
        <v>229</v>
      </c>
      <c r="G835" s="256"/>
      <c r="H835" s="259">
        <v>2.7000000000000002</v>
      </c>
      <c r="I835" s="260"/>
      <c r="J835" s="256"/>
      <c r="K835" s="256"/>
      <c r="L835" s="261"/>
      <c r="M835" s="262"/>
      <c r="N835" s="263"/>
      <c r="O835" s="263"/>
      <c r="P835" s="263"/>
      <c r="Q835" s="263"/>
      <c r="R835" s="263"/>
      <c r="S835" s="263"/>
      <c r="T835" s="264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T835" s="265" t="s">
        <v>198</v>
      </c>
      <c r="AU835" s="265" t="s">
        <v>82</v>
      </c>
      <c r="AV835" s="15" t="s">
        <v>135</v>
      </c>
      <c r="AW835" s="15" t="s">
        <v>35</v>
      </c>
      <c r="AX835" s="15" t="s">
        <v>80</v>
      </c>
      <c r="AY835" s="265" t="s">
        <v>188</v>
      </c>
    </row>
    <row r="836" s="2" customFormat="1" ht="16.5" customHeight="1">
      <c r="A836" s="40"/>
      <c r="B836" s="41"/>
      <c r="C836" s="215" t="s">
        <v>1317</v>
      </c>
      <c r="D836" s="215" t="s">
        <v>190</v>
      </c>
      <c r="E836" s="216" t="s">
        <v>1031</v>
      </c>
      <c r="F836" s="217" t="s">
        <v>1032</v>
      </c>
      <c r="G836" s="218" t="s">
        <v>501</v>
      </c>
      <c r="H836" s="219">
        <v>5.0999999999999996</v>
      </c>
      <c r="I836" s="220"/>
      <c r="J836" s="221">
        <f>ROUND(I836*H836,2)</f>
        <v>0</v>
      </c>
      <c r="K836" s="217" t="s">
        <v>452</v>
      </c>
      <c r="L836" s="46"/>
      <c r="M836" s="222" t="s">
        <v>19</v>
      </c>
      <c r="N836" s="223" t="s">
        <v>44</v>
      </c>
      <c r="O836" s="86"/>
      <c r="P836" s="224">
        <f>O836*H836</f>
        <v>0</v>
      </c>
      <c r="Q836" s="224">
        <v>0.0028800000000000002</v>
      </c>
      <c r="R836" s="224">
        <f>Q836*H836</f>
        <v>0.014688</v>
      </c>
      <c r="S836" s="224">
        <v>0</v>
      </c>
      <c r="T836" s="225">
        <f>S836*H836</f>
        <v>0</v>
      </c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R836" s="226" t="s">
        <v>135</v>
      </c>
      <c r="AT836" s="226" t="s">
        <v>190</v>
      </c>
      <c r="AU836" s="226" t="s">
        <v>82</v>
      </c>
      <c r="AY836" s="19" t="s">
        <v>188</v>
      </c>
      <c r="BE836" s="227">
        <f>IF(N836="základní",J836,0)</f>
        <v>0</v>
      </c>
      <c r="BF836" s="227">
        <f>IF(N836="snížená",J836,0)</f>
        <v>0</v>
      </c>
      <c r="BG836" s="227">
        <f>IF(N836="zákl. přenesená",J836,0)</f>
        <v>0</v>
      </c>
      <c r="BH836" s="227">
        <f>IF(N836="sníž. přenesená",J836,0)</f>
        <v>0</v>
      </c>
      <c r="BI836" s="227">
        <f>IF(N836="nulová",J836,0)</f>
        <v>0</v>
      </c>
      <c r="BJ836" s="19" t="s">
        <v>80</v>
      </c>
      <c r="BK836" s="227">
        <f>ROUND(I836*H836,2)</f>
        <v>0</v>
      </c>
      <c r="BL836" s="19" t="s">
        <v>135</v>
      </c>
      <c r="BM836" s="226" t="s">
        <v>1797</v>
      </c>
    </row>
    <row r="837" s="13" customFormat="1">
      <c r="A837" s="13"/>
      <c r="B837" s="233"/>
      <c r="C837" s="234"/>
      <c r="D837" s="235" t="s">
        <v>198</v>
      </c>
      <c r="E837" s="236" t="s">
        <v>19</v>
      </c>
      <c r="F837" s="237" t="s">
        <v>1028</v>
      </c>
      <c r="G837" s="234"/>
      <c r="H837" s="236" t="s">
        <v>19</v>
      </c>
      <c r="I837" s="238"/>
      <c r="J837" s="234"/>
      <c r="K837" s="234"/>
      <c r="L837" s="239"/>
      <c r="M837" s="240"/>
      <c r="N837" s="241"/>
      <c r="O837" s="241"/>
      <c r="P837" s="241"/>
      <c r="Q837" s="241"/>
      <c r="R837" s="241"/>
      <c r="S837" s="241"/>
      <c r="T837" s="242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43" t="s">
        <v>198</v>
      </c>
      <c r="AU837" s="243" t="s">
        <v>82</v>
      </c>
      <c r="AV837" s="13" t="s">
        <v>80</v>
      </c>
      <c r="AW837" s="13" t="s">
        <v>35</v>
      </c>
      <c r="AX837" s="13" t="s">
        <v>73</v>
      </c>
      <c r="AY837" s="243" t="s">
        <v>188</v>
      </c>
    </row>
    <row r="838" s="14" customFormat="1">
      <c r="A838" s="14"/>
      <c r="B838" s="244"/>
      <c r="C838" s="245"/>
      <c r="D838" s="235" t="s">
        <v>198</v>
      </c>
      <c r="E838" s="246" t="s">
        <v>19</v>
      </c>
      <c r="F838" s="247" t="s">
        <v>1798</v>
      </c>
      <c r="G838" s="245"/>
      <c r="H838" s="248">
        <v>5.0999999999999996</v>
      </c>
      <c r="I838" s="249"/>
      <c r="J838" s="245"/>
      <c r="K838" s="245"/>
      <c r="L838" s="250"/>
      <c r="M838" s="251"/>
      <c r="N838" s="252"/>
      <c r="O838" s="252"/>
      <c r="P838" s="252"/>
      <c r="Q838" s="252"/>
      <c r="R838" s="252"/>
      <c r="S838" s="252"/>
      <c r="T838" s="253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54" t="s">
        <v>198</v>
      </c>
      <c r="AU838" s="254" t="s">
        <v>82</v>
      </c>
      <c r="AV838" s="14" t="s">
        <v>82</v>
      </c>
      <c r="AW838" s="14" t="s">
        <v>35</v>
      </c>
      <c r="AX838" s="14" t="s">
        <v>73</v>
      </c>
      <c r="AY838" s="254" t="s">
        <v>188</v>
      </c>
    </row>
    <row r="839" s="15" customFormat="1">
      <c r="A839" s="15"/>
      <c r="B839" s="255"/>
      <c r="C839" s="256"/>
      <c r="D839" s="235" t="s">
        <v>198</v>
      </c>
      <c r="E839" s="257" t="s">
        <v>19</v>
      </c>
      <c r="F839" s="258" t="s">
        <v>229</v>
      </c>
      <c r="G839" s="256"/>
      <c r="H839" s="259">
        <v>5.0999999999999996</v>
      </c>
      <c r="I839" s="260"/>
      <c r="J839" s="256"/>
      <c r="K839" s="256"/>
      <c r="L839" s="261"/>
      <c r="M839" s="262"/>
      <c r="N839" s="263"/>
      <c r="O839" s="263"/>
      <c r="P839" s="263"/>
      <c r="Q839" s="263"/>
      <c r="R839" s="263"/>
      <c r="S839" s="263"/>
      <c r="T839" s="264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T839" s="265" t="s">
        <v>198</v>
      </c>
      <c r="AU839" s="265" t="s">
        <v>82</v>
      </c>
      <c r="AV839" s="15" t="s">
        <v>135</v>
      </c>
      <c r="AW839" s="15" t="s">
        <v>35</v>
      </c>
      <c r="AX839" s="15" t="s">
        <v>80</v>
      </c>
      <c r="AY839" s="265" t="s">
        <v>188</v>
      </c>
    </row>
    <row r="840" s="2" customFormat="1" ht="16.5" customHeight="1">
      <c r="A840" s="40"/>
      <c r="B840" s="41"/>
      <c r="C840" s="215" t="s">
        <v>1327</v>
      </c>
      <c r="D840" s="215" t="s">
        <v>190</v>
      </c>
      <c r="E840" s="216" t="s">
        <v>1233</v>
      </c>
      <c r="F840" s="217" t="s">
        <v>1234</v>
      </c>
      <c r="G840" s="218" t="s">
        <v>501</v>
      </c>
      <c r="H840" s="219">
        <v>2.3999999999999999</v>
      </c>
      <c r="I840" s="220"/>
      <c r="J840" s="221">
        <f>ROUND(I840*H840,2)</f>
        <v>0</v>
      </c>
      <c r="K840" s="217" t="s">
        <v>452</v>
      </c>
      <c r="L840" s="46"/>
      <c r="M840" s="222" t="s">
        <v>19</v>
      </c>
      <c r="N840" s="223" t="s">
        <v>44</v>
      </c>
      <c r="O840" s="86"/>
      <c r="P840" s="224">
        <f>O840*H840</f>
        <v>0</v>
      </c>
      <c r="Q840" s="224">
        <v>0.0028800000000000002</v>
      </c>
      <c r="R840" s="224">
        <f>Q840*H840</f>
        <v>0.0069120000000000006</v>
      </c>
      <c r="S840" s="224">
        <v>0</v>
      </c>
      <c r="T840" s="225">
        <f>S840*H840</f>
        <v>0</v>
      </c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R840" s="226" t="s">
        <v>135</v>
      </c>
      <c r="AT840" s="226" t="s">
        <v>190</v>
      </c>
      <c r="AU840" s="226" t="s">
        <v>82</v>
      </c>
      <c r="AY840" s="19" t="s">
        <v>188</v>
      </c>
      <c r="BE840" s="227">
        <f>IF(N840="základní",J840,0)</f>
        <v>0</v>
      </c>
      <c r="BF840" s="227">
        <f>IF(N840="snížená",J840,0)</f>
        <v>0</v>
      </c>
      <c r="BG840" s="227">
        <f>IF(N840="zákl. přenesená",J840,0)</f>
        <v>0</v>
      </c>
      <c r="BH840" s="227">
        <f>IF(N840="sníž. přenesená",J840,0)</f>
        <v>0</v>
      </c>
      <c r="BI840" s="227">
        <f>IF(N840="nulová",J840,0)</f>
        <v>0</v>
      </c>
      <c r="BJ840" s="19" t="s">
        <v>80</v>
      </c>
      <c r="BK840" s="227">
        <f>ROUND(I840*H840,2)</f>
        <v>0</v>
      </c>
      <c r="BL840" s="19" t="s">
        <v>135</v>
      </c>
      <c r="BM840" s="226" t="s">
        <v>1799</v>
      </c>
    </row>
    <row r="841" s="13" customFormat="1">
      <c r="A841" s="13"/>
      <c r="B841" s="233"/>
      <c r="C841" s="234"/>
      <c r="D841" s="235" t="s">
        <v>198</v>
      </c>
      <c r="E841" s="236" t="s">
        <v>19</v>
      </c>
      <c r="F841" s="237" t="s">
        <v>1028</v>
      </c>
      <c r="G841" s="234"/>
      <c r="H841" s="236" t="s">
        <v>19</v>
      </c>
      <c r="I841" s="238"/>
      <c r="J841" s="234"/>
      <c r="K841" s="234"/>
      <c r="L841" s="239"/>
      <c r="M841" s="240"/>
      <c r="N841" s="241"/>
      <c r="O841" s="241"/>
      <c r="P841" s="241"/>
      <c r="Q841" s="241"/>
      <c r="R841" s="241"/>
      <c r="S841" s="241"/>
      <c r="T841" s="242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43" t="s">
        <v>198</v>
      </c>
      <c r="AU841" s="243" t="s">
        <v>82</v>
      </c>
      <c r="AV841" s="13" t="s">
        <v>80</v>
      </c>
      <c r="AW841" s="13" t="s">
        <v>35</v>
      </c>
      <c r="AX841" s="13" t="s">
        <v>73</v>
      </c>
      <c r="AY841" s="243" t="s">
        <v>188</v>
      </c>
    </row>
    <row r="842" s="14" customFormat="1">
      <c r="A842" s="14"/>
      <c r="B842" s="244"/>
      <c r="C842" s="245"/>
      <c r="D842" s="235" t="s">
        <v>198</v>
      </c>
      <c r="E842" s="246" t="s">
        <v>19</v>
      </c>
      <c r="F842" s="247" t="s">
        <v>1029</v>
      </c>
      <c r="G842" s="245"/>
      <c r="H842" s="248">
        <v>2.3999999999999999</v>
      </c>
      <c r="I842" s="249"/>
      <c r="J842" s="245"/>
      <c r="K842" s="245"/>
      <c r="L842" s="250"/>
      <c r="M842" s="251"/>
      <c r="N842" s="252"/>
      <c r="O842" s="252"/>
      <c r="P842" s="252"/>
      <c r="Q842" s="252"/>
      <c r="R842" s="252"/>
      <c r="S842" s="252"/>
      <c r="T842" s="253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4" t="s">
        <v>198</v>
      </c>
      <c r="AU842" s="254" t="s">
        <v>82</v>
      </c>
      <c r="AV842" s="14" t="s">
        <v>82</v>
      </c>
      <c r="AW842" s="14" t="s">
        <v>35</v>
      </c>
      <c r="AX842" s="14" t="s">
        <v>73</v>
      </c>
      <c r="AY842" s="254" t="s">
        <v>188</v>
      </c>
    </row>
    <row r="843" s="15" customFormat="1">
      <c r="A843" s="15"/>
      <c r="B843" s="255"/>
      <c r="C843" s="256"/>
      <c r="D843" s="235" t="s">
        <v>198</v>
      </c>
      <c r="E843" s="257" t="s">
        <v>19</v>
      </c>
      <c r="F843" s="258" t="s">
        <v>229</v>
      </c>
      <c r="G843" s="256"/>
      <c r="H843" s="259">
        <v>2.3999999999999999</v>
      </c>
      <c r="I843" s="260"/>
      <c r="J843" s="256"/>
      <c r="K843" s="256"/>
      <c r="L843" s="261"/>
      <c r="M843" s="262"/>
      <c r="N843" s="263"/>
      <c r="O843" s="263"/>
      <c r="P843" s="263"/>
      <c r="Q843" s="263"/>
      <c r="R843" s="263"/>
      <c r="S843" s="263"/>
      <c r="T843" s="264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T843" s="265" t="s">
        <v>198</v>
      </c>
      <c r="AU843" s="265" t="s">
        <v>82</v>
      </c>
      <c r="AV843" s="15" t="s">
        <v>135</v>
      </c>
      <c r="AW843" s="15" t="s">
        <v>35</v>
      </c>
      <c r="AX843" s="15" t="s">
        <v>80</v>
      </c>
      <c r="AY843" s="265" t="s">
        <v>188</v>
      </c>
    </row>
    <row r="844" s="12" customFormat="1" ht="22.8" customHeight="1">
      <c r="A844" s="12"/>
      <c r="B844" s="199"/>
      <c r="C844" s="200"/>
      <c r="D844" s="201" t="s">
        <v>72</v>
      </c>
      <c r="E844" s="213" t="s">
        <v>401</v>
      </c>
      <c r="F844" s="213" t="s">
        <v>402</v>
      </c>
      <c r="G844" s="200"/>
      <c r="H844" s="200"/>
      <c r="I844" s="203"/>
      <c r="J844" s="214">
        <f>BK844</f>
        <v>0</v>
      </c>
      <c r="K844" s="200"/>
      <c r="L844" s="205"/>
      <c r="M844" s="206"/>
      <c r="N844" s="207"/>
      <c r="O844" s="207"/>
      <c r="P844" s="208">
        <f>SUM(P845:P846)</f>
        <v>0</v>
      </c>
      <c r="Q844" s="207"/>
      <c r="R844" s="208">
        <f>SUM(R845:R846)</f>
        <v>0</v>
      </c>
      <c r="S844" s="207"/>
      <c r="T844" s="209">
        <f>SUM(T845:T846)</f>
        <v>0</v>
      </c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R844" s="210" t="s">
        <v>80</v>
      </c>
      <c r="AT844" s="211" t="s">
        <v>72</v>
      </c>
      <c r="AU844" s="211" t="s">
        <v>80</v>
      </c>
      <c r="AY844" s="210" t="s">
        <v>188</v>
      </c>
      <c r="BK844" s="212">
        <f>SUM(BK845:BK846)</f>
        <v>0</v>
      </c>
    </row>
    <row r="845" s="2" customFormat="1" ht="37.8" customHeight="1">
      <c r="A845" s="40"/>
      <c r="B845" s="41"/>
      <c r="C845" s="215" t="s">
        <v>1332</v>
      </c>
      <c r="D845" s="215" t="s">
        <v>190</v>
      </c>
      <c r="E845" s="216" t="s">
        <v>615</v>
      </c>
      <c r="F845" s="217" t="s">
        <v>616</v>
      </c>
      <c r="G845" s="218" t="s">
        <v>345</v>
      </c>
      <c r="H845" s="219">
        <v>516.60599999999999</v>
      </c>
      <c r="I845" s="220"/>
      <c r="J845" s="221">
        <f>ROUND(I845*H845,2)</f>
        <v>0</v>
      </c>
      <c r="K845" s="217" t="s">
        <v>194</v>
      </c>
      <c r="L845" s="46"/>
      <c r="M845" s="222" t="s">
        <v>19</v>
      </c>
      <c r="N845" s="223" t="s">
        <v>44</v>
      </c>
      <c r="O845" s="86"/>
      <c r="P845" s="224">
        <f>O845*H845</f>
        <v>0</v>
      </c>
      <c r="Q845" s="224">
        <v>0</v>
      </c>
      <c r="R845" s="224">
        <f>Q845*H845</f>
        <v>0</v>
      </c>
      <c r="S845" s="224">
        <v>0</v>
      </c>
      <c r="T845" s="225">
        <f>S845*H845</f>
        <v>0</v>
      </c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R845" s="226" t="s">
        <v>135</v>
      </c>
      <c r="AT845" s="226" t="s">
        <v>190</v>
      </c>
      <c r="AU845" s="226" t="s">
        <v>82</v>
      </c>
      <c r="AY845" s="19" t="s">
        <v>188</v>
      </c>
      <c r="BE845" s="227">
        <f>IF(N845="základní",J845,0)</f>
        <v>0</v>
      </c>
      <c r="BF845" s="227">
        <f>IF(N845="snížená",J845,0)</f>
        <v>0</v>
      </c>
      <c r="BG845" s="227">
        <f>IF(N845="zákl. přenesená",J845,0)</f>
        <v>0</v>
      </c>
      <c r="BH845" s="227">
        <f>IF(N845="sníž. přenesená",J845,0)</f>
        <v>0</v>
      </c>
      <c r="BI845" s="227">
        <f>IF(N845="nulová",J845,0)</f>
        <v>0</v>
      </c>
      <c r="BJ845" s="19" t="s">
        <v>80</v>
      </c>
      <c r="BK845" s="227">
        <f>ROUND(I845*H845,2)</f>
        <v>0</v>
      </c>
      <c r="BL845" s="19" t="s">
        <v>135</v>
      </c>
      <c r="BM845" s="226" t="s">
        <v>1800</v>
      </c>
    </row>
    <row r="846" s="2" customFormat="1">
      <c r="A846" s="40"/>
      <c r="B846" s="41"/>
      <c r="C846" s="42"/>
      <c r="D846" s="228" t="s">
        <v>196</v>
      </c>
      <c r="E846" s="42"/>
      <c r="F846" s="229" t="s">
        <v>618</v>
      </c>
      <c r="G846" s="42"/>
      <c r="H846" s="42"/>
      <c r="I846" s="230"/>
      <c r="J846" s="42"/>
      <c r="K846" s="42"/>
      <c r="L846" s="46"/>
      <c r="M846" s="231"/>
      <c r="N846" s="232"/>
      <c r="O846" s="86"/>
      <c r="P846" s="86"/>
      <c r="Q846" s="86"/>
      <c r="R846" s="86"/>
      <c r="S846" s="86"/>
      <c r="T846" s="87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T846" s="19" t="s">
        <v>196</v>
      </c>
      <c r="AU846" s="19" t="s">
        <v>82</v>
      </c>
    </row>
    <row r="847" s="12" customFormat="1" ht="25.92" customHeight="1">
      <c r="A847" s="12"/>
      <c r="B847" s="199"/>
      <c r="C847" s="200"/>
      <c r="D847" s="201" t="s">
        <v>72</v>
      </c>
      <c r="E847" s="202" t="s">
        <v>408</v>
      </c>
      <c r="F847" s="202" t="s">
        <v>409</v>
      </c>
      <c r="G847" s="200"/>
      <c r="H847" s="200"/>
      <c r="I847" s="203"/>
      <c r="J847" s="204">
        <f>BK847</f>
        <v>0</v>
      </c>
      <c r="K847" s="200"/>
      <c r="L847" s="205"/>
      <c r="M847" s="206"/>
      <c r="N847" s="207"/>
      <c r="O847" s="207"/>
      <c r="P847" s="208">
        <f>P848+P899+P912+P943+P969+P1227+P1276+P1355+P1464+P1491+P1646+P1720+P1842</f>
        <v>0</v>
      </c>
      <c r="Q847" s="207"/>
      <c r="R847" s="208">
        <f>R848+R899+R912+R943+R969+R1227+R1276+R1355+R1464+R1491+R1646+R1720+R1842</f>
        <v>25.123393229999998</v>
      </c>
      <c r="S847" s="207"/>
      <c r="T847" s="209">
        <f>T848+T899+T912+T943+T969+T1227+T1276+T1355+T1464+T1491+T1646+T1720+T1842</f>
        <v>0</v>
      </c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R847" s="210" t="s">
        <v>82</v>
      </c>
      <c r="AT847" s="211" t="s">
        <v>72</v>
      </c>
      <c r="AU847" s="211" t="s">
        <v>73</v>
      </c>
      <c r="AY847" s="210" t="s">
        <v>188</v>
      </c>
      <c r="BK847" s="212">
        <f>BK848+BK899+BK912+BK943+BK969+BK1227+BK1276+BK1355+BK1464+BK1491+BK1646+BK1720+BK1842</f>
        <v>0</v>
      </c>
    </row>
    <row r="848" s="12" customFormat="1" ht="22.8" customHeight="1">
      <c r="A848" s="12"/>
      <c r="B848" s="199"/>
      <c r="C848" s="200"/>
      <c r="D848" s="201" t="s">
        <v>72</v>
      </c>
      <c r="E848" s="213" t="s">
        <v>619</v>
      </c>
      <c r="F848" s="213" t="s">
        <v>620</v>
      </c>
      <c r="G848" s="200"/>
      <c r="H848" s="200"/>
      <c r="I848" s="203"/>
      <c r="J848" s="214">
        <f>BK848</f>
        <v>0</v>
      </c>
      <c r="K848" s="200"/>
      <c r="L848" s="205"/>
      <c r="M848" s="206"/>
      <c r="N848" s="207"/>
      <c r="O848" s="207"/>
      <c r="P848" s="208">
        <f>SUM(P849:P898)</f>
        <v>0</v>
      </c>
      <c r="Q848" s="207"/>
      <c r="R848" s="208">
        <f>SUM(R849:R898)</f>
        <v>0.37958599999999998</v>
      </c>
      <c r="S848" s="207"/>
      <c r="T848" s="209">
        <f>SUM(T849:T898)</f>
        <v>0</v>
      </c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R848" s="210" t="s">
        <v>82</v>
      </c>
      <c r="AT848" s="211" t="s">
        <v>72</v>
      </c>
      <c r="AU848" s="211" t="s">
        <v>80</v>
      </c>
      <c r="AY848" s="210" t="s">
        <v>188</v>
      </c>
      <c r="BK848" s="212">
        <f>SUM(BK849:BK898)</f>
        <v>0</v>
      </c>
    </row>
    <row r="849" s="2" customFormat="1" ht="21.75" customHeight="1">
      <c r="A849" s="40"/>
      <c r="B849" s="41"/>
      <c r="C849" s="215" t="s">
        <v>1337</v>
      </c>
      <c r="D849" s="215" t="s">
        <v>190</v>
      </c>
      <c r="E849" s="216" t="s">
        <v>621</v>
      </c>
      <c r="F849" s="217" t="s">
        <v>622</v>
      </c>
      <c r="G849" s="218" t="s">
        <v>243</v>
      </c>
      <c r="H849" s="219">
        <v>3.1000000000000001</v>
      </c>
      <c r="I849" s="220"/>
      <c r="J849" s="221">
        <f>ROUND(I849*H849,2)</f>
        <v>0</v>
      </c>
      <c r="K849" s="217" t="s">
        <v>415</v>
      </c>
      <c r="L849" s="46"/>
      <c r="M849" s="222" t="s">
        <v>19</v>
      </c>
      <c r="N849" s="223" t="s">
        <v>44</v>
      </c>
      <c r="O849" s="86"/>
      <c r="P849" s="224">
        <f>O849*H849</f>
        <v>0</v>
      </c>
      <c r="Q849" s="224">
        <v>0</v>
      </c>
      <c r="R849" s="224">
        <f>Q849*H849</f>
        <v>0</v>
      </c>
      <c r="S849" s="224">
        <v>0</v>
      </c>
      <c r="T849" s="225">
        <f>S849*H849</f>
        <v>0</v>
      </c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R849" s="226" t="s">
        <v>342</v>
      </c>
      <c r="AT849" s="226" t="s">
        <v>190</v>
      </c>
      <c r="AU849" s="226" t="s">
        <v>82</v>
      </c>
      <c r="AY849" s="19" t="s">
        <v>188</v>
      </c>
      <c r="BE849" s="227">
        <f>IF(N849="základní",J849,0)</f>
        <v>0</v>
      </c>
      <c r="BF849" s="227">
        <f>IF(N849="snížená",J849,0)</f>
        <v>0</v>
      </c>
      <c r="BG849" s="227">
        <f>IF(N849="zákl. přenesená",J849,0)</f>
        <v>0</v>
      </c>
      <c r="BH849" s="227">
        <f>IF(N849="sníž. přenesená",J849,0)</f>
        <v>0</v>
      </c>
      <c r="BI849" s="227">
        <f>IF(N849="nulová",J849,0)</f>
        <v>0</v>
      </c>
      <c r="BJ849" s="19" t="s">
        <v>80</v>
      </c>
      <c r="BK849" s="227">
        <f>ROUND(I849*H849,2)</f>
        <v>0</v>
      </c>
      <c r="BL849" s="19" t="s">
        <v>342</v>
      </c>
      <c r="BM849" s="226" t="s">
        <v>1801</v>
      </c>
    </row>
    <row r="850" s="13" customFormat="1">
      <c r="A850" s="13"/>
      <c r="B850" s="233"/>
      <c r="C850" s="234"/>
      <c r="D850" s="235" t="s">
        <v>198</v>
      </c>
      <c r="E850" s="236" t="s">
        <v>19</v>
      </c>
      <c r="F850" s="237" t="s">
        <v>1519</v>
      </c>
      <c r="G850" s="234"/>
      <c r="H850" s="236" t="s">
        <v>19</v>
      </c>
      <c r="I850" s="238"/>
      <c r="J850" s="234"/>
      <c r="K850" s="234"/>
      <c r="L850" s="239"/>
      <c r="M850" s="240"/>
      <c r="N850" s="241"/>
      <c r="O850" s="241"/>
      <c r="P850" s="241"/>
      <c r="Q850" s="241"/>
      <c r="R850" s="241"/>
      <c r="S850" s="241"/>
      <c r="T850" s="242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43" t="s">
        <v>198</v>
      </c>
      <c r="AU850" s="243" t="s">
        <v>82</v>
      </c>
      <c r="AV850" s="13" t="s">
        <v>80</v>
      </c>
      <c r="AW850" s="13" t="s">
        <v>35</v>
      </c>
      <c r="AX850" s="13" t="s">
        <v>73</v>
      </c>
      <c r="AY850" s="243" t="s">
        <v>188</v>
      </c>
    </row>
    <row r="851" s="13" customFormat="1">
      <c r="A851" s="13"/>
      <c r="B851" s="233"/>
      <c r="C851" s="234"/>
      <c r="D851" s="235" t="s">
        <v>198</v>
      </c>
      <c r="E851" s="236" t="s">
        <v>19</v>
      </c>
      <c r="F851" s="237" t="s">
        <v>1753</v>
      </c>
      <c r="G851" s="234"/>
      <c r="H851" s="236" t="s">
        <v>19</v>
      </c>
      <c r="I851" s="238"/>
      <c r="J851" s="234"/>
      <c r="K851" s="234"/>
      <c r="L851" s="239"/>
      <c r="M851" s="240"/>
      <c r="N851" s="241"/>
      <c r="O851" s="241"/>
      <c r="P851" s="241"/>
      <c r="Q851" s="241"/>
      <c r="R851" s="241"/>
      <c r="S851" s="241"/>
      <c r="T851" s="242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43" t="s">
        <v>198</v>
      </c>
      <c r="AU851" s="243" t="s">
        <v>82</v>
      </c>
      <c r="AV851" s="13" t="s">
        <v>80</v>
      </c>
      <c r="AW851" s="13" t="s">
        <v>35</v>
      </c>
      <c r="AX851" s="13" t="s">
        <v>73</v>
      </c>
      <c r="AY851" s="243" t="s">
        <v>188</v>
      </c>
    </row>
    <row r="852" s="14" customFormat="1">
      <c r="A852" s="14"/>
      <c r="B852" s="244"/>
      <c r="C852" s="245"/>
      <c r="D852" s="235" t="s">
        <v>198</v>
      </c>
      <c r="E852" s="246" t="s">
        <v>19</v>
      </c>
      <c r="F852" s="247" t="s">
        <v>1754</v>
      </c>
      <c r="G852" s="245"/>
      <c r="H852" s="248">
        <v>3.1000000000000001</v>
      </c>
      <c r="I852" s="249"/>
      <c r="J852" s="245"/>
      <c r="K852" s="245"/>
      <c r="L852" s="250"/>
      <c r="M852" s="251"/>
      <c r="N852" s="252"/>
      <c r="O852" s="252"/>
      <c r="P852" s="252"/>
      <c r="Q852" s="252"/>
      <c r="R852" s="252"/>
      <c r="S852" s="252"/>
      <c r="T852" s="253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54" t="s">
        <v>198</v>
      </c>
      <c r="AU852" s="254" t="s">
        <v>82</v>
      </c>
      <c r="AV852" s="14" t="s">
        <v>82</v>
      </c>
      <c r="AW852" s="14" t="s">
        <v>35</v>
      </c>
      <c r="AX852" s="14" t="s">
        <v>73</v>
      </c>
      <c r="AY852" s="254" t="s">
        <v>188</v>
      </c>
    </row>
    <row r="853" s="15" customFormat="1">
      <c r="A853" s="15"/>
      <c r="B853" s="255"/>
      <c r="C853" s="256"/>
      <c r="D853" s="235" t="s">
        <v>198</v>
      </c>
      <c r="E853" s="257" t="s">
        <v>19</v>
      </c>
      <c r="F853" s="258" t="s">
        <v>229</v>
      </c>
      <c r="G853" s="256"/>
      <c r="H853" s="259">
        <v>3.1000000000000001</v>
      </c>
      <c r="I853" s="260"/>
      <c r="J853" s="256"/>
      <c r="K853" s="256"/>
      <c r="L853" s="261"/>
      <c r="M853" s="262"/>
      <c r="N853" s="263"/>
      <c r="O853" s="263"/>
      <c r="P853" s="263"/>
      <c r="Q853" s="263"/>
      <c r="R853" s="263"/>
      <c r="S853" s="263"/>
      <c r="T853" s="264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T853" s="265" t="s">
        <v>198</v>
      </c>
      <c r="AU853" s="265" t="s">
        <v>82</v>
      </c>
      <c r="AV853" s="15" t="s">
        <v>135</v>
      </c>
      <c r="AW853" s="15" t="s">
        <v>35</v>
      </c>
      <c r="AX853" s="15" t="s">
        <v>80</v>
      </c>
      <c r="AY853" s="265" t="s">
        <v>188</v>
      </c>
    </row>
    <row r="854" s="2" customFormat="1" ht="16.5" customHeight="1">
      <c r="A854" s="40"/>
      <c r="B854" s="41"/>
      <c r="C854" s="272" t="s">
        <v>1345</v>
      </c>
      <c r="D854" s="272" t="s">
        <v>522</v>
      </c>
      <c r="E854" s="273" t="s">
        <v>628</v>
      </c>
      <c r="F854" s="274" t="s">
        <v>629</v>
      </c>
      <c r="G854" s="275" t="s">
        <v>345</v>
      </c>
      <c r="H854" s="276">
        <v>0.001</v>
      </c>
      <c r="I854" s="277"/>
      <c r="J854" s="278">
        <f>ROUND(I854*H854,2)</f>
        <v>0</v>
      </c>
      <c r="K854" s="274" t="s">
        <v>415</v>
      </c>
      <c r="L854" s="279"/>
      <c r="M854" s="280" t="s">
        <v>19</v>
      </c>
      <c r="N854" s="281" t="s">
        <v>44</v>
      </c>
      <c r="O854" s="86"/>
      <c r="P854" s="224">
        <f>O854*H854</f>
        <v>0</v>
      </c>
      <c r="Q854" s="224">
        <v>1</v>
      </c>
      <c r="R854" s="224">
        <f>Q854*H854</f>
        <v>0.001</v>
      </c>
      <c r="S854" s="224">
        <v>0</v>
      </c>
      <c r="T854" s="225">
        <f>S854*H854</f>
        <v>0</v>
      </c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R854" s="226" t="s">
        <v>630</v>
      </c>
      <c r="AT854" s="226" t="s">
        <v>522</v>
      </c>
      <c r="AU854" s="226" t="s">
        <v>82</v>
      </c>
      <c r="AY854" s="19" t="s">
        <v>188</v>
      </c>
      <c r="BE854" s="227">
        <f>IF(N854="základní",J854,0)</f>
        <v>0</v>
      </c>
      <c r="BF854" s="227">
        <f>IF(N854="snížená",J854,0)</f>
        <v>0</v>
      </c>
      <c r="BG854" s="227">
        <f>IF(N854="zákl. přenesená",J854,0)</f>
        <v>0</v>
      </c>
      <c r="BH854" s="227">
        <f>IF(N854="sníž. přenesená",J854,0)</f>
        <v>0</v>
      </c>
      <c r="BI854" s="227">
        <f>IF(N854="nulová",J854,0)</f>
        <v>0</v>
      </c>
      <c r="BJ854" s="19" t="s">
        <v>80</v>
      </c>
      <c r="BK854" s="227">
        <f>ROUND(I854*H854,2)</f>
        <v>0</v>
      </c>
      <c r="BL854" s="19" t="s">
        <v>342</v>
      </c>
      <c r="BM854" s="226" t="s">
        <v>1802</v>
      </c>
    </row>
    <row r="855" s="13" customFormat="1">
      <c r="A855" s="13"/>
      <c r="B855" s="233"/>
      <c r="C855" s="234"/>
      <c r="D855" s="235" t="s">
        <v>198</v>
      </c>
      <c r="E855" s="236" t="s">
        <v>19</v>
      </c>
      <c r="F855" s="237" t="s">
        <v>1519</v>
      </c>
      <c r="G855" s="234"/>
      <c r="H855" s="236" t="s">
        <v>19</v>
      </c>
      <c r="I855" s="238"/>
      <c r="J855" s="234"/>
      <c r="K855" s="234"/>
      <c r="L855" s="239"/>
      <c r="M855" s="240"/>
      <c r="N855" s="241"/>
      <c r="O855" s="241"/>
      <c r="P855" s="241"/>
      <c r="Q855" s="241"/>
      <c r="R855" s="241"/>
      <c r="S855" s="241"/>
      <c r="T855" s="242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3" t="s">
        <v>198</v>
      </c>
      <c r="AU855" s="243" t="s">
        <v>82</v>
      </c>
      <c r="AV855" s="13" t="s">
        <v>80</v>
      </c>
      <c r="AW855" s="13" t="s">
        <v>35</v>
      </c>
      <c r="AX855" s="13" t="s">
        <v>73</v>
      </c>
      <c r="AY855" s="243" t="s">
        <v>188</v>
      </c>
    </row>
    <row r="856" s="13" customFormat="1">
      <c r="A856" s="13"/>
      <c r="B856" s="233"/>
      <c r="C856" s="234"/>
      <c r="D856" s="235" t="s">
        <v>198</v>
      </c>
      <c r="E856" s="236" t="s">
        <v>19</v>
      </c>
      <c r="F856" s="237" t="s">
        <v>1753</v>
      </c>
      <c r="G856" s="234"/>
      <c r="H856" s="236" t="s">
        <v>19</v>
      </c>
      <c r="I856" s="238"/>
      <c r="J856" s="234"/>
      <c r="K856" s="234"/>
      <c r="L856" s="239"/>
      <c r="M856" s="240"/>
      <c r="N856" s="241"/>
      <c r="O856" s="241"/>
      <c r="P856" s="241"/>
      <c r="Q856" s="241"/>
      <c r="R856" s="241"/>
      <c r="S856" s="241"/>
      <c r="T856" s="242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43" t="s">
        <v>198</v>
      </c>
      <c r="AU856" s="243" t="s">
        <v>82</v>
      </c>
      <c r="AV856" s="13" t="s">
        <v>80</v>
      </c>
      <c r="AW856" s="13" t="s">
        <v>35</v>
      </c>
      <c r="AX856" s="13" t="s">
        <v>73</v>
      </c>
      <c r="AY856" s="243" t="s">
        <v>188</v>
      </c>
    </row>
    <row r="857" s="14" customFormat="1">
      <c r="A857" s="14"/>
      <c r="B857" s="244"/>
      <c r="C857" s="245"/>
      <c r="D857" s="235" t="s">
        <v>198</v>
      </c>
      <c r="E857" s="246" t="s">
        <v>19</v>
      </c>
      <c r="F857" s="247" t="s">
        <v>1754</v>
      </c>
      <c r="G857" s="245"/>
      <c r="H857" s="248">
        <v>3.1000000000000001</v>
      </c>
      <c r="I857" s="249"/>
      <c r="J857" s="245"/>
      <c r="K857" s="245"/>
      <c r="L857" s="250"/>
      <c r="M857" s="251"/>
      <c r="N857" s="252"/>
      <c r="O857" s="252"/>
      <c r="P857" s="252"/>
      <c r="Q857" s="252"/>
      <c r="R857" s="252"/>
      <c r="S857" s="252"/>
      <c r="T857" s="253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54" t="s">
        <v>198</v>
      </c>
      <c r="AU857" s="254" t="s">
        <v>82</v>
      </c>
      <c r="AV857" s="14" t="s">
        <v>82</v>
      </c>
      <c r="AW857" s="14" t="s">
        <v>35</v>
      </c>
      <c r="AX857" s="14" t="s">
        <v>73</v>
      </c>
      <c r="AY857" s="254" t="s">
        <v>188</v>
      </c>
    </row>
    <row r="858" s="15" customFormat="1">
      <c r="A858" s="15"/>
      <c r="B858" s="255"/>
      <c r="C858" s="256"/>
      <c r="D858" s="235" t="s">
        <v>198</v>
      </c>
      <c r="E858" s="257" t="s">
        <v>19</v>
      </c>
      <c r="F858" s="258" t="s">
        <v>229</v>
      </c>
      <c r="G858" s="256"/>
      <c r="H858" s="259">
        <v>3.1000000000000001</v>
      </c>
      <c r="I858" s="260"/>
      <c r="J858" s="256"/>
      <c r="K858" s="256"/>
      <c r="L858" s="261"/>
      <c r="M858" s="262"/>
      <c r="N858" s="263"/>
      <c r="O858" s="263"/>
      <c r="P858" s="263"/>
      <c r="Q858" s="263"/>
      <c r="R858" s="263"/>
      <c r="S858" s="263"/>
      <c r="T858" s="264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T858" s="265" t="s">
        <v>198</v>
      </c>
      <c r="AU858" s="265" t="s">
        <v>82</v>
      </c>
      <c r="AV858" s="15" t="s">
        <v>135</v>
      </c>
      <c r="AW858" s="15" t="s">
        <v>35</v>
      </c>
      <c r="AX858" s="15" t="s">
        <v>80</v>
      </c>
      <c r="AY858" s="265" t="s">
        <v>188</v>
      </c>
    </row>
    <row r="859" s="14" customFormat="1">
      <c r="A859" s="14"/>
      <c r="B859" s="244"/>
      <c r="C859" s="245"/>
      <c r="D859" s="235" t="s">
        <v>198</v>
      </c>
      <c r="E859" s="245"/>
      <c r="F859" s="247" t="s">
        <v>1803</v>
      </c>
      <c r="G859" s="245"/>
      <c r="H859" s="248">
        <v>0.001</v>
      </c>
      <c r="I859" s="249"/>
      <c r="J859" s="245"/>
      <c r="K859" s="245"/>
      <c r="L859" s="250"/>
      <c r="M859" s="251"/>
      <c r="N859" s="252"/>
      <c r="O859" s="252"/>
      <c r="P859" s="252"/>
      <c r="Q859" s="252"/>
      <c r="R859" s="252"/>
      <c r="S859" s="252"/>
      <c r="T859" s="253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4" t="s">
        <v>198</v>
      </c>
      <c r="AU859" s="254" t="s">
        <v>82</v>
      </c>
      <c r="AV859" s="14" t="s">
        <v>82</v>
      </c>
      <c r="AW859" s="14" t="s">
        <v>4</v>
      </c>
      <c r="AX859" s="14" t="s">
        <v>80</v>
      </c>
      <c r="AY859" s="254" t="s">
        <v>188</v>
      </c>
    </row>
    <row r="860" s="2" customFormat="1" ht="16.5" customHeight="1">
      <c r="A860" s="40"/>
      <c r="B860" s="41"/>
      <c r="C860" s="215" t="s">
        <v>1349</v>
      </c>
      <c r="D860" s="215" t="s">
        <v>190</v>
      </c>
      <c r="E860" s="216" t="s">
        <v>634</v>
      </c>
      <c r="F860" s="217" t="s">
        <v>635</v>
      </c>
      <c r="G860" s="218" t="s">
        <v>243</v>
      </c>
      <c r="H860" s="219">
        <v>3.1000000000000001</v>
      </c>
      <c r="I860" s="220"/>
      <c r="J860" s="221">
        <f>ROUND(I860*H860,2)</f>
        <v>0</v>
      </c>
      <c r="K860" s="217" t="s">
        <v>415</v>
      </c>
      <c r="L860" s="46"/>
      <c r="M860" s="222" t="s">
        <v>19</v>
      </c>
      <c r="N860" s="223" t="s">
        <v>44</v>
      </c>
      <c r="O860" s="86"/>
      <c r="P860" s="224">
        <f>O860*H860</f>
        <v>0</v>
      </c>
      <c r="Q860" s="224">
        <v>0.00040000000000000002</v>
      </c>
      <c r="R860" s="224">
        <f>Q860*H860</f>
        <v>0.00124</v>
      </c>
      <c r="S860" s="224">
        <v>0</v>
      </c>
      <c r="T860" s="225">
        <f>S860*H860</f>
        <v>0</v>
      </c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R860" s="226" t="s">
        <v>342</v>
      </c>
      <c r="AT860" s="226" t="s">
        <v>190</v>
      </c>
      <c r="AU860" s="226" t="s">
        <v>82</v>
      </c>
      <c r="AY860" s="19" t="s">
        <v>188</v>
      </c>
      <c r="BE860" s="227">
        <f>IF(N860="základní",J860,0)</f>
        <v>0</v>
      </c>
      <c r="BF860" s="227">
        <f>IF(N860="snížená",J860,0)</f>
        <v>0</v>
      </c>
      <c r="BG860" s="227">
        <f>IF(N860="zákl. přenesená",J860,0)</f>
        <v>0</v>
      </c>
      <c r="BH860" s="227">
        <f>IF(N860="sníž. přenesená",J860,0)</f>
        <v>0</v>
      </c>
      <c r="BI860" s="227">
        <f>IF(N860="nulová",J860,0)</f>
        <v>0</v>
      </c>
      <c r="BJ860" s="19" t="s">
        <v>80</v>
      </c>
      <c r="BK860" s="227">
        <f>ROUND(I860*H860,2)</f>
        <v>0</v>
      </c>
      <c r="BL860" s="19" t="s">
        <v>342</v>
      </c>
      <c r="BM860" s="226" t="s">
        <v>1804</v>
      </c>
    </row>
    <row r="861" s="13" customFormat="1">
      <c r="A861" s="13"/>
      <c r="B861" s="233"/>
      <c r="C861" s="234"/>
      <c r="D861" s="235" t="s">
        <v>198</v>
      </c>
      <c r="E861" s="236" t="s">
        <v>19</v>
      </c>
      <c r="F861" s="237" t="s">
        <v>1519</v>
      </c>
      <c r="G861" s="234"/>
      <c r="H861" s="236" t="s">
        <v>19</v>
      </c>
      <c r="I861" s="238"/>
      <c r="J861" s="234"/>
      <c r="K861" s="234"/>
      <c r="L861" s="239"/>
      <c r="M861" s="240"/>
      <c r="N861" s="241"/>
      <c r="O861" s="241"/>
      <c r="P861" s="241"/>
      <c r="Q861" s="241"/>
      <c r="R861" s="241"/>
      <c r="S861" s="241"/>
      <c r="T861" s="242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43" t="s">
        <v>198</v>
      </c>
      <c r="AU861" s="243" t="s">
        <v>82</v>
      </c>
      <c r="AV861" s="13" t="s">
        <v>80</v>
      </c>
      <c r="AW861" s="13" t="s">
        <v>35</v>
      </c>
      <c r="AX861" s="13" t="s">
        <v>73</v>
      </c>
      <c r="AY861" s="243" t="s">
        <v>188</v>
      </c>
    </row>
    <row r="862" s="13" customFormat="1">
      <c r="A862" s="13"/>
      <c r="B862" s="233"/>
      <c r="C862" s="234"/>
      <c r="D862" s="235" t="s">
        <v>198</v>
      </c>
      <c r="E862" s="236" t="s">
        <v>19</v>
      </c>
      <c r="F862" s="237" t="s">
        <v>1753</v>
      </c>
      <c r="G862" s="234"/>
      <c r="H862" s="236" t="s">
        <v>19</v>
      </c>
      <c r="I862" s="238"/>
      <c r="J862" s="234"/>
      <c r="K862" s="234"/>
      <c r="L862" s="239"/>
      <c r="M862" s="240"/>
      <c r="N862" s="241"/>
      <c r="O862" s="241"/>
      <c r="P862" s="241"/>
      <c r="Q862" s="241"/>
      <c r="R862" s="241"/>
      <c r="S862" s="241"/>
      <c r="T862" s="242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43" t="s">
        <v>198</v>
      </c>
      <c r="AU862" s="243" t="s">
        <v>82</v>
      </c>
      <c r="AV862" s="13" t="s">
        <v>80</v>
      </c>
      <c r="AW862" s="13" t="s">
        <v>35</v>
      </c>
      <c r="AX862" s="13" t="s">
        <v>73</v>
      </c>
      <c r="AY862" s="243" t="s">
        <v>188</v>
      </c>
    </row>
    <row r="863" s="14" customFormat="1">
      <c r="A863" s="14"/>
      <c r="B863" s="244"/>
      <c r="C863" s="245"/>
      <c r="D863" s="235" t="s">
        <v>198</v>
      </c>
      <c r="E863" s="246" t="s">
        <v>19</v>
      </c>
      <c r="F863" s="247" t="s">
        <v>1754</v>
      </c>
      <c r="G863" s="245"/>
      <c r="H863" s="248">
        <v>3.1000000000000001</v>
      </c>
      <c r="I863" s="249"/>
      <c r="J863" s="245"/>
      <c r="K863" s="245"/>
      <c r="L863" s="250"/>
      <c r="M863" s="251"/>
      <c r="N863" s="252"/>
      <c r="O863" s="252"/>
      <c r="P863" s="252"/>
      <c r="Q863" s="252"/>
      <c r="R863" s="252"/>
      <c r="S863" s="252"/>
      <c r="T863" s="253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54" t="s">
        <v>198</v>
      </c>
      <c r="AU863" s="254" t="s">
        <v>82</v>
      </c>
      <c r="AV863" s="14" t="s">
        <v>82</v>
      </c>
      <c r="AW863" s="14" t="s">
        <v>35</v>
      </c>
      <c r="AX863" s="14" t="s">
        <v>73</v>
      </c>
      <c r="AY863" s="254" t="s">
        <v>188</v>
      </c>
    </row>
    <row r="864" s="15" customFormat="1">
      <c r="A864" s="15"/>
      <c r="B864" s="255"/>
      <c r="C864" s="256"/>
      <c r="D864" s="235" t="s">
        <v>198</v>
      </c>
      <c r="E864" s="257" t="s">
        <v>19</v>
      </c>
      <c r="F864" s="258" t="s">
        <v>229</v>
      </c>
      <c r="G864" s="256"/>
      <c r="H864" s="259">
        <v>3.1000000000000001</v>
      </c>
      <c r="I864" s="260"/>
      <c r="J864" s="256"/>
      <c r="K864" s="256"/>
      <c r="L864" s="261"/>
      <c r="M864" s="262"/>
      <c r="N864" s="263"/>
      <c r="O864" s="263"/>
      <c r="P864" s="263"/>
      <c r="Q864" s="263"/>
      <c r="R864" s="263"/>
      <c r="S864" s="263"/>
      <c r="T864" s="264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T864" s="265" t="s">
        <v>198</v>
      </c>
      <c r="AU864" s="265" t="s">
        <v>82</v>
      </c>
      <c r="AV864" s="15" t="s">
        <v>135</v>
      </c>
      <c r="AW864" s="15" t="s">
        <v>35</v>
      </c>
      <c r="AX864" s="15" t="s">
        <v>80</v>
      </c>
      <c r="AY864" s="265" t="s">
        <v>188</v>
      </c>
    </row>
    <row r="865" s="2" customFormat="1" ht="24.15" customHeight="1">
      <c r="A865" s="40"/>
      <c r="B865" s="41"/>
      <c r="C865" s="272" t="s">
        <v>1355</v>
      </c>
      <c r="D865" s="272" t="s">
        <v>522</v>
      </c>
      <c r="E865" s="273" t="s">
        <v>1805</v>
      </c>
      <c r="F865" s="274" t="s">
        <v>1806</v>
      </c>
      <c r="G865" s="275" t="s">
        <v>243</v>
      </c>
      <c r="H865" s="276">
        <v>3.5649999999999999</v>
      </c>
      <c r="I865" s="277"/>
      <c r="J865" s="278">
        <f>ROUND(I865*H865,2)</f>
        <v>0</v>
      </c>
      <c r="K865" s="274" t="s">
        <v>415</v>
      </c>
      <c r="L865" s="279"/>
      <c r="M865" s="280" t="s">
        <v>19</v>
      </c>
      <c r="N865" s="281" t="s">
        <v>44</v>
      </c>
      <c r="O865" s="86"/>
      <c r="P865" s="224">
        <f>O865*H865</f>
        <v>0</v>
      </c>
      <c r="Q865" s="224">
        <v>0.0047999999999999996</v>
      </c>
      <c r="R865" s="224">
        <f>Q865*H865</f>
        <v>0.017111999999999999</v>
      </c>
      <c r="S865" s="224">
        <v>0</v>
      </c>
      <c r="T865" s="225">
        <f>S865*H865</f>
        <v>0</v>
      </c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R865" s="226" t="s">
        <v>630</v>
      </c>
      <c r="AT865" s="226" t="s">
        <v>522</v>
      </c>
      <c r="AU865" s="226" t="s">
        <v>82</v>
      </c>
      <c r="AY865" s="19" t="s">
        <v>188</v>
      </c>
      <c r="BE865" s="227">
        <f>IF(N865="základní",J865,0)</f>
        <v>0</v>
      </c>
      <c r="BF865" s="227">
        <f>IF(N865="snížená",J865,0)</f>
        <v>0</v>
      </c>
      <c r="BG865" s="227">
        <f>IF(N865="zákl. přenesená",J865,0)</f>
        <v>0</v>
      </c>
      <c r="BH865" s="227">
        <f>IF(N865="sníž. přenesená",J865,0)</f>
        <v>0</v>
      </c>
      <c r="BI865" s="227">
        <f>IF(N865="nulová",J865,0)</f>
        <v>0</v>
      </c>
      <c r="BJ865" s="19" t="s">
        <v>80</v>
      </c>
      <c r="BK865" s="227">
        <f>ROUND(I865*H865,2)</f>
        <v>0</v>
      </c>
      <c r="BL865" s="19" t="s">
        <v>342</v>
      </c>
      <c r="BM865" s="226" t="s">
        <v>1807</v>
      </c>
    </row>
    <row r="866" s="13" customFormat="1">
      <c r="A866" s="13"/>
      <c r="B866" s="233"/>
      <c r="C866" s="234"/>
      <c r="D866" s="235" t="s">
        <v>198</v>
      </c>
      <c r="E866" s="236" t="s">
        <v>19</v>
      </c>
      <c r="F866" s="237" t="s">
        <v>1519</v>
      </c>
      <c r="G866" s="234"/>
      <c r="H866" s="236" t="s">
        <v>19</v>
      </c>
      <c r="I866" s="238"/>
      <c r="J866" s="234"/>
      <c r="K866" s="234"/>
      <c r="L866" s="239"/>
      <c r="M866" s="240"/>
      <c r="N866" s="241"/>
      <c r="O866" s="241"/>
      <c r="P866" s="241"/>
      <c r="Q866" s="241"/>
      <c r="R866" s="241"/>
      <c r="S866" s="241"/>
      <c r="T866" s="242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43" t="s">
        <v>198</v>
      </c>
      <c r="AU866" s="243" t="s">
        <v>82</v>
      </c>
      <c r="AV866" s="13" t="s">
        <v>80</v>
      </c>
      <c r="AW866" s="13" t="s">
        <v>35</v>
      </c>
      <c r="AX866" s="13" t="s">
        <v>73</v>
      </c>
      <c r="AY866" s="243" t="s">
        <v>188</v>
      </c>
    </row>
    <row r="867" s="13" customFormat="1">
      <c r="A867" s="13"/>
      <c r="B867" s="233"/>
      <c r="C867" s="234"/>
      <c r="D867" s="235" t="s">
        <v>198</v>
      </c>
      <c r="E867" s="236" t="s">
        <v>19</v>
      </c>
      <c r="F867" s="237" t="s">
        <v>1753</v>
      </c>
      <c r="G867" s="234"/>
      <c r="H867" s="236" t="s">
        <v>19</v>
      </c>
      <c r="I867" s="238"/>
      <c r="J867" s="234"/>
      <c r="K867" s="234"/>
      <c r="L867" s="239"/>
      <c r="M867" s="240"/>
      <c r="N867" s="241"/>
      <c r="O867" s="241"/>
      <c r="P867" s="241"/>
      <c r="Q867" s="241"/>
      <c r="R867" s="241"/>
      <c r="S867" s="241"/>
      <c r="T867" s="242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43" t="s">
        <v>198</v>
      </c>
      <c r="AU867" s="243" t="s">
        <v>82</v>
      </c>
      <c r="AV867" s="13" t="s">
        <v>80</v>
      </c>
      <c r="AW867" s="13" t="s">
        <v>35</v>
      </c>
      <c r="AX867" s="13" t="s">
        <v>73</v>
      </c>
      <c r="AY867" s="243" t="s">
        <v>188</v>
      </c>
    </row>
    <row r="868" s="14" customFormat="1">
      <c r="A868" s="14"/>
      <c r="B868" s="244"/>
      <c r="C868" s="245"/>
      <c r="D868" s="235" t="s">
        <v>198</v>
      </c>
      <c r="E868" s="246" t="s">
        <v>19</v>
      </c>
      <c r="F868" s="247" t="s">
        <v>1754</v>
      </c>
      <c r="G868" s="245"/>
      <c r="H868" s="248">
        <v>3.1000000000000001</v>
      </c>
      <c r="I868" s="249"/>
      <c r="J868" s="245"/>
      <c r="K868" s="245"/>
      <c r="L868" s="250"/>
      <c r="M868" s="251"/>
      <c r="N868" s="252"/>
      <c r="O868" s="252"/>
      <c r="P868" s="252"/>
      <c r="Q868" s="252"/>
      <c r="R868" s="252"/>
      <c r="S868" s="252"/>
      <c r="T868" s="253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4" t="s">
        <v>198</v>
      </c>
      <c r="AU868" s="254" t="s">
        <v>82</v>
      </c>
      <c r="AV868" s="14" t="s">
        <v>82</v>
      </c>
      <c r="AW868" s="14" t="s">
        <v>35</v>
      </c>
      <c r="AX868" s="14" t="s">
        <v>73</v>
      </c>
      <c r="AY868" s="254" t="s">
        <v>188</v>
      </c>
    </row>
    <row r="869" s="15" customFormat="1">
      <c r="A869" s="15"/>
      <c r="B869" s="255"/>
      <c r="C869" s="256"/>
      <c r="D869" s="235" t="s">
        <v>198</v>
      </c>
      <c r="E869" s="257" t="s">
        <v>19</v>
      </c>
      <c r="F869" s="258" t="s">
        <v>229</v>
      </c>
      <c r="G869" s="256"/>
      <c r="H869" s="259">
        <v>3.1000000000000001</v>
      </c>
      <c r="I869" s="260"/>
      <c r="J869" s="256"/>
      <c r="K869" s="256"/>
      <c r="L869" s="261"/>
      <c r="M869" s="262"/>
      <c r="N869" s="263"/>
      <c r="O869" s="263"/>
      <c r="P869" s="263"/>
      <c r="Q869" s="263"/>
      <c r="R869" s="263"/>
      <c r="S869" s="263"/>
      <c r="T869" s="264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T869" s="265" t="s">
        <v>198</v>
      </c>
      <c r="AU869" s="265" t="s">
        <v>82</v>
      </c>
      <c r="AV869" s="15" t="s">
        <v>135</v>
      </c>
      <c r="AW869" s="15" t="s">
        <v>35</v>
      </c>
      <c r="AX869" s="15" t="s">
        <v>80</v>
      </c>
      <c r="AY869" s="265" t="s">
        <v>188</v>
      </c>
    </row>
    <row r="870" s="14" customFormat="1">
      <c r="A870" s="14"/>
      <c r="B870" s="244"/>
      <c r="C870" s="245"/>
      <c r="D870" s="235" t="s">
        <v>198</v>
      </c>
      <c r="E870" s="245"/>
      <c r="F870" s="247" t="s">
        <v>1808</v>
      </c>
      <c r="G870" s="245"/>
      <c r="H870" s="248">
        <v>3.5649999999999999</v>
      </c>
      <c r="I870" s="249"/>
      <c r="J870" s="245"/>
      <c r="K870" s="245"/>
      <c r="L870" s="250"/>
      <c r="M870" s="251"/>
      <c r="N870" s="252"/>
      <c r="O870" s="252"/>
      <c r="P870" s="252"/>
      <c r="Q870" s="252"/>
      <c r="R870" s="252"/>
      <c r="S870" s="252"/>
      <c r="T870" s="253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54" t="s">
        <v>198</v>
      </c>
      <c r="AU870" s="254" t="s">
        <v>82</v>
      </c>
      <c r="AV870" s="14" t="s">
        <v>82</v>
      </c>
      <c r="AW870" s="14" t="s">
        <v>4</v>
      </c>
      <c r="AX870" s="14" t="s">
        <v>80</v>
      </c>
      <c r="AY870" s="254" t="s">
        <v>188</v>
      </c>
    </row>
    <row r="871" s="2" customFormat="1" ht="21.75" customHeight="1">
      <c r="A871" s="40"/>
      <c r="B871" s="41"/>
      <c r="C871" s="215" t="s">
        <v>1360</v>
      </c>
      <c r="D871" s="215" t="s">
        <v>190</v>
      </c>
      <c r="E871" s="216" t="s">
        <v>1809</v>
      </c>
      <c r="F871" s="217" t="s">
        <v>1810</v>
      </c>
      <c r="G871" s="218" t="s">
        <v>243</v>
      </c>
      <c r="H871" s="219">
        <v>19.199999999999999</v>
      </c>
      <c r="I871" s="220"/>
      <c r="J871" s="221">
        <f>ROUND(I871*H871,2)</f>
        <v>0</v>
      </c>
      <c r="K871" s="217" t="s">
        <v>194</v>
      </c>
      <c r="L871" s="46"/>
      <c r="M871" s="222" t="s">
        <v>19</v>
      </c>
      <c r="N871" s="223" t="s">
        <v>44</v>
      </c>
      <c r="O871" s="86"/>
      <c r="P871" s="224">
        <f>O871*H871</f>
        <v>0</v>
      </c>
      <c r="Q871" s="224">
        <v>0.0044999999999999997</v>
      </c>
      <c r="R871" s="224">
        <f>Q871*H871</f>
        <v>0.086399999999999991</v>
      </c>
      <c r="S871" s="224">
        <v>0</v>
      </c>
      <c r="T871" s="225">
        <f>S871*H871</f>
        <v>0</v>
      </c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R871" s="226" t="s">
        <v>342</v>
      </c>
      <c r="AT871" s="226" t="s">
        <v>190</v>
      </c>
      <c r="AU871" s="226" t="s">
        <v>82</v>
      </c>
      <c r="AY871" s="19" t="s">
        <v>188</v>
      </c>
      <c r="BE871" s="227">
        <f>IF(N871="základní",J871,0)</f>
        <v>0</v>
      </c>
      <c r="BF871" s="227">
        <f>IF(N871="snížená",J871,0)</f>
        <v>0</v>
      </c>
      <c r="BG871" s="227">
        <f>IF(N871="zákl. přenesená",J871,0)</f>
        <v>0</v>
      </c>
      <c r="BH871" s="227">
        <f>IF(N871="sníž. přenesená",J871,0)</f>
        <v>0</v>
      </c>
      <c r="BI871" s="227">
        <f>IF(N871="nulová",J871,0)</f>
        <v>0</v>
      </c>
      <c r="BJ871" s="19" t="s">
        <v>80</v>
      </c>
      <c r="BK871" s="227">
        <f>ROUND(I871*H871,2)</f>
        <v>0</v>
      </c>
      <c r="BL871" s="19" t="s">
        <v>342</v>
      </c>
      <c r="BM871" s="226" t="s">
        <v>1811</v>
      </c>
    </row>
    <row r="872" s="2" customFormat="1">
      <c r="A872" s="40"/>
      <c r="B872" s="41"/>
      <c r="C872" s="42"/>
      <c r="D872" s="228" t="s">
        <v>196</v>
      </c>
      <c r="E872" s="42"/>
      <c r="F872" s="229" t="s">
        <v>1812</v>
      </c>
      <c r="G872" s="42"/>
      <c r="H872" s="42"/>
      <c r="I872" s="230"/>
      <c r="J872" s="42"/>
      <c r="K872" s="42"/>
      <c r="L872" s="46"/>
      <c r="M872" s="231"/>
      <c r="N872" s="232"/>
      <c r="O872" s="86"/>
      <c r="P872" s="86"/>
      <c r="Q872" s="86"/>
      <c r="R872" s="86"/>
      <c r="S872" s="86"/>
      <c r="T872" s="87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T872" s="19" t="s">
        <v>196</v>
      </c>
      <c r="AU872" s="19" t="s">
        <v>82</v>
      </c>
    </row>
    <row r="873" s="13" customFormat="1">
      <c r="A873" s="13"/>
      <c r="B873" s="233"/>
      <c r="C873" s="234"/>
      <c r="D873" s="235" t="s">
        <v>198</v>
      </c>
      <c r="E873" s="236" t="s">
        <v>19</v>
      </c>
      <c r="F873" s="237" t="s">
        <v>1519</v>
      </c>
      <c r="G873" s="234"/>
      <c r="H873" s="236" t="s">
        <v>19</v>
      </c>
      <c r="I873" s="238"/>
      <c r="J873" s="234"/>
      <c r="K873" s="234"/>
      <c r="L873" s="239"/>
      <c r="M873" s="240"/>
      <c r="N873" s="241"/>
      <c r="O873" s="241"/>
      <c r="P873" s="241"/>
      <c r="Q873" s="241"/>
      <c r="R873" s="241"/>
      <c r="S873" s="241"/>
      <c r="T873" s="242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43" t="s">
        <v>198</v>
      </c>
      <c r="AU873" s="243" t="s">
        <v>82</v>
      </c>
      <c r="AV873" s="13" t="s">
        <v>80</v>
      </c>
      <c r="AW873" s="13" t="s">
        <v>35</v>
      </c>
      <c r="AX873" s="13" t="s">
        <v>73</v>
      </c>
      <c r="AY873" s="243" t="s">
        <v>188</v>
      </c>
    </row>
    <row r="874" s="14" customFormat="1">
      <c r="A874" s="14"/>
      <c r="B874" s="244"/>
      <c r="C874" s="245"/>
      <c r="D874" s="235" t="s">
        <v>198</v>
      </c>
      <c r="E874" s="246" t="s">
        <v>19</v>
      </c>
      <c r="F874" s="247" t="s">
        <v>1709</v>
      </c>
      <c r="G874" s="245"/>
      <c r="H874" s="248">
        <v>19.199999999999999</v>
      </c>
      <c r="I874" s="249"/>
      <c r="J874" s="245"/>
      <c r="K874" s="245"/>
      <c r="L874" s="250"/>
      <c r="M874" s="251"/>
      <c r="N874" s="252"/>
      <c r="O874" s="252"/>
      <c r="P874" s="252"/>
      <c r="Q874" s="252"/>
      <c r="R874" s="252"/>
      <c r="S874" s="252"/>
      <c r="T874" s="253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54" t="s">
        <v>198</v>
      </c>
      <c r="AU874" s="254" t="s">
        <v>82</v>
      </c>
      <c r="AV874" s="14" t="s">
        <v>82</v>
      </c>
      <c r="AW874" s="14" t="s">
        <v>35</v>
      </c>
      <c r="AX874" s="14" t="s">
        <v>73</v>
      </c>
      <c r="AY874" s="254" t="s">
        <v>188</v>
      </c>
    </row>
    <row r="875" s="15" customFormat="1">
      <c r="A875" s="15"/>
      <c r="B875" s="255"/>
      <c r="C875" s="256"/>
      <c r="D875" s="235" t="s">
        <v>198</v>
      </c>
      <c r="E875" s="257" t="s">
        <v>19</v>
      </c>
      <c r="F875" s="258" t="s">
        <v>229</v>
      </c>
      <c r="G875" s="256"/>
      <c r="H875" s="259">
        <v>19.199999999999999</v>
      </c>
      <c r="I875" s="260"/>
      <c r="J875" s="256"/>
      <c r="K875" s="256"/>
      <c r="L875" s="261"/>
      <c r="M875" s="262"/>
      <c r="N875" s="263"/>
      <c r="O875" s="263"/>
      <c r="P875" s="263"/>
      <c r="Q875" s="263"/>
      <c r="R875" s="263"/>
      <c r="S875" s="263"/>
      <c r="T875" s="264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T875" s="265" t="s">
        <v>198</v>
      </c>
      <c r="AU875" s="265" t="s">
        <v>82</v>
      </c>
      <c r="AV875" s="15" t="s">
        <v>135</v>
      </c>
      <c r="AW875" s="15" t="s">
        <v>35</v>
      </c>
      <c r="AX875" s="15" t="s">
        <v>80</v>
      </c>
      <c r="AY875" s="265" t="s">
        <v>188</v>
      </c>
    </row>
    <row r="876" s="2" customFormat="1" ht="21.75" customHeight="1">
      <c r="A876" s="40"/>
      <c r="B876" s="41"/>
      <c r="C876" s="215" t="s">
        <v>1365</v>
      </c>
      <c r="D876" s="215" t="s">
        <v>190</v>
      </c>
      <c r="E876" s="216" t="s">
        <v>1813</v>
      </c>
      <c r="F876" s="217" t="s">
        <v>1814</v>
      </c>
      <c r="G876" s="218" t="s">
        <v>243</v>
      </c>
      <c r="H876" s="219">
        <v>60.851999999999997</v>
      </c>
      <c r="I876" s="220"/>
      <c r="J876" s="221">
        <f>ROUND(I876*H876,2)</f>
        <v>0</v>
      </c>
      <c r="K876" s="217" t="s">
        <v>194</v>
      </c>
      <c r="L876" s="46"/>
      <c r="M876" s="222" t="s">
        <v>19</v>
      </c>
      <c r="N876" s="223" t="s">
        <v>44</v>
      </c>
      <c r="O876" s="86"/>
      <c r="P876" s="224">
        <f>O876*H876</f>
        <v>0</v>
      </c>
      <c r="Q876" s="224">
        <v>0.0044999999999999997</v>
      </c>
      <c r="R876" s="224">
        <f>Q876*H876</f>
        <v>0.27383399999999997</v>
      </c>
      <c r="S876" s="224">
        <v>0</v>
      </c>
      <c r="T876" s="225">
        <f>S876*H876</f>
        <v>0</v>
      </c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R876" s="226" t="s">
        <v>342</v>
      </c>
      <c r="AT876" s="226" t="s">
        <v>190</v>
      </c>
      <c r="AU876" s="226" t="s">
        <v>82</v>
      </c>
      <c r="AY876" s="19" t="s">
        <v>188</v>
      </c>
      <c r="BE876" s="227">
        <f>IF(N876="základní",J876,0)</f>
        <v>0</v>
      </c>
      <c r="BF876" s="227">
        <f>IF(N876="snížená",J876,0)</f>
        <v>0</v>
      </c>
      <c r="BG876" s="227">
        <f>IF(N876="zákl. přenesená",J876,0)</f>
        <v>0</v>
      </c>
      <c r="BH876" s="227">
        <f>IF(N876="sníž. přenesená",J876,0)</f>
        <v>0</v>
      </c>
      <c r="BI876" s="227">
        <f>IF(N876="nulová",J876,0)</f>
        <v>0</v>
      </c>
      <c r="BJ876" s="19" t="s">
        <v>80</v>
      </c>
      <c r="BK876" s="227">
        <f>ROUND(I876*H876,2)</f>
        <v>0</v>
      </c>
      <c r="BL876" s="19" t="s">
        <v>342</v>
      </c>
      <c r="BM876" s="226" t="s">
        <v>1815</v>
      </c>
    </row>
    <row r="877" s="2" customFormat="1">
      <c r="A877" s="40"/>
      <c r="B877" s="41"/>
      <c r="C877" s="42"/>
      <c r="D877" s="228" t="s">
        <v>196</v>
      </c>
      <c r="E877" s="42"/>
      <c r="F877" s="229" t="s">
        <v>1816</v>
      </c>
      <c r="G877" s="42"/>
      <c r="H877" s="42"/>
      <c r="I877" s="230"/>
      <c r="J877" s="42"/>
      <c r="K877" s="42"/>
      <c r="L877" s="46"/>
      <c r="M877" s="231"/>
      <c r="N877" s="232"/>
      <c r="O877" s="86"/>
      <c r="P877" s="86"/>
      <c r="Q877" s="86"/>
      <c r="R877" s="86"/>
      <c r="S877" s="86"/>
      <c r="T877" s="87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T877" s="19" t="s">
        <v>196</v>
      </c>
      <c r="AU877" s="19" t="s">
        <v>82</v>
      </c>
    </row>
    <row r="878" s="13" customFormat="1">
      <c r="A878" s="13"/>
      <c r="B878" s="233"/>
      <c r="C878" s="234"/>
      <c r="D878" s="235" t="s">
        <v>198</v>
      </c>
      <c r="E878" s="236" t="s">
        <v>19</v>
      </c>
      <c r="F878" s="237" t="s">
        <v>1519</v>
      </c>
      <c r="G878" s="234"/>
      <c r="H878" s="236" t="s">
        <v>19</v>
      </c>
      <c r="I878" s="238"/>
      <c r="J878" s="234"/>
      <c r="K878" s="234"/>
      <c r="L878" s="239"/>
      <c r="M878" s="240"/>
      <c r="N878" s="241"/>
      <c r="O878" s="241"/>
      <c r="P878" s="241"/>
      <c r="Q878" s="241"/>
      <c r="R878" s="241"/>
      <c r="S878" s="241"/>
      <c r="T878" s="242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3" t="s">
        <v>198</v>
      </c>
      <c r="AU878" s="243" t="s">
        <v>82</v>
      </c>
      <c r="AV878" s="13" t="s">
        <v>80</v>
      </c>
      <c r="AW878" s="13" t="s">
        <v>35</v>
      </c>
      <c r="AX878" s="13" t="s">
        <v>73</v>
      </c>
      <c r="AY878" s="243" t="s">
        <v>188</v>
      </c>
    </row>
    <row r="879" s="13" customFormat="1">
      <c r="A879" s="13"/>
      <c r="B879" s="233"/>
      <c r="C879" s="234"/>
      <c r="D879" s="235" t="s">
        <v>198</v>
      </c>
      <c r="E879" s="236" t="s">
        <v>19</v>
      </c>
      <c r="F879" s="237" t="s">
        <v>1651</v>
      </c>
      <c r="G879" s="234"/>
      <c r="H879" s="236" t="s">
        <v>19</v>
      </c>
      <c r="I879" s="238"/>
      <c r="J879" s="234"/>
      <c r="K879" s="234"/>
      <c r="L879" s="239"/>
      <c r="M879" s="240"/>
      <c r="N879" s="241"/>
      <c r="O879" s="241"/>
      <c r="P879" s="241"/>
      <c r="Q879" s="241"/>
      <c r="R879" s="241"/>
      <c r="S879" s="241"/>
      <c r="T879" s="242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43" t="s">
        <v>198</v>
      </c>
      <c r="AU879" s="243" t="s">
        <v>82</v>
      </c>
      <c r="AV879" s="13" t="s">
        <v>80</v>
      </c>
      <c r="AW879" s="13" t="s">
        <v>35</v>
      </c>
      <c r="AX879" s="13" t="s">
        <v>73</v>
      </c>
      <c r="AY879" s="243" t="s">
        <v>188</v>
      </c>
    </row>
    <row r="880" s="14" customFormat="1">
      <c r="A880" s="14"/>
      <c r="B880" s="244"/>
      <c r="C880" s="245"/>
      <c r="D880" s="235" t="s">
        <v>198</v>
      </c>
      <c r="E880" s="246" t="s">
        <v>19</v>
      </c>
      <c r="F880" s="247" t="s">
        <v>1817</v>
      </c>
      <c r="G880" s="245"/>
      <c r="H880" s="248">
        <v>16.308</v>
      </c>
      <c r="I880" s="249"/>
      <c r="J880" s="245"/>
      <c r="K880" s="245"/>
      <c r="L880" s="250"/>
      <c r="M880" s="251"/>
      <c r="N880" s="252"/>
      <c r="O880" s="252"/>
      <c r="P880" s="252"/>
      <c r="Q880" s="252"/>
      <c r="R880" s="252"/>
      <c r="S880" s="252"/>
      <c r="T880" s="253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54" t="s">
        <v>198</v>
      </c>
      <c r="AU880" s="254" t="s">
        <v>82</v>
      </c>
      <c r="AV880" s="14" t="s">
        <v>82</v>
      </c>
      <c r="AW880" s="14" t="s">
        <v>35</v>
      </c>
      <c r="AX880" s="14" t="s">
        <v>73</v>
      </c>
      <c r="AY880" s="254" t="s">
        <v>188</v>
      </c>
    </row>
    <row r="881" s="14" customFormat="1">
      <c r="A881" s="14"/>
      <c r="B881" s="244"/>
      <c r="C881" s="245"/>
      <c r="D881" s="235" t="s">
        <v>198</v>
      </c>
      <c r="E881" s="246" t="s">
        <v>19</v>
      </c>
      <c r="F881" s="247" t="s">
        <v>1818</v>
      </c>
      <c r="G881" s="245"/>
      <c r="H881" s="248">
        <v>-3.2400000000000002</v>
      </c>
      <c r="I881" s="249"/>
      <c r="J881" s="245"/>
      <c r="K881" s="245"/>
      <c r="L881" s="250"/>
      <c r="M881" s="251"/>
      <c r="N881" s="252"/>
      <c r="O881" s="252"/>
      <c r="P881" s="252"/>
      <c r="Q881" s="252"/>
      <c r="R881" s="252"/>
      <c r="S881" s="252"/>
      <c r="T881" s="253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54" t="s">
        <v>198</v>
      </c>
      <c r="AU881" s="254" t="s">
        <v>82</v>
      </c>
      <c r="AV881" s="14" t="s">
        <v>82</v>
      </c>
      <c r="AW881" s="14" t="s">
        <v>35</v>
      </c>
      <c r="AX881" s="14" t="s">
        <v>73</v>
      </c>
      <c r="AY881" s="254" t="s">
        <v>188</v>
      </c>
    </row>
    <row r="882" s="13" customFormat="1">
      <c r="A882" s="13"/>
      <c r="B882" s="233"/>
      <c r="C882" s="234"/>
      <c r="D882" s="235" t="s">
        <v>198</v>
      </c>
      <c r="E882" s="236" t="s">
        <v>19</v>
      </c>
      <c r="F882" s="237" t="s">
        <v>1653</v>
      </c>
      <c r="G882" s="234"/>
      <c r="H882" s="236" t="s">
        <v>19</v>
      </c>
      <c r="I882" s="238"/>
      <c r="J882" s="234"/>
      <c r="K882" s="234"/>
      <c r="L882" s="239"/>
      <c r="M882" s="240"/>
      <c r="N882" s="241"/>
      <c r="O882" s="241"/>
      <c r="P882" s="241"/>
      <c r="Q882" s="241"/>
      <c r="R882" s="241"/>
      <c r="S882" s="241"/>
      <c r="T882" s="242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43" t="s">
        <v>198</v>
      </c>
      <c r="AU882" s="243" t="s">
        <v>82</v>
      </c>
      <c r="AV882" s="13" t="s">
        <v>80</v>
      </c>
      <c r="AW882" s="13" t="s">
        <v>35</v>
      </c>
      <c r="AX882" s="13" t="s">
        <v>73</v>
      </c>
      <c r="AY882" s="243" t="s">
        <v>188</v>
      </c>
    </row>
    <row r="883" s="14" customFormat="1">
      <c r="A883" s="14"/>
      <c r="B883" s="244"/>
      <c r="C883" s="245"/>
      <c r="D883" s="235" t="s">
        <v>198</v>
      </c>
      <c r="E883" s="246" t="s">
        <v>19</v>
      </c>
      <c r="F883" s="247" t="s">
        <v>1819</v>
      </c>
      <c r="G883" s="245"/>
      <c r="H883" s="248">
        <v>16.199999999999999</v>
      </c>
      <c r="I883" s="249"/>
      <c r="J883" s="245"/>
      <c r="K883" s="245"/>
      <c r="L883" s="250"/>
      <c r="M883" s="251"/>
      <c r="N883" s="252"/>
      <c r="O883" s="252"/>
      <c r="P883" s="252"/>
      <c r="Q883" s="252"/>
      <c r="R883" s="252"/>
      <c r="S883" s="252"/>
      <c r="T883" s="253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54" t="s">
        <v>198</v>
      </c>
      <c r="AU883" s="254" t="s">
        <v>82</v>
      </c>
      <c r="AV883" s="14" t="s">
        <v>82</v>
      </c>
      <c r="AW883" s="14" t="s">
        <v>35</v>
      </c>
      <c r="AX883" s="14" t="s">
        <v>73</v>
      </c>
      <c r="AY883" s="254" t="s">
        <v>188</v>
      </c>
    </row>
    <row r="884" s="14" customFormat="1">
      <c r="A884" s="14"/>
      <c r="B884" s="244"/>
      <c r="C884" s="245"/>
      <c r="D884" s="235" t="s">
        <v>198</v>
      </c>
      <c r="E884" s="246" t="s">
        <v>19</v>
      </c>
      <c r="F884" s="247" t="s">
        <v>1820</v>
      </c>
      <c r="G884" s="245"/>
      <c r="H884" s="248">
        <v>-1.6200000000000001</v>
      </c>
      <c r="I884" s="249"/>
      <c r="J884" s="245"/>
      <c r="K884" s="245"/>
      <c r="L884" s="250"/>
      <c r="M884" s="251"/>
      <c r="N884" s="252"/>
      <c r="O884" s="252"/>
      <c r="P884" s="252"/>
      <c r="Q884" s="252"/>
      <c r="R884" s="252"/>
      <c r="S884" s="252"/>
      <c r="T884" s="253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54" t="s">
        <v>198</v>
      </c>
      <c r="AU884" s="254" t="s">
        <v>82</v>
      </c>
      <c r="AV884" s="14" t="s">
        <v>82</v>
      </c>
      <c r="AW884" s="14" t="s">
        <v>35</v>
      </c>
      <c r="AX884" s="14" t="s">
        <v>73</v>
      </c>
      <c r="AY884" s="254" t="s">
        <v>188</v>
      </c>
    </row>
    <row r="885" s="13" customFormat="1">
      <c r="A885" s="13"/>
      <c r="B885" s="233"/>
      <c r="C885" s="234"/>
      <c r="D885" s="235" t="s">
        <v>198</v>
      </c>
      <c r="E885" s="236" t="s">
        <v>19</v>
      </c>
      <c r="F885" s="237" t="s">
        <v>1821</v>
      </c>
      <c r="G885" s="234"/>
      <c r="H885" s="236" t="s">
        <v>19</v>
      </c>
      <c r="I885" s="238"/>
      <c r="J885" s="234"/>
      <c r="K885" s="234"/>
      <c r="L885" s="239"/>
      <c r="M885" s="240"/>
      <c r="N885" s="241"/>
      <c r="O885" s="241"/>
      <c r="P885" s="241"/>
      <c r="Q885" s="241"/>
      <c r="R885" s="241"/>
      <c r="S885" s="241"/>
      <c r="T885" s="24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3" t="s">
        <v>198</v>
      </c>
      <c r="AU885" s="243" t="s">
        <v>82</v>
      </c>
      <c r="AV885" s="13" t="s">
        <v>80</v>
      </c>
      <c r="AW885" s="13" t="s">
        <v>35</v>
      </c>
      <c r="AX885" s="13" t="s">
        <v>73</v>
      </c>
      <c r="AY885" s="243" t="s">
        <v>188</v>
      </c>
    </row>
    <row r="886" s="14" customFormat="1">
      <c r="A886" s="14"/>
      <c r="B886" s="244"/>
      <c r="C886" s="245"/>
      <c r="D886" s="235" t="s">
        <v>198</v>
      </c>
      <c r="E886" s="246" t="s">
        <v>19</v>
      </c>
      <c r="F886" s="247" t="s">
        <v>1822</v>
      </c>
      <c r="G886" s="245"/>
      <c r="H886" s="248">
        <v>9</v>
      </c>
      <c r="I886" s="249"/>
      <c r="J886" s="245"/>
      <c r="K886" s="245"/>
      <c r="L886" s="250"/>
      <c r="M886" s="251"/>
      <c r="N886" s="252"/>
      <c r="O886" s="252"/>
      <c r="P886" s="252"/>
      <c r="Q886" s="252"/>
      <c r="R886" s="252"/>
      <c r="S886" s="252"/>
      <c r="T886" s="253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54" t="s">
        <v>198</v>
      </c>
      <c r="AU886" s="254" t="s">
        <v>82</v>
      </c>
      <c r="AV886" s="14" t="s">
        <v>82</v>
      </c>
      <c r="AW886" s="14" t="s">
        <v>35</v>
      </c>
      <c r="AX886" s="14" t="s">
        <v>73</v>
      </c>
      <c r="AY886" s="254" t="s">
        <v>188</v>
      </c>
    </row>
    <row r="887" s="14" customFormat="1">
      <c r="A887" s="14"/>
      <c r="B887" s="244"/>
      <c r="C887" s="245"/>
      <c r="D887" s="235" t="s">
        <v>198</v>
      </c>
      <c r="E887" s="246" t="s">
        <v>19</v>
      </c>
      <c r="F887" s="247" t="s">
        <v>1823</v>
      </c>
      <c r="G887" s="245"/>
      <c r="H887" s="248">
        <v>-1.3500000000000001</v>
      </c>
      <c r="I887" s="249"/>
      <c r="J887" s="245"/>
      <c r="K887" s="245"/>
      <c r="L887" s="250"/>
      <c r="M887" s="251"/>
      <c r="N887" s="252"/>
      <c r="O887" s="252"/>
      <c r="P887" s="252"/>
      <c r="Q887" s="252"/>
      <c r="R887" s="252"/>
      <c r="S887" s="252"/>
      <c r="T887" s="253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54" t="s">
        <v>198</v>
      </c>
      <c r="AU887" s="254" t="s">
        <v>82</v>
      </c>
      <c r="AV887" s="14" t="s">
        <v>82</v>
      </c>
      <c r="AW887" s="14" t="s">
        <v>35</v>
      </c>
      <c r="AX887" s="14" t="s">
        <v>73</v>
      </c>
      <c r="AY887" s="254" t="s">
        <v>188</v>
      </c>
    </row>
    <row r="888" s="13" customFormat="1">
      <c r="A888" s="13"/>
      <c r="B888" s="233"/>
      <c r="C888" s="234"/>
      <c r="D888" s="235" t="s">
        <v>198</v>
      </c>
      <c r="E888" s="236" t="s">
        <v>19</v>
      </c>
      <c r="F888" s="237" t="s">
        <v>1625</v>
      </c>
      <c r="G888" s="234"/>
      <c r="H888" s="236" t="s">
        <v>19</v>
      </c>
      <c r="I888" s="238"/>
      <c r="J888" s="234"/>
      <c r="K888" s="234"/>
      <c r="L888" s="239"/>
      <c r="M888" s="240"/>
      <c r="N888" s="241"/>
      <c r="O888" s="241"/>
      <c r="P888" s="241"/>
      <c r="Q888" s="241"/>
      <c r="R888" s="241"/>
      <c r="S888" s="241"/>
      <c r="T888" s="242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43" t="s">
        <v>198</v>
      </c>
      <c r="AU888" s="243" t="s">
        <v>82</v>
      </c>
      <c r="AV888" s="13" t="s">
        <v>80</v>
      </c>
      <c r="AW888" s="13" t="s">
        <v>35</v>
      </c>
      <c r="AX888" s="13" t="s">
        <v>73</v>
      </c>
      <c r="AY888" s="243" t="s">
        <v>188</v>
      </c>
    </row>
    <row r="889" s="14" customFormat="1">
      <c r="A889" s="14"/>
      <c r="B889" s="244"/>
      <c r="C889" s="245"/>
      <c r="D889" s="235" t="s">
        <v>198</v>
      </c>
      <c r="E889" s="246" t="s">
        <v>19</v>
      </c>
      <c r="F889" s="247" t="s">
        <v>1824</v>
      </c>
      <c r="G889" s="245"/>
      <c r="H889" s="248">
        <v>12.15</v>
      </c>
      <c r="I889" s="249"/>
      <c r="J889" s="245"/>
      <c r="K889" s="245"/>
      <c r="L889" s="250"/>
      <c r="M889" s="251"/>
      <c r="N889" s="252"/>
      <c r="O889" s="252"/>
      <c r="P889" s="252"/>
      <c r="Q889" s="252"/>
      <c r="R889" s="252"/>
      <c r="S889" s="252"/>
      <c r="T889" s="253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4" t="s">
        <v>198</v>
      </c>
      <c r="AU889" s="254" t="s">
        <v>82</v>
      </c>
      <c r="AV889" s="14" t="s">
        <v>82</v>
      </c>
      <c r="AW889" s="14" t="s">
        <v>35</v>
      </c>
      <c r="AX889" s="14" t="s">
        <v>73</v>
      </c>
      <c r="AY889" s="254" t="s">
        <v>188</v>
      </c>
    </row>
    <row r="890" s="14" customFormat="1">
      <c r="A890" s="14"/>
      <c r="B890" s="244"/>
      <c r="C890" s="245"/>
      <c r="D890" s="235" t="s">
        <v>198</v>
      </c>
      <c r="E890" s="246" t="s">
        <v>19</v>
      </c>
      <c r="F890" s="247" t="s">
        <v>1818</v>
      </c>
      <c r="G890" s="245"/>
      <c r="H890" s="248">
        <v>-3.2400000000000002</v>
      </c>
      <c r="I890" s="249"/>
      <c r="J890" s="245"/>
      <c r="K890" s="245"/>
      <c r="L890" s="250"/>
      <c r="M890" s="251"/>
      <c r="N890" s="252"/>
      <c r="O890" s="252"/>
      <c r="P890" s="252"/>
      <c r="Q890" s="252"/>
      <c r="R890" s="252"/>
      <c r="S890" s="252"/>
      <c r="T890" s="253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54" t="s">
        <v>198</v>
      </c>
      <c r="AU890" s="254" t="s">
        <v>82</v>
      </c>
      <c r="AV890" s="14" t="s">
        <v>82</v>
      </c>
      <c r="AW890" s="14" t="s">
        <v>35</v>
      </c>
      <c r="AX890" s="14" t="s">
        <v>73</v>
      </c>
      <c r="AY890" s="254" t="s">
        <v>188</v>
      </c>
    </row>
    <row r="891" s="13" customFormat="1">
      <c r="A891" s="13"/>
      <c r="B891" s="233"/>
      <c r="C891" s="234"/>
      <c r="D891" s="235" t="s">
        <v>198</v>
      </c>
      <c r="E891" s="236" t="s">
        <v>19</v>
      </c>
      <c r="F891" s="237" t="s">
        <v>1825</v>
      </c>
      <c r="G891" s="234"/>
      <c r="H891" s="236" t="s">
        <v>19</v>
      </c>
      <c r="I891" s="238"/>
      <c r="J891" s="234"/>
      <c r="K891" s="234"/>
      <c r="L891" s="239"/>
      <c r="M891" s="240"/>
      <c r="N891" s="241"/>
      <c r="O891" s="241"/>
      <c r="P891" s="241"/>
      <c r="Q891" s="241"/>
      <c r="R891" s="241"/>
      <c r="S891" s="241"/>
      <c r="T891" s="24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43" t="s">
        <v>198</v>
      </c>
      <c r="AU891" s="243" t="s">
        <v>82</v>
      </c>
      <c r="AV891" s="13" t="s">
        <v>80</v>
      </c>
      <c r="AW891" s="13" t="s">
        <v>35</v>
      </c>
      <c r="AX891" s="13" t="s">
        <v>73</v>
      </c>
      <c r="AY891" s="243" t="s">
        <v>188</v>
      </c>
    </row>
    <row r="892" s="14" customFormat="1">
      <c r="A892" s="14"/>
      <c r="B892" s="244"/>
      <c r="C892" s="245"/>
      <c r="D892" s="235" t="s">
        <v>198</v>
      </c>
      <c r="E892" s="246" t="s">
        <v>19</v>
      </c>
      <c r="F892" s="247" t="s">
        <v>1826</v>
      </c>
      <c r="G892" s="245"/>
      <c r="H892" s="248">
        <v>2.028</v>
      </c>
      <c r="I892" s="249"/>
      <c r="J892" s="245"/>
      <c r="K892" s="245"/>
      <c r="L892" s="250"/>
      <c r="M892" s="251"/>
      <c r="N892" s="252"/>
      <c r="O892" s="252"/>
      <c r="P892" s="252"/>
      <c r="Q892" s="252"/>
      <c r="R892" s="252"/>
      <c r="S892" s="252"/>
      <c r="T892" s="253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54" t="s">
        <v>198</v>
      </c>
      <c r="AU892" s="254" t="s">
        <v>82</v>
      </c>
      <c r="AV892" s="14" t="s">
        <v>82</v>
      </c>
      <c r="AW892" s="14" t="s">
        <v>35</v>
      </c>
      <c r="AX892" s="14" t="s">
        <v>73</v>
      </c>
      <c r="AY892" s="254" t="s">
        <v>188</v>
      </c>
    </row>
    <row r="893" s="13" customFormat="1">
      <c r="A893" s="13"/>
      <c r="B893" s="233"/>
      <c r="C893" s="234"/>
      <c r="D893" s="235" t="s">
        <v>198</v>
      </c>
      <c r="E893" s="236" t="s">
        <v>19</v>
      </c>
      <c r="F893" s="237" t="s">
        <v>1627</v>
      </c>
      <c r="G893" s="234"/>
      <c r="H893" s="236" t="s">
        <v>19</v>
      </c>
      <c r="I893" s="238"/>
      <c r="J893" s="234"/>
      <c r="K893" s="234"/>
      <c r="L893" s="239"/>
      <c r="M893" s="240"/>
      <c r="N893" s="241"/>
      <c r="O893" s="241"/>
      <c r="P893" s="241"/>
      <c r="Q893" s="241"/>
      <c r="R893" s="241"/>
      <c r="S893" s="241"/>
      <c r="T893" s="242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43" t="s">
        <v>198</v>
      </c>
      <c r="AU893" s="243" t="s">
        <v>82</v>
      </c>
      <c r="AV893" s="13" t="s">
        <v>80</v>
      </c>
      <c r="AW893" s="13" t="s">
        <v>35</v>
      </c>
      <c r="AX893" s="13" t="s">
        <v>73</v>
      </c>
      <c r="AY893" s="243" t="s">
        <v>188</v>
      </c>
    </row>
    <row r="894" s="14" customFormat="1">
      <c r="A894" s="14"/>
      <c r="B894" s="244"/>
      <c r="C894" s="245"/>
      <c r="D894" s="235" t="s">
        <v>198</v>
      </c>
      <c r="E894" s="246" t="s">
        <v>19</v>
      </c>
      <c r="F894" s="247" t="s">
        <v>1827</v>
      </c>
      <c r="G894" s="245"/>
      <c r="H894" s="248">
        <v>16.236000000000001</v>
      </c>
      <c r="I894" s="249"/>
      <c r="J894" s="245"/>
      <c r="K894" s="245"/>
      <c r="L894" s="250"/>
      <c r="M894" s="251"/>
      <c r="N894" s="252"/>
      <c r="O894" s="252"/>
      <c r="P894" s="252"/>
      <c r="Q894" s="252"/>
      <c r="R894" s="252"/>
      <c r="S894" s="252"/>
      <c r="T894" s="253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54" t="s">
        <v>198</v>
      </c>
      <c r="AU894" s="254" t="s">
        <v>82</v>
      </c>
      <c r="AV894" s="14" t="s">
        <v>82</v>
      </c>
      <c r="AW894" s="14" t="s">
        <v>35</v>
      </c>
      <c r="AX894" s="14" t="s">
        <v>73</v>
      </c>
      <c r="AY894" s="254" t="s">
        <v>188</v>
      </c>
    </row>
    <row r="895" s="14" customFormat="1">
      <c r="A895" s="14"/>
      <c r="B895" s="244"/>
      <c r="C895" s="245"/>
      <c r="D895" s="235" t="s">
        <v>198</v>
      </c>
      <c r="E895" s="246" t="s">
        <v>19</v>
      </c>
      <c r="F895" s="247" t="s">
        <v>1820</v>
      </c>
      <c r="G895" s="245"/>
      <c r="H895" s="248">
        <v>-1.6200000000000001</v>
      </c>
      <c r="I895" s="249"/>
      <c r="J895" s="245"/>
      <c r="K895" s="245"/>
      <c r="L895" s="250"/>
      <c r="M895" s="251"/>
      <c r="N895" s="252"/>
      <c r="O895" s="252"/>
      <c r="P895" s="252"/>
      <c r="Q895" s="252"/>
      <c r="R895" s="252"/>
      <c r="S895" s="252"/>
      <c r="T895" s="253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54" t="s">
        <v>198</v>
      </c>
      <c r="AU895" s="254" t="s">
        <v>82</v>
      </c>
      <c r="AV895" s="14" t="s">
        <v>82</v>
      </c>
      <c r="AW895" s="14" t="s">
        <v>35</v>
      </c>
      <c r="AX895" s="14" t="s">
        <v>73</v>
      </c>
      <c r="AY895" s="254" t="s">
        <v>188</v>
      </c>
    </row>
    <row r="896" s="15" customFormat="1">
      <c r="A896" s="15"/>
      <c r="B896" s="255"/>
      <c r="C896" s="256"/>
      <c r="D896" s="235" t="s">
        <v>198</v>
      </c>
      <c r="E896" s="257" t="s">
        <v>19</v>
      </c>
      <c r="F896" s="258" t="s">
        <v>229</v>
      </c>
      <c r="G896" s="256"/>
      <c r="H896" s="259">
        <v>60.851999999999997</v>
      </c>
      <c r="I896" s="260"/>
      <c r="J896" s="256"/>
      <c r="K896" s="256"/>
      <c r="L896" s="261"/>
      <c r="M896" s="262"/>
      <c r="N896" s="263"/>
      <c r="O896" s="263"/>
      <c r="P896" s="263"/>
      <c r="Q896" s="263"/>
      <c r="R896" s="263"/>
      <c r="S896" s="263"/>
      <c r="T896" s="264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T896" s="265" t="s">
        <v>198</v>
      </c>
      <c r="AU896" s="265" t="s">
        <v>82</v>
      </c>
      <c r="AV896" s="15" t="s">
        <v>135</v>
      </c>
      <c r="AW896" s="15" t="s">
        <v>35</v>
      </c>
      <c r="AX896" s="15" t="s">
        <v>80</v>
      </c>
      <c r="AY896" s="265" t="s">
        <v>188</v>
      </c>
    </row>
    <row r="897" s="2" customFormat="1" ht="24.15" customHeight="1">
      <c r="A897" s="40"/>
      <c r="B897" s="41"/>
      <c r="C897" s="215" t="s">
        <v>1370</v>
      </c>
      <c r="D897" s="215" t="s">
        <v>190</v>
      </c>
      <c r="E897" s="216" t="s">
        <v>643</v>
      </c>
      <c r="F897" s="217" t="s">
        <v>644</v>
      </c>
      <c r="G897" s="218" t="s">
        <v>460</v>
      </c>
      <c r="H897" s="266"/>
      <c r="I897" s="220"/>
      <c r="J897" s="221">
        <f>ROUND(I897*H897,2)</f>
        <v>0</v>
      </c>
      <c r="K897" s="217" t="s">
        <v>194</v>
      </c>
      <c r="L897" s="46"/>
      <c r="M897" s="222" t="s">
        <v>19</v>
      </c>
      <c r="N897" s="223" t="s">
        <v>44</v>
      </c>
      <c r="O897" s="86"/>
      <c r="P897" s="224">
        <f>O897*H897</f>
        <v>0</v>
      </c>
      <c r="Q897" s="224">
        <v>0</v>
      </c>
      <c r="R897" s="224">
        <f>Q897*H897</f>
        <v>0</v>
      </c>
      <c r="S897" s="224">
        <v>0</v>
      </c>
      <c r="T897" s="225">
        <f>S897*H897</f>
        <v>0</v>
      </c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R897" s="226" t="s">
        <v>342</v>
      </c>
      <c r="AT897" s="226" t="s">
        <v>190</v>
      </c>
      <c r="AU897" s="226" t="s">
        <v>82</v>
      </c>
      <c r="AY897" s="19" t="s">
        <v>188</v>
      </c>
      <c r="BE897" s="227">
        <f>IF(N897="základní",J897,0)</f>
        <v>0</v>
      </c>
      <c r="BF897" s="227">
        <f>IF(N897="snížená",J897,0)</f>
        <v>0</v>
      </c>
      <c r="BG897" s="227">
        <f>IF(N897="zákl. přenesená",J897,0)</f>
        <v>0</v>
      </c>
      <c r="BH897" s="227">
        <f>IF(N897="sníž. přenesená",J897,0)</f>
        <v>0</v>
      </c>
      <c r="BI897" s="227">
        <f>IF(N897="nulová",J897,0)</f>
        <v>0</v>
      </c>
      <c r="BJ897" s="19" t="s">
        <v>80</v>
      </c>
      <c r="BK897" s="227">
        <f>ROUND(I897*H897,2)</f>
        <v>0</v>
      </c>
      <c r="BL897" s="19" t="s">
        <v>342</v>
      </c>
      <c r="BM897" s="226" t="s">
        <v>1828</v>
      </c>
    </row>
    <row r="898" s="2" customFormat="1">
      <c r="A898" s="40"/>
      <c r="B898" s="41"/>
      <c r="C898" s="42"/>
      <c r="D898" s="228" t="s">
        <v>196</v>
      </c>
      <c r="E898" s="42"/>
      <c r="F898" s="229" t="s">
        <v>646</v>
      </c>
      <c r="G898" s="42"/>
      <c r="H898" s="42"/>
      <c r="I898" s="230"/>
      <c r="J898" s="42"/>
      <c r="K898" s="42"/>
      <c r="L898" s="46"/>
      <c r="M898" s="231"/>
      <c r="N898" s="232"/>
      <c r="O898" s="86"/>
      <c r="P898" s="86"/>
      <c r="Q898" s="86"/>
      <c r="R898" s="86"/>
      <c r="S898" s="86"/>
      <c r="T898" s="87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T898" s="19" t="s">
        <v>196</v>
      </c>
      <c r="AU898" s="19" t="s">
        <v>82</v>
      </c>
    </row>
    <row r="899" s="12" customFormat="1" ht="22.8" customHeight="1">
      <c r="A899" s="12"/>
      <c r="B899" s="199"/>
      <c r="C899" s="200"/>
      <c r="D899" s="201" t="s">
        <v>72</v>
      </c>
      <c r="E899" s="213" t="s">
        <v>410</v>
      </c>
      <c r="F899" s="213" t="s">
        <v>411</v>
      </c>
      <c r="G899" s="200"/>
      <c r="H899" s="200"/>
      <c r="I899" s="203"/>
      <c r="J899" s="214">
        <f>BK899</f>
        <v>0</v>
      </c>
      <c r="K899" s="200"/>
      <c r="L899" s="205"/>
      <c r="M899" s="206"/>
      <c r="N899" s="207"/>
      <c r="O899" s="207"/>
      <c r="P899" s="208">
        <f>SUM(P900:P911)</f>
        <v>0</v>
      </c>
      <c r="Q899" s="207"/>
      <c r="R899" s="208">
        <f>SUM(R900:R911)</f>
        <v>0.0170779</v>
      </c>
      <c r="S899" s="207"/>
      <c r="T899" s="209">
        <f>SUM(T900:T911)</f>
        <v>0</v>
      </c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R899" s="210" t="s">
        <v>82</v>
      </c>
      <c r="AT899" s="211" t="s">
        <v>72</v>
      </c>
      <c r="AU899" s="211" t="s">
        <v>80</v>
      </c>
      <c r="AY899" s="210" t="s">
        <v>188</v>
      </c>
      <c r="BK899" s="212">
        <f>SUM(BK900:BK911)</f>
        <v>0</v>
      </c>
    </row>
    <row r="900" s="2" customFormat="1" ht="16.5" customHeight="1">
      <c r="A900" s="40"/>
      <c r="B900" s="41"/>
      <c r="C900" s="215" t="s">
        <v>1374</v>
      </c>
      <c r="D900" s="215" t="s">
        <v>190</v>
      </c>
      <c r="E900" s="216" t="s">
        <v>1829</v>
      </c>
      <c r="F900" s="217" t="s">
        <v>1830</v>
      </c>
      <c r="G900" s="218" t="s">
        <v>243</v>
      </c>
      <c r="H900" s="219">
        <v>6.2000000000000002</v>
      </c>
      <c r="I900" s="220"/>
      <c r="J900" s="221">
        <f>ROUND(I900*H900,2)</f>
        <v>0</v>
      </c>
      <c r="K900" s="217" t="s">
        <v>415</v>
      </c>
      <c r="L900" s="46"/>
      <c r="M900" s="222" t="s">
        <v>19</v>
      </c>
      <c r="N900" s="223" t="s">
        <v>44</v>
      </c>
      <c r="O900" s="86"/>
      <c r="P900" s="224">
        <f>O900*H900</f>
        <v>0</v>
      </c>
      <c r="Q900" s="224">
        <v>0.00019000000000000001</v>
      </c>
      <c r="R900" s="224">
        <f>Q900*H900</f>
        <v>0.001178</v>
      </c>
      <c r="S900" s="224">
        <v>0</v>
      </c>
      <c r="T900" s="225">
        <f>S900*H900</f>
        <v>0</v>
      </c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R900" s="226" t="s">
        <v>342</v>
      </c>
      <c r="AT900" s="226" t="s">
        <v>190</v>
      </c>
      <c r="AU900" s="226" t="s">
        <v>82</v>
      </c>
      <c r="AY900" s="19" t="s">
        <v>188</v>
      </c>
      <c r="BE900" s="227">
        <f>IF(N900="základní",J900,0)</f>
        <v>0</v>
      </c>
      <c r="BF900" s="227">
        <f>IF(N900="snížená",J900,0)</f>
        <v>0</v>
      </c>
      <c r="BG900" s="227">
        <f>IF(N900="zákl. přenesená",J900,0)</f>
        <v>0</v>
      </c>
      <c r="BH900" s="227">
        <f>IF(N900="sníž. přenesená",J900,0)</f>
        <v>0</v>
      </c>
      <c r="BI900" s="227">
        <f>IF(N900="nulová",J900,0)</f>
        <v>0</v>
      </c>
      <c r="BJ900" s="19" t="s">
        <v>80</v>
      </c>
      <c r="BK900" s="227">
        <f>ROUND(I900*H900,2)</f>
        <v>0</v>
      </c>
      <c r="BL900" s="19" t="s">
        <v>342</v>
      </c>
      <c r="BM900" s="226" t="s">
        <v>1831</v>
      </c>
    </row>
    <row r="901" s="13" customFormat="1">
      <c r="A901" s="13"/>
      <c r="B901" s="233"/>
      <c r="C901" s="234"/>
      <c r="D901" s="235" t="s">
        <v>198</v>
      </c>
      <c r="E901" s="236" t="s">
        <v>19</v>
      </c>
      <c r="F901" s="237" t="s">
        <v>1519</v>
      </c>
      <c r="G901" s="234"/>
      <c r="H901" s="236" t="s">
        <v>19</v>
      </c>
      <c r="I901" s="238"/>
      <c r="J901" s="234"/>
      <c r="K901" s="234"/>
      <c r="L901" s="239"/>
      <c r="M901" s="240"/>
      <c r="N901" s="241"/>
      <c r="O901" s="241"/>
      <c r="P901" s="241"/>
      <c r="Q901" s="241"/>
      <c r="R901" s="241"/>
      <c r="S901" s="241"/>
      <c r="T901" s="242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3" t="s">
        <v>198</v>
      </c>
      <c r="AU901" s="243" t="s">
        <v>82</v>
      </c>
      <c r="AV901" s="13" t="s">
        <v>80</v>
      </c>
      <c r="AW901" s="13" t="s">
        <v>35</v>
      </c>
      <c r="AX901" s="13" t="s">
        <v>73</v>
      </c>
      <c r="AY901" s="243" t="s">
        <v>188</v>
      </c>
    </row>
    <row r="902" s="13" customFormat="1">
      <c r="A902" s="13"/>
      <c r="B902" s="233"/>
      <c r="C902" s="234"/>
      <c r="D902" s="235" t="s">
        <v>198</v>
      </c>
      <c r="E902" s="236" t="s">
        <v>19</v>
      </c>
      <c r="F902" s="237" t="s">
        <v>1753</v>
      </c>
      <c r="G902" s="234"/>
      <c r="H902" s="236" t="s">
        <v>19</v>
      </c>
      <c r="I902" s="238"/>
      <c r="J902" s="234"/>
      <c r="K902" s="234"/>
      <c r="L902" s="239"/>
      <c r="M902" s="240"/>
      <c r="N902" s="241"/>
      <c r="O902" s="241"/>
      <c r="P902" s="241"/>
      <c r="Q902" s="241"/>
      <c r="R902" s="241"/>
      <c r="S902" s="241"/>
      <c r="T902" s="242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43" t="s">
        <v>198</v>
      </c>
      <c r="AU902" s="243" t="s">
        <v>82</v>
      </c>
      <c r="AV902" s="13" t="s">
        <v>80</v>
      </c>
      <c r="AW902" s="13" t="s">
        <v>35</v>
      </c>
      <c r="AX902" s="13" t="s">
        <v>73</v>
      </c>
      <c r="AY902" s="243" t="s">
        <v>188</v>
      </c>
    </row>
    <row r="903" s="14" customFormat="1">
      <c r="A903" s="14"/>
      <c r="B903" s="244"/>
      <c r="C903" s="245"/>
      <c r="D903" s="235" t="s">
        <v>198</v>
      </c>
      <c r="E903" s="246" t="s">
        <v>19</v>
      </c>
      <c r="F903" s="247" t="s">
        <v>1832</v>
      </c>
      <c r="G903" s="245"/>
      <c r="H903" s="248">
        <v>6.2000000000000002</v>
      </c>
      <c r="I903" s="249"/>
      <c r="J903" s="245"/>
      <c r="K903" s="245"/>
      <c r="L903" s="250"/>
      <c r="M903" s="251"/>
      <c r="N903" s="252"/>
      <c r="O903" s="252"/>
      <c r="P903" s="252"/>
      <c r="Q903" s="252"/>
      <c r="R903" s="252"/>
      <c r="S903" s="252"/>
      <c r="T903" s="253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54" t="s">
        <v>198</v>
      </c>
      <c r="AU903" s="254" t="s">
        <v>82</v>
      </c>
      <c r="AV903" s="14" t="s">
        <v>82</v>
      </c>
      <c r="AW903" s="14" t="s">
        <v>35</v>
      </c>
      <c r="AX903" s="14" t="s">
        <v>73</v>
      </c>
      <c r="AY903" s="254" t="s">
        <v>188</v>
      </c>
    </row>
    <row r="904" s="15" customFormat="1">
      <c r="A904" s="15"/>
      <c r="B904" s="255"/>
      <c r="C904" s="256"/>
      <c r="D904" s="235" t="s">
        <v>198</v>
      </c>
      <c r="E904" s="257" t="s">
        <v>19</v>
      </c>
      <c r="F904" s="258" t="s">
        <v>229</v>
      </c>
      <c r="G904" s="256"/>
      <c r="H904" s="259">
        <v>6.2000000000000002</v>
      </c>
      <c r="I904" s="260"/>
      <c r="J904" s="256"/>
      <c r="K904" s="256"/>
      <c r="L904" s="261"/>
      <c r="M904" s="262"/>
      <c r="N904" s="263"/>
      <c r="O904" s="263"/>
      <c r="P904" s="263"/>
      <c r="Q904" s="263"/>
      <c r="R904" s="263"/>
      <c r="S904" s="263"/>
      <c r="T904" s="264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T904" s="265" t="s">
        <v>198</v>
      </c>
      <c r="AU904" s="265" t="s">
        <v>82</v>
      </c>
      <c r="AV904" s="15" t="s">
        <v>135</v>
      </c>
      <c r="AW904" s="15" t="s">
        <v>35</v>
      </c>
      <c r="AX904" s="15" t="s">
        <v>80</v>
      </c>
      <c r="AY904" s="265" t="s">
        <v>188</v>
      </c>
    </row>
    <row r="905" s="2" customFormat="1" ht="21.75" customHeight="1">
      <c r="A905" s="40"/>
      <c r="B905" s="41"/>
      <c r="C905" s="272" t="s">
        <v>1381</v>
      </c>
      <c r="D905" s="272" t="s">
        <v>522</v>
      </c>
      <c r="E905" s="273" t="s">
        <v>1833</v>
      </c>
      <c r="F905" s="274" t="s">
        <v>1834</v>
      </c>
      <c r="G905" s="275" t="s">
        <v>243</v>
      </c>
      <c r="H905" s="276">
        <v>7.1299999999999999</v>
      </c>
      <c r="I905" s="277"/>
      <c r="J905" s="278">
        <f>ROUND(I905*H905,2)</f>
        <v>0</v>
      </c>
      <c r="K905" s="274" t="s">
        <v>415</v>
      </c>
      <c r="L905" s="279"/>
      <c r="M905" s="280" t="s">
        <v>19</v>
      </c>
      <c r="N905" s="281" t="s">
        <v>44</v>
      </c>
      <c r="O905" s="86"/>
      <c r="P905" s="224">
        <f>O905*H905</f>
        <v>0</v>
      </c>
      <c r="Q905" s="224">
        <v>0.0022300000000000002</v>
      </c>
      <c r="R905" s="224">
        <f>Q905*H905</f>
        <v>0.015899900000000002</v>
      </c>
      <c r="S905" s="224">
        <v>0</v>
      </c>
      <c r="T905" s="225">
        <f>S905*H905</f>
        <v>0</v>
      </c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R905" s="226" t="s">
        <v>630</v>
      </c>
      <c r="AT905" s="226" t="s">
        <v>522</v>
      </c>
      <c r="AU905" s="226" t="s">
        <v>82</v>
      </c>
      <c r="AY905" s="19" t="s">
        <v>188</v>
      </c>
      <c r="BE905" s="227">
        <f>IF(N905="základní",J905,0)</f>
        <v>0</v>
      </c>
      <c r="BF905" s="227">
        <f>IF(N905="snížená",J905,0)</f>
        <v>0</v>
      </c>
      <c r="BG905" s="227">
        <f>IF(N905="zákl. přenesená",J905,0)</f>
        <v>0</v>
      </c>
      <c r="BH905" s="227">
        <f>IF(N905="sníž. přenesená",J905,0)</f>
        <v>0</v>
      </c>
      <c r="BI905" s="227">
        <f>IF(N905="nulová",J905,0)</f>
        <v>0</v>
      </c>
      <c r="BJ905" s="19" t="s">
        <v>80</v>
      </c>
      <c r="BK905" s="227">
        <f>ROUND(I905*H905,2)</f>
        <v>0</v>
      </c>
      <c r="BL905" s="19" t="s">
        <v>342</v>
      </c>
      <c r="BM905" s="226" t="s">
        <v>1835</v>
      </c>
    </row>
    <row r="906" s="13" customFormat="1">
      <c r="A906" s="13"/>
      <c r="B906" s="233"/>
      <c r="C906" s="234"/>
      <c r="D906" s="235" t="s">
        <v>198</v>
      </c>
      <c r="E906" s="236" t="s">
        <v>19</v>
      </c>
      <c r="F906" s="237" t="s">
        <v>1519</v>
      </c>
      <c r="G906" s="234"/>
      <c r="H906" s="236" t="s">
        <v>19</v>
      </c>
      <c r="I906" s="238"/>
      <c r="J906" s="234"/>
      <c r="K906" s="234"/>
      <c r="L906" s="239"/>
      <c r="M906" s="240"/>
      <c r="N906" s="241"/>
      <c r="O906" s="241"/>
      <c r="P906" s="241"/>
      <c r="Q906" s="241"/>
      <c r="R906" s="241"/>
      <c r="S906" s="241"/>
      <c r="T906" s="242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3" t="s">
        <v>198</v>
      </c>
      <c r="AU906" s="243" t="s">
        <v>82</v>
      </c>
      <c r="AV906" s="13" t="s">
        <v>80</v>
      </c>
      <c r="AW906" s="13" t="s">
        <v>35</v>
      </c>
      <c r="AX906" s="13" t="s">
        <v>73</v>
      </c>
      <c r="AY906" s="243" t="s">
        <v>188</v>
      </c>
    </row>
    <row r="907" s="13" customFormat="1">
      <c r="A907" s="13"/>
      <c r="B907" s="233"/>
      <c r="C907" s="234"/>
      <c r="D907" s="235" t="s">
        <v>198</v>
      </c>
      <c r="E907" s="236" t="s">
        <v>19</v>
      </c>
      <c r="F907" s="237" t="s">
        <v>1753</v>
      </c>
      <c r="G907" s="234"/>
      <c r="H907" s="236" t="s">
        <v>19</v>
      </c>
      <c r="I907" s="238"/>
      <c r="J907" s="234"/>
      <c r="K907" s="234"/>
      <c r="L907" s="239"/>
      <c r="M907" s="240"/>
      <c r="N907" s="241"/>
      <c r="O907" s="241"/>
      <c r="P907" s="241"/>
      <c r="Q907" s="241"/>
      <c r="R907" s="241"/>
      <c r="S907" s="241"/>
      <c r="T907" s="24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3" t="s">
        <v>198</v>
      </c>
      <c r="AU907" s="243" t="s">
        <v>82</v>
      </c>
      <c r="AV907" s="13" t="s">
        <v>80</v>
      </c>
      <c r="AW907" s="13" t="s">
        <v>35</v>
      </c>
      <c r="AX907" s="13" t="s">
        <v>73</v>
      </c>
      <c r="AY907" s="243" t="s">
        <v>188</v>
      </c>
    </row>
    <row r="908" s="14" customFormat="1">
      <c r="A908" s="14"/>
      <c r="B908" s="244"/>
      <c r="C908" s="245"/>
      <c r="D908" s="235" t="s">
        <v>198</v>
      </c>
      <c r="E908" s="246" t="s">
        <v>19</v>
      </c>
      <c r="F908" s="247" t="s">
        <v>1832</v>
      </c>
      <c r="G908" s="245"/>
      <c r="H908" s="248">
        <v>6.2000000000000002</v>
      </c>
      <c r="I908" s="249"/>
      <c r="J908" s="245"/>
      <c r="K908" s="245"/>
      <c r="L908" s="250"/>
      <c r="M908" s="251"/>
      <c r="N908" s="252"/>
      <c r="O908" s="252"/>
      <c r="P908" s="252"/>
      <c r="Q908" s="252"/>
      <c r="R908" s="252"/>
      <c r="S908" s="252"/>
      <c r="T908" s="253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54" t="s">
        <v>198</v>
      </c>
      <c r="AU908" s="254" t="s">
        <v>82</v>
      </c>
      <c r="AV908" s="14" t="s">
        <v>82</v>
      </c>
      <c r="AW908" s="14" t="s">
        <v>35</v>
      </c>
      <c r="AX908" s="14" t="s">
        <v>73</v>
      </c>
      <c r="AY908" s="254" t="s">
        <v>188</v>
      </c>
    </row>
    <row r="909" s="15" customFormat="1">
      <c r="A909" s="15"/>
      <c r="B909" s="255"/>
      <c r="C909" s="256"/>
      <c r="D909" s="235" t="s">
        <v>198</v>
      </c>
      <c r="E909" s="257" t="s">
        <v>19</v>
      </c>
      <c r="F909" s="258" t="s">
        <v>229</v>
      </c>
      <c r="G909" s="256"/>
      <c r="H909" s="259">
        <v>6.2000000000000002</v>
      </c>
      <c r="I909" s="260"/>
      <c r="J909" s="256"/>
      <c r="K909" s="256"/>
      <c r="L909" s="261"/>
      <c r="M909" s="262"/>
      <c r="N909" s="263"/>
      <c r="O909" s="263"/>
      <c r="P909" s="263"/>
      <c r="Q909" s="263"/>
      <c r="R909" s="263"/>
      <c r="S909" s="263"/>
      <c r="T909" s="264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T909" s="265" t="s">
        <v>198</v>
      </c>
      <c r="AU909" s="265" t="s">
        <v>82</v>
      </c>
      <c r="AV909" s="15" t="s">
        <v>135</v>
      </c>
      <c r="AW909" s="15" t="s">
        <v>35</v>
      </c>
      <c r="AX909" s="15" t="s">
        <v>80</v>
      </c>
      <c r="AY909" s="265" t="s">
        <v>188</v>
      </c>
    </row>
    <row r="910" s="14" customFormat="1">
      <c r="A910" s="14"/>
      <c r="B910" s="244"/>
      <c r="C910" s="245"/>
      <c r="D910" s="235" t="s">
        <v>198</v>
      </c>
      <c r="E910" s="245"/>
      <c r="F910" s="247" t="s">
        <v>1836</v>
      </c>
      <c r="G910" s="245"/>
      <c r="H910" s="248">
        <v>7.1299999999999999</v>
      </c>
      <c r="I910" s="249"/>
      <c r="J910" s="245"/>
      <c r="K910" s="245"/>
      <c r="L910" s="250"/>
      <c r="M910" s="251"/>
      <c r="N910" s="252"/>
      <c r="O910" s="252"/>
      <c r="P910" s="252"/>
      <c r="Q910" s="252"/>
      <c r="R910" s="252"/>
      <c r="S910" s="252"/>
      <c r="T910" s="253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54" t="s">
        <v>198</v>
      </c>
      <c r="AU910" s="254" t="s">
        <v>82</v>
      </c>
      <c r="AV910" s="14" t="s">
        <v>82</v>
      </c>
      <c r="AW910" s="14" t="s">
        <v>4</v>
      </c>
      <c r="AX910" s="14" t="s">
        <v>80</v>
      </c>
      <c r="AY910" s="254" t="s">
        <v>188</v>
      </c>
    </row>
    <row r="911" s="2" customFormat="1" ht="24.15" customHeight="1">
      <c r="A911" s="40"/>
      <c r="B911" s="41"/>
      <c r="C911" s="215" t="s">
        <v>1390</v>
      </c>
      <c r="D911" s="215" t="s">
        <v>190</v>
      </c>
      <c r="E911" s="216" t="s">
        <v>1837</v>
      </c>
      <c r="F911" s="217" t="s">
        <v>1838</v>
      </c>
      <c r="G911" s="218" t="s">
        <v>460</v>
      </c>
      <c r="H911" s="266"/>
      <c r="I911" s="220"/>
      <c r="J911" s="221">
        <f>ROUND(I911*H911,2)</f>
        <v>0</v>
      </c>
      <c r="K911" s="217" t="s">
        <v>415</v>
      </c>
      <c r="L911" s="46"/>
      <c r="M911" s="222" t="s">
        <v>19</v>
      </c>
      <c r="N911" s="223" t="s">
        <v>44</v>
      </c>
      <c r="O911" s="86"/>
      <c r="P911" s="224">
        <f>O911*H911</f>
        <v>0</v>
      </c>
      <c r="Q911" s="224">
        <v>0</v>
      </c>
      <c r="R911" s="224">
        <f>Q911*H911</f>
        <v>0</v>
      </c>
      <c r="S911" s="224">
        <v>0</v>
      </c>
      <c r="T911" s="225">
        <f>S911*H911</f>
        <v>0</v>
      </c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R911" s="226" t="s">
        <v>342</v>
      </c>
      <c r="AT911" s="226" t="s">
        <v>190</v>
      </c>
      <c r="AU911" s="226" t="s">
        <v>82</v>
      </c>
      <c r="AY911" s="19" t="s">
        <v>188</v>
      </c>
      <c r="BE911" s="227">
        <f>IF(N911="základní",J911,0)</f>
        <v>0</v>
      </c>
      <c r="BF911" s="227">
        <f>IF(N911="snížená",J911,0)</f>
        <v>0</v>
      </c>
      <c r="BG911" s="227">
        <f>IF(N911="zákl. přenesená",J911,0)</f>
        <v>0</v>
      </c>
      <c r="BH911" s="227">
        <f>IF(N911="sníž. přenesená",J911,0)</f>
        <v>0</v>
      </c>
      <c r="BI911" s="227">
        <f>IF(N911="nulová",J911,0)</f>
        <v>0</v>
      </c>
      <c r="BJ911" s="19" t="s">
        <v>80</v>
      </c>
      <c r="BK911" s="227">
        <f>ROUND(I911*H911,2)</f>
        <v>0</v>
      </c>
      <c r="BL911" s="19" t="s">
        <v>342</v>
      </c>
      <c r="BM911" s="226" t="s">
        <v>1839</v>
      </c>
    </row>
    <row r="912" s="12" customFormat="1" ht="22.8" customHeight="1">
      <c r="A912" s="12"/>
      <c r="B912" s="199"/>
      <c r="C912" s="200"/>
      <c r="D912" s="201" t="s">
        <v>72</v>
      </c>
      <c r="E912" s="213" t="s">
        <v>418</v>
      </c>
      <c r="F912" s="213" t="s">
        <v>419</v>
      </c>
      <c r="G912" s="200"/>
      <c r="H912" s="200"/>
      <c r="I912" s="203"/>
      <c r="J912" s="214">
        <f>BK912</f>
        <v>0</v>
      </c>
      <c r="K912" s="200"/>
      <c r="L912" s="205"/>
      <c r="M912" s="206"/>
      <c r="N912" s="207"/>
      <c r="O912" s="207"/>
      <c r="P912" s="208">
        <f>SUM(P913:P942)</f>
        <v>0</v>
      </c>
      <c r="Q912" s="207"/>
      <c r="R912" s="208">
        <f>SUM(R913:R942)</f>
        <v>0.83990600000000004</v>
      </c>
      <c r="S912" s="207"/>
      <c r="T912" s="209">
        <f>SUM(T913:T942)</f>
        <v>0</v>
      </c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R912" s="210" t="s">
        <v>82</v>
      </c>
      <c r="AT912" s="211" t="s">
        <v>72</v>
      </c>
      <c r="AU912" s="211" t="s">
        <v>80</v>
      </c>
      <c r="AY912" s="210" t="s">
        <v>188</v>
      </c>
      <c r="BK912" s="212">
        <f>SUM(BK913:BK942)</f>
        <v>0</v>
      </c>
    </row>
    <row r="913" s="2" customFormat="1" ht="24.15" customHeight="1">
      <c r="A913" s="40"/>
      <c r="B913" s="41"/>
      <c r="C913" s="215" t="s">
        <v>1394</v>
      </c>
      <c r="D913" s="215" t="s">
        <v>190</v>
      </c>
      <c r="E913" s="216" t="s">
        <v>1840</v>
      </c>
      <c r="F913" s="217" t="s">
        <v>1841</v>
      </c>
      <c r="G913" s="218" t="s">
        <v>243</v>
      </c>
      <c r="H913" s="219">
        <v>400.60000000000002</v>
      </c>
      <c r="I913" s="220"/>
      <c r="J913" s="221">
        <f>ROUND(I913*H913,2)</f>
        <v>0</v>
      </c>
      <c r="K913" s="217" t="s">
        <v>194</v>
      </c>
      <c r="L913" s="46"/>
      <c r="M913" s="222" t="s">
        <v>19</v>
      </c>
      <c r="N913" s="223" t="s">
        <v>44</v>
      </c>
      <c r="O913" s="86"/>
      <c r="P913" s="224">
        <f>O913*H913</f>
        <v>0</v>
      </c>
      <c r="Q913" s="224">
        <v>0</v>
      </c>
      <c r="R913" s="224">
        <f>Q913*H913</f>
        <v>0</v>
      </c>
      <c r="S913" s="224">
        <v>0</v>
      </c>
      <c r="T913" s="225">
        <f>S913*H913</f>
        <v>0</v>
      </c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R913" s="226" t="s">
        <v>342</v>
      </c>
      <c r="AT913" s="226" t="s">
        <v>190</v>
      </c>
      <c r="AU913" s="226" t="s">
        <v>82</v>
      </c>
      <c r="AY913" s="19" t="s">
        <v>188</v>
      </c>
      <c r="BE913" s="227">
        <f>IF(N913="základní",J913,0)</f>
        <v>0</v>
      </c>
      <c r="BF913" s="227">
        <f>IF(N913="snížená",J913,0)</f>
        <v>0</v>
      </c>
      <c r="BG913" s="227">
        <f>IF(N913="zákl. přenesená",J913,0)</f>
        <v>0</v>
      </c>
      <c r="BH913" s="227">
        <f>IF(N913="sníž. přenesená",J913,0)</f>
        <v>0</v>
      </c>
      <c r="BI913" s="227">
        <f>IF(N913="nulová",J913,0)</f>
        <v>0</v>
      </c>
      <c r="BJ913" s="19" t="s">
        <v>80</v>
      </c>
      <c r="BK913" s="227">
        <f>ROUND(I913*H913,2)</f>
        <v>0</v>
      </c>
      <c r="BL913" s="19" t="s">
        <v>342</v>
      </c>
      <c r="BM913" s="226" t="s">
        <v>1842</v>
      </c>
    </row>
    <row r="914" s="2" customFormat="1">
      <c r="A914" s="40"/>
      <c r="B914" s="41"/>
      <c r="C914" s="42"/>
      <c r="D914" s="228" t="s">
        <v>196</v>
      </c>
      <c r="E914" s="42"/>
      <c r="F914" s="229" t="s">
        <v>1843</v>
      </c>
      <c r="G914" s="42"/>
      <c r="H914" s="42"/>
      <c r="I914" s="230"/>
      <c r="J914" s="42"/>
      <c r="K914" s="42"/>
      <c r="L914" s="46"/>
      <c r="M914" s="231"/>
      <c r="N914" s="232"/>
      <c r="O914" s="86"/>
      <c r="P914" s="86"/>
      <c r="Q914" s="86"/>
      <c r="R914" s="86"/>
      <c r="S914" s="86"/>
      <c r="T914" s="87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T914" s="19" t="s">
        <v>196</v>
      </c>
      <c r="AU914" s="19" t="s">
        <v>82</v>
      </c>
    </row>
    <row r="915" s="13" customFormat="1">
      <c r="A915" s="13"/>
      <c r="B915" s="233"/>
      <c r="C915" s="234"/>
      <c r="D915" s="235" t="s">
        <v>198</v>
      </c>
      <c r="E915" s="236" t="s">
        <v>19</v>
      </c>
      <c r="F915" s="237" t="s">
        <v>1519</v>
      </c>
      <c r="G915" s="234"/>
      <c r="H915" s="236" t="s">
        <v>19</v>
      </c>
      <c r="I915" s="238"/>
      <c r="J915" s="234"/>
      <c r="K915" s="234"/>
      <c r="L915" s="239"/>
      <c r="M915" s="240"/>
      <c r="N915" s="241"/>
      <c r="O915" s="241"/>
      <c r="P915" s="241"/>
      <c r="Q915" s="241"/>
      <c r="R915" s="241"/>
      <c r="S915" s="241"/>
      <c r="T915" s="242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3" t="s">
        <v>198</v>
      </c>
      <c r="AU915" s="243" t="s">
        <v>82</v>
      </c>
      <c r="AV915" s="13" t="s">
        <v>80</v>
      </c>
      <c r="AW915" s="13" t="s">
        <v>35</v>
      </c>
      <c r="AX915" s="13" t="s">
        <v>73</v>
      </c>
      <c r="AY915" s="243" t="s">
        <v>188</v>
      </c>
    </row>
    <row r="916" s="14" customFormat="1">
      <c r="A916" s="14"/>
      <c r="B916" s="244"/>
      <c r="C916" s="245"/>
      <c r="D916" s="235" t="s">
        <v>198</v>
      </c>
      <c r="E916" s="246" t="s">
        <v>19</v>
      </c>
      <c r="F916" s="247" t="s">
        <v>1730</v>
      </c>
      <c r="G916" s="245"/>
      <c r="H916" s="248">
        <v>397.5</v>
      </c>
      <c r="I916" s="249"/>
      <c r="J916" s="245"/>
      <c r="K916" s="245"/>
      <c r="L916" s="250"/>
      <c r="M916" s="251"/>
      <c r="N916" s="252"/>
      <c r="O916" s="252"/>
      <c r="P916" s="252"/>
      <c r="Q916" s="252"/>
      <c r="R916" s="252"/>
      <c r="S916" s="252"/>
      <c r="T916" s="253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54" t="s">
        <v>198</v>
      </c>
      <c r="AU916" s="254" t="s">
        <v>82</v>
      </c>
      <c r="AV916" s="14" t="s">
        <v>82</v>
      </c>
      <c r="AW916" s="14" t="s">
        <v>35</v>
      </c>
      <c r="AX916" s="14" t="s">
        <v>73</v>
      </c>
      <c r="AY916" s="254" t="s">
        <v>188</v>
      </c>
    </row>
    <row r="917" s="13" customFormat="1">
      <c r="A917" s="13"/>
      <c r="B917" s="233"/>
      <c r="C917" s="234"/>
      <c r="D917" s="235" t="s">
        <v>198</v>
      </c>
      <c r="E917" s="236" t="s">
        <v>19</v>
      </c>
      <c r="F917" s="237" t="s">
        <v>1753</v>
      </c>
      <c r="G917" s="234"/>
      <c r="H917" s="236" t="s">
        <v>19</v>
      </c>
      <c r="I917" s="238"/>
      <c r="J917" s="234"/>
      <c r="K917" s="234"/>
      <c r="L917" s="239"/>
      <c r="M917" s="240"/>
      <c r="N917" s="241"/>
      <c r="O917" s="241"/>
      <c r="P917" s="241"/>
      <c r="Q917" s="241"/>
      <c r="R917" s="241"/>
      <c r="S917" s="241"/>
      <c r="T917" s="242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43" t="s">
        <v>198</v>
      </c>
      <c r="AU917" s="243" t="s">
        <v>82</v>
      </c>
      <c r="AV917" s="13" t="s">
        <v>80</v>
      </c>
      <c r="AW917" s="13" t="s">
        <v>35</v>
      </c>
      <c r="AX917" s="13" t="s">
        <v>73</v>
      </c>
      <c r="AY917" s="243" t="s">
        <v>188</v>
      </c>
    </row>
    <row r="918" s="14" customFormat="1">
      <c r="A918" s="14"/>
      <c r="B918" s="244"/>
      <c r="C918" s="245"/>
      <c r="D918" s="235" t="s">
        <v>198</v>
      </c>
      <c r="E918" s="246" t="s">
        <v>19</v>
      </c>
      <c r="F918" s="247" t="s">
        <v>1754</v>
      </c>
      <c r="G918" s="245"/>
      <c r="H918" s="248">
        <v>3.1000000000000001</v>
      </c>
      <c r="I918" s="249"/>
      <c r="J918" s="245"/>
      <c r="K918" s="245"/>
      <c r="L918" s="250"/>
      <c r="M918" s="251"/>
      <c r="N918" s="252"/>
      <c r="O918" s="252"/>
      <c r="P918" s="252"/>
      <c r="Q918" s="252"/>
      <c r="R918" s="252"/>
      <c r="S918" s="252"/>
      <c r="T918" s="253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54" t="s">
        <v>198</v>
      </c>
      <c r="AU918" s="254" t="s">
        <v>82</v>
      </c>
      <c r="AV918" s="14" t="s">
        <v>82</v>
      </c>
      <c r="AW918" s="14" t="s">
        <v>35</v>
      </c>
      <c r="AX918" s="14" t="s">
        <v>73</v>
      </c>
      <c r="AY918" s="254" t="s">
        <v>188</v>
      </c>
    </row>
    <row r="919" s="15" customFormat="1">
      <c r="A919" s="15"/>
      <c r="B919" s="255"/>
      <c r="C919" s="256"/>
      <c r="D919" s="235" t="s">
        <v>198</v>
      </c>
      <c r="E919" s="257" t="s">
        <v>19</v>
      </c>
      <c r="F919" s="258" t="s">
        <v>229</v>
      </c>
      <c r="G919" s="256"/>
      <c r="H919" s="259">
        <v>400.60000000000002</v>
      </c>
      <c r="I919" s="260"/>
      <c r="J919" s="256"/>
      <c r="K919" s="256"/>
      <c r="L919" s="261"/>
      <c r="M919" s="262"/>
      <c r="N919" s="263"/>
      <c r="O919" s="263"/>
      <c r="P919" s="263"/>
      <c r="Q919" s="263"/>
      <c r="R919" s="263"/>
      <c r="S919" s="263"/>
      <c r="T919" s="264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T919" s="265" t="s">
        <v>198</v>
      </c>
      <c r="AU919" s="265" t="s">
        <v>82</v>
      </c>
      <c r="AV919" s="15" t="s">
        <v>135</v>
      </c>
      <c r="AW919" s="15" t="s">
        <v>35</v>
      </c>
      <c r="AX919" s="15" t="s">
        <v>80</v>
      </c>
      <c r="AY919" s="265" t="s">
        <v>188</v>
      </c>
    </row>
    <row r="920" s="2" customFormat="1" ht="16.5" customHeight="1">
      <c r="A920" s="40"/>
      <c r="B920" s="41"/>
      <c r="C920" s="272" t="s">
        <v>1408</v>
      </c>
      <c r="D920" s="272" t="s">
        <v>522</v>
      </c>
      <c r="E920" s="273" t="s">
        <v>1844</v>
      </c>
      <c r="F920" s="274" t="s">
        <v>1845</v>
      </c>
      <c r="G920" s="275" t="s">
        <v>243</v>
      </c>
      <c r="H920" s="276">
        <v>457.125</v>
      </c>
      <c r="I920" s="277"/>
      <c r="J920" s="278">
        <f>ROUND(I920*H920,2)</f>
        <v>0</v>
      </c>
      <c r="K920" s="274" t="s">
        <v>415</v>
      </c>
      <c r="L920" s="279"/>
      <c r="M920" s="280" t="s">
        <v>19</v>
      </c>
      <c r="N920" s="281" t="s">
        <v>44</v>
      </c>
      <c r="O920" s="86"/>
      <c r="P920" s="224">
        <f>O920*H920</f>
        <v>0</v>
      </c>
      <c r="Q920" s="224">
        <v>0.0018</v>
      </c>
      <c r="R920" s="224">
        <f>Q920*H920</f>
        <v>0.82282500000000003</v>
      </c>
      <c r="S920" s="224">
        <v>0</v>
      </c>
      <c r="T920" s="225">
        <f>S920*H920</f>
        <v>0</v>
      </c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R920" s="226" t="s">
        <v>630</v>
      </c>
      <c r="AT920" s="226" t="s">
        <v>522</v>
      </c>
      <c r="AU920" s="226" t="s">
        <v>82</v>
      </c>
      <c r="AY920" s="19" t="s">
        <v>188</v>
      </c>
      <c r="BE920" s="227">
        <f>IF(N920="základní",J920,0)</f>
        <v>0</v>
      </c>
      <c r="BF920" s="227">
        <f>IF(N920="snížená",J920,0)</f>
        <v>0</v>
      </c>
      <c r="BG920" s="227">
        <f>IF(N920="zákl. přenesená",J920,0)</f>
        <v>0</v>
      </c>
      <c r="BH920" s="227">
        <f>IF(N920="sníž. přenesená",J920,0)</f>
        <v>0</v>
      </c>
      <c r="BI920" s="227">
        <f>IF(N920="nulová",J920,0)</f>
        <v>0</v>
      </c>
      <c r="BJ920" s="19" t="s">
        <v>80</v>
      </c>
      <c r="BK920" s="227">
        <f>ROUND(I920*H920,2)</f>
        <v>0</v>
      </c>
      <c r="BL920" s="19" t="s">
        <v>342</v>
      </c>
      <c r="BM920" s="226" t="s">
        <v>1846</v>
      </c>
    </row>
    <row r="921" s="13" customFormat="1">
      <c r="A921" s="13"/>
      <c r="B921" s="233"/>
      <c r="C921" s="234"/>
      <c r="D921" s="235" t="s">
        <v>198</v>
      </c>
      <c r="E921" s="236" t="s">
        <v>19</v>
      </c>
      <c r="F921" s="237" t="s">
        <v>1519</v>
      </c>
      <c r="G921" s="234"/>
      <c r="H921" s="236" t="s">
        <v>19</v>
      </c>
      <c r="I921" s="238"/>
      <c r="J921" s="234"/>
      <c r="K921" s="234"/>
      <c r="L921" s="239"/>
      <c r="M921" s="240"/>
      <c r="N921" s="241"/>
      <c r="O921" s="241"/>
      <c r="P921" s="241"/>
      <c r="Q921" s="241"/>
      <c r="R921" s="241"/>
      <c r="S921" s="241"/>
      <c r="T921" s="242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3" t="s">
        <v>198</v>
      </c>
      <c r="AU921" s="243" t="s">
        <v>82</v>
      </c>
      <c r="AV921" s="13" t="s">
        <v>80</v>
      </c>
      <c r="AW921" s="13" t="s">
        <v>35</v>
      </c>
      <c r="AX921" s="13" t="s">
        <v>73</v>
      </c>
      <c r="AY921" s="243" t="s">
        <v>188</v>
      </c>
    </row>
    <row r="922" s="14" customFormat="1">
      <c r="A922" s="14"/>
      <c r="B922" s="244"/>
      <c r="C922" s="245"/>
      <c r="D922" s="235" t="s">
        <v>198</v>
      </c>
      <c r="E922" s="246" t="s">
        <v>19</v>
      </c>
      <c r="F922" s="247" t="s">
        <v>1730</v>
      </c>
      <c r="G922" s="245"/>
      <c r="H922" s="248">
        <v>397.5</v>
      </c>
      <c r="I922" s="249"/>
      <c r="J922" s="245"/>
      <c r="K922" s="245"/>
      <c r="L922" s="250"/>
      <c r="M922" s="251"/>
      <c r="N922" s="252"/>
      <c r="O922" s="252"/>
      <c r="P922" s="252"/>
      <c r="Q922" s="252"/>
      <c r="R922" s="252"/>
      <c r="S922" s="252"/>
      <c r="T922" s="253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54" t="s">
        <v>198</v>
      </c>
      <c r="AU922" s="254" t="s">
        <v>82</v>
      </c>
      <c r="AV922" s="14" t="s">
        <v>82</v>
      </c>
      <c r="AW922" s="14" t="s">
        <v>35</v>
      </c>
      <c r="AX922" s="14" t="s">
        <v>73</v>
      </c>
      <c r="AY922" s="254" t="s">
        <v>188</v>
      </c>
    </row>
    <row r="923" s="15" customFormat="1">
      <c r="A923" s="15"/>
      <c r="B923" s="255"/>
      <c r="C923" s="256"/>
      <c r="D923" s="235" t="s">
        <v>198</v>
      </c>
      <c r="E923" s="257" t="s">
        <v>19</v>
      </c>
      <c r="F923" s="258" t="s">
        <v>229</v>
      </c>
      <c r="G923" s="256"/>
      <c r="H923" s="259">
        <v>397.5</v>
      </c>
      <c r="I923" s="260"/>
      <c r="J923" s="256"/>
      <c r="K923" s="256"/>
      <c r="L923" s="261"/>
      <c r="M923" s="262"/>
      <c r="N923" s="263"/>
      <c r="O923" s="263"/>
      <c r="P923" s="263"/>
      <c r="Q923" s="263"/>
      <c r="R923" s="263"/>
      <c r="S923" s="263"/>
      <c r="T923" s="264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T923" s="265" t="s">
        <v>198</v>
      </c>
      <c r="AU923" s="265" t="s">
        <v>82</v>
      </c>
      <c r="AV923" s="15" t="s">
        <v>135</v>
      </c>
      <c r="AW923" s="15" t="s">
        <v>35</v>
      </c>
      <c r="AX923" s="15" t="s">
        <v>80</v>
      </c>
      <c r="AY923" s="265" t="s">
        <v>188</v>
      </c>
    </row>
    <row r="924" s="14" customFormat="1">
      <c r="A924" s="14"/>
      <c r="B924" s="244"/>
      <c r="C924" s="245"/>
      <c r="D924" s="235" t="s">
        <v>198</v>
      </c>
      <c r="E924" s="245"/>
      <c r="F924" s="247" t="s">
        <v>1847</v>
      </c>
      <c r="G924" s="245"/>
      <c r="H924" s="248">
        <v>457.125</v>
      </c>
      <c r="I924" s="249"/>
      <c r="J924" s="245"/>
      <c r="K924" s="245"/>
      <c r="L924" s="250"/>
      <c r="M924" s="251"/>
      <c r="N924" s="252"/>
      <c r="O924" s="252"/>
      <c r="P924" s="252"/>
      <c r="Q924" s="252"/>
      <c r="R924" s="252"/>
      <c r="S924" s="252"/>
      <c r="T924" s="253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4" t="s">
        <v>198</v>
      </c>
      <c r="AU924" s="254" t="s">
        <v>82</v>
      </c>
      <c r="AV924" s="14" t="s">
        <v>82</v>
      </c>
      <c r="AW924" s="14" t="s">
        <v>4</v>
      </c>
      <c r="AX924" s="14" t="s">
        <v>80</v>
      </c>
      <c r="AY924" s="254" t="s">
        <v>188</v>
      </c>
    </row>
    <row r="925" s="2" customFormat="1" ht="16.5" customHeight="1">
      <c r="A925" s="40"/>
      <c r="B925" s="41"/>
      <c r="C925" s="272" t="s">
        <v>1413</v>
      </c>
      <c r="D925" s="272" t="s">
        <v>522</v>
      </c>
      <c r="E925" s="273" t="s">
        <v>1848</v>
      </c>
      <c r="F925" s="274" t="s">
        <v>1849</v>
      </c>
      <c r="G925" s="275" t="s">
        <v>243</v>
      </c>
      <c r="H925" s="276">
        <v>3.5649999999999999</v>
      </c>
      <c r="I925" s="277"/>
      <c r="J925" s="278">
        <f>ROUND(I925*H925,2)</f>
        <v>0</v>
      </c>
      <c r="K925" s="274" t="s">
        <v>415</v>
      </c>
      <c r="L925" s="279"/>
      <c r="M925" s="280" t="s">
        <v>19</v>
      </c>
      <c r="N925" s="281" t="s">
        <v>44</v>
      </c>
      <c r="O925" s="86"/>
      <c r="P925" s="224">
        <f>O925*H925</f>
        <v>0</v>
      </c>
      <c r="Q925" s="224">
        <v>0.0035999999999999999</v>
      </c>
      <c r="R925" s="224">
        <f>Q925*H925</f>
        <v>0.012834</v>
      </c>
      <c r="S925" s="224">
        <v>0</v>
      </c>
      <c r="T925" s="225">
        <f>S925*H925</f>
        <v>0</v>
      </c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R925" s="226" t="s">
        <v>630</v>
      </c>
      <c r="AT925" s="226" t="s">
        <v>522</v>
      </c>
      <c r="AU925" s="226" t="s">
        <v>82</v>
      </c>
      <c r="AY925" s="19" t="s">
        <v>188</v>
      </c>
      <c r="BE925" s="227">
        <f>IF(N925="základní",J925,0)</f>
        <v>0</v>
      </c>
      <c r="BF925" s="227">
        <f>IF(N925="snížená",J925,0)</f>
        <v>0</v>
      </c>
      <c r="BG925" s="227">
        <f>IF(N925="zákl. přenesená",J925,0)</f>
        <v>0</v>
      </c>
      <c r="BH925" s="227">
        <f>IF(N925="sníž. přenesená",J925,0)</f>
        <v>0</v>
      </c>
      <c r="BI925" s="227">
        <f>IF(N925="nulová",J925,0)</f>
        <v>0</v>
      </c>
      <c r="BJ925" s="19" t="s">
        <v>80</v>
      </c>
      <c r="BK925" s="227">
        <f>ROUND(I925*H925,2)</f>
        <v>0</v>
      </c>
      <c r="BL925" s="19" t="s">
        <v>342</v>
      </c>
      <c r="BM925" s="226" t="s">
        <v>1850</v>
      </c>
    </row>
    <row r="926" s="13" customFormat="1">
      <c r="A926" s="13"/>
      <c r="B926" s="233"/>
      <c r="C926" s="234"/>
      <c r="D926" s="235" t="s">
        <v>198</v>
      </c>
      <c r="E926" s="236" t="s">
        <v>19</v>
      </c>
      <c r="F926" s="237" t="s">
        <v>1519</v>
      </c>
      <c r="G926" s="234"/>
      <c r="H926" s="236" t="s">
        <v>19</v>
      </c>
      <c r="I926" s="238"/>
      <c r="J926" s="234"/>
      <c r="K926" s="234"/>
      <c r="L926" s="239"/>
      <c r="M926" s="240"/>
      <c r="N926" s="241"/>
      <c r="O926" s="241"/>
      <c r="P926" s="241"/>
      <c r="Q926" s="241"/>
      <c r="R926" s="241"/>
      <c r="S926" s="241"/>
      <c r="T926" s="242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3" t="s">
        <v>198</v>
      </c>
      <c r="AU926" s="243" t="s">
        <v>82</v>
      </c>
      <c r="AV926" s="13" t="s">
        <v>80</v>
      </c>
      <c r="AW926" s="13" t="s">
        <v>35</v>
      </c>
      <c r="AX926" s="13" t="s">
        <v>73</v>
      </c>
      <c r="AY926" s="243" t="s">
        <v>188</v>
      </c>
    </row>
    <row r="927" s="13" customFormat="1">
      <c r="A927" s="13"/>
      <c r="B927" s="233"/>
      <c r="C927" s="234"/>
      <c r="D927" s="235" t="s">
        <v>198</v>
      </c>
      <c r="E927" s="236" t="s">
        <v>19</v>
      </c>
      <c r="F927" s="237" t="s">
        <v>1753</v>
      </c>
      <c r="G927" s="234"/>
      <c r="H927" s="236" t="s">
        <v>19</v>
      </c>
      <c r="I927" s="238"/>
      <c r="J927" s="234"/>
      <c r="K927" s="234"/>
      <c r="L927" s="239"/>
      <c r="M927" s="240"/>
      <c r="N927" s="241"/>
      <c r="O927" s="241"/>
      <c r="P927" s="241"/>
      <c r="Q927" s="241"/>
      <c r="R927" s="241"/>
      <c r="S927" s="241"/>
      <c r="T927" s="242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3" t="s">
        <v>198</v>
      </c>
      <c r="AU927" s="243" t="s">
        <v>82</v>
      </c>
      <c r="AV927" s="13" t="s">
        <v>80</v>
      </c>
      <c r="AW927" s="13" t="s">
        <v>35</v>
      </c>
      <c r="AX927" s="13" t="s">
        <v>73</v>
      </c>
      <c r="AY927" s="243" t="s">
        <v>188</v>
      </c>
    </row>
    <row r="928" s="14" customFormat="1">
      <c r="A928" s="14"/>
      <c r="B928" s="244"/>
      <c r="C928" s="245"/>
      <c r="D928" s="235" t="s">
        <v>198</v>
      </c>
      <c r="E928" s="246" t="s">
        <v>19</v>
      </c>
      <c r="F928" s="247" t="s">
        <v>1754</v>
      </c>
      <c r="G928" s="245"/>
      <c r="H928" s="248">
        <v>3.1000000000000001</v>
      </c>
      <c r="I928" s="249"/>
      <c r="J928" s="245"/>
      <c r="K928" s="245"/>
      <c r="L928" s="250"/>
      <c r="M928" s="251"/>
      <c r="N928" s="252"/>
      <c r="O928" s="252"/>
      <c r="P928" s="252"/>
      <c r="Q928" s="252"/>
      <c r="R928" s="252"/>
      <c r="S928" s="252"/>
      <c r="T928" s="253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54" t="s">
        <v>198</v>
      </c>
      <c r="AU928" s="254" t="s">
        <v>82</v>
      </c>
      <c r="AV928" s="14" t="s">
        <v>82</v>
      </c>
      <c r="AW928" s="14" t="s">
        <v>35</v>
      </c>
      <c r="AX928" s="14" t="s">
        <v>73</v>
      </c>
      <c r="AY928" s="254" t="s">
        <v>188</v>
      </c>
    </row>
    <row r="929" s="15" customFormat="1">
      <c r="A929" s="15"/>
      <c r="B929" s="255"/>
      <c r="C929" s="256"/>
      <c r="D929" s="235" t="s">
        <v>198</v>
      </c>
      <c r="E929" s="257" t="s">
        <v>19</v>
      </c>
      <c r="F929" s="258" t="s">
        <v>229</v>
      </c>
      <c r="G929" s="256"/>
      <c r="H929" s="259">
        <v>3.1000000000000001</v>
      </c>
      <c r="I929" s="260"/>
      <c r="J929" s="256"/>
      <c r="K929" s="256"/>
      <c r="L929" s="261"/>
      <c r="M929" s="262"/>
      <c r="N929" s="263"/>
      <c r="O929" s="263"/>
      <c r="P929" s="263"/>
      <c r="Q929" s="263"/>
      <c r="R929" s="263"/>
      <c r="S929" s="263"/>
      <c r="T929" s="264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T929" s="265" t="s">
        <v>198</v>
      </c>
      <c r="AU929" s="265" t="s">
        <v>82</v>
      </c>
      <c r="AV929" s="15" t="s">
        <v>135</v>
      </c>
      <c r="AW929" s="15" t="s">
        <v>35</v>
      </c>
      <c r="AX929" s="15" t="s">
        <v>80</v>
      </c>
      <c r="AY929" s="265" t="s">
        <v>188</v>
      </c>
    </row>
    <row r="930" s="14" customFormat="1">
      <c r="A930" s="14"/>
      <c r="B930" s="244"/>
      <c r="C930" s="245"/>
      <c r="D930" s="235" t="s">
        <v>198</v>
      </c>
      <c r="E930" s="245"/>
      <c r="F930" s="247" t="s">
        <v>1808</v>
      </c>
      <c r="G930" s="245"/>
      <c r="H930" s="248">
        <v>3.5649999999999999</v>
      </c>
      <c r="I930" s="249"/>
      <c r="J930" s="245"/>
      <c r="K930" s="245"/>
      <c r="L930" s="250"/>
      <c r="M930" s="251"/>
      <c r="N930" s="252"/>
      <c r="O930" s="252"/>
      <c r="P930" s="252"/>
      <c r="Q930" s="252"/>
      <c r="R930" s="252"/>
      <c r="S930" s="252"/>
      <c r="T930" s="253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4" t="s">
        <v>198</v>
      </c>
      <c r="AU930" s="254" t="s">
        <v>82</v>
      </c>
      <c r="AV930" s="14" t="s">
        <v>82</v>
      </c>
      <c r="AW930" s="14" t="s">
        <v>4</v>
      </c>
      <c r="AX930" s="14" t="s">
        <v>80</v>
      </c>
      <c r="AY930" s="254" t="s">
        <v>188</v>
      </c>
    </row>
    <row r="931" s="2" customFormat="1" ht="24.15" customHeight="1">
      <c r="A931" s="40"/>
      <c r="B931" s="41"/>
      <c r="C931" s="215" t="s">
        <v>1418</v>
      </c>
      <c r="D931" s="215" t="s">
        <v>190</v>
      </c>
      <c r="E931" s="216" t="s">
        <v>1851</v>
      </c>
      <c r="F931" s="217" t="s">
        <v>1852</v>
      </c>
      <c r="G931" s="218" t="s">
        <v>243</v>
      </c>
      <c r="H931" s="219">
        <v>3.1000000000000001</v>
      </c>
      <c r="I931" s="220"/>
      <c r="J931" s="221">
        <f>ROUND(I931*H931,2)</f>
        <v>0</v>
      </c>
      <c r="K931" s="217" t="s">
        <v>415</v>
      </c>
      <c r="L931" s="46"/>
      <c r="M931" s="222" t="s">
        <v>19</v>
      </c>
      <c r="N931" s="223" t="s">
        <v>44</v>
      </c>
      <c r="O931" s="86"/>
      <c r="P931" s="224">
        <f>O931*H931</f>
        <v>0</v>
      </c>
      <c r="Q931" s="224">
        <v>0.00012</v>
      </c>
      <c r="R931" s="224">
        <f>Q931*H931</f>
        <v>0.00037200000000000004</v>
      </c>
      <c r="S931" s="224">
        <v>0</v>
      </c>
      <c r="T931" s="225">
        <f>S931*H931</f>
        <v>0</v>
      </c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R931" s="226" t="s">
        <v>342</v>
      </c>
      <c r="AT931" s="226" t="s">
        <v>190</v>
      </c>
      <c r="AU931" s="226" t="s">
        <v>82</v>
      </c>
      <c r="AY931" s="19" t="s">
        <v>188</v>
      </c>
      <c r="BE931" s="227">
        <f>IF(N931="základní",J931,0)</f>
        <v>0</v>
      </c>
      <c r="BF931" s="227">
        <f>IF(N931="snížená",J931,0)</f>
        <v>0</v>
      </c>
      <c r="BG931" s="227">
        <f>IF(N931="zákl. přenesená",J931,0)</f>
        <v>0</v>
      </c>
      <c r="BH931" s="227">
        <f>IF(N931="sníž. přenesená",J931,0)</f>
        <v>0</v>
      </c>
      <c r="BI931" s="227">
        <f>IF(N931="nulová",J931,0)</f>
        <v>0</v>
      </c>
      <c r="BJ931" s="19" t="s">
        <v>80</v>
      </c>
      <c r="BK931" s="227">
        <f>ROUND(I931*H931,2)</f>
        <v>0</v>
      </c>
      <c r="BL931" s="19" t="s">
        <v>342</v>
      </c>
      <c r="BM931" s="226" t="s">
        <v>1853</v>
      </c>
    </row>
    <row r="932" s="13" customFormat="1">
      <c r="A932" s="13"/>
      <c r="B932" s="233"/>
      <c r="C932" s="234"/>
      <c r="D932" s="235" t="s">
        <v>198</v>
      </c>
      <c r="E932" s="236" t="s">
        <v>19</v>
      </c>
      <c r="F932" s="237" t="s">
        <v>1519</v>
      </c>
      <c r="G932" s="234"/>
      <c r="H932" s="236" t="s">
        <v>19</v>
      </c>
      <c r="I932" s="238"/>
      <c r="J932" s="234"/>
      <c r="K932" s="234"/>
      <c r="L932" s="239"/>
      <c r="M932" s="240"/>
      <c r="N932" s="241"/>
      <c r="O932" s="241"/>
      <c r="P932" s="241"/>
      <c r="Q932" s="241"/>
      <c r="R932" s="241"/>
      <c r="S932" s="241"/>
      <c r="T932" s="242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43" t="s">
        <v>198</v>
      </c>
      <c r="AU932" s="243" t="s">
        <v>82</v>
      </c>
      <c r="AV932" s="13" t="s">
        <v>80</v>
      </c>
      <c r="AW932" s="13" t="s">
        <v>35</v>
      </c>
      <c r="AX932" s="13" t="s">
        <v>73</v>
      </c>
      <c r="AY932" s="243" t="s">
        <v>188</v>
      </c>
    </row>
    <row r="933" s="13" customFormat="1">
      <c r="A933" s="13"/>
      <c r="B933" s="233"/>
      <c r="C933" s="234"/>
      <c r="D933" s="235" t="s">
        <v>198</v>
      </c>
      <c r="E933" s="236" t="s">
        <v>19</v>
      </c>
      <c r="F933" s="237" t="s">
        <v>1753</v>
      </c>
      <c r="G933" s="234"/>
      <c r="H933" s="236" t="s">
        <v>19</v>
      </c>
      <c r="I933" s="238"/>
      <c r="J933" s="234"/>
      <c r="K933" s="234"/>
      <c r="L933" s="239"/>
      <c r="M933" s="240"/>
      <c r="N933" s="241"/>
      <c r="O933" s="241"/>
      <c r="P933" s="241"/>
      <c r="Q933" s="241"/>
      <c r="R933" s="241"/>
      <c r="S933" s="241"/>
      <c r="T933" s="242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3" t="s">
        <v>198</v>
      </c>
      <c r="AU933" s="243" t="s">
        <v>82</v>
      </c>
      <c r="AV933" s="13" t="s">
        <v>80</v>
      </c>
      <c r="AW933" s="13" t="s">
        <v>35</v>
      </c>
      <c r="AX933" s="13" t="s">
        <v>73</v>
      </c>
      <c r="AY933" s="243" t="s">
        <v>188</v>
      </c>
    </row>
    <row r="934" s="14" customFormat="1">
      <c r="A934" s="14"/>
      <c r="B934" s="244"/>
      <c r="C934" s="245"/>
      <c r="D934" s="235" t="s">
        <v>198</v>
      </c>
      <c r="E934" s="246" t="s">
        <v>19</v>
      </c>
      <c r="F934" s="247" t="s">
        <v>1754</v>
      </c>
      <c r="G934" s="245"/>
      <c r="H934" s="248">
        <v>3.1000000000000001</v>
      </c>
      <c r="I934" s="249"/>
      <c r="J934" s="245"/>
      <c r="K934" s="245"/>
      <c r="L934" s="250"/>
      <c r="M934" s="251"/>
      <c r="N934" s="252"/>
      <c r="O934" s="252"/>
      <c r="P934" s="252"/>
      <c r="Q934" s="252"/>
      <c r="R934" s="252"/>
      <c r="S934" s="252"/>
      <c r="T934" s="253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54" t="s">
        <v>198</v>
      </c>
      <c r="AU934" s="254" t="s">
        <v>82</v>
      </c>
      <c r="AV934" s="14" t="s">
        <v>82</v>
      </c>
      <c r="AW934" s="14" t="s">
        <v>35</v>
      </c>
      <c r="AX934" s="14" t="s">
        <v>73</v>
      </c>
      <c r="AY934" s="254" t="s">
        <v>188</v>
      </c>
    </row>
    <row r="935" s="15" customFormat="1">
      <c r="A935" s="15"/>
      <c r="B935" s="255"/>
      <c r="C935" s="256"/>
      <c r="D935" s="235" t="s">
        <v>198</v>
      </c>
      <c r="E935" s="257" t="s">
        <v>19</v>
      </c>
      <c r="F935" s="258" t="s">
        <v>229</v>
      </c>
      <c r="G935" s="256"/>
      <c r="H935" s="259">
        <v>3.1000000000000001</v>
      </c>
      <c r="I935" s="260"/>
      <c r="J935" s="256"/>
      <c r="K935" s="256"/>
      <c r="L935" s="261"/>
      <c r="M935" s="262"/>
      <c r="N935" s="263"/>
      <c r="O935" s="263"/>
      <c r="P935" s="263"/>
      <c r="Q935" s="263"/>
      <c r="R935" s="263"/>
      <c r="S935" s="263"/>
      <c r="T935" s="264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T935" s="265" t="s">
        <v>198</v>
      </c>
      <c r="AU935" s="265" t="s">
        <v>82</v>
      </c>
      <c r="AV935" s="15" t="s">
        <v>135</v>
      </c>
      <c r="AW935" s="15" t="s">
        <v>35</v>
      </c>
      <c r="AX935" s="15" t="s">
        <v>80</v>
      </c>
      <c r="AY935" s="265" t="s">
        <v>188</v>
      </c>
    </row>
    <row r="936" s="2" customFormat="1" ht="16.5" customHeight="1">
      <c r="A936" s="40"/>
      <c r="B936" s="41"/>
      <c r="C936" s="272" t="s">
        <v>1423</v>
      </c>
      <c r="D936" s="272" t="s">
        <v>522</v>
      </c>
      <c r="E936" s="273" t="s">
        <v>1854</v>
      </c>
      <c r="F936" s="274" t="s">
        <v>1855</v>
      </c>
      <c r="G936" s="275" t="s">
        <v>193</v>
      </c>
      <c r="H936" s="276">
        <v>0.155</v>
      </c>
      <c r="I936" s="277"/>
      <c r="J936" s="278">
        <f>ROUND(I936*H936,2)</f>
        <v>0</v>
      </c>
      <c r="K936" s="274" t="s">
        <v>415</v>
      </c>
      <c r="L936" s="279"/>
      <c r="M936" s="280" t="s">
        <v>19</v>
      </c>
      <c r="N936" s="281" t="s">
        <v>44</v>
      </c>
      <c r="O936" s="86"/>
      <c r="P936" s="224">
        <f>O936*H936</f>
        <v>0</v>
      </c>
      <c r="Q936" s="224">
        <v>0.025000000000000001</v>
      </c>
      <c r="R936" s="224">
        <f>Q936*H936</f>
        <v>0.003875</v>
      </c>
      <c r="S936" s="224">
        <v>0</v>
      </c>
      <c r="T936" s="225">
        <f>S936*H936</f>
        <v>0</v>
      </c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R936" s="226" t="s">
        <v>630</v>
      </c>
      <c r="AT936" s="226" t="s">
        <v>522</v>
      </c>
      <c r="AU936" s="226" t="s">
        <v>82</v>
      </c>
      <c r="AY936" s="19" t="s">
        <v>188</v>
      </c>
      <c r="BE936" s="227">
        <f>IF(N936="základní",J936,0)</f>
        <v>0</v>
      </c>
      <c r="BF936" s="227">
        <f>IF(N936="snížená",J936,0)</f>
        <v>0</v>
      </c>
      <c r="BG936" s="227">
        <f>IF(N936="zákl. přenesená",J936,0)</f>
        <v>0</v>
      </c>
      <c r="BH936" s="227">
        <f>IF(N936="sníž. přenesená",J936,0)</f>
        <v>0</v>
      </c>
      <c r="BI936" s="227">
        <f>IF(N936="nulová",J936,0)</f>
        <v>0</v>
      </c>
      <c r="BJ936" s="19" t="s">
        <v>80</v>
      </c>
      <c r="BK936" s="227">
        <f>ROUND(I936*H936,2)</f>
        <v>0</v>
      </c>
      <c r="BL936" s="19" t="s">
        <v>342</v>
      </c>
      <c r="BM936" s="226" t="s">
        <v>1856</v>
      </c>
    </row>
    <row r="937" s="13" customFormat="1">
      <c r="A937" s="13"/>
      <c r="B937" s="233"/>
      <c r="C937" s="234"/>
      <c r="D937" s="235" t="s">
        <v>198</v>
      </c>
      <c r="E937" s="236" t="s">
        <v>19</v>
      </c>
      <c r="F937" s="237" t="s">
        <v>1519</v>
      </c>
      <c r="G937" s="234"/>
      <c r="H937" s="236" t="s">
        <v>19</v>
      </c>
      <c r="I937" s="238"/>
      <c r="J937" s="234"/>
      <c r="K937" s="234"/>
      <c r="L937" s="239"/>
      <c r="M937" s="240"/>
      <c r="N937" s="241"/>
      <c r="O937" s="241"/>
      <c r="P937" s="241"/>
      <c r="Q937" s="241"/>
      <c r="R937" s="241"/>
      <c r="S937" s="241"/>
      <c r="T937" s="24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3" t="s">
        <v>198</v>
      </c>
      <c r="AU937" s="243" t="s">
        <v>82</v>
      </c>
      <c r="AV937" s="13" t="s">
        <v>80</v>
      </c>
      <c r="AW937" s="13" t="s">
        <v>35</v>
      </c>
      <c r="AX937" s="13" t="s">
        <v>73</v>
      </c>
      <c r="AY937" s="243" t="s">
        <v>188</v>
      </c>
    </row>
    <row r="938" s="13" customFormat="1">
      <c r="A938" s="13"/>
      <c r="B938" s="233"/>
      <c r="C938" s="234"/>
      <c r="D938" s="235" t="s">
        <v>198</v>
      </c>
      <c r="E938" s="236" t="s">
        <v>19</v>
      </c>
      <c r="F938" s="237" t="s">
        <v>1753</v>
      </c>
      <c r="G938" s="234"/>
      <c r="H938" s="236" t="s">
        <v>19</v>
      </c>
      <c r="I938" s="238"/>
      <c r="J938" s="234"/>
      <c r="K938" s="234"/>
      <c r="L938" s="239"/>
      <c r="M938" s="240"/>
      <c r="N938" s="241"/>
      <c r="O938" s="241"/>
      <c r="P938" s="241"/>
      <c r="Q938" s="241"/>
      <c r="R938" s="241"/>
      <c r="S938" s="241"/>
      <c r="T938" s="242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43" t="s">
        <v>198</v>
      </c>
      <c r="AU938" s="243" t="s">
        <v>82</v>
      </c>
      <c r="AV938" s="13" t="s">
        <v>80</v>
      </c>
      <c r="AW938" s="13" t="s">
        <v>35</v>
      </c>
      <c r="AX938" s="13" t="s">
        <v>73</v>
      </c>
      <c r="AY938" s="243" t="s">
        <v>188</v>
      </c>
    </row>
    <row r="939" s="14" customFormat="1">
      <c r="A939" s="14"/>
      <c r="B939" s="244"/>
      <c r="C939" s="245"/>
      <c r="D939" s="235" t="s">
        <v>198</v>
      </c>
      <c r="E939" s="246" t="s">
        <v>19</v>
      </c>
      <c r="F939" s="247" t="s">
        <v>1857</v>
      </c>
      <c r="G939" s="245"/>
      <c r="H939" s="248">
        <v>0.155</v>
      </c>
      <c r="I939" s="249"/>
      <c r="J939" s="245"/>
      <c r="K939" s="245"/>
      <c r="L939" s="250"/>
      <c r="M939" s="251"/>
      <c r="N939" s="252"/>
      <c r="O939" s="252"/>
      <c r="P939" s="252"/>
      <c r="Q939" s="252"/>
      <c r="R939" s="252"/>
      <c r="S939" s="252"/>
      <c r="T939" s="253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54" t="s">
        <v>198</v>
      </c>
      <c r="AU939" s="254" t="s">
        <v>82</v>
      </c>
      <c r="AV939" s="14" t="s">
        <v>82</v>
      </c>
      <c r="AW939" s="14" t="s">
        <v>35</v>
      </c>
      <c r="AX939" s="14" t="s">
        <v>73</v>
      </c>
      <c r="AY939" s="254" t="s">
        <v>188</v>
      </c>
    </row>
    <row r="940" s="15" customFormat="1">
      <c r="A940" s="15"/>
      <c r="B940" s="255"/>
      <c r="C940" s="256"/>
      <c r="D940" s="235" t="s">
        <v>198</v>
      </c>
      <c r="E940" s="257" t="s">
        <v>19</v>
      </c>
      <c r="F940" s="258" t="s">
        <v>229</v>
      </c>
      <c r="G940" s="256"/>
      <c r="H940" s="259">
        <v>0.155</v>
      </c>
      <c r="I940" s="260"/>
      <c r="J940" s="256"/>
      <c r="K940" s="256"/>
      <c r="L940" s="261"/>
      <c r="M940" s="262"/>
      <c r="N940" s="263"/>
      <c r="O940" s="263"/>
      <c r="P940" s="263"/>
      <c r="Q940" s="263"/>
      <c r="R940" s="263"/>
      <c r="S940" s="263"/>
      <c r="T940" s="264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T940" s="265" t="s">
        <v>198</v>
      </c>
      <c r="AU940" s="265" t="s">
        <v>82</v>
      </c>
      <c r="AV940" s="15" t="s">
        <v>135</v>
      </c>
      <c r="AW940" s="15" t="s">
        <v>35</v>
      </c>
      <c r="AX940" s="15" t="s">
        <v>80</v>
      </c>
      <c r="AY940" s="265" t="s">
        <v>188</v>
      </c>
    </row>
    <row r="941" s="2" customFormat="1" ht="24.15" customHeight="1">
      <c r="A941" s="40"/>
      <c r="B941" s="41"/>
      <c r="C941" s="215" t="s">
        <v>1430</v>
      </c>
      <c r="D941" s="215" t="s">
        <v>190</v>
      </c>
      <c r="E941" s="216" t="s">
        <v>1858</v>
      </c>
      <c r="F941" s="217" t="s">
        <v>1859</v>
      </c>
      <c r="G941" s="218" t="s">
        <v>460</v>
      </c>
      <c r="H941" s="266"/>
      <c r="I941" s="220"/>
      <c r="J941" s="221">
        <f>ROUND(I941*H941,2)</f>
        <v>0</v>
      </c>
      <c r="K941" s="217" t="s">
        <v>194</v>
      </c>
      <c r="L941" s="46"/>
      <c r="M941" s="222" t="s">
        <v>19</v>
      </c>
      <c r="N941" s="223" t="s">
        <v>44</v>
      </c>
      <c r="O941" s="86"/>
      <c r="P941" s="224">
        <f>O941*H941</f>
        <v>0</v>
      </c>
      <c r="Q941" s="224">
        <v>0</v>
      </c>
      <c r="R941" s="224">
        <f>Q941*H941</f>
        <v>0</v>
      </c>
      <c r="S941" s="224">
        <v>0</v>
      </c>
      <c r="T941" s="225">
        <f>S941*H941</f>
        <v>0</v>
      </c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R941" s="226" t="s">
        <v>342</v>
      </c>
      <c r="AT941" s="226" t="s">
        <v>190</v>
      </c>
      <c r="AU941" s="226" t="s">
        <v>82</v>
      </c>
      <c r="AY941" s="19" t="s">
        <v>188</v>
      </c>
      <c r="BE941" s="227">
        <f>IF(N941="základní",J941,0)</f>
        <v>0</v>
      </c>
      <c r="BF941" s="227">
        <f>IF(N941="snížená",J941,0)</f>
        <v>0</v>
      </c>
      <c r="BG941" s="227">
        <f>IF(N941="zákl. přenesená",J941,0)</f>
        <v>0</v>
      </c>
      <c r="BH941" s="227">
        <f>IF(N941="sníž. přenesená",J941,0)</f>
        <v>0</v>
      </c>
      <c r="BI941" s="227">
        <f>IF(N941="nulová",J941,0)</f>
        <v>0</v>
      </c>
      <c r="BJ941" s="19" t="s">
        <v>80</v>
      </c>
      <c r="BK941" s="227">
        <f>ROUND(I941*H941,2)</f>
        <v>0</v>
      </c>
      <c r="BL941" s="19" t="s">
        <v>342</v>
      </c>
      <c r="BM941" s="226" t="s">
        <v>1860</v>
      </c>
    </row>
    <row r="942" s="2" customFormat="1">
      <c r="A942" s="40"/>
      <c r="B942" s="41"/>
      <c r="C942" s="42"/>
      <c r="D942" s="228" t="s">
        <v>196</v>
      </c>
      <c r="E942" s="42"/>
      <c r="F942" s="229" t="s">
        <v>1861</v>
      </c>
      <c r="G942" s="42"/>
      <c r="H942" s="42"/>
      <c r="I942" s="230"/>
      <c r="J942" s="42"/>
      <c r="K942" s="42"/>
      <c r="L942" s="46"/>
      <c r="M942" s="231"/>
      <c r="N942" s="232"/>
      <c r="O942" s="86"/>
      <c r="P942" s="86"/>
      <c r="Q942" s="86"/>
      <c r="R942" s="86"/>
      <c r="S942" s="86"/>
      <c r="T942" s="87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T942" s="19" t="s">
        <v>196</v>
      </c>
      <c r="AU942" s="19" t="s">
        <v>82</v>
      </c>
    </row>
    <row r="943" s="12" customFormat="1" ht="22.8" customHeight="1">
      <c r="A943" s="12"/>
      <c r="B943" s="199"/>
      <c r="C943" s="200"/>
      <c r="D943" s="201" t="s">
        <v>72</v>
      </c>
      <c r="E943" s="213" t="s">
        <v>1862</v>
      </c>
      <c r="F943" s="213" t="s">
        <v>1863</v>
      </c>
      <c r="G943" s="200"/>
      <c r="H943" s="200"/>
      <c r="I943" s="203"/>
      <c r="J943" s="214">
        <f>BK943</f>
        <v>0</v>
      </c>
      <c r="K943" s="200"/>
      <c r="L943" s="205"/>
      <c r="M943" s="206"/>
      <c r="N943" s="207"/>
      <c r="O943" s="207"/>
      <c r="P943" s="208">
        <f>SUM(P944:P968)</f>
        <v>0</v>
      </c>
      <c r="Q943" s="207"/>
      <c r="R943" s="208">
        <f>SUM(R944:R968)</f>
        <v>0.0057199999999999994</v>
      </c>
      <c r="S943" s="207"/>
      <c r="T943" s="209">
        <f>SUM(T944:T968)</f>
        <v>0</v>
      </c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R943" s="210" t="s">
        <v>82</v>
      </c>
      <c r="AT943" s="211" t="s">
        <v>72</v>
      </c>
      <c r="AU943" s="211" t="s">
        <v>80</v>
      </c>
      <c r="AY943" s="210" t="s">
        <v>188</v>
      </c>
      <c r="BK943" s="212">
        <f>SUM(BK944:BK968)</f>
        <v>0</v>
      </c>
    </row>
    <row r="944" s="2" customFormat="1" ht="24.15" customHeight="1">
      <c r="A944" s="40"/>
      <c r="B944" s="41"/>
      <c r="C944" s="215" t="s">
        <v>1435</v>
      </c>
      <c r="D944" s="215" t="s">
        <v>190</v>
      </c>
      <c r="E944" s="216" t="s">
        <v>1864</v>
      </c>
      <c r="F944" s="217" t="s">
        <v>1865</v>
      </c>
      <c r="G944" s="218" t="s">
        <v>1866</v>
      </c>
      <c r="H944" s="219">
        <v>1</v>
      </c>
      <c r="I944" s="220"/>
      <c r="J944" s="221">
        <f>ROUND(I944*H944,2)</f>
        <v>0</v>
      </c>
      <c r="K944" s="217" t="s">
        <v>452</v>
      </c>
      <c r="L944" s="46"/>
      <c r="M944" s="222" t="s">
        <v>19</v>
      </c>
      <c r="N944" s="223" t="s">
        <v>44</v>
      </c>
      <c r="O944" s="86"/>
      <c r="P944" s="224">
        <f>O944*H944</f>
        <v>0</v>
      </c>
      <c r="Q944" s="224">
        <v>0.00051999999999999995</v>
      </c>
      <c r="R944" s="224">
        <f>Q944*H944</f>
        <v>0.00051999999999999995</v>
      </c>
      <c r="S944" s="224">
        <v>0</v>
      </c>
      <c r="T944" s="225">
        <f>S944*H944</f>
        <v>0</v>
      </c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R944" s="226" t="s">
        <v>342</v>
      </c>
      <c r="AT944" s="226" t="s">
        <v>190</v>
      </c>
      <c r="AU944" s="226" t="s">
        <v>82</v>
      </c>
      <c r="AY944" s="19" t="s">
        <v>188</v>
      </c>
      <c r="BE944" s="227">
        <f>IF(N944="základní",J944,0)</f>
        <v>0</v>
      </c>
      <c r="BF944" s="227">
        <f>IF(N944="snížená",J944,0)</f>
        <v>0</v>
      </c>
      <c r="BG944" s="227">
        <f>IF(N944="zákl. přenesená",J944,0)</f>
        <v>0</v>
      </c>
      <c r="BH944" s="227">
        <f>IF(N944="sníž. přenesená",J944,0)</f>
        <v>0</v>
      </c>
      <c r="BI944" s="227">
        <f>IF(N944="nulová",J944,0)</f>
        <v>0</v>
      </c>
      <c r="BJ944" s="19" t="s">
        <v>80</v>
      </c>
      <c r="BK944" s="227">
        <f>ROUND(I944*H944,2)</f>
        <v>0</v>
      </c>
      <c r="BL944" s="19" t="s">
        <v>342</v>
      </c>
      <c r="BM944" s="226" t="s">
        <v>1867</v>
      </c>
    </row>
    <row r="945" s="13" customFormat="1">
      <c r="A945" s="13"/>
      <c r="B945" s="233"/>
      <c r="C945" s="234"/>
      <c r="D945" s="235" t="s">
        <v>198</v>
      </c>
      <c r="E945" s="236" t="s">
        <v>19</v>
      </c>
      <c r="F945" s="237" t="s">
        <v>1868</v>
      </c>
      <c r="G945" s="234"/>
      <c r="H945" s="236" t="s">
        <v>19</v>
      </c>
      <c r="I945" s="238"/>
      <c r="J945" s="234"/>
      <c r="K945" s="234"/>
      <c r="L945" s="239"/>
      <c r="M945" s="240"/>
      <c r="N945" s="241"/>
      <c r="O945" s="241"/>
      <c r="P945" s="241"/>
      <c r="Q945" s="241"/>
      <c r="R945" s="241"/>
      <c r="S945" s="241"/>
      <c r="T945" s="242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43" t="s">
        <v>198</v>
      </c>
      <c r="AU945" s="243" t="s">
        <v>82</v>
      </c>
      <c r="AV945" s="13" t="s">
        <v>80</v>
      </c>
      <c r="AW945" s="13" t="s">
        <v>35</v>
      </c>
      <c r="AX945" s="13" t="s">
        <v>73</v>
      </c>
      <c r="AY945" s="243" t="s">
        <v>188</v>
      </c>
    </row>
    <row r="946" s="14" customFormat="1">
      <c r="A946" s="14"/>
      <c r="B946" s="244"/>
      <c r="C946" s="245"/>
      <c r="D946" s="235" t="s">
        <v>198</v>
      </c>
      <c r="E946" s="246" t="s">
        <v>19</v>
      </c>
      <c r="F946" s="247" t="s">
        <v>80</v>
      </c>
      <c r="G946" s="245"/>
      <c r="H946" s="248">
        <v>1</v>
      </c>
      <c r="I946" s="249"/>
      <c r="J946" s="245"/>
      <c r="K946" s="245"/>
      <c r="L946" s="250"/>
      <c r="M946" s="251"/>
      <c r="N946" s="252"/>
      <c r="O946" s="252"/>
      <c r="P946" s="252"/>
      <c r="Q946" s="252"/>
      <c r="R946" s="252"/>
      <c r="S946" s="252"/>
      <c r="T946" s="253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54" t="s">
        <v>198</v>
      </c>
      <c r="AU946" s="254" t="s">
        <v>82</v>
      </c>
      <c r="AV946" s="14" t="s">
        <v>82</v>
      </c>
      <c r="AW946" s="14" t="s">
        <v>35</v>
      </c>
      <c r="AX946" s="14" t="s">
        <v>73</v>
      </c>
      <c r="AY946" s="254" t="s">
        <v>188</v>
      </c>
    </row>
    <row r="947" s="15" customFormat="1">
      <c r="A947" s="15"/>
      <c r="B947" s="255"/>
      <c r="C947" s="256"/>
      <c r="D947" s="235" t="s">
        <v>198</v>
      </c>
      <c r="E947" s="257" t="s">
        <v>19</v>
      </c>
      <c r="F947" s="258" t="s">
        <v>229</v>
      </c>
      <c r="G947" s="256"/>
      <c r="H947" s="259">
        <v>1</v>
      </c>
      <c r="I947" s="260"/>
      <c r="J947" s="256"/>
      <c r="K947" s="256"/>
      <c r="L947" s="261"/>
      <c r="M947" s="262"/>
      <c r="N947" s="263"/>
      <c r="O947" s="263"/>
      <c r="P947" s="263"/>
      <c r="Q947" s="263"/>
      <c r="R947" s="263"/>
      <c r="S947" s="263"/>
      <c r="T947" s="264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T947" s="265" t="s">
        <v>198</v>
      </c>
      <c r="AU947" s="265" t="s">
        <v>82</v>
      </c>
      <c r="AV947" s="15" t="s">
        <v>135</v>
      </c>
      <c r="AW947" s="15" t="s">
        <v>35</v>
      </c>
      <c r="AX947" s="15" t="s">
        <v>80</v>
      </c>
      <c r="AY947" s="265" t="s">
        <v>188</v>
      </c>
    </row>
    <row r="948" s="2" customFormat="1" ht="16.5" customHeight="1">
      <c r="A948" s="40"/>
      <c r="B948" s="41"/>
      <c r="C948" s="215" t="s">
        <v>1442</v>
      </c>
      <c r="D948" s="215" t="s">
        <v>190</v>
      </c>
      <c r="E948" s="216" t="s">
        <v>1869</v>
      </c>
      <c r="F948" s="217" t="s">
        <v>1870</v>
      </c>
      <c r="G948" s="218" t="s">
        <v>1866</v>
      </c>
      <c r="H948" s="219">
        <v>1</v>
      </c>
      <c r="I948" s="220"/>
      <c r="J948" s="221">
        <f>ROUND(I948*H948,2)</f>
        <v>0</v>
      </c>
      <c r="K948" s="217" t="s">
        <v>452</v>
      </c>
      <c r="L948" s="46"/>
      <c r="M948" s="222" t="s">
        <v>19</v>
      </c>
      <c r="N948" s="223" t="s">
        <v>44</v>
      </c>
      <c r="O948" s="86"/>
      <c r="P948" s="224">
        <f>O948*H948</f>
        <v>0</v>
      </c>
      <c r="Q948" s="224">
        <v>0.00051999999999999995</v>
      </c>
      <c r="R948" s="224">
        <f>Q948*H948</f>
        <v>0.00051999999999999995</v>
      </c>
      <c r="S948" s="224">
        <v>0</v>
      </c>
      <c r="T948" s="225">
        <f>S948*H948</f>
        <v>0</v>
      </c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R948" s="226" t="s">
        <v>342</v>
      </c>
      <c r="AT948" s="226" t="s">
        <v>190</v>
      </c>
      <c r="AU948" s="226" t="s">
        <v>82</v>
      </c>
      <c r="AY948" s="19" t="s">
        <v>188</v>
      </c>
      <c r="BE948" s="227">
        <f>IF(N948="základní",J948,0)</f>
        <v>0</v>
      </c>
      <c r="BF948" s="227">
        <f>IF(N948="snížená",J948,0)</f>
        <v>0</v>
      </c>
      <c r="BG948" s="227">
        <f>IF(N948="zákl. přenesená",J948,0)</f>
        <v>0</v>
      </c>
      <c r="BH948" s="227">
        <f>IF(N948="sníž. přenesená",J948,0)</f>
        <v>0</v>
      </c>
      <c r="BI948" s="227">
        <f>IF(N948="nulová",J948,0)</f>
        <v>0</v>
      </c>
      <c r="BJ948" s="19" t="s">
        <v>80</v>
      </c>
      <c r="BK948" s="227">
        <f>ROUND(I948*H948,2)</f>
        <v>0</v>
      </c>
      <c r="BL948" s="19" t="s">
        <v>342</v>
      </c>
      <c r="BM948" s="226" t="s">
        <v>1871</v>
      </c>
    </row>
    <row r="949" s="13" customFormat="1">
      <c r="A949" s="13"/>
      <c r="B949" s="233"/>
      <c r="C949" s="234"/>
      <c r="D949" s="235" t="s">
        <v>198</v>
      </c>
      <c r="E949" s="236" t="s">
        <v>19</v>
      </c>
      <c r="F949" s="237" t="s">
        <v>1868</v>
      </c>
      <c r="G949" s="234"/>
      <c r="H949" s="236" t="s">
        <v>19</v>
      </c>
      <c r="I949" s="238"/>
      <c r="J949" s="234"/>
      <c r="K949" s="234"/>
      <c r="L949" s="239"/>
      <c r="M949" s="240"/>
      <c r="N949" s="241"/>
      <c r="O949" s="241"/>
      <c r="P949" s="241"/>
      <c r="Q949" s="241"/>
      <c r="R949" s="241"/>
      <c r="S949" s="241"/>
      <c r="T949" s="242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43" t="s">
        <v>198</v>
      </c>
      <c r="AU949" s="243" t="s">
        <v>82</v>
      </c>
      <c r="AV949" s="13" t="s">
        <v>80</v>
      </c>
      <c r="AW949" s="13" t="s">
        <v>35</v>
      </c>
      <c r="AX949" s="13" t="s">
        <v>73</v>
      </c>
      <c r="AY949" s="243" t="s">
        <v>188</v>
      </c>
    </row>
    <row r="950" s="14" customFormat="1">
      <c r="A950" s="14"/>
      <c r="B950" s="244"/>
      <c r="C950" s="245"/>
      <c r="D950" s="235" t="s">
        <v>198</v>
      </c>
      <c r="E950" s="246" t="s">
        <v>19</v>
      </c>
      <c r="F950" s="247" t="s">
        <v>80</v>
      </c>
      <c r="G950" s="245"/>
      <c r="H950" s="248">
        <v>1</v>
      </c>
      <c r="I950" s="249"/>
      <c r="J950" s="245"/>
      <c r="K950" s="245"/>
      <c r="L950" s="250"/>
      <c r="M950" s="251"/>
      <c r="N950" s="252"/>
      <c r="O950" s="252"/>
      <c r="P950" s="252"/>
      <c r="Q950" s="252"/>
      <c r="R950" s="252"/>
      <c r="S950" s="252"/>
      <c r="T950" s="253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54" t="s">
        <v>198</v>
      </c>
      <c r="AU950" s="254" t="s">
        <v>82</v>
      </c>
      <c r="AV950" s="14" t="s">
        <v>82</v>
      </c>
      <c r="AW950" s="14" t="s">
        <v>35</v>
      </c>
      <c r="AX950" s="14" t="s">
        <v>73</v>
      </c>
      <c r="AY950" s="254" t="s">
        <v>188</v>
      </c>
    </row>
    <row r="951" s="15" customFormat="1">
      <c r="A951" s="15"/>
      <c r="B951" s="255"/>
      <c r="C951" s="256"/>
      <c r="D951" s="235" t="s">
        <v>198</v>
      </c>
      <c r="E951" s="257" t="s">
        <v>19</v>
      </c>
      <c r="F951" s="258" t="s">
        <v>229</v>
      </c>
      <c r="G951" s="256"/>
      <c r="H951" s="259">
        <v>1</v>
      </c>
      <c r="I951" s="260"/>
      <c r="J951" s="256"/>
      <c r="K951" s="256"/>
      <c r="L951" s="261"/>
      <c r="M951" s="262"/>
      <c r="N951" s="263"/>
      <c r="O951" s="263"/>
      <c r="P951" s="263"/>
      <c r="Q951" s="263"/>
      <c r="R951" s="263"/>
      <c r="S951" s="263"/>
      <c r="T951" s="264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T951" s="265" t="s">
        <v>198</v>
      </c>
      <c r="AU951" s="265" t="s">
        <v>82</v>
      </c>
      <c r="AV951" s="15" t="s">
        <v>135</v>
      </c>
      <c r="AW951" s="15" t="s">
        <v>35</v>
      </c>
      <c r="AX951" s="15" t="s">
        <v>80</v>
      </c>
      <c r="AY951" s="265" t="s">
        <v>188</v>
      </c>
    </row>
    <row r="952" s="2" customFormat="1" ht="16.5" customHeight="1">
      <c r="A952" s="40"/>
      <c r="B952" s="41"/>
      <c r="C952" s="215" t="s">
        <v>1449</v>
      </c>
      <c r="D952" s="215" t="s">
        <v>190</v>
      </c>
      <c r="E952" s="216" t="s">
        <v>1872</v>
      </c>
      <c r="F952" s="217" t="s">
        <v>1873</v>
      </c>
      <c r="G952" s="218" t="s">
        <v>1866</v>
      </c>
      <c r="H952" s="219">
        <v>3</v>
      </c>
      <c r="I952" s="220"/>
      <c r="J952" s="221">
        <f>ROUND(I952*H952,2)</f>
        <v>0</v>
      </c>
      <c r="K952" s="217" t="s">
        <v>194</v>
      </c>
      <c r="L952" s="46"/>
      <c r="M952" s="222" t="s">
        <v>19</v>
      </c>
      <c r="N952" s="223" t="s">
        <v>44</v>
      </c>
      <c r="O952" s="86"/>
      <c r="P952" s="224">
        <f>O952*H952</f>
        <v>0</v>
      </c>
      <c r="Q952" s="224">
        <v>0.00051999999999999995</v>
      </c>
      <c r="R952" s="224">
        <f>Q952*H952</f>
        <v>0.0015599999999999998</v>
      </c>
      <c r="S952" s="224">
        <v>0</v>
      </c>
      <c r="T952" s="225">
        <f>S952*H952</f>
        <v>0</v>
      </c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R952" s="226" t="s">
        <v>342</v>
      </c>
      <c r="AT952" s="226" t="s">
        <v>190</v>
      </c>
      <c r="AU952" s="226" t="s">
        <v>82</v>
      </c>
      <c r="AY952" s="19" t="s">
        <v>188</v>
      </c>
      <c r="BE952" s="227">
        <f>IF(N952="základní",J952,0)</f>
        <v>0</v>
      </c>
      <c r="BF952" s="227">
        <f>IF(N952="snížená",J952,0)</f>
        <v>0</v>
      </c>
      <c r="BG952" s="227">
        <f>IF(N952="zákl. přenesená",J952,0)</f>
        <v>0</v>
      </c>
      <c r="BH952" s="227">
        <f>IF(N952="sníž. přenesená",J952,0)</f>
        <v>0</v>
      </c>
      <c r="BI952" s="227">
        <f>IF(N952="nulová",J952,0)</f>
        <v>0</v>
      </c>
      <c r="BJ952" s="19" t="s">
        <v>80</v>
      </c>
      <c r="BK952" s="227">
        <f>ROUND(I952*H952,2)</f>
        <v>0</v>
      </c>
      <c r="BL952" s="19" t="s">
        <v>342</v>
      </c>
      <c r="BM952" s="226" t="s">
        <v>1874</v>
      </c>
    </row>
    <row r="953" s="2" customFormat="1">
      <c r="A953" s="40"/>
      <c r="B953" s="41"/>
      <c r="C953" s="42"/>
      <c r="D953" s="228" t="s">
        <v>196</v>
      </c>
      <c r="E953" s="42"/>
      <c r="F953" s="229" t="s">
        <v>1875</v>
      </c>
      <c r="G953" s="42"/>
      <c r="H953" s="42"/>
      <c r="I953" s="230"/>
      <c r="J953" s="42"/>
      <c r="K953" s="42"/>
      <c r="L953" s="46"/>
      <c r="M953" s="231"/>
      <c r="N953" s="232"/>
      <c r="O953" s="86"/>
      <c r="P953" s="86"/>
      <c r="Q953" s="86"/>
      <c r="R953" s="86"/>
      <c r="S953" s="86"/>
      <c r="T953" s="87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T953" s="19" t="s">
        <v>196</v>
      </c>
      <c r="AU953" s="19" t="s">
        <v>82</v>
      </c>
    </row>
    <row r="954" s="13" customFormat="1">
      <c r="A954" s="13"/>
      <c r="B954" s="233"/>
      <c r="C954" s="234"/>
      <c r="D954" s="235" t="s">
        <v>198</v>
      </c>
      <c r="E954" s="236" t="s">
        <v>19</v>
      </c>
      <c r="F954" s="237" t="s">
        <v>1868</v>
      </c>
      <c r="G954" s="234"/>
      <c r="H954" s="236" t="s">
        <v>19</v>
      </c>
      <c r="I954" s="238"/>
      <c r="J954" s="234"/>
      <c r="K954" s="234"/>
      <c r="L954" s="239"/>
      <c r="M954" s="240"/>
      <c r="N954" s="241"/>
      <c r="O954" s="241"/>
      <c r="P954" s="241"/>
      <c r="Q954" s="241"/>
      <c r="R954" s="241"/>
      <c r="S954" s="241"/>
      <c r="T954" s="242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43" t="s">
        <v>198</v>
      </c>
      <c r="AU954" s="243" t="s">
        <v>82</v>
      </c>
      <c r="AV954" s="13" t="s">
        <v>80</v>
      </c>
      <c r="AW954" s="13" t="s">
        <v>35</v>
      </c>
      <c r="AX954" s="13" t="s">
        <v>73</v>
      </c>
      <c r="AY954" s="243" t="s">
        <v>188</v>
      </c>
    </row>
    <row r="955" s="14" customFormat="1">
      <c r="A955" s="14"/>
      <c r="B955" s="244"/>
      <c r="C955" s="245"/>
      <c r="D955" s="235" t="s">
        <v>198</v>
      </c>
      <c r="E955" s="246" t="s">
        <v>19</v>
      </c>
      <c r="F955" s="247" t="s">
        <v>129</v>
      </c>
      <c r="G955" s="245"/>
      <c r="H955" s="248">
        <v>3</v>
      </c>
      <c r="I955" s="249"/>
      <c r="J955" s="245"/>
      <c r="K955" s="245"/>
      <c r="L955" s="250"/>
      <c r="M955" s="251"/>
      <c r="N955" s="252"/>
      <c r="O955" s="252"/>
      <c r="P955" s="252"/>
      <c r="Q955" s="252"/>
      <c r="R955" s="252"/>
      <c r="S955" s="252"/>
      <c r="T955" s="253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54" t="s">
        <v>198</v>
      </c>
      <c r="AU955" s="254" t="s">
        <v>82</v>
      </c>
      <c r="AV955" s="14" t="s">
        <v>82</v>
      </c>
      <c r="AW955" s="14" t="s">
        <v>35</v>
      </c>
      <c r="AX955" s="14" t="s">
        <v>73</v>
      </c>
      <c r="AY955" s="254" t="s">
        <v>188</v>
      </c>
    </row>
    <row r="956" s="15" customFormat="1">
      <c r="A956" s="15"/>
      <c r="B956" s="255"/>
      <c r="C956" s="256"/>
      <c r="D956" s="235" t="s">
        <v>198</v>
      </c>
      <c r="E956" s="257" t="s">
        <v>19</v>
      </c>
      <c r="F956" s="258" t="s">
        <v>229</v>
      </c>
      <c r="G956" s="256"/>
      <c r="H956" s="259">
        <v>3</v>
      </c>
      <c r="I956" s="260"/>
      <c r="J956" s="256"/>
      <c r="K956" s="256"/>
      <c r="L956" s="261"/>
      <c r="M956" s="262"/>
      <c r="N956" s="263"/>
      <c r="O956" s="263"/>
      <c r="P956" s="263"/>
      <c r="Q956" s="263"/>
      <c r="R956" s="263"/>
      <c r="S956" s="263"/>
      <c r="T956" s="264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T956" s="265" t="s">
        <v>198</v>
      </c>
      <c r="AU956" s="265" t="s">
        <v>82</v>
      </c>
      <c r="AV956" s="15" t="s">
        <v>135</v>
      </c>
      <c r="AW956" s="15" t="s">
        <v>35</v>
      </c>
      <c r="AX956" s="15" t="s">
        <v>80</v>
      </c>
      <c r="AY956" s="265" t="s">
        <v>188</v>
      </c>
    </row>
    <row r="957" s="2" customFormat="1" ht="16.5" customHeight="1">
      <c r="A957" s="40"/>
      <c r="B957" s="41"/>
      <c r="C957" s="215" t="s">
        <v>1454</v>
      </c>
      <c r="D957" s="215" t="s">
        <v>190</v>
      </c>
      <c r="E957" s="216" t="s">
        <v>1876</v>
      </c>
      <c r="F957" s="217" t="s">
        <v>1877</v>
      </c>
      <c r="G957" s="218" t="s">
        <v>1866</v>
      </c>
      <c r="H957" s="219">
        <v>3</v>
      </c>
      <c r="I957" s="220"/>
      <c r="J957" s="221">
        <f>ROUND(I957*H957,2)</f>
        <v>0</v>
      </c>
      <c r="K957" s="217" t="s">
        <v>194</v>
      </c>
      <c r="L957" s="46"/>
      <c r="M957" s="222" t="s">
        <v>19</v>
      </c>
      <c r="N957" s="223" t="s">
        <v>44</v>
      </c>
      <c r="O957" s="86"/>
      <c r="P957" s="224">
        <f>O957*H957</f>
        <v>0</v>
      </c>
      <c r="Q957" s="224">
        <v>0.00051999999999999995</v>
      </c>
      <c r="R957" s="224">
        <f>Q957*H957</f>
        <v>0.0015599999999999998</v>
      </c>
      <c r="S957" s="224">
        <v>0</v>
      </c>
      <c r="T957" s="225">
        <f>S957*H957</f>
        <v>0</v>
      </c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R957" s="226" t="s">
        <v>342</v>
      </c>
      <c r="AT957" s="226" t="s">
        <v>190</v>
      </c>
      <c r="AU957" s="226" t="s">
        <v>82</v>
      </c>
      <c r="AY957" s="19" t="s">
        <v>188</v>
      </c>
      <c r="BE957" s="227">
        <f>IF(N957="základní",J957,0)</f>
        <v>0</v>
      </c>
      <c r="BF957" s="227">
        <f>IF(N957="snížená",J957,0)</f>
        <v>0</v>
      </c>
      <c r="BG957" s="227">
        <f>IF(N957="zákl. přenesená",J957,0)</f>
        <v>0</v>
      </c>
      <c r="BH957" s="227">
        <f>IF(N957="sníž. přenesená",J957,0)</f>
        <v>0</v>
      </c>
      <c r="BI957" s="227">
        <f>IF(N957="nulová",J957,0)</f>
        <v>0</v>
      </c>
      <c r="BJ957" s="19" t="s">
        <v>80</v>
      </c>
      <c r="BK957" s="227">
        <f>ROUND(I957*H957,2)</f>
        <v>0</v>
      </c>
      <c r="BL957" s="19" t="s">
        <v>342</v>
      </c>
      <c r="BM957" s="226" t="s">
        <v>1878</v>
      </c>
    </row>
    <row r="958" s="2" customFormat="1">
      <c r="A958" s="40"/>
      <c r="B958" s="41"/>
      <c r="C958" s="42"/>
      <c r="D958" s="228" t="s">
        <v>196</v>
      </c>
      <c r="E958" s="42"/>
      <c r="F958" s="229" t="s">
        <v>1879</v>
      </c>
      <c r="G958" s="42"/>
      <c r="H958" s="42"/>
      <c r="I958" s="230"/>
      <c r="J958" s="42"/>
      <c r="K958" s="42"/>
      <c r="L958" s="46"/>
      <c r="M958" s="231"/>
      <c r="N958" s="232"/>
      <c r="O958" s="86"/>
      <c r="P958" s="86"/>
      <c r="Q958" s="86"/>
      <c r="R958" s="86"/>
      <c r="S958" s="86"/>
      <c r="T958" s="87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T958" s="19" t="s">
        <v>196</v>
      </c>
      <c r="AU958" s="19" t="s">
        <v>82</v>
      </c>
    </row>
    <row r="959" s="13" customFormat="1">
      <c r="A959" s="13"/>
      <c r="B959" s="233"/>
      <c r="C959" s="234"/>
      <c r="D959" s="235" t="s">
        <v>198</v>
      </c>
      <c r="E959" s="236" t="s">
        <v>19</v>
      </c>
      <c r="F959" s="237" t="s">
        <v>1868</v>
      </c>
      <c r="G959" s="234"/>
      <c r="H959" s="236" t="s">
        <v>19</v>
      </c>
      <c r="I959" s="238"/>
      <c r="J959" s="234"/>
      <c r="K959" s="234"/>
      <c r="L959" s="239"/>
      <c r="M959" s="240"/>
      <c r="N959" s="241"/>
      <c r="O959" s="241"/>
      <c r="P959" s="241"/>
      <c r="Q959" s="241"/>
      <c r="R959" s="241"/>
      <c r="S959" s="241"/>
      <c r="T959" s="242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43" t="s">
        <v>198</v>
      </c>
      <c r="AU959" s="243" t="s">
        <v>82</v>
      </c>
      <c r="AV959" s="13" t="s">
        <v>80</v>
      </c>
      <c r="AW959" s="13" t="s">
        <v>35</v>
      </c>
      <c r="AX959" s="13" t="s">
        <v>73</v>
      </c>
      <c r="AY959" s="243" t="s">
        <v>188</v>
      </c>
    </row>
    <row r="960" s="14" customFormat="1">
      <c r="A960" s="14"/>
      <c r="B960" s="244"/>
      <c r="C960" s="245"/>
      <c r="D960" s="235" t="s">
        <v>198</v>
      </c>
      <c r="E960" s="246" t="s">
        <v>19</v>
      </c>
      <c r="F960" s="247" t="s">
        <v>129</v>
      </c>
      <c r="G960" s="245"/>
      <c r="H960" s="248">
        <v>3</v>
      </c>
      <c r="I960" s="249"/>
      <c r="J960" s="245"/>
      <c r="K960" s="245"/>
      <c r="L960" s="250"/>
      <c r="M960" s="251"/>
      <c r="N960" s="252"/>
      <c r="O960" s="252"/>
      <c r="P960" s="252"/>
      <c r="Q960" s="252"/>
      <c r="R960" s="252"/>
      <c r="S960" s="252"/>
      <c r="T960" s="253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54" t="s">
        <v>198</v>
      </c>
      <c r="AU960" s="254" t="s">
        <v>82</v>
      </c>
      <c r="AV960" s="14" t="s">
        <v>82</v>
      </c>
      <c r="AW960" s="14" t="s">
        <v>35</v>
      </c>
      <c r="AX960" s="14" t="s">
        <v>73</v>
      </c>
      <c r="AY960" s="254" t="s">
        <v>188</v>
      </c>
    </row>
    <row r="961" s="15" customFormat="1">
      <c r="A961" s="15"/>
      <c r="B961" s="255"/>
      <c r="C961" s="256"/>
      <c r="D961" s="235" t="s">
        <v>198</v>
      </c>
      <c r="E961" s="257" t="s">
        <v>19</v>
      </c>
      <c r="F961" s="258" t="s">
        <v>229</v>
      </c>
      <c r="G961" s="256"/>
      <c r="H961" s="259">
        <v>3</v>
      </c>
      <c r="I961" s="260"/>
      <c r="J961" s="256"/>
      <c r="K961" s="256"/>
      <c r="L961" s="261"/>
      <c r="M961" s="262"/>
      <c r="N961" s="263"/>
      <c r="O961" s="263"/>
      <c r="P961" s="263"/>
      <c r="Q961" s="263"/>
      <c r="R961" s="263"/>
      <c r="S961" s="263"/>
      <c r="T961" s="264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T961" s="265" t="s">
        <v>198</v>
      </c>
      <c r="AU961" s="265" t="s">
        <v>82</v>
      </c>
      <c r="AV961" s="15" t="s">
        <v>135</v>
      </c>
      <c r="AW961" s="15" t="s">
        <v>35</v>
      </c>
      <c r="AX961" s="15" t="s">
        <v>80</v>
      </c>
      <c r="AY961" s="265" t="s">
        <v>188</v>
      </c>
    </row>
    <row r="962" s="2" customFormat="1" ht="16.5" customHeight="1">
      <c r="A962" s="40"/>
      <c r="B962" s="41"/>
      <c r="C962" s="215" t="s">
        <v>1458</v>
      </c>
      <c r="D962" s="215" t="s">
        <v>190</v>
      </c>
      <c r="E962" s="216" t="s">
        <v>1880</v>
      </c>
      <c r="F962" s="217" t="s">
        <v>1881</v>
      </c>
      <c r="G962" s="218" t="s">
        <v>1866</v>
      </c>
      <c r="H962" s="219">
        <v>3</v>
      </c>
      <c r="I962" s="220"/>
      <c r="J962" s="221">
        <f>ROUND(I962*H962,2)</f>
        <v>0</v>
      </c>
      <c r="K962" s="217" t="s">
        <v>194</v>
      </c>
      <c r="L962" s="46"/>
      <c r="M962" s="222" t="s">
        <v>19</v>
      </c>
      <c r="N962" s="223" t="s">
        <v>44</v>
      </c>
      <c r="O962" s="86"/>
      <c r="P962" s="224">
        <f>O962*H962</f>
        <v>0</v>
      </c>
      <c r="Q962" s="224">
        <v>0.00051999999999999995</v>
      </c>
      <c r="R962" s="224">
        <f>Q962*H962</f>
        <v>0.0015599999999999998</v>
      </c>
      <c r="S962" s="224">
        <v>0</v>
      </c>
      <c r="T962" s="225">
        <f>S962*H962</f>
        <v>0</v>
      </c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R962" s="226" t="s">
        <v>342</v>
      </c>
      <c r="AT962" s="226" t="s">
        <v>190</v>
      </c>
      <c r="AU962" s="226" t="s">
        <v>82</v>
      </c>
      <c r="AY962" s="19" t="s">
        <v>188</v>
      </c>
      <c r="BE962" s="227">
        <f>IF(N962="základní",J962,0)</f>
        <v>0</v>
      </c>
      <c r="BF962" s="227">
        <f>IF(N962="snížená",J962,0)</f>
        <v>0</v>
      </c>
      <c r="BG962" s="227">
        <f>IF(N962="zákl. přenesená",J962,0)</f>
        <v>0</v>
      </c>
      <c r="BH962" s="227">
        <f>IF(N962="sníž. přenesená",J962,0)</f>
        <v>0</v>
      </c>
      <c r="BI962" s="227">
        <f>IF(N962="nulová",J962,0)</f>
        <v>0</v>
      </c>
      <c r="BJ962" s="19" t="s">
        <v>80</v>
      </c>
      <c r="BK962" s="227">
        <f>ROUND(I962*H962,2)</f>
        <v>0</v>
      </c>
      <c r="BL962" s="19" t="s">
        <v>342</v>
      </c>
      <c r="BM962" s="226" t="s">
        <v>1882</v>
      </c>
    </row>
    <row r="963" s="2" customFormat="1">
      <c r="A963" s="40"/>
      <c r="B963" s="41"/>
      <c r="C963" s="42"/>
      <c r="D963" s="228" t="s">
        <v>196</v>
      </c>
      <c r="E963" s="42"/>
      <c r="F963" s="229" t="s">
        <v>1883</v>
      </c>
      <c r="G963" s="42"/>
      <c r="H963" s="42"/>
      <c r="I963" s="230"/>
      <c r="J963" s="42"/>
      <c r="K963" s="42"/>
      <c r="L963" s="46"/>
      <c r="M963" s="231"/>
      <c r="N963" s="232"/>
      <c r="O963" s="86"/>
      <c r="P963" s="86"/>
      <c r="Q963" s="86"/>
      <c r="R963" s="86"/>
      <c r="S963" s="86"/>
      <c r="T963" s="87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T963" s="19" t="s">
        <v>196</v>
      </c>
      <c r="AU963" s="19" t="s">
        <v>82</v>
      </c>
    </row>
    <row r="964" s="13" customFormat="1">
      <c r="A964" s="13"/>
      <c r="B964" s="233"/>
      <c r="C964" s="234"/>
      <c r="D964" s="235" t="s">
        <v>198</v>
      </c>
      <c r="E964" s="236" t="s">
        <v>19</v>
      </c>
      <c r="F964" s="237" t="s">
        <v>1868</v>
      </c>
      <c r="G964" s="234"/>
      <c r="H964" s="236" t="s">
        <v>19</v>
      </c>
      <c r="I964" s="238"/>
      <c r="J964" s="234"/>
      <c r="K964" s="234"/>
      <c r="L964" s="239"/>
      <c r="M964" s="240"/>
      <c r="N964" s="241"/>
      <c r="O964" s="241"/>
      <c r="P964" s="241"/>
      <c r="Q964" s="241"/>
      <c r="R964" s="241"/>
      <c r="S964" s="241"/>
      <c r="T964" s="242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43" t="s">
        <v>198</v>
      </c>
      <c r="AU964" s="243" t="s">
        <v>82</v>
      </c>
      <c r="AV964" s="13" t="s">
        <v>80</v>
      </c>
      <c r="AW964" s="13" t="s">
        <v>35</v>
      </c>
      <c r="AX964" s="13" t="s">
        <v>73</v>
      </c>
      <c r="AY964" s="243" t="s">
        <v>188</v>
      </c>
    </row>
    <row r="965" s="14" customFormat="1">
      <c r="A965" s="14"/>
      <c r="B965" s="244"/>
      <c r="C965" s="245"/>
      <c r="D965" s="235" t="s">
        <v>198</v>
      </c>
      <c r="E965" s="246" t="s">
        <v>19</v>
      </c>
      <c r="F965" s="247" t="s">
        <v>129</v>
      </c>
      <c r="G965" s="245"/>
      <c r="H965" s="248">
        <v>3</v>
      </c>
      <c r="I965" s="249"/>
      <c r="J965" s="245"/>
      <c r="K965" s="245"/>
      <c r="L965" s="250"/>
      <c r="M965" s="251"/>
      <c r="N965" s="252"/>
      <c r="O965" s="252"/>
      <c r="P965" s="252"/>
      <c r="Q965" s="252"/>
      <c r="R965" s="252"/>
      <c r="S965" s="252"/>
      <c r="T965" s="253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54" t="s">
        <v>198</v>
      </c>
      <c r="AU965" s="254" t="s">
        <v>82</v>
      </c>
      <c r="AV965" s="14" t="s">
        <v>82</v>
      </c>
      <c r="AW965" s="14" t="s">
        <v>35</v>
      </c>
      <c r="AX965" s="14" t="s">
        <v>73</v>
      </c>
      <c r="AY965" s="254" t="s">
        <v>188</v>
      </c>
    </row>
    <row r="966" s="15" customFormat="1">
      <c r="A966" s="15"/>
      <c r="B966" s="255"/>
      <c r="C966" s="256"/>
      <c r="D966" s="235" t="s">
        <v>198</v>
      </c>
      <c r="E966" s="257" t="s">
        <v>19</v>
      </c>
      <c r="F966" s="258" t="s">
        <v>229</v>
      </c>
      <c r="G966" s="256"/>
      <c r="H966" s="259">
        <v>3</v>
      </c>
      <c r="I966" s="260"/>
      <c r="J966" s="256"/>
      <c r="K966" s="256"/>
      <c r="L966" s="261"/>
      <c r="M966" s="262"/>
      <c r="N966" s="263"/>
      <c r="O966" s="263"/>
      <c r="P966" s="263"/>
      <c r="Q966" s="263"/>
      <c r="R966" s="263"/>
      <c r="S966" s="263"/>
      <c r="T966" s="264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T966" s="265" t="s">
        <v>198</v>
      </c>
      <c r="AU966" s="265" t="s">
        <v>82</v>
      </c>
      <c r="AV966" s="15" t="s">
        <v>135</v>
      </c>
      <c r="AW966" s="15" t="s">
        <v>35</v>
      </c>
      <c r="AX966" s="15" t="s">
        <v>80</v>
      </c>
      <c r="AY966" s="265" t="s">
        <v>188</v>
      </c>
    </row>
    <row r="967" s="2" customFormat="1" ht="24.15" customHeight="1">
      <c r="A967" s="40"/>
      <c r="B967" s="41"/>
      <c r="C967" s="215" t="s">
        <v>1462</v>
      </c>
      <c r="D967" s="215" t="s">
        <v>190</v>
      </c>
      <c r="E967" s="216" t="s">
        <v>1884</v>
      </c>
      <c r="F967" s="217" t="s">
        <v>1885</v>
      </c>
      <c r="G967" s="218" t="s">
        <v>460</v>
      </c>
      <c r="H967" s="266"/>
      <c r="I967" s="220"/>
      <c r="J967" s="221">
        <f>ROUND(I967*H967,2)</f>
        <v>0</v>
      </c>
      <c r="K967" s="217" t="s">
        <v>194</v>
      </c>
      <c r="L967" s="46"/>
      <c r="M967" s="222" t="s">
        <v>19</v>
      </c>
      <c r="N967" s="223" t="s">
        <v>44</v>
      </c>
      <c r="O967" s="86"/>
      <c r="P967" s="224">
        <f>O967*H967</f>
        <v>0</v>
      </c>
      <c r="Q967" s="224">
        <v>0</v>
      </c>
      <c r="R967" s="224">
        <f>Q967*H967</f>
        <v>0</v>
      </c>
      <c r="S967" s="224">
        <v>0</v>
      </c>
      <c r="T967" s="225">
        <f>S967*H967</f>
        <v>0</v>
      </c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R967" s="226" t="s">
        <v>342</v>
      </c>
      <c r="AT967" s="226" t="s">
        <v>190</v>
      </c>
      <c r="AU967" s="226" t="s">
        <v>82</v>
      </c>
      <c r="AY967" s="19" t="s">
        <v>188</v>
      </c>
      <c r="BE967" s="227">
        <f>IF(N967="základní",J967,0)</f>
        <v>0</v>
      </c>
      <c r="BF967" s="227">
        <f>IF(N967="snížená",J967,0)</f>
        <v>0</v>
      </c>
      <c r="BG967" s="227">
        <f>IF(N967="zákl. přenesená",J967,0)</f>
        <v>0</v>
      </c>
      <c r="BH967" s="227">
        <f>IF(N967="sníž. přenesená",J967,0)</f>
        <v>0</v>
      </c>
      <c r="BI967" s="227">
        <f>IF(N967="nulová",J967,0)</f>
        <v>0</v>
      </c>
      <c r="BJ967" s="19" t="s">
        <v>80</v>
      </c>
      <c r="BK967" s="227">
        <f>ROUND(I967*H967,2)</f>
        <v>0</v>
      </c>
      <c r="BL967" s="19" t="s">
        <v>342</v>
      </c>
      <c r="BM967" s="226" t="s">
        <v>1886</v>
      </c>
    </row>
    <row r="968" s="2" customFormat="1">
      <c r="A968" s="40"/>
      <c r="B968" s="41"/>
      <c r="C968" s="42"/>
      <c r="D968" s="228" t="s">
        <v>196</v>
      </c>
      <c r="E968" s="42"/>
      <c r="F968" s="229" t="s">
        <v>1887</v>
      </c>
      <c r="G968" s="42"/>
      <c r="H968" s="42"/>
      <c r="I968" s="230"/>
      <c r="J968" s="42"/>
      <c r="K968" s="42"/>
      <c r="L968" s="46"/>
      <c r="M968" s="231"/>
      <c r="N968" s="232"/>
      <c r="O968" s="86"/>
      <c r="P968" s="86"/>
      <c r="Q968" s="86"/>
      <c r="R968" s="86"/>
      <c r="S968" s="86"/>
      <c r="T968" s="87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T968" s="19" t="s">
        <v>196</v>
      </c>
      <c r="AU968" s="19" t="s">
        <v>82</v>
      </c>
    </row>
    <row r="969" s="12" customFormat="1" ht="22.8" customHeight="1">
      <c r="A969" s="12"/>
      <c r="B969" s="199"/>
      <c r="C969" s="200"/>
      <c r="D969" s="201" t="s">
        <v>72</v>
      </c>
      <c r="E969" s="213" t="s">
        <v>1247</v>
      </c>
      <c r="F969" s="213" t="s">
        <v>1248</v>
      </c>
      <c r="G969" s="200"/>
      <c r="H969" s="200"/>
      <c r="I969" s="203"/>
      <c r="J969" s="214">
        <f>BK969</f>
        <v>0</v>
      </c>
      <c r="K969" s="200"/>
      <c r="L969" s="205"/>
      <c r="M969" s="206"/>
      <c r="N969" s="207"/>
      <c r="O969" s="207"/>
      <c r="P969" s="208">
        <f>SUM(P970:P1226)</f>
        <v>0</v>
      </c>
      <c r="Q969" s="207"/>
      <c r="R969" s="208">
        <f>SUM(R970:R1226)</f>
        <v>17.669708359999998</v>
      </c>
      <c r="S969" s="207"/>
      <c r="T969" s="209">
        <f>SUM(T970:T1226)</f>
        <v>0</v>
      </c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R969" s="210" t="s">
        <v>82</v>
      </c>
      <c r="AT969" s="211" t="s">
        <v>72</v>
      </c>
      <c r="AU969" s="211" t="s">
        <v>80</v>
      </c>
      <c r="AY969" s="210" t="s">
        <v>188</v>
      </c>
      <c r="BK969" s="212">
        <f>SUM(BK970:BK1226)</f>
        <v>0</v>
      </c>
    </row>
    <row r="970" s="2" customFormat="1" ht="33" customHeight="1">
      <c r="A970" s="40"/>
      <c r="B970" s="41"/>
      <c r="C970" s="215" t="s">
        <v>1466</v>
      </c>
      <c r="D970" s="215" t="s">
        <v>190</v>
      </c>
      <c r="E970" s="216" t="s">
        <v>1888</v>
      </c>
      <c r="F970" s="217" t="s">
        <v>1889</v>
      </c>
      <c r="G970" s="218" t="s">
        <v>243</v>
      </c>
      <c r="H970" s="219">
        <v>64.132000000000005</v>
      </c>
      <c r="I970" s="220"/>
      <c r="J970" s="221">
        <f>ROUND(I970*H970,2)</f>
        <v>0</v>
      </c>
      <c r="K970" s="217" t="s">
        <v>194</v>
      </c>
      <c r="L970" s="46"/>
      <c r="M970" s="222" t="s">
        <v>19</v>
      </c>
      <c r="N970" s="223" t="s">
        <v>44</v>
      </c>
      <c r="O970" s="86"/>
      <c r="P970" s="224">
        <f>O970*H970</f>
        <v>0</v>
      </c>
      <c r="Q970" s="224">
        <v>0.02681</v>
      </c>
      <c r="R970" s="224">
        <f>Q970*H970</f>
        <v>1.7193789200000003</v>
      </c>
      <c r="S970" s="224">
        <v>0</v>
      </c>
      <c r="T970" s="225">
        <f>S970*H970</f>
        <v>0</v>
      </c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R970" s="226" t="s">
        <v>342</v>
      </c>
      <c r="AT970" s="226" t="s">
        <v>190</v>
      </c>
      <c r="AU970" s="226" t="s">
        <v>82</v>
      </c>
      <c r="AY970" s="19" t="s">
        <v>188</v>
      </c>
      <c r="BE970" s="227">
        <f>IF(N970="základní",J970,0)</f>
        <v>0</v>
      </c>
      <c r="BF970" s="227">
        <f>IF(N970="snížená",J970,0)</f>
        <v>0</v>
      </c>
      <c r="BG970" s="227">
        <f>IF(N970="zákl. přenesená",J970,0)</f>
        <v>0</v>
      </c>
      <c r="BH970" s="227">
        <f>IF(N970="sníž. přenesená",J970,0)</f>
        <v>0</v>
      </c>
      <c r="BI970" s="227">
        <f>IF(N970="nulová",J970,0)</f>
        <v>0</v>
      </c>
      <c r="BJ970" s="19" t="s">
        <v>80</v>
      </c>
      <c r="BK970" s="227">
        <f>ROUND(I970*H970,2)</f>
        <v>0</v>
      </c>
      <c r="BL970" s="19" t="s">
        <v>342</v>
      </c>
      <c r="BM970" s="226" t="s">
        <v>1890</v>
      </c>
    </row>
    <row r="971" s="2" customFormat="1">
      <c r="A971" s="40"/>
      <c r="B971" s="41"/>
      <c r="C971" s="42"/>
      <c r="D971" s="228" t="s">
        <v>196</v>
      </c>
      <c r="E971" s="42"/>
      <c r="F971" s="229" t="s">
        <v>1891</v>
      </c>
      <c r="G971" s="42"/>
      <c r="H971" s="42"/>
      <c r="I971" s="230"/>
      <c r="J971" s="42"/>
      <c r="K971" s="42"/>
      <c r="L971" s="46"/>
      <c r="M971" s="231"/>
      <c r="N971" s="232"/>
      <c r="O971" s="86"/>
      <c r="P971" s="86"/>
      <c r="Q971" s="86"/>
      <c r="R971" s="86"/>
      <c r="S971" s="86"/>
      <c r="T971" s="87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T971" s="19" t="s">
        <v>196</v>
      </c>
      <c r="AU971" s="19" t="s">
        <v>82</v>
      </c>
    </row>
    <row r="972" s="13" customFormat="1">
      <c r="A972" s="13"/>
      <c r="B972" s="233"/>
      <c r="C972" s="234"/>
      <c r="D972" s="235" t="s">
        <v>198</v>
      </c>
      <c r="E972" s="236" t="s">
        <v>19</v>
      </c>
      <c r="F972" s="237" t="s">
        <v>1519</v>
      </c>
      <c r="G972" s="234"/>
      <c r="H972" s="236" t="s">
        <v>19</v>
      </c>
      <c r="I972" s="238"/>
      <c r="J972" s="234"/>
      <c r="K972" s="234"/>
      <c r="L972" s="239"/>
      <c r="M972" s="240"/>
      <c r="N972" s="241"/>
      <c r="O972" s="241"/>
      <c r="P972" s="241"/>
      <c r="Q972" s="241"/>
      <c r="R972" s="241"/>
      <c r="S972" s="241"/>
      <c r="T972" s="242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43" t="s">
        <v>198</v>
      </c>
      <c r="AU972" s="243" t="s">
        <v>82</v>
      </c>
      <c r="AV972" s="13" t="s">
        <v>80</v>
      </c>
      <c r="AW972" s="13" t="s">
        <v>35</v>
      </c>
      <c r="AX972" s="13" t="s">
        <v>73</v>
      </c>
      <c r="AY972" s="243" t="s">
        <v>188</v>
      </c>
    </row>
    <row r="973" s="13" customFormat="1">
      <c r="A973" s="13"/>
      <c r="B973" s="233"/>
      <c r="C973" s="234"/>
      <c r="D973" s="235" t="s">
        <v>198</v>
      </c>
      <c r="E973" s="236" t="s">
        <v>19</v>
      </c>
      <c r="F973" s="237" t="s">
        <v>1651</v>
      </c>
      <c r="G973" s="234"/>
      <c r="H973" s="236" t="s">
        <v>19</v>
      </c>
      <c r="I973" s="238"/>
      <c r="J973" s="234"/>
      <c r="K973" s="234"/>
      <c r="L973" s="239"/>
      <c r="M973" s="240"/>
      <c r="N973" s="241"/>
      <c r="O973" s="241"/>
      <c r="P973" s="241"/>
      <c r="Q973" s="241"/>
      <c r="R973" s="241"/>
      <c r="S973" s="241"/>
      <c r="T973" s="242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3" t="s">
        <v>198</v>
      </c>
      <c r="AU973" s="243" t="s">
        <v>82</v>
      </c>
      <c r="AV973" s="13" t="s">
        <v>80</v>
      </c>
      <c r="AW973" s="13" t="s">
        <v>35</v>
      </c>
      <c r="AX973" s="13" t="s">
        <v>73</v>
      </c>
      <c r="AY973" s="243" t="s">
        <v>188</v>
      </c>
    </row>
    <row r="974" s="14" customFormat="1">
      <c r="A974" s="14"/>
      <c r="B974" s="244"/>
      <c r="C974" s="245"/>
      <c r="D974" s="235" t="s">
        <v>198</v>
      </c>
      <c r="E974" s="246" t="s">
        <v>19</v>
      </c>
      <c r="F974" s="247" t="s">
        <v>1892</v>
      </c>
      <c r="G974" s="245"/>
      <c r="H974" s="248">
        <v>22.542999999999999</v>
      </c>
      <c r="I974" s="249"/>
      <c r="J974" s="245"/>
      <c r="K974" s="245"/>
      <c r="L974" s="250"/>
      <c r="M974" s="251"/>
      <c r="N974" s="252"/>
      <c r="O974" s="252"/>
      <c r="P974" s="252"/>
      <c r="Q974" s="252"/>
      <c r="R974" s="252"/>
      <c r="S974" s="252"/>
      <c r="T974" s="253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4" t="s">
        <v>198</v>
      </c>
      <c r="AU974" s="254" t="s">
        <v>82</v>
      </c>
      <c r="AV974" s="14" t="s">
        <v>82</v>
      </c>
      <c r="AW974" s="14" t="s">
        <v>35</v>
      </c>
      <c r="AX974" s="14" t="s">
        <v>73</v>
      </c>
      <c r="AY974" s="254" t="s">
        <v>188</v>
      </c>
    </row>
    <row r="975" s="14" customFormat="1">
      <c r="A975" s="14"/>
      <c r="B975" s="244"/>
      <c r="C975" s="245"/>
      <c r="D975" s="235" t="s">
        <v>198</v>
      </c>
      <c r="E975" s="246" t="s">
        <v>19</v>
      </c>
      <c r="F975" s="247" t="s">
        <v>1893</v>
      </c>
      <c r="G975" s="245"/>
      <c r="H975" s="248">
        <v>-3.6360000000000001</v>
      </c>
      <c r="I975" s="249"/>
      <c r="J975" s="245"/>
      <c r="K975" s="245"/>
      <c r="L975" s="250"/>
      <c r="M975" s="251"/>
      <c r="N975" s="252"/>
      <c r="O975" s="252"/>
      <c r="P975" s="252"/>
      <c r="Q975" s="252"/>
      <c r="R975" s="252"/>
      <c r="S975" s="252"/>
      <c r="T975" s="253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54" t="s">
        <v>198</v>
      </c>
      <c r="AU975" s="254" t="s">
        <v>82</v>
      </c>
      <c r="AV975" s="14" t="s">
        <v>82</v>
      </c>
      <c r="AW975" s="14" t="s">
        <v>35</v>
      </c>
      <c r="AX975" s="14" t="s">
        <v>73</v>
      </c>
      <c r="AY975" s="254" t="s">
        <v>188</v>
      </c>
    </row>
    <row r="976" s="13" customFormat="1">
      <c r="A976" s="13"/>
      <c r="B976" s="233"/>
      <c r="C976" s="234"/>
      <c r="D976" s="235" t="s">
        <v>198</v>
      </c>
      <c r="E976" s="236" t="s">
        <v>19</v>
      </c>
      <c r="F976" s="237" t="s">
        <v>1653</v>
      </c>
      <c r="G976" s="234"/>
      <c r="H976" s="236" t="s">
        <v>19</v>
      </c>
      <c r="I976" s="238"/>
      <c r="J976" s="234"/>
      <c r="K976" s="234"/>
      <c r="L976" s="239"/>
      <c r="M976" s="240"/>
      <c r="N976" s="241"/>
      <c r="O976" s="241"/>
      <c r="P976" s="241"/>
      <c r="Q976" s="241"/>
      <c r="R976" s="241"/>
      <c r="S976" s="241"/>
      <c r="T976" s="242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43" t="s">
        <v>198</v>
      </c>
      <c r="AU976" s="243" t="s">
        <v>82</v>
      </c>
      <c r="AV976" s="13" t="s">
        <v>80</v>
      </c>
      <c r="AW976" s="13" t="s">
        <v>35</v>
      </c>
      <c r="AX976" s="13" t="s">
        <v>73</v>
      </c>
      <c r="AY976" s="243" t="s">
        <v>188</v>
      </c>
    </row>
    <row r="977" s="14" customFormat="1">
      <c r="A977" s="14"/>
      <c r="B977" s="244"/>
      <c r="C977" s="245"/>
      <c r="D977" s="235" t="s">
        <v>198</v>
      </c>
      <c r="E977" s="246" t="s">
        <v>19</v>
      </c>
      <c r="F977" s="247" t="s">
        <v>1894</v>
      </c>
      <c r="G977" s="245"/>
      <c r="H977" s="248">
        <v>20.234999999999999</v>
      </c>
      <c r="I977" s="249"/>
      <c r="J977" s="245"/>
      <c r="K977" s="245"/>
      <c r="L977" s="250"/>
      <c r="M977" s="251"/>
      <c r="N977" s="252"/>
      <c r="O977" s="252"/>
      <c r="P977" s="252"/>
      <c r="Q977" s="252"/>
      <c r="R977" s="252"/>
      <c r="S977" s="252"/>
      <c r="T977" s="253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54" t="s">
        <v>198</v>
      </c>
      <c r="AU977" s="254" t="s">
        <v>82</v>
      </c>
      <c r="AV977" s="14" t="s">
        <v>82</v>
      </c>
      <c r="AW977" s="14" t="s">
        <v>35</v>
      </c>
      <c r="AX977" s="14" t="s">
        <v>73</v>
      </c>
      <c r="AY977" s="254" t="s">
        <v>188</v>
      </c>
    </row>
    <row r="978" s="14" customFormat="1">
      <c r="A978" s="14"/>
      <c r="B978" s="244"/>
      <c r="C978" s="245"/>
      <c r="D978" s="235" t="s">
        <v>198</v>
      </c>
      <c r="E978" s="246" t="s">
        <v>19</v>
      </c>
      <c r="F978" s="247" t="s">
        <v>1895</v>
      </c>
      <c r="G978" s="245"/>
      <c r="H978" s="248">
        <v>-1.8180000000000001</v>
      </c>
      <c r="I978" s="249"/>
      <c r="J978" s="245"/>
      <c r="K978" s="245"/>
      <c r="L978" s="250"/>
      <c r="M978" s="251"/>
      <c r="N978" s="252"/>
      <c r="O978" s="252"/>
      <c r="P978" s="252"/>
      <c r="Q978" s="252"/>
      <c r="R978" s="252"/>
      <c r="S978" s="252"/>
      <c r="T978" s="253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54" t="s">
        <v>198</v>
      </c>
      <c r="AU978" s="254" t="s">
        <v>82</v>
      </c>
      <c r="AV978" s="14" t="s">
        <v>82</v>
      </c>
      <c r="AW978" s="14" t="s">
        <v>35</v>
      </c>
      <c r="AX978" s="14" t="s">
        <v>73</v>
      </c>
      <c r="AY978" s="254" t="s">
        <v>188</v>
      </c>
    </row>
    <row r="979" s="13" customFormat="1">
      <c r="A979" s="13"/>
      <c r="B979" s="233"/>
      <c r="C979" s="234"/>
      <c r="D979" s="235" t="s">
        <v>198</v>
      </c>
      <c r="E979" s="236" t="s">
        <v>19</v>
      </c>
      <c r="F979" s="237" t="s">
        <v>1821</v>
      </c>
      <c r="G979" s="234"/>
      <c r="H979" s="236" t="s">
        <v>19</v>
      </c>
      <c r="I979" s="238"/>
      <c r="J979" s="234"/>
      <c r="K979" s="234"/>
      <c r="L979" s="239"/>
      <c r="M979" s="240"/>
      <c r="N979" s="241"/>
      <c r="O979" s="241"/>
      <c r="P979" s="241"/>
      <c r="Q979" s="241"/>
      <c r="R979" s="241"/>
      <c r="S979" s="241"/>
      <c r="T979" s="242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3" t="s">
        <v>198</v>
      </c>
      <c r="AU979" s="243" t="s">
        <v>82</v>
      </c>
      <c r="AV979" s="13" t="s">
        <v>80</v>
      </c>
      <c r="AW979" s="13" t="s">
        <v>35</v>
      </c>
      <c r="AX979" s="13" t="s">
        <v>73</v>
      </c>
      <c r="AY979" s="243" t="s">
        <v>188</v>
      </c>
    </row>
    <row r="980" s="14" customFormat="1">
      <c r="A980" s="14"/>
      <c r="B980" s="244"/>
      <c r="C980" s="245"/>
      <c r="D980" s="235" t="s">
        <v>198</v>
      </c>
      <c r="E980" s="246" t="s">
        <v>19</v>
      </c>
      <c r="F980" s="247" t="s">
        <v>1896</v>
      </c>
      <c r="G980" s="245"/>
      <c r="H980" s="248">
        <v>13.845000000000001</v>
      </c>
      <c r="I980" s="249"/>
      <c r="J980" s="245"/>
      <c r="K980" s="245"/>
      <c r="L980" s="250"/>
      <c r="M980" s="251"/>
      <c r="N980" s="252"/>
      <c r="O980" s="252"/>
      <c r="P980" s="252"/>
      <c r="Q980" s="252"/>
      <c r="R980" s="252"/>
      <c r="S980" s="252"/>
      <c r="T980" s="253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54" t="s">
        <v>198</v>
      </c>
      <c r="AU980" s="254" t="s">
        <v>82</v>
      </c>
      <c r="AV980" s="14" t="s">
        <v>82</v>
      </c>
      <c r="AW980" s="14" t="s">
        <v>35</v>
      </c>
      <c r="AX980" s="14" t="s">
        <v>73</v>
      </c>
      <c r="AY980" s="254" t="s">
        <v>188</v>
      </c>
    </row>
    <row r="981" s="14" customFormat="1">
      <c r="A981" s="14"/>
      <c r="B981" s="244"/>
      <c r="C981" s="245"/>
      <c r="D981" s="235" t="s">
        <v>198</v>
      </c>
      <c r="E981" s="246" t="s">
        <v>19</v>
      </c>
      <c r="F981" s="247" t="s">
        <v>1895</v>
      </c>
      <c r="G981" s="245"/>
      <c r="H981" s="248">
        <v>-1.8180000000000001</v>
      </c>
      <c r="I981" s="249"/>
      <c r="J981" s="245"/>
      <c r="K981" s="245"/>
      <c r="L981" s="250"/>
      <c r="M981" s="251"/>
      <c r="N981" s="252"/>
      <c r="O981" s="252"/>
      <c r="P981" s="252"/>
      <c r="Q981" s="252"/>
      <c r="R981" s="252"/>
      <c r="S981" s="252"/>
      <c r="T981" s="253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54" t="s">
        <v>198</v>
      </c>
      <c r="AU981" s="254" t="s">
        <v>82</v>
      </c>
      <c r="AV981" s="14" t="s">
        <v>82</v>
      </c>
      <c r="AW981" s="14" t="s">
        <v>35</v>
      </c>
      <c r="AX981" s="14" t="s">
        <v>73</v>
      </c>
      <c r="AY981" s="254" t="s">
        <v>188</v>
      </c>
    </row>
    <row r="982" s="13" customFormat="1">
      <c r="A982" s="13"/>
      <c r="B982" s="233"/>
      <c r="C982" s="234"/>
      <c r="D982" s="235" t="s">
        <v>198</v>
      </c>
      <c r="E982" s="236" t="s">
        <v>19</v>
      </c>
      <c r="F982" s="237" t="s">
        <v>1625</v>
      </c>
      <c r="G982" s="234"/>
      <c r="H982" s="236" t="s">
        <v>19</v>
      </c>
      <c r="I982" s="238"/>
      <c r="J982" s="234"/>
      <c r="K982" s="234"/>
      <c r="L982" s="239"/>
      <c r="M982" s="240"/>
      <c r="N982" s="241"/>
      <c r="O982" s="241"/>
      <c r="P982" s="241"/>
      <c r="Q982" s="241"/>
      <c r="R982" s="241"/>
      <c r="S982" s="241"/>
      <c r="T982" s="242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43" t="s">
        <v>198</v>
      </c>
      <c r="AU982" s="243" t="s">
        <v>82</v>
      </c>
      <c r="AV982" s="13" t="s">
        <v>80</v>
      </c>
      <c r="AW982" s="13" t="s">
        <v>35</v>
      </c>
      <c r="AX982" s="13" t="s">
        <v>73</v>
      </c>
      <c r="AY982" s="243" t="s">
        <v>188</v>
      </c>
    </row>
    <row r="983" s="14" customFormat="1">
      <c r="A983" s="14"/>
      <c r="B983" s="244"/>
      <c r="C983" s="245"/>
      <c r="D983" s="235" t="s">
        <v>198</v>
      </c>
      <c r="E983" s="246" t="s">
        <v>19</v>
      </c>
      <c r="F983" s="247" t="s">
        <v>1897</v>
      </c>
      <c r="G983" s="245"/>
      <c r="H983" s="248">
        <v>10.65</v>
      </c>
      <c r="I983" s="249"/>
      <c r="J983" s="245"/>
      <c r="K983" s="245"/>
      <c r="L983" s="250"/>
      <c r="M983" s="251"/>
      <c r="N983" s="252"/>
      <c r="O983" s="252"/>
      <c r="P983" s="252"/>
      <c r="Q983" s="252"/>
      <c r="R983" s="252"/>
      <c r="S983" s="252"/>
      <c r="T983" s="253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54" t="s">
        <v>198</v>
      </c>
      <c r="AU983" s="254" t="s">
        <v>82</v>
      </c>
      <c r="AV983" s="14" t="s">
        <v>82</v>
      </c>
      <c r="AW983" s="14" t="s">
        <v>35</v>
      </c>
      <c r="AX983" s="14" t="s">
        <v>73</v>
      </c>
      <c r="AY983" s="254" t="s">
        <v>188</v>
      </c>
    </row>
    <row r="984" s="14" customFormat="1">
      <c r="A984" s="14"/>
      <c r="B984" s="244"/>
      <c r="C984" s="245"/>
      <c r="D984" s="235" t="s">
        <v>198</v>
      </c>
      <c r="E984" s="246" t="s">
        <v>19</v>
      </c>
      <c r="F984" s="247" t="s">
        <v>1893</v>
      </c>
      <c r="G984" s="245"/>
      <c r="H984" s="248">
        <v>-3.6360000000000001</v>
      </c>
      <c r="I984" s="249"/>
      <c r="J984" s="245"/>
      <c r="K984" s="245"/>
      <c r="L984" s="250"/>
      <c r="M984" s="251"/>
      <c r="N984" s="252"/>
      <c r="O984" s="252"/>
      <c r="P984" s="252"/>
      <c r="Q984" s="252"/>
      <c r="R984" s="252"/>
      <c r="S984" s="252"/>
      <c r="T984" s="253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54" t="s">
        <v>198</v>
      </c>
      <c r="AU984" s="254" t="s">
        <v>82</v>
      </c>
      <c r="AV984" s="14" t="s">
        <v>82</v>
      </c>
      <c r="AW984" s="14" t="s">
        <v>35</v>
      </c>
      <c r="AX984" s="14" t="s">
        <v>73</v>
      </c>
      <c r="AY984" s="254" t="s">
        <v>188</v>
      </c>
    </row>
    <row r="985" s="13" customFormat="1">
      <c r="A985" s="13"/>
      <c r="B985" s="233"/>
      <c r="C985" s="234"/>
      <c r="D985" s="235" t="s">
        <v>198</v>
      </c>
      <c r="E985" s="236" t="s">
        <v>19</v>
      </c>
      <c r="F985" s="237" t="s">
        <v>1627</v>
      </c>
      <c r="G985" s="234"/>
      <c r="H985" s="236" t="s">
        <v>19</v>
      </c>
      <c r="I985" s="238"/>
      <c r="J985" s="234"/>
      <c r="K985" s="234"/>
      <c r="L985" s="239"/>
      <c r="M985" s="240"/>
      <c r="N985" s="241"/>
      <c r="O985" s="241"/>
      <c r="P985" s="241"/>
      <c r="Q985" s="241"/>
      <c r="R985" s="241"/>
      <c r="S985" s="241"/>
      <c r="T985" s="242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43" t="s">
        <v>198</v>
      </c>
      <c r="AU985" s="243" t="s">
        <v>82</v>
      </c>
      <c r="AV985" s="13" t="s">
        <v>80</v>
      </c>
      <c r="AW985" s="13" t="s">
        <v>35</v>
      </c>
      <c r="AX985" s="13" t="s">
        <v>73</v>
      </c>
      <c r="AY985" s="243" t="s">
        <v>188</v>
      </c>
    </row>
    <row r="986" s="14" customFormat="1">
      <c r="A986" s="14"/>
      <c r="B986" s="244"/>
      <c r="C986" s="245"/>
      <c r="D986" s="235" t="s">
        <v>198</v>
      </c>
      <c r="E986" s="246" t="s">
        <v>19</v>
      </c>
      <c r="F986" s="247" t="s">
        <v>1898</v>
      </c>
      <c r="G986" s="245"/>
      <c r="H986" s="248">
        <v>9.5850000000000009</v>
      </c>
      <c r="I986" s="249"/>
      <c r="J986" s="245"/>
      <c r="K986" s="245"/>
      <c r="L986" s="250"/>
      <c r="M986" s="251"/>
      <c r="N986" s="252"/>
      <c r="O986" s="252"/>
      <c r="P986" s="252"/>
      <c r="Q986" s="252"/>
      <c r="R986" s="252"/>
      <c r="S986" s="252"/>
      <c r="T986" s="253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54" t="s">
        <v>198</v>
      </c>
      <c r="AU986" s="254" t="s">
        <v>82</v>
      </c>
      <c r="AV986" s="14" t="s">
        <v>82</v>
      </c>
      <c r="AW986" s="14" t="s">
        <v>35</v>
      </c>
      <c r="AX986" s="14" t="s">
        <v>73</v>
      </c>
      <c r="AY986" s="254" t="s">
        <v>188</v>
      </c>
    </row>
    <row r="987" s="14" customFormat="1">
      <c r="A987" s="14"/>
      <c r="B987" s="244"/>
      <c r="C987" s="245"/>
      <c r="D987" s="235" t="s">
        <v>198</v>
      </c>
      <c r="E987" s="246" t="s">
        <v>19</v>
      </c>
      <c r="F987" s="247" t="s">
        <v>1895</v>
      </c>
      <c r="G987" s="245"/>
      <c r="H987" s="248">
        <v>-1.8180000000000001</v>
      </c>
      <c r="I987" s="249"/>
      <c r="J987" s="245"/>
      <c r="K987" s="245"/>
      <c r="L987" s="250"/>
      <c r="M987" s="251"/>
      <c r="N987" s="252"/>
      <c r="O987" s="252"/>
      <c r="P987" s="252"/>
      <c r="Q987" s="252"/>
      <c r="R987" s="252"/>
      <c r="S987" s="252"/>
      <c r="T987" s="253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54" t="s">
        <v>198</v>
      </c>
      <c r="AU987" s="254" t="s">
        <v>82</v>
      </c>
      <c r="AV987" s="14" t="s">
        <v>82</v>
      </c>
      <c r="AW987" s="14" t="s">
        <v>35</v>
      </c>
      <c r="AX987" s="14" t="s">
        <v>73</v>
      </c>
      <c r="AY987" s="254" t="s">
        <v>188</v>
      </c>
    </row>
    <row r="988" s="15" customFormat="1">
      <c r="A988" s="15"/>
      <c r="B988" s="255"/>
      <c r="C988" s="256"/>
      <c r="D988" s="235" t="s">
        <v>198</v>
      </c>
      <c r="E988" s="257" t="s">
        <v>19</v>
      </c>
      <c r="F988" s="258" t="s">
        <v>229</v>
      </c>
      <c r="G988" s="256"/>
      <c r="H988" s="259">
        <v>64.131999999999991</v>
      </c>
      <c r="I988" s="260"/>
      <c r="J988" s="256"/>
      <c r="K988" s="256"/>
      <c r="L988" s="261"/>
      <c r="M988" s="262"/>
      <c r="N988" s="263"/>
      <c r="O988" s="263"/>
      <c r="P988" s="263"/>
      <c r="Q988" s="263"/>
      <c r="R988" s="263"/>
      <c r="S988" s="263"/>
      <c r="T988" s="264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T988" s="265" t="s">
        <v>198</v>
      </c>
      <c r="AU988" s="265" t="s">
        <v>82</v>
      </c>
      <c r="AV988" s="15" t="s">
        <v>135</v>
      </c>
      <c r="AW988" s="15" t="s">
        <v>35</v>
      </c>
      <c r="AX988" s="15" t="s">
        <v>80</v>
      </c>
      <c r="AY988" s="265" t="s">
        <v>188</v>
      </c>
    </row>
    <row r="989" s="2" customFormat="1" ht="33" customHeight="1">
      <c r="A989" s="40"/>
      <c r="B989" s="41"/>
      <c r="C989" s="215" t="s">
        <v>1471</v>
      </c>
      <c r="D989" s="215" t="s">
        <v>190</v>
      </c>
      <c r="E989" s="216" t="s">
        <v>1253</v>
      </c>
      <c r="F989" s="217" t="s">
        <v>1254</v>
      </c>
      <c r="G989" s="218" t="s">
        <v>243</v>
      </c>
      <c r="H989" s="219">
        <v>358.42000000000002</v>
      </c>
      <c r="I989" s="220"/>
      <c r="J989" s="221">
        <f>ROUND(I989*H989,2)</f>
        <v>0</v>
      </c>
      <c r="K989" s="217" t="s">
        <v>194</v>
      </c>
      <c r="L989" s="46"/>
      <c r="M989" s="222" t="s">
        <v>19</v>
      </c>
      <c r="N989" s="223" t="s">
        <v>44</v>
      </c>
      <c r="O989" s="86"/>
      <c r="P989" s="224">
        <f>O989*H989</f>
        <v>0</v>
      </c>
      <c r="Q989" s="224">
        <v>0.03209</v>
      </c>
      <c r="R989" s="224">
        <f>Q989*H989</f>
        <v>11.501697800000001</v>
      </c>
      <c r="S989" s="224">
        <v>0</v>
      </c>
      <c r="T989" s="225">
        <f>S989*H989</f>
        <v>0</v>
      </c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R989" s="226" t="s">
        <v>342</v>
      </c>
      <c r="AT989" s="226" t="s">
        <v>190</v>
      </c>
      <c r="AU989" s="226" t="s">
        <v>82</v>
      </c>
      <c r="AY989" s="19" t="s">
        <v>188</v>
      </c>
      <c r="BE989" s="227">
        <f>IF(N989="základní",J989,0)</f>
        <v>0</v>
      </c>
      <c r="BF989" s="227">
        <f>IF(N989="snížená",J989,0)</f>
        <v>0</v>
      </c>
      <c r="BG989" s="227">
        <f>IF(N989="zákl. přenesená",J989,0)</f>
        <v>0</v>
      </c>
      <c r="BH989" s="227">
        <f>IF(N989="sníž. přenesená",J989,0)</f>
        <v>0</v>
      </c>
      <c r="BI989" s="227">
        <f>IF(N989="nulová",J989,0)</f>
        <v>0</v>
      </c>
      <c r="BJ989" s="19" t="s">
        <v>80</v>
      </c>
      <c r="BK989" s="227">
        <f>ROUND(I989*H989,2)</f>
        <v>0</v>
      </c>
      <c r="BL989" s="19" t="s">
        <v>342</v>
      </c>
      <c r="BM989" s="226" t="s">
        <v>1899</v>
      </c>
    </row>
    <row r="990" s="2" customFormat="1">
      <c r="A990" s="40"/>
      <c r="B990" s="41"/>
      <c r="C990" s="42"/>
      <c r="D990" s="228" t="s">
        <v>196</v>
      </c>
      <c r="E990" s="42"/>
      <c r="F990" s="229" t="s">
        <v>1256</v>
      </c>
      <c r="G990" s="42"/>
      <c r="H990" s="42"/>
      <c r="I990" s="230"/>
      <c r="J990" s="42"/>
      <c r="K990" s="42"/>
      <c r="L990" s="46"/>
      <c r="M990" s="231"/>
      <c r="N990" s="232"/>
      <c r="O990" s="86"/>
      <c r="P990" s="86"/>
      <c r="Q990" s="86"/>
      <c r="R990" s="86"/>
      <c r="S990" s="86"/>
      <c r="T990" s="87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T990" s="19" t="s">
        <v>196</v>
      </c>
      <c r="AU990" s="19" t="s">
        <v>82</v>
      </c>
    </row>
    <row r="991" s="13" customFormat="1">
      <c r="A991" s="13"/>
      <c r="B991" s="233"/>
      <c r="C991" s="234"/>
      <c r="D991" s="235" t="s">
        <v>198</v>
      </c>
      <c r="E991" s="236" t="s">
        <v>19</v>
      </c>
      <c r="F991" s="237" t="s">
        <v>1519</v>
      </c>
      <c r="G991" s="234"/>
      <c r="H991" s="236" t="s">
        <v>19</v>
      </c>
      <c r="I991" s="238"/>
      <c r="J991" s="234"/>
      <c r="K991" s="234"/>
      <c r="L991" s="239"/>
      <c r="M991" s="240"/>
      <c r="N991" s="241"/>
      <c r="O991" s="241"/>
      <c r="P991" s="241"/>
      <c r="Q991" s="241"/>
      <c r="R991" s="241"/>
      <c r="S991" s="241"/>
      <c r="T991" s="242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43" t="s">
        <v>198</v>
      </c>
      <c r="AU991" s="243" t="s">
        <v>82</v>
      </c>
      <c r="AV991" s="13" t="s">
        <v>80</v>
      </c>
      <c r="AW991" s="13" t="s">
        <v>35</v>
      </c>
      <c r="AX991" s="13" t="s">
        <v>73</v>
      </c>
      <c r="AY991" s="243" t="s">
        <v>188</v>
      </c>
    </row>
    <row r="992" s="13" customFormat="1">
      <c r="A992" s="13"/>
      <c r="B992" s="233"/>
      <c r="C992" s="234"/>
      <c r="D992" s="235" t="s">
        <v>198</v>
      </c>
      <c r="E992" s="236" t="s">
        <v>19</v>
      </c>
      <c r="F992" s="237" t="s">
        <v>1657</v>
      </c>
      <c r="G992" s="234"/>
      <c r="H992" s="236" t="s">
        <v>19</v>
      </c>
      <c r="I992" s="238"/>
      <c r="J992" s="234"/>
      <c r="K992" s="234"/>
      <c r="L992" s="239"/>
      <c r="M992" s="240"/>
      <c r="N992" s="241"/>
      <c r="O992" s="241"/>
      <c r="P992" s="241"/>
      <c r="Q992" s="241"/>
      <c r="R992" s="241"/>
      <c r="S992" s="241"/>
      <c r="T992" s="242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43" t="s">
        <v>198</v>
      </c>
      <c r="AU992" s="243" t="s">
        <v>82</v>
      </c>
      <c r="AV992" s="13" t="s">
        <v>80</v>
      </c>
      <c r="AW992" s="13" t="s">
        <v>35</v>
      </c>
      <c r="AX992" s="13" t="s">
        <v>73</v>
      </c>
      <c r="AY992" s="243" t="s">
        <v>188</v>
      </c>
    </row>
    <row r="993" s="14" customFormat="1">
      <c r="A993" s="14"/>
      <c r="B993" s="244"/>
      <c r="C993" s="245"/>
      <c r="D993" s="235" t="s">
        <v>198</v>
      </c>
      <c r="E993" s="246" t="s">
        <v>19</v>
      </c>
      <c r="F993" s="247" t="s">
        <v>1900</v>
      </c>
      <c r="G993" s="245"/>
      <c r="H993" s="248">
        <v>5.6799999999999997</v>
      </c>
      <c r="I993" s="249"/>
      <c r="J993" s="245"/>
      <c r="K993" s="245"/>
      <c r="L993" s="250"/>
      <c r="M993" s="251"/>
      <c r="N993" s="252"/>
      <c r="O993" s="252"/>
      <c r="P993" s="252"/>
      <c r="Q993" s="252"/>
      <c r="R993" s="252"/>
      <c r="S993" s="252"/>
      <c r="T993" s="253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54" t="s">
        <v>198</v>
      </c>
      <c r="AU993" s="254" t="s">
        <v>82</v>
      </c>
      <c r="AV993" s="14" t="s">
        <v>82</v>
      </c>
      <c r="AW993" s="14" t="s">
        <v>35</v>
      </c>
      <c r="AX993" s="14" t="s">
        <v>73</v>
      </c>
      <c r="AY993" s="254" t="s">
        <v>188</v>
      </c>
    </row>
    <row r="994" s="14" customFormat="1">
      <c r="A994" s="14"/>
      <c r="B994" s="244"/>
      <c r="C994" s="245"/>
      <c r="D994" s="235" t="s">
        <v>198</v>
      </c>
      <c r="E994" s="246" t="s">
        <v>19</v>
      </c>
      <c r="F994" s="247" t="s">
        <v>1901</v>
      </c>
      <c r="G994" s="245"/>
      <c r="H994" s="248">
        <v>-3.75</v>
      </c>
      <c r="I994" s="249"/>
      <c r="J994" s="245"/>
      <c r="K994" s="245"/>
      <c r="L994" s="250"/>
      <c r="M994" s="251"/>
      <c r="N994" s="252"/>
      <c r="O994" s="252"/>
      <c r="P994" s="252"/>
      <c r="Q994" s="252"/>
      <c r="R994" s="252"/>
      <c r="S994" s="252"/>
      <c r="T994" s="253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54" t="s">
        <v>198</v>
      </c>
      <c r="AU994" s="254" t="s">
        <v>82</v>
      </c>
      <c r="AV994" s="14" t="s">
        <v>82</v>
      </c>
      <c r="AW994" s="14" t="s">
        <v>35</v>
      </c>
      <c r="AX994" s="14" t="s">
        <v>73</v>
      </c>
      <c r="AY994" s="254" t="s">
        <v>188</v>
      </c>
    </row>
    <row r="995" s="13" customFormat="1">
      <c r="A995" s="13"/>
      <c r="B995" s="233"/>
      <c r="C995" s="234"/>
      <c r="D995" s="235" t="s">
        <v>198</v>
      </c>
      <c r="E995" s="236" t="s">
        <v>19</v>
      </c>
      <c r="F995" s="237" t="s">
        <v>1661</v>
      </c>
      <c r="G995" s="234"/>
      <c r="H995" s="236" t="s">
        <v>19</v>
      </c>
      <c r="I995" s="238"/>
      <c r="J995" s="234"/>
      <c r="K995" s="234"/>
      <c r="L995" s="239"/>
      <c r="M995" s="240"/>
      <c r="N995" s="241"/>
      <c r="O995" s="241"/>
      <c r="P995" s="241"/>
      <c r="Q995" s="241"/>
      <c r="R995" s="241"/>
      <c r="S995" s="241"/>
      <c r="T995" s="242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43" t="s">
        <v>198</v>
      </c>
      <c r="AU995" s="243" t="s">
        <v>82</v>
      </c>
      <c r="AV995" s="13" t="s">
        <v>80</v>
      </c>
      <c r="AW995" s="13" t="s">
        <v>35</v>
      </c>
      <c r="AX995" s="13" t="s">
        <v>73</v>
      </c>
      <c r="AY995" s="243" t="s">
        <v>188</v>
      </c>
    </row>
    <row r="996" s="14" customFormat="1">
      <c r="A996" s="14"/>
      <c r="B996" s="244"/>
      <c r="C996" s="245"/>
      <c r="D996" s="235" t="s">
        <v>198</v>
      </c>
      <c r="E996" s="246" t="s">
        <v>19</v>
      </c>
      <c r="F996" s="247" t="s">
        <v>1902</v>
      </c>
      <c r="G996" s="245"/>
      <c r="H996" s="248">
        <v>35.659999999999997</v>
      </c>
      <c r="I996" s="249"/>
      <c r="J996" s="245"/>
      <c r="K996" s="245"/>
      <c r="L996" s="250"/>
      <c r="M996" s="251"/>
      <c r="N996" s="252"/>
      <c r="O996" s="252"/>
      <c r="P996" s="252"/>
      <c r="Q996" s="252"/>
      <c r="R996" s="252"/>
      <c r="S996" s="252"/>
      <c r="T996" s="253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54" t="s">
        <v>198</v>
      </c>
      <c r="AU996" s="254" t="s">
        <v>82</v>
      </c>
      <c r="AV996" s="14" t="s">
        <v>82</v>
      </c>
      <c r="AW996" s="14" t="s">
        <v>35</v>
      </c>
      <c r="AX996" s="14" t="s">
        <v>73</v>
      </c>
      <c r="AY996" s="254" t="s">
        <v>188</v>
      </c>
    </row>
    <row r="997" s="14" customFormat="1">
      <c r="A997" s="14"/>
      <c r="B997" s="244"/>
      <c r="C997" s="245"/>
      <c r="D997" s="235" t="s">
        <v>198</v>
      </c>
      <c r="E997" s="246" t="s">
        <v>19</v>
      </c>
      <c r="F997" s="247" t="s">
        <v>1901</v>
      </c>
      <c r="G997" s="245"/>
      <c r="H997" s="248">
        <v>-3.75</v>
      </c>
      <c r="I997" s="249"/>
      <c r="J997" s="245"/>
      <c r="K997" s="245"/>
      <c r="L997" s="250"/>
      <c r="M997" s="251"/>
      <c r="N997" s="252"/>
      <c r="O997" s="252"/>
      <c r="P997" s="252"/>
      <c r="Q997" s="252"/>
      <c r="R997" s="252"/>
      <c r="S997" s="252"/>
      <c r="T997" s="253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4" t="s">
        <v>198</v>
      </c>
      <c r="AU997" s="254" t="s">
        <v>82</v>
      </c>
      <c r="AV997" s="14" t="s">
        <v>82</v>
      </c>
      <c r="AW997" s="14" t="s">
        <v>35</v>
      </c>
      <c r="AX997" s="14" t="s">
        <v>73</v>
      </c>
      <c r="AY997" s="254" t="s">
        <v>188</v>
      </c>
    </row>
    <row r="998" s="13" customFormat="1">
      <c r="A998" s="13"/>
      <c r="B998" s="233"/>
      <c r="C998" s="234"/>
      <c r="D998" s="235" t="s">
        <v>198</v>
      </c>
      <c r="E998" s="236" t="s">
        <v>19</v>
      </c>
      <c r="F998" s="237" t="s">
        <v>1665</v>
      </c>
      <c r="G998" s="234"/>
      <c r="H998" s="236" t="s">
        <v>19</v>
      </c>
      <c r="I998" s="238"/>
      <c r="J998" s="234"/>
      <c r="K998" s="234"/>
      <c r="L998" s="239"/>
      <c r="M998" s="240"/>
      <c r="N998" s="241"/>
      <c r="O998" s="241"/>
      <c r="P998" s="241"/>
      <c r="Q998" s="241"/>
      <c r="R998" s="241"/>
      <c r="S998" s="241"/>
      <c r="T998" s="242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3" t="s">
        <v>198</v>
      </c>
      <c r="AU998" s="243" t="s">
        <v>82</v>
      </c>
      <c r="AV998" s="13" t="s">
        <v>80</v>
      </c>
      <c r="AW998" s="13" t="s">
        <v>35</v>
      </c>
      <c r="AX998" s="13" t="s">
        <v>73</v>
      </c>
      <c r="AY998" s="243" t="s">
        <v>188</v>
      </c>
    </row>
    <row r="999" s="14" customFormat="1">
      <c r="A999" s="14"/>
      <c r="B999" s="244"/>
      <c r="C999" s="245"/>
      <c r="D999" s="235" t="s">
        <v>198</v>
      </c>
      <c r="E999" s="246" t="s">
        <v>19</v>
      </c>
      <c r="F999" s="247" t="s">
        <v>1903</v>
      </c>
      <c r="G999" s="245"/>
      <c r="H999" s="248">
        <v>22.861999999999998</v>
      </c>
      <c r="I999" s="249"/>
      <c r="J999" s="245"/>
      <c r="K999" s="245"/>
      <c r="L999" s="250"/>
      <c r="M999" s="251"/>
      <c r="N999" s="252"/>
      <c r="O999" s="252"/>
      <c r="P999" s="252"/>
      <c r="Q999" s="252"/>
      <c r="R999" s="252"/>
      <c r="S999" s="252"/>
      <c r="T999" s="253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54" t="s">
        <v>198</v>
      </c>
      <c r="AU999" s="254" t="s">
        <v>82</v>
      </c>
      <c r="AV999" s="14" t="s">
        <v>82</v>
      </c>
      <c r="AW999" s="14" t="s">
        <v>35</v>
      </c>
      <c r="AX999" s="14" t="s">
        <v>73</v>
      </c>
      <c r="AY999" s="254" t="s">
        <v>188</v>
      </c>
    </row>
    <row r="1000" s="14" customFormat="1">
      <c r="A1000" s="14"/>
      <c r="B1000" s="244"/>
      <c r="C1000" s="245"/>
      <c r="D1000" s="235" t="s">
        <v>198</v>
      </c>
      <c r="E1000" s="246" t="s">
        <v>19</v>
      </c>
      <c r="F1000" s="247" t="s">
        <v>1901</v>
      </c>
      <c r="G1000" s="245"/>
      <c r="H1000" s="248">
        <v>-3.75</v>
      </c>
      <c r="I1000" s="249"/>
      <c r="J1000" s="245"/>
      <c r="K1000" s="245"/>
      <c r="L1000" s="250"/>
      <c r="M1000" s="251"/>
      <c r="N1000" s="252"/>
      <c r="O1000" s="252"/>
      <c r="P1000" s="252"/>
      <c r="Q1000" s="252"/>
      <c r="R1000" s="252"/>
      <c r="S1000" s="252"/>
      <c r="T1000" s="253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54" t="s">
        <v>198</v>
      </c>
      <c r="AU1000" s="254" t="s">
        <v>82</v>
      </c>
      <c r="AV1000" s="14" t="s">
        <v>82</v>
      </c>
      <c r="AW1000" s="14" t="s">
        <v>35</v>
      </c>
      <c r="AX1000" s="14" t="s">
        <v>73</v>
      </c>
      <c r="AY1000" s="254" t="s">
        <v>188</v>
      </c>
    </row>
    <row r="1001" s="13" customFormat="1">
      <c r="A1001" s="13"/>
      <c r="B1001" s="233"/>
      <c r="C1001" s="234"/>
      <c r="D1001" s="235" t="s">
        <v>198</v>
      </c>
      <c r="E1001" s="236" t="s">
        <v>19</v>
      </c>
      <c r="F1001" s="237" t="s">
        <v>1667</v>
      </c>
      <c r="G1001" s="234"/>
      <c r="H1001" s="236" t="s">
        <v>19</v>
      </c>
      <c r="I1001" s="238"/>
      <c r="J1001" s="234"/>
      <c r="K1001" s="234"/>
      <c r="L1001" s="239"/>
      <c r="M1001" s="240"/>
      <c r="N1001" s="241"/>
      <c r="O1001" s="241"/>
      <c r="P1001" s="241"/>
      <c r="Q1001" s="241"/>
      <c r="R1001" s="241"/>
      <c r="S1001" s="241"/>
      <c r="T1001" s="242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43" t="s">
        <v>198</v>
      </c>
      <c r="AU1001" s="243" t="s">
        <v>82</v>
      </c>
      <c r="AV1001" s="13" t="s">
        <v>80</v>
      </c>
      <c r="AW1001" s="13" t="s">
        <v>35</v>
      </c>
      <c r="AX1001" s="13" t="s">
        <v>73</v>
      </c>
      <c r="AY1001" s="243" t="s">
        <v>188</v>
      </c>
    </row>
    <row r="1002" s="14" customFormat="1">
      <c r="A1002" s="14"/>
      <c r="B1002" s="244"/>
      <c r="C1002" s="245"/>
      <c r="D1002" s="235" t="s">
        <v>198</v>
      </c>
      <c r="E1002" s="246" t="s">
        <v>19</v>
      </c>
      <c r="F1002" s="247" t="s">
        <v>1904</v>
      </c>
      <c r="G1002" s="245"/>
      <c r="H1002" s="248">
        <v>25.204999999999998</v>
      </c>
      <c r="I1002" s="249"/>
      <c r="J1002" s="245"/>
      <c r="K1002" s="245"/>
      <c r="L1002" s="250"/>
      <c r="M1002" s="251"/>
      <c r="N1002" s="252"/>
      <c r="O1002" s="252"/>
      <c r="P1002" s="252"/>
      <c r="Q1002" s="252"/>
      <c r="R1002" s="252"/>
      <c r="S1002" s="252"/>
      <c r="T1002" s="253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54" t="s">
        <v>198</v>
      </c>
      <c r="AU1002" s="254" t="s">
        <v>82</v>
      </c>
      <c r="AV1002" s="14" t="s">
        <v>82</v>
      </c>
      <c r="AW1002" s="14" t="s">
        <v>35</v>
      </c>
      <c r="AX1002" s="14" t="s">
        <v>73</v>
      </c>
      <c r="AY1002" s="254" t="s">
        <v>188</v>
      </c>
    </row>
    <row r="1003" s="14" customFormat="1">
      <c r="A1003" s="14"/>
      <c r="B1003" s="244"/>
      <c r="C1003" s="245"/>
      <c r="D1003" s="235" t="s">
        <v>198</v>
      </c>
      <c r="E1003" s="246" t="s">
        <v>19</v>
      </c>
      <c r="F1003" s="247" t="s">
        <v>1901</v>
      </c>
      <c r="G1003" s="245"/>
      <c r="H1003" s="248">
        <v>-3.75</v>
      </c>
      <c r="I1003" s="249"/>
      <c r="J1003" s="245"/>
      <c r="K1003" s="245"/>
      <c r="L1003" s="250"/>
      <c r="M1003" s="251"/>
      <c r="N1003" s="252"/>
      <c r="O1003" s="252"/>
      <c r="P1003" s="252"/>
      <c r="Q1003" s="252"/>
      <c r="R1003" s="252"/>
      <c r="S1003" s="252"/>
      <c r="T1003" s="253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54" t="s">
        <v>198</v>
      </c>
      <c r="AU1003" s="254" t="s">
        <v>82</v>
      </c>
      <c r="AV1003" s="14" t="s">
        <v>82</v>
      </c>
      <c r="AW1003" s="14" t="s">
        <v>35</v>
      </c>
      <c r="AX1003" s="14" t="s">
        <v>73</v>
      </c>
      <c r="AY1003" s="254" t="s">
        <v>188</v>
      </c>
    </row>
    <row r="1004" s="14" customFormat="1">
      <c r="A1004" s="14"/>
      <c r="B1004" s="244"/>
      <c r="C1004" s="245"/>
      <c r="D1004" s="235" t="s">
        <v>198</v>
      </c>
      <c r="E1004" s="246" t="s">
        <v>19</v>
      </c>
      <c r="F1004" s="247" t="s">
        <v>1905</v>
      </c>
      <c r="G1004" s="245"/>
      <c r="H1004" s="248">
        <v>-1.8180000000000001</v>
      </c>
      <c r="I1004" s="249"/>
      <c r="J1004" s="245"/>
      <c r="K1004" s="245"/>
      <c r="L1004" s="250"/>
      <c r="M1004" s="251"/>
      <c r="N1004" s="252"/>
      <c r="O1004" s="252"/>
      <c r="P1004" s="252"/>
      <c r="Q1004" s="252"/>
      <c r="R1004" s="252"/>
      <c r="S1004" s="252"/>
      <c r="T1004" s="253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54" t="s">
        <v>198</v>
      </c>
      <c r="AU1004" s="254" t="s">
        <v>82</v>
      </c>
      <c r="AV1004" s="14" t="s">
        <v>82</v>
      </c>
      <c r="AW1004" s="14" t="s">
        <v>35</v>
      </c>
      <c r="AX1004" s="14" t="s">
        <v>73</v>
      </c>
      <c r="AY1004" s="254" t="s">
        <v>188</v>
      </c>
    </row>
    <row r="1005" s="13" customFormat="1">
      <c r="A1005" s="13"/>
      <c r="B1005" s="233"/>
      <c r="C1005" s="234"/>
      <c r="D1005" s="235" t="s">
        <v>198</v>
      </c>
      <c r="E1005" s="236" t="s">
        <v>19</v>
      </c>
      <c r="F1005" s="237" t="s">
        <v>1671</v>
      </c>
      <c r="G1005" s="234"/>
      <c r="H1005" s="236" t="s">
        <v>19</v>
      </c>
      <c r="I1005" s="238"/>
      <c r="J1005" s="234"/>
      <c r="K1005" s="234"/>
      <c r="L1005" s="239"/>
      <c r="M1005" s="240"/>
      <c r="N1005" s="241"/>
      <c r="O1005" s="241"/>
      <c r="P1005" s="241"/>
      <c r="Q1005" s="241"/>
      <c r="R1005" s="241"/>
      <c r="S1005" s="241"/>
      <c r="T1005" s="242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43" t="s">
        <v>198</v>
      </c>
      <c r="AU1005" s="243" t="s">
        <v>82</v>
      </c>
      <c r="AV1005" s="13" t="s">
        <v>80</v>
      </c>
      <c r="AW1005" s="13" t="s">
        <v>35</v>
      </c>
      <c r="AX1005" s="13" t="s">
        <v>73</v>
      </c>
      <c r="AY1005" s="243" t="s">
        <v>188</v>
      </c>
    </row>
    <row r="1006" s="14" customFormat="1">
      <c r="A1006" s="14"/>
      <c r="B1006" s="244"/>
      <c r="C1006" s="245"/>
      <c r="D1006" s="235" t="s">
        <v>198</v>
      </c>
      <c r="E1006" s="246" t="s">
        <v>19</v>
      </c>
      <c r="F1006" s="247" t="s">
        <v>1906</v>
      </c>
      <c r="G1006" s="245"/>
      <c r="H1006" s="248">
        <v>24.779</v>
      </c>
      <c r="I1006" s="249"/>
      <c r="J1006" s="245"/>
      <c r="K1006" s="245"/>
      <c r="L1006" s="250"/>
      <c r="M1006" s="251"/>
      <c r="N1006" s="252"/>
      <c r="O1006" s="252"/>
      <c r="P1006" s="252"/>
      <c r="Q1006" s="252"/>
      <c r="R1006" s="252"/>
      <c r="S1006" s="252"/>
      <c r="T1006" s="253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54" t="s">
        <v>198</v>
      </c>
      <c r="AU1006" s="254" t="s">
        <v>82</v>
      </c>
      <c r="AV1006" s="14" t="s">
        <v>82</v>
      </c>
      <c r="AW1006" s="14" t="s">
        <v>35</v>
      </c>
      <c r="AX1006" s="14" t="s">
        <v>73</v>
      </c>
      <c r="AY1006" s="254" t="s">
        <v>188</v>
      </c>
    </row>
    <row r="1007" s="14" customFormat="1">
      <c r="A1007" s="14"/>
      <c r="B1007" s="244"/>
      <c r="C1007" s="245"/>
      <c r="D1007" s="235" t="s">
        <v>198</v>
      </c>
      <c r="E1007" s="246" t="s">
        <v>19</v>
      </c>
      <c r="F1007" s="247" t="s">
        <v>1901</v>
      </c>
      <c r="G1007" s="245"/>
      <c r="H1007" s="248">
        <v>-3.75</v>
      </c>
      <c r="I1007" s="249"/>
      <c r="J1007" s="245"/>
      <c r="K1007" s="245"/>
      <c r="L1007" s="250"/>
      <c r="M1007" s="251"/>
      <c r="N1007" s="252"/>
      <c r="O1007" s="252"/>
      <c r="P1007" s="252"/>
      <c r="Q1007" s="252"/>
      <c r="R1007" s="252"/>
      <c r="S1007" s="252"/>
      <c r="T1007" s="253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54" t="s">
        <v>198</v>
      </c>
      <c r="AU1007" s="254" t="s">
        <v>82</v>
      </c>
      <c r="AV1007" s="14" t="s">
        <v>82</v>
      </c>
      <c r="AW1007" s="14" t="s">
        <v>35</v>
      </c>
      <c r="AX1007" s="14" t="s">
        <v>73</v>
      </c>
      <c r="AY1007" s="254" t="s">
        <v>188</v>
      </c>
    </row>
    <row r="1008" s="13" customFormat="1">
      <c r="A1008" s="13"/>
      <c r="B1008" s="233"/>
      <c r="C1008" s="234"/>
      <c r="D1008" s="235" t="s">
        <v>198</v>
      </c>
      <c r="E1008" s="236" t="s">
        <v>19</v>
      </c>
      <c r="F1008" s="237" t="s">
        <v>1673</v>
      </c>
      <c r="G1008" s="234"/>
      <c r="H1008" s="236" t="s">
        <v>19</v>
      </c>
      <c r="I1008" s="238"/>
      <c r="J1008" s="234"/>
      <c r="K1008" s="234"/>
      <c r="L1008" s="239"/>
      <c r="M1008" s="240"/>
      <c r="N1008" s="241"/>
      <c r="O1008" s="241"/>
      <c r="P1008" s="241"/>
      <c r="Q1008" s="241"/>
      <c r="R1008" s="241"/>
      <c r="S1008" s="241"/>
      <c r="T1008" s="24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3" t="s">
        <v>198</v>
      </c>
      <c r="AU1008" s="243" t="s">
        <v>82</v>
      </c>
      <c r="AV1008" s="13" t="s">
        <v>80</v>
      </c>
      <c r="AW1008" s="13" t="s">
        <v>35</v>
      </c>
      <c r="AX1008" s="13" t="s">
        <v>73</v>
      </c>
      <c r="AY1008" s="243" t="s">
        <v>188</v>
      </c>
    </row>
    <row r="1009" s="14" customFormat="1">
      <c r="A1009" s="14"/>
      <c r="B1009" s="244"/>
      <c r="C1009" s="245"/>
      <c r="D1009" s="235" t="s">
        <v>198</v>
      </c>
      <c r="E1009" s="246" t="s">
        <v>19</v>
      </c>
      <c r="F1009" s="247" t="s">
        <v>1907</v>
      </c>
      <c r="G1009" s="245"/>
      <c r="H1009" s="248">
        <v>25.559999999999999</v>
      </c>
      <c r="I1009" s="249"/>
      <c r="J1009" s="245"/>
      <c r="K1009" s="245"/>
      <c r="L1009" s="250"/>
      <c r="M1009" s="251"/>
      <c r="N1009" s="252"/>
      <c r="O1009" s="252"/>
      <c r="P1009" s="252"/>
      <c r="Q1009" s="252"/>
      <c r="R1009" s="252"/>
      <c r="S1009" s="252"/>
      <c r="T1009" s="253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54" t="s">
        <v>198</v>
      </c>
      <c r="AU1009" s="254" t="s">
        <v>82</v>
      </c>
      <c r="AV1009" s="14" t="s">
        <v>82</v>
      </c>
      <c r="AW1009" s="14" t="s">
        <v>35</v>
      </c>
      <c r="AX1009" s="14" t="s">
        <v>73</v>
      </c>
      <c r="AY1009" s="254" t="s">
        <v>188</v>
      </c>
    </row>
    <row r="1010" s="14" customFormat="1">
      <c r="A1010" s="14"/>
      <c r="B1010" s="244"/>
      <c r="C1010" s="245"/>
      <c r="D1010" s="235" t="s">
        <v>198</v>
      </c>
      <c r="E1010" s="246" t="s">
        <v>19</v>
      </c>
      <c r="F1010" s="247" t="s">
        <v>1901</v>
      </c>
      <c r="G1010" s="245"/>
      <c r="H1010" s="248">
        <v>-3.75</v>
      </c>
      <c r="I1010" s="249"/>
      <c r="J1010" s="245"/>
      <c r="K1010" s="245"/>
      <c r="L1010" s="250"/>
      <c r="M1010" s="251"/>
      <c r="N1010" s="252"/>
      <c r="O1010" s="252"/>
      <c r="P1010" s="252"/>
      <c r="Q1010" s="252"/>
      <c r="R1010" s="252"/>
      <c r="S1010" s="252"/>
      <c r="T1010" s="253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54" t="s">
        <v>198</v>
      </c>
      <c r="AU1010" s="254" t="s">
        <v>82</v>
      </c>
      <c r="AV1010" s="14" t="s">
        <v>82</v>
      </c>
      <c r="AW1010" s="14" t="s">
        <v>35</v>
      </c>
      <c r="AX1010" s="14" t="s">
        <v>73</v>
      </c>
      <c r="AY1010" s="254" t="s">
        <v>188</v>
      </c>
    </row>
    <row r="1011" s="14" customFormat="1">
      <c r="A1011" s="14"/>
      <c r="B1011" s="244"/>
      <c r="C1011" s="245"/>
      <c r="D1011" s="235" t="s">
        <v>198</v>
      </c>
      <c r="E1011" s="246" t="s">
        <v>19</v>
      </c>
      <c r="F1011" s="247" t="s">
        <v>1905</v>
      </c>
      <c r="G1011" s="245"/>
      <c r="H1011" s="248">
        <v>-1.8180000000000001</v>
      </c>
      <c r="I1011" s="249"/>
      <c r="J1011" s="245"/>
      <c r="K1011" s="245"/>
      <c r="L1011" s="250"/>
      <c r="M1011" s="251"/>
      <c r="N1011" s="252"/>
      <c r="O1011" s="252"/>
      <c r="P1011" s="252"/>
      <c r="Q1011" s="252"/>
      <c r="R1011" s="252"/>
      <c r="S1011" s="252"/>
      <c r="T1011" s="253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54" t="s">
        <v>198</v>
      </c>
      <c r="AU1011" s="254" t="s">
        <v>82</v>
      </c>
      <c r="AV1011" s="14" t="s">
        <v>82</v>
      </c>
      <c r="AW1011" s="14" t="s">
        <v>35</v>
      </c>
      <c r="AX1011" s="14" t="s">
        <v>73</v>
      </c>
      <c r="AY1011" s="254" t="s">
        <v>188</v>
      </c>
    </row>
    <row r="1012" s="13" customFormat="1">
      <c r="A1012" s="13"/>
      <c r="B1012" s="233"/>
      <c r="C1012" s="234"/>
      <c r="D1012" s="235" t="s">
        <v>198</v>
      </c>
      <c r="E1012" s="236" t="s">
        <v>19</v>
      </c>
      <c r="F1012" s="237" t="s">
        <v>1674</v>
      </c>
      <c r="G1012" s="234"/>
      <c r="H1012" s="236" t="s">
        <v>19</v>
      </c>
      <c r="I1012" s="238"/>
      <c r="J1012" s="234"/>
      <c r="K1012" s="234"/>
      <c r="L1012" s="239"/>
      <c r="M1012" s="240"/>
      <c r="N1012" s="241"/>
      <c r="O1012" s="241"/>
      <c r="P1012" s="241"/>
      <c r="Q1012" s="241"/>
      <c r="R1012" s="241"/>
      <c r="S1012" s="241"/>
      <c r="T1012" s="242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43" t="s">
        <v>198</v>
      </c>
      <c r="AU1012" s="243" t="s">
        <v>82</v>
      </c>
      <c r="AV1012" s="13" t="s">
        <v>80</v>
      </c>
      <c r="AW1012" s="13" t="s">
        <v>35</v>
      </c>
      <c r="AX1012" s="13" t="s">
        <v>73</v>
      </c>
      <c r="AY1012" s="243" t="s">
        <v>188</v>
      </c>
    </row>
    <row r="1013" s="14" customFormat="1">
      <c r="A1013" s="14"/>
      <c r="B1013" s="244"/>
      <c r="C1013" s="245"/>
      <c r="D1013" s="235" t="s">
        <v>198</v>
      </c>
      <c r="E1013" s="246" t="s">
        <v>19</v>
      </c>
      <c r="F1013" s="247" t="s">
        <v>1908</v>
      </c>
      <c r="G1013" s="245"/>
      <c r="H1013" s="248">
        <v>14.555</v>
      </c>
      <c r="I1013" s="249"/>
      <c r="J1013" s="245"/>
      <c r="K1013" s="245"/>
      <c r="L1013" s="250"/>
      <c r="M1013" s="251"/>
      <c r="N1013" s="252"/>
      <c r="O1013" s="252"/>
      <c r="P1013" s="252"/>
      <c r="Q1013" s="252"/>
      <c r="R1013" s="252"/>
      <c r="S1013" s="252"/>
      <c r="T1013" s="253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54" t="s">
        <v>198</v>
      </c>
      <c r="AU1013" s="254" t="s">
        <v>82</v>
      </c>
      <c r="AV1013" s="14" t="s">
        <v>82</v>
      </c>
      <c r="AW1013" s="14" t="s">
        <v>35</v>
      </c>
      <c r="AX1013" s="14" t="s">
        <v>73</v>
      </c>
      <c r="AY1013" s="254" t="s">
        <v>188</v>
      </c>
    </row>
    <row r="1014" s="14" customFormat="1">
      <c r="A1014" s="14"/>
      <c r="B1014" s="244"/>
      <c r="C1014" s="245"/>
      <c r="D1014" s="235" t="s">
        <v>198</v>
      </c>
      <c r="E1014" s="246" t="s">
        <v>19</v>
      </c>
      <c r="F1014" s="247" t="s">
        <v>1895</v>
      </c>
      <c r="G1014" s="245"/>
      <c r="H1014" s="248">
        <v>-1.8180000000000001</v>
      </c>
      <c r="I1014" s="249"/>
      <c r="J1014" s="245"/>
      <c r="K1014" s="245"/>
      <c r="L1014" s="250"/>
      <c r="M1014" s="251"/>
      <c r="N1014" s="252"/>
      <c r="O1014" s="252"/>
      <c r="P1014" s="252"/>
      <c r="Q1014" s="252"/>
      <c r="R1014" s="252"/>
      <c r="S1014" s="252"/>
      <c r="T1014" s="253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54" t="s">
        <v>198</v>
      </c>
      <c r="AU1014" s="254" t="s">
        <v>82</v>
      </c>
      <c r="AV1014" s="14" t="s">
        <v>82</v>
      </c>
      <c r="AW1014" s="14" t="s">
        <v>35</v>
      </c>
      <c r="AX1014" s="14" t="s">
        <v>73</v>
      </c>
      <c r="AY1014" s="254" t="s">
        <v>188</v>
      </c>
    </row>
    <row r="1015" s="13" customFormat="1">
      <c r="A1015" s="13"/>
      <c r="B1015" s="233"/>
      <c r="C1015" s="234"/>
      <c r="D1015" s="235" t="s">
        <v>198</v>
      </c>
      <c r="E1015" s="236" t="s">
        <v>19</v>
      </c>
      <c r="F1015" s="237" t="s">
        <v>1909</v>
      </c>
      <c r="G1015" s="234"/>
      <c r="H1015" s="236" t="s">
        <v>19</v>
      </c>
      <c r="I1015" s="238"/>
      <c r="J1015" s="234"/>
      <c r="K1015" s="234"/>
      <c r="L1015" s="239"/>
      <c r="M1015" s="240"/>
      <c r="N1015" s="241"/>
      <c r="O1015" s="241"/>
      <c r="P1015" s="241"/>
      <c r="Q1015" s="241"/>
      <c r="R1015" s="241"/>
      <c r="S1015" s="241"/>
      <c r="T1015" s="24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43" t="s">
        <v>198</v>
      </c>
      <c r="AU1015" s="243" t="s">
        <v>82</v>
      </c>
      <c r="AV1015" s="13" t="s">
        <v>80</v>
      </c>
      <c r="AW1015" s="13" t="s">
        <v>35</v>
      </c>
      <c r="AX1015" s="13" t="s">
        <v>73</v>
      </c>
      <c r="AY1015" s="243" t="s">
        <v>188</v>
      </c>
    </row>
    <row r="1016" s="14" customFormat="1">
      <c r="A1016" s="14"/>
      <c r="B1016" s="244"/>
      <c r="C1016" s="245"/>
      <c r="D1016" s="235" t="s">
        <v>198</v>
      </c>
      <c r="E1016" s="246" t="s">
        <v>19</v>
      </c>
      <c r="F1016" s="247" t="s">
        <v>1910</v>
      </c>
      <c r="G1016" s="245"/>
      <c r="H1016" s="248">
        <v>3.4500000000000002</v>
      </c>
      <c r="I1016" s="249"/>
      <c r="J1016" s="245"/>
      <c r="K1016" s="245"/>
      <c r="L1016" s="250"/>
      <c r="M1016" s="251"/>
      <c r="N1016" s="252"/>
      <c r="O1016" s="252"/>
      <c r="P1016" s="252"/>
      <c r="Q1016" s="252"/>
      <c r="R1016" s="252"/>
      <c r="S1016" s="252"/>
      <c r="T1016" s="253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54" t="s">
        <v>198</v>
      </c>
      <c r="AU1016" s="254" t="s">
        <v>82</v>
      </c>
      <c r="AV1016" s="14" t="s">
        <v>82</v>
      </c>
      <c r="AW1016" s="14" t="s">
        <v>35</v>
      </c>
      <c r="AX1016" s="14" t="s">
        <v>73</v>
      </c>
      <c r="AY1016" s="254" t="s">
        <v>188</v>
      </c>
    </row>
    <row r="1017" s="14" customFormat="1">
      <c r="A1017" s="14"/>
      <c r="B1017" s="244"/>
      <c r="C1017" s="245"/>
      <c r="D1017" s="235" t="s">
        <v>198</v>
      </c>
      <c r="E1017" s="246" t="s">
        <v>19</v>
      </c>
      <c r="F1017" s="247" t="s">
        <v>1911</v>
      </c>
      <c r="G1017" s="245"/>
      <c r="H1017" s="248">
        <v>38.268999999999998</v>
      </c>
      <c r="I1017" s="249"/>
      <c r="J1017" s="245"/>
      <c r="K1017" s="245"/>
      <c r="L1017" s="250"/>
      <c r="M1017" s="251"/>
      <c r="N1017" s="252"/>
      <c r="O1017" s="252"/>
      <c r="P1017" s="252"/>
      <c r="Q1017" s="252"/>
      <c r="R1017" s="252"/>
      <c r="S1017" s="252"/>
      <c r="T1017" s="253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54" t="s">
        <v>198</v>
      </c>
      <c r="AU1017" s="254" t="s">
        <v>82</v>
      </c>
      <c r="AV1017" s="14" t="s">
        <v>82</v>
      </c>
      <c r="AW1017" s="14" t="s">
        <v>35</v>
      </c>
      <c r="AX1017" s="14" t="s">
        <v>73</v>
      </c>
      <c r="AY1017" s="254" t="s">
        <v>188</v>
      </c>
    </row>
    <row r="1018" s="14" customFormat="1">
      <c r="A1018" s="14"/>
      <c r="B1018" s="244"/>
      <c r="C1018" s="245"/>
      <c r="D1018" s="235" t="s">
        <v>198</v>
      </c>
      <c r="E1018" s="246" t="s">
        <v>19</v>
      </c>
      <c r="F1018" s="247" t="s">
        <v>1901</v>
      </c>
      <c r="G1018" s="245"/>
      <c r="H1018" s="248">
        <v>-3.75</v>
      </c>
      <c r="I1018" s="249"/>
      <c r="J1018" s="245"/>
      <c r="K1018" s="245"/>
      <c r="L1018" s="250"/>
      <c r="M1018" s="251"/>
      <c r="N1018" s="252"/>
      <c r="O1018" s="252"/>
      <c r="P1018" s="252"/>
      <c r="Q1018" s="252"/>
      <c r="R1018" s="252"/>
      <c r="S1018" s="252"/>
      <c r="T1018" s="253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54" t="s">
        <v>198</v>
      </c>
      <c r="AU1018" s="254" t="s">
        <v>82</v>
      </c>
      <c r="AV1018" s="14" t="s">
        <v>82</v>
      </c>
      <c r="AW1018" s="14" t="s">
        <v>35</v>
      </c>
      <c r="AX1018" s="14" t="s">
        <v>73</v>
      </c>
      <c r="AY1018" s="254" t="s">
        <v>188</v>
      </c>
    </row>
    <row r="1019" s="13" customFormat="1">
      <c r="A1019" s="13"/>
      <c r="B1019" s="233"/>
      <c r="C1019" s="234"/>
      <c r="D1019" s="235" t="s">
        <v>198</v>
      </c>
      <c r="E1019" s="236" t="s">
        <v>19</v>
      </c>
      <c r="F1019" s="237" t="s">
        <v>1680</v>
      </c>
      <c r="G1019" s="234"/>
      <c r="H1019" s="236" t="s">
        <v>19</v>
      </c>
      <c r="I1019" s="238"/>
      <c r="J1019" s="234"/>
      <c r="K1019" s="234"/>
      <c r="L1019" s="239"/>
      <c r="M1019" s="240"/>
      <c r="N1019" s="241"/>
      <c r="O1019" s="241"/>
      <c r="P1019" s="241"/>
      <c r="Q1019" s="241"/>
      <c r="R1019" s="241"/>
      <c r="S1019" s="241"/>
      <c r="T1019" s="24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43" t="s">
        <v>198</v>
      </c>
      <c r="AU1019" s="243" t="s">
        <v>82</v>
      </c>
      <c r="AV1019" s="13" t="s">
        <v>80</v>
      </c>
      <c r="AW1019" s="13" t="s">
        <v>35</v>
      </c>
      <c r="AX1019" s="13" t="s">
        <v>73</v>
      </c>
      <c r="AY1019" s="243" t="s">
        <v>188</v>
      </c>
    </row>
    <row r="1020" s="14" customFormat="1">
      <c r="A1020" s="14"/>
      <c r="B1020" s="244"/>
      <c r="C1020" s="245"/>
      <c r="D1020" s="235" t="s">
        <v>198</v>
      </c>
      <c r="E1020" s="246" t="s">
        <v>19</v>
      </c>
      <c r="F1020" s="247" t="s">
        <v>1912</v>
      </c>
      <c r="G1020" s="245"/>
      <c r="H1020" s="248">
        <v>49.203000000000003</v>
      </c>
      <c r="I1020" s="249"/>
      <c r="J1020" s="245"/>
      <c r="K1020" s="245"/>
      <c r="L1020" s="250"/>
      <c r="M1020" s="251"/>
      <c r="N1020" s="252"/>
      <c r="O1020" s="252"/>
      <c r="P1020" s="252"/>
      <c r="Q1020" s="252"/>
      <c r="R1020" s="252"/>
      <c r="S1020" s="252"/>
      <c r="T1020" s="253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54" t="s">
        <v>198</v>
      </c>
      <c r="AU1020" s="254" t="s">
        <v>82</v>
      </c>
      <c r="AV1020" s="14" t="s">
        <v>82</v>
      </c>
      <c r="AW1020" s="14" t="s">
        <v>35</v>
      </c>
      <c r="AX1020" s="14" t="s">
        <v>73</v>
      </c>
      <c r="AY1020" s="254" t="s">
        <v>188</v>
      </c>
    </row>
    <row r="1021" s="14" customFormat="1">
      <c r="A1021" s="14"/>
      <c r="B1021" s="244"/>
      <c r="C1021" s="245"/>
      <c r="D1021" s="235" t="s">
        <v>198</v>
      </c>
      <c r="E1021" s="246" t="s">
        <v>19</v>
      </c>
      <c r="F1021" s="247" t="s">
        <v>1901</v>
      </c>
      <c r="G1021" s="245"/>
      <c r="H1021" s="248">
        <v>-3.75</v>
      </c>
      <c r="I1021" s="249"/>
      <c r="J1021" s="245"/>
      <c r="K1021" s="245"/>
      <c r="L1021" s="250"/>
      <c r="M1021" s="251"/>
      <c r="N1021" s="252"/>
      <c r="O1021" s="252"/>
      <c r="P1021" s="252"/>
      <c r="Q1021" s="252"/>
      <c r="R1021" s="252"/>
      <c r="S1021" s="252"/>
      <c r="T1021" s="253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54" t="s">
        <v>198</v>
      </c>
      <c r="AU1021" s="254" t="s">
        <v>82</v>
      </c>
      <c r="AV1021" s="14" t="s">
        <v>82</v>
      </c>
      <c r="AW1021" s="14" t="s">
        <v>35</v>
      </c>
      <c r="AX1021" s="14" t="s">
        <v>73</v>
      </c>
      <c r="AY1021" s="254" t="s">
        <v>188</v>
      </c>
    </row>
    <row r="1022" s="13" customFormat="1">
      <c r="A1022" s="13"/>
      <c r="B1022" s="233"/>
      <c r="C1022" s="234"/>
      <c r="D1022" s="235" t="s">
        <v>198</v>
      </c>
      <c r="E1022" s="236" t="s">
        <v>19</v>
      </c>
      <c r="F1022" s="237" t="s">
        <v>1682</v>
      </c>
      <c r="G1022" s="234"/>
      <c r="H1022" s="236" t="s">
        <v>19</v>
      </c>
      <c r="I1022" s="238"/>
      <c r="J1022" s="234"/>
      <c r="K1022" s="234"/>
      <c r="L1022" s="239"/>
      <c r="M1022" s="240"/>
      <c r="N1022" s="241"/>
      <c r="O1022" s="241"/>
      <c r="P1022" s="241"/>
      <c r="Q1022" s="241"/>
      <c r="R1022" s="241"/>
      <c r="S1022" s="241"/>
      <c r="T1022" s="242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43" t="s">
        <v>198</v>
      </c>
      <c r="AU1022" s="243" t="s">
        <v>82</v>
      </c>
      <c r="AV1022" s="13" t="s">
        <v>80</v>
      </c>
      <c r="AW1022" s="13" t="s">
        <v>35</v>
      </c>
      <c r="AX1022" s="13" t="s">
        <v>73</v>
      </c>
      <c r="AY1022" s="243" t="s">
        <v>188</v>
      </c>
    </row>
    <row r="1023" s="14" customFormat="1">
      <c r="A1023" s="14"/>
      <c r="B1023" s="244"/>
      <c r="C1023" s="245"/>
      <c r="D1023" s="235" t="s">
        <v>198</v>
      </c>
      <c r="E1023" s="246" t="s">
        <v>19</v>
      </c>
      <c r="F1023" s="247" t="s">
        <v>1913</v>
      </c>
      <c r="G1023" s="245"/>
      <c r="H1023" s="248">
        <v>13.845000000000001</v>
      </c>
      <c r="I1023" s="249"/>
      <c r="J1023" s="245"/>
      <c r="K1023" s="245"/>
      <c r="L1023" s="250"/>
      <c r="M1023" s="251"/>
      <c r="N1023" s="252"/>
      <c r="O1023" s="252"/>
      <c r="P1023" s="252"/>
      <c r="Q1023" s="252"/>
      <c r="R1023" s="252"/>
      <c r="S1023" s="252"/>
      <c r="T1023" s="253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54" t="s">
        <v>198</v>
      </c>
      <c r="AU1023" s="254" t="s">
        <v>82</v>
      </c>
      <c r="AV1023" s="14" t="s">
        <v>82</v>
      </c>
      <c r="AW1023" s="14" t="s">
        <v>35</v>
      </c>
      <c r="AX1023" s="14" t="s">
        <v>73</v>
      </c>
      <c r="AY1023" s="254" t="s">
        <v>188</v>
      </c>
    </row>
    <row r="1024" s="14" customFormat="1">
      <c r="A1024" s="14"/>
      <c r="B1024" s="244"/>
      <c r="C1024" s="245"/>
      <c r="D1024" s="235" t="s">
        <v>198</v>
      </c>
      <c r="E1024" s="246" t="s">
        <v>19</v>
      </c>
      <c r="F1024" s="247" t="s">
        <v>1914</v>
      </c>
      <c r="G1024" s="245"/>
      <c r="H1024" s="248">
        <v>-2.7000000000000002</v>
      </c>
      <c r="I1024" s="249"/>
      <c r="J1024" s="245"/>
      <c r="K1024" s="245"/>
      <c r="L1024" s="250"/>
      <c r="M1024" s="251"/>
      <c r="N1024" s="252"/>
      <c r="O1024" s="252"/>
      <c r="P1024" s="252"/>
      <c r="Q1024" s="252"/>
      <c r="R1024" s="252"/>
      <c r="S1024" s="252"/>
      <c r="T1024" s="253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4" t="s">
        <v>198</v>
      </c>
      <c r="AU1024" s="254" t="s">
        <v>82</v>
      </c>
      <c r="AV1024" s="14" t="s">
        <v>82</v>
      </c>
      <c r="AW1024" s="14" t="s">
        <v>35</v>
      </c>
      <c r="AX1024" s="14" t="s">
        <v>73</v>
      </c>
      <c r="AY1024" s="254" t="s">
        <v>188</v>
      </c>
    </row>
    <row r="1025" s="13" customFormat="1">
      <c r="A1025" s="13"/>
      <c r="B1025" s="233"/>
      <c r="C1025" s="234"/>
      <c r="D1025" s="235" t="s">
        <v>198</v>
      </c>
      <c r="E1025" s="236" t="s">
        <v>19</v>
      </c>
      <c r="F1025" s="237" t="s">
        <v>1686</v>
      </c>
      <c r="G1025" s="234"/>
      <c r="H1025" s="236" t="s">
        <v>19</v>
      </c>
      <c r="I1025" s="238"/>
      <c r="J1025" s="234"/>
      <c r="K1025" s="234"/>
      <c r="L1025" s="239"/>
      <c r="M1025" s="240"/>
      <c r="N1025" s="241"/>
      <c r="O1025" s="241"/>
      <c r="P1025" s="241"/>
      <c r="Q1025" s="241"/>
      <c r="R1025" s="241"/>
      <c r="S1025" s="241"/>
      <c r="T1025" s="24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43" t="s">
        <v>198</v>
      </c>
      <c r="AU1025" s="243" t="s">
        <v>82</v>
      </c>
      <c r="AV1025" s="13" t="s">
        <v>80</v>
      </c>
      <c r="AW1025" s="13" t="s">
        <v>35</v>
      </c>
      <c r="AX1025" s="13" t="s">
        <v>73</v>
      </c>
      <c r="AY1025" s="243" t="s">
        <v>188</v>
      </c>
    </row>
    <row r="1026" s="14" customFormat="1">
      <c r="A1026" s="14"/>
      <c r="B1026" s="244"/>
      <c r="C1026" s="245"/>
      <c r="D1026" s="235" t="s">
        <v>198</v>
      </c>
      <c r="E1026" s="246" t="s">
        <v>19</v>
      </c>
      <c r="F1026" s="247" t="s">
        <v>1915</v>
      </c>
      <c r="G1026" s="245"/>
      <c r="H1026" s="248">
        <v>23.074999999999999</v>
      </c>
      <c r="I1026" s="249"/>
      <c r="J1026" s="245"/>
      <c r="K1026" s="245"/>
      <c r="L1026" s="250"/>
      <c r="M1026" s="251"/>
      <c r="N1026" s="252"/>
      <c r="O1026" s="252"/>
      <c r="P1026" s="252"/>
      <c r="Q1026" s="252"/>
      <c r="R1026" s="252"/>
      <c r="S1026" s="252"/>
      <c r="T1026" s="253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4" t="s">
        <v>198</v>
      </c>
      <c r="AU1026" s="254" t="s">
        <v>82</v>
      </c>
      <c r="AV1026" s="14" t="s">
        <v>82</v>
      </c>
      <c r="AW1026" s="14" t="s">
        <v>35</v>
      </c>
      <c r="AX1026" s="14" t="s">
        <v>73</v>
      </c>
      <c r="AY1026" s="254" t="s">
        <v>188</v>
      </c>
    </row>
    <row r="1027" s="14" customFormat="1">
      <c r="A1027" s="14"/>
      <c r="B1027" s="244"/>
      <c r="C1027" s="245"/>
      <c r="D1027" s="235" t="s">
        <v>198</v>
      </c>
      <c r="E1027" s="246" t="s">
        <v>19</v>
      </c>
      <c r="F1027" s="247" t="s">
        <v>1914</v>
      </c>
      <c r="G1027" s="245"/>
      <c r="H1027" s="248">
        <v>-2.7000000000000002</v>
      </c>
      <c r="I1027" s="249"/>
      <c r="J1027" s="245"/>
      <c r="K1027" s="245"/>
      <c r="L1027" s="250"/>
      <c r="M1027" s="251"/>
      <c r="N1027" s="252"/>
      <c r="O1027" s="252"/>
      <c r="P1027" s="252"/>
      <c r="Q1027" s="252"/>
      <c r="R1027" s="252"/>
      <c r="S1027" s="252"/>
      <c r="T1027" s="253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54" t="s">
        <v>198</v>
      </c>
      <c r="AU1027" s="254" t="s">
        <v>82</v>
      </c>
      <c r="AV1027" s="14" t="s">
        <v>82</v>
      </c>
      <c r="AW1027" s="14" t="s">
        <v>35</v>
      </c>
      <c r="AX1027" s="14" t="s">
        <v>73</v>
      </c>
      <c r="AY1027" s="254" t="s">
        <v>188</v>
      </c>
    </row>
    <row r="1028" s="13" customFormat="1">
      <c r="A1028" s="13"/>
      <c r="B1028" s="233"/>
      <c r="C1028" s="234"/>
      <c r="D1028" s="235" t="s">
        <v>198</v>
      </c>
      <c r="E1028" s="236" t="s">
        <v>19</v>
      </c>
      <c r="F1028" s="237" t="s">
        <v>1690</v>
      </c>
      <c r="G1028" s="234"/>
      <c r="H1028" s="236" t="s">
        <v>19</v>
      </c>
      <c r="I1028" s="238"/>
      <c r="J1028" s="234"/>
      <c r="K1028" s="234"/>
      <c r="L1028" s="239"/>
      <c r="M1028" s="240"/>
      <c r="N1028" s="241"/>
      <c r="O1028" s="241"/>
      <c r="P1028" s="241"/>
      <c r="Q1028" s="241"/>
      <c r="R1028" s="241"/>
      <c r="S1028" s="241"/>
      <c r="T1028" s="242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43" t="s">
        <v>198</v>
      </c>
      <c r="AU1028" s="243" t="s">
        <v>82</v>
      </c>
      <c r="AV1028" s="13" t="s">
        <v>80</v>
      </c>
      <c r="AW1028" s="13" t="s">
        <v>35</v>
      </c>
      <c r="AX1028" s="13" t="s">
        <v>73</v>
      </c>
      <c r="AY1028" s="243" t="s">
        <v>188</v>
      </c>
    </row>
    <row r="1029" s="14" customFormat="1">
      <c r="A1029" s="14"/>
      <c r="B1029" s="244"/>
      <c r="C1029" s="245"/>
      <c r="D1029" s="235" t="s">
        <v>198</v>
      </c>
      <c r="E1029" s="246" t="s">
        <v>19</v>
      </c>
      <c r="F1029" s="247" t="s">
        <v>1916</v>
      </c>
      <c r="G1029" s="245"/>
      <c r="H1029" s="248">
        <v>49.203000000000003</v>
      </c>
      <c r="I1029" s="249"/>
      <c r="J1029" s="245"/>
      <c r="K1029" s="245"/>
      <c r="L1029" s="250"/>
      <c r="M1029" s="251"/>
      <c r="N1029" s="252"/>
      <c r="O1029" s="252"/>
      <c r="P1029" s="252"/>
      <c r="Q1029" s="252"/>
      <c r="R1029" s="252"/>
      <c r="S1029" s="252"/>
      <c r="T1029" s="253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54" t="s">
        <v>198</v>
      </c>
      <c r="AU1029" s="254" t="s">
        <v>82</v>
      </c>
      <c r="AV1029" s="14" t="s">
        <v>82</v>
      </c>
      <c r="AW1029" s="14" t="s">
        <v>35</v>
      </c>
      <c r="AX1029" s="14" t="s">
        <v>73</v>
      </c>
      <c r="AY1029" s="254" t="s">
        <v>188</v>
      </c>
    </row>
    <row r="1030" s="14" customFormat="1">
      <c r="A1030" s="14"/>
      <c r="B1030" s="244"/>
      <c r="C1030" s="245"/>
      <c r="D1030" s="235" t="s">
        <v>198</v>
      </c>
      <c r="E1030" s="246" t="s">
        <v>19</v>
      </c>
      <c r="F1030" s="247" t="s">
        <v>1901</v>
      </c>
      <c r="G1030" s="245"/>
      <c r="H1030" s="248">
        <v>-3.75</v>
      </c>
      <c r="I1030" s="249"/>
      <c r="J1030" s="245"/>
      <c r="K1030" s="245"/>
      <c r="L1030" s="250"/>
      <c r="M1030" s="251"/>
      <c r="N1030" s="252"/>
      <c r="O1030" s="252"/>
      <c r="P1030" s="252"/>
      <c r="Q1030" s="252"/>
      <c r="R1030" s="252"/>
      <c r="S1030" s="252"/>
      <c r="T1030" s="253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54" t="s">
        <v>198</v>
      </c>
      <c r="AU1030" s="254" t="s">
        <v>82</v>
      </c>
      <c r="AV1030" s="14" t="s">
        <v>82</v>
      </c>
      <c r="AW1030" s="14" t="s">
        <v>35</v>
      </c>
      <c r="AX1030" s="14" t="s">
        <v>73</v>
      </c>
      <c r="AY1030" s="254" t="s">
        <v>188</v>
      </c>
    </row>
    <row r="1031" s="13" customFormat="1">
      <c r="A1031" s="13"/>
      <c r="B1031" s="233"/>
      <c r="C1031" s="234"/>
      <c r="D1031" s="235" t="s">
        <v>198</v>
      </c>
      <c r="E1031" s="236" t="s">
        <v>19</v>
      </c>
      <c r="F1031" s="237" t="s">
        <v>1692</v>
      </c>
      <c r="G1031" s="234"/>
      <c r="H1031" s="236" t="s">
        <v>19</v>
      </c>
      <c r="I1031" s="238"/>
      <c r="J1031" s="234"/>
      <c r="K1031" s="234"/>
      <c r="L1031" s="239"/>
      <c r="M1031" s="240"/>
      <c r="N1031" s="241"/>
      <c r="O1031" s="241"/>
      <c r="P1031" s="241"/>
      <c r="Q1031" s="241"/>
      <c r="R1031" s="241"/>
      <c r="S1031" s="241"/>
      <c r="T1031" s="242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43" t="s">
        <v>198</v>
      </c>
      <c r="AU1031" s="243" t="s">
        <v>82</v>
      </c>
      <c r="AV1031" s="13" t="s">
        <v>80</v>
      </c>
      <c r="AW1031" s="13" t="s">
        <v>35</v>
      </c>
      <c r="AX1031" s="13" t="s">
        <v>73</v>
      </c>
      <c r="AY1031" s="243" t="s">
        <v>188</v>
      </c>
    </row>
    <row r="1032" s="14" customFormat="1">
      <c r="A1032" s="14"/>
      <c r="B1032" s="244"/>
      <c r="C1032" s="245"/>
      <c r="D1032" s="235" t="s">
        <v>198</v>
      </c>
      <c r="E1032" s="246" t="s">
        <v>19</v>
      </c>
      <c r="F1032" s="247" t="s">
        <v>1917</v>
      </c>
      <c r="G1032" s="245"/>
      <c r="H1032" s="248">
        <v>29.748999999999999</v>
      </c>
      <c r="I1032" s="249"/>
      <c r="J1032" s="245"/>
      <c r="K1032" s="245"/>
      <c r="L1032" s="250"/>
      <c r="M1032" s="251"/>
      <c r="N1032" s="252"/>
      <c r="O1032" s="252"/>
      <c r="P1032" s="252"/>
      <c r="Q1032" s="252"/>
      <c r="R1032" s="252"/>
      <c r="S1032" s="252"/>
      <c r="T1032" s="253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54" t="s">
        <v>198</v>
      </c>
      <c r="AU1032" s="254" t="s">
        <v>82</v>
      </c>
      <c r="AV1032" s="14" t="s">
        <v>82</v>
      </c>
      <c r="AW1032" s="14" t="s">
        <v>35</v>
      </c>
      <c r="AX1032" s="14" t="s">
        <v>73</v>
      </c>
      <c r="AY1032" s="254" t="s">
        <v>188</v>
      </c>
    </row>
    <row r="1033" s="14" customFormat="1">
      <c r="A1033" s="14"/>
      <c r="B1033" s="244"/>
      <c r="C1033" s="245"/>
      <c r="D1033" s="235" t="s">
        <v>198</v>
      </c>
      <c r="E1033" s="246" t="s">
        <v>19</v>
      </c>
      <c r="F1033" s="247" t="s">
        <v>1901</v>
      </c>
      <c r="G1033" s="245"/>
      <c r="H1033" s="248">
        <v>-3.75</v>
      </c>
      <c r="I1033" s="249"/>
      <c r="J1033" s="245"/>
      <c r="K1033" s="245"/>
      <c r="L1033" s="250"/>
      <c r="M1033" s="251"/>
      <c r="N1033" s="252"/>
      <c r="O1033" s="252"/>
      <c r="P1033" s="252"/>
      <c r="Q1033" s="252"/>
      <c r="R1033" s="252"/>
      <c r="S1033" s="252"/>
      <c r="T1033" s="253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54" t="s">
        <v>198</v>
      </c>
      <c r="AU1033" s="254" t="s">
        <v>82</v>
      </c>
      <c r="AV1033" s="14" t="s">
        <v>82</v>
      </c>
      <c r="AW1033" s="14" t="s">
        <v>35</v>
      </c>
      <c r="AX1033" s="14" t="s">
        <v>73</v>
      </c>
      <c r="AY1033" s="254" t="s">
        <v>188</v>
      </c>
    </row>
    <row r="1034" s="13" customFormat="1">
      <c r="A1034" s="13"/>
      <c r="B1034" s="233"/>
      <c r="C1034" s="234"/>
      <c r="D1034" s="235" t="s">
        <v>198</v>
      </c>
      <c r="E1034" s="236" t="s">
        <v>19</v>
      </c>
      <c r="F1034" s="237" t="s">
        <v>1694</v>
      </c>
      <c r="G1034" s="234"/>
      <c r="H1034" s="236" t="s">
        <v>19</v>
      </c>
      <c r="I1034" s="238"/>
      <c r="J1034" s="234"/>
      <c r="K1034" s="234"/>
      <c r="L1034" s="239"/>
      <c r="M1034" s="240"/>
      <c r="N1034" s="241"/>
      <c r="O1034" s="241"/>
      <c r="P1034" s="241"/>
      <c r="Q1034" s="241"/>
      <c r="R1034" s="241"/>
      <c r="S1034" s="241"/>
      <c r="T1034" s="24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43" t="s">
        <v>198</v>
      </c>
      <c r="AU1034" s="243" t="s">
        <v>82</v>
      </c>
      <c r="AV1034" s="13" t="s">
        <v>80</v>
      </c>
      <c r="AW1034" s="13" t="s">
        <v>35</v>
      </c>
      <c r="AX1034" s="13" t="s">
        <v>73</v>
      </c>
      <c r="AY1034" s="243" t="s">
        <v>188</v>
      </c>
    </row>
    <row r="1035" s="14" customFormat="1">
      <c r="A1035" s="14"/>
      <c r="B1035" s="244"/>
      <c r="C1035" s="245"/>
      <c r="D1035" s="235" t="s">
        <v>198</v>
      </c>
      <c r="E1035" s="246" t="s">
        <v>19</v>
      </c>
      <c r="F1035" s="247" t="s">
        <v>1917</v>
      </c>
      <c r="G1035" s="245"/>
      <c r="H1035" s="248">
        <v>29.748999999999999</v>
      </c>
      <c r="I1035" s="249"/>
      <c r="J1035" s="245"/>
      <c r="K1035" s="245"/>
      <c r="L1035" s="250"/>
      <c r="M1035" s="251"/>
      <c r="N1035" s="252"/>
      <c r="O1035" s="252"/>
      <c r="P1035" s="252"/>
      <c r="Q1035" s="252"/>
      <c r="R1035" s="252"/>
      <c r="S1035" s="252"/>
      <c r="T1035" s="253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4" t="s">
        <v>198</v>
      </c>
      <c r="AU1035" s="254" t="s">
        <v>82</v>
      </c>
      <c r="AV1035" s="14" t="s">
        <v>82</v>
      </c>
      <c r="AW1035" s="14" t="s">
        <v>35</v>
      </c>
      <c r="AX1035" s="14" t="s">
        <v>73</v>
      </c>
      <c r="AY1035" s="254" t="s">
        <v>188</v>
      </c>
    </row>
    <row r="1036" s="14" customFormat="1">
      <c r="A1036" s="14"/>
      <c r="B1036" s="244"/>
      <c r="C1036" s="245"/>
      <c r="D1036" s="235" t="s">
        <v>198</v>
      </c>
      <c r="E1036" s="246" t="s">
        <v>19</v>
      </c>
      <c r="F1036" s="247" t="s">
        <v>1918</v>
      </c>
      <c r="G1036" s="245"/>
      <c r="H1036" s="248">
        <v>-1.7749999999999999</v>
      </c>
      <c r="I1036" s="249"/>
      <c r="J1036" s="245"/>
      <c r="K1036" s="245"/>
      <c r="L1036" s="250"/>
      <c r="M1036" s="251"/>
      <c r="N1036" s="252"/>
      <c r="O1036" s="252"/>
      <c r="P1036" s="252"/>
      <c r="Q1036" s="252"/>
      <c r="R1036" s="252"/>
      <c r="S1036" s="252"/>
      <c r="T1036" s="253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54" t="s">
        <v>198</v>
      </c>
      <c r="AU1036" s="254" t="s">
        <v>82</v>
      </c>
      <c r="AV1036" s="14" t="s">
        <v>82</v>
      </c>
      <c r="AW1036" s="14" t="s">
        <v>35</v>
      </c>
      <c r="AX1036" s="14" t="s">
        <v>73</v>
      </c>
      <c r="AY1036" s="254" t="s">
        <v>188</v>
      </c>
    </row>
    <row r="1037" s="14" customFormat="1">
      <c r="A1037" s="14"/>
      <c r="B1037" s="244"/>
      <c r="C1037" s="245"/>
      <c r="D1037" s="235" t="s">
        <v>198</v>
      </c>
      <c r="E1037" s="246" t="s">
        <v>19</v>
      </c>
      <c r="F1037" s="247" t="s">
        <v>1901</v>
      </c>
      <c r="G1037" s="245"/>
      <c r="H1037" s="248">
        <v>-3.75</v>
      </c>
      <c r="I1037" s="249"/>
      <c r="J1037" s="245"/>
      <c r="K1037" s="245"/>
      <c r="L1037" s="250"/>
      <c r="M1037" s="251"/>
      <c r="N1037" s="252"/>
      <c r="O1037" s="252"/>
      <c r="P1037" s="252"/>
      <c r="Q1037" s="252"/>
      <c r="R1037" s="252"/>
      <c r="S1037" s="252"/>
      <c r="T1037" s="253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54" t="s">
        <v>198</v>
      </c>
      <c r="AU1037" s="254" t="s">
        <v>82</v>
      </c>
      <c r="AV1037" s="14" t="s">
        <v>82</v>
      </c>
      <c r="AW1037" s="14" t="s">
        <v>35</v>
      </c>
      <c r="AX1037" s="14" t="s">
        <v>73</v>
      </c>
      <c r="AY1037" s="254" t="s">
        <v>188</v>
      </c>
    </row>
    <row r="1038" s="13" customFormat="1">
      <c r="A1038" s="13"/>
      <c r="B1038" s="233"/>
      <c r="C1038" s="234"/>
      <c r="D1038" s="235" t="s">
        <v>198</v>
      </c>
      <c r="E1038" s="236" t="s">
        <v>19</v>
      </c>
      <c r="F1038" s="237" t="s">
        <v>1696</v>
      </c>
      <c r="G1038" s="234"/>
      <c r="H1038" s="236" t="s">
        <v>19</v>
      </c>
      <c r="I1038" s="238"/>
      <c r="J1038" s="234"/>
      <c r="K1038" s="234"/>
      <c r="L1038" s="239"/>
      <c r="M1038" s="240"/>
      <c r="N1038" s="241"/>
      <c r="O1038" s="241"/>
      <c r="P1038" s="241"/>
      <c r="Q1038" s="241"/>
      <c r="R1038" s="241"/>
      <c r="S1038" s="241"/>
      <c r="T1038" s="242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43" t="s">
        <v>198</v>
      </c>
      <c r="AU1038" s="243" t="s">
        <v>82</v>
      </c>
      <c r="AV1038" s="13" t="s">
        <v>80</v>
      </c>
      <c r="AW1038" s="13" t="s">
        <v>35</v>
      </c>
      <c r="AX1038" s="13" t="s">
        <v>73</v>
      </c>
      <c r="AY1038" s="243" t="s">
        <v>188</v>
      </c>
    </row>
    <row r="1039" s="14" customFormat="1">
      <c r="A1039" s="14"/>
      <c r="B1039" s="244"/>
      <c r="C1039" s="245"/>
      <c r="D1039" s="235" t="s">
        <v>198</v>
      </c>
      <c r="E1039" s="246" t="s">
        <v>19</v>
      </c>
      <c r="F1039" s="247" t="s">
        <v>1919</v>
      </c>
      <c r="G1039" s="245"/>
      <c r="H1039" s="248">
        <v>25.204999999999998</v>
      </c>
      <c r="I1039" s="249"/>
      <c r="J1039" s="245"/>
      <c r="K1039" s="245"/>
      <c r="L1039" s="250"/>
      <c r="M1039" s="251"/>
      <c r="N1039" s="252"/>
      <c r="O1039" s="252"/>
      <c r="P1039" s="252"/>
      <c r="Q1039" s="252"/>
      <c r="R1039" s="252"/>
      <c r="S1039" s="252"/>
      <c r="T1039" s="253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54" t="s">
        <v>198</v>
      </c>
      <c r="AU1039" s="254" t="s">
        <v>82</v>
      </c>
      <c r="AV1039" s="14" t="s">
        <v>82</v>
      </c>
      <c r="AW1039" s="14" t="s">
        <v>35</v>
      </c>
      <c r="AX1039" s="14" t="s">
        <v>73</v>
      </c>
      <c r="AY1039" s="254" t="s">
        <v>188</v>
      </c>
    </row>
    <row r="1040" s="14" customFormat="1">
      <c r="A1040" s="14"/>
      <c r="B1040" s="244"/>
      <c r="C1040" s="245"/>
      <c r="D1040" s="235" t="s">
        <v>198</v>
      </c>
      <c r="E1040" s="246" t="s">
        <v>19</v>
      </c>
      <c r="F1040" s="247" t="s">
        <v>1901</v>
      </c>
      <c r="G1040" s="245"/>
      <c r="H1040" s="248">
        <v>-3.75</v>
      </c>
      <c r="I1040" s="249"/>
      <c r="J1040" s="245"/>
      <c r="K1040" s="245"/>
      <c r="L1040" s="250"/>
      <c r="M1040" s="251"/>
      <c r="N1040" s="252"/>
      <c r="O1040" s="252"/>
      <c r="P1040" s="252"/>
      <c r="Q1040" s="252"/>
      <c r="R1040" s="252"/>
      <c r="S1040" s="252"/>
      <c r="T1040" s="253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4" t="s">
        <v>198</v>
      </c>
      <c r="AU1040" s="254" t="s">
        <v>82</v>
      </c>
      <c r="AV1040" s="14" t="s">
        <v>82</v>
      </c>
      <c r="AW1040" s="14" t="s">
        <v>35</v>
      </c>
      <c r="AX1040" s="14" t="s">
        <v>73</v>
      </c>
      <c r="AY1040" s="254" t="s">
        <v>188</v>
      </c>
    </row>
    <row r="1041" s="15" customFormat="1">
      <c r="A1041" s="15"/>
      <c r="B1041" s="255"/>
      <c r="C1041" s="256"/>
      <c r="D1041" s="235" t="s">
        <v>198</v>
      </c>
      <c r="E1041" s="257" t="s">
        <v>19</v>
      </c>
      <c r="F1041" s="258" t="s">
        <v>229</v>
      </c>
      <c r="G1041" s="256"/>
      <c r="H1041" s="259">
        <v>358.42000000000007</v>
      </c>
      <c r="I1041" s="260"/>
      <c r="J1041" s="256"/>
      <c r="K1041" s="256"/>
      <c r="L1041" s="261"/>
      <c r="M1041" s="262"/>
      <c r="N1041" s="263"/>
      <c r="O1041" s="263"/>
      <c r="P1041" s="263"/>
      <c r="Q1041" s="263"/>
      <c r="R1041" s="263"/>
      <c r="S1041" s="263"/>
      <c r="T1041" s="264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T1041" s="265" t="s">
        <v>198</v>
      </c>
      <c r="AU1041" s="265" t="s">
        <v>82</v>
      </c>
      <c r="AV1041" s="15" t="s">
        <v>135</v>
      </c>
      <c r="AW1041" s="15" t="s">
        <v>35</v>
      </c>
      <c r="AX1041" s="15" t="s">
        <v>80</v>
      </c>
      <c r="AY1041" s="265" t="s">
        <v>188</v>
      </c>
    </row>
    <row r="1042" s="2" customFormat="1" ht="24.15" customHeight="1">
      <c r="A1042" s="40"/>
      <c r="B1042" s="41"/>
      <c r="C1042" s="215" t="s">
        <v>1476</v>
      </c>
      <c r="D1042" s="215" t="s">
        <v>190</v>
      </c>
      <c r="E1042" s="216" t="s">
        <v>1263</v>
      </c>
      <c r="F1042" s="217" t="s">
        <v>1264</v>
      </c>
      <c r="G1042" s="218" t="s">
        <v>243</v>
      </c>
      <c r="H1042" s="219">
        <v>422.55200000000002</v>
      </c>
      <c r="I1042" s="220"/>
      <c r="J1042" s="221">
        <f>ROUND(I1042*H1042,2)</f>
        <v>0</v>
      </c>
      <c r="K1042" s="217" t="s">
        <v>194</v>
      </c>
      <c r="L1042" s="46"/>
      <c r="M1042" s="222" t="s">
        <v>19</v>
      </c>
      <c r="N1042" s="223" t="s">
        <v>44</v>
      </c>
      <c r="O1042" s="86"/>
      <c r="P1042" s="224">
        <f>O1042*H1042</f>
        <v>0</v>
      </c>
      <c r="Q1042" s="224">
        <v>0.00020000000000000001</v>
      </c>
      <c r="R1042" s="224">
        <f>Q1042*H1042</f>
        <v>0.084510400000000013</v>
      </c>
      <c r="S1042" s="224">
        <v>0</v>
      </c>
      <c r="T1042" s="225">
        <f>S1042*H1042</f>
        <v>0</v>
      </c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R1042" s="226" t="s">
        <v>342</v>
      </c>
      <c r="AT1042" s="226" t="s">
        <v>190</v>
      </c>
      <c r="AU1042" s="226" t="s">
        <v>82</v>
      </c>
      <c r="AY1042" s="19" t="s">
        <v>188</v>
      </c>
      <c r="BE1042" s="227">
        <f>IF(N1042="základní",J1042,0)</f>
        <v>0</v>
      </c>
      <c r="BF1042" s="227">
        <f>IF(N1042="snížená",J1042,0)</f>
        <v>0</v>
      </c>
      <c r="BG1042" s="227">
        <f>IF(N1042="zákl. přenesená",J1042,0)</f>
        <v>0</v>
      </c>
      <c r="BH1042" s="227">
        <f>IF(N1042="sníž. přenesená",J1042,0)</f>
        <v>0</v>
      </c>
      <c r="BI1042" s="227">
        <f>IF(N1042="nulová",J1042,0)</f>
        <v>0</v>
      </c>
      <c r="BJ1042" s="19" t="s">
        <v>80</v>
      </c>
      <c r="BK1042" s="227">
        <f>ROUND(I1042*H1042,2)</f>
        <v>0</v>
      </c>
      <c r="BL1042" s="19" t="s">
        <v>342</v>
      </c>
      <c r="BM1042" s="226" t="s">
        <v>1920</v>
      </c>
    </row>
    <row r="1043" s="2" customFormat="1">
      <c r="A1043" s="40"/>
      <c r="B1043" s="41"/>
      <c r="C1043" s="42"/>
      <c r="D1043" s="228" t="s">
        <v>196</v>
      </c>
      <c r="E1043" s="42"/>
      <c r="F1043" s="229" t="s">
        <v>1266</v>
      </c>
      <c r="G1043" s="42"/>
      <c r="H1043" s="42"/>
      <c r="I1043" s="230"/>
      <c r="J1043" s="42"/>
      <c r="K1043" s="42"/>
      <c r="L1043" s="46"/>
      <c r="M1043" s="231"/>
      <c r="N1043" s="232"/>
      <c r="O1043" s="86"/>
      <c r="P1043" s="86"/>
      <c r="Q1043" s="86"/>
      <c r="R1043" s="86"/>
      <c r="S1043" s="86"/>
      <c r="T1043" s="87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T1043" s="19" t="s">
        <v>196</v>
      </c>
      <c r="AU1043" s="19" t="s">
        <v>82</v>
      </c>
    </row>
    <row r="1044" s="13" customFormat="1">
      <c r="A1044" s="13"/>
      <c r="B1044" s="233"/>
      <c r="C1044" s="234"/>
      <c r="D1044" s="235" t="s">
        <v>198</v>
      </c>
      <c r="E1044" s="236" t="s">
        <v>19</v>
      </c>
      <c r="F1044" s="237" t="s">
        <v>1519</v>
      </c>
      <c r="G1044" s="234"/>
      <c r="H1044" s="236" t="s">
        <v>19</v>
      </c>
      <c r="I1044" s="238"/>
      <c r="J1044" s="234"/>
      <c r="K1044" s="234"/>
      <c r="L1044" s="239"/>
      <c r="M1044" s="240"/>
      <c r="N1044" s="241"/>
      <c r="O1044" s="241"/>
      <c r="P1044" s="241"/>
      <c r="Q1044" s="241"/>
      <c r="R1044" s="241"/>
      <c r="S1044" s="241"/>
      <c r="T1044" s="242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3" t="s">
        <v>198</v>
      </c>
      <c r="AU1044" s="243" t="s">
        <v>82</v>
      </c>
      <c r="AV1044" s="13" t="s">
        <v>80</v>
      </c>
      <c r="AW1044" s="13" t="s">
        <v>35</v>
      </c>
      <c r="AX1044" s="13" t="s">
        <v>73</v>
      </c>
      <c r="AY1044" s="243" t="s">
        <v>188</v>
      </c>
    </row>
    <row r="1045" s="13" customFormat="1">
      <c r="A1045" s="13"/>
      <c r="B1045" s="233"/>
      <c r="C1045" s="234"/>
      <c r="D1045" s="235" t="s">
        <v>198</v>
      </c>
      <c r="E1045" s="236" t="s">
        <v>19</v>
      </c>
      <c r="F1045" s="237" t="s">
        <v>1651</v>
      </c>
      <c r="G1045" s="234"/>
      <c r="H1045" s="236" t="s">
        <v>19</v>
      </c>
      <c r="I1045" s="238"/>
      <c r="J1045" s="234"/>
      <c r="K1045" s="234"/>
      <c r="L1045" s="239"/>
      <c r="M1045" s="240"/>
      <c r="N1045" s="241"/>
      <c r="O1045" s="241"/>
      <c r="P1045" s="241"/>
      <c r="Q1045" s="241"/>
      <c r="R1045" s="241"/>
      <c r="S1045" s="241"/>
      <c r="T1045" s="242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43" t="s">
        <v>198</v>
      </c>
      <c r="AU1045" s="243" t="s">
        <v>82</v>
      </c>
      <c r="AV1045" s="13" t="s">
        <v>80</v>
      </c>
      <c r="AW1045" s="13" t="s">
        <v>35</v>
      </c>
      <c r="AX1045" s="13" t="s">
        <v>73</v>
      </c>
      <c r="AY1045" s="243" t="s">
        <v>188</v>
      </c>
    </row>
    <row r="1046" s="14" customFormat="1">
      <c r="A1046" s="14"/>
      <c r="B1046" s="244"/>
      <c r="C1046" s="245"/>
      <c r="D1046" s="235" t="s">
        <v>198</v>
      </c>
      <c r="E1046" s="246" t="s">
        <v>19</v>
      </c>
      <c r="F1046" s="247" t="s">
        <v>1892</v>
      </c>
      <c r="G1046" s="245"/>
      <c r="H1046" s="248">
        <v>22.542999999999999</v>
      </c>
      <c r="I1046" s="249"/>
      <c r="J1046" s="245"/>
      <c r="K1046" s="245"/>
      <c r="L1046" s="250"/>
      <c r="M1046" s="251"/>
      <c r="N1046" s="252"/>
      <c r="O1046" s="252"/>
      <c r="P1046" s="252"/>
      <c r="Q1046" s="252"/>
      <c r="R1046" s="252"/>
      <c r="S1046" s="252"/>
      <c r="T1046" s="253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54" t="s">
        <v>198</v>
      </c>
      <c r="AU1046" s="254" t="s">
        <v>82</v>
      </c>
      <c r="AV1046" s="14" t="s">
        <v>82</v>
      </c>
      <c r="AW1046" s="14" t="s">
        <v>35</v>
      </c>
      <c r="AX1046" s="14" t="s">
        <v>73</v>
      </c>
      <c r="AY1046" s="254" t="s">
        <v>188</v>
      </c>
    </row>
    <row r="1047" s="14" customFormat="1">
      <c r="A1047" s="14"/>
      <c r="B1047" s="244"/>
      <c r="C1047" s="245"/>
      <c r="D1047" s="235" t="s">
        <v>198</v>
      </c>
      <c r="E1047" s="246" t="s">
        <v>19</v>
      </c>
      <c r="F1047" s="247" t="s">
        <v>1893</v>
      </c>
      <c r="G1047" s="245"/>
      <c r="H1047" s="248">
        <v>-3.6360000000000001</v>
      </c>
      <c r="I1047" s="249"/>
      <c r="J1047" s="245"/>
      <c r="K1047" s="245"/>
      <c r="L1047" s="250"/>
      <c r="M1047" s="251"/>
      <c r="N1047" s="252"/>
      <c r="O1047" s="252"/>
      <c r="P1047" s="252"/>
      <c r="Q1047" s="252"/>
      <c r="R1047" s="252"/>
      <c r="S1047" s="252"/>
      <c r="T1047" s="253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54" t="s">
        <v>198</v>
      </c>
      <c r="AU1047" s="254" t="s">
        <v>82</v>
      </c>
      <c r="AV1047" s="14" t="s">
        <v>82</v>
      </c>
      <c r="AW1047" s="14" t="s">
        <v>35</v>
      </c>
      <c r="AX1047" s="14" t="s">
        <v>73</v>
      </c>
      <c r="AY1047" s="254" t="s">
        <v>188</v>
      </c>
    </row>
    <row r="1048" s="13" customFormat="1">
      <c r="A1048" s="13"/>
      <c r="B1048" s="233"/>
      <c r="C1048" s="234"/>
      <c r="D1048" s="235" t="s">
        <v>198</v>
      </c>
      <c r="E1048" s="236" t="s">
        <v>19</v>
      </c>
      <c r="F1048" s="237" t="s">
        <v>1653</v>
      </c>
      <c r="G1048" s="234"/>
      <c r="H1048" s="236" t="s">
        <v>19</v>
      </c>
      <c r="I1048" s="238"/>
      <c r="J1048" s="234"/>
      <c r="K1048" s="234"/>
      <c r="L1048" s="239"/>
      <c r="M1048" s="240"/>
      <c r="N1048" s="241"/>
      <c r="O1048" s="241"/>
      <c r="P1048" s="241"/>
      <c r="Q1048" s="241"/>
      <c r="R1048" s="241"/>
      <c r="S1048" s="241"/>
      <c r="T1048" s="242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43" t="s">
        <v>198</v>
      </c>
      <c r="AU1048" s="243" t="s">
        <v>82</v>
      </c>
      <c r="AV1048" s="13" t="s">
        <v>80</v>
      </c>
      <c r="AW1048" s="13" t="s">
        <v>35</v>
      </c>
      <c r="AX1048" s="13" t="s">
        <v>73</v>
      </c>
      <c r="AY1048" s="243" t="s">
        <v>188</v>
      </c>
    </row>
    <row r="1049" s="14" customFormat="1">
      <c r="A1049" s="14"/>
      <c r="B1049" s="244"/>
      <c r="C1049" s="245"/>
      <c r="D1049" s="235" t="s">
        <v>198</v>
      </c>
      <c r="E1049" s="246" t="s">
        <v>19</v>
      </c>
      <c r="F1049" s="247" t="s">
        <v>1894</v>
      </c>
      <c r="G1049" s="245"/>
      <c r="H1049" s="248">
        <v>20.234999999999999</v>
      </c>
      <c r="I1049" s="249"/>
      <c r="J1049" s="245"/>
      <c r="K1049" s="245"/>
      <c r="L1049" s="250"/>
      <c r="M1049" s="251"/>
      <c r="N1049" s="252"/>
      <c r="O1049" s="252"/>
      <c r="P1049" s="252"/>
      <c r="Q1049" s="252"/>
      <c r="R1049" s="252"/>
      <c r="S1049" s="252"/>
      <c r="T1049" s="253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54" t="s">
        <v>198</v>
      </c>
      <c r="AU1049" s="254" t="s">
        <v>82</v>
      </c>
      <c r="AV1049" s="14" t="s">
        <v>82</v>
      </c>
      <c r="AW1049" s="14" t="s">
        <v>35</v>
      </c>
      <c r="AX1049" s="14" t="s">
        <v>73</v>
      </c>
      <c r="AY1049" s="254" t="s">
        <v>188</v>
      </c>
    </row>
    <row r="1050" s="14" customFormat="1">
      <c r="A1050" s="14"/>
      <c r="B1050" s="244"/>
      <c r="C1050" s="245"/>
      <c r="D1050" s="235" t="s">
        <v>198</v>
      </c>
      <c r="E1050" s="246" t="s">
        <v>19</v>
      </c>
      <c r="F1050" s="247" t="s">
        <v>1895</v>
      </c>
      <c r="G1050" s="245"/>
      <c r="H1050" s="248">
        <v>-1.8180000000000001</v>
      </c>
      <c r="I1050" s="249"/>
      <c r="J1050" s="245"/>
      <c r="K1050" s="245"/>
      <c r="L1050" s="250"/>
      <c r="M1050" s="251"/>
      <c r="N1050" s="252"/>
      <c r="O1050" s="252"/>
      <c r="P1050" s="252"/>
      <c r="Q1050" s="252"/>
      <c r="R1050" s="252"/>
      <c r="S1050" s="252"/>
      <c r="T1050" s="253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T1050" s="254" t="s">
        <v>198</v>
      </c>
      <c r="AU1050" s="254" t="s">
        <v>82</v>
      </c>
      <c r="AV1050" s="14" t="s">
        <v>82</v>
      </c>
      <c r="AW1050" s="14" t="s">
        <v>35</v>
      </c>
      <c r="AX1050" s="14" t="s">
        <v>73</v>
      </c>
      <c r="AY1050" s="254" t="s">
        <v>188</v>
      </c>
    </row>
    <row r="1051" s="13" customFormat="1">
      <c r="A1051" s="13"/>
      <c r="B1051" s="233"/>
      <c r="C1051" s="234"/>
      <c r="D1051" s="235" t="s">
        <v>198</v>
      </c>
      <c r="E1051" s="236" t="s">
        <v>19</v>
      </c>
      <c r="F1051" s="237" t="s">
        <v>1821</v>
      </c>
      <c r="G1051" s="234"/>
      <c r="H1051" s="236" t="s">
        <v>19</v>
      </c>
      <c r="I1051" s="238"/>
      <c r="J1051" s="234"/>
      <c r="K1051" s="234"/>
      <c r="L1051" s="239"/>
      <c r="M1051" s="240"/>
      <c r="N1051" s="241"/>
      <c r="O1051" s="241"/>
      <c r="P1051" s="241"/>
      <c r="Q1051" s="241"/>
      <c r="R1051" s="241"/>
      <c r="S1051" s="241"/>
      <c r="T1051" s="242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43" t="s">
        <v>198</v>
      </c>
      <c r="AU1051" s="243" t="s">
        <v>82</v>
      </c>
      <c r="AV1051" s="13" t="s">
        <v>80</v>
      </c>
      <c r="AW1051" s="13" t="s">
        <v>35</v>
      </c>
      <c r="AX1051" s="13" t="s">
        <v>73</v>
      </c>
      <c r="AY1051" s="243" t="s">
        <v>188</v>
      </c>
    </row>
    <row r="1052" s="14" customFormat="1">
      <c r="A1052" s="14"/>
      <c r="B1052" s="244"/>
      <c r="C1052" s="245"/>
      <c r="D1052" s="235" t="s">
        <v>198</v>
      </c>
      <c r="E1052" s="246" t="s">
        <v>19</v>
      </c>
      <c r="F1052" s="247" t="s">
        <v>1896</v>
      </c>
      <c r="G1052" s="245"/>
      <c r="H1052" s="248">
        <v>13.845000000000001</v>
      </c>
      <c r="I1052" s="249"/>
      <c r="J1052" s="245"/>
      <c r="K1052" s="245"/>
      <c r="L1052" s="250"/>
      <c r="M1052" s="251"/>
      <c r="N1052" s="252"/>
      <c r="O1052" s="252"/>
      <c r="P1052" s="252"/>
      <c r="Q1052" s="252"/>
      <c r="R1052" s="252"/>
      <c r="S1052" s="252"/>
      <c r="T1052" s="253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54" t="s">
        <v>198</v>
      </c>
      <c r="AU1052" s="254" t="s">
        <v>82</v>
      </c>
      <c r="AV1052" s="14" t="s">
        <v>82</v>
      </c>
      <c r="AW1052" s="14" t="s">
        <v>35</v>
      </c>
      <c r="AX1052" s="14" t="s">
        <v>73</v>
      </c>
      <c r="AY1052" s="254" t="s">
        <v>188</v>
      </c>
    </row>
    <row r="1053" s="14" customFormat="1">
      <c r="A1053" s="14"/>
      <c r="B1053" s="244"/>
      <c r="C1053" s="245"/>
      <c r="D1053" s="235" t="s">
        <v>198</v>
      </c>
      <c r="E1053" s="246" t="s">
        <v>19</v>
      </c>
      <c r="F1053" s="247" t="s">
        <v>1895</v>
      </c>
      <c r="G1053" s="245"/>
      <c r="H1053" s="248">
        <v>-1.8180000000000001</v>
      </c>
      <c r="I1053" s="249"/>
      <c r="J1053" s="245"/>
      <c r="K1053" s="245"/>
      <c r="L1053" s="250"/>
      <c r="M1053" s="251"/>
      <c r="N1053" s="252"/>
      <c r="O1053" s="252"/>
      <c r="P1053" s="252"/>
      <c r="Q1053" s="252"/>
      <c r="R1053" s="252"/>
      <c r="S1053" s="252"/>
      <c r="T1053" s="253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54" t="s">
        <v>198</v>
      </c>
      <c r="AU1053" s="254" t="s">
        <v>82</v>
      </c>
      <c r="AV1053" s="14" t="s">
        <v>82</v>
      </c>
      <c r="AW1053" s="14" t="s">
        <v>35</v>
      </c>
      <c r="AX1053" s="14" t="s">
        <v>73</v>
      </c>
      <c r="AY1053" s="254" t="s">
        <v>188</v>
      </c>
    </row>
    <row r="1054" s="13" customFormat="1">
      <c r="A1054" s="13"/>
      <c r="B1054" s="233"/>
      <c r="C1054" s="234"/>
      <c r="D1054" s="235" t="s">
        <v>198</v>
      </c>
      <c r="E1054" s="236" t="s">
        <v>19</v>
      </c>
      <c r="F1054" s="237" t="s">
        <v>1625</v>
      </c>
      <c r="G1054" s="234"/>
      <c r="H1054" s="236" t="s">
        <v>19</v>
      </c>
      <c r="I1054" s="238"/>
      <c r="J1054" s="234"/>
      <c r="K1054" s="234"/>
      <c r="L1054" s="239"/>
      <c r="M1054" s="240"/>
      <c r="N1054" s="241"/>
      <c r="O1054" s="241"/>
      <c r="P1054" s="241"/>
      <c r="Q1054" s="241"/>
      <c r="R1054" s="241"/>
      <c r="S1054" s="241"/>
      <c r="T1054" s="242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43" t="s">
        <v>198</v>
      </c>
      <c r="AU1054" s="243" t="s">
        <v>82</v>
      </c>
      <c r="AV1054" s="13" t="s">
        <v>80</v>
      </c>
      <c r="AW1054" s="13" t="s">
        <v>35</v>
      </c>
      <c r="AX1054" s="13" t="s">
        <v>73</v>
      </c>
      <c r="AY1054" s="243" t="s">
        <v>188</v>
      </c>
    </row>
    <row r="1055" s="14" customFormat="1">
      <c r="A1055" s="14"/>
      <c r="B1055" s="244"/>
      <c r="C1055" s="245"/>
      <c r="D1055" s="235" t="s">
        <v>198</v>
      </c>
      <c r="E1055" s="246" t="s">
        <v>19</v>
      </c>
      <c r="F1055" s="247" t="s">
        <v>1897</v>
      </c>
      <c r="G1055" s="245"/>
      <c r="H1055" s="248">
        <v>10.65</v>
      </c>
      <c r="I1055" s="249"/>
      <c r="J1055" s="245"/>
      <c r="K1055" s="245"/>
      <c r="L1055" s="250"/>
      <c r="M1055" s="251"/>
      <c r="N1055" s="252"/>
      <c r="O1055" s="252"/>
      <c r="P1055" s="252"/>
      <c r="Q1055" s="252"/>
      <c r="R1055" s="252"/>
      <c r="S1055" s="252"/>
      <c r="T1055" s="253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54" t="s">
        <v>198</v>
      </c>
      <c r="AU1055" s="254" t="s">
        <v>82</v>
      </c>
      <c r="AV1055" s="14" t="s">
        <v>82</v>
      </c>
      <c r="AW1055" s="14" t="s">
        <v>35</v>
      </c>
      <c r="AX1055" s="14" t="s">
        <v>73</v>
      </c>
      <c r="AY1055" s="254" t="s">
        <v>188</v>
      </c>
    </row>
    <row r="1056" s="14" customFormat="1">
      <c r="A1056" s="14"/>
      <c r="B1056" s="244"/>
      <c r="C1056" s="245"/>
      <c r="D1056" s="235" t="s">
        <v>198</v>
      </c>
      <c r="E1056" s="246" t="s">
        <v>19</v>
      </c>
      <c r="F1056" s="247" t="s">
        <v>1893</v>
      </c>
      <c r="G1056" s="245"/>
      <c r="H1056" s="248">
        <v>-3.6360000000000001</v>
      </c>
      <c r="I1056" s="249"/>
      <c r="J1056" s="245"/>
      <c r="K1056" s="245"/>
      <c r="L1056" s="250"/>
      <c r="M1056" s="251"/>
      <c r="N1056" s="252"/>
      <c r="O1056" s="252"/>
      <c r="P1056" s="252"/>
      <c r="Q1056" s="252"/>
      <c r="R1056" s="252"/>
      <c r="S1056" s="252"/>
      <c r="T1056" s="253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54" t="s">
        <v>198</v>
      </c>
      <c r="AU1056" s="254" t="s">
        <v>82</v>
      </c>
      <c r="AV1056" s="14" t="s">
        <v>82</v>
      </c>
      <c r="AW1056" s="14" t="s">
        <v>35</v>
      </c>
      <c r="AX1056" s="14" t="s">
        <v>73</v>
      </c>
      <c r="AY1056" s="254" t="s">
        <v>188</v>
      </c>
    </row>
    <row r="1057" s="13" customFormat="1">
      <c r="A1057" s="13"/>
      <c r="B1057" s="233"/>
      <c r="C1057" s="234"/>
      <c r="D1057" s="235" t="s">
        <v>198</v>
      </c>
      <c r="E1057" s="236" t="s">
        <v>19</v>
      </c>
      <c r="F1057" s="237" t="s">
        <v>1627</v>
      </c>
      <c r="G1057" s="234"/>
      <c r="H1057" s="236" t="s">
        <v>19</v>
      </c>
      <c r="I1057" s="238"/>
      <c r="J1057" s="234"/>
      <c r="K1057" s="234"/>
      <c r="L1057" s="239"/>
      <c r="M1057" s="240"/>
      <c r="N1057" s="241"/>
      <c r="O1057" s="241"/>
      <c r="P1057" s="241"/>
      <c r="Q1057" s="241"/>
      <c r="R1057" s="241"/>
      <c r="S1057" s="241"/>
      <c r="T1057" s="24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3" t="s">
        <v>198</v>
      </c>
      <c r="AU1057" s="243" t="s">
        <v>82</v>
      </c>
      <c r="AV1057" s="13" t="s">
        <v>80</v>
      </c>
      <c r="AW1057" s="13" t="s">
        <v>35</v>
      </c>
      <c r="AX1057" s="13" t="s">
        <v>73</v>
      </c>
      <c r="AY1057" s="243" t="s">
        <v>188</v>
      </c>
    </row>
    <row r="1058" s="14" customFormat="1">
      <c r="A1058" s="14"/>
      <c r="B1058" s="244"/>
      <c r="C1058" s="245"/>
      <c r="D1058" s="235" t="s">
        <v>198</v>
      </c>
      <c r="E1058" s="246" t="s">
        <v>19</v>
      </c>
      <c r="F1058" s="247" t="s">
        <v>1898</v>
      </c>
      <c r="G1058" s="245"/>
      <c r="H1058" s="248">
        <v>9.5850000000000009</v>
      </c>
      <c r="I1058" s="249"/>
      <c r="J1058" s="245"/>
      <c r="K1058" s="245"/>
      <c r="L1058" s="250"/>
      <c r="M1058" s="251"/>
      <c r="N1058" s="252"/>
      <c r="O1058" s="252"/>
      <c r="P1058" s="252"/>
      <c r="Q1058" s="252"/>
      <c r="R1058" s="252"/>
      <c r="S1058" s="252"/>
      <c r="T1058" s="253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T1058" s="254" t="s">
        <v>198</v>
      </c>
      <c r="AU1058" s="254" t="s">
        <v>82</v>
      </c>
      <c r="AV1058" s="14" t="s">
        <v>82</v>
      </c>
      <c r="AW1058" s="14" t="s">
        <v>35</v>
      </c>
      <c r="AX1058" s="14" t="s">
        <v>73</v>
      </c>
      <c r="AY1058" s="254" t="s">
        <v>188</v>
      </c>
    </row>
    <row r="1059" s="14" customFormat="1">
      <c r="A1059" s="14"/>
      <c r="B1059" s="244"/>
      <c r="C1059" s="245"/>
      <c r="D1059" s="235" t="s">
        <v>198</v>
      </c>
      <c r="E1059" s="246" t="s">
        <v>19</v>
      </c>
      <c r="F1059" s="247" t="s">
        <v>1895</v>
      </c>
      <c r="G1059" s="245"/>
      <c r="H1059" s="248">
        <v>-1.8180000000000001</v>
      </c>
      <c r="I1059" s="249"/>
      <c r="J1059" s="245"/>
      <c r="K1059" s="245"/>
      <c r="L1059" s="250"/>
      <c r="M1059" s="251"/>
      <c r="N1059" s="252"/>
      <c r="O1059" s="252"/>
      <c r="P1059" s="252"/>
      <c r="Q1059" s="252"/>
      <c r="R1059" s="252"/>
      <c r="S1059" s="252"/>
      <c r="T1059" s="253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54" t="s">
        <v>198</v>
      </c>
      <c r="AU1059" s="254" t="s">
        <v>82</v>
      </c>
      <c r="AV1059" s="14" t="s">
        <v>82</v>
      </c>
      <c r="AW1059" s="14" t="s">
        <v>35</v>
      </c>
      <c r="AX1059" s="14" t="s">
        <v>73</v>
      </c>
      <c r="AY1059" s="254" t="s">
        <v>188</v>
      </c>
    </row>
    <row r="1060" s="13" customFormat="1">
      <c r="A1060" s="13"/>
      <c r="B1060" s="233"/>
      <c r="C1060" s="234"/>
      <c r="D1060" s="235" t="s">
        <v>198</v>
      </c>
      <c r="E1060" s="236" t="s">
        <v>19</v>
      </c>
      <c r="F1060" s="237" t="s">
        <v>1657</v>
      </c>
      <c r="G1060" s="234"/>
      <c r="H1060" s="236" t="s">
        <v>19</v>
      </c>
      <c r="I1060" s="238"/>
      <c r="J1060" s="234"/>
      <c r="K1060" s="234"/>
      <c r="L1060" s="239"/>
      <c r="M1060" s="240"/>
      <c r="N1060" s="241"/>
      <c r="O1060" s="241"/>
      <c r="P1060" s="241"/>
      <c r="Q1060" s="241"/>
      <c r="R1060" s="241"/>
      <c r="S1060" s="241"/>
      <c r="T1060" s="242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43" t="s">
        <v>198</v>
      </c>
      <c r="AU1060" s="243" t="s">
        <v>82</v>
      </c>
      <c r="AV1060" s="13" t="s">
        <v>80</v>
      </c>
      <c r="AW1060" s="13" t="s">
        <v>35</v>
      </c>
      <c r="AX1060" s="13" t="s">
        <v>73</v>
      </c>
      <c r="AY1060" s="243" t="s">
        <v>188</v>
      </c>
    </row>
    <row r="1061" s="14" customFormat="1">
      <c r="A1061" s="14"/>
      <c r="B1061" s="244"/>
      <c r="C1061" s="245"/>
      <c r="D1061" s="235" t="s">
        <v>198</v>
      </c>
      <c r="E1061" s="246" t="s">
        <v>19</v>
      </c>
      <c r="F1061" s="247" t="s">
        <v>1900</v>
      </c>
      <c r="G1061" s="245"/>
      <c r="H1061" s="248">
        <v>5.6799999999999997</v>
      </c>
      <c r="I1061" s="249"/>
      <c r="J1061" s="245"/>
      <c r="K1061" s="245"/>
      <c r="L1061" s="250"/>
      <c r="M1061" s="251"/>
      <c r="N1061" s="252"/>
      <c r="O1061" s="252"/>
      <c r="P1061" s="252"/>
      <c r="Q1061" s="252"/>
      <c r="R1061" s="252"/>
      <c r="S1061" s="252"/>
      <c r="T1061" s="253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54" t="s">
        <v>198</v>
      </c>
      <c r="AU1061" s="254" t="s">
        <v>82</v>
      </c>
      <c r="AV1061" s="14" t="s">
        <v>82</v>
      </c>
      <c r="AW1061" s="14" t="s">
        <v>35</v>
      </c>
      <c r="AX1061" s="14" t="s">
        <v>73</v>
      </c>
      <c r="AY1061" s="254" t="s">
        <v>188</v>
      </c>
    </row>
    <row r="1062" s="14" customFormat="1">
      <c r="A1062" s="14"/>
      <c r="B1062" s="244"/>
      <c r="C1062" s="245"/>
      <c r="D1062" s="235" t="s">
        <v>198</v>
      </c>
      <c r="E1062" s="246" t="s">
        <v>19</v>
      </c>
      <c r="F1062" s="247" t="s">
        <v>1901</v>
      </c>
      <c r="G1062" s="245"/>
      <c r="H1062" s="248">
        <v>-3.75</v>
      </c>
      <c r="I1062" s="249"/>
      <c r="J1062" s="245"/>
      <c r="K1062" s="245"/>
      <c r="L1062" s="250"/>
      <c r="M1062" s="251"/>
      <c r="N1062" s="252"/>
      <c r="O1062" s="252"/>
      <c r="P1062" s="252"/>
      <c r="Q1062" s="252"/>
      <c r="R1062" s="252"/>
      <c r="S1062" s="252"/>
      <c r="T1062" s="253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54" t="s">
        <v>198</v>
      </c>
      <c r="AU1062" s="254" t="s">
        <v>82</v>
      </c>
      <c r="AV1062" s="14" t="s">
        <v>82</v>
      </c>
      <c r="AW1062" s="14" t="s">
        <v>35</v>
      </c>
      <c r="AX1062" s="14" t="s">
        <v>73</v>
      </c>
      <c r="AY1062" s="254" t="s">
        <v>188</v>
      </c>
    </row>
    <row r="1063" s="13" customFormat="1">
      <c r="A1063" s="13"/>
      <c r="B1063" s="233"/>
      <c r="C1063" s="234"/>
      <c r="D1063" s="235" t="s">
        <v>198</v>
      </c>
      <c r="E1063" s="236" t="s">
        <v>19</v>
      </c>
      <c r="F1063" s="237" t="s">
        <v>1661</v>
      </c>
      <c r="G1063" s="234"/>
      <c r="H1063" s="236" t="s">
        <v>19</v>
      </c>
      <c r="I1063" s="238"/>
      <c r="J1063" s="234"/>
      <c r="K1063" s="234"/>
      <c r="L1063" s="239"/>
      <c r="M1063" s="240"/>
      <c r="N1063" s="241"/>
      <c r="O1063" s="241"/>
      <c r="P1063" s="241"/>
      <c r="Q1063" s="241"/>
      <c r="R1063" s="241"/>
      <c r="S1063" s="241"/>
      <c r="T1063" s="24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3" t="s">
        <v>198</v>
      </c>
      <c r="AU1063" s="243" t="s">
        <v>82</v>
      </c>
      <c r="AV1063" s="13" t="s">
        <v>80</v>
      </c>
      <c r="AW1063" s="13" t="s">
        <v>35</v>
      </c>
      <c r="AX1063" s="13" t="s">
        <v>73</v>
      </c>
      <c r="AY1063" s="243" t="s">
        <v>188</v>
      </c>
    </row>
    <row r="1064" s="14" customFormat="1">
      <c r="A1064" s="14"/>
      <c r="B1064" s="244"/>
      <c r="C1064" s="245"/>
      <c r="D1064" s="235" t="s">
        <v>198</v>
      </c>
      <c r="E1064" s="246" t="s">
        <v>19</v>
      </c>
      <c r="F1064" s="247" t="s">
        <v>1902</v>
      </c>
      <c r="G1064" s="245"/>
      <c r="H1064" s="248">
        <v>35.659999999999997</v>
      </c>
      <c r="I1064" s="249"/>
      <c r="J1064" s="245"/>
      <c r="K1064" s="245"/>
      <c r="L1064" s="250"/>
      <c r="M1064" s="251"/>
      <c r="N1064" s="252"/>
      <c r="O1064" s="252"/>
      <c r="P1064" s="252"/>
      <c r="Q1064" s="252"/>
      <c r="R1064" s="252"/>
      <c r="S1064" s="252"/>
      <c r="T1064" s="253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54" t="s">
        <v>198</v>
      </c>
      <c r="AU1064" s="254" t="s">
        <v>82</v>
      </c>
      <c r="AV1064" s="14" t="s">
        <v>82</v>
      </c>
      <c r="AW1064" s="14" t="s">
        <v>35</v>
      </c>
      <c r="AX1064" s="14" t="s">
        <v>73</v>
      </c>
      <c r="AY1064" s="254" t="s">
        <v>188</v>
      </c>
    </row>
    <row r="1065" s="14" customFormat="1">
      <c r="A1065" s="14"/>
      <c r="B1065" s="244"/>
      <c r="C1065" s="245"/>
      <c r="D1065" s="235" t="s">
        <v>198</v>
      </c>
      <c r="E1065" s="246" t="s">
        <v>19</v>
      </c>
      <c r="F1065" s="247" t="s">
        <v>1901</v>
      </c>
      <c r="G1065" s="245"/>
      <c r="H1065" s="248">
        <v>-3.75</v>
      </c>
      <c r="I1065" s="249"/>
      <c r="J1065" s="245"/>
      <c r="K1065" s="245"/>
      <c r="L1065" s="250"/>
      <c r="M1065" s="251"/>
      <c r="N1065" s="252"/>
      <c r="O1065" s="252"/>
      <c r="P1065" s="252"/>
      <c r="Q1065" s="252"/>
      <c r="R1065" s="252"/>
      <c r="S1065" s="252"/>
      <c r="T1065" s="253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54" t="s">
        <v>198</v>
      </c>
      <c r="AU1065" s="254" t="s">
        <v>82</v>
      </c>
      <c r="AV1065" s="14" t="s">
        <v>82</v>
      </c>
      <c r="AW1065" s="14" t="s">
        <v>35</v>
      </c>
      <c r="AX1065" s="14" t="s">
        <v>73</v>
      </c>
      <c r="AY1065" s="254" t="s">
        <v>188</v>
      </c>
    </row>
    <row r="1066" s="13" customFormat="1">
      <c r="A1066" s="13"/>
      <c r="B1066" s="233"/>
      <c r="C1066" s="234"/>
      <c r="D1066" s="235" t="s">
        <v>198</v>
      </c>
      <c r="E1066" s="236" t="s">
        <v>19</v>
      </c>
      <c r="F1066" s="237" t="s">
        <v>1665</v>
      </c>
      <c r="G1066" s="234"/>
      <c r="H1066" s="236" t="s">
        <v>19</v>
      </c>
      <c r="I1066" s="238"/>
      <c r="J1066" s="234"/>
      <c r="K1066" s="234"/>
      <c r="L1066" s="239"/>
      <c r="M1066" s="240"/>
      <c r="N1066" s="241"/>
      <c r="O1066" s="241"/>
      <c r="P1066" s="241"/>
      <c r="Q1066" s="241"/>
      <c r="R1066" s="241"/>
      <c r="S1066" s="241"/>
      <c r="T1066" s="242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43" t="s">
        <v>198</v>
      </c>
      <c r="AU1066" s="243" t="s">
        <v>82</v>
      </c>
      <c r="AV1066" s="13" t="s">
        <v>80</v>
      </c>
      <c r="AW1066" s="13" t="s">
        <v>35</v>
      </c>
      <c r="AX1066" s="13" t="s">
        <v>73</v>
      </c>
      <c r="AY1066" s="243" t="s">
        <v>188</v>
      </c>
    </row>
    <row r="1067" s="14" customFormat="1">
      <c r="A1067" s="14"/>
      <c r="B1067" s="244"/>
      <c r="C1067" s="245"/>
      <c r="D1067" s="235" t="s">
        <v>198</v>
      </c>
      <c r="E1067" s="246" t="s">
        <v>19</v>
      </c>
      <c r="F1067" s="247" t="s">
        <v>1903</v>
      </c>
      <c r="G1067" s="245"/>
      <c r="H1067" s="248">
        <v>22.861999999999998</v>
      </c>
      <c r="I1067" s="249"/>
      <c r="J1067" s="245"/>
      <c r="K1067" s="245"/>
      <c r="L1067" s="250"/>
      <c r="M1067" s="251"/>
      <c r="N1067" s="252"/>
      <c r="O1067" s="252"/>
      <c r="P1067" s="252"/>
      <c r="Q1067" s="252"/>
      <c r="R1067" s="252"/>
      <c r="S1067" s="252"/>
      <c r="T1067" s="253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4" t="s">
        <v>198</v>
      </c>
      <c r="AU1067" s="254" t="s">
        <v>82</v>
      </c>
      <c r="AV1067" s="14" t="s">
        <v>82</v>
      </c>
      <c r="AW1067" s="14" t="s">
        <v>35</v>
      </c>
      <c r="AX1067" s="14" t="s">
        <v>73</v>
      </c>
      <c r="AY1067" s="254" t="s">
        <v>188</v>
      </c>
    </row>
    <row r="1068" s="14" customFormat="1">
      <c r="A1068" s="14"/>
      <c r="B1068" s="244"/>
      <c r="C1068" s="245"/>
      <c r="D1068" s="235" t="s">
        <v>198</v>
      </c>
      <c r="E1068" s="246" t="s">
        <v>19</v>
      </c>
      <c r="F1068" s="247" t="s">
        <v>1901</v>
      </c>
      <c r="G1068" s="245"/>
      <c r="H1068" s="248">
        <v>-3.75</v>
      </c>
      <c r="I1068" s="249"/>
      <c r="J1068" s="245"/>
      <c r="K1068" s="245"/>
      <c r="L1068" s="250"/>
      <c r="M1068" s="251"/>
      <c r="N1068" s="252"/>
      <c r="O1068" s="252"/>
      <c r="P1068" s="252"/>
      <c r="Q1068" s="252"/>
      <c r="R1068" s="252"/>
      <c r="S1068" s="252"/>
      <c r="T1068" s="253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4" t="s">
        <v>198</v>
      </c>
      <c r="AU1068" s="254" t="s">
        <v>82</v>
      </c>
      <c r="AV1068" s="14" t="s">
        <v>82</v>
      </c>
      <c r="AW1068" s="14" t="s">
        <v>35</v>
      </c>
      <c r="AX1068" s="14" t="s">
        <v>73</v>
      </c>
      <c r="AY1068" s="254" t="s">
        <v>188</v>
      </c>
    </row>
    <row r="1069" s="13" customFormat="1">
      <c r="A1069" s="13"/>
      <c r="B1069" s="233"/>
      <c r="C1069" s="234"/>
      <c r="D1069" s="235" t="s">
        <v>198</v>
      </c>
      <c r="E1069" s="236" t="s">
        <v>19</v>
      </c>
      <c r="F1069" s="237" t="s">
        <v>1667</v>
      </c>
      <c r="G1069" s="234"/>
      <c r="H1069" s="236" t="s">
        <v>19</v>
      </c>
      <c r="I1069" s="238"/>
      <c r="J1069" s="234"/>
      <c r="K1069" s="234"/>
      <c r="L1069" s="239"/>
      <c r="M1069" s="240"/>
      <c r="N1069" s="241"/>
      <c r="O1069" s="241"/>
      <c r="P1069" s="241"/>
      <c r="Q1069" s="241"/>
      <c r="R1069" s="241"/>
      <c r="S1069" s="241"/>
      <c r="T1069" s="242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43" t="s">
        <v>198</v>
      </c>
      <c r="AU1069" s="243" t="s">
        <v>82</v>
      </c>
      <c r="AV1069" s="13" t="s">
        <v>80</v>
      </c>
      <c r="AW1069" s="13" t="s">
        <v>35</v>
      </c>
      <c r="AX1069" s="13" t="s">
        <v>73</v>
      </c>
      <c r="AY1069" s="243" t="s">
        <v>188</v>
      </c>
    </row>
    <row r="1070" s="14" customFormat="1">
      <c r="A1070" s="14"/>
      <c r="B1070" s="244"/>
      <c r="C1070" s="245"/>
      <c r="D1070" s="235" t="s">
        <v>198</v>
      </c>
      <c r="E1070" s="246" t="s">
        <v>19</v>
      </c>
      <c r="F1070" s="247" t="s">
        <v>1904</v>
      </c>
      <c r="G1070" s="245"/>
      <c r="H1070" s="248">
        <v>25.204999999999998</v>
      </c>
      <c r="I1070" s="249"/>
      <c r="J1070" s="245"/>
      <c r="K1070" s="245"/>
      <c r="L1070" s="250"/>
      <c r="M1070" s="251"/>
      <c r="N1070" s="252"/>
      <c r="O1070" s="252"/>
      <c r="P1070" s="252"/>
      <c r="Q1070" s="252"/>
      <c r="R1070" s="252"/>
      <c r="S1070" s="252"/>
      <c r="T1070" s="253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54" t="s">
        <v>198</v>
      </c>
      <c r="AU1070" s="254" t="s">
        <v>82</v>
      </c>
      <c r="AV1070" s="14" t="s">
        <v>82</v>
      </c>
      <c r="AW1070" s="14" t="s">
        <v>35</v>
      </c>
      <c r="AX1070" s="14" t="s">
        <v>73</v>
      </c>
      <c r="AY1070" s="254" t="s">
        <v>188</v>
      </c>
    </row>
    <row r="1071" s="14" customFormat="1">
      <c r="A1071" s="14"/>
      <c r="B1071" s="244"/>
      <c r="C1071" s="245"/>
      <c r="D1071" s="235" t="s">
        <v>198</v>
      </c>
      <c r="E1071" s="246" t="s">
        <v>19</v>
      </c>
      <c r="F1071" s="247" t="s">
        <v>1901</v>
      </c>
      <c r="G1071" s="245"/>
      <c r="H1071" s="248">
        <v>-3.75</v>
      </c>
      <c r="I1071" s="249"/>
      <c r="J1071" s="245"/>
      <c r="K1071" s="245"/>
      <c r="L1071" s="250"/>
      <c r="M1071" s="251"/>
      <c r="N1071" s="252"/>
      <c r="O1071" s="252"/>
      <c r="P1071" s="252"/>
      <c r="Q1071" s="252"/>
      <c r="R1071" s="252"/>
      <c r="S1071" s="252"/>
      <c r="T1071" s="253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54" t="s">
        <v>198</v>
      </c>
      <c r="AU1071" s="254" t="s">
        <v>82</v>
      </c>
      <c r="AV1071" s="14" t="s">
        <v>82</v>
      </c>
      <c r="AW1071" s="14" t="s">
        <v>35</v>
      </c>
      <c r="AX1071" s="14" t="s">
        <v>73</v>
      </c>
      <c r="AY1071" s="254" t="s">
        <v>188</v>
      </c>
    </row>
    <row r="1072" s="14" customFormat="1">
      <c r="A1072" s="14"/>
      <c r="B1072" s="244"/>
      <c r="C1072" s="245"/>
      <c r="D1072" s="235" t="s">
        <v>198</v>
      </c>
      <c r="E1072" s="246" t="s">
        <v>19</v>
      </c>
      <c r="F1072" s="247" t="s">
        <v>1905</v>
      </c>
      <c r="G1072" s="245"/>
      <c r="H1072" s="248">
        <v>-1.8180000000000001</v>
      </c>
      <c r="I1072" s="249"/>
      <c r="J1072" s="245"/>
      <c r="K1072" s="245"/>
      <c r="L1072" s="250"/>
      <c r="M1072" s="251"/>
      <c r="N1072" s="252"/>
      <c r="O1072" s="252"/>
      <c r="P1072" s="252"/>
      <c r="Q1072" s="252"/>
      <c r="R1072" s="252"/>
      <c r="S1072" s="252"/>
      <c r="T1072" s="253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54" t="s">
        <v>198</v>
      </c>
      <c r="AU1072" s="254" t="s">
        <v>82</v>
      </c>
      <c r="AV1072" s="14" t="s">
        <v>82</v>
      </c>
      <c r="AW1072" s="14" t="s">
        <v>35</v>
      </c>
      <c r="AX1072" s="14" t="s">
        <v>73</v>
      </c>
      <c r="AY1072" s="254" t="s">
        <v>188</v>
      </c>
    </row>
    <row r="1073" s="13" customFormat="1">
      <c r="A1073" s="13"/>
      <c r="B1073" s="233"/>
      <c r="C1073" s="234"/>
      <c r="D1073" s="235" t="s">
        <v>198</v>
      </c>
      <c r="E1073" s="236" t="s">
        <v>19</v>
      </c>
      <c r="F1073" s="237" t="s">
        <v>1671</v>
      </c>
      <c r="G1073" s="234"/>
      <c r="H1073" s="236" t="s">
        <v>19</v>
      </c>
      <c r="I1073" s="238"/>
      <c r="J1073" s="234"/>
      <c r="K1073" s="234"/>
      <c r="L1073" s="239"/>
      <c r="M1073" s="240"/>
      <c r="N1073" s="241"/>
      <c r="O1073" s="241"/>
      <c r="P1073" s="241"/>
      <c r="Q1073" s="241"/>
      <c r="R1073" s="241"/>
      <c r="S1073" s="241"/>
      <c r="T1073" s="242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43" t="s">
        <v>198</v>
      </c>
      <c r="AU1073" s="243" t="s">
        <v>82</v>
      </c>
      <c r="AV1073" s="13" t="s">
        <v>80</v>
      </c>
      <c r="AW1073" s="13" t="s">
        <v>35</v>
      </c>
      <c r="AX1073" s="13" t="s">
        <v>73</v>
      </c>
      <c r="AY1073" s="243" t="s">
        <v>188</v>
      </c>
    </row>
    <row r="1074" s="14" customFormat="1">
      <c r="A1074" s="14"/>
      <c r="B1074" s="244"/>
      <c r="C1074" s="245"/>
      <c r="D1074" s="235" t="s">
        <v>198</v>
      </c>
      <c r="E1074" s="246" t="s">
        <v>19</v>
      </c>
      <c r="F1074" s="247" t="s">
        <v>1906</v>
      </c>
      <c r="G1074" s="245"/>
      <c r="H1074" s="248">
        <v>24.779</v>
      </c>
      <c r="I1074" s="249"/>
      <c r="J1074" s="245"/>
      <c r="K1074" s="245"/>
      <c r="L1074" s="250"/>
      <c r="M1074" s="251"/>
      <c r="N1074" s="252"/>
      <c r="O1074" s="252"/>
      <c r="P1074" s="252"/>
      <c r="Q1074" s="252"/>
      <c r="R1074" s="252"/>
      <c r="S1074" s="252"/>
      <c r="T1074" s="253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4" t="s">
        <v>198</v>
      </c>
      <c r="AU1074" s="254" t="s">
        <v>82</v>
      </c>
      <c r="AV1074" s="14" t="s">
        <v>82</v>
      </c>
      <c r="AW1074" s="14" t="s">
        <v>35</v>
      </c>
      <c r="AX1074" s="14" t="s">
        <v>73</v>
      </c>
      <c r="AY1074" s="254" t="s">
        <v>188</v>
      </c>
    </row>
    <row r="1075" s="14" customFormat="1">
      <c r="A1075" s="14"/>
      <c r="B1075" s="244"/>
      <c r="C1075" s="245"/>
      <c r="D1075" s="235" t="s">
        <v>198</v>
      </c>
      <c r="E1075" s="246" t="s">
        <v>19</v>
      </c>
      <c r="F1075" s="247" t="s">
        <v>1901</v>
      </c>
      <c r="G1075" s="245"/>
      <c r="H1075" s="248">
        <v>-3.75</v>
      </c>
      <c r="I1075" s="249"/>
      <c r="J1075" s="245"/>
      <c r="K1075" s="245"/>
      <c r="L1075" s="250"/>
      <c r="M1075" s="251"/>
      <c r="N1075" s="252"/>
      <c r="O1075" s="252"/>
      <c r="P1075" s="252"/>
      <c r="Q1075" s="252"/>
      <c r="R1075" s="252"/>
      <c r="S1075" s="252"/>
      <c r="T1075" s="253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54" t="s">
        <v>198</v>
      </c>
      <c r="AU1075" s="254" t="s">
        <v>82</v>
      </c>
      <c r="AV1075" s="14" t="s">
        <v>82</v>
      </c>
      <c r="AW1075" s="14" t="s">
        <v>35</v>
      </c>
      <c r="AX1075" s="14" t="s">
        <v>73</v>
      </c>
      <c r="AY1075" s="254" t="s">
        <v>188</v>
      </c>
    </row>
    <row r="1076" s="13" customFormat="1">
      <c r="A1076" s="13"/>
      <c r="B1076" s="233"/>
      <c r="C1076" s="234"/>
      <c r="D1076" s="235" t="s">
        <v>198</v>
      </c>
      <c r="E1076" s="236" t="s">
        <v>19</v>
      </c>
      <c r="F1076" s="237" t="s">
        <v>1673</v>
      </c>
      <c r="G1076" s="234"/>
      <c r="H1076" s="236" t="s">
        <v>19</v>
      </c>
      <c r="I1076" s="238"/>
      <c r="J1076" s="234"/>
      <c r="K1076" s="234"/>
      <c r="L1076" s="239"/>
      <c r="M1076" s="240"/>
      <c r="N1076" s="241"/>
      <c r="O1076" s="241"/>
      <c r="P1076" s="241"/>
      <c r="Q1076" s="241"/>
      <c r="R1076" s="241"/>
      <c r="S1076" s="241"/>
      <c r="T1076" s="242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43" t="s">
        <v>198</v>
      </c>
      <c r="AU1076" s="243" t="s">
        <v>82</v>
      </c>
      <c r="AV1076" s="13" t="s">
        <v>80</v>
      </c>
      <c r="AW1076" s="13" t="s">
        <v>35</v>
      </c>
      <c r="AX1076" s="13" t="s">
        <v>73</v>
      </c>
      <c r="AY1076" s="243" t="s">
        <v>188</v>
      </c>
    </row>
    <row r="1077" s="14" customFormat="1">
      <c r="A1077" s="14"/>
      <c r="B1077" s="244"/>
      <c r="C1077" s="245"/>
      <c r="D1077" s="235" t="s">
        <v>198</v>
      </c>
      <c r="E1077" s="246" t="s">
        <v>19</v>
      </c>
      <c r="F1077" s="247" t="s">
        <v>1907</v>
      </c>
      <c r="G1077" s="245"/>
      <c r="H1077" s="248">
        <v>25.559999999999999</v>
      </c>
      <c r="I1077" s="249"/>
      <c r="J1077" s="245"/>
      <c r="K1077" s="245"/>
      <c r="L1077" s="250"/>
      <c r="M1077" s="251"/>
      <c r="N1077" s="252"/>
      <c r="O1077" s="252"/>
      <c r="P1077" s="252"/>
      <c r="Q1077" s="252"/>
      <c r="R1077" s="252"/>
      <c r="S1077" s="252"/>
      <c r="T1077" s="253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54" t="s">
        <v>198</v>
      </c>
      <c r="AU1077" s="254" t="s">
        <v>82</v>
      </c>
      <c r="AV1077" s="14" t="s">
        <v>82</v>
      </c>
      <c r="AW1077" s="14" t="s">
        <v>35</v>
      </c>
      <c r="AX1077" s="14" t="s">
        <v>73</v>
      </c>
      <c r="AY1077" s="254" t="s">
        <v>188</v>
      </c>
    </row>
    <row r="1078" s="14" customFormat="1">
      <c r="A1078" s="14"/>
      <c r="B1078" s="244"/>
      <c r="C1078" s="245"/>
      <c r="D1078" s="235" t="s">
        <v>198</v>
      </c>
      <c r="E1078" s="246" t="s">
        <v>19</v>
      </c>
      <c r="F1078" s="247" t="s">
        <v>1901</v>
      </c>
      <c r="G1078" s="245"/>
      <c r="H1078" s="248">
        <v>-3.75</v>
      </c>
      <c r="I1078" s="249"/>
      <c r="J1078" s="245"/>
      <c r="K1078" s="245"/>
      <c r="L1078" s="250"/>
      <c r="M1078" s="251"/>
      <c r="N1078" s="252"/>
      <c r="O1078" s="252"/>
      <c r="P1078" s="252"/>
      <c r="Q1078" s="252"/>
      <c r="R1078" s="252"/>
      <c r="S1078" s="252"/>
      <c r="T1078" s="253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54" t="s">
        <v>198</v>
      </c>
      <c r="AU1078" s="254" t="s">
        <v>82</v>
      </c>
      <c r="AV1078" s="14" t="s">
        <v>82</v>
      </c>
      <c r="AW1078" s="14" t="s">
        <v>35</v>
      </c>
      <c r="AX1078" s="14" t="s">
        <v>73</v>
      </c>
      <c r="AY1078" s="254" t="s">
        <v>188</v>
      </c>
    </row>
    <row r="1079" s="14" customFormat="1">
      <c r="A1079" s="14"/>
      <c r="B1079" s="244"/>
      <c r="C1079" s="245"/>
      <c r="D1079" s="235" t="s">
        <v>198</v>
      </c>
      <c r="E1079" s="246" t="s">
        <v>19</v>
      </c>
      <c r="F1079" s="247" t="s">
        <v>1905</v>
      </c>
      <c r="G1079" s="245"/>
      <c r="H1079" s="248">
        <v>-1.8180000000000001</v>
      </c>
      <c r="I1079" s="249"/>
      <c r="J1079" s="245"/>
      <c r="K1079" s="245"/>
      <c r="L1079" s="250"/>
      <c r="M1079" s="251"/>
      <c r="N1079" s="252"/>
      <c r="O1079" s="252"/>
      <c r="P1079" s="252"/>
      <c r="Q1079" s="252"/>
      <c r="R1079" s="252"/>
      <c r="S1079" s="252"/>
      <c r="T1079" s="253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54" t="s">
        <v>198</v>
      </c>
      <c r="AU1079" s="254" t="s">
        <v>82</v>
      </c>
      <c r="AV1079" s="14" t="s">
        <v>82</v>
      </c>
      <c r="AW1079" s="14" t="s">
        <v>35</v>
      </c>
      <c r="AX1079" s="14" t="s">
        <v>73</v>
      </c>
      <c r="AY1079" s="254" t="s">
        <v>188</v>
      </c>
    </row>
    <row r="1080" s="13" customFormat="1">
      <c r="A1080" s="13"/>
      <c r="B1080" s="233"/>
      <c r="C1080" s="234"/>
      <c r="D1080" s="235" t="s">
        <v>198</v>
      </c>
      <c r="E1080" s="236" t="s">
        <v>19</v>
      </c>
      <c r="F1080" s="237" t="s">
        <v>1674</v>
      </c>
      <c r="G1080" s="234"/>
      <c r="H1080" s="236" t="s">
        <v>19</v>
      </c>
      <c r="I1080" s="238"/>
      <c r="J1080" s="234"/>
      <c r="K1080" s="234"/>
      <c r="L1080" s="239"/>
      <c r="M1080" s="240"/>
      <c r="N1080" s="241"/>
      <c r="O1080" s="241"/>
      <c r="P1080" s="241"/>
      <c r="Q1080" s="241"/>
      <c r="R1080" s="241"/>
      <c r="S1080" s="241"/>
      <c r="T1080" s="242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43" t="s">
        <v>198</v>
      </c>
      <c r="AU1080" s="243" t="s">
        <v>82</v>
      </c>
      <c r="AV1080" s="13" t="s">
        <v>80</v>
      </c>
      <c r="AW1080" s="13" t="s">
        <v>35</v>
      </c>
      <c r="AX1080" s="13" t="s">
        <v>73</v>
      </c>
      <c r="AY1080" s="243" t="s">
        <v>188</v>
      </c>
    </row>
    <row r="1081" s="14" customFormat="1">
      <c r="A1081" s="14"/>
      <c r="B1081" s="244"/>
      <c r="C1081" s="245"/>
      <c r="D1081" s="235" t="s">
        <v>198</v>
      </c>
      <c r="E1081" s="246" t="s">
        <v>19</v>
      </c>
      <c r="F1081" s="247" t="s">
        <v>1908</v>
      </c>
      <c r="G1081" s="245"/>
      <c r="H1081" s="248">
        <v>14.555</v>
      </c>
      <c r="I1081" s="249"/>
      <c r="J1081" s="245"/>
      <c r="K1081" s="245"/>
      <c r="L1081" s="250"/>
      <c r="M1081" s="251"/>
      <c r="N1081" s="252"/>
      <c r="O1081" s="252"/>
      <c r="P1081" s="252"/>
      <c r="Q1081" s="252"/>
      <c r="R1081" s="252"/>
      <c r="S1081" s="252"/>
      <c r="T1081" s="253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54" t="s">
        <v>198</v>
      </c>
      <c r="AU1081" s="254" t="s">
        <v>82</v>
      </c>
      <c r="AV1081" s="14" t="s">
        <v>82</v>
      </c>
      <c r="AW1081" s="14" t="s">
        <v>35</v>
      </c>
      <c r="AX1081" s="14" t="s">
        <v>73</v>
      </c>
      <c r="AY1081" s="254" t="s">
        <v>188</v>
      </c>
    </row>
    <row r="1082" s="14" customFormat="1">
      <c r="A1082" s="14"/>
      <c r="B1082" s="244"/>
      <c r="C1082" s="245"/>
      <c r="D1082" s="235" t="s">
        <v>198</v>
      </c>
      <c r="E1082" s="246" t="s">
        <v>19</v>
      </c>
      <c r="F1082" s="247" t="s">
        <v>1895</v>
      </c>
      <c r="G1082" s="245"/>
      <c r="H1082" s="248">
        <v>-1.8180000000000001</v>
      </c>
      <c r="I1082" s="249"/>
      <c r="J1082" s="245"/>
      <c r="K1082" s="245"/>
      <c r="L1082" s="250"/>
      <c r="M1082" s="251"/>
      <c r="N1082" s="252"/>
      <c r="O1082" s="252"/>
      <c r="P1082" s="252"/>
      <c r="Q1082" s="252"/>
      <c r="R1082" s="252"/>
      <c r="S1082" s="252"/>
      <c r="T1082" s="253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54" t="s">
        <v>198</v>
      </c>
      <c r="AU1082" s="254" t="s">
        <v>82</v>
      </c>
      <c r="AV1082" s="14" t="s">
        <v>82</v>
      </c>
      <c r="AW1082" s="14" t="s">
        <v>35</v>
      </c>
      <c r="AX1082" s="14" t="s">
        <v>73</v>
      </c>
      <c r="AY1082" s="254" t="s">
        <v>188</v>
      </c>
    </row>
    <row r="1083" s="13" customFormat="1">
      <c r="A1083" s="13"/>
      <c r="B1083" s="233"/>
      <c r="C1083" s="234"/>
      <c r="D1083" s="235" t="s">
        <v>198</v>
      </c>
      <c r="E1083" s="236" t="s">
        <v>19</v>
      </c>
      <c r="F1083" s="237" t="s">
        <v>1909</v>
      </c>
      <c r="G1083" s="234"/>
      <c r="H1083" s="236" t="s">
        <v>19</v>
      </c>
      <c r="I1083" s="238"/>
      <c r="J1083" s="234"/>
      <c r="K1083" s="234"/>
      <c r="L1083" s="239"/>
      <c r="M1083" s="240"/>
      <c r="N1083" s="241"/>
      <c r="O1083" s="241"/>
      <c r="P1083" s="241"/>
      <c r="Q1083" s="241"/>
      <c r="R1083" s="241"/>
      <c r="S1083" s="241"/>
      <c r="T1083" s="242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43" t="s">
        <v>198</v>
      </c>
      <c r="AU1083" s="243" t="s">
        <v>82</v>
      </c>
      <c r="AV1083" s="13" t="s">
        <v>80</v>
      </c>
      <c r="AW1083" s="13" t="s">
        <v>35</v>
      </c>
      <c r="AX1083" s="13" t="s">
        <v>73</v>
      </c>
      <c r="AY1083" s="243" t="s">
        <v>188</v>
      </c>
    </row>
    <row r="1084" s="14" customFormat="1">
      <c r="A1084" s="14"/>
      <c r="B1084" s="244"/>
      <c r="C1084" s="245"/>
      <c r="D1084" s="235" t="s">
        <v>198</v>
      </c>
      <c r="E1084" s="246" t="s">
        <v>19</v>
      </c>
      <c r="F1084" s="247" t="s">
        <v>1910</v>
      </c>
      <c r="G1084" s="245"/>
      <c r="H1084" s="248">
        <v>3.4500000000000002</v>
      </c>
      <c r="I1084" s="249"/>
      <c r="J1084" s="245"/>
      <c r="K1084" s="245"/>
      <c r="L1084" s="250"/>
      <c r="M1084" s="251"/>
      <c r="N1084" s="252"/>
      <c r="O1084" s="252"/>
      <c r="P1084" s="252"/>
      <c r="Q1084" s="252"/>
      <c r="R1084" s="252"/>
      <c r="S1084" s="252"/>
      <c r="T1084" s="253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54" t="s">
        <v>198</v>
      </c>
      <c r="AU1084" s="254" t="s">
        <v>82</v>
      </c>
      <c r="AV1084" s="14" t="s">
        <v>82</v>
      </c>
      <c r="AW1084" s="14" t="s">
        <v>35</v>
      </c>
      <c r="AX1084" s="14" t="s">
        <v>73</v>
      </c>
      <c r="AY1084" s="254" t="s">
        <v>188</v>
      </c>
    </row>
    <row r="1085" s="14" customFormat="1">
      <c r="A1085" s="14"/>
      <c r="B1085" s="244"/>
      <c r="C1085" s="245"/>
      <c r="D1085" s="235" t="s">
        <v>198</v>
      </c>
      <c r="E1085" s="246" t="s">
        <v>19</v>
      </c>
      <c r="F1085" s="247" t="s">
        <v>1911</v>
      </c>
      <c r="G1085" s="245"/>
      <c r="H1085" s="248">
        <v>38.268999999999998</v>
      </c>
      <c r="I1085" s="249"/>
      <c r="J1085" s="245"/>
      <c r="K1085" s="245"/>
      <c r="L1085" s="250"/>
      <c r="M1085" s="251"/>
      <c r="N1085" s="252"/>
      <c r="O1085" s="252"/>
      <c r="P1085" s="252"/>
      <c r="Q1085" s="252"/>
      <c r="R1085" s="252"/>
      <c r="S1085" s="252"/>
      <c r="T1085" s="253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T1085" s="254" t="s">
        <v>198</v>
      </c>
      <c r="AU1085" s="254" t="s">
        <v>82</v>
      </c>
      <c r="AV1085" s="14" t="s">
        <v>82</v>
      </c>
      <c r="AW1085" s="14" t="s">
        <v>35</v>
      </c>
      <c r="AX1085" s="14" t="s">
        <v>73</v>
      </c>
      <c r="AY1085" s="254" t="s">
        <v>188</v>
      </c>
    </row>
    <row r="1086" s="14" customFormat="1">
      <c r="A1086" s="14"/>
      <c r="B1086" s="244"/>
      <c r="C1086" s="245"/>
      <c r="D1086" s="235" t="s">
        <v>198</v>
      </c>
      <c r="E1086" s="246" t="s">
        <v>19</v>
      </c>
      <c r="F1086" s="247" t="s">
        <v>1901</v>
      </c>
      <c r="G1086" s="245"/>
      <c r="H1086" s="248">
        <v>-3.75</v>
      </c>
      <c r="I1086" s="249"/>
      <c r="J1086" s="245"/>
      <c r="K1086" s="245"/>
      <c r="L1086" s="250"/>
      <c r="M1086" s="251"/>
      <c r="N1086" s="252"/>
      <c r="O1086" s="252"/>
      <c r="P1086" s="252"/>
      <c r="Q1086" s="252"/>
      <c r="R1086" s="252"/>
      <c r="S1086" s="252"/>
      <c r="T1086" s="253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54" t="s">
        <v>198</v>
      </c>
      <c r="AU1086" s="254" t="s">
        <v>82</v>
      </c>
      <c r="AV1086" s="14" t="s">
        <v>82</v>
      </c>
      <c r="AW1086" s="14" t="s">
        <v>35</v>
      </c>
      <c r="AX1086" s="14" t="s">
        <v>73</v>
      </c>
      <c r="AY1086" s="254" t="s">
        <v>188</v>
      </c>
    </row>
    <row r="1087" s="13" customFormat="1">
      <c r="A1087" s="13"/>
      <c r="B1087" s="233"/>
      <c r="C1087" s="234"/>
      <c r="D1087" s="235" t="s">
        <v>198</v>
      </c>
      <c r="E1087" s="236" t="s">
        <v>19</v>
      </c>
      <c r="F1087" s="237" t="s">
        <v>1680</v>
      </c>
      <c r="G1087" s="234"/>
      <c r="H1087" s="236" t="s">
        <v>19</v>
      </c>
      <c r="I1087" s="238"/>
      <c r="J1087" s="234"/>
      <c r="K1087" s="234"/>
      <c r="L1087" s="239"/>
      <c r="M1087" s="240"/>
      <c r="N1087" s="241"/>
      <c r="O1087" s="241"/>
      <c r="P1087" s="241"/>
      <c r="Q1087" s="241"/>
      <c r="R1087" s="241"/>
      <c r="S1087" s="241"/>
      <c r="T1087" s="242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43" t="s">
        <v>198</v>
      </c>
      <c r="AU1087" s="243" t="s">
        <v>82</v>
      </c>
      <c r="AV1087" s="13" t="s">
        <v>80</v>
      </c>
      <c r="AW1087" s="13" t="s">
        <v>35</v>
      </c>
      <c r="AX1087" s="13" t="s">
        <v>73</v>
      </c>
      <c r="AY1087" s="243" t="s">
        <v>188</v>
      </c>
    </row>
    <row r="1088" s="14" customFormat="1">
      <c r="A1088" s="14"/>
      <c r="B1088" s="244"/>
      <c r="C1088" s="245"/>
      <c r="D1088" s="235" t="s">
        <v>198</v>
      </c>
      <c r="E1088" s="246" t="s">
        <v>19</v>
      </c>
      <c r="F1088" s="247" t="s">
        <v>1912</v>
      </c>
      <c r="G1088" s="245"/>
      <c r="H1088" s="248">
        <v>49.203000000000003</v>
      </c>
      <c r="I1088" s="249"/>
      <c r="J1088" s="245"/>
      <c r="K1088" s="245"/>
      <c r="L1088" s="250"/>
      <c r="M1088" s="251"/>
      <c r="N1088" s="252"/>
      <c r="O1088" s="252"/>
      <c r="P1088" s="252"/>
      <c r="Q1088" s="252"/>
      <c r="R1088" s="252"/>
      <c r="S1088" s="252"/>
      <c r="T1088" s="253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54" t="s">
        <v>198</v>
      </c>
      <c r="AU1088" s="254" t="s">
        <v>82</v>
      </c>
      <c r="AV1088" s="14" t="s">
        <v>82</v>
      </c>
      <c r="AW1088" s="14" t="s">
        <v>35</v>
      </c>
      <c r="AX1088" s="14" t="s">
        <v>73</v>
      </c>
      <c r="AY1088" s="254" t="s">
        <v>188</v>
      </c>
    </row>
    <row r="1089" s="14" customFormat="1">
      <c r="A1089" s="14"/>
      <c r="B1089" s="244"/>
      <c r="C1089" s="245"/>
      <c r="D1089" s="235" t="s">
        <v>198</v>
      </c>
      <c r="E1089" s="246" t="s">
        <v>19</v>
      </c>
      <c r="F1089" s="247" t="s">
        <v>1901</v>
      </c>
      <c r="G1089" s="245"/>
      <c r="H1089" s="248">
        <v>-3.75</v>
      </c>
      <c r="I1089" s="249"/>
      <c r="J1089" s="245"/>
      <c r="K1089" s="245"/>
      <c r="L1089" s="250"/>
      <c r="M1089" s="251"/>
      <c r="N1089" s="252"/>
      <c r="O1089" s="252"/>
      <c r="P1089" s="252"/>
      <c r="Q1089" s="252"/>
      <c r="R1089" s="252"/>
      <c r="S1089" s="252"/>
      <c r="T1089" s="253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54" t="s">
        <v>198</v>
      </c>
      <c r="AU1089" s="254" t="s">
        <v>82</v>
      </c>
      <c r="AV1089" s="14" t="s">
        <v>82</v>
      </c>
      <c r="AW1089" s="14" t="s">
        <v>35</v>
      </c>
      <c r="AX1089" s="14" t="s">
        <v>73</v>
      </c>
      <c r="AY1089" s="254" t="s">
        <v>188</v>
      </c>
    </row>
    <row r="1090" s="13" customFormat="1">
      <c r="A1090" s="13"/>
      <c r="B1090" s="233"/>
      <c r="C1090" s="234"/>
      <c r="D1090" s="235" t="s">
        <v>198</v>
      </c>
      <c r="E1090" s="236" t="s">
        <v>19</v>
      </c>
      <c r="F1090" s="237" t="s">
        <v>1682</v>
      </c>
      <c r="G1090" s="234"/>
      <c r="H1090" s="236" t="s">
        <v>19</v>
      </c>
      <c r="I1090" s="238"/>
      <c r="J1090" s="234"/>
      <c r="K1090" s="234"/>
      <c r="L1090" s="239"/>
      <c r="M1090" s="240"/>
      <c r="N1090" s="241"/>
      <c r="O1090" s="241"/>
      <c r="P1090" s="241"/>
      <c r="Q1090" s="241"/>
      <c r="R1090" s="241"/>
      <c r="S1090" s="241"/>
      <c r="T1090" s="242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43" t="s">
        <v>198</v>
      </c>
      <c r="AU1090" s="243" t="s">
        <v>82</v>
      </c>
      <c r="AV1090" s="13" t="s">
        <v>80</v>
      </c>
      <c r="AW1090" s="13" t="s">
        <v>35</v>
      </c>
      <c r="AX1090" s="13" t="s">
        <v>73</v>
      </c>
      <c r="AY1090" s="243" t="s">
        <v>188</v>
      </c>
    </row>
    <row r="1091" s="14" customFormat="1">
      <c r="A1091" s="14"/>
      <c r="B1091" s="244"/>
      <c r="C1091" s="245"/>
      <c r="D1091" s="235" t="s">
        <v>198</v>
      </c>
      <c r="E1091" s="246" t="s">
        <v>19</v>
      </c>
      <c r="F1091" s="247" t="s">
        <v>1913</v>
      </c>
      <c r="G1091" s="245"/>
      <c r="H1091" s="248">
        <v>13.845000000000001</v>
      </c>
      <c r="I1091" s="249"/>
      <c r="J1091" s="245"/>
      <c r="K1091" s="245"/>
      <c r="L1091" s="250"/>
      <c r="M1091" s="251"/>
      <c r="N1091" s="252"/>
      <c r="O1091" s="252"/>
      <c r="P1091" s="252"/>
      <c r="Q1091" s="252"/>
      <c r="R1091" s="252"/>
      <c r="S1091" s="252"/>
      <c r="T1091" s="253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54" t="s">
        <v>198</v>
      </c>
      <c r="AU1091" s="254" t="s">
        <v>82</v>
      </c>
      <c r="AV1091" s="14" t="s">
        <v>82</v>
      </c>
      <c r="AW1091" s="14" t="s">
        <v>35</v>
      </c>
      <c r="AX1091" s="14" t="s">
        <v>73</v>
      </c>
      <c r="AY1091" s="254" t="s">
        <v>188</v>
      </c>
    </row>
    <row r="1092" s="14" customFormat="1">
      <c r="A1092" s="14"/>
      <c r="B1092" s="244"/>
      <c r="C1092" s="245"/>
      <c r="D1092" s="235" t="s">
        <v>198</v>
      </c>
      <c r="E1092" s="246" t="s">
        <v>19</v>
      </c>
      <c r="F1092" s="247" t="s">
        <v>1914</v>
      </c>
      <c r="G1092" s="245"/>
      <c r="H1092" s="248">
        <v>-2.7000000000000002</v>
      </c>
      <c r="I1092" s="249"/>
      <c r="J1092" s="245"/>
      <c r="K1092" s="245"/>
      <c r="L1092" s="250"/>
      <c r="M1092" s="251"/>
      <c r="N1092" s="252"/>
      <c r="O1092" s="252"/>
      <c r="P1092" s="252"/>
      <c r="Q1092" s="252"/>
      <c r="R1092" s="252"/>
      <c r="S1092" s="252"/>
      <c r="T1092" s="253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54" t="s">
        <v>198</v>
      </c>
      <c r="AU1092" s="254" t="s">
        <v>82</v>
      </c>
      <c r="AV1092" s="14" t="s">
        <v>82</v>
      </c>
      <c r="AW1092" s="14" t="s">
        <v>35</v>
      </c>
      <c r="AX1092" s="14" t="s">
        <v>73</v>
      </c>
      <c r="AY1092" s="254" t="s">
        <v>188</v>
      </c>
    </row>
    <row r="1093" s="13" customFormat="1">
      <c r="A1093" s="13"/>
      <c r="B1093" s="233"/>
      <c r="C1093" s="234"/>
      <c r="D1093" s="235" t="s">
        <v>198</v>
      </c>
      <c r="E1093" s="236" t="s">
        <v>19</v>
      </c>
      <c r="F1093" s="237" t="s">
        <v>1686</v>
      </c>
      <c r="G1093" s="234"/>
      <c r="H1093" s="236" t="s">
        <v>19</v>
      </c>
      <c r="I1093" s="238"/>
      <c r="J1093" s="234"/>
      <c r="K1093" s="234"/>
      <c r="L1093" s="239"/>
      <c r="M1093" s="240"/>
      <c r="N1093" s="241"/>
      <c r="O1093" s="241"/>
      <c r="P1093" s="241"/>
      <c r="Q1093" s="241"/>
      <c r="R1093" s="241"/>
      <c r="S1093" s="241"/>
      <c r="T1093" s="242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3" t="s">
        <v>198</v>
      </c>
      <c r="AU1093" s="243" t="s">
        <v>82</v>
      </c>
      <c r="AV1093" s="13" t="s">
        <v>80</v>
      </c>
      <c r="AW1093" s="13" t="s">
        <v>35</v>
      </c>
      <c r="AX1093" s="13" t="s">
        <v>73</v>
      </c>
      <c r="AY1093" s="243" t="s">
        <v>188</v>
      </c>
    </row>
    <row r="1094" s="14" customFormat="1">
      <c r="A1094" s="14"/>
      <c r="B1094" s="244"/>
      <c r="C1094" s="245"/>
      <c r="D1094" s="235" t="s">
        <v>198</v>
      </c>
      <c r="E1094" s="246" t="s">
        <v>19</v>
      </c>
      <c r="F1094" s="247" t="s">
        <v>1915</v>
      </c>
      <c r="G1094" s="245"/>
      <c r="H1094" s="248">
        <v>23.074999999999999</v>
      </c>
      <c r="I1094" s="249"/>
      <c r="J1094" s="245"/>
      <c r="K1094" s="245"/>
      <c r="L1094" s="250"/>
      <c r="M1094" s="251"/>
      <c r="N1094" s="252"/>
      <c r="O1094" s="252"/>
      <c r="P1094" s="252"/>
      <c r="Q1094" s="252"/>
      <c r="R1094" s="252"/>
      <c r="S1094" s="252"/>
      <c r="T1094" s="253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254" t="s">
        <v>198</v>
      </c>
      <c r="AU1094" s="254" t="s">
        <v>82</v>
      </c>
      <c r="AV1094" s="14" t="s">
        <v>82</v>
      </c>
      <c r="AW1094" s="14" t="s">
        <v>35</v>
      </c>
      <c r="AX1094" s="14" t="s">
        <v>73</v>
      </c>
      <c r="AY1094" s="254" t="s">
        <v>188</v>
      </c>
    </row>
    <row r="1095" s="14" customFormat="1">
      <c r="A1095" s="14"/>
      <c r="B1095" s="244"/>
      <c r="C1095" s="245"/>
      <c r="D1095" s="235" t="s">
        <v>198</v>
      </c>
      <c r="E1095" s="246" t="s">
        <v>19</v>
      </c>
      <c r="F1095" s="247" t="s">
        <v>1914</v>
      </c>
      <c r="G1095" s="245"/>
      <c r="H1095" s="248">
        <v>-2.7000000000000002</v>
      </c>
      <c r="I1095" s="249"/>
      <c r="J1095" s="245"/>
      <c r="K1095" s="245"/>
      <c r="L1095" s="250"/>
      <c r="M1095" s="251"/>
      <c r="N1095" s="252"/>
      <c r="O1095" s="252"/>
      <c r="P1095" s="252"/>
      <c r="Q1095" s="252"/>
      <c r="R1095" s="252"/>
      <c r="S1095" s="252"/>
      <c r="T1095" s="253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T1095" s="254" t="s">
        <v>198</v>
      </c>
      <c r="AU1095" s="254" t="s">
        <v>82</v>
      </c>
      <c r="AV1095" s="14" t="s">
        <v>82</v>
      </c>
      <c r="AW1095" s="14" t="s">
        <v>35</v>
      </c>
      <c r="AX1095" s="14" t="s">
        <v>73</v>
      </c>
      <c r="AY1095" s="254" t="s">
        <v>188</v>
      </c>
    </row>
    <row r="1096" s="13" customFormat="1">
      <c r="A1096" s="13"/>
      <c r="B1096" s="233"/>
      <c r="C1096" s="234"/>
      <c r="D1096" s="235" t="s">
        <v>198</v>
      </c>
      <c r="E1096" s="236" t="s">
        <v>19</v>
      </c>
      <c r="F1096" s="237" t="s">
        <v>1690</v>
      </c>
      <c r="G1096" s="234"/>
      <c r="H1096" s="236" t="s">
        <v>19</v>
      </c>
      <c r="I1096" s="238"/>
      <c r="J1096" s="234"/>
      <c r="K1096" s="234"/>
      <c r="L1096" s="239"/>
      <c r="M1096" s="240"/>
      <c r="N1096" s="241"/>
      <c r="O1096" s="241"/>
      <c r="P1096" s="241"/>
      <c r="Q1096" s="241"/>
      <c r="R1096" s="241"/>
      <c r="S1096" s="241"/>
      <c r="T1096" s="242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43" t="s">
        <v>198</v>
      </c>
      <c r="AU1096" s="243" t="s">
        <v>82</v>
      </c>
      <c r="AV1096" s="13" t="s">
        <v>80</v>
      </c>
      <c r="AW1096" s="13" t="s">
        <v>35</v>
      </c>
      <c r="AX1096" s="13" t="s">
        <v>73</v>
      </c>
      <c r="AY1096" s="243" t="s">
        <v>188</v>
      </c>
    </row>
    <row r="1097" s="14" customFormat="1">
      <c r="A1097" s="14"/>
      <c r="B1097" s="244"/>
      <c r="C1097" s="245"/>
      <c r="D1097" s="235" t="s">
        <v>198</v>
      </c>
      <c r="E1097" s="246" t="s">
        <v>19</v>
      </c>
      <c r="F1097" s="247" t="s">
        <v>1916</v>
      </c>
      <c r="G1097" s="245"/>
      <c r="H1097" s="248">
        <v>49.203000000000003</v>
      </c>
      <c r="I1097" s="249"/>
      <c r="J1097" s="245"/>
      <c r="K1097" s="245"/>
      <c r="L1097" s="250"/>
      <c r="M1097" s="251"/>
      <c r="N1097" s="252"/>
      <c r="O1097" s="252"/>
      <c r="P1097" s="252"/>
      <c r="Q1097" s="252"/>
      <c r="R1097" s="252"/>
      <c r="S1097" s="252"/>
      <c r="T1097" s="253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54" t="s">
        <v>198</v>
      </c>
      <c r="AU1097" s="254" t="s">
        <v>82</v>
      </c>
      <c r="AV1097" s="14" t="s">
        <v>82</v>
      </c>
      <c r="AW1097" s="14" t="s">
        <v>35</v>
      </c>
      <c r="AX1097" s="14" t="s">
        <v>73</v>
      </c>
      <c r="AY1097" s="254" t="s">
        <v>188</v>
      </c>
    </row>
    <row r="1098" s="14" customFormat="1">
      <c r="A1098" s="14"/>
      <c r="B1098" s="244"/>
      <c r="C1098" s="245"/>
      <c r="D1098" s="235" t="s">
        <v>198</v>
      </c>
      <c r="E1098" s="246" t="s">
        <v>19</v>
      </c>
      <c r="F1098" s="247" t="s">
        <v>1901</v>
      </c>
      <c r="G1098" s="245"/>
      <c r="H1098" s="248">
        <v>-3.75</v>
      </c>
      <c r="I1098" s="249"/>
      <c r="J1098" s="245"/>
      <c r="K1098" s="245"/>
      <c r="L1098" s="250"/>
      <c r="M1098" s="251"/>
      <c r="N1098" s="252"/>
      <c r="O1098" s="252"/>
      <c r="P1098" s="252"/>
      <c r="Q1098" s="252"/>
      <c r="R1098" s="252"/>
      <c r="S1098" s="252"/>
      <c r="T1098" s="253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T1098" s="254" t="s">
        <v>198</v>
      </c>
      <c r="AU1098" s="254" t="s">
        <v>82</v>
      </c>
      <c r="AV1098" s="14" t="s">
        <v>82</v>
      </c>
      <c r="AW1098" s="14" t="s">
        <v>35</v>
      </c>
      <c r="AX1098" s="14" t="s">
        <v>73</v>
      </c>
      <c r="AY1098" s="254" t="s">
        <v>188</v>
      </c>
    </row>
    <row r="1099" s="13" customFormat="1">
      <c r="A1099" s="13"/>
      <c r="B1099" s="233"/>
      <c r="C1099" s="234"/>
      <c r="D1099" s="235" t="s">
        <v>198</v>
      </c>
      <c r="E1099" s="236" t="s">
        <v>19</v>
      </c>
      <c r="F1099" s="237" t="s">
        <v>1692</v>
      </c>
      <c r="G1099" s="234"/>
      <c r="H1099" s="236" t="s">
        <v>19</v>
      </c>
      <c r="I1099" s="238"/>
      <c r="J1099" s="234"/>
      <c r="K1099" s="234"/>
      <c r="L1099" s="239"/>
      <c r="M1099" s="240"/>
      <c r="N1099" s="241"/>
      <c r="O1099" s="241"/>
      <c r="P1099" s="241"/>
      <c r="Q1099" s="241"/>
      <c r="R1099" s="241"/>
      <c r="S1099" s="241"/>
      <c r="T1099" s="242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43" t="s">
        <v>198</v>
      </c>
      <c r="AU1099" s="243" t="s">
        <v>82</v>
      </c>
      <c r="AV1099" s="13" t="s">
        <v>80</v>
      </c>
      <c r="AW1099" s="13" t="s">
        <v>35</v>
      </c>
      <c r="AX1099" s="13" t="s">
        <v>73</v>
      </c>
      <c r="AY1099" s="243" t="s">
        <v>188</v>
      </c>
    </row>
    <row r="1100" s="14" customFormat="1">
      <c r="A1100" s="14"/>
      <c r="B1100" s="244"/>
      <c r="C1100" s="245"/>
      <c r="D1100" s="235" t="s">
        <v>198</v>
      </c>
      <c r="E1100" s="246" t="s">
        <v>19</v>
      </c>
      <c r="F1100" s="247" t="s">
        <v>1917</v>
      </c>
      <c r="G1100" s="245"/>
      <c r="H1100" s="248">
        <v>29.748999999999999</v>
      </c>
      <c r="I1100" s="249"/>
      <c r="J1100" s="245"/>
      <c r="K1100" s="245"/>
      <c r="L1100" s="250"/>
      <c r="M1100" s="251"/>
      <c r="N1100" s="252"/>
      <c r="O1100" s="252"/>
      <c r="P1100" s="252"/>
      <c r="Q1100" s="252"/>
      <c r="R1100" s="252"/>
      <c r="S1100" s="252"/>
      <c r="T1100" s="253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T1100" s="254" t="s">
        <v>198</v>
      </c>
      <c r="AU1100" s="254" t="s">
        <v>82</v>
      </c>
      <c r="AV1100" s="14" t="s">
        <v>82</v>
      </c>
      <c r="AW1100" s="14" t="s">
        <v>35</v>
      </c>
      <c r="AX1100" s="14" t="s">
        <v>73</v>
      </c>
      <c r="AY1100" s="254" t="s">
        <v>188</v>
      </c>
    </row>
    <row r="1101" s="14" customFormat="1">
      <c r="A1101" s="14"/>
      <c r="B1101" s="244"/>
      <c r="C1101" s="245"/>
      <c r="D1101" s="235" t="s">
        <v>198</v>
      </c>
      <c r="E1101" s="246" t="s">
        <v>19</v>
      </c>
      <c r="F1101" s="247" t="s">
        <v>1901</v>
      </c>
      <c r="G1101" s="245"/>
      <c r="H1101" s="248">
        <v>-3.75</v>
      </c>
      <c r="I1101" s="249"/>
      <c r="J1101" s="245"/>
      <c r="K1101" s="245"/>
      <c r="L1101" s="250"/>
      <c r="M1101" s="251"/>
      <c r="N1101" s="252"/>
      <c r="O1101" s="252"/>
      <c r="P1101" s="252"/>
      <c r="Q1101" s="252"/>
      <c r="R1101" s="252"/>
      <c r="S1101" s="252"/>
      <c r="T1101" s="253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54" t="s">
        <v>198</v>
      </c>
      <c r="AU1101" s="254" t="s">
        <v>82</v>
      </c>
      <c r="AV1101" s="14" t="s">
        <v>82</v>
      </c>
      <c r="AW1101" s="14" t="s">
        <v>35</v>
      </c>
      <c r="AX1101" s="14" t="s">
        <v>73</v>
      </c>
      <c r="AY1101" s="254" t="s">
        <v>188</v>
      </c>
    </row>
    <row r="1102" s="13" customFormat="1">
      <c r="A1102" s="13"/>
      <c r="B1102" s="233"/>
      <c r="C1102" s="234"/>
      <c r="D1102" s="235" t="s">
        <v>198</v>
      </c>
      <c r="E1102" s="236" t="s">
        <v>19</v>
      </c>
      <c r="F1102" s="237" t="s">
        <v>1694</v>
      </c>
      <c r="G1102" s="234"/>
      <c r="H1102" s="236" t="s">
        <v>19</v>
      </c>
      <c r="I1102" s="238"/>
      <c r="J1102" s="234"/>
      <c r="K1102" s="234"/>
      <c r="L1102" s="239"/>
      <c r="M1102" s="240"/>
      <c r="N1102" s="241"/>
      <c r="O1102" s="241"/>
      <c r="P1102" s="241"/>
      <c r="Q1102" s="241"/>
      <c r="R1102" s="241"/>
      <c r="S1102" s="241"/>
      <c r="T1102" s="242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43" t="s">
        <v>198</v>
      </c>
      <c r="AU1102" s="243" t="s">
        <v>82</v>
      </c>
      <c r="AV1102" s="13" t="s">
        <v>80</v>
      </c>
      <c r="AW1102" s="13" t="s">
        <v>35</v>
      </c>
      <c r="AX1102" s="13" t="s">
        <v>73</v>
      </c>
      <c r="AY1102" s="243" t="s">
        <v>188</v>
      </c>
    </row>
    <row r="1103" s="14" customFormat="1">
      <c r="A1103" s="14"/>
      <c r="B1103" s="244"/>
      <c r="C1103" s="245"/>
      <c r="D1103" s="235" t="s">
        <v>198</v>
      </c>
      <c r="E1103" s="246" t="s">
        <v>19</v>
      </c>
      <c r="F1103" s="247" t="s">
        <v>1917</v>
      </c>
      <c r="G1103" s="245"/>
      <c r="H1103" s="248">
        <v>29.748999999999999</v>
      </c>
      <c r="I1103" s="249"/>
      <c r="J1103" s="245"/>
      <c r="K1103" s="245"/>
      <c r="L1103" s="250"/>
      <c r="M1103" s="251"/>
      <c r="N1103" s="252"/>
      <c r="O1103" s="252"/>
      <c r="P1103" s="252"/>
      <c r="Q1103" s="252"/>
      <c r="R1103" s="252"/>
      <c r="S1103" s="252"/>
      <c r="T1103" s="253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54" t="s">
        <v>198</v>
      </c>
      <c r="AU1103" s="254" t="s">
        <v>82</v>
      </c>
      <c r="AV1103" s="14" t="s">
        <v>82</v>
      </c>
      <c r="AW1103" s="14" t="s">
        <v>35</v>
      </c>
      <c r="AX1103" s="14" t="s">
        <v>73</v>
      </c>
      <c r="AY1103" s="254" t="s">
        <v>188</v>
      </c>
    </row>
    <row r="1104" s="14" customFormat="1">
      <c r="A1104" s="14"/>
      <c r="B1104" s="244"/>
      <c r="C1104" s="245"/>
      <c r="D1104" s="235" t="s">
        <v>198</v>
      </c>
      <c r="E1104" s="246" t="s">
        <v>19</v>
      </c>
      <c r="F1104" s="247" t="s">
        <v>1918</v>
      </c>
      <c r="G1104" s="245"/>
      <c r="H1104" s="248">
        <v>-1.7749999999999999</v>
      </c>
      <c r="I1104" s="249"/>
      <c r="J1104" s="245"/>
      <c r="K1104" s="245"/>
      <c r="L1104" s="250"/>
      <c r="M1104" s="251"/>
      <c r="N1104" s="252"/>
      <c r="O1104" s="252"/>
      <c r="P1104" s="252"/>
      <c r="Q1104" s="252"/>
      <c r="R1104" s="252"/>
      <c r="S1104" s="252"/>
      <c r="T1104" s="253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T1104" s="254" t="s">
        <v>198</v>
      </c>
      <c r="AU1104" s="254" t="s">
        <v>82</v>
      </c>
      <c r="AV1104" s="14" t="s">
        <v>82</v>
      </c>
      <c r="AW1104" s="14" t="s">
        <v>35</v>
      </c>
      <c r="AX1104" s="14" t="s">
        <v>73</v>
      </c>
      <c r="AY1104" s="254" t="s">
        <v>188</v>
      </c>
    </row>
    <row r="1105" s="14" customFormat="1">
      <c r="A1105" s="14"/>
      <c r="B1105" s="244"/>
      <c r="C1105" s="245"/>
      <c r="D1105" s="235" t="s">
        <v>198</v>
      </c>
      <c r="E1105" s="246" t="s">
        <v>19</v>
      </c>
      <c r="F1105" s="247" t="s">
        <v>1901</v>
      </c>
      <c r="G1105" s="245"/>
      <c r="H1105" s="248">
        <v>-3.75</v>
      </c>
      <c r="I1105" s="249"/>
      <c r="J1105" s="245"/>
      <c r="K1105" s="245"/>
      <c r="L1105" s="250"/>
      <c r="M1105" s="251"/>
      <c r="N1105" s="252"/>
      <c r="O1105" s="252"/>
      <c r="P1105" s="252"/>
      <c r="Q1105" s="252"/>
      <c r="R1105" s="252"/>
      <c r="S1105" s="252"/>
      <c r="T1105" s="253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54" t="s">
        <v>198</v>
      </c>
      <c r="AU1105" s="254" t="s">
        <v>82</v>
      </c>
      <c r="AV1105" s="14" t="s">
        <v>82</v>
      </c>
      <c r="AW1105" s="14" t="s">
        <v>35</v>
      </c>
      <c r="AX1105" s="14" t="s">
        <v>73</v>
      </c>
      <c r="AY1105" s="254" t="s">
        <v>188</v>
      </c>
    </row>
    <row r="1106" s="13" customFormat="1">
      <c r="A1106" s="13"/>
      <c r="B1106" s="233"/>
      <c r="C1106" s="234"/>
      <c r="D1106" s="235" t="s">
        <v>198</v>
      </c>
      <c r="E1106" s="236" t="s">
        <v>19</v>
      </c>
      <c r="F1106" s="237" t="s">
        <v>1696</v>
      </c>
      <c r="G1106" s="234"/>
      <c r="H1106" s="236" t="s">
        <v>19</v>
      </c>
      <c r="I1106" s="238"/>
      <c r="J1106" s="234"/>
      <c r="K1106" s="234"/>
      <c r="L1106" s="239"/>
      <c r="M1106" s="240"/>
      <c r="N1106" s="241"/>
      <c r="O1106" s="241"/>
      <c r="P1106" s="241"/>
      <c r="Q1106" s="241"/>
      <c r="R1106" s="241"/>
      <c r="S1106" s="241"/>
      <c r="T1106" s="242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43" t="s">
        <v>198</v>
      </c>
      <c r="AU1106" s="243" t="s">
        <v>82</v>
      </c>
      <c r="AV1106" s="13" t="s">
        <v>80</v>
      </c>
      <c r="AW1106" s="13" t="s">
        <v>35</v>
      </c>
      <c r="AX1106" s="13" t="s">
        <v>73</v>
      </c>
      <c r="AY1106" s="243" t="s">
        <v>188</v>
      </c>
    </row>
    <row r="1107" s="14" customFormat="1">
      <c r="A1107" s="14"/>
      <c r="B1107" s="244"/>
      <c r="C1107" s="245"/>
      <c r="D1107" s="235" t="s">
        <v>198</v>
      </c>
      <c r="E1107" s="246" t="s">
        <v>19</v>
      </c>
      <c r="F1107" s="247" t="s">
        <v>1919</v>
      </c>
      <c r="G1107" s="245"/>
      <c r="H1107" s="248">
        <v>25.204999999999998</v>
      </c>
      <c r="I1107" s="249"/>
      <c r="J1107" s="245"/>
      <c r="K1107" s="245"/>
      <c r="L1107" s="250"/>
      <c r="M1107" s="251"/>
      <c r="N1107" s="252"/>
      <c r="O1107" s="252"/>
      <c r="P1107" s="252"/>
      <c r="Q1107" s="252"/>
      <c r="R1107" s="252"/>
      <c r="S1107" s="252"/>
      <c r="T1107" s="253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T1107" s="254" t="s">
        <v>198</v>
      </c>
      <c r="AU1107" s="254" t="s">
        <v>82</v>
      </c>
      <c r="AV1107" s="14" t="s">
        <v>82</v>
      </c>
      <c r="AW1107" s="14" t="s">
        <v>35</v>
      </c>
      <c r="AX1107" s="14" t="s">
        <v>73</v>
      </c>
      <c r="AY1107" s="254" t="s">
        <v>188</v>
      </c>
    </row>
    <row r="1108" s="14" customFormat="1">
      <c r="A1108" s="14"/>
      <c r="B1108" s="244"/>
      <c r="C1108" s="245"/>
      <c r="D1108" s="235" t="s">
        <v>198</v>
      </c>
      <c r="E1108" s="246" t="s">
        <v>19</v>
      </c>
      <c r="F1108" s="247" t="s">
        <v>1901</v>
      </c>
      <c r="G1108" s="245"/>
      <c r="H1108" s="248">
        <v>-3.75</v>
      </c>
      <c r="I1108" s="249"/>
      <c r="J1108" s="245"/>
      <c r="K1108" s="245"/>
      <c r="L1108" s="250"/>
      <c r="M1108" s="251"/>
      <c r="N1108" s="252"/>
      <c r="O1108" s="252"/>
      <c r="P1108" s="252"/>
      <c r="Q1108" s="252"/>
      <c r="R1108" s="252"/>
      <c r="S1108" s="252"/>
      <c r="T1108" s="253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54" t="s">
        <v>198</v>
      </c>
      <c r="AU1108" s="254" t="s">
        <v>82</v>
      </c>
      <c r="AV1108" s="14" t="s">
        <v>82</v>
      </c>
      <c r="AW1108" s="14" t="s">
        <v>35</v>
      </c>
      <c r="AX1108" s="14" t="s">
        <v>73</v>
      </c>
      <c r="AY1108" s="254" t="s">
        <v>188</v>
      </c>
    </row>
    <row r="1109" s="15" customFormat="1">
      <c r="A1109" s="15"/>
      <c r="B1109" s="255"/>
      <c r="C1109" s="256"/>
      <c r="D1109" s="235" t="s">
        <v>198</v>
      </c>
      <c r="E1109" s="257" t="s">
        <v>19</v>
      </c>
      <c r="F1109" s="258" t="s">
        <v>229</v>
      </c>
      <c r="G1109" s="256"/>
      <c r="H1109" s="259">
        <v>422.55200000000008</v>
      </c>
      <c r="I1109" s="260"/>
      <c r="J1109" s="256"/>
      <c r="K1109" s="256"/>
      <c r="L1109" s="261"/>
      <c r="M1109" s="262"/>
      <c r="N1109" s="263"/>
      <c r="O1109" s="263"/>
      <c r="P1109" s="263"/>
      <c r="Q1109" s="263"/>
      <c r="R1109" s="263"/>
      <c r="S1109" s="263"/>
      <c r="T1109" s="264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T1109" s="265" t="s">
        <v>198</v>
      </c>
      <c r="AU1109" s="265" t="s">
        <v>82</v>
      </c>
      <c r="AV1109" s="15" t="s">
        <v>135</v>
      </c>
      <c r="AW1109" s="15" t="s">
        <v>35</v>
      </c>
      <c r="AX1109" s="15" t="s">
        <v>80</v>
      </c>
      <c r="AY1109" s="265" t="s">
        <v>188</v>
      </c>
    </row>
    <row r="1110" s="2" customFormat="1" ht="16.5" customHeight="1">
      <c r="A1110" s="40"/>
      <c r="B1110" s="41"/>
      <c r="C1110" s="215" t="s">
        <v>1481</v>
      </c>
      <c r="D1110" s="215" t="s">
        <v>190</v>
      </c>
      <c r="E1110" s="216" t="s">
        <v>1271</v>
      </c>
      <c r="F1110" s="217" t="s">
        <v>1272</v>
      </c>
      <c r="G1110" s="218" t="s">
        <v>243</v>
      </c>
      <c r="H1110" s="219">
        <v>422.55200000000002</v>
      </c>
      <c r="I1110" s="220"/>
      <c r="J1110" s="221">
        <f>ROUND(I1110*H1110,2)</f>
        <v>0</v>
      </c>
      <c r="K1110" s="217" t="s">
        <v>194</v>
      </c>
      <c r="L1110" s="46"/>
      <c r="M1110" s="222" t="s">
        <v>19</v>
      </c>
      <c r="N1110" s="223" t="s">
        <v>44</v>
      </c>
      <c r="O1110" s="86"/>
      <c r="P1110" s="224">
        <f>O1110*H1110</f>
        <v>0</v>
      </c>
      <c r="Q1110" s="224">
        <v>0.0014</v>
      </c>
      <c r="R1110" s="224">
        <f>Q1110*H1110</f>
        <v>0.59157280000000001</v>
      </c>
      <c r="S1110" s="224">
        <v>0</v>
      </c>
      <c r="T1110" s="225">
        <f>S1110*H1110</f>
        <v>0</v>
      </c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R1110" s="226" t="s">
        <v>342</v>
      </c>
      <c r="AT1110" s="226" t="s">
        <v>190</v>
      </c>
      <c r="AU1110" s="226" t="s">
        <v>82</v>
      </c>
      <c r="AY1110" s="19" t="s">
        <v>188</v>
      </c>
      <c r="BE1110" s="227">
        <f>IF(N1110="základní",J1110,0)</f>
        <v>0</v>
      </c>
      <c r="BF1110" s="227">
        <f>IF(N1110="snížená",J1110,0)</f>
        <v>0</v>
      </c>
      <c r="BG1110" s="227">
        <f>IF(N1110="zákl. přenesená",J1110,0)</f>
        <v>0</v>
      </c>
      <c r="BH1110" s="227">
        <f>IF(N1110="sníž. přenesená",J1110,0)</f>
        <v>0</v>
      </c>
      <c r="BI1110" s="227">
        <f>IF(N1110="nulová",J1110,0)</f>
        <v>0</v>
      </c>
      <c r="BJ1110" s="19" t="s">
        <v>80</v>
      </c>
      <c r="BK1110" s="227">
        <f>ROUND(I1110*H1110,2)</f>
        <v>0</v>
      </c>
      <c r="BL1110" s="19" t="s">
        <v>342</v>
      </c>
      <c r="BM1110" s="226" t="s">
        <v>1921</v>
      </c>
    </row>
    <row r="1111" s="2" customFormat="1">
      <c r="A1111" s="40"/>
      <c r="B1111" s="41"/>
      <c r="C1111" s="42"/>
      <c r="D1111" s="228" t="s">
        <v>196</v>
      </c>
      <c r="E1111" s="42"/>
      <c r="F1111" s="229" t="s">
        <v>1274</v>
      </c>
      <c r="G1111" s="42"/>
      <c r="H1111" s="42"/>
      <c r="I1111" s="230"/>
      <c r="J1111" s="42"/>
      <c r="K1111" s="42"/>
      <c r="L1111" s="46"/>
      <c r="M1111" s="231"/>
      <c r="N1111" s="232"/>
      <c r="O1111" s="86"/>
      <c r="P1111" s="86"/>
      <c r="Q1111" s="86"/>
      <c r="R1111" s="86"/>
      <c r="S1111" s="86"/>
      <c r="T1111" s="87"/>
      <c r="U1111" s="40"/>
      <c r="V1111" s="40"/>
      <c r="W1111" s="40"/>
      <c r="X1111" s="40"/>
      <c r="Y1111" s="40"/>
      <c r="Z1111" s="40"/>
      <c r="AA1111" s="40"/>
      <c r="AB1111" s="40"/>
      <c r="AC1111" s="40"/>
      <c r="AD1111" s="40"/>
      <c r="AE1111" s="40"/>
      <c r="AT1111" s="19" t="s">
        <v>196</v>
      </c>
      <c r="AU1111" s="19" t="s">
        <v>82</v>
      </c>
    </row>
    <row r="1112" s="13" customFormat="1">
      <c r="A1112" s="13"/>
      <c r="B1112" s="233"/>
      <c r="C1112" s="234"/>
      <c r="D1112" s="235" t="s">
        <v>198</v>
      </c>
      <c r="E1112" s="236" t="s">
        <v>19</v>
      </c>
      <c r="F1112" s="237" t="s">
        <v>1519</v>
      </c>
      <c r="G1112" s="234"/>
      <c r="H1112" s="236" t="s">
        <v>19</v>
      </c>
      <c r="I1112" s="238"/>
      <c r="J1112" s="234"/>
      <c r="K1112" s="234"/>
      <c r="L1112" s="239"/>
      <c r="M1112" s="240"/>
      <c r="N1112" s="241"/>
      <c r="O1112" s="241"/>
      <c r="P1112" s="241"/>
      <c r="Q1112" s="241"/>
      <c r="R1112" s="241"/>
      <c r="S1112" s="241"/>
      <c r="T1112" s="242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43" t="s">
        <v>198</v>
      </c>
      <c r="AU1112" s="243" t="s">
        <v>82</v>
      </c>
      <c r="AV1112" s="13" t="s">
        <v>80</v>
      </c>
      <c r="AW1112" s="13" t="s">
        <v>35</v>
      </c>
      <c r="AX1112" s="13" t="s">
        <v>73</v>
      </c>
      <c r="AY1112" s="243" t="s">
        <v>188</v>
      </c>
    </row>
    <row r="1113" s="13" customFormat="1">
      <c r="A1113" s="13"/>
      <c r="B1113" s="233"/>
      <c r="C1113" s="234"/>
      <c r="D1113" s="235" t="s">
        <v>198</v>
      </c>
      <c r="E1113" s="236" t="s">
        <v>19</v>
      </c>
      <c r="F1113" s="237" t="s">
        <v>1651</v>
      </c>
      <c r="G1113" s="234"/>
      <c r="H1113" s="236" t="s">
        <v>19</v>
      </c>
      <c r="I1113" s="238"/>
      <c r="J1113" s="234"/>
      <c r="K1113" s="234"/>
      <c r="L1113" s="239"/>
      <c r="M1113" s="240"/>
      <c r="N1113" s="241"/>
      <c r="O1113" s="241"/>
      <c r="P1113" s="241"/>
      <c r="Q1113" s="241"/>
      <c r="R1113" s="241"/>
      <c r="S1113" s="241"/>
      <c r="T1113" s="242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3" t="s">
        <v>198</v>
      </c>
      <c r="AU1113" s="243" t="s">
        <v>82</v>
      </c>
      <c r="AV1113" s="13" t="s">
        <v>80</v>
      </c>
      <c r="AW1113" s="13" t="s">
        <v>35</v>
      </c>
      <c r="AX1113" s="13" t="s">
        <v>73</v>
      </c>
      <c r="AY1113" s="243" t="s">
        <v>188</v>
      </c>
    </row>
    <row r="1114" s="14" customFormat="1">
      <c r="A1114" s="14"/>
      <c r="B1114" s="244"/>
      <c r="C1114" s="245"/>
      <c r="D1114" s="235" t="s">
        <v>198</v>
      </c>
      <c r="E1114" s="246" t="s">
        <v>19</v>
      </c>
      <c r="F1114" s="247" t="s">
        <v>1892</v>
      </c>
      <c r="G1114" s="245"/>
      <c r="H1114" s="248">
        <v>22.542999999999999</v>
      </c>
      <c r="I1114" s="249"/>
      <c r="J1114" s="245"/>
      <c r="K1114" s="245"/>
      <c r="L1114" s="250"/>
      <c r="M1114" s="251"/>
      <c r="N1114" s="252"/>
      <c r="O1114" s="252"/>
      <c r="P1114" s="252"/>
      <c r="Q1114" s="252"/>
      <c r="R1114" s="252"/>
      <c r="S1114" s="252"/>
      <c r="T1114" s="253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54" t="s">
        <v>198</v>
      </c>
      <c r="AU1114" s="254" t="s">
        <v>82</v>
      </c>
      <c r="AV1114" s="14" t="s">
        <v>82</v>
      </c>
      <c r="AW1114" s="14" t="s">
        <v>35</v>
      </c>
      <c r="AX1114" s="14" t="s">
        <v>73</v>
      </c>
      <c r="AY1114" s="254" t="s">
        <v>188</v>
      </c>
    </row>
    <row r="1115" s="14" customFormat="1">
      <c r="A1115" s="14"/>
      <c r="B1115" s="244"/>
      <c r="C1115" s="245"/>
      <c r="D1115" s="235" t="s">
        <v>198</v>
      </c>
      <c r="E1115" s="246" t="s">
        <v>19</v>
      </c>
      <c r="F1115" s="247" t="s">
        <v>1893</v>
      </c>
      <c r="G1115" s="245"/>
      <c r="H1115" s="248">
        <v>-3.6360000000000001</v>
      </c>
      <c r="I1115" s="249"/>
      <c r="J1115" s="245"/>
      <c r="K1115" s="245"/>
      <c r="L1115" s="250"/>
      <c r="M1115" s="251"/>
      <c r="N1115" s="252"/>
      <c r="O1115" s="252"/>
      <c r="P1115" s="252"/>
      <c r="Q1115" s="252"/>
      <c r="R1115" s="252"/>
      <c r="S1115" s="252"/>
      <c r="T1115" s="253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T1115" s="254" t="s">
        <v>198</v>
      </c>
      <c r="AU1115" s="254" t="s">
        <v>82</v>
      </c>
      <c r="AV1115" s="14" t="s">
        <v>82</v>
      </c>
      <c r="AW1115" s="14" t="s">
        <v>35</v>
      </c>
      <c r="AX1115" s="14" t="s">
        <v>73</v>
      </c>
      <c r="AY1115" s="254" t="s">
        <v>188</v>
      </c>
    </row>
    <row r="1116" s="13" customFormat="1">
      <c r="A1116" s="13"/>
      <c r="B1116" s="233"/>
      <c r="C1116" s="234"/>
      <c r="D1116" s="235" t="s">
        <v>198</v>
      </c>
      <c r="E1116" s="236" t="s">
        <v>19</v>
      </c>
      <c r="F1116" s="237" t="s">
        <v>1653</v>
      </c>
      <c r="G1116" s="234"/>
      <c r="H1116" s="236" t="s">
        <v>19</v>
      </c>
      <c r="I1116" s="238"/>
      <c r="J1116" s="234"/>
      <c r="K1116" s="234"/>
      <c r="L1116" s="239"/>
      <c r="M1116" s="240"/>
      <c r="N1116" s="241"/>
      <c r="O1116" s="241"/>
      <c r="P1116" s="241"/>
      <c r="Q1116" s="241"/>
      <c r="R1116" s="241"/>
      <c r="S1116" s="241"/>
      <c r="T1116" s="242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43" t="s">
        <v>198</v>
      </c>
      <c r="AU1116" s="243" t="s">
        <v>82</v>
      </c>
      <c r="AV1116" s="13" t="s">
        <v>80</v>
      </c>
      <c r="AW1116" s="13" t="s">
        <v>35</v>
      </c>
      <c r="AX1116" s="13" t="s">
        <v>73</v>
      </c>
      <c r="AY1116" s="243" t="s">
        <v>188</v>
      </c>
    </row>
    <row r="1117" s="14" customFormat="1">
      <c r="A1117" s="14"/>
      <c r="B1117" s="244"/>
      <c r="C1117" s="245"/>
      <c r="D1117" s="235" t="s">
        <v>198</v>
      </c>
      <c r="E1117" s="246" t="s">
        <v>19</v>
      </c>
      <c r="F1117" s="247" t="s">
        <v>1894</v>
      </c>
      <c r="G1117" s="245"/>
      <c r="H1117" s="248">
        <v>20.234999999999999</v>
      </c>
      <c r="I1117" s="249"/>
      <c r="J1117" s="245"/>
      <c r="K1117" s="245"/>
      <c r="L1117" s="250"/>
      <c r="M1117" s="251"/>
      <c r="N1117" s="252"/>
      <c r="O1117" s="252"/>
      <c r="P1117" s="252"/>
      <c r="Q1117" s="252"/>
      <c r="R1117" s="252"/>
      <c r="S1117" s="252"/>
      <c r="T1117" s="253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54" t="s">
        <v>198</v>
      </c>
      <c r="AU1117" s="254" t="s">
        <v>82</v>
      </c>
      <c r="AV1117" s="14" t="s">
        <v>82</v>
      </c>
      <c r="AW1117" s="14" t="s">
        <v>35</v>
      </c>
      <c r="AX1117" s="14" t="s">
        <v>73</v>
      </c>
      <c r="AY1117" s="254" t="s">
        <v>188</v>
      </c>
    </row>
    <row r="1118" s="14" customFormat="1">
      <c r="A1118" s="14"/>
      <c r="B1118" s="244"/>
      <c r="C1118" s="245"/>
      <c r="D1118" s="235" t="s">
        <v>198</v>
      </c>
      <c r="E1118" s="246" t="s">
        <v>19</v>
      </c>
      <c r="F1118" s="247" t="s">
        <v>1895</v>
      </c>
      <c r="G1118" s="245"/>
      <c r="H1118" s="248">
        <v>-1.8180000000000001</v>
      </c>
      <c r="I1118" s="249"/>
      <c r="J1118" s="245"/>
      <c r="K1118" s="245"/>
      <c r="L1118" s="250"/>
      <c r="M1118" s="251"/>
      <c r="N1118" s="252"/>
      <c r="O1118" s="252"/>
      <c r="P1118" s="252"/>
      <c r="Q1118" s="252"/>
      <c r="R1118" s="252"/>
      <c r="S1118" s="252"/>
      <c r="T1118" s="253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54" t="s">
        <v>198</v>
      </c>
      <c r="AU1118" s="254" t="s">
        <v>82</v>
      </c>
      <c r="AV1118" s="14" t="s">
        <v>82</v>
      </c>
      <c r="AW1118" s="14" t="s">
        <v>35</v>
      </c>
      <c r="AX1118" s="14" t="s">
        <v>73</v>
      </c>
      <c r="AY1118" s="254" t="s">
        <v>188</v>
      </c>
    </row>
    <row r="1119" s="13" customFormat="1">
      <c r="A1119" s="13"/>
      <c r="B1119" s="233"/>
      <c r="C1119" s="234"/>
      <c r="D1119" s="235" t="s">
        <v>198</v>
      </c>
      <c r="E1119" s="236" t="s">
        <v>19</v>
      </c>
      <c r="F1119" s="237" t="s">
        <v>1821</v>
      </c>
      <c r="G1119" s="234"/>
      <c r="H1119" s="236" t="s">
        <v>19</v>
      </c>
      <c r="I1119" s="238"/>
      <c r="J1119" s="234"/>
      <c r="K1119" s="234"/>
      <c r="L1119" s="239"/>
      <c r="M1119" s="240"/>
      <c r="N1119" s="241"/>
      <c r="O1119" s="241"/>
      <c r="P1119" s="241"/>
      <c r="Q1119" s="241"/>
      <c r="R1119" s="241"/>
      <c r="S1119" s="241"/>
      <c r="T1119" s="242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43" t="s">
        <v>198</v>
      </c>
      <c r="AU1119" s="243" t="s">
        <v>82</v>
      </c>
      <c r="AV1119" s="13" t="s">
        <v>80</v>
      </c>
      <c r="AW1119" s="13" t="s">
        <v>35</v>
      </c>
      <c r="AX1119" s="13" t="s">
        <v>73</v>
      </c>
      <c r="AY1119" s="243" t="s">
        <v>188</v>
      </c>
    </row>
    <row r="1120" s="14" customFormat="1">
      <c r="A1120" s="14"/>
      <c r="B1120" s="244"/>
      <c r="C1120" s="245"/>
      <c r="D1120" s="235" t="s">
        <v>198</v>
      </c>
      <c r="E1120" s="246" t="s">
        <v>19</v>
      </c>
      <c r="F1120" s="247" t="s">
        <v>1896</v>
      </c>
      <c r="G1120" s="245"/>
      <c r="H1120" s="248">
        <v>13.845000000000001</v>
      </c>
      <c r="I1120" s="249"/>
      <c r="J1120" s="245"/>
      <c r="K1120" s="245"/>
      <c r="L1120" s="250"/>
      <c r="M1120" s="251"/>
      <c r="N1120" s="252"/>
      <c r="O1120" s="252"/>
      <c r="P1120" s="252"/>
      <c r="Q1120" s="252"/>
      <c r="R1120" s="252"/>
      <c r="S1120" s="252"/>
      <c r="T1120" s="253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T1120" s="254" t="s">
        <v>198</v>
      </c>
      <c r="AU1120" s="254" t="s">
        <v>82</v>
      </c>
      <c r="AV1120" s="14" t="s">
        <v>82</v>
      </c>
      <c r="AW1120" s="14" t="s">
        <v>35</v>
      </c>
      <c r="AX1120" s="14" t="s">
        <v>73</v>
      </c>
      <c r="AY1120" s="254" t="s">
        <v>188</v>
      </c>
    </row>
    <row r="1121" s="14" customFormat="1">
      <c r="A1121" s="14"/>
      <c r="B1121" s="244"/>
      <c r="C1121" s="245"/>
      <c r="D1121" s="235" t="s">
        <v>198</v>
      </c>
      <c r="E1121" s="246" t="s">
        <v>19</v>
      </c>
      <c r="F1121" s="247" t="s">
        <v>1895</v>
      </c>
      <c r="G1121" s="245"/>
      <c r="H1121" s="248">
        <v>-1.8180000000000001</v>
      </c>
      <c r="I1121" s="249"/>
      <c r="J1121" s="245"/>
      <c r="K1121" s="245"/>
      <c r="L1121" s="250"/>
      <c r="M1121" s="251"/>
      <c r="N1121" s="252"/>
      <c r="O1121" s="252"/>
      <c r="P1121" s="252"/>
      <c r="Q1121" s="252"/>
      <c r="R1121" s="252"/>
      <c r="S1121" s="252"/>
      <c r="T1121" s="253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T1121" s="254" t="s">
        <v>198</v>
      </c>
      <c r="AU1121" s="254" t="s">
        <v>82</v>
      </c>
      <c r="AV1121" s="14" t="s">
        <v>82</v>
      </c>
      <c r="AW1121" s="14" t="s">
        <v>35</v>
      </c>
      <c r="AX1121" s="14" t="s">
        <v>73</v>
      </c>
      <c r="AY1121" s="254" t="s">
        <v>188</v>
      </c>
    </row>
    <row r="1122" s="13" customFormat="1">
      <c r="A1122" s="13"/>
      <c r="B1122" s="233"/>
      <c r="C1122" s="234"/>
      <c r="D1122" s="235" t="s">
        <v>198</v>
      </c>
      <c r="E1122" s="236" t="s">
        <v>19</v>
      </c>
      <c r="F1122" s="237" t="s">
        <v>1625</v>
      </c>
      <c r="G1122" s="234"/>
      <c r="H1122" s="236" t="s">
        <v>19</v>
      </c>
      <c r="I1122" s="238"/>
      <c r="J1122" s="234"/>
      <c r="K1122" s="234"/>
      <c r="L1122" s="239"/>
      <c r="M1122" s="240"/>
      <c r="N1122" s="241"/>
      <c r="O1122" s="241"/>
      <c r="P1122" s="241"/>
      <c r="Q1122" s="241"/>
      <c r="R1122" s="241"/>
      <c r="S1122" s="241"/>
      <c r="T1122" s="242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43" t="s">
        <v>198</v>
      </c>
      <c r="AU1122" s="243" t="s">
        <v>82</v>
      </c>
      <c r="AV1122" s="13" t="s">
        <v>80</v>
      </c>
      <c r="AW1122" s="13" t="s">
        <v>35</v>
      </c>
      <c r="AX1122" s="13" t="s">
        <v>73</v>
      </c>
      <c r="AY1122" s="243" t="s">
        <v>188</v>
      </c>
    </row>
    <row r="1123" s="14" customFormat="1">
      <c r="A1123" s="14"/>
      <c r="B1123" s="244"/>
      <c r="C1123" s="245"/>
      <c r="D1123" s="235" t="s">
        <v>198</v>
      </c>
      <c r="E1123" s="246" t="s">
        <v>19</v>
      </c>
      <c r="F1123" s="247" t="s">
        <v>1897</v>
      </c>
      <c r="G1123" s="245"/>
      <c r="H1123" s="248">
        <v>10.65</v>
      </c>
      <c r="I1123" s="249"/>
      <c r="J1123" s="245"/>
      <c r="K1123" s="245"/>
      <c r="L1123" s="250"/>
      <c r="M1123" s="251"/>
      <c r="N1123" s="252"/>
      <c r="O1123" s="252"/>
      <c r="P1123" s="252"/>
      <c r="Q1123" s="252"/>
      <c r="R1123" s="252"/>
      <c r="S1123" s="252"/>
      <c r="T1123" s="253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T1123" s="254" t="s">
        <v>198</v>
      </c>
      <c r="AU1123" s="254" t="s">
        <v>82</v>
      </c>
      <c r="AV1123" s="14" t="s">
        <v>82</v>
      </c>
      <c r="AW1123" s="14" t="s">
        <v>35</v>
      </c>
      <c r="AX1123" s="14" t="s">
        <v>73</v>
      </c>
      <c r="AY1123" s="254" t="s">
        <v>188</v>
      </c>
    </row>
    <row r="1124" s="14" customFormat="1">
      <c r="A1124" s="14"/>
      <c r="B1124" s="244"/>
      <c r="C1124" s="245"/>
      <c r="D1124" s="235" t="s">
        <v>198</v>
      </c>
      <c r="E1124" s="246" t="s">
        <v>19</v>
      </c>
      <c r="F1124" s="247" t="s">
        <v>1893</v>
      </c>
      <c r="G1124" s="245"/>
      <c r="H1124" s="248">
        <v>-3.6360000000000001</v>
      </c>
      <c r="I1124" s="249"/>
      <c r="J1124" s="245"/>
      <c r="K1124" s="245"/>
      <c r="L1124" s="250"/>
      <c r="M1124" s="251"/>
      <c r="N1124" s="252"/>
      <c r="O1124" s="252"/>
      <c r="P1124" s="252"/>
      <c r="Q1124" s="252"/>
      <c r="R1124" s="252"/>
      <c r="S1124" s="252"/>
      <c r="T1124" s="253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T1124" s="254" t="s">
        <v>198</v>
      </c>
      <c r="AU1124" s="254" t="s">
        <v>82</v>
      </c>
      <c r="AV1124" s="14" t="s">
        <v>82</v>
      </c>
      <c r="AW1124" s="14" t="s">
        <v>35</v>
      </c>
      <c r="AX1124" s="14" t="s">
        <v>73</v>
      </c>
      <c r="AY1124" s="254" t="s">
        <v>188</v>
      </c>
    </row>
    <row r="1125" s="13" customFormat="1">
      <c r="A1125" s="13"/>
      <c r="B1125" s="233"/>
      <c r="C1125" s="234"/>
      <c r="D1125" s="235" t="s">
        <v>198</v>
      </c>
      <c r="E1125" s="236" t="s">
        <v>19</v>
      </c>
      <c r="F1125" s="237" t="s">
        <v>1627</v>
      </c>
      <c r="G1125" s="234"/>
      <c r="H1125" s="236" t="s">
        <v>19</v>
      </c>
      <c r="I1125" s="238"/>
      <c r="J1125" s="234"/>
      <c r="K1125" s="234"/>
      <c r="L1125" s="239"/>
      <c r="M1125" s="240"/>
      <c r="N1125" s="241"/>
      <c r="O1125" s="241"/>
      <c r="P1125" s="241"/>
      <c r="Q1125" s="241"/>
      <c r="R1125" s="241"/>
      <c r="S1125" s="241"/>
      <c r="T1125" s="242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43" t="s">
        <v>198</v>
      </c>
      <c r="AU1125" s="243" t="s">
        <v>82</v>
      </c>
      <c r="AV1125" s="13" t="s">
        <v>80</v>
      </c>
      <c r="AW1125" s="13" t="s">
        <v>35</v>
      </c>
      <c r="AX1125" s="13" t="s">
        <v>73</v>
      </c>
      <c r="AY1125" s="243" t="s">
        <v>188</v>
      </c>
    </row>
    <row r="1126" s="14" customFormat="1">
      <c r="A1126" s="14"/>
      <c r="B1126" s="244"/>
      <c r="C1126" s="245"/>
      <c r="D1126" s="235" t="s">
        <v>198</v>
      </c>
      <c r="E1126" s="246" t="s">
        <v>19</v>
      </c>
      <c r="F1126" s="247" t="s">
        <v>1898</v>
      </c>
      <c r="G1126" s="245"/>
      <c r="H1126" s="248">
        <v>9.5850000000000009</v>
      </c>
      <c r="I1126" s="249"/>
      <c r="J1126" s="245"/>
      <c r="K1126" s="245"/>
      <c r="L1126" s="250"/>
      <c r="M1126" s="251"/>
      <c r="N1126" s="252"/>
      <c r="O1126" s="252"/>
      <c r="P1126" s="252"/>
      <c r="Q1126" s="252"/>
      <c r="R1126" s="252"/>
      <c r="S1126" s="252"/>
      <c r="T1126" s="253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254" t="s">
        <v>198</v>
      </c>
      <c r="AU1126" s="254" t="s">
        <v>82</v>
      </c>
      <c r="AV1126" s="14" t="s">
        <v>82</v>
      </c>
      <c r="AW1126" s="14" t="s">
        <v>35</v>
      </c>
      <c r="AX1126" s="14" t="s">
        <v>73</v>
      </c>
      <c r="AY1126" s="254" t="s">
        <v>188</v>
      </c>
    </row>
    <row r="1127" s="14" customFormat="1">
      <c r="A1127" s="14"/>
      <c r="B1127" s="244"/>
      <c r="C1127" s="245"/>
      <c r="D1127" s="235" t="s">
        <v>198</v>
      </c>
      <c r="E1127" s="246" t="s">
        <v>19</v>
      </c>
      <c r="F1127" s="247" t="s">
        <v>1895</v>
      </c>
      <c r="G1127" s="245"/>
      <c r="H1127" s="248">
        <v>-1.8180000000000001</v>
      </c>
      <c r="I1127" s="249"/>
      <c r="J1127" s="245"/>
      <c r="K1127" s="245"/>
      <c r="L1127" s="250"/>
      <c r="M1127" s="251"/>
      <c r="N1127" s="252"/>
      <c r="O1127" s="252"/>
      <c r="P1127" s="252"/>
      <c r="Q1127" s="252"/>
      <c r="R1127" s="252"/>
      <c r="S1127" s="252"/>
      <c r="T1127" s="253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54" t="s">
        <v>198</v>
      </c>
      <c r="AU1127" s="254" t="s">
        <v>82</v>
      </c>
      <c r="AV1127" s="14" t="s">
        <v>82</v>
      </c>
      <c r="AW1127" s="14" t="s">
        <v>35</v>
      </c>
      <c r="AX1127" s="14" t="s">
        <v>73</v>
      </c>
      <c r="AY1127" s="254" t="s">
        <v>188</v>
      </c>
    </row>
    <row r="1128" s="13" customFormat="1">
      <c r="A1128" s="13"/>
      <c r="B1128" s="233"/>
      <c r="C1128" s="234"/>
      <c r="D1128" s="235" t="s">
        <v>198</v>
      </c>
      <c r="E1128" s="236" t="s">
        <v>19</v>
      </c>
      <c r="F1128" s="237" t="s">
        <v>1657</v>
      </c>
      <c r="G1128" s="234"/>
      <c r="H1128" s="236" t="s">
        <v>19</v>
      </c>
      <c r="I1128" s="238"/>
      <c r="J1128" s="234"/>
      <c r="K1128" s="234"/>
      <c r="L1128" s="239"/>
      <c r="M1128" s="240"/>
      <c r="N1128" s="241"/>
      <c r="O1128" s="241"/>
      <c r="P1128" s="241"/>
      <c r="Q1128" s="241"/>
      <c r="R1128" s="241"/>
      <c r="S1128" s="241"/>
      <c r="T1128" s="242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43" t="s">
        <v>198</v>
      </c>
      <c r="AU1128" s="243" t="s">
        <v>82</v>
      </c>
      <c r="AV1128" s="13" t="s">
        <v>80</v>
      </c>
      <c r="AW1128" s="13" t="s">
        <v>35</v>
      </c>
      <c r="AX1128" s="13" t="s">
        <v>73</v>
      </c>
      <c r="AY1128" s="243" t="s">
        <v>188</v>
      </c>
    </row>
    <row r="1129" s="14" customFormat="1">
      <c r="A1129" s="14"/>
      <c r="B1129" s="244"/>
      <c r="C1129" s="245"/>
      <c r="D1129" s="235" t="s">
        <v>198</v>
      </c>
      <c r="E1129" s="246" t="s">
        <v>19</v>
      </c>
      <c r="F1129" s="247" t="s">
        <v>1900</v>
      </c>
      <c r="G1129" s="245"/>
      <c r="H1129" s="248">
        <v>5.6799999999999997</v>
      </c>
      <c r="I1129" s="249"/>
      <c r="J1129" s="245"/>
      <c r="K1129" s="245"/>
      <c r="L1129" s="250"/>
      <c r="M1129" s="251"/>
      <c r="N1129" s="252"/>
      <c r="O1129" s="252"/>
      <c r="P1129" s="252"/>
      <c r="Q1129" s="252"/>
      <c r="R1129" s="252"/>
      <c r="S1129" s="252"/>
      <c r="T1129" s="253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T1129" s="254" t="s">
        <v>198</v>
      </c>
      <c r="AU1129" s="254" t="s">
        <v>82</v>
      </c>
      <c r="AV1129" s="14" t="s">
        <v>82</v>
      </c>
      <c r="AW1129" s="14" t="s">
        <v>35</v>
      </c>
      <c r="AX1129" s="14" t="s">
        <v>73</v>
      </c>
      <c r="AY1129" s="254" t="s">
        <v>188</v>
      </c>
    </row>
    <row r="1130" s="14" customFormat="1">
      <c r="A1130" s="14"/>
      <c r="B1130" s="244"/>
      <c r="C1130" s="245"/>
      <c r="D1130" s="235" t="s">
        <v>198</v>
      </c>
      <c r="E1130" s="246" t="s">
        <v>19</v>
      </c>
      <c r="F1130" s="247" t="s">
        <v>1901</v>
      </c>
      <c r="G1130" s="245"/>
      <c r="H1130" s="248">
        <v>-3.75</v>
      </c>
      <c r="I1130" s="249"/>
      <c r="J1130" s="245"/>
      <c r="K1130" s="245"/>
      <c r="L1130" s="250"/>
      <c r="M1130" s="251"/>
      <c r="N1130" s="252"/>
      <c r="O1130" s="252"/>
      <c r="P1130" s="252"/>
      <c r="Q1130" s="252"/>
      <c r="R1130" s="252"/>
      <c r="S1130" s="252"/>
      <c r="T1130" s="253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T1130" s="254" t="s">
        <v>198</v>
      </c>
      <c r="AU1130" s="254" t="s">
        <v>82</v>
      </c>
      <c r="AV1130" s="14" t="s">
        <v>82</v>
      </c>
      <c r="AW1130" s="14" t="s">
        <v>35</v>
      </c>
      <c r="AX1130" s="14" t="s">
        <v>73</v>
      </c>
      <c r="AY1130" s="254" t="s">
        <v>188</v>
      </c>
    </row>
    <row r="1131" s="13" customFormat="1">
      <c r="A1131" s="13"/>
      <c r="B1131" s="233"/>
      <c r="C1131" s="234"/>
      <c r="D1131" s="235" t="s">
        <v>198</v>
      </c>
      <c r="E1131" s="236" t="s">
        <v>19</v>
      </c>
      <c r="F1131" s="237" t="s">
        <v>1661</v>
      </c>
      <c r="G1131" s="234"/>
      <c r="H1131" s="236" t="s">
        <v>19</v>
      </c>
      <c r="I1131" s="238"/>
      <c r="J1131" s="234"/>
      <c r="K1131" s="234"/>
      <c r="L1131" s="239"/>
      <c r="M1131" s="240"/>
      <c r="N1131" s="241"/>
      <c r="O1131" s="241"/>
      <c r="P1131" s="241"/>
      <c r="Q1131" s="241"/>
      <c r="R1131" s="241"/>
      <c r="S1131" s="241"/>
      <c r="T1131" s="242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243" t="s">
        <v>198</v>
      </c>
      <c r="AU1131" s="243" t="s">
        <v>82</v>
      </c>
      <c r="AV1131" s="13" t="s">
        <v>80</v>
      </c>
      <c r="AW1131" s="13" t="s">
        <v>35</v>
      </c>
      <c r="AX1131" s="13" t="s">
        <v>73</v>
      </c>
      <c r="AY1131" s="243" t="s">
        <v>188</v>
      </c>
    </row>
    <row r="1132" s="14" customFormat="1">
      <c r="A1132" s="14"/>
      <c r="B1132" s="244"/>
      <c r="C1132" s="245"/>
      <c r="D1132" s="235" t="s">
        <v>198</v>
      </c>
      <c r="E1132" s="246" t="s">
        <v>19</v>
      </c>
      <c r="F1132" s="247" t="s">
        <v>1902</v>
      </c>
      <c r="G1132" s="245"/>
      <c r="H1132" s="248">
        <v>35.659999999999997</v>
      </c>
      <c r="I1132" s="249"/>
      <c r="J1132" s="245"/>
      <c r="K1132" s="245"/>
      <c r="L1132" s="250"/>
      <c r="M1132" s="251"/>
      <c r="N1132" s="252"/>
      <c r="O1132" s="252"/>
      <c r="P1132" s="252"/>
      <c r="Q1132" s="252"/>
      <c r="R1132" s="252"/>
      <c r="S1132" s="252"/>
      <c r="T1132" s="253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T1132" s="254" t="s">
        <v>198</v>
      </c>
      <c r="AU1132" s="254" t="s">
        <v>82</v>
      </c>
      <c r="AV1132" s="14" t="s">
        <v>82</v>
      </c>
      <c r="AW1132" s="14" t="s">
        <v>35</v>
      </c>
      <c r="AX1132" s="14" t="s">
        <v>73</v>
      </c>
      <c r="AY1132" s="254" t="s">
        <v>188</v>
      </c>
    </row>
    <row r="1133" s="14" customFormat="1">
      <c r="A1133" s="14"/>
      <c r="B1133" s="244"/>
      <c r="C1133" s="245"/>
      <c r="D1133" s="235" t="s">
        <v>198</v>
      </c>
      <c r="E1133" s="246" t="s">
        <v>19</v>
      </c>
      <c r="F1133" s="247" t="s">
        <v>1901</v>
      </c>
      <c r="G1133" s="245"/>
      <c r="H1133" s="248">
        <v>-3.75</v>
      </c>
      <c r="I1133" s="249"/>
      <c r="J1133" s="245"/>
      <c r="K1133" s="245"/>
      <c r="L1133" s="250"/>
      <c r="M1133" s="251"/>
      <c r="N1133" s="252"/>
      <c r="O1133" s="252"/>
      <c r="P1133" s="252"/>
      <c r="Q1133" s="252"/>
      <c r="R1133" s="252"/>
      <c r="S1133" s="252"/>
      <c r="T1133" s="253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T1133" s="254" t="s">
        <v>198</v>
      </c>
      <c r="AU1133" s="254" t="s">
        <v>82</v>
      </c>
      <c r="AV1133" s="14" t="s">
        <v>82</v>
      </c>
      <c r="AW1133" s="14" t="s">
        <v>35</v>
      </c>
      <c r="AX1133" s="14" t="s">
        <v>73</v>
      </c>
      <c r="AY1133" s="254" t="s">
        <v>188</v>
      </c>
    </row>
    <row r="1134" s="13" customFormat="1">
      <c r="A1134" s="13"/>
      <c r="B1134" s="233"/>
      <c r="C1134" s="234"/>
      <c r="D1134" s="235" t="s">
        <v>198</v>
      </c>
      <c r="E1134" s="236" t="s">
        <v>19</v>
      </c>
      <c r="F1134" s="237" t="s">
        <v>1665</v>
      </c>
      <c r="G1134" s="234"/>
      <c r="H1134" s="236" t="s">
        <v>19</v>
      </c>
      <c r="I1134" s="238"/>
      <c r="J1134" s="234"/>
      <c r="K1134" s="234"/>
      <c r="L1134" s="239"/>
      <c r="M1134" s="240"/>
      <c r="N1134" s="241"/>
      <c r="O1134" s="241"/>
      <c r="P1134" s="241"/>
      <c r="Q1134" s="241"/>
      <c r="R1134" s="241"/>
      <c r="S1134" s="241"/>
      <c r="T1134" s="242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43" t="s">
        <v>198</v>
      </c>
      <c r="AU1134" s="243" t="s">
        <v>82</v>
      </c>
      <c r="AV1134" s="13" t="s">
        <v>80</v>
      </c>
      <c r="AW1134" s="13" t="s">
        <v>35</v>
      </c>
      <c r="AX1134" s="13" t="s">
        <v>73</v>
      </c>
      <c r="AY1134" s="243" t="s">
        <v>188</v>
      </c>
    </row>
    <row r="1135" s="14" customFormat="1">
      <c r="A1135" s="14"/>
      <c r="B1135" s="244"/>
      <c r="C1135" s="245"/>
      <c r="D1135" s="235" t="s">
        <v>198</v>
      </c>
      <c r="E1135" s="246" t="s">
        <v>19</v>
      </c>
      <c r="F1135" s="247" t="s">
        <v>1903</v>
      </c>
      <c r="G1135" s="245"/>
      <c r="H1135" s="248">
        <v>22.861999999999998</v>
      </c>
      <c r="I1135" s="249"/>
      <c r="J1135" s="245"/>
      <c r="K1135" s="245"/>
      <c r="L1135" s="250"/>
      <c r="M1135" s="251"/>
      <c r="N1135" s="252"/>
      <c r="O1135" s="252"/>
      <c r="P1135" s="252"/>
      <c r="Q1135" s="252"/>
      <c r="R1135" s="252"/>
      <c r="S1135" s="252"/>
      <c r="T1135" s="253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T1135" s="254" t="s">
        <v>198</v>
      </c>
      <c r="AU1135" s="254" t="s">
        <v>82</v>
      </c>
      <c r="AV1135" s="14" t="s">
        <v>82</v>
      </c>
      <c r="AW1135" s="14" t="s">
        <v>35</v>
      </c>
      <c r="AX1135" s="14" t="s">
        <v>73</v>
      </c>
      <c r="AY1135" s="254" t="s">
        <v>188</v>
      </c>
    </row>
    <row r="1136" s="14" customFormat="1">
      <c r="A1136" s="14"/>
      <c r="B1136" s="244"/>
      <c r="C1136" s="245"/>
      <c r="D1136" s="235" t="s">
        <v>198</v>
      </c>
      <c r="E1136" s="246" t="s">
        <v>19</v>
      </c>
      <c r="F1136" s="247" t="s">
        <v>1901</v>
      </c>
      <c r="G1136" s="245"/>
      <c r="H1136" s="248">
        <v>-3.75</v>
      </c>
      <c r="I1136" s="249"/>
      <c r="J1136" s="245"/>
      <c r="K1136" s="245"/>
      <c r="L1136" s="250"/>
      <c r="M1136" s="251"/>
      <c r="N1136" s="252"/>
      <c r="O1136" s="252"/>
      <c r="P1136" s="252"/>
      <c r="Q1136" s="252"/>
      <c r="R1136" s="252"/>
      <c r="S1136" s="252"/>
      <c r="T1136" s="253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T1136" s="254" t="s">
        <v>198</v>
      </c>
      <c r="AU1136" s="254" t="s">
        <v>82</v>
      </c>
      <c r="AV1136" s="14" t="s">
        <v>82</v>
      </c>
      <c r="AW1136" s="14" t="s">
        <v>35</v>
      </c>
      <c r="AX1136" s="14" t="s">
        <v>73</v>
      </c>
      <c r="AY1136" s="254" t="s">
        <v>188</v>
      </c>
    </row>
    <row r="1137" s="13" customFormat="1">
      <c r="A1137" s="13"/>
      <c r="B1137" s="233"/>
      <c r="C1137" s="234"/>
      <c r="D1137" s="235" t="s">
        <v>198</v>
      </c>
      <c r="E1137" s="236" t="s">
        <v>19</v>
      </c>
      <c r="F1137" s="237" t="s">
        <v>1667</v>
      </c>
      <c r="G1137" s="234"/>
      <c r="H1137" s="236" t="s">
        <v>19</v>
      </c>
      <c r="I1137" s="238"/>
      <c r="J1137" s="234"/>
      <c r="K1137" s="234"/>
      <c r="L1137" s="239"/>
      <c r="M1137" s="240"/>
      <c r="N1137" s="241"/>
      <c r="O1137" s="241"/>
      <c r="P1137" s="241"/>
      <c r="Q1137" s="241"/>
      <c r="R1137" s="241"/>
      <c r="S1137" s="241"/>
      <c r="T1137" s="242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43" t="s">
        <v>198</v>
      </c>
      <c r="AU1137" s="243" t="s">
        <v>82</v>
      </c>
      <c r="AV1137" s="13" t="s">
        <v>80</v>
      </c>
      <c r="AW1137" s="13" t="s">
        <v>35</v>
      </c>
      <c r="AX1137" s="13" t="s">
        <v>73</v>
      </c>
      <c r="AY1137" s="243" t="s">
        <v>188</v>
      </c>
    </row>
    <row r="1138" s="14" customFormat="1">
      <c r="A1138" s="14"/>
      <c r="B1138" s="244"/>
      <c r="C1138" s="245"/>
      <c r="D1138" s="235" t="s">
        <v>198</v>
      </c>
      <c r="E1138" s="246" t="s">
        <v>19</v>
      </c>
      <c r="F1138" s="247" t="s">
        <v>1904</v>
      </c>
      <c r="G1138" s="245"/>
      <c r="H1138" s="248">
        <v>25.204999999999998</v>
      </c>
      <c r="I1138" s="249"/>
      <c r="J1138" s="245"/>
      <c r="K1138" s="245"/>
      <c r="L1138" s="250"/>
      <c r="M1138" s="251"/>
      <c r="N1138" s="252"/>
      <c r="O1138" s="252"/>
      <c r="P1138" s="252"/>
      <c r="Q1138" s="252"/>
      <c r="R1138" s="252"/>
      <c r="S1138" s="252"/>
      <c r="T1138" s="253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54" t="s">
        <v>198</v>
      </c>
      <c r="AU1138" s="254" t="s">
        <v>82</v>
      </c>
      <c r="AV1138" s="14" t="s">
        <v>82</v>
      </c>
      <c r="AW1138" s="14" t="s">
        <v>35</v>
      </c>
      <c r="AX1138" s="14" t="s">
        <v>73</v>
      </c>
      <c r="AY1138" s="254" t="s">
        <v>188</v>
      </c>
    </row>
    <row r="1139" s="14" customFormat="1">
      <c r="A1139" s="14"/>
      <c r="B1139" s="244"/>
      <c r="C1139" s="245"/>
      <c r="D1139" s="235" t="s">
        <v>198</v>
      </c>
      <c r="E1139" s="246" t="s">
        <v>19</v>
      </c>
      <c r="F1139" s="247" t="s">
        <v>1901</v>
      </c>
      <c r="G1139" s="245"/>
      <c r="H1139" s="248">
        <v>-3.75</v>
      </c>
      <c r="I1139" s="249"/>
      <c r="J1139" s="245"/>
      <c r="K1139" s="245"/>
      <c r="L1139" s="250"/>
      <c r="M1139" s="251"/>
      <c r="N1139" s="252"/>
      <c r="O1139" s="252"/>
      <c r="P1139" s="252"/>
      <c r="Q1139" s="252"/>
      <c r="R1139" s="252"/>
      <c r="S1139" s="252"/>
      <c r="T1139" s="253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54" t="s">
        <v>198</v>
      </c>
      <c r="AU1139" s="254" t="s">
        <v>82</v>
      </c>
      <c r="AV1139" s="14" t="s">
        <v>82</v>
      </c>
      <c r="AW1139" s="14" t="s">
        <v>35</v>
      </c>
      <c r="AX1139" s="14" t="s">
        <v>73</v>
      </c>
      <c r="AY1139" s="254" t="s">
        <v>188</v>
      </c>
    </row>
    <row r="1140" s="14" customFormat="1">
      <c r="A1140" s="14"/>
      <c r="B1140" s="244"/>
      <c r="C1140" s="245"/>
      <c r="D1140" s="235" t="s">
        <v>198</v>
      </c>
      <c r="E1140" s="246" t="s">
        <v>19</v>
      </c>
      <c r="F1140" s="247" t="s">
        <v>1905</v>
      </c>
      <c r="G1140" s="245"/>
      <c r="H1140" s="248">
        <v>-1.8180000000000001</v>
      </c>
      <c r="I1140" s="249"/>
      <c r="J1140" s="245"/>
      <c r="K1140" s="245"/>
      <c r="L1140" s="250"/>
      <c r="M1140" s="251"/>
      <c r="N1140" s="252"/>
      <c r="O1140" s="252"/>
      <c r="P1140" s="252"/>
      <c r="Q1140" s="252"/>
      <c r="R1140" s="252"/>
      <c r="S1140" s="252"/>
      <c r="T1140" s="253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T1140" s="254" t="s">
        <v>198</v>
      </c>
      <c r="AU1140" s="254" t="s">
        <v>82</v>
      </c>
      <c r="AV1140" s="14" t="s">
        <v>82</v>
      </c>
      <c r="AW1140" s="14" t="s">
        <v>35</v>
      </c>
      <c r="AX1140" s="14" t="s">
        <v>73</v>
      </c>
      <c r="AY1140" s="254" t="s">
        <v>188</v>
      </c>
    </row>
    <row r="1141" s="13" customFormat="1">
      <c r="A1141" s="13"/>
      <c r="B1141" s="233"/>
      <c r="C1141" s="234"/>
      <c r="D1141" s="235" t="s">
        <v>198</v>
      </c>
      <c r="E1141" s="236" t="s">
        <v>19</v>
      </c>
      <c r="F1141" s="237" t="s">
        <v>1671</v>
      </c>
      <c r="G1141" s="234"/>
      <c r="H1141" s="236" t="s">
        <v>19</v>
      </c>
      <c r="I1141" s="238"/>
      <c r="J1141" s="234"/>
      <c r="K1141" s="234"/>
      <c r="L1141" s="239"/>
      <c r="M1141" s="240"/>
      <c r="N1141" s="241"/>
      <c r="O1141" s="241"/>
      <c r="P1141" s="241"/>
      <c r="Q1141" s="241"/>
      <c r="R1141" s="241"/>
      <c r="S1141" s="241"/>
      <c r="T1141" s="242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43" t="s">
        <v>198</v>
      </c>
      <c r="AU1141" s="243" t="s">
        <v>82</v>
      </c>
      <c r="AV1141" s="13" t="s">
        <v>80</v>
      </c>
      <c r="AW1141" s="13" t="s">
        <v>35</v>
      </c>
      <c r="AX1141" s="13" t="s">
        <v>73</v>
      </c>
      <c r="AY1141" s="243" t="s">
        <v>188</v>
      </c>
    </row>
    <row r="1142" s="14" customFormat="1">
      <c r="A1142" s="14"/>
      <c r="B1142" s="244"/>
      <c r="C1142" s="245"/>
      <c r="D1142" s="235" t="s">
        <v>198</v>
      </c>
      <c r="E1142" s="246" t="s">
        <v>19</v>
      </c>
      <c r="F1142" s="247" t="s">
        <v>1906</v>
      </c>
      <c r="G1142" s="245"/>
      <c r="H1142" s="248">
        <v>24.779</v>
      </c>
      <c r="I1142" s="249"/>
      <c r="J1142" s="245"/>
      <c r="K1142" s="245"/>
      <c r="L1142" s="250"/>
      <c r="M1142" s="251"/>
      <c r="N1142" s="252"/>
      <c r="O1142" s="252"/>
      <c r="P1142" s="252"/>
      <c r="Q1142" s="252"/>
      <c r="R1142" s="252"/>
      <c r="S1142" s="252"/>
      <c r="T1142" s="253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54" t="s">
        <v>198</v>
      </c>
      <c r="AU1142" s="254" t="s">
        <v>82</v>
      </c>
      <c r="AV1142" s="14" t="s">
        <v>82</v>
      </c>
      <c r="AW1142" s="14" t="s">
        <v>35</v>
      </c>
      <c r="AX1142" s="14" t="s">
        <v>73</v>
      </c>
      <c r="AY1142" s="254" t="s">
        <v>188</v>
      </c>
    </row>
    <row r="1143" s="14" customFormat="1">
      <c r="A1143" s="14"/>
      <c r="B1143" s="244"/>
      <c r="C1143" s="245"/>
      <c r="D1143" s="235" t="s">
        <v>198</v>
      </c>
      <c r="E1143" s="246" t="s">
        <v>19</v>
      </c>
      <c r="F1143" s="247" t="s">
        <v>1901</v>
      </c>
      <c r="G1143" s="245"/>
      <c r="H1143" s="248">
        <v>-3.75</v>
      </c>
      <c r="I1143" s="249"/>
      <c r="J1143" s="245"/>
      <c r="K1143" s="245"/>
      <c r="L1143" s="250"/>
      <c r="M1143" s="251"/>
      <c r="N1143" s="252"/>
      <c r="O1143" s="252"/>
      <c r="P1143" s="252"/>
      <c r="Q1143" s="252"/>
      <c r="R1143" s="252"/>
      <c r="S1143" s="252"/>
      <c r="T1143" s="253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54" t="s">
        <v>198</v>
      </c>
      <c r="AU1143" s="254" t="s">
        <v>82</v>
      </c>
      <c r="AV1143" s="14" t="s">
        <v>82</v>
      </c>
      <c r="AW1143" s="14" t="s">
        <v>35</v>
      </c>
      <c r="AX1143" s="14" t="s">
        <v>73</v>
      </c>
      <c r="AY1143" s="254" t="s">
        <v>188</v>
      </c>
    </row>
    <row r="1144" s="13" customFormat="1">
      <c r="A1144" s="13"/>
      <c r="B1144" s="233"/>
      <c r="C1144" s="234"/>
      <c r="D1144" s="235" t="s">
        <v>198</v>
      </c>
      <c r="E1144" s="236" t="s">
        <v>19</v>
      </c>
      <c r="F1144" s="237" t="s">
        <v>1673</v>
      </c>
      <c r="G1144" s="234"/>
      <c r="H1144" s="236" t="s">
        <v>19</v>
      </c>
      <c r="I1144" s="238"/>
      <c r="J1144" s="234"/>
      <c r="K1144" s="234"/>
      <c r="L1144" s="239"/>
      <c r="M1144" s="240"/>
      <c r="N1144" s="241"/>
      <c r="O1144" s="241"/>
      <c r="P1144" s="241"/>
      <c r="Q1144" s="241"/>
      <c r="R1144" s="241"/>
      <c r="S1144" s="241"/>
      <c r="T1144" s="242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243" t="s">
        <v>198</v>
      </c>
      <c r="AU1144" s="243" t="s">
        <v>82</v>
      </c>
      <c r="AV1144" s="13" t="s">
        <v>80</v>
      </c>
      <c r="AW1144" s="13" t="s">
        <v>35</v>
      </c>
      <c r="AX1144" s="13" t="s">
        <v>73</v>
      </c>
      <c r="AY1144" s="243" t="s">
        <v>188</v>
      </c>
    </row>
    <row r="1145" s="14" customFormat="1">
      <c r="A1145" s="14"/>
      <c r="B1145" s="244"/>
      <c r="C1145" s="245"/>
      <c r="D1145" s="235" t="s">
        <v>198</v>
      </c>
      <c r="E1145" s="246" t="s">
        <v>19</v>
      </c>
      <c r="F1145" s="247" t="s">
        <v>1907</v>
      </c>
      <c r="G1145" s="245"/>
      <c r="H1145" s="248">
        <v>25.559999999999999</v>
      </c>
      <c r="I1145" s="249"/>
      <c r="J1145" s="245"/>
      <c r="K1145" s="245"/>
      <c r="L1145" s="250"/>
      <c r="M1145" s="251"/>
      <c r="N1145" s="252"/>
      <c r="O1145" s="252"/>
      <c r="P1145" s="252"/>
      <c r="Q1145" s="252"/>
      <c r="R1145" s="252"/>
      <c r="S1145" s="252"/>
      <c r="T1145" s="253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T1145" s="254" t="s">
        <v>198</v>
      </c>
      <c r="AU1145" s="254" t="s">
        <v>82</v>
      </c>
      <c r="AV1145" s="14" t="s">
        <v>82</v>
      </c>
      <c r="AW1145" s="14" t="s">
        <v>35</v>
      </c>
      <c r="AX1145" s="14" t="s">
        <v>73</v>
      </c>
      <c r="AY1145" s="254" t="s">
        <v>188</v>
      </c>
    </row>
    <row r="1146" s="14" customFormat="1">
      <c r="A1146" s="14"/>
      <c r="B1146" s="244"/>
      <c r="C1146" s="245"/>
      <c r="D1146" s="235" t="s">
        <v>198</v>
      </c>
      <c r="E1146" s="246" t="s">
        <v>19</v>
      </c>
      <c r="F1146" s="247" t="s">
        <v>1901</v>
      </c>
      <c r="G1146" s="245"/>
      <c r="H1146" s="248">
        <v>-3.75</v>
      </c>
      <c r="I1146" s="249"/>
      <c r="J1146" s="245"/>
      <c r="K1146" s="245"/>
      <c r="L1146" s="250"/>
      <c r="M1146" s="251"/>
      <c r="N1146" s="252"/>
      <c r="O1146" s="252"/>
      <c r="P1146" s="252"/>
      <c r="Q1146" s="252"/>
      <c r="R1146" s="252"/>
      <c r="S1146" s="252"/>
      <c r="T1146" s="253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T1146" s="254" t="s">
        <v>198</v>
      </c>
      <c r="AU1146" s="254" t="s">
        <v>82</v>
      </c>
      <c r="AV1146" s="14" t="s">
        <v>82</v>
      </c>
      <c r="AW1146" s="14" t="s">
        <v>35</v>
      </c>
      <c r="AX1146" s="14" t="s">
        <v>73</v>
      </c>
      <c r="AY1146" s="254" t="s">
        <v>188</v>
      </c>
    </row>
    <row r="1147" s="14" customFormat="1">
      <c r="A1147" s="14"/>
      <c r="B1147" s="244"/>
      <c r="C1147" s="245"/>
      <c r="D1147" s="235" t="s">
        <v>198</v>
      </c>
      <c r="E1147" s="246" t="s">
        <v>19</v>
      </c>
      <c r="F1147" s="247" t="s">
        <v>1905</v>
      </c>
      <c r="G1147" s="245"/>
      <c r="H1147" s="248">
        <v>-1.8180000000000001</v>
      </c>
      <c r="I1147" s="249"/>
      <c r="J1147" s="245"/>
      <c r="K1147" s="245"/>
      <c r="L1147" s="250"/>
      <c r="M1147" s="251"/>
      <c r="N1147" s="252"/>
      <c r="O1147" s="252"/>
      <c r="P1147" s="252"/>
      <c r="Q1147" s="252"/>
      <c r="R1147" s="252"/>
      <c r="S1147" s="252"/>
      <c r="T1147" s="253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T1147" s="254" t="s">
        <v>198</v>
      </c>
      <c r="AU1147" s="254" t="s">
        <v>82</v>
      </c>
      <c r="AV1147" s="14" t="s">
        <v>82</v>
      </c>
      <c r="AW1147" s="14" t="s">
        <v>35</v>
      </c>
      <c r="AX1147" s="14" t="s">
        <v>73</v>
      </c>
      <c r="AY1147" s="254" t="s">
        <v>188</v>
      </c>
    </row>
    <row r="1148" s="13" customFormat="1">
      <c r="A1148" s="13"/>
      <c r="B1148" s="233"/>
      <c r="C1148" s="234"/>
      <c r="D1148" s="235" t="s">
        <v>198</v>
      </c>
      <c r="E1148" s="236" t="s">
        <v>19</v>
      </c>
      <c r="F1148" s="237" t="s">
        <v>1674</v>
      </c>
      <c r="G1148" s="234"/>
      <c r="H1148" s="236" t="s">
        <v>19</v>
      </c>
      <c r="I1148" s="238"/>
      <c r="J1148" s="234"/>
      <c r="K1148" s="234"/>
      <c r="L1148" s="239"/>
      <c r="M1148" s="240"/>
      <c r="N1148" s="241"/>
      <c r="O1148" s="241"/>
      <c r="P1148" s="241"/>
      <c r="Q1148" s="241"/>
      <c r="R1148" s="241"/>
      <c r="S1148" s="241"/>
      <c r="T1148" s="242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43" t="s">
        <v>198</v>
      </c>
      <c r="AU1148" s="243" t="s">
        <v>82</v>
      </c>
      <c r="AV1148" s="13" t="s">
        <v>80</v>
      </c>
      <c r="AW1148" s="13" t="s">
        <v>35</v>
      </c>
      <c r="AX1148" s="13" t="s">
        <v>73</v>
      </c>
      <c r="AY1148" s="243" t="s">
        <v>188</v>
      </c>
    </row>
    <row r="1149" s="14" customFormat="1">
      <c r="A1149" s="14"/>
      <c r="B1149" s="244"/>
      <c r="C1149" s="245"/>
      <c r="D1149" s="235" t="s">
        <v>198</v>
      </c>
      <c r="E1149" s="246" t="s">
        <v>19</v>
      </c>
      <c r="F1149" s="247" t="s">
        <v>1908</v>
      </c>
      <c r="G1149" s="245"/>
      <c r="H1149" s="248">
        <v>14.555</v>
      </c>
      <c r="I1149" s="249"/>
      <c r="J1149" s="245"/>
      <c r="K1149" s="245"/>
      <c r="L1149" s="250"/>
      <c r="M1149" s="251"/>
      <c r="N1149" s="252"/>
      <c r="O1149" s="252"/>
      <c r="P1149" s="252"/>
      <c r="Q1149" s="252"/>
      <c r="R1149" s="252"/>
      <c r="S1149" s="252"/>
      <c r="T1149" s="253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54" t="s">
        <v>198</v>
      </c>
      <c r="AU1149" s="254" t="s">
        <v>82</v>
      </c>
      <c r="AV1149" s="14" t="s">
        <v>82</v>
      </c>
      <c r="AW1149" s="14" t="s">
        <v>35</v>
      </c>
      <c r="AX1149" s="14" t="s">
        <v>73</v>
      </c>
      <c r="AY1149" s="254" t="s">
        <v>188</v>
      </c>
    </row>
    <row r="1150" s="14" customFormat="1">
      <c r="A1150" s="14"/>
      <c r="B1150" s="244"/>
      <c r="C1150" s="245"/>
      <c r="D1150" s="235" t="s">
        <v>198</v>
      </c>
      <c r="E1150" s="246" t="s">
        <v>19</v>
      </c>
      <c r="F1150" s="247" t="s">
        <v>1895</v>
      </c>
      <c r="G1150" s="245"/>
      <c r="H1150" s="248">
        <v>-1.8180000000000001</v>
      </c>
      <c r="I1150" s="249"/>
      <c r="J1150" s="245"/>
      <c r="K1150" s="245"/>
      <c r="L1150" s="250"/>
      <c r="M1150" s="251"/>
      <c r="N1150" s="252"/>
      <c r="O1150" s="252"/>
      <c r="P1150" s="252"/>
      <c r="Q1150" s="252"/>
      <c r="R1150" s="252"/>
      <c r="S1150" s="252"/>
      <c r="T1150" s="253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T1150" s="254" t="s">
        <v>198</v>
      </c>
      <c r="AU1150" s="254" t="s">
        <v>82</v>
      </c>
      <c r="AV1150" s="14" t="s">
        <v>82</v>
      </c>
      <c r="AW1150" s="14" t="s">
        <v>35</v>
      </c>
      <c r="AX1150" s="14" t="s">
        <v>73</v>
      </c>
      <c r="AY1150" s="254" t="s">
        <v>188</v>
      </c>
    </row>
    <row r="1151" s="13" customFormat="1">
      <c r="A1151" s="13"/>
      <c r="B1151" s="233"/>
      <c r="C1151" s="234"/>
      <c r="D1151" s="235" t="s">
        <v>198</v>
      </c>
      <c r="E1151" s="236" t="s">
        <v>19</v>
      </c>
      <c r="F1151" s="237" t="s">
        <v>1909</v>
      </c>
      <c r="G1151" s="234"/>
      <c r="H1151" s="236" t="s">
        <v>19</v>
      </c>
      <c r="I1151" s="238"/>
      <c r="J1151" s="234"/>
      <c r="K1151" s="234"/>
      <c r="L1151" s="239"/>
      <c r="M1151" s="240"/>
      <c r="N1151" s="241"/>
      <c r="O1151" s="241"/>
      <c r="P1151" s="241"/>
      <c r="Q1151" s="241"/>
      <c r="R1151" s="241"/>
      <c r="S1151" s="241"/>
      <c r="T1151" s="242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243" t="s">
        <v>198</v>
      </c>
      <c r="AU1151" s="243" t="s">
        <v>82</v>
      </c>
      <c r="AV1151" s="13" t="s">
        <v>80</v>
      </c>
      <c r="AW1151" s="13" t="s">
        <v>35</v>
      </c>
      <c r="AX1151" s="13" t="s">
        <v>73</v>
      </c>
      <c r="AY1151" s="243" t="s">
        <v>188</v>
      </c>
    </row>
    <row r="1152" s="14" customFormat="1">
      <c r="A1152" s="14"/>
      <c r="B1152" s="244"/>
      <c r="C1152" s="245"/>
      <c r="D1152" s="235" t="s">
        <v>198</v>
      </c>
      <c r="E1152" s="246" t="s">
        <v>19</v>
      </c>
      <c r="F1152" s="247" t="s">
        <v>1910</v>
      </c>
      <c r="G1152" s="245"/>
      <c r="H1152" s="248">
        <v>3.4500000000000002</v>
      </c>
      <c r="I1152" s="249"/>
      <c r="J1152" s="245"/>
      <c r="K1152" s="245"/>
      <c r="L1152" s="250"/>
      <c r="M1152" s="251"/>
      <c r="N1152" s="252"/>
      <c r="O1152" s="252"/>
      <c r="P1152" s="252"/>
      <c r="Q1152" s="252"/>
      <c r="R1152" s="252"/>
      <c r="S1152" s="252"/>
      <c r="T1152" s="253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T1152" s="254" t="s">
        <v>198</v>
      </c>
      <c r="AU1152" s="254" t="s">
        <v>82</v>
      </c>
      <c r="AV1152" s="14" t="s">
        <v>82</v>
      </c>
      <c r="AW1152" s="14" t="s">
        <v>35</v>
      </c>
      <c r="AX1152" s="14" t="s">
        <v>73</v>
      </c>
      <c r="AY1152" s="254" t="s">
        <v>188</v>
      </c>
    </row>
    <row r="1153" s="14" customFormat="1">
      <c r="A1153" s="14"/>
      <c r="B1153" s="244"/>
      <c r="C1153" s="245"/>
      <c r="D1153" s="235" t="s">
        <v>198</v>
      </c>
      <c r="E1153" s="246" t="s">
        <v>19</v>
      </c>
      <c r="F1153" s="247" t="s">
        <v>1911</v>
      </c>
      <c r="G1153" s="245"/>
      <c r="H1153" s="248">
        <v>38.268999999999998</v>
      </c>
      <c r="I1153" s="249"/>
      <c r="J1153" s="245"/>
      <c r="K1153" s="245"/>
      <c r="L1153" s="250"/>
      <c r="M1153" s="251"/>
      <c r="N1153" s="252"/>
      <c r="O1153" s="252"/>
      <c r="P1153" s="252"/>
      <c r="Q1153" s="252"/>
      <c r="R1153" s="252"/>
      <c r="S1153" s="252"/>
      <c r="T1153" s="253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T1153" s="254" t="s">
        <v>198</v>
      </c>
      <c r="AU1153" s="254" t="s">
        <v>82</v>
      </c>
      <c r="AV1153" s="14" t="s">
        <v>82</v>
      </c>
      <c r="AW1153" s="14" t="s">
        <v>35</v>
      </c>
      <c r="AX1153" s="14" t="s">
        <v>73</v>
      </c>
      <c r="AY1153" s="254" t="s">
        <v>188</v>
      </c>
    </row>
    <row r="1154" s="14" customFormat="1">
      <c r="A1154" s="14"/>
      <c r="B1154" s="244"/>
      <c r="C1154" s="245"/>
      <c r="D1154" s="235" t="s">
        <v>198</v>
      </c>
      <c r="E1154" s="246" t="s">
        <v>19</v>
      </c>
      <c r="F1154" s="247" t="s">
        <v>1901</v>
      </c>
      <c r="G1154" s="245"/>
      <c r="H1154" s="248">
        <v>-3.75</v>
      </c>
      <c r="I1154" s="249"/>
      <c r="J1154" s="245"/>
      <c r="K1154" s="245"/>
      <c r="L1154" s="250"/>
      <c r="M1154" s="251"/>
      <c r="N1154" s="252"/>
      <c r="O1154" s="252"/>
      <c r="P1154" s="252"/>
      <c r="Q1154" s="252"/>
      <c r="R1154" s="252"/>
      <c r="S1154" s="252"/>
      <c r="T1154" s="253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54" t="s">
        <v>198</v>
      </c>
      <c r="AU1154" s="254" t="s">
        <v>82</v>
      </c>
      <c r="AV1154" s="14" t="s">
        <v>82</v>
      </c>
      <c r="AW1154" s="14" t="s">
        <v>35</v>
      </c>
      <c r="AX1154" s="14" t="s">
        <v>73</v>
      </c>
      <c r="AY1154" s="254" t="s">
        <v>188</v>
      </c>
    </row>
    <row r="1155" s="13" customFormat="1">
      <c r="A1155" s="13"/>
      <c r="B1155" s="233"/>
      <c r="C1155" s="234"/>
      <c r="D1155" s="235" t="s">
        <v>198</v>
      </c>
      <c r="E1155" s="236" t="s">
        <v>19</v>
      </c>
      <c r="F1155" s="237" t="s">
        <v>1680</v>
      </c>
      <c r="G1155" s="234"/>
      <c r="H1155" s="236" t="s">
        <v>19</v>
      </c>
      <c r="I1155" s="238"/>
      <c r="J1155" s="234"/>
      <c r="K1155" s="234"/>
      <c r="L1155" s="239"/>
      <c r="M1155" s="240"/>
      <c r="N1155" s="241"/>
      <c r="O1155" s="241"/>
      <c r="P1155" s="241"/>
      <c r="Q1155" s="241"/>
      <c r="R1155" s="241"/>
      <c r="S1155" s="241"/>
      <c r="T1155" s="242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43" t="s">
        <v>198</v>
      </c>
      <c r="AU1155" s="243" t="s">
        <v>82</v>
      </c>
      <c r="AV1155" s="13" t="s">
        <v>80</v>
      </c>
      <c r="AW1155" s="13" t="s">
        <v>35</v>
      </c>
      <c r="AX1155" s="13" t="s">
        <v>73</v>
      </c>
      <c r="AY1155" s="243" t="s">
        <v>188</v>
      </c>
    </row>
    <row r="1156" s="14" customFormat="1">
      <c r="A1156" s="14"/>
      <c r="B1156" s="244"/>
      <c r="C1156" s="245"/>
      <c r="D1156" s="235" t="s">
        <v>198</v>
      </c>
      <c r="E1156" s="246" t="s">
        <v>19</v>
      </c>
      <c r="F1156" s="247" t="s">
        <v>1912</v>
      </c>
      <c r="G1156" s="245"/>
      <c r="H1156" s="248">
        <v>49.203000000000003</v>
      </c>
      <c r="I1156" s="249"/>
      <c r="J1156" s="245"/>
      <c r="K1156" s="245"/>
      <c r="L1156" s="250"/>
      <c r="M1156" s="251"/>
      <c r="N1156" s="252"/>
      <c r="O1156" s="252"/>
      <c r="P1156" s="252"/>
      <c r="Q1156" s="252"/>
      <c r="R1156" s="252"/>
      <c r="S1156" s="252"/>
      <c r="T1156" s="253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T1156" s="254" t="s">
        <v>198</v>
      </c>
      <c r="AU1156" s="254" t="s">
        <v>82</v>
      </c>
      <c r="AV1156" s="14" t="s">
        <v>82</v>
      </c>
      <c r="AW1156" s="14" t="s">
        <v>35</v>
      </c>
      <c r="AX1156" s="14" t="s">
        <v>73</v>
      </c>
      <c r="AY1156" s="254" t="s">
        <v>188</v>
      </c>
    </row>
    <row r="1157" s="14" customFormat="1">
      <c r="A1157" s="14"/>
      <c r="B1157" s="244"/>
      <c r="C1157" s="245"/>
      <c r="D1157" s="235" t="s">
        <v>198</v>
      </c>
      <c r="E1157" s="246" t="s">
        <v>19</v>
      </c>
      <c r="F1157" s="247" t="s">
        <v>1901</v>
      </c>
      <c r="G1157" s="245"/>
      <c r="H1157" s="248">
        <v>-3.75</v>
      </c>
      <c r="I1157" s="249"/>
      <c r="J1157" s="245"/>
      <c r="K1157" s="245"/>
      <c r="L1157" s="250"/>
      <c r="M1157" s="251"/>
      <c r="N1157" s="252"/>
      <c r="O1157" s="252"/>
      <c r="P1157" s="252"/>
      <c r="Q1157" s="252"/>
      <c r="R1157" s="252"/>
      <c r="S1157" s="252"/>
      <c r="T1157" s="253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54" t="s">
        <v>198</v>
      </c>
      <c r="AU1157" s="254" t="s">
        <v>82</v>
      </c>
      <c r="AV1157" s="14" t="s">
        <v>82</v>
      </c>
      <c r="AW1157" s="14" t="s">
        <v>35</v>
      </c>
      <c r="AX1157" s="14" t="s">
        <v>73</v>
      </c>
      <c r="AY1157" s="254" t="s">
        <v>188</v>
      </c>
    </row>
    <row r="1158" s="13" customFormat="1">
      <c r="A1158" s="13"/>
      <c r="B1158" s="233"/>
      <c r="C1158" s="234"/>
      <c r="D1158" s="235" t="s">
        <v>198</v>
      </c>
      <c r="E1158" s="236" t="s">
        <v>19</v>
      </c>
      <c r="F1158" s="237" t="s">
        <v>1682</v>
      </c>
      <c r="G1158" s="234"/>
      <c r="H1158" s="236" t="s">
        <v>19</v>
      </c>
      <c r="I1158" s="238"/>
      <c r="J1158" s="234"/>
      <c r="K1158" s="234"/>
      <c r="L1158" s="239"/>
      <c r="M1158" s="240"/>
      <c r="N1158" s="241"/>
      <c r="O1158" s="241"/>
      <c r="P1158" s="241"/>
      <c r="Q1158" s="241"/>
      <c r="R1158" s="241"/>
      <c r="S1158" s="241"/>
      <c r="T1158" s="242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43" t="s">
        <v>198</v>
      </c>
      <c r="AU1158" s="243" t="s">
        <v>82</v>
      </c>
      <c r="AV1158" s="13" t="s">
        <v>80</v>
      </c>
      <c r="AW1158" s="13" t="s">
        <v>35</v>
      </c>
      <c r="AX1158" s="13" t="s">
        <v>73</v>
      </c>
      <c r="AY1158" s="243" t="s">
        <v>188</v>
      </c>
    </row>
    <row r="1159" s="14" customFormat="1">
      <c r="A1159" s="14"/>
      <c r="B1159" s="244"/>
      <c r="C1159" s="245"/>
      <c r="D1159" s="235" t="s">
        <v>198</v>
      </c>
      <c r="E1159" s="246" t="s">
        <v>19</v>
      </c>
      <c r="F1159" s="247" t="s">
        <v>1913</v>
      </c>
      <c r="G1159" s="245"/>
      <c r="H1159" s="248">
        <v>13.845000000000001</v>
      </c>
      <c r="I1159" s="249"/>
      <c r="J1159" s="245"/>
      <c r="K1159" s="245"/>
      <c r="L1159" s="250"/>
      <c r="M1159" s="251"/>
      <c r="N1159" s="252"/>
      <c r="O1159" s="252"/>
      <c r="P1159" s="252"/>
      <c r="Q1159" s="252"/>
      <c r="R1159" s="252"/>
      <c r="S1159" s="252"/>
      <c r="T1159" s="253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T1159" s="254" t="s">
        <v>198</v>
      </c>
      <c r="AU1159" s="254" t="s">
        <v>82</v>
      </c>
      <c r="AV1159" s="14" t="s">
        <v>82</v>
      </c>
      <c r="AW1159" s="14" t="s">
        <v>35</v>
      </c>
      <c r="AX1159" s="14" t="s">
        <v>73</v>
      </c>
      <c r="AY1159" s="254" t="s">
        <v>188</v>
      </c>
    </row>
    <row r="1160" s="14" customFormat="1">
      <c r="A1160" s="14"/>
      <c r="B1160" s="244"/>
      <c r="C1160" s="245"/>
      <c r="D1160" s="235" t="s">
        <v>198</v>
      </c>
      <c r="E1160" s="246" t="s">
        <v>19</v>
      </c>
      <c r="F1160" s="247" t="s">
        <v>1914</v>
      </c>
      <c r="G1160" s="245"/>
      <c r="H1160" s="248">
        <v>-2.7000000000000002</v>
      </c>
      <c r="I1160" s="249"/>
      <c r="J1160" s="245"/>
      <c r="K1160" s="245"/>
      <c r="L1160" s="250"/>
      <c r="M1160" s="251"/>
      <c r="N1160" s="252"/>
      <c r="O1160" s="252"/>
      <c r="P1160" s="252"/>
      <c r="Q1160" s="252"/>
      <c r="R1160" s="252"/>
      <c r="S1160" s="252"/>
      <c r="T1160" s="253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54" t="s">
        <v>198</v>
      </c>
      <c r="AU1160" s="254" t="s">
        <v>82</v>
      </c>
      <c r="AV1160" s="14" t="s">
        <v>82</v>
      </c>
      <c r="AW1160" s="14" t="s">
        <v>35</v>
      </c>
      <c r="AX1160" s="14" t="s">
        <v>73</v>
      </c>
      <c r="AY1160" s="254" t="s">
        <v>188</v>
      </c>
    </row>
    <row r="1161" s="13" customFormat="1">
      <c r="A1161" s="13"/>
      <c r="B1161" s="233"/>
      <c r="C1161" s="234"/>
      <c r="D1161" s="235" t="s">
        <v>198</v>
      </c>
      <c r="E1161" s="236" t="s">
        <v>19</v>
      </c>
      <c r="F1161" s="237" t="s">
        <v>1686</v>
      </c>
      <c r="G1161" s="234"/>
      <c r="H1161" s="236" t="s">
        <v>19</v>
      </c>
      <c r="I1161" s="238"/>
      <c r="J1161" s="234"/>
      <c r="K1161" s="234"/>
      <c r="L1161" s="239"/>
      <c r="M1161" s="240"/>
      <c r="N1161" s="241"/>
      <c r="O1161" s="241"/>
      <c r="P1161" s="241"/>
      <c r="Q1161" s="241"/>
      <c r="R1161" s="241"/>
      <c r="S1161" s="241"/>
      <c r="T1161" s="242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43" t="s">
        <v>198</v>
      </c>
      <c r="AU1161" s="243" t="s">
        <v>82</v>
      </c>
      <c r="AV1161" s="13" t="s">
        <v>80</v>
      </c>
      <c r="AW1161" s="13" t="s">
        <v>35</v>
      </c>
      <c r="AX1161" s="13" t="s">
        <v>73</v>
      </c>
      <c r="AY1161" s="243" t="s">
        <v>188</v>
      </c>
    </row>
    <row r="1162" s="14" customFormat="1">
      <c r="A1162" s="14"/>
      <c r="B1162" s="244"/>
      <c r="C1162" s="245"/>
      <c r="D1162" s="235" t="s">
        <v>198</v>
      </c>
      <c r="E1162" s="246" t="s">
        <v>19</v>
      </c>
      <c r="F1162" s="247" t="s">
        <v>1915</v>
      </c>
      <c r="G1162" s="245"/>
      <c r="H1162" s="248">
        <v>23.074999999999999</v>
      </c>
      <c r="I1162" s="249"/>
      <c r="J1162" s="245"/>
      <c r="K1162" s="245"/>
      <c r="L1162" s="250"/>
      <c r="M1162" s="251"/>
      <c r="N1162" s="252"/>
      <c r="O1162" s="252"/>
      <c r="P1162" s="252"/>
      <c r="Q1162" s="252"/>
      <c r="R1162" s="252"/>
      <c r="S1162" s="252"/>
      <c r="T1162" s="253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254" t="s">
        <v>198</v>
      </c>
      <c r="AU1162" s="254" t="s">
        <v>82</v>
      </c>
      <c r="AV1162" s="14" t="s">
        <v>82</v>
      </c>
      <c r="AW1162" s="14" t="s">
        <v>35</v>
      </c>
      <c r="AX1162" s="14" t="s">
        <v>73</v>
      </c>
      <c r="AY1162" s="254" t="s">
        <v>188</v>
      </c>
    </row>
    <row r="1163" s="14" customFormat="1">
      <c r="A1163" s="14"/>
      <c r="B1163" s="244"/>
      <c r="C1163" s="245"/>
      <c r="D1163" s="235" t="s">
        <v>198</v>
      </c>
      <c r="E1163" s="246" t="s">
        <v>19</v>
      </c>
      <c r="F1163" s="247" t="s">
        <v>1914</v>
      </c>
      <c r="G1163" s="245"/>
      <c r="H1163" s="248">
        <v>-2.7000000000000002</v>
      </c>
      <c r="I1163" s="249"/>
      <c r="J1163" s="245"/>
      <c r="K1163" s="245"/>
      <c r="L1163" s="250"/>
      <c r="M1163" s="251"/>
      <c r="N1163" s="252"/>
      <c r="O1163" s="252"/>
      <c r="P1163" s="252"/>
      <c r="Q1163" s="252"/>
      <c r="R1163" s="252"/>
      <c r="S1163" s="252"/>
      <c r="T1163" s="253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T1163" s="254" t="s">
        <v>198</v>
      </c>
      <c r="AU1163" s="254" t="s">
        <v>82</v>
      </c>
      <c r="AV1163" s="14" t="s">
        <v>82</v>
      </c>
      <c r="AW1163" s="14" t="s">
        <v>35</v>
      </c>
      <c r="AX1163" s="14" t="s">
        <v>73</v>
      </c>
      <c r="AY1163" s="254" t="s">
        <v>188</v>
      </c>
    </row>
    <row r="1164" s="13" customFormat="1">
      <c r="A1164" s="13"/>
      <c r="B1164" s="233"/>
      <c r="C1164" s="234"/>
      <c r="D1164" s="235" t="s">
        <v>198</v>
      </c>
      <c r="E1164" s="236" t="s">
        <v>19</v>
      </c>
      <c r="F1164" s="237" t="s">
        <v>1690</v>
      </c>
      <c r="G1164" s="234"/>
      <c r="H1164" s="236" t="s">
        <v>19</v>
      </c>
      <c r="I1164" s="238"/>
      <c r="J1164" s="234"/>
      <c r="K1164" s="234"/>
      <c r="L1164" s="239"/>
      <c r="M1164" s="240"/>
      <c r="N1164" s="241"/>
      <c r="O1164" s="241"/>
      <c r="P1164" s="241"/>
      <c r="Q1164" s="241"/>
      <c r="R1164" s="241"/>
      <c r="S1164" s="241"/>
      <c r="T1164" s="242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43" t="s">
        <v>198</v>
      </c>
      <c r="AU1164" s="243" t="s">
        <v>82</v>
      </c>
      <c r="AV1164" s="13" t="s">
        <v>80</v>
      </c>
      <c r="AW1164" s="13" t="s">
        <v>35</v>
      </c>
      <c r="AX1164" s="13" t="s">
        <v>73</v>
      </c>
      <c r="AY1164" s="243" t="s">
        <v>188</v>
      </c>
    </row>
    <row r="1165" s="14" customFormat="1">
      <c r="A1165" s="14"/>
      <c r="B1165" s="244"/>
      <c r="C1165" s="245"/>
      <c r="D1165" s="235" t="s">
        <v>198</v>
      </c>
      <c r="E1165" s="246" t="s">
        <v>19</v>
      </c>
      <c r="F1165" s="247" t="s">
        <v>1916</v>
      </c>
      <c r="G1165" s="245"/>
      <c r="H1165" s="248">
        <v>49.203000000000003</v>
      </c>
      <c r="I1165" s="249"/>
      <c r="J1165" s="245"/>
      <c r="K1165" s="245"/>
      <c r="L1165" s="250"/>
      <c r="M1165" s="251"/>
      <c r="N1165" s="252"/>
      <c r="O1165" s="252"/>
      <c r="P1165" s="252"/>
      <c r="Q1165" s="252"/>
      <c r="R1165" s="252"/>
      <c r="S1165" s="252"/>
      <c r="T1165" s="253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54" t="s">
        <v>198</v>
      </c>
      <c r="AU1165" s="254" t="s">
        <v>82</v>
      </c>
      <c r="AV1165" s="14" t="s">
        <v>82</v>
      </c>
      <c r="AW1165" s="14" t="s">
        <v>35</v>
      </c>
      <c r="AX1165" s="14" t="s">
        <v>73</v>
      </c>
      <c r="AY1165" s="254" t="s">
        <v>188</v>
      </c>
    </row>
    <row r="1166" s="14" customFormat="1">
      <c r="A1166" s="14"/>
      <c r="B1166" s="244"/>
      <c r="C1166" s="245"/>
      <c r="D1166" s="235" t="s">
        <v>198</v>
      </c>
      <c r="E1166" s="246" t="s">
        <v>19</v>
      </c>
      <c r="F1166" s="247" t="s">
        <v>1901</v>
      </c>
      <c r="G1166" s="245"/>
      <c r="H1166" s="248">
        <v>-3.75</v>
      </c>
      <c r="I1166" s="249"/>
      <c r="J1166" s="245"/>
      <c r="K1166" s="245"/>
      <c r="L1166" s="250"/>
      <c r="M1166" s="251"/>
      <c r="N1166" s="252"/>
      <c r="O1166" s="252"/>
      <c r="P1166" s="252"/>
      <c r="Q1166" s="252"/>
      <c r="R1166" s="252"/>
      <c r="S1166" s="252"/>
      <c r="T1166" s="253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54" t="s">
        <v>198</v>
      </c>
      <c r="AU1166" s="254" t="s">
        <v>82</v>
      </c>
      <c r="AV1166" s="14" t="s">
        <v>82</v>
      </c>
      <c r="AW1166" s="14" t="s">
        <v>35</v>
      </c>
      <c r="AX1166" s="14" t="s">
        <v>73</v>
      </c>
      <c r="AY1166" s="254" t="s">
        <v>188</v>
      </c>
    </row>
    <row r="1167" s="13" customFormat="1">
      <c r="A1167" s="13"/>
      <c r="B1167" s="233"/>
      <c r="C1167" s="234"/>
      <c r="D1167" s="235" t="s">
        <v>198</v>
      </c>
      <c r="E1167" s="236" t="s">
        <v>19</v>
      </c>
      <c r="F1167" s="237" t="s">
        <v>1692</v>
      </c>
      <c r="G1167" s="234"/>
      <c r="H1167" s="236" t="s">
        <v>19</v>
      </c>
      <c r="I1167" s="238"/>
      <c r="J1167" s="234"/>
      <c r="K1167" s="234"/>
      <c r="L1167" s="239"/>
      <c r="M1167" s="240"/>
      <c r="N1167" s="241"/>
      <c r="O1167" s="241"/>
      <c r="P1167" s="241"/>
      <c r="Q1167" s="241"/>
      <c r="R1167" s="241"/>
      <c r="S1167" s="241"/>
      <c r="T1167" s="242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43" t="s">
        <v>198</v>
      </c>
      <c r="AU1167" s="243" t="s">
        <v>82</v>
      </c>
      <c r="AV1167" s="13" t="s">
        <v>80</v>
      </c>
      <c r="AW1167" s="13" t="s">
        <v>35</v>
      </c>
      <c r="AX1167" s="13" t="s">
        <v>73</v>
      </c>
      <c r="AY1167" s="243" t="s">
        <v>188</v>
      </c>
    </row>
    <row r="1168" s="14" customFormat="1">
      <c r="A1168" s="14"/>
      <c r="B1168" s="244"/>
      <c r="C1168" s="245"/>
      <c r="D1168" s="235" t="s">
        <v>198</v>
      </c>
      <c r="E1168" s="246" t="s">
        <v>19</v>
      </c>
      <c r="F1168" s="247" t="s">
        <v>1917</v>
      </c>
      <c r="G1168" s="245"/>
      <c r="H1168" s="248">
        <v>29.748999999999999</v>
      </c>
      <c r="I1168" s="249"/>
      <c r="J1168" s="245"/>
      <c r="K1168" s="245"/>
      <c r="L1168" s="250"/>
      <c r="M1168" s="251"/>
      <c r="N1168" s="252"/>
      <c r="O1168" s="252"/>
      <c r="P1168" s="252"/>
      <c r="Q1168" s="252"/>
      <c r="R1168" s="252"/>
      <c r="S1168" s="252"/>
      <c r="T1168" s="253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54" t="s">
        <v>198</v>
      </c>
      <c r="AU1168" s="254" t="s">
        <v>82</v>
      </c>
      <c r="AV1168" s="14" t="s">
        <v>82</v>
      </c>
      <c r="AW1168" s="14" t="s">
        <v>35</v>
      </c>
      <c r="AX1168" s="14" t="s">
        <v>73</v>
      </c>
      <c r="AY1168" s="254" t="s">
        <v>188</v>
      </c>
    </row>
    <row r="1169" s="14" customFormat="1">
      <c r="A1169" s="14"/>
      <c r="B1169" s="244"/>
      <c r="C1169" s="245"/>
      <c r="D1169" s="235" t="s">
        <v>198</v>
      </c>
      <c r="E1169" s="246" t="s">
        <v>19</v>
      </c>
      <c r="F1169" s="247" t="s">
        <v>1901</v>
      </c>
      <c r="G1169" s="245"/>
      <c r="H1169" s="248">
        <v>-3.75</v>
      </c>
      <c r="I1169" s="249"/>
      <c r="J1169" s="245"/>
      <c r="K1169" s="245"/>
      <c r="L1169" s="250"/>
      <c r="M1169" s="251"/>
      <c r="N1169" s="252"/>
      <c r="O1169" s="252"/>
      <c r="P1169" s="252"/>
      <c r="Q1169" s="252"/>
      <c r="R1169" s="252"/>
      <c r="S1169" s="252"/>
      <c r="T1169" s="253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54" t="s">
        <v>198</v>
      </c>
      <c r="AU1169" s="254" t="s">
        <v>82</v>
      </c>
      <c r="AV1169" s="14" t="s">
        <v>82</v>
      </c>
      <c r="AW1169" s="14" t="s">
        <v>35</v>
      </c>
      <c r="AX1169" s="14" t="s">
        <v>73</v>
      </c>
      <c r="AY1169" s="254" t="s">
        <v>188</v>
      </c>
    </row>
    <row r="1170" s="13" customFormat="1">
      <c r="A1170" s="13"/>
      <c r="B1170" s="233"/>
      <c r="C1170" s="234"/>
      <c r="D1170" s="235" t="s">
        <v>198</v>
      </c>
      <c r="E1170" s="236" t="s">
        <v>19</v>
      </c>
      <c r="F1170" s="237" t="s">
        <v>1694</v>
      </c>
      <c r="G1170" s="234"/>
      <c r="H1170" s="236" t="s">
        <v>19</v>
      </c>
      <c r="I1170" s="238"/>
      <c r="J1170" s="234"/>
      <c r="K1170" s="234"/>
      <c r="L1170" s="239"/>
      <c r="M1170" s="240"/>
      <c r="N1170" s="241"/>
      <c r="O1170" s="241"/>
      <c r="P1170" s="241"/>
      <c r="Q1170" s="241"/>
      <c r="R1170" s="241"/>
      <c r="S1170" s="241"/>
      <c r="T1170" s="242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43" t="s">
        <v>198</v>
      </c>
      <c r="AU1170" s="243" t="s">
        <v>82</v>
      </c>
      <c r="AV1170" s="13" t="s">
        <v>80</v>
      </c>
      <c r="AW1170" s="13" t="s">
        <v>35</v>
      </c>
      <c r="AX1170" s="13" t="s">
        <v>73</v>
      </c>
      <c r="AY1170" s="243" t="s">
        <v>188</v>
      </c>
    </row>
    <row r="1171" s="14" customFormat="1">
      <c r="A1171" s="14"/>
      <c r="B1171" s="244"/>
      <c r="C1171" s="245"/>
      <c r="D1171" s="235" t="s">
        <v>198</v>
      </c>
      <c r="E1171" s="246" t="s">
        <v>19</v>
      </c>
      <c r="F1171" s="247" t="s">
        <v>1917</v>
      </c>
      <c r="G1171" s="245"/>
      <c r="H1171" s="248">
        <v>29.748999999999999</v>
      </c>
      <c r="I1171" s="249"/>
      <c r="J1171" s="245"/>
      <c r="K1171" s="245"/>
      <c r="L1171" s="250"/>
      <c r="M1171" s="251"/>
      <c r="N1171" s="252"/>
      <c r="O1171" s="252"/>
      <c r="P1171" s="252"/>
      <c r="Q1171" s="252"/>
      <c r="R1171" s="252"/>
      <c r="S1171" s="252"/>
      <c r="T1171" s="253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T1171" s="254" t="s">
        <v>198</v>
      </c>
      <c r="AU1171" s="254" t="s">
        <v>82</v>
      </c>
      <c r="AV1171" s="14" t="s">
        <v>82</v>
      </c>
      <c r="AW1171" s="14" t="s">
        <v>35</v>
      </c>
      <c r="AX1171" s="14" t="s">
        <v>73</v>
      </c>
      <c r="AY1171" s="254" t="s">
        <v>188</v>
      </c>
    </row>
    <row r="1172" s="14" customFormat="1">
      <c r="A1172" s="14"/>
      <c r="B1172" s="244"/>
      <c r="C1172" s="245"/>
      <c r="D1172" s="235" t="s">
        <v>198</v>
      </c>
      <c r="E1172" s="246" t="s">
        <v>19</v>
      </c>
      <c r="F1172" s="247" t="s">
        <v>1918</v>
      </c>
      <c r="G1172" s="245"/>
      <c r="H1172" s="248">
        <v>-1.7749999999999999</v>
      </c>
      <c r="I1172" s="249"/>
      <c r="J1172" s="245"/>
      <c r="K1172" s="245"/>
      <c r="L1172" s="250"/>
      <c r="M1172" s="251"/>
      <c r="N1172" s="252"/>
      <c r="O1172" s="252"/>
      <c r="P1172" s="252"/>
      <c r="Q1172" s="252"/>
      <c r="R1172" s="252"/>
      <c r="S1172" s="252"/>
      <c r="T1172" s="253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54" t="s">
        <v>198</v>
      </c>
      <c r="AU1172" s="254" t="s">
        <v>82</v>
      </c>
      <c r="AV1172" s="14" t="s">
        <v>82</v>
      </c>
      <c r="AW1172" s="14" t="s">
        <v>35</v>
      </c>
      <c r="AX1172" s="14" t="s">
        <v>73</v>
      </c>
      <c r="AY1172" s="254" t="s">
        <v>188</v>
      </c>
    </row>
    <row r="1173" s="14" customFormat="1">
      <c r="A1173" s="14"/>
      <c r="B1173" s="244"/>
      <c r="C1173" s="245"/>
      <c r="D1173" s="235" t="s">
        <v>198</v>
      </c>
      <c r="E1173" s="246" t="s">
        <v>19</v>
      </c>
      <c r="F1173" s="247" t="s">
        <v>1901</v>
      </c>
      <c r="G1173" s="245"/>
      <c r="H1173" s="248">
        <v>-3.75</v>
      </c>
      <c r="I1173" s="249"/>
      <c r="J1173" s="245"/>
      <c r="K1173" s="245"/>
      <c r="L1173" s="250"/>
      <c r="M1173" s="251"/>
      <c r="N1173" s="252"/>
      <c r="O1173" s="252"/>
      <c r="P1173" s="252"/>
      <c r="Q1173" s="252"/>
      <c r="R1173" s="252"/>
      <c r="S1173" s="252"/>
      <c r="T1173" s="253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T1173" s="254" t="s">
        <v>198</v>
      </c>
      <c r="AU1173" s="254" t="s">
        <v>82</v>
      </c>
      <c r="AV1173" s="14" t="s">
        <v>82</v>
      </c>
      <c r="AW1173" s="14" t="s">
        <v>35</v>
      </c>
      <c r="AX1173" s="14" t="s">
        <v>73</v>
      </c>
      <c r="AY1173" s="254" t="s">
        <v>188</v>
      </c>
    </row>
    <row r="1174" s="13" customFormat="1">
      <c r="A1174" s="13"/>
      <c r="B1174" s="233"/>
      <c r="C1174" s="234"/>
      <c r="D1174" s="235" t="s">
        <v>198</v>
      </c>
      <c r="E1174" s="236" t="s">
        <v>19</v>
      </c>
      <c r="F1174" s="237" t="s">
        <v>1696</v>
      </c>
      <c r="G1174" s="234"/>
      <c r="H1174" s="236" t="s">
        <v>19</v>
      </c>
      <c r="I1174" s="238"/>
      <c r="J1174" s="234"/>
      <c r="K1174" s="234"/>
      <c r="L1174" s="239"/>
      <c r="M1174" s="240"/>
      <c r="N1174" s="241"/>
      <c r="O1174" s="241"/>
      <c r="P1174" s="241"/>
      <c r="Q1174" s="241"/>
      <c r="R1174" s="241"/>
      <c r="S1174" s="241"/>
      <c r="T1174" s="242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43" t="s">
        <v>198</v>
      </c>
      <c r="AU1174" s="243" t="s">
        <v>82</v>
      </c>
      <c r="AV1174" s="13" t="s">
        <v>80</v>
      </c>
      <c r="AW1174" s="13" t="s">
        <v>35</v>
      </c>
      <c r="AX1174" s="13" t="s">
        <v>73</v>
      </c>
      <c r="AY1174" s="243" t="s">
        <v>188</v>
      </c>
    </row>
    <row r="1175" s="14" customFormat="1">
      <c r="A1175" s="14"/>
      <c r="B1175" s="244"/>
      <c r="C1175" s="245"/>
      <c r="D1175" s="235" t="s">
        <v>198</v>
      </c>
      <c r="E1175" s="246" t="s">
        <v>19</v>
      </c>
      <c r="F1175" s="247" t="s">
        <v>1919</v>
      </c>
      <c r="G1175" s="245"/>
      <c r="H1175" s="248">
        <v>25.204999999999998</v>
      </c>
      <c r="I1175" s="249"/>
      <c r="J1175" s="245"/>
      <c r="K1175" s="245"/>
      <c r="L1175" s="250"/>
      <c r="M1175" s="251"/>
      <c r="N1175" s="252"/>
      <c r="O1175" s="252"/>
      <c r="P1175" s="252"/>
      <c r="Q1175" s="252"/>
      <c r="R1175" s="252"/>
      <c r="S1175" s="252"/>
      <c r="T1175" s="253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54" t="s">
        <v>198</v>
      </c>
      <c r="AU1175" s="254" t="s">
        <v>82</v>
      </c>
      <c r="AV1175" s="14" t="s">
        <v>82</v>
      </c>
      <c r="AW1175" s="14" t="s">
        <v>35</v>
      </c>
      <c r="AX1175" s="14" t="s">
        <v>73</v>
      </c>
      <c r="AY1175" s="254" t="s">
        <v>188</v>
      </c>
    </row>
    <row r="1176" s="14" customFormat="1">
      <c r="A1176" s="14"/>
      <c r="B1176" s="244"/>
      <c r="C1176" s="245"/>
      <c r="D1176" s="235" t="s">
        <v>198</v>
      </c>
      <c r="E1176" s="246" t="s">
        <v>19</v>
      </c>
      <c r="F1176" s="247" t="s">
        <v>1901</v>
      </c>
      <c r="G1176" s="245"/>
      <c r="H1176" s="248">
        <v>-3.75</v>
      </c>
      <c r="I1176" s="249"/>
      <c r="J1176" s="245"/>
      <c r="K1176" s="245"/>
      <c r="L1176" s="250"/>
      <c r="M1176" s="251"/>
      <c r="N1176" s="252"/>
      <c r="O1176" s="252"/>
      <c r="P1176" s="252"/>
      <c r="Q1176" s="252"/>
      <c r="R1176" s="252"/>
      <c r="S1176" s="252"/>
      <c r="T1176" s="253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54" t="s">
        <v>198</v>
      </c>
      <c r="AU1176" s="254" t="s">
        <v>82</v>
      </c>
      <c r="AV1176" s="14" t="s">
        <v>82</v>
      </c>
      <c r="AW1176" s="14" t="s">
        <v>35</v>
      </c>
      <c r="AX1176" s="14" t="s">
        <v>73</v>
      </c>
      <c r="AY1176" s="254" t="s">
        <v>188</v>
      </c>
    </row>
    <row r="1177" s="15" customFormat="1">
      <c r="A1177" s="15"/>
      <c r="B1177" s="255"/>
      <c r="C1177" s="256"/>
      <c r="D1177" s="235" t="s">
        <v>198</v>
      </c>
      <c r="E1177" s="257" t="s">
        <v>19</v>
      </c>
      <c r="F1177" s="258" t="s">
        <v>229</v>
      </c>
      <c r="G1177" s="256"/>
      <c r="H1177" s="259">
        <v>422.55200000000008</v>
      </c>
      <c r="I1177" s="260"/>
      <c r="J1177" s="256"/>
      <c r="K1177" s="256"/>
      <c r="L1177" s="261"/>
      <c r="M1177" s="262"/>
      <c r="N1177" s="263"/>
      <c r="O1177" s="263"/>
      <c r="P1177" s="263"/>
      <c r="Q1177" s="263"/>
      <c r="R1177" s="263"/>
      <c r="S1177" s="263"/>
      <c r="T1177" s="264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T1177" s="265" t="s">
        <v>198</v>
      </c>
      <c r="AU1177" s="265" t="s">
        <v>82</v>
      </c>
      <c r="AV1177" s="15" t="s">
        <v>135</v>
      </c>
      <c r="AW1177" s="15" t="s">
        <v>35</v>
      </c>
      <c r="AX1177" s="15" t="s">
        <v>80</v>
      </c>
      <c r="AY1177" s="265" t="s">
        <v>188</v>
      </c>
    </row>
    <row r="1178" s="2" customFormat="1" ht="21.75" customHeight="1">
      <c r="A1178" s="40"/>
      <c r="B1178" s="41"/>
      <c r="C1178" s="215" t="s">
        <v>1487</v>
      </c>
      <c r="D1178" s="215" t="s">
        <v>190</v>
      </c>
      <c r="E1178" s="216" t="s">
        <v>1922</v>
      </c>
      <c r="F1178" s="217" t="s">
        <v>1923</v>
      </c>
      <c r="G1178" s="218" t="s">
        <v>442</v>
      </c>
      <c r="H1178" s="219">
        <v>3</v>
      </c>
      <c r="I1178" s="220"/>
      <c r="J1178" s="221">
        <f>ROUND(I1178*H1178,2)</f>
        <v>0</v>
      </c>
      <c r="K1178" s="217" t="s">
        <v>194</v>
      </c>
      <c r="L1178" s="46"/>
      <c r="M1178" s="222" t="s">
        <v>19</v>
      </c>
      <c r="N1178" s="223" t="s">
        <v>44</v>
      </c>
      <c r="O1178" s="86"/>
      <c r="P1178" s="224">
        <f>O1178*H1178</f>
        <v>0</v>
      </c>
      <c r="Q1178" s="224">
        <v>1.0000000000000001E-05</v>
      </c>
      <c r="R1178" s="224">
        <f>Q1178*H1178</f>
        <v>3.0000000000000004E-05</v>
      </c>
      <c r="S1178" s="224">
        <v>0</v>
      </c>
      <c r="T1178" s="225">
        <f>S1178*H1178</f>
        <v>0</v>
      </c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R1178" s="226" t="s">
        <v>342</v>
      </c>
      <c r="AT1178" s="226" t="s">
        <v>190</v>
      </c>
      <c r="AU1178" s="226" t="s">
        <v>82</v>
      </c>
      <c r="AY1178" s="19" t="s">
        <v>188</v>
      </c>
      <c r="BE1178" s="227">
        <f>IF(N1178="základní",J1178,0)</f>
        <v>0</v>
      </c>
      <c r="BF1178" s="227">
        <f>IF(N1178="snížená",J1178,0)</f>
        <v>0</v>
      </c>
      <c r="BG1178" s="227">
        <f>IF(N1178="zákl. přenesená",J1178,0)</f>
        <v>0</v>
      </c>
      <c r="BH1178" s="227">
        <f>IF(N1178="sníž. přenesená",J1178,0)</f>
        <v>0</v>
      </c>
      <c r="BI1178" s="227">
        <f>IF(N1178="nulová",J1178,0)</f>
        <v>0</v>
      </c>
      <c r="BJ1178" s="19" t="s">
        <v>80</v>
      </c>
      <c r="BK1178" s="227">
        <f>ROUND(I1178*H1178,2)</f>
        <v>0</v>
      </c>
      <c r="BL1178" s="19" t="s">
        <v>342</v>
      </c>
      <c r="BM1178" s="226" t="s">
        <v>1924</v>
      </c>
    </row>
    <row r="1179" s="2" customFormat="1">
      <c r="A1179" s="40"/>
      <c r="B1179" s="41"/>
      <c r="C1179" s="42"/>
      <c r="D1179" s="228" t="s">
        <v>196</v>
      </c>
      <c r="E1179" s="42"/>
      <c r="F1179" s="229" t="s">
        <v>1925</v>
      </c>
      <c r="G1179" s="42"/>
      <c r="H1179" s="42"/>
      <c r="I1179" s="230"/>
      <c r="J1179" s="42"/>
      <c r="K1179" s="42"/>
      <c r="L1179" s="46"/>
      <c r="M1179" s="231"/>
      <c r="N1179" s="232"/>
      <c r="O1179" s="86"/>
      <c r="P1179" s="86"/>
      <c r="Q1179" s="86"/>
      <c r="R1179" s="86"/>
      <c r="S1179" s="86"/>
      <c r="T1179" s="87"/>
      <c r="U1179" s="40"/>
      <c r="V1179" s="40"/>
      <c r="W1179" s="40"/>
      <c r="X1179" s="40"/>
      <c r="Y1179" s="40"/>
      <c r="Z1179" s="40"/>
      <c r="AA1179" s="40"/>
      <c r="AB1179" s="40"/>
      <c r="AC1179" s="40"/>
      <c r="AD1179" s="40"/>
      <c r="AE1179" s="40"/>
      <c r="AT1179" s="19" t="s">
        <v>196</v>
      </c>
      <c r="AU1179" s="19" t="s">
        <v>82</v>
      </c>
    </row>
    <row r="1180" s="13" customFormat="1">
      <c r="A1180" s="13"/>
      <c r="B1180" s="233"/>
      <c r="C1180" s="234"/>
      <c r="D1180" s="235" t="s">
        <v>198</v>
      </c>
      <c r="E1180" s="236" t="s">
        <v>19</v>
      </c>
      <c r="F1180" s="237" t="s">
        <v>1519</v>
      </c>
      <c r="G1180" s="234"/>
      <c r="H1180" s="236" t="s">
        <v>19</v>
      </c>
      <c r="I1180" s="238"/>
      <c r="J1180" s="234"/>
      <c r="K1180" s="234"/>
      <c r="L1180" s="239"/>
      <c r="M1180" s="240"/>
      <c r="N1180" s="241"/>
      <c r="O1180" s="241"/>
      <c r="P1180" s="241"/>
      <c r="Q1180" s="241"/>
      <c r="R1180" s="241"/>
      <c r="S1180" s="241"/>
      <c r="T1180" s="242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43" t="s">
        <v>198</v>
      </c>
      <c r="AU1180" s="243" t="s">
        <v>82</v>
      </c>
      <c r="AV1180" s="13" t="s">
        <v>80</v>
      </c>
      <c r="AW1180" s="13" t="s">
        <v>35</v>
      </c>
      <c r="AX1180" s="13" t="s">
        <v>73</v>
      </c>
      <c r="AY1180" s="243" t="s">
        <v>188</v>
      </c>
    </row>
    <row r="1181" s="14" customFormat="1">
      <c r="A1181" s="14"/>
      <c r="B1181" s="244"/>
      <c r="C1181" s="245"/>
      <c r="D1181" s="235" t="s">
        <v>198</v>
      </c>
      <c r="E1181" s="246" t="s">
        <v>19</v>
      </c>
      <c r="F1181" s="247" t="s">
        <v>1926</v>
      </c>
      <c r="G1181" s="245"/>
      <c r="H1181" s="248">
        <v>3</v>
      </c>
      <c r="I1181" s="249"/>
      <c r="J1181" s="245"/>
      <c r="K1181" s="245"/>
      <c r="L1181" s="250"/>
      <c r="M1181" s="251"/>
      <c r="N1181" s="252"/>
      <c r="O1181" s="252"/>
      <c r="P1181" s="252"/>
      <c r="Q1181" s="252"/>
      <c r="R1181" s="252"/>
      <c r="S1181" s="252"/>
      <c r="T1181" s="253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T1181" s="254" t="s">
        <v>198</v>
      </c>
      <c r="AU1181" s="254" t="s">
        <v>82</v>
      </c>
      <c r="AV1181" s="14" t="s">
        <v>82</v>
      </c>
      <c r="AW1181" s="14" t="s">
        <v>35</v>
      </c>
      <c r="AX1181" s="14" t="s">
        <v>73</v>
      </c>
      <c r="AY1181" s="254" t="s">
        <v>188</v>
      </c>
    </row>
    <row r="1182" s="15" customFormat="1">
      <c r="A1182" s="15"/>
      <c r="B1182" s="255"/>
      <c r="C1182" s="256"/>
      <c r="D1182" s="235" t="s">
        <v>198</v>
      </c>
      <c r="E1182" s="257" t="s">
        <v>19</v>
      </c>
      <c r="F1182" s="258" t="s">
        <v>229</v>
      </c>
      <c r="G1182" s="256"/>
      <c r="H1182" s="259">
        <v>3</v>
      </c>
      <c r="I1182" s="260"/>
      <c r="J1182" s="256"/>
      <c r="K1182" s="256"/>
      <c r="L1182" s="261"/>
      <c r="M1182" s="262"/>
      <c r="N1182" s="263"/>
      <c r="O1182" s="263"/>
      <c r="P1182" s="263"/>
      <c r="Q1182" s="263"/>
      <c r="R1182" s="263"/>
      <c r="S1182" s="263"/>
      <c r="T1182" s="264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T1182" s="265" t="s">
        <v>198</v>
      </c>
      <c r="AU1182" s="265" t="s">
        <v>82</v>
      </c>
      <c r="AV1182" s="15" t="s">
        <v>135</v>
      </c>
      <c r="AW1182" s="15" t="s">
        <v>35</v>
      </c>
      <c r="AX1182" s="15" t="s">
        <v>80</v>
      </c>
      <c r="AY1182" s="265" t="s">
        <v>188</v>
      </c>
    </row>
    <row r="1183" s="2" customFormat="1" ht="16.5" customHeight="1">
      <c r="A1183" s="40"/>
      <c r="B1183" s="41"/>
      <c r="C1183" s="272" t="s">
        <v>1506</v>
      </c>
      <c r="D1183" s="272" t="s">
        <v>522</v>
      </c>
      <c r="E1183" s="273" t="s">
        <v>1927</v>
      </c>
      <c r="F1183" s="274" t="s">
        <v>1928</v>
      </c>
      <c r="G1183" s="275" t="s">
        <v>442</v>
      </c>
      <c r="H1183" s="276">
        <v>3</v>
      </c>
      <c r="I1183" s="277"/>
      <c r="J1183" s="278">
        <f>ROUND(I1183*H1183,2)</f>
        <v>0</v>
      </c>
      <c r="K1183" s="274" t="s">
        <v>194</v>
      </c>
      <c r="L1183" s="279"/>
      <c r="M1183" s="280" t="s">
        <v>19</v>
      </c>
      <c r="N1183" s="281" t="s">
        <v>44</v>
      </c>
      <c r="O1183" s="86"/>
      <c r="P1183" s="224">
        <f>O1183*H1183</f>
        <v>0</v>
      </c>
      <c r="Q1183" s="224">
        <v>0.0025000000000000001</v>
      </c>
      <c r="R1183" s="224">
        <f>Q1183*H1183</f>
        <v>0.0074999999999999997</v>
      </c>
      <c r="S1183" s="224">
        <v>0</v>
      </c>
      <c r="T1183" s="225">
        <f>S1183*H1183</f>
        <v>0</v>
      </c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R1183" s="226" t="s">
        <v>630</v>
      </c>
      <c r="AT1183" s="226" t="s">
        <v>522</v>
      </c>
      <c r="AU1183" s="226" t="s">
        <v>82</v>
      </c>
      <c r="AY1183" s="19" t="s">
        <v>188</v>
      </c>
      <c r="BE1183" s="227">
        <f>IF(N1183="základní",J1183,0)</f>
        <v>0</v>
      </c>
      <c r="BF1183" s="227">
        <f>IF(N1183="snížená",J1183,0)</f>
        <v>0</v>
      </c>
      <c r="BG1183" s="227">
        <f>IF(N1183="zákl. přenesená",J1183,0)</f>
        <v>0</v>
      </c>
      <c r="BH1183" s="227">
        <f>IF(N1183="sníž. přenesená",J1183,0)</f>
        <v>0</v>
      </c>
      <c r="BI1183" s="227">
        <f>IF(N1183="nulová",J1183,0)</f>
        <v>0</v>
      </c>
      <c r="BJ1183" s="19" t="s">
        <v>80</v>
      </c>
      <c r="BK1183" s="227">
        <f>ROUND(I1183*H1183,2)</f>
        <v>0</v>
      </c>
      <c r="BL1183" s="19" t="s">
        <v>342</v>
      </c>
      <c r="BM1183" s="226" t="s">
        <v>1929</v>
      </c>
    </row>
    <row r="1184" s="13" customFormat="1">
      <c r="A1184" s="13"/>
      <c r="B1184" s="233"/>
      <c r="C1184" s="234"/>
      <c r="D1184" s="235" t="s">
        <v>198</v>
      </c>
      <c r="E1184" s="236" t="s">
        <v>19</v>
      </c>
      <c r="F1184" s="237" t="s">
        <v>1519</v>
      </c>
      <c r="G1184" s="234"/>
      <c r="H1184" s="236" t="s">
        <v>19</v>
      </c>
      <c r="I1184" s="238"/>
      <c r="J1184" s="234"/>
      <c r="K1184" s="234"/>
      <c r="L1184" s="239"/>
      <c r="M1184" s="240"/>
      <c r="N1184" s="241"/>
      <c r="O1184" s="241"/>
      <c r="P1184" s="241"/>
      <c r="Q1184" s="241"/>
      <c r="R1184" s="241"/>
      <c r="S1184" s="241"/>
      <c r="T1184" s="242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43" t="s">
        <v>198</v>
      </c>
      <c r="AU1184" s="243" t="s">
        <v>82</v>
      </c>
      <c r="AV1184" s="13" t="s">
        <v>80</v>
      </c>
      <c r="AW1184" s="13" t="s">
        <v>35</v>
      </c>
      <c r="AX1184" s="13" t="s">
        <v>73</v>
      </c>
      <c r="AY1184" s="243" t="s">
        <v>188</v>
      </c>
    </row>
    <row r="1185" s="14" customFormat="1">
      <c r="A1185" s="14"/>
      <c r="B1185" s="244"/>
      <c r="C1185" s="245"/>
      <c r="D1185" s="235" t="s">
        <v>198</v>
      </c>
      <c r="E1185" s="246" t="s">
        <v>19</v>
      </c>
      <c r="F1185" s="247" t="s">
        <v>1926</v>
      </c>
      <c r="G1185" s="245"/>
      <c r="H1185" s="248">
        <v>3</v>
      </c>
      <c r="I1185" s="249"/>
      <c r="J1185" s="245"/>
      <c r="K1185" s="245"/>
      <c r="L1185" s="250"/>
      <c r="M1185" s="251"/>
      <c r="N1185" s="252"/>
      <c r="O1185" s="252"/>
      <c r="P1185" s="252"/>
      <c r="Q1185" s="252"/>
      <c r="R1185" s="252"/>
      <c r="S1185" s="252"/>
      <c r="T1185" s="253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54" t="s">
        <v>198</v>
      </c>
      <c r="AU1185" s="254" t="s">
        <v>82</v>
      </c>
      <c r="AV1185" s="14" t="s">
        <v>82</v>
      </c>
      <c r="AW1185" s="14" t="s">
        <v>35</v>
      </c>
      <c r="AX1185" s="14" t="s">
        <v>73</v>
      </c>
      <c r="AY1185" s="254" t="s">
        <v>188</v>
      </c>
    </row>
    <row r="1186" s="15" customFormat="1">
      <c r="A1186" s="15"/>
      <c r="B1186" s="255"/>
      <c r="C1186" s="256"/>
      <c r="D1186" s="235" t="s">
        <v>198</v>
      </c>
      <c r="E1186" s="257" t="s">
        <v>19</v>
      </c>
      <c r="F1186" s="258" t="s">
        <v>229</v>
      </c>
      <c r="G1186" s="256"/>
      <c r="H1186" s="259">
        <v>3</v>
      </c>
      <c r="I1186" s="260"/>
      <c r="J1186" s="256"/>
      <c r="K1186" s="256"/>
      <c r="L1186" s="261"/>
      <c r="M1186" s="262"/>
      <c r="N1186" s="263"/>
      <c r="O1186" s="263"/>
      <c r="P1186" s="263"/>
      <c r="Q1186" s="263"/>
      <c r="R1186" s="263"/>
      <c r="S1186" s="263"/>
      <c r="T1186" s="264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T1186" s="265" t="s">
        <v>198</v>
      </c>
      <c r="AU1186" s="265" t="s">
        <v>82</v>
      </c>
      <c r="AV1186" s="15" t="s">
        <v>135</v>
      </c>
      <c r="AW1186" s="15" t="s">
        <v>35</v>
      </c>
      <c r="AX1186" s="15" t="s">
        <v>80</v>
      </c>
      <c r="AY1186" s="265" t="s">
        <v>188</v>
      </c>
    </row>
    <row r="1187" s="2" customFormat="1" ht="24.15" customHeight="1">
      <c r="A1187" s="40"/>
      <c r="B1187" s="41"/>
      <c r="C1187" s="215" t="s">
        <v>1511</v>
      </c>
      <c r="D1187" s="215" t="s">
        <v>190</v>
      </c>
      <c r="E1187" s="216" t="s">
        <v>1930</v>
      </c>
      <c r="F1187" s="217" t="s">
        <v>1931</v>
      </c>
      <c r="G1187" s="218" t="s">
        <v>442</v>
      </c>
      <c r="H1187" s="219">
        <v>2</v>
      </c>
      <c r="I1187" s="220"/>
      <c r="J1187" s="221">
        <f>ROUND(I1187*H1187,2)</f>
        <v>0</v>
      </c>
      <c r="K1187" s="217" t="s">
        <v>194</v>
      </c>
      <c r="L1187" s="46"/>
      <c r="M1187" s="222" t="s">
        <v>19</v>
      </c>
      <c r="N1187" s="223" t="s">
        <v>44</v>
      </c>
      <c r="O1187" s="86"/>
      <c r="P1187" s="224">
        <f>O1187*H1187</f>
        <v>0</v>
      </c>
      <c r="Q1187" s="224">
        <v>1.0000000000000001E-05</v>
      </c>
      <c r="R1187" s="224">
        <f>Q1187*H1187</f>
        <v>2.0000000000000002E-05</v>
      </c>
      <c r="S1187" s="224">
        <v>0</v>
      </c>
      <c r="T1187" s="225">
        <f>S1187*H1187</f>
        <v>0</v>
      </c>
      <c r="U1187" s="40"/>
      <c r="V1187" s="40"/>
      <c r="W1187" s="40"/>
      <c r="X1187" s="40"/>
      <c r="Y1187" s="40"/>
      <c r="Z1187" s="40"/>
      <c r="AA1187" s="40"/>
      <c r="AB1187" s="40"/>
      <c r="AC1187" s="40"/>
      <c r="AD1187" s="40"/>
      <c r="AE1187" s="40"/>
      <c r="AR1187" s="226" t="s">
        <v>342</v>
      </c>
      <c r="AT1187" s="226" t="s">
        <v>190</v>
      </c>
      <c r="AU1187" s="226" t="s">
        <v>82</v>
      </c>
      <c r="AY1187" s="19" t="s">
        <v>188</v>
      </c>
      <c r="BE1187" s="227">
        <f>IF(N1187="základní",J1187,0)</f>
        <v>0</v>
      </c>
      <c r="BF1187" s="227">
        <f>IF(N1187="snížená",J1187,0)</f>
        <v>0</v>
      </c>
      <c r="BG1187" s="227">
        <f>IF(N1187="zákl. přenesená",J1187,0)</f>
        <v>0</v>
      </c>
      <c r="BH1187" s="227">
        <f>IF(N1187="sníž. přenesená",J1187,0)</f>
        <v>0</v>
      </c>
      <c r="BI1187" s="227">
        <f>IF(N1187="nulová",J1187,0)</f>
        <v>0</v>
      </c>
      <c r="BJ1187" s="19" t="s">
        <v>80</v>
      </c>
      <c r="BK1187" s="227">
        <f>ROUND(I1187*H1187,2)</f>
        <v>0</v>
      </c>
      <c r="BL1187" s="19" t="s">
        <v>342</v>
      </c>
      <c r="BM1187" s="226" t="s">
        <v>1932</v>
      </c>
    </row>
    <row r="1188" s="2" customFormat="1">
      <c r="A1188" s="40"/>
      <c r="B1188" s="41"/>
      <c r="C1188" s="42"/>
      <c r="D1188" s="228" t="s">
        <v>196</v>
      </c>
      <c r="E1188" s="42"/>
      <c r="F1188" s="229" t="s">
        <v>1933</v>
      </c>
      <c r="G1188" s="42"/>
      <c r="H1188" s="42"/>
      <c r="I1188" s="230"/>
      <c r="J1188" s="42"/>
      <c r="K1188" s="42"/>
      <c r="L1188" s="46"/>
      <c r="M1188" s="231"/>
      <c r="N1188" s="232"/>
      <c r="O1188" s="86"/>
      <c r="P1188" s="86"/>
      <c r="Q1188" s="86"/>
      <c r="R1188" s="86"/>
      <c r="S1188" s="86"/>
      <c r="T1188" s="87"/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40"/>
      <c r="AE1188" s="40"/>
      <c r="AT1188" s="19" t="s">
        <v>196</v>
      </c>
      <c r="AU1188" s="19" t="s">
        <v>82</v>
      </c>
    </row>
    <row r="1189" s="13" customFormat="1">
      <c r="A1189" s="13"/>
      <c r="B1189" s="233"/>
      <c r="C1189" s="234"/>
      <c r="D1189" s="235" t="s">
        <v>198</v>
      </c>
      <c r="E1189" s="236" t="s">
        <v>19</v>
      </c>
      <c r="F1189" s="237" t="s">
        <v>1519</v>
      </c>
      <c r="G1189" s="234"/>
      <c r="H1189" s="236" t="s">
        <v>19</v>
      </c>
      <c r="I1189" s="238"/>
      <c r="J1189" s="234"/>
      <c r="K1189" s="234"/>
      <c r="L1189" s="239"/>
      <c r="M1189" s="240"/>
      <c r="N1189" s="241"/>
      <c r="O1189" s="241"/>
      <c r="P1189" s="241"/>
      <c r="Q1189" s="241"/>
      <c r="R1189" s="241"/>
      <c r="S1189" s="241"/>
      <c r="T1189" s="242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3" t="s">
        <v>198</v>
      </c>
      <c r="AU1189" s="243" t="s">
        <v>82</v>
      </c>
      <c r="AV1189" s="13" t="s">
        <v>80</v>
      </c>
      <c r="AW1189" s="13" t="s">
        <v>35</v>
      </c>
      <c r="AX1189" s="13" t="s">
        <v>73</v>
      </c>
      <c r="AY1189" s="243" t="s">
        <v>188</v>
      </c>
    </row>
    <row r="1190" s="14" customFormat="1">
      <c r="A1190" s="14"/>
      <c r="B1190" s="244"/>
      <c r="C1190" s="245"/>
      <c r="D1190" s="235" t="s">
        <v>198</v>
      </c>
      <c r="E1190" s="246" t="s">
        <v>19</v>
      </c>
      <c r="F1190" s="247" t="s">
        <v>1773</v>
      </c>
      <c r="G1190" s="245"/>
      <c r="H1190" s="248">
        <v>2</v>
      </c>
      <c r="I1190" s="249"/>
      <c r="J1190" s="245"/>
      <c r="K1190" s="245"/>
      <c r="L1190" s="250"/>
      <c r="M1190" s="251"/>
      <c r="N1190" s="252"/>
      <c r="O1190" s="252"/>
      <c r="P1190" s="252"/>
      <c r="Q1190" s="252"/>
      <c r="R1190" s="252"/>
      <c r="S1190" s="252"/>
      <c r="T1190" s="253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54" t="s">
        <v>198</v>
      </c>
      <c r="AU1190" s="254" t="s">
        <v>82</v>
      </c>
      <c r="AV1190" s="14" t="s">
        <v>82</v>
      </c>
      <c r="AW1190" s="14" t="s">
        <v>35</v>
      </c>
      <c r="AX1190" s="14" t="s">
        <v>73</v>
      </c>
      <c r="AY1190" s="254" t="s">
        <v>188</v>
      </c>
    </row>
    <row r="1191" s="15" customFormat="1">
      <c r="A1191" s="15"/>
      <c r="B1191" s="255"/>
      <c r="C1191" s="256"/>
      <c r="D1191" s="235" t="s">
        <v>198</v>
      </c>
      <c r="E1191" s="257" t="s">
        <v>19</v>
      </c>
      <c r="F1191" s="258" t="s">
        <v>229</v>
      </c>
      <c r="G1191" s="256"/>
      <c r="H1191" s="259">
        <v>2</v>
      </c>
      <c r="I1191" s="260"/>
      <c r="J1191" s="256"/>
      <c r="K1191" s="256"/>
      <c r="L1191" s="261"/>
      <c r="M1191" s="262"/>
      <c r="N1191" s="263"/>
      <c r="O1191" s="263"/>
      <c r="P1191" s="263"/>
      <c r="Q1191" s="263"/>
      <c r="R1191" s="263"/>
      <c r="S1191" s="263"/>
      <c r="T1191" s="264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T1191" s="265" t="s">
        <v>198</v>
      </c>
      <c r="AU1191" s="265" t="s">
        <v>82</v>
      </c>
      <c r="AV1191" s="15" t="s">
        <v>135</v>
      </c>
      <c r="AW1191" s="15" t="s">
        <v>35</v>
      </c>
      <c r="AX1191" s="15" t="s">
        <v>80</v>
      </c>
      <c r="AY1191" s="265" t="s">
        <v>188</v>
      </c>
    </row>
    <row r="1192" s="2" customFormat="1" ht="16.5" customHeight="1">
      <c r="A1192" s="40"/>
      <c r="B1192" s="41"/>
      <c r="C1192" s="272" t="s">
        <v>1934</v>
      </c>
      <c r="D1192" s="272" t="s">
        <v>522</v>
      </c>
      <c r="E1192" s="273" t="s">
        <v>1935</v>
      </c>
      <c r="F1192" s="274" t="s">
        <v>1936</v>
      </c>
      <c r="G1192" s="275" t="s">
        <v>442</v>
      </c>
      <c r="H1192" s="276">
        <v>2</v>
      </c>
      <c r="I1192" s="277"/>
      <c r="J1192" s="278">
        <f>ROUND(I1192*H1192,2)</f>
        <v>0</v>
      </c>
      <c r="K1192" s="274" t="s">
        <v>194</v>
      </c>
      <c r="L1192" s="279"/>
      <c r="M1192" s="280" t="s">
        <v>19</v>
      </c>
      <c r="N1192" s="281" t="s">
        <v>44</v>
      </c>
      <c r="O1192" s="86"/>
      <c r="P1192" s="224">
        <f>O1192*H1192</f>
        <v>0</v>
      </c>
      <c r="Q1192" s="224">
        <v>0.0025000000000000001</v>
      </c>
      <c r="R1192" s="224">
        <f>Q1192*H1192</f>
        <v>0.0050000000000000001</v>
      </c>
      <c r="S1192" s="224">
        <v>0</v>
      </c>
      <c r="T1192" s="225">
        <f>S1192*H1192</f>
        <v>0</v>
      </c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R1192" s="226" t="s">
        <v>630</v>
      </c>
      <c r="AT1192" s="226" t="s">
        <v>522</v>
      </c>
      <c r="AU1192" s="226" t="s">
        <v>82</v>
      </c>
      <c r="AY1192" s="19" t="s">
        <v>188</v>
      </c>
      <c r="BE1192" s="227">
        <f>IF(N1192="základní",J1192,0)</f>
        <v>0</v>
      </c>
      <c r="BF1192" s="227">
        <f>IF(N1192="snížená",J1192,0)</f>
        <v>0</v>
      </c>
      <c r="BG1192" s="227">
        <f>IF(N1192="zákl. přenesená",J1192,0)</f>
        <v>0</v>
      </c>
      <c r="BH1192" s="227">
        <f>IF(N1192="sníž. přenesená",J1192,0)</f>
        <v>0</v>
      </c>
      <c r="BI1192" s="227">
        <f>IF(N1192="nulová",J1192,0)</f>
        <v>0</v>
      </c>
      <c r="BJ1192" s="19" t="s">
        <v>80</v>
      </c>
      <c r="BK1192" s="227">
        <f>ROUND(I1192*H1192,2)</f>
        <v>0</v>
      </c>
      <c r="BL1192" s="19" t="s">
        <v>342</v>
      </c>
      <c r="BM1192" s="226" t="s">
        <v>1937</v>
      </c>
    </row>
    <row r="1193" s="13" customFormat="1">
      <c r="A1193" s="13"/>
      <c r="B1193" s="233"/>
      <c r="C1193" s="234"/>
      <c r="D1193" s="235" t="s">
        <v>198</v>
      </c>
      <c r="E1193" s="236" t="s">
        <v>19</v>
      </c>
      <c r="F1193" s="237" t="s">
        <v>1519</v>
      </c>
      <c r="G1193" s="234"/>
      <c r="H1193" s="236" t="s">
        <v>19</v>
      </c>
      <c r="I1193" s="238"/>
      <c r="J1193" s="234"/>
      <c r="K1193" s="234"/>
      <c r="L1193" s="239"/>
      <c r="M1193" s="240"/>
      <c r="N1193" s="241"/>
      <c r="O1193" s="241"/>
      <c r="P1193" s="241"/>
      <c r="Q1193" s="241"/>
      <c r="R1193" s="241"/>
      <c r="S1193" s="241"/>
      <c r="T1193" s="242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43" t="s">
        <v>198</v>
      </c>
      <c r="AU1193" s="243" t="s">
        <v>82</v>
      </c>
      <c r="AV1193" s="13" t="s">
        <v>80</v>
      </c>
      <c r="AW1193" s="13" t="s">
        <v>35</v>
      </c>
      <c r="AX1193" s="13" t="s">
        <v>73</v>
      </c>
      <c r="AY1193" s="243" t="s">
        <v>188</v>
      </c>
    </row>
    <row r="1194" s="14" customFormat="1">
      <c r="A1194" s="14"/>
      <c r="B1194" s="244"/>
      <c r="C1194" s="245"/>
      <c r="D1194" s="235" t="s">
        <v>198</v>
      </c>
      <c r="E1194" s="246" t="s">
        <v>19</v>
      </c>
      <c r="F1194" s="247" t="s">
        <v>1773</v>
      </c>
      <c r="G1194" s="245"/>
      <c r="H1194" s="248">
        <v>2</v>
      </c>
      <c r="I1194" s="249"/>
      <c r="J1194" s="245"/>
      <c r="K1194" s="245"/>
      <c r="L1194" s="250"/>
      <c r="M1194" s="251"/>
      <c r="N1194" s="252"/>
      <c r="O1194" s="252"/>
      <c r="P1194" s="252"/>
      <c r="Q1194" s="252"/>
      <c r="R1194" s="252"/>
      <c r="S1194" s="252"/>
      <c r="T1194" s="253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54" t="s">
        <v>198</v>
      </c>
      <c r="AU1194" s="254" t="s">
        <v>82</v>
      </c>
      <c r="AV1194" s="14" t="s">
        <v>82</v>
      </c>
      <c r="AW1194" s="14" t="s">
        <v>35</v>
      </c>
      <c r="AX1194" s="14" t="s">
        <v>73</v>
      </c>
      <c r="AY1194" s="254" t="s">
        <v>188</v>
      </c>
    </row>
    <row r="1195" s="15" customFormat="1">
      <c r="A1195" s="15"/>
      <c r="B1195" s="255"/>
      <c r="C1195" s="256"/>
      <c r="D1195" s="235" t="s">
        <v>198</v>
      </c>
      <c r="E1195" s="257" t="s">
        <v>19</v>
      </c>
      <c r="F1195" s="258" t="s">
        <v>229</v>
      </c>
      <c r="G1195" s="256"/>
      <c r="H1195" s="259">
        <v>2</v>
      </c>
      <c r="I1195" s="260"/>
      <c r="J1195" s="256"/>
      <c r="K1195" s="256"/>
      <c r="L1195" s="261"/>
      <c r="M1195" s="262"/>
      <c r="N1195" s="263"/>
      <c r="O1195" s="263"/>
      <c r="P1195" s="263"/>
      <c r="Q1195" s="263"/>
      <c r="R1195" s="263"/>
      <c r="S1195" s="263"/>
      <c r="T1195" s="264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T1195" s="265" t="s">
        <v>198</v>
      </c>
      <c r="AU1195" s="265" t="s">
        <v>82</v>
      </c>
      <c r="AV1195" s="15" t="s">
        <v>135</v>
      </c>
      <c r="AW1195" s="15" t="s">
        <v>35</v>
      </c>
      <c r="AX1195" s="15" t="s">
        <v>80</v>
      </c>
      <c r="AY1195" s="265" t="s">
        <v>188</v>
      </c>
    </row>
    <row r="1196" s="2" customFormat="1" ht="16.5" customHeight="1">
      <c r="A1196" s="40"/>
      <c r="B1196" s="41"/>
      <c r="C1196" s="215" t="s">
        <v>1938</v>
      </c>
      <c r="D1196" s="215" t="s">
        <v>190</v>
      </c>
      <c r="E1196" s="216" t="s">
        <v>1939</v>
      </c>
      <c r="F1196" s="217" t="s">
        <v>1940</v>
      </c>
      <c r="G1196" s="218" t="s">
        <v>243</v>
      </c>
      <c r="H1196" s="219">
        <v>5.9870000000000001</v>
      </c>
      <c r="I1196" s="220"/>
      <c r="J1196" s="221">
        <f>ROUND(I1196*H1196,2)</f>
        <v>0</v>
      </c>
      <c r="K1196" s="217" t="s">
        <v>194</v>
      </c>
      <c r="L1196" s="46"/>
      <c r="M1196" s="222" t="s">
        <v>19</v>
      </c>
      <c r="N1196" s="223" t="s">
        <v>44</v>
      </c>
      <c r="O1196" s="86"/>
      <c r="P1196" s="224">
        <f>O1196*H1196</f>
        <v>0</v>
      </c>
      <c r="Q1196" s="224">
        <v>0.020119999999999999</v>
      </c>
      <c r="R1196" s="224">
        <f>Q1196*H1196</f>
        <v>0.12045844</v>
      </c>
      <c r="S1196" s="224">
        <v>0</v>
      </c>
      <c r="T1196" s="225">
        <f>S1196*H1196</f>
        <v>0</v>
      </c>
      <c r="U1196" s="40"/>
      <c r="V1196" s="40"/>
      <c r="W1196" s="40"/>
      <c r="X1196" s="40"/>
      <c r="Y1196" s="40"/>
      <c r="Z1196" s="40"/>
      <c r="AA1196" s="40"/>
      <c r="AB1196" s="40"/>
      <c r="AC1196" s="40"/>
      <c r="AD1196" s="40"/>
      <c r="AE1196" s="40"/>
      <c r="AR1196" s="226" t="s">
        <v>342</v>
      </c>
      <c r="AT1196" s="226" t="s">
        <v>190</v>
      </c>
      <c r="AU1196" s="226" t="s">
        <v>82</v>
      </c>
      <c r="AY1196" s="19" t="s">
        <v>188</v>
      </c>
      <c r="BE1196" s="227">
        <f>IF(N1196="základní",J1196,0)</f>
        <v>0</v>
      </c>
      <c r="BF1196" s="227">
        <f>IF(N1196="snížená",J1196,0)</f>
        <v>0</v>
      </c>
      <c r="BG1196" s="227">
        <f>IF(N1196="zákl. přenesená",J1196,0)</f>
        <v>0</v>
      </c>
      <c r="BH1196" s="227">
        <f>IF(N1196="sníž. přenesená",J1196,0)</f>
        <v>0</v>
      </c>
      <c r="BI1196" s="227">
        <f>IF(N1196="nulová",J1196,0)</f>
        <v>0</v>
      </c>
      <c r="BJ1196" s="19" t="s">
        <v>80</v>
      </c>
      <c r="BK1196" s="227">
        <f>ROUND(I1196*H1196,2)</f>
        <v>0</v>
      </c>
      <c r="BL1196" s="19" t="s">
        <v>342</v>
      </c>
      <c r="BM1196" s="226" t="s">
        <v>1941</v>
      </c>
    </row>
    <row r="1197" s="2" customFormat="1">
      <c r="A1197" s="40"/>
      <c r="B1197" s="41"/>
      <c r="C1197" s="42"/>
      <c r="D1197" s="228" t="s">
        <v>196</v>
      </c>
      <c r="E1197" s="42"/>
      <c r="F1197" s="229" t="s">
        <v>1942</v>
      </c>
      <c r="G1197" s="42"/>
      <c r="H1197" s="42"/>
      <c r="I1197" s="230"/>
      <c r="J1197" s="42"/>
      <c r="K1197" s="42"/>
      <c r="L1197" s="46"/>
      <c r="M1197" s="231"/>
      <c r="N1197" s="232"/>
      <c r="O1197" s="86"/>
      <c r="P1197" s="86"/>
      <c r="Q1197" s="86"/>
      <c r="R1197" s="86"/>
      <c r="S1197" s="86"/>
      <c r="T1197" s="87"/>
      <c r="U1197" s="40"/>
      <c r="V1197" s="40"/>
      <c r="W1197" s="40"/>
      <c r="X1197" s="40"/>
      <c r="Y1197" s="40"/>
      <c r="Z1197" s="40"/>
      <c r="AA1197" s="40"/>
      <c r="AB1197" s="40"/>
      <c r="AC1197" s="40"/>
      <c r="AD1197" s="40"/>
      <c r="AE1197" s="40"/>
      <c r="AT1197" s="19" t="s">
        <v>196</v>
      </c>
      <c r="AU1197" s="19" t="s">
        <v>82</v>
      </c>
    </row>
    <row r="1198" s="13" customFormat="1">
      <c r="A1198" s="13"/>
      <c r="B1198" s="233"/>
      <c r="C1198" s="234"/>
      <c r="D1198" s="235" t="s">
        <v>198</v>
      </c>
      <c r="E1198" s="236" t="s">
        <v>19</v>
      </c>
      <c r="F1198" s="237" t="s">
        <v>1342</v>
      </c>
      <c r="G1198" s="234"/>
      <c r="H1198" s="236" t="s">
        <v>19</v>
      </c>
      <c r="I1198" s="238"/>
      <c r="J1198" s="234"/>
      <c r="K1198" s="234"/>
      <c r="L1198" s="239"/>
      <c r="M1198" s="240"/>
      <c r="N1198" s="241"/>
      <c r="O1198" s="241"/>
      <c r="P1198" s="241"/>
      <c r="Q1198" s="241"/>
      <c r="R1198" s="241"/>
      <c r="S1198" s="241"/>
      <c r="T1198" s="242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43" t="s">
        <v>198</v>
      </c>
      <c r="AU1198" s="243" t="s">
        <v>82</v>
      </c>
      <c r="AV1198" s="13" t="s">
        <v>80</v>
      </c>
      <c r="AW1198" s="13" t="s">
        <v>35</v>
      </c>
      <c r="AX1198" s="13" t="s">
        <v>73</v>
      </c>
      <c r="AY1198" s="243" t="s">
        <v>188</v>
      </c>
    </row>
    <row r="1199" s="13" customFormat="1">
      <c r="A1199" s="13"/>
      <c r="B1199" s="233"/>
      <c r="C1199" s="234"/>
      <c r="D1199" s="235" t="s">
        <v>198</v>
      </c>
      <c r="E1199" s="236" t="s">
        <v>19</v>
      </c>
      <c r="F1199" s="237" t="s">
        <v>1943</v>
      </c>
      <c r="G1199" s="234"/>
      <c r="H1199" s="236" t="s">
        <v>19</v>
      </c>
      <c r="I1199" s="238"/>
      <c r="J1199" s="234"/>
      <c r="K1199" s="234"/>
      <c r="L1199" s="239"/>
      <c r="M1199" s="240"/>
      <c r="N1199" s="241"/>
      <c r="O1199" s="241"/>
      <c r="P1199" s="241"/>
      <c r="Q1199" s="241"/>
      <c r="R1199" s="241"/>
      <c r="S1199" s="241"/>
      <c r="T1199" s="242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43" t="s">
        <v>198</v>
      </c>
      <c r="AU1199" s="243" t="s">
        <v>82</v>
      </c>
      <c r="AV1199" s="13" t="s">
        <v>80</v>
      </c>
      <c r="AW1199" s="13" t="s">
        <v>35</v>
      </c>
      <c r="AX1199" s="13" t="s">
        <v>73</v>
      </c>
      <c r="AY1199" s="243" t="s">
        <v>188</v>
      </c>
    </row>
    <row r="1200" s="14" customFormat="1">
      <c r="A1200" s="14"/>
      <c r="B1200" s="244"/>
      <c r="C1200" s="245"/>
      <c r="D1200" s="235" t="s">
        <v>198</v>
      </c>
      <c r="E1200" s="246" t="s">
        <v>19</v>
      </c>
      <c r="F1200" s="247" t="s">
        <v>1944</v>
      </c>
      <c r="G1200" s="245"/>
      <c r="H1200" s="248">
        <v>3.3010000000000002</v>
      </c>
      <c r="I1200" s="249"/>
      <c r="J1200" s="245"/>
      <c r="K1200" s="245"/>
      <c r="L1200" s="250"/>
      <c r="M1200" s="251"/>
      <c r="N1200" s="252"/>
      <c r="O1200" s="252"/>
      <c r="P1200" s="252"/>
      <c r="Q1200" s="252"/>
      <c r="R1200" s="252"/>
      <c r="S1200" s="252"/>
      <c r="T1200" s="253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54" t="s">
        <v>198</v>
      </c>
      <c r="AU1200" s="254" t="s">
        <v>82</v>
      </c>
      <c r="AV1200" s="14" t="s">
        <v>82</v>
      </c>
      <c r="AW1200" s="14" t="s">
        <v>35</v>
      </c>
      <c r="AX1200" s="14" t="s">
        <v>73</v>
      </c>
      <c r="AY1200" s="254" t="s">
        <v>188</v>
      </c>
    </row>
    <row r="1201" s="14" customFormat="1">
      <c r="A1201" s="14"/>
      <c r="B1201" s="244"/>
      <c r="C1201" s="245"/>
      <c r="D1201" s="235" t="s">
        <v>198</v>
      </c>
      <c r="E1201" s="246" t="s">
        <v>19</v>
      </c>
      <c r="F1201" s="247" t="s">
        <v>1945</v>
      </c>
      <c r="G1201" s="245"/>
      <c r="H1201" s="248">
        <v>-1.1819999999999999</v>
      </c>
      <c r="I1201" s="249"/>
      <c r="J1201" s="245"/>
      <c r="K1201" s="245"/>
      <c r="L1201" s="250"/>
      <c r="M1201" s="251"/>
      <c r="N1201" s="252"/>
      <c r="O1201" s="252"/>
      <c r="P1201" s="252"/>
      <c r="Q1201" s="252"/>
      <c r="R1201" s="252"/>
      <c r="S1201" s="252"/>
      <c r="T1201" s="253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54" t="s">
        <v>198</v>
      </c>
      <c r="AU1201" s="254" t="s">
        <v>82</v>
      </c>
      <c r="AV1201" s="14" t="s">
        <v>82</v>
      </c>
      <c r="AW1201" s="14" t="s">
        <v>35</v>
      </c>
      <c r="AX1201" s="14" t="s">
        <v>73</v>
      </c>
      <c r="AY1201" s="254" t="s">
        <v>188</v>
      </c>
    </row>
    <row r="1202" s="13" customFormat="1">
      <c r="A1202" s="13"/>
      <c r="B1202" s="233"/>
      <c r="C1202" s="234"/>
      <c r="D1202" s="235" t="s">
        <v>198</v>
      </c>
      <c r="E1202" s="236" t="s">
        <v>19</v>
      </c>
      <c r="F1202" s="237" t="s">
        <v>1946</v>
      </c>
      <c r="G1202" s="234"/>
      <c r="H1202" s="236" t="s">
        <v>19</v>
      </c>
      <c r="I1202" s="238"/>
      <c r="J1202" s="234"/>
      <c r="K1202" s="234"/>
      <c r="L1202" s="239"/>
      <c r="M1202" s="240"/>
      <c r="N1202" s="241"/>
      <c r="O1202" s="241"/>
      <c r="P1202" s="241"/>
      <c r="Q1202" s="241"/>
      <c r="R1202" s="241"/>
      <c r="S1202" s="241"/>
      <c r="T1202" s="242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43" t="s">
        <v>198</v>
      </c>
      <c r="AU1202" s="243" t="s">
        <v>82</v>
      </c>
      <c r="AV1202" s="13" t="s">
        <v>80</v>
      </c>
      <c r="AW1202" s="13" t="s">
        <v>35</v>
      </c>
      <c r="AX1202" s="13" t="s">
        <v>73</v>
      </c>
      <c r="AY1202" s="243" t="s">
        <v>188</v>
      </c>
    </row>
    <row r="1203" s="14" customFormat="1">
      <c r="A1203" s="14"/>
      <c r="B1203" s="244"/>
      <c r="C1203" s="245"/>
      <c r="D1203" s="235" t="s">
        <v>198</v>
      </c>
      <c r="E1203" s="246" t="s">
        <v>19</v>
      </c>
      <c r="F1203" s="247" t="s">
        <v>1947</v>
      </c>
      <c r="G1203" s="245"/>
      <c r="H1203" s="248">
        <v>2.46</v>
      </c>
      <c r="I1203" s="249"/>
      <c r="J1203" s="245"/>
      <c r="K1203" s="245"/>
      <c r="L1203" s="250"/>
      <c r="M1203" s="251"/>
      <c r="N1203" s="252"/>
      <c r="O1203" s="252"/>
      <c r="P1203" s="252"/>
      <c r="Q1203" s="252"/>
      <c r="R1203" s="252"/>
      <c r="S1203" s="252"/>
      <c r="T1203" s="253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54" t="s">
        <v>198</v>
      </c>
      <c r="AU1203" s="254" t="s">
        <v>82</v>
      </c>
      <c r="AV1203" s="14" t="s">
        <v>82</v>
      </c>
      <c r="AW1203" s="14" t="s">
        <v>35</v>
      </c>
      <c r="AX1203" s="14" t="s">
        <v>73</v>
      </c>
      <c r="AY1203" s="254" t="s">
        <v>188</v>
      </c>
    </row>
    <row r="1204" s="14" customFormat="1">
      <c r="A1204" s="14"/>
      <c r="B1204" s="244"/>
      <c r="C1204" s="245"/>
      <c r="D1204" s="235" t="s">
        <v>198</v>
      </c>
      <c r="E1204" s="246" t="s">
        <v>19</v>
      </c>
      <c r="F1204" s="247" t="s">
        <v>1948</v>
      </c>
      <c r="G1204" s="245"/>
      <c r="H1204" s="248">
        <v>3.7719999999999998</v>
      </c>
      <c r="I1204" s="249"/>
      <c r="J1204" s="245"/>
      <c r="K1204" s="245"/>
      <c r="L1204" s="250"/>
      <c r="M1204" s="251"/>
      <c r="N1204" s="252"/>
      <c r="O1204" s="252"/>
      <c r="P1204" s="252"/>
      <c r="Q1204" s="252"/>
      <c r="R1204" s="252"/>
      <c r="S1204" s="252"/>
      <c r="T1204" s="253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54" t="s">
        <v>198</v>
      </c>
      <c r="AU1204" s="254" t="s">
        <v>82</v>
      </c>
      <c r="AV1204" s="14" t="s">
        <v>82</v>
      </c>
      <c r="AW1204" s="14" t="s">
        <v>35</v>
      </c>
      <c r="AX1204" s="14" t="s">
        <v>73</v>
      </c>
      <c r="AY1204" s="254" t="s">
        <v>188</v>
      </c>
    </row>
    <row r="1205" s="14" customFormat="1">
      <c r="A1205" s="14"/>
      <c r="B1205" s="244"/>
      <c r="C1205" s="245"/>
      <c r="D1205" s="235" t="s">
        <v>198</v>
      </c>
      <c r="E1205" s="246" t="s">
        <v>19</v>
      </c>
      <c r="F1205" s="247" t="s">
        <v>1949</v>
      </c>
      <c r="G1205" s="245"/>
      <c r="H1205" s="248">
        <v>-2.3639999999999999</v>
      </c>
      <c r="I1205" s="249"/>
      <c r="J1205" s="245"/>
      <c r="K1205" s="245"/>
      <c r="L1205" s="250"/>
      <c r="M1205" s="251"/>
      <c r="N1205" s="252"/>
      <c r="O1205" s="252"/>
      <c r="P1205" s="252"/>
      <c r="Q1205" s="252"/>
      <c r="R1205" s="252"/>
      <c r="S1205" s="252"/>
      <c r="T1205" s="253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T1205" s="254" t="s">
        <v>198</v>
      </c>
      <c r="AU1205" s="254" t="s">
        <v>82</v>
      </c>
      <c r="AV1205" s="14" t="s">
        <v>82</v>
      </c>
      <c r="AW1205" s="14" t="s">
        <v>35</v>
      </c>
      <c r="AX1205" s="14" t="s">
        <v>73</v>
      </c>
      <c r="AY1205" s="254" t="s">
        <v>188</v>
      </c>
    </row>
    <row r="1206" s="15" customFormat="1">
      <c r="A1206" s="15"/>
      <c r="B1206" s="255"/>
      <c r="C1206" s="256"/>
      <c r="D1206" s="235" t="s">
        <v>198</v>
      </c>
      <c r="E1206" s="257" t="s">
        <v>19</v>
      </c>
      <c r="F1206" s="258" t="s">
        <v>229</v>
      </c>
      <c r="G1206" s="256"/>
      <c r="H1206" s="259">
        <v>5.987000000000001</v>
      </c>
      <c r="I1206" s="260"/>
      <c r="J1206" s="256"/>
      <c r="K1206" s="256"/>
      <c r="L1206" s="261"/>
      <c r="M1206" s="262"/>
      <c r="N1206" s="263"/>
      <c r="O1206" s="263"/>
      <c r="P1206" s="263"/>
      <c r="Q1206" s="263"/>
      <c r="R1206" s="263"/>
      <c r="S1206" s="263"/>
      <c r="T1206" s="264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T1206" s="265" t="s">
        <v>198</v>
      </c>
      <c r="AU1206" s="265" t="s">
        <v>82</v>
      </c>
      <c r="AV1206" s="15" t="s">
        <v>135</v>
      </c>
      <c r="AW1206" s="15" t="s">
        <v>35</v>
      </c>
      <c r="AX1206" s="15" t="s">
        <v>80</v>
      </c>
      <c r="AY1206" s="265" t="s">
        <v>188</v>
      </c>
    </row>
    <row r="1207" s="2" customFormat="1" ht="24.15" customHeight="1">
      <c r="A1207" s="40"/>
      <c r="B1207" s="41"/>
      <c r="C1207" s="215" t="s">
        <v>1950</v>
      </c>
      <c r="D1207" s="215" t="s">
        <v>190</v>
      </c>
      <c r="E1207" s="216" t="s">
        <v>1951</v>
      </c>
      <c r="F1207" s="217" t="s">
        <v>1952</v>
      </c>
      <c r="G1207" s="218" t="s">
        <v>442</v>
      </c>
      <c r="H1207" s="219">
        <v>3</v>
      </c>
      <c r="I1207" s="220"/>
      <c r="J1207" s="221">
        <f>ROUND(I1207*H1207,2)</f>
        <v>0</v>
      </c>
      <c r="K1207" s="217" t="s">
        <v>194</v>
      </c>
      <c r="L1207" s="46"/>
      <c r="M1207" s="222" t="s">
        <v>19</v>
      </c>
      <c r="N1207" s="223" t="s">
        <v>44</v>
      </c>
      <c r="O1207" s="86"/>
      <c r="P1207" s="224">
        <f>O1207*H1207</f>
        <v>0</v>
      </c>
      <c r="Q1207" s="224">
        <v>0.03058</v>
      </c>
      <c r="R1207" s="224">
        <f>Q1207*H1207</f>
        <v>0.091740000000000002</v>
      </c>
      <c r="S1207" s="224">
        <v>0</v>
      </c>
      <c r="T1207" s="225">
        <f>S1207*H1207</f>
        <v>0</v>
      </c>
      <c r="U1207" s="40"/>
      <c r="V1207" s="40"/>
      <c r="W1207" s="40"/>
      <c r="X1207" s="40"/>
      <c r="Y1207" s="40"/>
      <c r="Z1207" s="40"/>
      <c r="AA1207" s="40"/>
      <c r="AB1207" s="40"/>
      <c r="AC1207" s="40"/>
      <c r="AD1207" s="40"/>
      <c r="AE1207" s="40"/>
      <c r="AR1207" s="226" t="s">
        <v>342</v>
      </c>
      <c r="AT1207" s="226" t="s">
        <v>190</v>
      </c>
      <c r="AU1207" s="226" t="s">
        <v>82</v>
      </c>
      <c r="AY1207" s="19" t="s">
        <v>188</v>
      </c>
      <c r="BE1207" s="227">
        <f>IF(N1207="základní",J1207,0)</f>
        <v>0</v>
      </c>
      <c r="BF1207" s="227">
        <f>IF(N1207="snížená",J1207,0)</f>
        <v>0</v>
      </c>
      <c r="BG1207" s="227">
        <f>IF(N1207="zákl. přenesená",J1207,0)</f>
        <v>0</v>
      </c>
      <c r="BH1207" s="227">
        <f>IF(N1207="sníž. přenesená",J1207,0)</f>
        <v>0</v>
      </c>
      <c r="BI1207" s="227">
        <f>IF(N1207="nulová",J1207,0)</f>
        <v>0</v>
      </c>
      <c r="BJ1207" s="19" t="s">
        <v>80</v>
      </c>
      <c r="BK1207" s="227">
        <f>ROUND(I1207*H1207,2)</f>
        <v>0</v>
      </c>
      <c r="BL1207" s="19" t="s">
        <v>342</v>
      </c>
      <c r="BM1207" s="226" t="s">
        <v>1953</v>
      </c>
    </row>
    <row r="1208" s="2" customFormat="1">
      <c r="A1208" s="40"/>
      <c r="B1208" s="41"/>
      <c r="C1208" s="42"/>
      <c r="D1208" s="228" t="s">
        <v>196</v>
      </c>
      <c r="E1208" s="42"/>
      <c r="F1208" s="229" t="s">
        <v>1954</v>
      </c>
      <c r="G1208" s="42"/>
      <c r="H1208" s="42"/>
      <c r="I1208" s="230"/>
      <c r="J1208" s="42"/>
      <c r="K1208" s="42"/>
      <c r="L1208" s="46"/>
      <c r="M1208" s="231"/>
      <c r="N1208" s="232"/>
      <c r="O1208" s="86"/>
      <c r="P1208" s="86"/>
      <c r="Q1208" s="86"/>
      <c r="R1208" s="86"/>
      <c r="S1208" s="86"/>
      <c r="T1208" s="87"/>
      <c r="U1208" s="40"/>
      <c r="V1208" s="40"/>
      <c r="W1208" s="40"/>
      <c r="X1208" s="40"/>
      <c r="Y1208" s="40"/>
      <c r="Z1208" s="40"/>
      <c r="AA1208" s="40"/>
      <c r="AB1208" s="40"/>
      <c r="AC1208" s="40"/>
      <c r="AD1208" s="40"/>
      <c r="AE1208" s="40"/>
      <c r="AT1208" s="19" t="s">
        <v>196</v>
      </c>
      <c r="AU1208" s="19" t="s">
        <v>82</v>
      </c>
    </row>
    <row r="1209" s="13" customFormat="1">
      <c r="A1209" s="13"/>
      <c r="B1209" s="233"/>
      <c r="C1209" s="234"/>
      <c r="D1209" s="235" t="s">
        <v>198</v>
      </c>
      <c r="E1209" s="236" t="s">
        <v>19</v>
      </c>
      <c r="F1209" s="237" t="s">
        <v>1342</v>
      </c>
      <c r="G1209" s="234"/>
      <c r="H1209" s="236" t="s">
        <v>19</v>
      </c>
      <c r="I1209" s="238"/>
      <c r="J1209" s="234"/>
      <c r="K1209" s="234"/>
      <c r="L1209" s="239"/>
      <c r="M1209" s="240"/>
      <c r="N1209" s="241"/>
      <c r="O1209" s="241"/>
      <c r="P1209" s="241"/>
      <c r="Q1209" s="241"/>
      <c r="R1209" s="241"/>
      <c r="S1209" s="241"/>
      <c r="T1209" s="242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43" t="s">
        <v>198</v>
      </c>
      <c r="AU1209" s="243" t="s">
        <v>82</v>
      </c>
      <c r="AV1209" s="13" t="s">
        <v>80</v>
      </c>
      <c r="AW1209" s="13" t="s">
        <v>35</v>
      </c>
      <c r="AX1209" s="13" t="s">
        <v>73</v>
      </c>
      <c r="AY1209" s="243" t="s">
        <v>188</v>
      </c>
    </row>
    <row r="1210" s="13" customFormat="1">
      <c r="A1210" s="13"/>
      <c r="B1210" s="233"/>
      <c r="C1210" s="234"/>
      <c r="D1210" s="235" t="s">
        <v>198</v>
      </c>
      <c r="E1210" s="236" t="s">
        <v>19</v>
      </c>
      <c r="F1210" s="237" t="s">
        <v>1943</v>
      </c>
      <c r="G1210" s="234"/>
      <c r="H1210" s="236" t="s">
        <v>19</v>
      </c>
      <c r="I1210" s="238"/>
      <c r="J1210" s="234"/>
      <c r="K1210" s="234"/>
      <c r="L1210" s="239"/>
      <c r="M1210" s="240"/>
      <c r="N1210" s="241"/>
      <c r="O1210" s="241"/>
      <c r="P1210" s="241"/>
      <c r="Q1210" s="241"/>
      <c r="R1210" s="241"/>
      <c r="S1210" s="241"/>
      <c r="T1210" s="242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43" t="s">
        <v>198</v>
      </c>
      <c r="AU1210" s="243" t="s">
        <v>82</v>
      </c>
      <c r="AV1210" s="13" t="s">
        <v>80</v>
      </c>
      <c r="AW1210" s="13" t="s">
        <v>35</v>
      </c>
      <c r="AX1210" s="13" t="s">
        <v>73</v>
      </c>
      <c r="AY1210" s="243" t="s">
        <v>188</v>
      </c>
    </row>
    <row r="1211" s="14" customFormat="1">
      <c r="A1211" s="14"/>
      <c r="B1211" s="244"/>
      <c r="C1211" s="245"/>
      <c r="D1211" s="235" t="s">
        <v>198</v>
      </c>
      <c r="E1211" s="246" t="s">
        <v>19</v>
      </c>
      <c r="F1211" s="247" t="s">
        <v>80</v>
      </c>
      <c r="G1211" s="245"/>
      <c r="H1211" s="248">
        <v>1</v>
      </c>
      <c r="I1211" s="249"/>
      <c r="J1211" s="245"/>
      <c r="K1211" s="245"/>
      <c r="L1211" s="250"/>
      <c r="M1211" s="251"/>
      <c r="N1211" s="252"/>
      <c r="O1211" s="252"/>
      <c r="P1211" s="252"/>
      <c r="Q1211" s="252"/>
      <c r="R1211" s="252"/>
      <c r="S1211" s="252"/>
      <c r="T1211" s="253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54" t="s">
        <v>198</v>
      </c>
      <c r="AU1211" s="254" t="s">
        <v>82</v>
      </c>
      <c r="AV1211" s="14" t="s">
        <v>82</v>
      </c>
      <c r="AW1211" s="14" t="s">
        <v>35</v>
      </c>
      <c r="AX1211" s="14" t="s">
        <v>73</v>
      </c>
      <c r="AY1211" s="254" t="s">
        <v>188</v>
      </c>
    </row>
    <row r="1212" s="13" customFormat="1">
      <c r="A1212" s="13"/>
      <c r="B1212" s="233"/>
      <c r="C1212" s="234"/>
      <c r="D1212" s="235" t="s">
        <v>198</v>
      </c>
      <c r="E1212" s="236" t="s">
        <v>19</v>
      </c>
      <c r="F1212" s="237" t="s">
        <v>1946</v>
      </c>
      <c r="G1212" s="234"/>
      <c r="H1212" s="236" t="s">
        <v>19</v>
      </c>
      <c r="I1212" s="238"/>
      <c r="J1212" s="234"/>
      <c r="K1212" s="234"/>
      <c r="L1212" s="239"/>
      <c r="M1212" s="240"/>
      <c r="N1212" s="241"/>
      <c r="O1212" s="241"/>
      <c r="P1212" s="241"/>
      <c r="Q1212" s="241"/>
      <c r="R1212" s="241"/>
      <c r="S1212" s="241"/>
      <c r="T1212" s="242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43" t="s">
        <v>198</v>
      </c>
      <c r="AU1212" s="243" t="s">
        <v>82</v>
      </c>
      <c r="AV1212" s="13" t="s">
        <v>80</v>
      </c>
      <c r="AW1212" s="13" t="s">
        <v>35</v>
      </c>
      <c r="AX1212" s="13" t="s">
        <v>73</v>
      </c>
      <c r="AY1212" s="243" t="s">
        <v>188</v>
      </c>
    </row>
    <row r="1213" s="14" customFormat="1">
      <c r="A1213" s="14"/>
      <c r="B1213" s="244"/>
      <c r="C1213" s="245"/>
      <c r="D1213" s="235" t="s">
        <v>198</v>
      </c>
      <c r="E1213" s="246" t="s">
        <v>19</v>
      </c>
      <c r="F1213" s="247" t="s">
        <v>82</v>
      </c>
      <c r="G1213" s="245"/>
      <c r="H1213" s="248">
        <v>2</v>
      </c>
      <c r="I1213" s="249"/>
      <c r="J1213" s="245"/>
      <c r="K1213" s="245"/>
      <c r="L1213" s="250"/>
      <c r="M1213" s="251"/>
      <c r="N1213" s="252"/>
      <c r="O1213" s="252"/>
      <c r="P1213" s="252"/>
      <c r="Q1213" s="252"/>
      <c r="R1213" s="252"/>
      <c r="S1213" s="252"/>
      <c r="T1213" s="253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T1213" s="254" t="s">
        <v>198</v>
      </c>
      <c r="AU1213" s="254" t="s">
        <v>82</v>
      </c>
      <c r="AV1213" s="14" t="s">
        <v>82</v>
      </c>
      <c r="AW1213" s="14" t="s">
        <v>35</v>
      </c>
      <c r="AX1213" s="14" t="s">
        <v>73</v>
      </c>
      <c r="AY1213" s="254" t="s">
        <v>188</v>
      </c>
    </row>
    <row r="1214" s="15" customFormat="1">
      <c r="A1214" s="15"/>
      <c r="B1214" s="255"/>
      <c r="C1214" s="256"/>
      <c r="D1214" s="235" t="s">
        <v>198</v>
      </c>
      <c r="E1214" s="257" t="s">
        <v>19</v>
      </c>
      <c r="F1214" s="258" t="s">
        <v>229</v>
      </c>
      <c r="G1214" s="256"/>
      <c r="H1214" s="259">
        <v>3</v>
      </c>
      <c r="I1214" s="260"/>
      <c r="J1214" s="256"/>
      <c r="K1214" s="256"/>
      <c r="L1214" s="261"/>
      <c r="M1214" s="262"/>
      <c r="N1214" s="263"/>
      <c r="O1214" s="263"/>
      <c r="P1214" s="263"/>
      <c r="Q1214" s="263"/>
      <c r="R1214" s="263"/>
      <c r="S1214" s="263"/>
      <c r="T1214" s="264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T1214" s="265" t="s">
        <v>198</v>
      </c>
      <c r="AU1214" s="265" t="s">
        <v>82</v>
      </c>
      <c r="AV1214" s="15" t="s">
        <v>135</v>
      </c>
      <c r="AW1214" s="15" t="s">
        <v>35</v>
      </c>
      <c r="AX1214" s="15" t="s">
        <v>80</v>
      </c>
      <c r="AY1214" s="265" t="s">
        <v>188</v>
      </c>
    </row>
    <row r="1215" s="2" customFormat="1" ht="24.15" customHeight="1">
      <c r="A1215" s="40"/>
      <c r="B1215" s="41"/>
      <c r="C1215" s="215" t="s">
        <v>1955</v>
      </c>
      <c r="D1215" s="215" t="s">
        <v>190</v>
      </c>
      <c r="E1215" s="216" t="s">
        <v>1956</v>
      </c>
      <c r="F1215" s="217" t="s">
        <v>1957</v>
      </c>
      <c r="G1215" s="218" t="s">
        <v>243</v>
      </c>
      <c r="H1215" s="219">
        <v>365</v>
      </c>
      <c r="I1215" s="220"/>
      <c r="J1215" s="221">
        <f>ROUND(I1215*H1215,2)</f>
        <v>0</v>
      </c>
      <c r="K1215" s="217" t="s">
        <v>194</v>
      </c>
      <c r="L1215" s="46"/>
      <c r="M1215" s="222" t="s">
        <v>19</v>
      </c>
      <c r="N1215" s="223" t="s">
        <v>44</v>
      </c>
      <c r="O1215" s="86"/>
      <c r="P1215" s="224">
        <f>O1215*H1215</f>
        <v>0</v>
      </c>
      <c r="Q1215" s="224">
        <v>0.00132</v>
      </c>
      <c r="R1215" s="224">
        <f>Q1215*H1215</f>
        <v>0.48180000000000001</v>
      </c>
      <c r="S1215" s="224">
        <v>0</v>
      </c>
      <c r="T1215" s="225">
        <f>S1215*H1215</f>
        <v>0</v>
      </c>
      <c r="U1215" s="40"/>
      <c r="V1215" s="40"/>
      <c r="W1215" s="40"/>
      <c r="X1215" s="40"/>
      <c r="Y1215" s="40"/>
      <c r="Z1215" s="40"/>
      <c r="AA1215" s="40"/>
      <c r="AB1215" s="40"/>
      <c r="AC1215" s="40"/>
      <c r="AD1215" s="40"/>
      <c r="AE1215" s="40"/>
      <c r="AR1215" s="226" t="s">
        <v>342</v>
      </c>
      <c r="AT1215" s="226" t="s">
        <v>190</v>
      </c>
      <c r="AU1215" s="226" t="s">
        <v>82</v>
      </c>
      <c r="AY1215" s="19" t="s">
        <v>188</v>
      </c>
      <c r="BE1215" s="227">
        <f>IF(N1215="základní",J1215,0)</f>
        <v>0</v>
      </c>
      <c r="BF1215" s="227">
        <f>IF(N1215="snížená",J1215,0)</f>
        <v>0</v>
      </c>
      <c r="BG1215" s="227">
        <f>IF(N1215="zákl. přenesená",J1215,0)</f>
        <v>0</v>
      </c>
      <c r="BH1215" s="227">
        <f>IF(N1215="sníž. přenesená",J1215,0)</f>
        <v>0</v>
      </c>
      <c r="BI1215" s="227">
        <f>IF(N1215="nulová",J1215,0)</f>
        <v>0</v>
      </c>
      <c r="BJ1215" s="19" t="s">
        <v>80</v>
      </c>
      <c r="BK1215" s="227">
        <f>ROUND(I1215*H1215,2)</f>
        <v>0</v>
      </c>
      <c r="BL1215" s="19" t="s">
        <v>342</v>
      </c>
      <c r="BM1215" s="226" t="s">
        <v>1958</v>
      </c>
    </row>
    <row r="1216" s="2" customFormat="1">
      <c r="A1216" s="40"/>
      <c r="B1216" s="41"/>
      <c r="C1216" s="42"/>
      <c r="D1216" s="228" t="s">
        <v>196</v>
      </c>
      <c r="E1216" s="42"/>
      <c r="F1216" s="229" t="s">
        <v>1959</v>
      </c>
      <c r="G1216" s="42"/>
      <c r="H1216" s="42"/>
      <c r="I1216" s="230"/>
      <c r="J1216" s="42"/>
      <c r="K1216" s="42"/>
      <c r="L1216" s="46"/>
      <c r="M1216" s="231"/>
      <c r="N1216" s="232"/>
      <c r="O1216" s="86"/>
      <c r="P1216" s="86"/>
      <c r="Q1216" s="86"/>
      <c r="R1216" s="86"/>
      <c r="S1216" s="86"/>
      <c r="T1216" s="87"/>
      <c r="U1216" s="40"/>
      <c r="V1216" s="40"/>
      <c r="W1216" s="40"/>
      <c r="X1216" s="40"/>
      <c r="Y1216" s="40"/>
      <c r="Z1216" s="40"/>
      <c r="AA1216" s="40"/>
      <c r="AB1216" s="40"/>
      <c r="AC1216" s="40"/>
      <c r="AD1216" s="40"/>
      <c r="AE1216" s="40"/>
      <c r="AT1216" s="19" t="s">
        <v>196</v>
      </c>
      <c r="AU1216" s="19" t="s">
        <v>82</v>
      </c>
    </row>
    <row r="1217" s="13" customFormat="1">
      <c r="A1217" s="13"/>
      <c r="B1217" s="233"/>
      <c r="C1217" s="234"/>
      <c r="D1217" s="235" t="s">
        <v>198</v>
      </c>
      <c r="E1217" s="236" t="s">
        <v>19</v>
      </c>
      <c r="F1217" s="237" t="s">
        <v>1519</v>
      </c>
      <c r="G1217" s="234"/>
      <c r="H1217" s="236" t="s">
        <v>19</v>
      </c>
      <c r="I1217" s="238"/>
      <c r="J1217" s="234"/>
      <c r="K1217" s="234"/>
      <c r="L1217" s="239"/>
      <c r="M1217" s="240"/>
      <c r="N1217" s="241"/>
      <c r="O1217" s="241"/>
      <c r="P1217" s="241"/>
      <c r="Q1217" s="241"/>
      <c r="R1217" s="241"/>
      <c r="S1217" s="241"/>
      <c r="T1217" s="242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43" t="s">
        <v>198</v>
      </c>
      <c r="AU1217" s="243" t="s">
        <v>82</v>
      </c>
      <c r="AV1217" s="13" t="s">
        <v>80</v>
      </c>
      <c r="AW1217" s="13" t="s">
        <v>35</v>
      </c>
      <c r="AX1217" s="13" t="s">
        <v>73</v>
      </c>
      <c r="AY1217" s="243" t="s">
        <v>188</v>
      </c>
    </row>
    <row r="1218" s="14" customFormat="1">
      <c r="A1218" s="14"/>
      <c r="B1218" s="244"/>
      <c r="C1218" s="245"/>
      <c r="D1218" s="235" t="s">
        <v>198</v>
      </c>
      <c r="E1218" s="246" t="s">
        <v>19</v>
      </c>
      <c r="F1218" s="247" t="s">
        <v>1960</v>
      </c>
      <c r="G1218" s="245"/>
      <c r="H1218" s="248">
        <v>365</v>
      </c>
      <c r="I1218" s="249"/>
      <c r="J1218" s="245"/>
      <c r="K1218" s="245"/>
      <c r="L1218" s="250"/>
      <c r="M1218" s="251"/>
      <c r="N1218" s="252"/>
      <c r="O1218" s="252"/>
      <c r="P1218" s="252"/>
      <c r="Q1218" s="252"/>
      <c r="R1218" s="252"/>
      <c r="S1218" s="252"/>
      <c r="T1218" s="253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54" t="s">
        <v>198</v>
      </c>
      <c r="AU1218" s="254" t="s">
        <v>82</v>
      </c>
      <c r="AV1218" s="14" t="s">
        <v>82</v>
      </c>
      <c r="AW1218" s="14" t="s">
        <v>35</v>
      </c>
      <c r="AX1218" s="14" t="s">
        <v>73</v>
      </c>
      <c r="AY1218" s="254" t="s">
        <v>188</v>
      </c>
    </row>
    <row r="1219" s="15" customFormat="1">
      <c r="A1219" s="15"/>
      <c r="B1219" s="255"/>
      <c r="C1219" s="256"/>
      <c r="D1219" s="235" t="s">
        <v>198</v>
      </c>
      <c r="E1219" s="257" t="s">
        <v>19</v>
      </c>
      <c r="F1219" s="258" t="s">
        <v>229</v>
      </c>
      <c r="G1219" s="256"/>
      <c r="H1219" s="259">
        <v>365</v>
      </c>
      <c r="I1219" s="260"/>
      <c r="J1219" s="256"/>
      <c r="K1219" s="256"/>
      <c r="L1219" s="261"/>
      <c r="M1219" s="262"/>
      <c r="N1219" s="263"/>
      <c r="O1219" s="263"/>
      <c r="P1219" s="263"/>
      <c r="Q1219" s="263"/>
      <c r="R1219" s="263"/>
      <c r="S1219" s="263"/>
      <c r="T1219" s="264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T1219" s="265" t="s">
        <v>198</v>
      </c>
      <c r="AU1219" s="265" t="s">
        <v>82</v>
      </c>
      <c r="AV1219" s="15" t="s">
        <v>135</v>
      </c>
      <c r="AW1219" s="15" t="s">
        <v>35</v>
      </c>
      <c r="AX1219" s="15" t="s">
        <v>80</v>
      </c>
      <c r="AY1219" s="265" t="s">
        <v>188</v>
      </c>
    </row>
    <row r="1220" s="2" customFormat="1" ht="16.5" customHeight="1">
      <c r="A1220" s="40"/>
      <c r="B1220" s="41"/>
      <c r="C1220" s="272" t="s">
        <v>1961</v>
      </c>
      <c r="D1220" s="272" t="s">
        <v>522</v>
      </c>
      <c r="E1220" s="273" t="s">
        <v>1962</v>
      </c>
      <c r="F1220" s="274" t="s">
        <v>1963</v>
      </c>
      <c r="G1220" s="275" t="s">
        <v>243</v>
      </c>
      <c r="H1220" s="276">
        <v>383.25</v>
      </c>
      <c r="I1220" s="277"/>
      <c r="J1220" s="278">
        <f>ROUND(I1220*H1220,2)</f>
        <v>0</v>
      </c>
      <c r="K1220" s="274" t="s">
        <v>194</v>
      </c>
      <c r="L1220" s="279"/>
      <c r="M1220" s="280" t="s">
        <v>19</v>
      </c>
      <c r="N1220" s="281" t="s">
        <v>44</v>
      </c>
      <c r="O1220" s="86"/>
      <c r="P1220" s="224">
        <f>O1220*H1220</f>
        <v>0</v>
      </c>
      <c r="Q1220" s="224">
        <v>0.0080000000000000002</v>
      </c>
      <c r="R1220" s="224">
        <f>Q1220*H1220</f>
        <v>3.0660000000000003</v>
      </c>
      <c r="S1220" s="224">
        <v>0</v>
      </c>
      <c r="T1220" s="225">
        <f>S1220*H1220</f>
        <v>0</v>
      </c>
      <c r="U1220" s="40"/>
      <c r="V1220" s="40"/>
      <c r="W1220" s="40"/>
      <c r="X1220" s="40"/>
      <c r="Y1220" s="40"/>
      <c r="Z1220" s="40"/>
      <c r="AA1220" s="40"/>
      <c r="AB1220" s="40"/>
      <c r="AC1220" s="40"/>
      <c r="AD1220" s="40"/>
      <c r="AE1220" s="40"/>
      <c r="AR1220" s="226" t="s">
        <v>630</v>
      </c>
      <c r="AT1220" s="226" t="s">
        <v>522</v>
      </c>
      <c r="AU1220" s="226" t="s">
        <v>82</v>
      </c>
      <c r="AY1220" s="19" t="s">
        <v>188</v>
      </c>
      <c r="BE1220" s="227">
        <f>IF(N1220="základní",J1220,0)</f>
        <v>0</v>
      </c>
      <c r="BF1220" s="227">
        <f>IF(N1220="snížená",J1220,0)</f>
        <v>0</v>
      </c>
      <c r="BG1220" s="227">
        <f>IF(N1220="zákl. přenesená",J1220,0)</f>
        <v>0</v>
      </c>
      <c r="BH1220" s="227">
        <f>IF(N1220="sníž. přenesená",J1220,0)</f>
        <v>0</v>
      </c>
      <c r="BI1220" s="227">
        <f>IF(N1220="nulová",J1220,0)</f>
        <v>0</v>
      </c>
      <c r="BJ1220" s="19" t="s">
        <v>80</v>
      </c>
      <c r="BK1220" s="227">
        <f>ROUND(I1220*H1220,2)</f>
        <v>0</v>
      </c>
      <c r="BL1220" s="19" t="s">
        <v>342</v>
      </c>
      <c r="BM1220" s="226" t="s">
        <v>1964</v>
      </c>
    </row>
    <row r="1221" s="13" customFormat="1">
      <c r="A1221" s="13"/>
      <c r="B1221" s="233"/>
      <c r="C1221" s="234"/>
      <c r="D1221" s="235" t="s">
        <v>198</v>
      </c>
      <c r="E1221" s="236" t="s">
        <v>19</v>
      </c>
      <c r="F1221" s="237" t="s">
        <v>1519</v>
      </c>
      <c r="G1221" s="234"/>
      <c r="H1221" s="236" t="s">
        <v>19</v>
      </c>
      <c r="I1221" s="238"/>
      <c r="J1221" s="234"/>
      <c r="K1221" s="234"/>
      <c r="L1221" s="239"/>
      <c r="M1221" s="240"/>
      <c r="N1221" s="241"/>
      <c r="O1221" s="241"/>
      <c r="P1221" s="241"/>
      <c r="Q1221" s="241"/>
      <c r="R1221" s="241"/>
      <c r="S1221" s="241"/>
      <c r="T1221" s="242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43" t="s">
        <v>198</v>
      </c>
      <c r="AU1221" s="243" t="s">
        <v>82</v>
      </c>
      <c r="AV1221" s="13" t="s">
        <v>80</v>
      </c>
      <c r="AW1221" s="13" t="s">
        <v>35</v>
      </c>
      <c r="AX1221" s="13" t="s">
        <v>73</v>
      </c>
      <c r="AY1221" s="243" t="s">
        <v>188</v>
      </c>
    </row>
    <row r="1222" s="14" customFormat="1">
      <c r="A1222" s="14"/>
      <c r="B1222" s="244"/>
      <c r="C1222" s="245"/>
      <c r="D1222" s="235" t="s">
        <v>198</v>
      </c>
      <c r="E1222" s="246" t="s">
        <v>19</v>
      </c>
      <c r="F1222" s="247" t="s">
        <v>1960</v>
      </c>
      <c r="G1222" s="245"/>
      <c r="H1222" s="248">
        <v>365</v>
      </c>
      <c r="I1222" s="249"/>
      <c r="J1222" s="245"/>
      <c r="K1222" s="245"/>
      <c r="L1222" s="250"/>
      <c r="M1222" s="251"/>
      <c r="N1222" s="252"/>
      <c r="O1222" s="252"/>
      <c r="P1222" s="252"/>
      <c r="Q1222" s="252"/>
      <c r="R1222" s="252"/>
      <c r="S1222" s="252"/>
      <c r="T1222" s="253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T1222" s="254" t="s">
        <v>198</v>
      </c>
      <c r="AU1222" s="254" t="s">
        <v>82</v>
      </c>
      <c r="AV1222" s="14" t="s">
        <v>82</v>
      </c>
      <c r="AW1222" s="14" t="s">
        <v>35</v>
      </c>
      <c r="AX1222" s="14" t="s">
        <v>73</v>
      </c>
      <c r="AY1222" s="254" t="s">
        <v>188</v>
      </c>
    </row>
    <row r="1223" s="15" customFormat="1">
      <c r="A1223" s="15"/>
      <c r="B1223" s="255"/>
      <c r="C1223" s="256"/>
      <c r="D1223" s="235" t="s">
        <v>198</v>
      </c>
      <c r="E1223" s="257" t="s">
        <v>19</v>
      </c>
      <c r="F1223" s="258" t="s">
        <v>229</v>
      </c>
      <c r="G1223" s="256"/>
      <c r="H1223" s="259">
        <v>365</v>
      </c>
      <c r="I1223" s="260"/>
      <c r="J1223" s="256"/>
      <c r="K1223" s="256"/>
      <c r="L1223" s="261"/>
      <c r="M1223" s="262"/>
      <c r="N1223" s="263"/>
      <c r="O1223" s="263"/>
      <c r="P1223" s="263"/>
      <c r="Q1223" s="263"/>
      <c r="R1223" s="263"/>
      <c r="S1223" s="263"/>
      <c r="T1223" s="264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T1223" s="265" t="s">
        <v>198</v>
      </c>
      <c r="AU1223" s="265" t="s">
        <v>82</v>
      </c>
      <c r="AV1223" s="15" t="s">
        <v>135</v>
      </c>
      <c r="AW1223" s="15" t="s">
        <v>35</v>
      </c>
      <c r="AX1223" s="15" t="s">
        <v>80</v>
      </c>
      <c r="AY1223" s="265" t="s">
        <v>188</v>
      </c>
    </row>
    <row r="1224" s="14" customFormat="1">
      <c r="A1224" s="14"/>
      <c r="B1224" s="244"/>
      <c r="C1224" s="245"/>
      <c r="D1224" s="235" t="s">
        <v>198</v>
      </c>
      <c r="E1224" s="245"/>
      <c r="F1224" s="247" t="s">
        <v>1965</v>
      </c>
      <c r="G1224" s="245"/>
      <c r="H1224" s="248">
        <v>383.25</v>
      </c>
      <c r="I1224" s="249"/>
      <c r="J1224" s="245"/>
      <c r="K1224" s="245"/>
      <c r="L1224" s="250"/>
      <c r="M1224" s="251"/>
      <c r="N1224" s="252"/>
      <c r="O1224" s="252"/>
      <c r="P1224" s="252"/>
      <c r="Q1224" s="252"/>
      <c r="R1224" s="252"/>
      <c r="S1224" s="252"/>
      <c r="T1224" s="253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54" t="s">
        <v>198</v>
      </c>
      <c r="AU1224" s="254" t="s">
        <v>82</v>
      </c>
      <c r="AV1224" s="14" t="s">
        <v>82</v>
      </c>
      <c r="AW1224" s="14" t="s">
        <v>4</v>
      </c>
      <c r="AX1224" s="14" t="s">
        <v>80</v>
      </c>
      <c r="AY1224" s="254" t="s">
        <v>188</v>
      </c>
    </row>
    <row r="1225" s="2" customFormat="1" ht="24.15" customHeight="1">
      <c r="A1225" s="40"/>
      <c r="B1225" s="41"/>
      <c r="C1225" s="215" t="s">
        <v>1966</v>
      </c>
      <c r="D1225" s="215" t="s">
        <v>190</v>
      </c>
      <c r="E1225" s="216" t="s">
        <v>1292</v>
      </c>
      <c r="F1225" s="217" t="s">
        <v>1293</v>
      </c>
      <c r="G1225" s="218" t="s">
        <v>460</v>
      </c>
      <c r="H1225" s="266"/>
      <c r="I1225" s="220"/>
      <c r="J1225" s="221">
        <f>ROUND(I1225*H1225,2)</f>
        <v>0</v>
      </c>
      <c r="K1225" s="217" t="s">
        <v>194</v>
      </c>
      <c r="L1225" s="46"/>
      <c r="M1225" s="222" t="s">
        <v>19</v>
      </c>
      <c r="N1225" s="223" t="s">
        <v>44</v>
      </c>
      <c r="O1225" s="86"/>
      <c r="P1225" s="224">
        <f>O1225*H1225</f>
        <v>0</v>
      </c>
      <c r="Q1225" s="224">
        <v>0</v>
      </c>
      <c r="R1225" s="224">
        <f>Q1225*H1225</f>
        <v>0</v>
      </c>
      <c r="S1225" s="224">
        <v>0</v>
      </c>
      <c r="T1225" s="225">
        <f>S1225*H1225</f>
        <v>0</v>
      </c>
      <c r="U1225" s="40"/>
      <c r="V1225" s="40"/>
      <c r="W1225" s="40"/>
      <c r="X1225" s="40"/>
      <c r="Y1225" s="40"/>
      <c r="Z1225" s="40"/>
      <c r="AA1225" s="40"/>
      <c r="AB1225" s="40"/>
      <c r="AC1225" s="40"/>
      <c r="AD1225" s="40"/>
      <c r="AE1225" s="40"/>
      <c r="AR1225" s="226" t="s">
        <v>342</v>
      </c>
      <c r="AT1225" s="226" t="s">
        <v>190</v>
      </c>
      <c r="AU1225" s="226" t="s">
        <v>82</v>
      </c>
      <c r="AY1225" s="19" t="s">
        <v>188</v>
      </c>
      <c r="BE1225" s="227">
        <f>IF(N1225="základní",J1225,0)</f>
        <v>0</v>
      </c>
      <c r="BF1225" s="227">
        <f>IF(N1225="snížená",J1225,0)</f>
        <v>0</v>
      </c>
      <c r="BG1225" s="227">
        <f>IF(N1225="zákl. přenesená",J1225,0)</f>
        <v>0</v>
      </c>
      <c r="BH1225" s="227">
        <f>IF(N1225="sníž. přenesená",J1225,0)</f>
        <v>0</v>
      </c>
      <c r="BI1225" s="227">
        <f>IF(N1225="nulová",J1225,0)</f>
        <v>0</v>
      </c>
      <c r="BJ1225" s="19" t="s">
        <v>80</v>
      </c>
      <c r="BK1225" s="227">
        <f>ROUND(I1225*H1225,2)</f>
        <v>0</v>
      </c>
      <c r="BL1225" s="19" t="s">
        <v>342</v>
      </c>
      <c r="BM1225" s="226" t="s">
        <v>1967</v>
      </c>
    </row>
    <row r="1226" s="2" customFormat="1">
      <c r="A1226" s="40"/>
      <c r="B1226" s="41"/>
      <c r="C1226" s="42"/>
      <c r="D1226" s="228" t="s">
        <v>196</v>
      </c>
      <c r="E1226" s="42"/>
      <c r="F1226" s="229" t="s">
        <v>1295</v>
      </c>
      <c r="G1226" s="42"/>
      <c r="H1226" s="42"/>
      <c r="I1226" s="230"/>
      <c r="J1226" s="42"/>
      <c r="K1226" s="42"/>
      <c r="L1226" s="46"/>
      <c r="M1226" s="231"/>
      <c r="N1226" s="232"/>
      <c r="O1226" s="86"/>
      <c r="P1226" s="86"/>
      <c r="Q1226" s="86"/>
      <c r="R1226" s="86"/>
      <c r="S1226" s="86"/>
      <c r="T1226" s="87"/>
      <c r="U1226" s="40"/>
      <c r="V1226" s="40"/>
      <c r="W1226" s="40"/>
      <c r="X1226" s="40"/>
      <c r="Y1226" s="40"/>
      <c r="Z1226" s="40"/>
      <c r="AA1226" s="40"/>
      <c r="AB1226" s="40"/>
      <c r="AC1226" s="40"/>
      <c r="AD1226" s="40"/>
      <c r="AE1226" s="40"/>
      <c r="AT1226" s="19" t="s">
        <v>196</v>
      </c>
      <c r="AU1226" s="19" t="s">
        <v>82</v>
      </c>
    </row>
    <row r="1227" s="12" customFormat="1" ht="22.8" customHeight="1">
      <c r="A1227" s="12"/>
      <c r="B1227" s="199"/>
      <c r="C1227" s="200"/>
      <c r="D1227" s="201" t="s">
        <v>72</v>
      </c>
      <c r="E1227" s="213" t="s">
        <v>1296</v>
      </c>
      <c r="F1227" s="213" t="s">
        <v>1297</v>
      </c>
      <c r="G1227" s="200"/>
      <c r="H1227" s="200"/>
      <c r="I1227" s="203"/>
      <c r="J1227" s="214">
        <f>BK1227</f>
        <v>0</v>
      </c>
      <c r="K1227" s="200"/>
      <c r="L1227" s="205"/>
      <c r="M1227" s="206"/>
      <c r="N1227" s="207"/>
      <c r="O1227" s="207"/>
      <c r="P1227" s="208">
        <f>SUM(P1228:P1275)</f>
        <v>0</v>
      </c>
      <c r="Q1227" s="207"/>
      <c r="R1227" s="208">
        <f>SUM(R1228:R1275)</f>
        <v>0.81599500000000003</v>
      </c>
      <c r="S1227" s="207"/>
      <c r="T1227" s="209">
        <f>SUM(T1228:T1275)</f>
        <v>0</v>
      </c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R1227" s="210" t="s">
        <v>82</v>
      </c>
      <c r="AT1227" s="211" t="s">
        <v>72</v>
      </c>
      <c r="AU1227" s="211" t="s">
        <v>80</v>
      </c>
      <c r="AY1227" s="210" t="s">
        <v>188</v>
      </c>
      <c r="BK1227" s="212">
        <f>SUM(BK1228:BK1275)</f>
        <v>0</v>
      </c>
    </row>
    <row r="1228" s="2" customFormat="1" ht="24.15" customHeight="1">
      <c r="A1228" s="40"/>
      <c r="B1228" s="41"/>
      <c r="C1228" s="215" t="s">
        <v>1968</v>
      </c>
      <c r="D1228" s="215" t="s">
        <v>190</v>
      </c>
      <c r="E1228" s="216" t="s">
        <v>1969</v>
      </c>
      <c r="F1228" s="217" t="s">
        <v>1970</v>
      </c>
      <c r="G1228" s="218" t="s">
        <v>501</v>
      </c>
      <c r="H1228" s="219">
        <v>12</v>
      </c>
      <c r="I1228" s="220"/>
      <c r="J1228" s="221">
        <f>ROUND(I1228*H1228,2)</f>
        <v>0</v>
      </c>
      <c r="K1228" s="217" t="s">
        <v>452</v>
      </c>
      <c r="L1228" s="46"/>
      <c r="M1228" s="222" t="s">
        <v>19</v>
      </c>
      <c r="N1228" s="223" t="s">
        <v>44</v>
      </c>
      <c r="O1228" s="86"/>
      <c r="P1228" s="224">
        <f>O1228*H1228</f>
        <v>0</v>
      </c>
      <c r="Q1228" s="224">
        <v>0.0026900000000000001</v>
      </c>
      <c r="R1228" s="224">
        <f>Q1228*H1228</f>
        <v>0.032280000000000003</v>
      </c>
      <c r="S1228" s="224">
        <v>0</v>
      </c>
      <c r="T1228" s="225">
        <f>S1228*H1228</f>
        <v>0</v>
      </c>
      <c r="U1228" s="40"/>
      <c r="V1228" s="40"/>
      <c r="W1228" s="40"/>
      <c r="X1228" s="40"/>
      <c r="Y1228" s="40"/>
      <c r="Z1228" s="40"/>
      <c r="AA1228" s="40"/>
      <c r="AB1228" s="40"/>
      <c r="AC1228" s="40"/>
      <c r="AD1228" s="40"/>
      <c r="AE1228" s="40"/>
      <c r="AR1228" s="226" t="s">
        <v>342</v>
      </c>
      <c r="AT1228" s="226" t="s">
        <v>190</v>
      </c>
      <c r="AU1228" s="226" t="s">
        <v>82</v>
      </c>
      <c r="AY1228" s="19" t="s">
        <v>188</v>
      </c>
      <c r="BE1228" s="227">
        <f>IF(N1228="základní",J1228,0)</f>
        <v>0</v>
      </c>
      <c r="BF1228" s="227">
        <f>IF(N1228="snížená",J1228,0)</f>
        <v>0</v>
      </c>
      <c r="BG1228" s="227">
        <f>IF(N1228="zákl. přenesená",J1228,0)</f>
        <v>0</v>
      </c>
      <c r="BH1228" s="227">
        <f>IF(N1228="sníž. přenesená",J1228,0)</f>
        <v>0</v>
      </c>
      <c r="BI1228" s="227">
        <f>IF(N1228="nulová",J1228,0)</f>
        <v>0</v>
      </c>
      <c r="BJ1228" s="19" t="s">
        <v>80</v>
      </c>
      <c r="BK1228" s="227">
        <f>ROUND(I1228*H1228,2)</f>
        <v>0</v>
      </c>
      <c r="BL1228" s="19" t="s">
        <v>342</v>
      </c>
      <c r="BM1228" s="226" t="s">
        <v>1971</v>
      </c>
    </row>
    <row r="1229" s="13" customFormat="1">
      <c r="A1229" s="13"/>
      <c r="B1229" s="233"/>
      <c r="C1229" s="234"/>
      <c r="D1229" s="235" t="s">
        <v>198</v>
      </c>
      <c r="E1229" s="236" t="s">
        <v>19</v>
      </c>
      <c r="F1229" s="237" t="s">
        <v>1303</v>
      </c>
      <c r="G1229" s="234"/>
      <c r="H1229" s="236" t="s">
        <v>19</v>
      </c>
      <c r="I1229" s="238"/>
      <c r="J1229" s="234"/>
      <c r="K1229" s="234"/>
      <c r="L1229" s="239"/>
      <c r="M1229" s="240"/>
      <c r="N1229" s="241"/>
      <c r="O1229" s="241"/>
      <c r="P1229" s="241"/>
      <c r="Q1229" s="241"/>
      <c r="R1229" s="241"/>
      <c r="S1229" s="241"/>
      <c r="T1229" s="242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43" t="s">
        <v>198</v>
      </c>
      <c r="AU1229" s="243" t="s">
        <v>82</v>
      </c>
      <c r="AV1229" s="13" t="s">
        <v>80</v>
      </c>
      <c r="AW1229" s="13" t="s">
        <v>35</v>
      </c>
      <c r="AX1229" s="13" t="s">
        <v>73</v>
      </c>
      <c r="AY1229" s="243" t="s">
        <v>188</v>
      </c>
    </row>
    <row r="1230" s="13" customFormat="1">
      <c r="A1230" s="13"/>
      <c r="B1230" s="233"/>
      <c r="C1230" s="234"/>
      <c r="D1230" s="235" t="s">
        <v>198</v>
      </c>
      <c r="E1230" s="236" t="s">
        <v>19</v>
      </c>
      <c r="F1230" s="237" t="s">
        <v>1972</v>
      </c>
      <c r="G1230" s="234"/>
      <c r="H1230" s="236" t="s">
        <v>19</v>
      </c>
      <c r="I1230" s="238"/>
      <c r="J1230" s="234"/>
      <c r="K1230" s="234"/>
      <c r="L1230" s="239"/>
      <c r="M1230" s="240"/>
      <c r="N1230" s="241"/>
      <c r="O1230" s="241"/>
      <c r="P1230" s="241"/>
      <c r="Q1230" s="241"/>
      <c r="R1230" s="241"/>
      <c r="S1230" s="241"/>
      <c r="T1230" s="242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43" t="s">
        <v>198</v>
      </c>
      <c r="AU1230" s="243" t="s">
        <v>82</v>
      </c>
      <c r="AV1230" s="13" t="s">
        <v>80</v>
      </c>
      <c r="AW1230" s="13" t="s">
        <v>35</v>
      </c>
      <c r="AX1230" s="13" t="s">
        <v>73</v>
      </c>
      <c r="AY1230" s="243" t="s">
        <v>188</v>
      </c>
    </row>
    <row r="1231" s="14" customFormat="1">
      <c r="A1231" s="14"/>
      <c r="B1231" s="244"/>
      <c r="C1231" s="245"/>
      <c r="D1231" s="235" t="s">
        <v>198</v>
      </c>
      <c r="E1231" s="246" t="s">
        <v>19</v>
      </c>
      <c r="F1231" s="247" t="s">
        <v>305</v>
      </c>
      <c r="G1231" s="245"/>
      <c r="H1231" s="248">
        <v>12</v>
      </c>
      <c r="I1231" s="249"/>
      <c r="J1231" s="245"/>
      <c r="K1231" s="245"/>
      <c r="L1231" s="250"/>
      <c r="M1231" s="251"/>
      <c r="N1231" s="252"/>
      <c r="O1231" s="252"/>
      <c r="P1231" s="252"/>
      <c r="Q1231" s="252"/>
      <c r="R1231" s="252"/>
      <c r="S1231" s="252"/>
      <c r="T1231" s="253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54" t="s">
        <v>198</v>
      </c>
      <c r="AU1231" s="254" t="s">
        <v>82</v>
      </c>
      <c r="AV1231" s="14" t="s">
        <v>82</v>
      </c>
      <c r="AW1231" s="14" t="s">
        <v>35</v>
      </c>
      <c r="AX1231" s="14" t="s">
        <v>73</v>
      </c>
      <c r="AY1231" s="254" t="s">
        <v>188</v>
      </c>
    </row>
    <row r="1232" s="15" customFormat="1">
      <c r="A1232" s="15"/>
      <c r="B1232" s="255"/>
      <c r="C1232" s="256"/>
      <c r="D1232" s="235" t="s">
        <v>198</v>
      </c>
      <c r="E1232" s="257" t="s">
        <v>19</v>
      </c>
      <c r="F1232" s="258" t="s">
        <v>229</v>
      </c>
      <c r="G1232" s="256"/>
      <c r="H1232" s="259">
        <v>12</v>
      </c>
      <c r="I1232" s="260"/>
      <c r="J1232" s="256"/>
      <c r="K1232" s="256"/>
      <c r="L1232" s="261"/>
      <c r="M1232" s="262"/>
      <c r="N1232" s="263"/>
      <c r="O1232" s="263"/>
      <c r="P1232" s="263"/>
      <c r="Q1232" s="263"/>
      <c r="R1232" s="263"/>
      <c r="S1232" s="263"/>
      <c r="T1232" s="264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T1232" s="265" t="s">
        <v>198</v>
      </c>
      <c r="AU1232" s="265" t="s">
        <v>82</v>
      </c>
      <c r="AV1232" s="15" t="s">
        <v>135</v>
      </c>
      <c r="AW1232" s="15" t="s">
        <v>35</v>
      </c>
      <c r="AX1232" s="15" t="s">
        <v>80</v>
      </c>
      <c r="AY1232" s="265" t="s">
        <v>188</v>
      </c>
    </row>
    <row r="1233" s="2" customFormat="1" ht="16.5" customHeight="1">
      <c r="A1233" s="40"/>
      <c r="B1233" s="41"/>
      <c r="C1233" s="215" t="s">
        <v>1973</v>
      </c>
      <c r="D1233" s="215" t="s">
        <v>190</v>
      </c>
      <c r="E1233" s="216" t="s">
        <v>1299</v>
      </c>
      <c r="F1233" s="217" t="s">
        <v>1300</v>
      </c>
      <c r="G1233" s="218" t="s">
        <v>501</v>
      </c>
      <c r="H1233" s="219">
        <v>204.625</v>
      </c>
      <c r="I1233" s="220"/>
      <c r="J1233" s="221">
        <f>ROUND(I1233*H1233,2)</f>
        <v>0</v>
      </c>
      <c r="K1233" s="217" t="s">
        <v>194</v>
      </c>
      <c r="L1233" s="46"/>
      <c r="M1233" s="222" t="s">
        <v>19</v>
      </c>
      <c r="N1233" s="223" t="s">
        <v>44</v>
      </c>
      <c r="O1233" s="86"/>
      <c r="P1233" s="224">
        <f>O1233*H1233</f>
        <v>0</v>
      </c>
      <c r="Q1233" s="224">
        <v>4.0000000000000003E-05</v>
      </c>
      <c r="R1233" s="224">
        <f>Q1233*H1233</f>
        <v>0.0081850000000000013</v>
      </c>
      <c r="S1233" s="224">
        <v>0</v>
      </c>
      <c r="T1233" s="225">
        <f>S1233*H1233</f>
        <v>0</v>
      </c>
      <c r="U1233" s="40"/>
      <c r="V1233" s="40"/>
      <c r="W1233" s="40"/>
      <c r="X1233" s="40"/>
      <c r="Y1233" s="40"/>
      <c r="Z1233" s="40"/>
      <c r="AA1233" s="40"/>
      <c r="AB1233" s="40"/>
      <c r="AC1233" s="40"/>
      <c r="AD1233" s="40"/>
      <c r="AE1233" s="40"/>
      <c r="AR1233" s="226" t="s">
        <v>342</v>
      </c>
      <c r="AT1233" s="226" t="s">
        <v>190</v>
      </c>
      <c r="AU1233" s="226" t="s">
        <v>82</v>
      </c>
      <c r="AY1233" s="19" t="s">
        <v>188</v>
      </c>
      <c r="BE1233" s="227">
        <f>IF(N1233="základní",J1233,0)</f>
        <v>0</v>
      </c>
      <c r="BF1233" s="227">
        <f>IF(N1233="snížená",J1233,0)</f>
        <v>0</v>
      </c>
      <c r="BG1233" s="227">
        <f>IF(N1233="zákl. přenesená",J1233,0)</f>
        <v>0</v>
      </c>
      <c r="BH1233" s="227">
        <f>IF(N1233="sníž. přenesená",J1233,0)</f>
        <v>0</v>
      </c>
      <c r="BI1233" s="227">
        <f>IF(N1233="nulová",J1233,0)</f>
        <v>0</v>
      </c>
      <c r="BJ1233" s="19" t="s">
        <v>80</v>
      </c>
      <c r="BK1233" s="227">
        <f>ROUND(I1233*H1233,2)</f>
        <v>0</v>
      </c>
      <c r="BL1233" s="19" t="s">
        <v>342</v>
      </c>
      <c r="BM1233" s="226" t="s">
        <v>1974</v>
      </c>
    </row>
    <row r="1234" s="2" customFormat="1">
      <c r="A1234" s="40"/>
      <c r="B1234" s="41"/>
      <c r="C1234" s="42"/>
      <c r="D1234" s="228" t="s">
        <v>196</v>
      </c>
      <c r="E1234" s="42"/>
      <c r="F1234" s="229" t="s">
        <v>1302</v>
      </c>
      <c r="G1234" s="42"/>
      <c r="H1234" s="42"/>
      <c r="I1234" s="230"/>
      <c r="J1234" s="42"/>
      <c r="K1234" s="42"/>
      <c r="L1234" s="46"/>
      <c r="M1234" s="231"/>
      <c r="N1234" s="232"/>
      <c r="O1234" s="86"/>
      <c r="P1234" s="86"/>
      <c r="Q1234" s="86"/>
      <c r="R1234" s="86"/>
      <c r="S1234" s="86"/>
      <c r="T1234" s="87"/>
      <c r="U1234" s="40"/>
      <c r="V1234" s="40"/>
      <c r="W1234" s="40"/>
      <c r="X1234" s="40"/>
      <c r="Y1234" s="40"/>
      <c r="Z1234" s="40"/>
      <c r="AA1234" s="40"/>
      <c r="AB1234" s="40"/>
      <c r="AC1234" s="40"/>
      <c r="AD1234" s="40"/>
      <c r="AE1234" s="40"/>
      <c r="AT1234" s="19" t="s">
        <v>196</v>
      </c>
      <c r="AU1234" s="19" t="s">
        <v>82</v>
      </c>
    </row>
    <row r="1235" s="13" customFormat="1">
      <c r="A1235" s="13"/>
      <c r="B1235" s="233"/>
      <c r="C1235" s="234"/>
      <c r="D1235" s="235" t="s">
        <v>198</v>
      </c>
      <c r="E1235" s="236" t="s">
        <v>19</v>
      </c>
      <c r="F1235" s="237" t="s">
        <v>1303</v>
      </c>
      <c r="G1235" s="234"/>
      <c r="H1235" s="236" t="s">
        <v>19</v>
      </c>
      <c r="I1235" s="238"/>
      <c r="J1235" s="234"/>
      <c r="K1235" s="234"/>
      <c r="L1235" s="239"/>
      <c r="M1235" s="240"/>
      <c r="N1235" s="241"/>
      <c r="O1235" s="241"/>
      <c r="P1235" s="241"/>
      <c r="Q1235" s="241"/>
      <c r="R1235" s="241"/>
      <c r="S1235" s="241"/>
      <c r="T1235" s="242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43" t="s">
        <v>198</v>
      </c>
      <c r="AU1235" s="243" t="s">
        <v>82</v>
      </c>
      <c r="AV1235" s="13" t="s">
        <v>80</v>
      </c>
      <c r="AW1235" s="13" t="s">
        <v>35</v>
      </c>
      <c r="AX1235" s="13" t="s">
        <v>73</v>
      </c>
      <c r="AY1235" s="243" t="s">
        <v>188</v>
      </c>
    </row>
    <row r="1236" s="13" customFormat="1">
      <c r="A1236" s="13"/>
      <c r="B1236" s="233"/>
      <c r="C1236" s="234"/>
      <c r="D1236" s="235" t="s">
        <v>198</v>
      </c>
      <c r="E1236" s="236" t="s">
        <v>19</v>
      </c>
      <c r="F1236" s="237" t="s">
        <v>1305</v>
      </c>
      <c r="G1236" s="234"/>
      <c r="H1236" s="236" t="s">
        <v>19</v>
      </c>
      <c r="I1236" s="238"/>
      <c r="J1236" s="234"/>
      <c r="K1236" s="234"/>
      <c r="L1236" s="239"/>
      <c r="M1236" s="240"/>
      <c r="N1236" s="241"/>
      <c r="O1236" s="241"/>
      <c r="P1236" s="241"/>
      <c r="Q1236" s="241"/>
      <c r="R1236" s="241"/>
      <c r="S1236" s="241"/>
      <c r="T1236" s="242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43" t="s">
        <v>198</v>
      </c>
      <c r="AU1236" s="243" t="s">
        <v>82</v>
      </c>
      <c r="AV1236" s="13" t="s">
        <v>80</v>
      </c>
      <c r="AW1236" s="13" t="s">
        <v>35</v>
      </c>
      <c r="AX1236" s="13" t="s">
        <v>73</v>
      </c>
      <c r="AY1236" s="243" t="s">
        <v>188</v>
      </c>
    </row>
    <row r="1237" s="14" customFormat="1">
      <c r="A1237" s="14"/>
      <c r="B1237" s="244"/>
      <c r="C1237" s="245"/>
      <c r="D1237" s="235" t="s">
        <v>198</v>
      </c>
      <c r="E1237" s="246" t="s">
        <v>19</v>
      </c>
      <c r="F1237" s="247" t="s">
        <v>1975</v>
      </c>
      <c r="G1237" s="245"/>
      <c r="H1237" s="248">
        <v>36.625</v>
      </c>
      <c r="I1237" s="249"/>
      <c r="J1237" s="245"/>
      <c r="K1237" s="245"/>
      <c r="L1237" s="250"/>
      <c r="M1237" s="251"/>
      <c r="N1237" s="252"/>
      <c r="O1237" s="252"/>
      <c r="P1237" s="252"/>
      <c r="Q1237" s="252"/>
      <c r="R1237" s="252"/>
      <c r="S1237" s="252"/>
      <c r="T1237" s="253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54" t="s">
        <v>198</v>
      </c>
      <c r="AU1237" s="254" t="s">
        <v>82</v>
      </c>
      <c r="AV1237" s="14" t="s">
        <v>82</v>
      </c>
      <c r="AW1237" s="14" t="s">
        <v>35</v>
      </c>
      <c r="AX1237" s="14" t="s">
        <v>73</v>
      </c>
      <c r="AY1237" s="254" t="s">
        <v>188</v>
      </c>
    </row>
    <row r="1238" s="13" customFormat="1">
      <c r="A1238" s="13"/>
      <c r="B1238" s="233"/>
      <c r="C1238" s="234"/>
      <c r="D1238" s="235" t="s">
        <v>198</v>
      </c>
      <c r="E1238" s="236" t="s">
        <v>19</v>
      </c>
      <c r="F1238" s="237" t="s">
        <v>1976</v>
      </c>
      <c r="G1238" s="234"/>
      <c r="H1238" s="236" t="s">
        <v>19</v>
      </c>
      <c r="I1238" s="238"/>
      <c r="J1238" s="234"/>
      <c r="K1238" s="234"/>
      <c r="L1238" s="239"/>
      <c r="M1238" s="240"/>
      <c r="N1238" s="241"/>
      <c r="O1238" s="241"/>
      <c r="P1238" s="241"/>
      <c r="Q1238" s="241"/>
      <c r="R1238" s="241"/>
      <c r="S1238" s="241"/>
      <c r="T1238" s="242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43" t="s">
        <v>198</v>
      </c>
      <c r="AU1238" s="243" t="s">
        <v>82</v>
      </c>
      <c r="AV1238" s="13" t="s">
        <v>80</v>
      </c>
      <c r="AW1238" s="13" t="s">
        <v>35</v>
      </c>
      <c r="AX1238" s="13" t="s">
        <v>73</v>
      </c>
      <c r="AY1238" s="243" t="s">
        <v>188</v>
      </c>
    </row>
    <row r="1239" s="14" customFormat="1">
      <c r="A1239" s="14"/>
      <c r="B1239" s="244"/>
      <c r="C1239" s="245"/>
      <c r="D1239" s="235" t="s">
        <v>198</v>
      </c>
      <c r="E1239" s="246" t="s">
        <v>19</v>
      </c>
      <c r="F1239" s="247" t="s">
        <v>1355</v>
      </c>
      <c r="G1239" s="245"/>
      <c r="H1239" s="248">
        <v>71</v>
      </c>
      <c r="I1239" s="249"/>
      <c r="J1239" s="245"/>
      <c r="K1239" s="245"/>
      <c r="L1239" s="250"/>
      <c r="M1239" s="251"/>
      <c r="N1239" s="252"/>
      <c r="O1239" s="252"/>
      <c r="P1239" s="252"/>
      <c r="Q1239" s="252"/>
      <c r="R1239" s="252"/>
      <c r="S1239" s="252"/>
      <c r="T1239" s="253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54" t="s">
        <v>198</v>
      </c>
      <c r="AU1239" s="254" t="s">
        <v>82</v>
      </c>
      <c r="AV1239" s="14" t="s">
        <v>82</v>
      </c>
      <c r="AW1239" s="14" t="s">
        <v>35</v>
      </c>
      <c r="AX1239" s="14" t="s">
        <v>73</v>
      </c>
      <c r="AY1239" s="254" t="s">
        <v>188</v>
      </c>
    </row>
    <row r="1240" s="13" customFormat="1">
      <c r="A1240" s="13"/>
      <c r="B1240" s="233"/>
      <c r="C1240" s="234"/>
      <c r="D1240" s="235" t="s">
        <v>198</v>
      </c>
      <c r="E1240" s="236" t="s">
        <v>19</v>
      </c>
      <c r="F1240" s="237" t="s">
        <v>1310</v>
      </c>
      <c r="G1240" s="234"/>
      <c r="H1240" s="236" t="s">
        <v>19</v>
      </c>
      <c r="I1240" s="238"/>
      <c r="J1240" s="234"/>
      <c r="K1240" s="234"/>
      <c r="L1240" s="239"/>
      <c r="M1240" s="240"/>
      <c r="N1240" s="241"/>
      <c r="O1240" s="241"/>
      <c r="P1240" s="241"/>
      <c r="Q1240" s="241"/>
      <c r="R1240" s="241"/>
      <c r="S1240" s="241"/>
      <c r="T1240" s="242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43" t="s">
        <v>198</v>
      </c>
      <c r="AU1240" s="243" t="s">
        <v>82</v>
      </c>
      <c r="AV1240" s="13" t="s">
        <v>80</v>
      </c>
      <c r="AW1240" s="13" t="s">
        <v>35</v>
      </c>
      <c r="AX1240" s="13" t="s">
        <v>73</v>
      </c>
      <c r="AY1240" s="243" t="s">
        <v>188</v>
      </c>
    </row>
    <row r="1241" s="14" customFormat="1">
      <c r="A1241" s="14"/>
      <c r="B1241" s="244"/>
      <c r="C1241" s="245"/>
      <c r="D1241" s="235" t="s">
        <v>198</v>
      </c>
      <c r="E1241" s="246" t="s">
        <v>19</v>
      </c>
      <c r="F1241" s="247" t="s">
        <v>939</v>
      </c>
      <c r="G1241" s="245"/>
      <c r="H1241" s="248">
        <v>40</v>
      </c>
      <c r="I1241" s="249"/>
      <c r="J1241" s="245"/>
      <c r="K1241" s="245"/>
      <c r="L1241" s="250"/>
      <c r="M1241" s="251"/>
      <c r="N1241" s="252"/>
      <c r="O1241" s="252"/>
      <c r="P1241" s="252"/>
      <c r="Q1241" s="252"/>
      <c r="R1241" s="252"/>
      <c r="S1241" s="252"/>
      <c r="T1241" s="253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54" t="s">
        <v>198</v>
      </c>
      <c r="AU1241" s="254" t="s">
        <v>82</v>
      </c>
      <c r="AV1241" s="14" t="s">
        <v>82</v>
      </c>
      <c r="AW1241" s="14" t="s">
        <v>35</v>
      </c>
      <c r="AX1241" s="14" t="s">
        <v>73</v>
      </c>
      <c r="AY1241" s="254" t="s">
        <v>188</v>
      </c>
    </row>
    <row r="1242" s="13" customFormat="1">
      <c r="A1242" s="13"/>
      <c r="B1242" s="233"/>
      <c r="C1242" s="234"/>
      <c r="D1242" s="235" t="s">
        <v>198</v>
      </c>
      <c r="E1242" s="236" t="s">
        <v>19</v>
      </c>
      <c r="F1242" s="237" t="s">
        <v>1977</v>
      </c>
      <c r="G1242" s="234"/>
      <c r="H1242" s="236" t="s">
        <v>19</v>
      </c>
      <c r="I1242" s="238"/>
      <c r="J1242" s="234"/>
      <c r="K1242" s="234"/>
      <c r="L1242" s="239"/>
      <c r="M1242" s="240"/>
      <c r="N1242" s="241"/>
      <c r="O1242" s="241"/>
      <c r="P1242" s="241"/>
      <c r="Q1242" s="241"/>
      <c r="R1242" s="241"/>
      <c r="S1242" s="241"/>
      <c r="T1242" s="242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43" t="s">
        <v>198</v>
      </c>
      <c r="AU1242" s="243" t="s">
        <v>82</v>
      </c>
      <c r="AV1242" s="13" t="s">
        <v>80</v>
      </c>
      <c r="AW1242" s="13" t="s">
        <v>35</v>
      </c>
      <c r="AX1242" s="13" t="s">
        <v>73</v>
      </c>
      <c r="AY1242" s="243" t="s">
        <v>188</v>
      </c>
    </row>
    <row r="1243" s="14" customFormat="1">
      <c r="A1243" s="14"/>
      <c r="B1243" s="244"/>
      <c r="C1243" s="245"/>
      <c r="D1243" s="235" t="s">
        <v>198</v>
      </c>
      <c r="E1243" s="246" t="s">
        <v>19</v>
      </c>
      <c r="F1243" s="247" t="s">
        <v>1030</v>
      </c>
      <c r="G1243" s="245"/>
      <c r="H1243" s="248">
        <v>57</v>
      </c>
      <c r="I1243" s="249"/>
      <c r="J1243" s="245"/>
      <c r="K1243" s="245"/>
      <c r="L1243" s="250"/>
      <c r="M1243" s="251"/>
      <c r="N1243" s="252"/>
      <c r="O1243" s="252"/>
      <c r="P1243" s="252"/>
      <c r="Q1243" s="252"/>
      <c r="R1243" s="252"/>
      <c r="S1243" s="252"/>
      <c r="T1243" s="253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54" t="s">
        <v>198</v>
      </c>
      <c r="AU1243" s="254" t="s">
        <v>82</v>
      </c>
      <c r="AV1243" s="14" t="s">
        <v>82</v>
      </c>
      <c r="AW1243" s="14" t="s">
        <v>35</v>
      </c>
      <c r="AX1243" s="14" t="s">
        <v>73</v>
      </c>
      <c r="AY1243" s="254" t="s">
        <v>188</v>
      </c>
    </row>
    <row r="1244" s="15" customFormat="1">
      <c r="A1244" s="15"/>
      <c r="B1244" s="255"/>
      <c r="C1244" s="256"/>
      <c r="D1244" s="235" t="s">
        <v>198</v>
      </c>
      <c r="E1244" s="257" t="s">
        <v>19</v>
      </c>
      <c r="F1244" s="258" t="s">
        <v>229</v>
      </c>
      <c r="G1244" s="256"/>
      <c r="H1244" s="259">
        <v>204.625</v>
      </c>
      <c r="I1244" s="260"/>
      <c r="J1244" s="256"/>
      <c r="K1244" s="256"/>
      <c r="L1244" s="261"/>
      <c r="M1244" s="262"/>
      <c r="N1244" s="263"/>
      <c r="O1244" s="263"/>
      <c r="P1244" s="263"/>
      <c r="Q1244" s="263"/>
      <c r="R1244" s="263"/>
      <c r="S1244" s="263"/>
      <c r="T1244" s="264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T1244" s="265" t="s">
        <v>198</v>
      </c>
      <c r="AU1244" s="265" t="s">
        <v>82</v>
      </c>
      <c r="AV1244" s="15" t="s">
        <v>135</v>
      </c>
      <c r="AW1244" s="15" t="s">
        <v>35</v>
      </c>
      <c r="AX1244" s="15" t="s">
        <v>80</v>
      </c>
      <c r="AY1244" s="265" t="s">
        <v>188</v>
      </c>
    </row>
    <row r="1245" s="2" customFormat="1" ht="21.75" customHeight="1">
      <c r="A1245" s="40"/>
      <c r="B1245" s="41"/>
      <c r="C1245" s="215" t="s">
        <v>1978</v>
      </c>
      <c r="D1245" s="215" t="s">
        <v>190</v>
      </c>
      <c r="E1245" s="216" t="s">
        <v>1312</v>
      </c>
      <c r="F1245" s="217" t="s">
        <v>1313</v>
      </c>
      <c r="G1245" s="218" t="s">
        <v>501</v>
      </c>
      <c r="H1245" s="219">
        <v>123</v>
      </c>
      <c r="I1245" s="220"/>
      <c r="J1245" s="221">
        <f>ROUND(I1245*H1245,2)</f>
        <v>0</v>
      </c>
      <c r="K1245" s="217" t="s">
        <v>194</v>
      </c>
      <c r="L1245" s="46"/>
      <c r="M1245" s="222" t="s">
        <v>19</v>
      </c>
      <c r="N1245" s="223" t="s">
        <v>44</v>
      </c>
      <c r="O1245" s="86"/>
      <c r="P1245" s="224">
        <f>O1245*H1245</f>
        <v>0</v>
      </c>
      <c r="Q1245" s="224">
        <v>4.0000000000000003E-05</v>
      </c>
      <c r="R1245" s="224">
        <f>Q1245*H1245</f>
        <v>0.0049200000000000008</v>
      </c>
      <c r="S1245" s="224">
        <v>0</v>
      </c>
      <c r="T1245" s="225">
        <f>S1245*H1245</f>
        <v>0</v>
      </c>
      <c r="U1245" s="40"/>
      <c r="V1245" s="40"/>
      <c r="W1245" s="40"/>
      <c r="X1245" s="40"/>
      <c r="Y1245" s="40"/>
      <c r="Z1245" s="40"/>
      <c r="AA1245" s="40"/>
      <c r="AB1245" s="40"/>
      <c r="AC1245" s="40"/>
      <c r="AD1245" s="40"/>
      <c r="AE1245" s="40"/>
      <c r="AR1245" s="226" t="s">
        <v>342</v>
      </c>
      <c r="AT1245" s="226" t="s">
        <v>190</v>
      </c>
      <c r="AU1245" s="226" t="s">
        <v>82</v>
      </c>
      <c r="AY1245" s="19" t="s">
        <v>188</v>
      </c>
      <c r="BE1245" s="227">
        <f>IF(N1245="základní",J1245,0)</f>
        <v>0</v>
      </c>
      <c r="BF1245" s="227">
        <f>IF(N1245="snížená",J1245,0)</f>
        <v>0</v>
      </c>
      <c r="BG1245" s="227">
        <f>IF(N1245="zákl. přenesená",J1245,0)</f>
        <v>0</v>
      </c>
      <c r="BH1245" s="227">
        <f>IF(N1245="sníž. přenesená",J1245,0)</f>
        <v>0</v>
      </c>
      <c r="BI1245" s="227">
        <f>IF(N1245="nulová",J1245,0)</f>
        <v>0</v>
      </c>
      <c r="BJ1245" s="19" t="s">
        <v>80</v>
      </c>
      <c r="BK1245" s="227">
        <f>ROUND(I1245*H1245,2)</f>
        <v>0</v>
      </c>
      <c r="BL1245" s="19" t="s">
        <v>342</v>
      </c>
      <c r="BM1245" s="226" t="s">
        <v>1979</v>
      </c>
    </row>
    <row r="1246" s="2" customFormat="1">
      <c r="A1246" s="40"/>
      <c r="B1246" s="41"/>
      <c r="C1246" s="42"/>
      <c r="D1246" s="228" t="s">
        <v>196</v>
      </c>
      <c r="E1246" s="42"/>
      <c r="F1246" s="229" t="s">
        <v>1315</v>
      </c>
      <c r="G1246" s="42"/>
      <c r="H1246" s="42"/>
      <c r="I1246" s="230"/>
      <c r="J1246" s="42"/>
      <c r="K1246" s="42"/>
      <c r="L1246" s="46"/>
      <c r="M1246" s="231"/>
      <c r="N1246" s="232"/>
      <c r="O1246" s="86"/>
      <c r="P1246" s="86"/>
      <c r="Q1246" s="86"/>
      <c r="R1246" s="86"/>
      <c r="S1246" s="86"/>
      <c r="T1246" s="87"/>
      <c r="U1246" s="40"/>
      <c r="V1246" s="40"/>
      <c r="W1246" s="40"/>
      <c r="X1246" s="40"/>
      <c r="Y1246" s="40"/>
      <c r="Z1246" s="40"/>
      <c r="AA1246" s="40"/>
      <c r="AB1246" s="40"/>
      <c r="AC1246" s="40"/>
      <c r="AD1246" s="40"/>
      <c r="AE1246" s="40"/>
      <c r="AT1246" s="19" t="s">
        <v>196</v>
      </c>
      <c r="AU1246" s="19" t="s">
        <v>82</v>
      </c>
    </row>
    <row r="1247" s="13" customFormat="1">
      <c r="A1247" s="13"/>
      <c r="B1247" s="233"/>
      <c r="C1247" s="234"/>
      <c r="D1247" s="235" t="s">
        <v>198</v>
      </c>
      <c r="E1247" s="236" t="s">
        <v>19</v>
      </c>
      <c r="F1247" s="237" t="s">
        <v>1303</v>
      </c>
      <c r="G1247" s="234"/>
      <c r="H1247" s="236" t="s">
        <v>19</v>
      </c>
      <c r="I1247" s="238"/>
      <c r="J1247" s="234"/>
      <c r="K1247" s="234"/>
      <c r="L1247" s="239"/>
      <c r="M1247" s="240"/>
      <c r="N1247" s="241"/>
      <c r="O1247" s="241"/>
      <c r="P1247" s="241"/>
      <c r="Q1247" s="241"/>
      <c r="R1247" s="241"/>
      <c r="S1247" s="241"/>
      <c r="T1247" s="242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43" t="s">
        <v>198</v>
      </c>
      <c r="AU1247" s="243" t="s">
        <v>82</v>
      </c>
      <c r="AV1247" s="13" t="s">
        <v>80</v>
      </c>
      <c r="AW1247" s="13" t="s">
        <v>35</v>
      </c>
      <c r="AX1247" s="13" t="s">
        <v>73</v>
      </c>
      <c r="AY1247" s="243" t="s">
        <v>188</v>
      </c>
    </row>
    <row r="1248" s="13" customFormat="1">
      <c r="A1248" s="13"/>
      <c r="B1248" s="233"/>
      <c r="C1248" s="234"/>
      <c r="D1248" s="235" t="s">
        <v>198</v>
      </c>
      <c r="E1248" s="236" t="s">
        <v>19</v>
      </c>
      <c r="F1248" s="237" t="s">
        <v>1316</v>
      </c>
      <c r="G1248" s="234"/>
      <c r="H1248" s="236" t="s">
        <v>19</v>
      </c>
      <c r="I1248" s="238"/>
      <c r="J1248" s="234"/>
      <c r="K1248" s="234"/>
      <c r="L1248" s="239"/>
      <c r="M1248" s="240"/>
      <c r="N1248" s="241"/>
      <c r="O1248" s="241"/>
      <c r="P1248" s="241"/>
      <c r="Q1248" s="241"/>
      <c r="R1248" s="241"/>
      <c r="S1248" s="241"/>
      <c r="T1248" s="242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43" t="s">
        <v>198</v>
      </c>
      <c r="AU1248" s="243" t="s">
        <v>82</v>
      </c>
      <c r="AV1248" s="13" t="s">
        <v>80</v>
      </c>
      <c r="AW1248" s="13" t="s">
        <v>35</v>
      </c>
      <c r="AX1248" s="13" t="s">
        <v>73</v>
      </c>
      <c r="AY1248" s="243" t="s">
        <v>188</v>
      </c>
    </row>
    <row r="1249" s="14" customFormat="1">
      <c r="A1249" s="14"/>
      <c r="B1249" s="244"/>
      <c r="C1249" s="245"/>
      <c r="D1249" s="235" t="s">
        <v>198</v>
      </c>
      <c r="E1249" s="246" t="s">
        <v>19</v>
      </c>
      <c r="F1249" s="247" t="s">
        <v>1934</v>
      </c>
      <c r="G1249" s="245"/>
      <c r="H1249" s="248">
        <v>97</v>
      </c>
      <c r="I1249" s="249"/>
      <c r="J1249" s="245"/>
      <c r="K1249" s="245"/>
      <c r="L1249" s="250"/>
      <c r="M1249" s="251"/>
      <c r="N1249" s="252"/>
      <c r="O1249" s="252"/>
      <c r="P1249" s="252"/>
      <c r="Q1249" s="252"/>
      <c r="R1249" s="252"/>
      <c r="S1249" s="252"/>
      <c r="T1249" s="253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T1249" s="254" t="s">
        <v>198</v>
      </c>
      <c r="AU1249" s="254" t="s">
        <v>82</v>
      </c>
      <c r="AV1249" s="14" t="s">
        <v>82</v>
      </c>
      <c r="AW1249" s="14" t="s">
        <v>35</v>
      </c>
      <c r="AX1249" s="14" t="s">
        <v>73</v>
      </c>
      <c r="AY1249" s="254" t="s">
        <v>188</v>
      </c>
    </row>
    <row r="1250" s="13" customFormat="1">
      <c r="A1250" s="13"/>
      <c r="B1250" s="233"/>
      <c r="C1250" s="234"/>
      <c r="D1250" s="235" t="s">
        <v>198</v>
      </c>
      <c r="E1250" s="236" t="s">
        <v>19</v>
      </c>
      <c r="F1250" s="237" t="s">
        <v>1980</v>
      </c>
      <c r="G1250" s="234"/>
      <c r="H1250" s="236" t="s">
        <v>19</v>
      </c>
      <c r="I1250" s="238"/>
      <c r="J1250" s="234"/>
      <c r="K1250" s="234"/>
      <c r="L1250" s="239"/>
      <c r="M1250" s="240"/>
      <c r="N1250" s="241"/>
      <c r="O1250" s="241"/>
      <c r="P1250" s="241"/>
      <c r="Q1250" s="241"/>
      <c r="R1250" s="241"/>
      <c r="S1250" s="241"/>
      <c r="T1250" s="242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43" t="s">
        <v>198</v>
      </c>
      <c r="AU1250" s="243" t="s">
        <v>82</v>
      </c>
      <c r="AV1250" s="13" t="s">
        <v>80</v>
      </c>
      <c r="AW1250" s="13" t="s">
        <v>35</v>
      </c>
      <c r="AX1250" s="13" t="s">
        <v>73</v>
      </c>
      <c r="AY1250" s="243" t="s">
        <v>188</v>
      </c>
    </row>
    <row r="1251" s="14" customFormat="1">
      <c r="A1251" s="14"/>
      <c r="B1251" s="244"/>
      <c r="C1251" s="245"/>
      <c r="D1251" s="235" t="s">
        <v>198</v>
      </c>
      <c r="E1251" s="246" t="s">
        <v>19</v>
      </c>
      <c r="F1251" s="247" t="s">
        <v>420</v>
      </c>
      <c r="G1251" s="245"/>
      <c r="H1251" s="248">
        <v>26</v>
      </c>
      <c r="I1251" s="249"/>
      <c r="J1251" s="245"/>
      <c r="K1251" s="245"/>
      <c r="L1251" s="250"/>
      <c r="M1251" s="251"/>
      <c r="N1251" s="252"/>
      <c r="O1251" s="252"/>
      <c r="P1251" s="252"/>
      <c r="Q1251" s="252"/>
      <c r="R1251" s="252"/>
      <c r="S1251" s="252"/>
      <c r="T1251" s="253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54" t="s">
        <v>198</v>
      </c>
      <c r="AU1251" s="254" t="s">
        <v>82</v>
      </c>
      <c r="AV1251" s="14" t="s">
        <v>82</v>
      </c>
      <c r="AW1251" s="14" t="s">
        <v>35</v>
      </c>
      <c r="AX1251" s="14" t="s">
        <v>73</v>
      </c>
      <c r="AY1251" s="254" t="s">
        <v>188</v>
      </c>
    </row>
    <row r="1252" s="15" customFormat="1">
      <c r="A1252" s="15"/>
      <c r="B1252" s="255"/>
      <c r="C1252" s="256"/>
      <c r="D1252" s="235" t="s">
        <v>198</v>
      </c>
      <c r="E1252" s="257" t="s">
        <v>19</v>
      </c>
      <c r="F1252" s="258" t="s">
        <v>229</v>
      </c>
      <c r="G1252" s="256"/>
      <c r="H1252" s="259">
        <v>123</v>
      </c>
      <c r="I1252" s="260"/>
      <c r="J1252" s="256"/>
      <c r="K1252" s="256"/>
      <c r="L1252" s="261"/>
      <c r="M1252" s="262"/>
      <c r="N1252" s="263"/>
      <c r="O1252" s="263"/>
      <c r="P1252" s="263"/>
      <c r="Q1252" s="263"/>
      <c r="R1252" s="263"/>
      <c r="S1252" s="263"/>
      <c r="T1252" s="264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T1252" s="265" t="s">
        <v>198</v>
      </c>
      <c r="AU1252" s="265" t="s">
        <v>82</v>
      </c>
      <c r="AV1252" s="15" t="s">
        <v>135</v>
      </c>
      <c r="AW1252" s="15" t="s">
        <v>35</v>
      </c>
      <c r="AX1252" s="15" t="s">
        <v>80</v>
      </c>
      <c r="AY1252" s="265" t="s">
        <v>188</v>
      </c>
    </row>
    <row r="1253" s="2" customFormat="1" ht="16.5" customHeight="1">
      <c r="A1253" s="40"/>
      <c r="B1253" s="41"/>
      <c r="C1253" s="272" t="s">
        <v>1981</v>
      </c>
      <c r="D1253" s="272" t="s">
        <v>522</v>
      </c>
      <c r="E1253" s="273" t="s">
        <v>1318</v>
      </c>
      <c r="F1253" s="274" t="s">
        <v>1319</v>
      </c>
      <c r="G1253" s="275" t="s">
        <v>243</v>
      </c>
      <c r="H1253" s="276">
        <v>102.74800000000001</v>
      </c>
      <c r="I1253" s="277"/>
      <c r="J1253" s="278">
        <f>ROUND(I1253*H1253,2)</f>
        <v>0</v>
      </c>
      <c r="K1253" s="274" t="s">
        <v>194</v>
      </c>
      <c r="L1253" s="279"/>
      <c r="M1253" s="280" t="s">
        <v>19</v>
      </c>
      <c r="N1253" s="281" t="s">
        <v>44</v>
      </c>
      <c r="O1253" s="86"/>
      <c r="P1253" s="224">
        <f>O1253*H1253</f>
        <v>0</v>
      </c>
      <c r="Q1253" s="224">
        <v>0.0074999999999999997</v>
      </c>
      <c r="R1253" s="224">
        <f>Q1253*H1253</f>
        <v>0.77061000000000002</v>
      </c>
      <c r="S1253" s="224">
        <v>0</v>
      </c>
      <c r="T1253" s="225">
        <f>S1253*H1253</f>
        <v>0</v>
      </c>
      <c r="U1253" s="40"/>
      <c r="V1253" s="40"/>
      <c r="W1253" s="40"/>
      <c r="X1253" s="40"/>
      <c r="Y1253" s="40"/>
      <c r="Z1253" s="40"/>
      <c r="AA1253" s="40"/>
      <c r="AB1253" s="40"/>
      <c r="AC1253" s="40"/>
      <c r="AD1253" s="40"/>
      <c r="AE1253" s="40"/>
      <c r="AR1253" s="226" t="s">
        <v>630</v>
      </c>
      <c r="AT1253" s="226" t="s">
        <v>522</v>
      </c>
      <c r="AU1253" s="226" t="s">
        <v>82</v>
      </c>
      <c r="AY1253" s="19" t="s">
        <v>188</v>
      </c>
      <c r="BE1253" s="227">
        <f>IF(N1253="základní",J1253,0)</f>
        <v>0</v>
      </c>
      <c r="BF1253" s="227">
        <f>IF(N1253="snížená",J1253,0)</f>
        <v>0</v>
      </c>
      <c r="BG1253" s="227">
        <f>IF(N1253="zákl. přenesená",J1253,0)</f>
        <v>0</v>
      </c>
      <c r="BH1253" s="227">
        <f>IF(N1253="sníž. přenesená",J1253,0)</f>
        <v>0</v>
      </c>
      <c r="BI1253" s="227">
        <f>IF(N1253="nulová",J1253,0)</f>
        <v>0</v>
      </c>
      <c r="BJ1253" s="19" t="s">
        <v>80</v>
      </c>
      <c r="BK1253" s="227">
        <f>ROUND(I1253*H1253,2)</f>
        <v>0</v>
      </c>
      <c r="BL1253" s="19" t="s">
        <v>342</v>
      </c>
      <c r="BM1253" s="226" t="s">
        <v>1982</v>
      </c>
    </row>
    <row r="1254" s="13" customFormat="1">
      <c r="A1254" s="13"/>
      <c r="B1254" s="233"/>
      <c r="C1254" s="234"/>
      <c r="D1254" s="235" t="s">
        <v>198</v>
      </c>
      <c r="E1254" s="236" t="s">
        <v>19</v>
      </c>
      <c r="F1254" s="237" t="s">
        <v>1303</v>
      </c>
      <c r="G1254" s="234"/>
      <c r="H1254" s="236" t="s">
        <v>19</v>
      </c>
      <c r="I1254" s="238"/>
      <c r="J1254" s="234"/>
      <c r="K1254" s="234"/>
      <c r="L1254" s="239"/>
      <c r="M1254" s="240"/>
      <c r="N1254" s="241"/>
      <c r="O1254" s="241"/>
      <c r="P1254" s="241"/>
      <c r="Q1254" s="241"/>
      <c r="R1254" s="241"/>
      <c r="S1254" s="241"/>
      <c r="T1254" s="242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43" t="s">
        <v>198</v>
      </c>
      <c r="AU1254" s="243" t="s">
        <v>82</v>
      </c>
      <c r="AV1254" s="13" t="s">
        <v>80</v>
      </c>
      <c r="AW1254" s="13" t="s">
        <v>35</v>
      </c>
      <c r="AX1254" s="13" t="s">
        <v>73</v>
      </c>
      <c r="AY1254" s="243" t="s">
        <v>188</v>
      </c>
    </row>
    <row r="1255" s="13" customFormat="1">
      <c r="A1255" s="13"/>
      <c r="B1255" s="233"/>
      <c r="C1255" s="234"/>
      <c r="D1255" s="235" t="s">
        <v>198</v>
      </c>
      <c r="E1255" s="236" t="s">
        <v>19</v>
      </c>
      <c r="F1255" s="237" t="s">
        <v>1305</v>
      </c>
      <c r="G1255" s="234"/>
      <c r="H1255" s="236" t="s">
        <v>19</v>
      </c>
      <c r="I1255" s="238"/>
      <c r="J1255" s="234"/>
      <c r="K1255" s="234"/>
      <c r="L1255" s="239"/>
      <c r="M1255" s="240"/>
      <c r="N1255" s="241"/>
      <c r="O1255" s="241"/>
      <c r="P1255" s="241"/>
      <c r="Q1255" s="241"/>
      <c r="R1255" s="241"/>
      <c r="S1255" s="241"/>
      <c r="T1255" s="242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43" t="s">
        <v>198</v>
      </c>
      <c r="AU1255" s="243" t="s">
        <v>82</v>
      </c>
      <c r="AV1255" s="13" t="s">
        <v>80</v>
      </c>
      <c r="AW1255" s="13" t="s">
        <v>35</v>
      </c>
      <c r="AX1255" s="13" t="s">
        <v>73</v>
      </c>
      <c r="AY1255" s="243" t="s">
        <v>188</v>
      </c>
    </row>
    <row r="1256" s="14" customFormat="1">
      <c r="A1256" s="14"/>
      <c r="B1256" s="244"/>
      <c r="C1256" s="245"/>
      <c r="D1256" s="235" t="s">
        <v>198</v>
      </c>
      <c r="E1256" s="246" t="s">
        <v>19</v>
      </c>
      <c r="F1256" s="247" t="s">
        <v>1983</v>
      </c>
      <c r="G1256" s="245"/>
      <c r="H1256" s="248">
        <v>3.6629999999999998</v>
      </c>
      <c r="I1256" s="249"/>
      <c r="J1256" s="245"/>
      <c r="K1256" s="245"/>
      <c r="L1256" s="250"/>
      <c r="M1256" s="251"/>
      <c r="N1256" s="252"/>
      <c r="O1256" s="252"/>
      <c r="P1256" s="252"/>
      <c r="Q1256" s="252"/>
      <c r="R1256" s="252"/>
      <c r="S1256" s="252"/>
      <c r="T1256" s="253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54" t="s">
        <v>198</v>
      </c>
      <c r="AU1256" s="254" t="s">
        <v>82</v>
      </c>
      <c r="AV1256" s="14" t="s">
        <v>82</v>
      </c>
      <c r="AW1256" s="14" t="s">
        <v>35</v>
      </c>
      <c r="AX1256" s="14" t="s">
        <v>73</v>
      </c>
      <c r="AY1256" s="254" t="s">
        <v>188</v>
      </c>
    </row>
    <row r="1257" s="13" customFormat="1">
      <c r="A1257" s="13"/>
      <c r="B1257" s="233"/>
      <c r="C1257" s="234"/>
      <c r="D1257" s="235" t="s">
        <v>198</v>
      </c>
      <c r="E1257" s="236" t="s">
        <v>19</v>
      </c>
      <c r="F1257" s="237" t="s">
        <v>1976</v>
      </c>
      <c r="G1257" s="234"/>
      <c r="H1257" s="236" t="s">
        <v>19</v>
      </c>
      <c r="I1257" s="238"/>
      <c r="J1257" s="234"/>
      <c r="K1257" s="234"/>
      <c r="L1257" s="239"/>
      <c r="M1257" s="240"/>
      <c r="N1257" s="241"/>
      <c r="O1257" s="241"/>
      <c r="P1257" s="241"/>
      <c r="Q1257" s="241"/>
      <c r="R1257" s="241"/>
      <c r="S1257" s="241"/>
      <c r="T1257" s="242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243" t="s">
        <v>198</v>
      </c>
      <c r="AU1257" s="243" t="s">
        <v>82</v>
      </c>
      <c r="AV1257" s="13" t="s">
        <v>80</v>
      </c>
      <c r="AW1257" s="13" t="s">
        <v>35</v>
      </c>
      <c r="AX1257" s="13" t="s">
        <v>73</v>
      </c>
      <c r="AY1257" s="243" t="s">
        <v>188</v>
      </c>
    </row>
    <row r="1258" s="14" customFormat="1">
      <c r="A1258" s="14"/>
      <c r="B1258" s="244"/>
      <c r="C1258" s="245"/>
      <c r="D1258" s="235" t="s">
        <v>198</v>
      </c>
      <c r="E1258" s="246" t="s">
        <v>19</v>
      </c>
      <c r="F1258" s="247" t="s">
        <v>1984</v>
      </c>
      <c r="G1258" s="245"/>
      <c r="H1258" s="248">
        <v>22.010000000000002</v>
      </c>
      <c r="I1258" s="249"/>
      <c r="J1258" s="245"/>
      <c r="K1258" s="245"/>
      <c r="L1258" s="250"/>
      <c r="M1258" s="251"/>
      <c r="N1258" s="252"/>
      <c r="O1258" s="252"/>
      <c r="P1258" s="252"/>
      <c r="Q1258" s="252"/>
      <c r="R1258" s="252"/>
      <c r="S1258" s="252"/>
      <c r="T1258" s="253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54" t="s">
        <v>198</v>
      </c>
      <c r="AU1258" s="254" t="s">
        <v>82</v>
      </c>
      <c r="AV1258" s="14" t="s">
        <v>82</v>
      </c>
      <c r="AW1258" s="14" t="s">
        <v>35</v>
      </c>
      <c r="AX1258" s="14" t="s">
        <v>73</v>
      </c>
      <c r="AY1258" s="254" t="s">
        <v>188</v>
      </c>
    </row>
    <row r="1259" s="13" customFormat="1">
      <c r="A1259" s="13"/>
      <c r="B1259" s="233"/>
      <c r="C1259" s="234"/>
      <c r="D1259" s="235" t="s">
        <v>198</v>
      </c>
      <c r="E1259" s="236" t="s">
        <v>19</v>
      </c>
      <c r="F1259" s="237" t="s">
        <v>1310</v>
      </c>
      <c r="G1259" s="234"/>
      <c r="H1259" s="236" t="s">
        <v>19</v>
      </c>
      <c r="I1259" s="238"/>
      <c r="J1259" s="234"/>
      <c r="K1259" s="234"/>
      <c r="L1259" s="239"/>
      <c r="M1259" s="240"/>
      <c r="N1259" s="241"/>
      <c r="O1259" s="241"/>
      <c r="P1259" s="241"/>
      <c r="Q1259" s="241"/>
      <c r="R1259" s="241"/>
      <c r="S1259" s="241"/>
      <c r="T1259" s="242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243" t="s">
        <v>198</v>
      </c>
      <c r="AU1259" s="243" t="s">
        <v>82</v>
      </c>
      <c r="AV1259" s="13" t="s">
        <v>80</v>
      </c>
      <c r="AW1259" s="13" t="s">
        <v>35</v>
      </c>
      <c r="AX1259" s="13" t="s">
        <v>73</v>
      </c>
      <c r="AY1259" s="243" t="s">
        <v>188</v>
      </c>
    </row>
    <row r="1260" s="14" customFormat="1">
      <c r="A1260" s="14"/>
      <c r="B1260" s="244"/>
      <c r="C1260" s="245"/>
      <c r="D1260" s="235" t="s">
        <v>198</v>
      </c>
      <c r="E1260" s="246" t="s">
        <v>19</v>
      </c>
      <c r="F1260" s="247" t="s">
        <v>1985</v>
      </c>
      <c r="G1260" s="245"/>
      <c r="H1260" s="248">
        <v>8</v>
      </c>
      <c r="I1260" s="249"/>
      <c r="J1260" s="245"/>
      <c r="K1260" s="245"/>
      <c r="L1260" s="250"/>
      <c r="M1260" s="251"/>
      <c r="N1260" s="252"/>
      <c r="O1260" s="252"/>
      <c r="P1260" s="252"/>
      <c r="Q1260" s="252"/>
      <c r="R1260" s="252"/>
      <c r="S1260" s="252"/>
      <c r="T1260" s="253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T1260" s="254" t="s">
        <v>198</v>
      </c>
      <c r="AU1260" s="254" t="s">
        <v>82</v>
      </c>
      <c r="AV1260" s="14" t="s">
        <v>82</v>
      </c>
      <c r="AW1260" s="14" t="s">
        <v>35</v>
      </c>
      <c r="AX1260" s="14" t="s">
        <v>73</v>
      </c>
      <c r="AY1260" s="254" t="s">
        <v>188</v>
      </c>
    </row>
    <row r="1261" s="13" customFormat="1">
      <c r="A1261" s="13"/>
      <c r="B1261" s="233"/>
      <c r="C1261" s="234"/>
      <c r="D1261" s="235" t="s">
        <v>198</v>
      </c>
      <c r="E1261" s="236" t="s">
        <v>19</v>
      </c>
      <c r="F1261" s="237" t="s">
        <v>1977</v>
      </c>
      <c r="G1261" s="234"/>
      <c r="H1261" s="236" t="s">
        <v>19</v>
      </c>
      <c r="I1261" s="238"/>
      <c r="J1261" s="234"/>
      <c r="K1261" s="234"/>
      <c r="L1261" s="239"/>
      <c r="M1261" s="240"/>
      <c r="N1261" s="241"/>
      <c r="O1261" s="241"/>
      <c r="P1261" s="241"/>
      <c r="Q1261" s="241"/>
      <c r="R1261" s="241"/>
      <c r="S1261" s="241"/>
      <c r="T1261" s="242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43" t="s">
        <v>198</v>
      </c>
      <c r="AU1261" s="243" t="s">
        <v>82</v>
      </c>
      <c r="AV1261" s="13" t="s">
        <v>80</v>
      </c>
      <c r="AW1261" s="13" t="s">
        <v>35</v>
      </c>
      <c r="AX1261" s="13" t="s">
        <v>73</v>
      </c>
      <c r="AY1261" s="243" t="s">
        <v>188</v>
      </c>
    </row>
    <row r="1262" s="14" customFormat="1">
      <c r="A1262" s="14"/>
      <c r="B1262" s="244"/>
      <c r="C1262" s="245"/>
      <c r="D1262" s="235" t="s">
        <v>198</v>
      </c>
      <c r="E1262" s="246" t="s">
        <v>19</v>
      </c>
      <c r="F1262" s="247" t="s">
        <v>1986</v>
      </c>
      <c r="G1262" s="245"/>
      <c r="H1262" s="248">
        <v>12.824999999999999</v>
      </c>
      <c r="I1262" s="249"/>
      <c r="J1262" s="245"/>
      <c r="K1262" s="245"/>
      <c r="L1262" s="250"/>
      <c r="M1262" s="251"/>
      <c r="N1262" s="252"/>
      <c r="O1262" s="252"/>
      <c r="P1262" s="252"/>
      <c r="Q1262" s="252"/>
      <c r="R1262" s="252"/>
      <c r="S1262" s="252"/>
      <c r="T1262" s="253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T1262" s="254" t="s">
        <v>198</v>
      </c>
      <c r="AU1262" s="254" t="s">
        <v>82</v>
      </c>
      <c r="AV1262" s="14" t="s">
        <v>82</v>
      </c>
      <c r="AW1262" s="14" t="s">
        <v>35</v>
      </c>
      <c r="AX1262" s="14" t="s">
        <v>73</v>
      </c>
      <c r="AY1262" s="254" t="s">
        <v>188</v>
      </c>
    </row>
    <row r="1263" s="16" customFormat="1">
      <c r="A1263" s="16"/>
      <c r="B1263" s="282"/>
      <c r="C1263" s="283"/>
      <c r="D1263" s="235" t="s">
        <v>198</v>
      </c>
      <c r="E1263" s="284" t="s">
        <v>19</v>
      </c>
      <c r="F1263" s="285" t="s">
        <v>730</v>
      </c>
      <c r="G1263" s="283"/>
      <c r="H1263" s="286">
        <v>46.498000000000005</v>
      </c>
      <c r="I1263" s="287"/>
      <c r="J1263" s="283"/>
      <c r="K1263" s="283"/>
      <c r="L1263" s="288"/>
      <c r="M1263" s="289"/>
      <c r="N1263" s="290"/>
      <c r="O1263" s="290"/>
      <c r="P1263" s="290"/>
      <c r="Q1263" s="290"/>
      <c r="R1263" s="290"/>
      <c r="S1263" s="290"/>
      <c r="T1263" s="291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T1263" s="292" t="s">
        <v>198</v>
      </c>
      <c r="AU1263" s="292" t="s">
        <v>82</v>
      </c>
      <c r="AV1263" s="16" t="s">
        <v>129</v>
      </c>
      <c r="AW1263" s="16" t="s">
        <v>35</v>
      </c>
      <c r="AX1263" s="16" t="s">
        <v>73</v>
      </c>
      <c r="AY1263" s="292" t="s">
        <v>188</v>
      </c>
    </row>
    <row r="1264" s="13" customFormat="1">
      <c r="A1264" s="13"/>
      <c r="B1264" s="233"/>
      <c r="C1264" s="234"/>
      <c r="D1264" s="235" t="s">
        <v>198</v>
      </c>
      <c r="E1264" s="236" t="s">
        <v>19</v>
      </c>
      <c r="F1264" s="237" t="s">
        <v>1316</v>
      </c>
      <c r="G1264" s="234"/>
      <c r="H1264" s="236" t="s">
        <v>19</v>
      </c>
      <c r="I1264" s="238"/>
      <c r="J1264" s="234"/>
      <c r="K1264" s="234"/>
      <c r="L1264" s="239"/>
      <c r="M1264" s="240"/>
      <c r="N1264" s="241"/>
      <c r="O1264" s="241"/>
      <c r="P1264" s="241"/>
      <c r="Q1264" s="241"/>
      <c r="R1264" s="241"/>
      <c r="S1264" s="241"/>
      <c r="T1264" s="242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43" t="s">
        <v>198</v>
      </c>
      <c r="AU1264" s="243" t="s">
        <v>82</v>
      </c>
      <c r="AV1264" s="13" t="s">
        <v>80</v>
      </c>
      <c r="AW1264" s="13" t="s">
        <v>35</v>
      </c>
      <c r="AX1264" s="13" t="s">
        <v>73</v>
      </c>
      <c r="AY1264" s="243" t="s">
        <v>188</v>
      </c>
    </row>
    <row r="1265" s="14" customFormat="1">
      <c r="A1265" s="14"/>
      <c r="B1265" s="244"/>
      <c r="C1265" s="245"/>
      <c r="D1265" s="235" t="s">
        <v>198</v>
      </c>
      <c r="E1265" s="246" t="s">
        <v>19</v>
      </c>
      <c r="F1265" s="247" t="s">
        <v>1987</v>
      </c>
      <c r="G1265" s="245"/>
      <c r="H1265" s="248">
        <v>45.590000000000003</v>
      </c>
      <c r="I1265" s="249"/>
      <c r="J1265" s="245"/>
      <c r="K1265" s="245"/>
      <c r="L1265" s="250"/>
      <c r="M1265" s="251"/>
      <c r="N1265" s="252"/>
      <c r="O1265" s="252"/>
      <c r="P1265" s="252"/>
      <c r="Q1265" s="252"/>
      <c r="R1265" s="252"/>
      <c r="S1265" s="252"/>
      <c r="T1265" s="253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54" t="s">
        <v>198</v>
      </c>
      <c r="AU1265" s="254" t="s">
        <v>82</v>
      </c>
      <c r="AV1265" s="14" t="s">
        <v>82</v>
      </c>
      <c r="AW1265" s="14" t="s">
        <v>35</v>
      </c>
      <c r="AX1265" s="14" t="s">
        <v>73</v>
      </c>
      <c r="AY1265" s="254" t="s">
        <v>188</v>
      </c>
    </row>
    <row r="1266" s="13" customFormat="1">
      <c r="A1266" s="13"/>
      <c r="B1266" s="233"/>
      <c r="C1266" s="234"/>
      <c r="D1266" s="235" t="s">
        <v>198</v>
      </c>
      <c r="E1266" s="236" t="s">
        <v>19</v>
      </c>
      <c r="F1266" s="237" t="s">
        <v>1980</v>
      </c>
      <c r="G1266" s="234"/>
      <c r="H1266" s="236" t="s">
        <v>19</v>
      </c>
      <c r="I1266" s="238"/>
      <c r="J1266" s="234"/>
      <c r="K1266" s="234"/>
      <c r="L1266" s="239"/>
      <c r="M1266" s="240"/>
      <c r="N1266" s="241"/>
      <c r="O1266" s="241"/>
      <c r="P1266" s="241"/>
      <c r="Q1266" s="241"/>
      <c r="R1266" s="241"/>
      <c r="S1266" s="241"/>
      <c r="T1266" s="242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43" t="s">
        <v>198</v>
      </c>
      <c r="AU1266" s="243" t="s">
        <v>82</v>
      </c>
      <c r="AV1266" s="13" t="s">
        <v>80</v>
      </c>
      <c r="AW1266" s="13" t="s">
        <v>35</v>
      </c>
      <c r="AX1266" s="13" t="s">
        <v>73</v>
      </c>
      <c r="AY1266" s="243" t="s">
        <v>188</v>
      </c>
    </row>
    <row r="1267" s="14" customFormat="1">
      <c r="A1267" s="14"/>
      <c r="B1267" s="244"/>
      <c r="C1267" s="245"/>
      <c r="D1267" s="235" t="s">
        <v>198</v>
      </c>
      <c r="E1267" s="246" t="s">
        <v>19</v>
      </c>
      <c r="F1267" s="247" t="s">
        <v>1988</v>
      </c>
      <c r="G1267" s="245"/>
      <c r="H1267" s="248">
        <v>10.66</v>
      </c>
      <c r="I1267" s="249"/>
      <c r="J1267" s="245"/>
      <c r="K1267" s="245"/>
      <c r="L1267" s="250"/>
      <c r="M1267" s="251"/>
      <c r="N1267" s="252"/>
      <c r="O1267" s="252"/>
      <c r="P1267" s="252"/>
      <c r="Q1267" s="252"/>
      <c r="R1267" s="252"/>
      <c r="S1267" s="252"/>
      <c r="T1267" s="253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T1267" s="254" t="s">
        <v>198</v>
      </c>
      <c r="AU1267" s="254" t="s">
        <v>82</v>
      </c>
      <c r="AV1267" s="14" t="s">
        <v>82</v>
      </c>
      <c r="AW1267" s="14" t="s">
        <v>35</v>
      </c>
      <c r="AX1267" s="14" t="s">
        <v>73</v>
      </c>
      <c r="AY1267" s="254" t="s">
        <v>188</v>
      </c>
    </row>
    <row r="1268" s="16" customFormat="1">
      <c r="A1268" s="16"/>
      <c r="B1268" s="282"/>
      <c r="C1268" s="283"/>
      <c r="D1268" s="235" t="s">
        <v>198</v>
      </c>
      <c r="E1268" s="284" t="s">
        <v>19</v>
      </c>
      <c r="F1268" s="285" t="s">
        <v>730</v>
      </c>
      <c r="G1268" s="283"/>
      <c r="H1268" s="286">
        <v>56.25</v>
      </c>
      <c r="I1268" s="287"/>
      <c r="J1268" s="283"/>
      <c r="K1268" s="283"/>
      <c r="L1268" s="288"/>
      <c r="M1268" s="289"/>
      <c r="N1268" s="290"/>
      <c r="O1268" s="290"/>
      <c r="P1268" s="290"/>
      <c r="Q1268" s="290"/>
      <c r="R1268" s="290"/>
      <c r="S1268" s="290"/>
      <c r="T1268" s="291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T1268" s="292" t="s">
        <v>198</v>
      </c>
      <c r="AU1268" s="292" t="s">
        <v>82</v>
      </c>
      <c r="AV1268" s="16" t="s">
        <v>129</v>
      </c>
      <c r="AW1268" s="16" t="s">
        <v>35</v>
      </c>
      <c r="AX1268" s="16" t="s">
        <v>73</v>
      </c>
      <c r="AY1268" s="292" t="s">
        <v>188</v>
      </c>
    </row>
    <row r="1269" s="15" customFormat="1">
      <c r="A1269" s="15"/>
      <c r="B1269" s="255"/>
      <c r="C1269" s="256"/>
      <c r="D1269" s="235" t="s">
        <v>198</v>
      </c>
      <c r="E1269" s="257" t="s">
        <v>19</v>
      </c>
      <c r="F1269" s="258" t="s">
        <v>229</v>
      </c>
      <c r="G1269" s="256"/>
      <c r="H1269" s="259">
        <v>102.74800000000001</v>
      </c>
      <c r="I1269" s="260"/>
      <c r="J1269" s="256"/>
      <c r="K1269" s="256"/>
      <c r="L1269" s="261"/>
      <c r="M1269" s="262"/>
      <c r="N1269" s="263"/>
      <c r="O1269" s="263"/>
      <c r="P1269" s="263"/>
      <c r="Q1269" s="263"/>
      <c r="R1269" s="263"/>
      <c r="S1269" s="263"/>
      <c r="T1269" s="264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T1269" s="265" t="s">
        <v>198</v>
      </c>
      <c r="AU1269" s="265" t="s">
        <v>82</v>
      </c>
      <c r="AV1269" s="15" t="s">
        <v>135</v>
      </c>
      <c r="AW1269" s="15" t="s">
        <v>35</v>
      </c>
      <c r="AX1269" s="15" t="s">
        <v>80</v>
      </c>
      <c r="AY1269" s="265" t="s">
        <v>188</v>
      </c>
    </row>
    <row r="1270" s="2" customFormat="1" ht="24.15" customHeight="1">
      <c r="A1270" s="40"/>
      <c r="B1270" s="41"/>
      <c r="C1270" s="215" t="s">
        <v>1989</v>
      </c>
      <c r="D1270" s="215" t="s">
        <v>190</v>
      </c>
      <c r="E1270" s="216" t="s">
        <v>1328</v>
      </c>
      <c r="F1270" s="217" t="s">
        <v>1329</v>
      </c>
      <c r="G1270" s="218" t="s">
        <v>442</v>
      </c>
      <c r="H1270" s="219">
        <v>4</v>
      </c>
      <c r="I1270" s="220"/>
      <c r="J1270" s="221">
        <f>ROUND(I1270*H1270,2)</f>
        <v>0</v>
      </c>
      <c r="K1270" s="217" t="s">
        <v>194</v>
      </c>
      <c r="L1270" s="46"/>
      <c r="M1270" s="222" t="s">
        <v>19</v>
      </c>
      <c r="N1270" s="223" t="s">
        <v>44</v>
      </c>
      <c r="O1270" s="86"/>
      <c r="P1270" s="224">
        <f>O1270*H1270</f>
        <v>0</v>
      </c>
      <c r="Q1270" s="224">
        <v>0</v>
      </c>
      <c r="R1270" s="224">
        <f>Q1270*H1270</f>
        <v>0</v>
      </c>
      <c r="S1270" s="224">
        <v>0</v>
      </c>
      <c r="T1270" s="225">
        <f>S1270*H1270</f>
        <v>0</v>
      </c>
      <c r="U1270" s="40"/>
      <c r="V1270" s="40"/>
      <c r="W1270" s="40"/>
      <c r="X1270" s="40"/>
      <c r="Y1270" s="40"/>
      <c r="Z1270" s="40"/>
      <c r="AA1270" s="40"/>
      <c r="AB1270" s="40"/>
      <c r="AC1270" s="40"/>
      <c r="AD1270" s="40"/>
      <c r="AE1270" s="40"/>
      <c r="AR1270" s="226" t="s">
        <v>342</v>
      </c>
      <c r="AT1270" s="226" t="s">
        <v>190</v>
      </c>
      <c r="AU1270" s="226" t="s">
        <v>82</v>
      </c>
      <c r="AY1270" s="19" t="s">
        <v>188</v>
      </c>
      <c r="BE1270" s="227">
        <f>IF(N1270="základní",J1270,0)</f>
        <v>0</v>
      </c>
      <c r="BF1270" s="227">
        <f>IF(N1270="snížená",J1270,0)</f>
        <v>0</v>
      </c>
      <c r="BG1270" s="227">
        <f>IF(N1270="zákl. přenesená",J1270,0)</f>
        <v>0</v>
      </c>
      <c r="BH1270" s="227">
        <f>IF(N1270="sníž. přenesená",J1270,0)</f>
        <v>0</v>
      </c>
      <c r="BI1270" s="227">
        <f>IF(N1270="nulová",J1270,0)</f>
        <v>0</v>
      </c>
      <c r="BJ1270" s="19" t="s">
        <v>80</v>
      </c>
      <c r="BK1270" s="227">
        <f>ROUND(I1270*H1270,2)</f>
        <v>0</v>
      </c>
      <c r="BL1270" s="19" t="s">
        <v>342</v>
      </c>
      <c r="BM1270" s="226" t="s">
        <v>1990</v>
      </c>
    </row>
    <row r="1271" s="2" customFormat="1">
      <c r="A1271" s="40"/>
      <c r="B1271" s="41"/>
      <c r="C1271" s="42"/>
      <c r="D1271" s="228" t="s">
        <v>196</v>
      </c>
      <c r="E1271" s="42"/>
      <c r="F1271" s="229" t="s">
        <v>1331</v>
      </c>
      <c r="G1271" s="42"/>
      <c r="H1271" s="42"/>
      <c r="I1271" s="230"/>
      <c r="J1271" s="42"/>
      <c r="K1271" s="42"/>
      <c r="L1271" s="46"/>
      <c r="M1271" s="231"/>
      <c r="N1271" s="232"/>
      <c r="O1271" s="86"/>
      <c r="P1271" s="86"/>
      <c r="Q1271" s="86"/>
      <c r="R1271" s="86"/>
      <c r="S1271" s="86"/>
      <c r="T1271" s="87"/>
      <c r="U1271" s="40"/>
      <c r="V1271" s="40"/>
      <c r="W1271" s="40"/>
      <c r="X1271" s="40"/>
      <c r="Y1271" s="40"/>
      <c r="Z1271" s="40"/>
      <c r="AA1271" s="40"/>
      <c r="AB1271" s="40"/>
      <c r="AC1271" s="40"/>
      <c r="AD1271" s="40"/>
      <c r="AE1271" s="40"/>
      <c r="AT1271" s="19" t="s">
        <v>196</v>
      </c>
      <c r="AU1271" s="19" t="s">
        <v>82</v>
      </c>
    </row>
    <row r="1272" s="14" customFormat="1">
      <c r="A1272" s="14"/>
      <c r="B1272" s="244"/>
      <c r="C1272" s="245"/>
      <c r="D1272" s="235" t="s">
        <v>198</v>
      </c>
      <c r="E1272" s="246" t="s">
        <v>19</v>
      </c>
      <c r="F1272" s="247" t="s">
        <v>135</v>
      </c>
      <c r="G1272" s="245"/>
      <c r="H1272" s="248">
        <v>4</v>
      </c>
      <c r="I1272" s="249"/>
      <c r="J1272" s="245"/>
      <c r="K1272" s="245"/>
      <c r="L1272" s="250"/>
      <c r="M1272" s="251"/>
      <c r="N1272" s="252"/>
      <c r="O1272" s="252"/>
      <c r="P1272" s="252"/>
      <c r="Q1272" s="252"/>
      <c r="R1272" s="252"/>
      <c r="S1272" s="252"/>
      <c r="T1272" s="253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54" t="s">
        <v>198</v>
      </c>
      <c r="AU1272" s="254" t="s">
        <v>82</v>
      </c>
      <c r="AV1272" s="14" t="s">
        <v>82</v>
      </c>
      <c r="AW1272" s="14" t="s">
        <v>35</v>
      </c>
      <c r="AX1272" s="14" t="s">
        <v>73</v>
      </c>
      <c r="AY1272" s="254" t="s">
        <v>188</v>
      </c>
    </row>
    <row r="1273" s="15" customFormat="1">
      <c r="A1273" s="15"/>
      <c r="B1273" s="255"/>
      <c r="C1273" s="256"/>
      <c r="D1273" s="235" t="s">
        <v>198</v>
      </c>
      <c r="E1273" s="257" t="s">
        <v>19</v>
      </c>
      <c r="F1273" s="258" t="s">
        <v>229</v>
      </c>
      <c r="G1273" s="256"/>
      <c r="H1273" s="259">
        <v>4</v>
      </c>
      <c r="I1273" s="260"/>
      <c r="J1273" s="256"/>
      <c r="K1273" s="256"/>
      <c r="L1273" s="261"/>
      <c r="M1273" s="262"/>
      <c r="N1273" s="263"/>
      <c r="O1273" s="263"/>
      <c r="P1273" s="263"/>
      <c r="Q1273" s="263"/>
      <c r="R1273" s="263"/>
      <c r="S1273" s="263"/>
      <c r="T1273" s="264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T1273" s="265" t="s">
        <v>198</v>
      </c>
      <c r="AU1273" s="265" t="s">
        <v>82</v>
      </c>
      <c r="AV1273" s="15" t="s">
        <v>135</v>
      </c>
      <c r="AW1273" s="15" t="s">
        <v>35</v>
      </c>
      <c r="AX1273" s="15" t="s">
        <v>80</v>
      </c>
      <c r="AY1273" s="265" t="s">
        <v>188</v>
      </c>
    </row>
    <row r="1274" s="2" customFormat="1" ht="24.15" customHeight="1">
      <c r="A1274" s="40"/>
      <c r="B1274" s="41"/>
      <c r="C1274" s="215" t="s">
        <v>1991</v>
      </c>
      <c r="D1274" s="215" t="s">
        <v>190</v>
      </c>
      <c r="E1274" s="216" t="s">
        <v>1333</v>
      </c>
      <c r="F1274" s="217" t="s">
        <v>1334</v>
      </c>
      <c r="G1274" s="218" t="s">
        <v>460</v>
      </c>
      <c r="H1274" s="266"/>
      <c r="I1274" s="220"/>
      <c r="J1274" s="221">
        <f>ROUND(I1274*H1274,2)</f>
        <v>0</v>
      </c>
      <c r="K1274" s="217" t="s">
        <v>194</v>
      </c>
      <c r="L1274" s="46"/>
      <c r="M1274" s="222" t="s">
        <v>19</v>
      </c>
      <c r="N1274" s="223" t="s">
        <v>44</v>
      </c>
      <c r="O1274" s="86"/>
      <c r="P1274" s="224">
        <f>O1274*H1274</f>
        <v>0</v>
      </c>
      <c r="Q1274" s="224">
        <v>0</v>
      </c>
      <c r="R1274" s="224">
        <f>Q1274*H1274</f>
        <v>0</v>
      </c>
      <c r="S1274" s="224">
        <v>0</v>
      </c>
      <c r="T1274" s="225">
        <f>S1274*H1274</f>
        <v>0</v>
      </c>
      <c r="U1274" s="40"/>
      <c r="V1274" s="40"/>
      <c r="W1274" s="40"/>
      <c r="X1274" s="40"/>
      <c r="Y1274" s="40"/>
      <c r="Z1274" s="40"/>
      <c r="AA1274" s="40"/>
      <c r="AB1274" s="40"/>
      <c r="AC1274" s="40"/>
      <c r="AD1274" s="40"/>
      <c r="AE1274" s="40"/>
      <c r="AR1274" s="226" t="s">
        <v>342</v>
      </c>
      <c r="AT1274" s="226" t="s">
        <v>190</v>
      </c>
      <c r="AU1274" s="226" t="s">
        <v>82</v>
      </c>
      <c r="AY1274" s="19" t="s">
        <v>188</v>
      </c>
      <c r="BE1274" s="227">
        <f>IF(N1274="základní",J1274,0)</f>
        <v>0</v>
      </c>
      <c r="BF1274" s="227">
        <f>IF(N1274="snížená",J1274,0)</f>
        <v>0</v>
      </c>
      <c r="BG1274" s="227">
        <f>IF(N1274="zákl. přenesená",J1274,0)</f>
        <v>0</v>
      </c>
      <c r="BH1274" s="227">
        <f>IF(N1274="sníž. přenesená",J1274,0)</f>
        <v>0</v>
      </c>
      <c r="BI1274" s="227">
        <f>IF(N1274="nulová",J1274,0)</f>
        <v>0</v>
      </c>
      <c r="BJ1274" s="19" t="s">
        <v>80</v>
      </c>
      <c r="BK1274" s="227">
        <f>ROUND(I1274*H1274,2)</f>
        <v>0</v>
      </c>
      <c r="BL1274" s="19" t="s">
        <v>342</v>
      </c>
      <c r="BM1274" s="226" t="s">
        <v>1992</v>
      </c>
    </row>
    <row r="1275" s="2" customFormat="1">
      <c r="A1275" s="40"/>
      <c r="B1275" s="41"/>
      <c r="C1275" s="42"/>
      <c r="D1275" s="228" t="s">
        <v>196</v>
      </c>
      <c r="E1275" s="42"/>
      <c r="F1275" s="229" t="s">
        <v>1336</v>
      </c>
      <c r="G1275" s="42"/>
      <c r="H1275" s="42"/>
      <c r="I1275" s="230"/>
      <c r="J1275" s="42"/>
      <c r="K1275" s="42"/>
      <c r="L1275" s="46"/>
      <c r="M1275" s="231"/>
      <c r="N1275" s="232"/>
      <c r="O1275" s="86"/>
      <c r="P1275" s="86"/>
      <c r="Q1275" s="86"/>
      <c r="R1275" s="86"/>
      <c r="S1275" s="86"/>
      <c r="T1275" s="87"/>
      <c r="U1275" s="40"/>
      <c r="V1275" s="40"/>
      <c r="W1275" s="40"/>
      <c r="X1275" s="40"/>
      <c r="Y1275" s="40"/>
      <c r="Z1275" s="40"/>
      <c r="AA1275" s="40"/>
      <c r="AB1275" s="40"/>
      <c r="AC1275" s="40"/>
      <c r="AD1275" s="40"/>
      <c r="AE1275" s="40"/>
      <c r="AT1275" s="19" t="s">
        <v>196</v>
      </c>
      <c r="AU1275" s="19" t="s">
        <v>82</v>
      </c>
    </row>
    <row r="1276" s="12" customFormat="1" ht="22.8" customHeight="1">
      <c r="A1276" s="12"/>
      <c r="B1276" s="199"/>
      <c r="C1276" s="200"/>
      <c r="D1276" s="201" t="s">
        <v>72</v>
      </c>
      <c r="E1276" s="213" t="s">
        <v>437</v>
      </c>
      <c r="F1276" s="213" t="s">
        <v>438</v>
      </c>
      <c r="G1276" s="200"/>
      <c r="H1276" s="200"/>
      <c r="I1276" s="203"/>
      <c r="J1276" s="214">
        <f>BK1276</f>
        <v>0</v>
      </c>
      <c r="K1276" s="200"/>
      <c r="L1276" s="205"/>
      <c r="M1276" s="206"/>
      <c r="N1276" s="207"/>
      <c r="O1276" s="207"/>
      <c r="P1276" s="208">
        <f>SUM(P1277:P1354)</f>
        <v>0</v>
      </c>
      <c r="Q1276" s="207"/>
      <c r="R1276" s="208">
        <f>SUM(R1277:R1354)</f>
        <v>0.5585</v>
      </c>
      <c r="S1276" s="207"/>
      <c r="T1276" s="209">
        <f>SUM(T1277:T1354)</f>
        <v>0</v>
      </c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R1276" s="210" t="s">
        <v>82</v>
      </c>
      <c r="AT1276" s="211" t="s">
        <v>72</v>
      </c>
      <c r="AU1276" s="211" t="s">
        <v>80</v>
      </c>
      <c r="AY1276" s="210" t="s">
        <v>188</v>
      </c>
      <c r="BK1276" s="212">
        <f>SUM(BK1277:BK1354)</f>
        <v>0</v>
      </c>
    </row>
    <row r="1277" s="2" customFormat="1" ht="16.5" customHeight="1">
      <c r="A1277" s="40"/>
      <c r="B1277" s="41"/>
      <c r="C1277" s="215" t="s">
        <v>1993</v>
      </c>
      <c r="D1277" s="215" t="s">
        <v>190</v>
      </c>
      <c r="E1277" s="216" t="s">
        <v>1994</v>
      </c>
      <c r="F1277" s="217" t="s">
        <v>1995</v>
      </c>
      <c r="G1277" s="218" t="s">
        <v>1352</v>
      </c>
      <c r="H1277" s="219">
        <v>5</v>
      </c>
      <c r="I1277" s="220"/>
      <c r="J1277" s="221">
        <f>ROUND(I1277*H1277,2)</f>
        <v>0</v>
      </c>
      <c r="K1277" s="217" t="s">
        <v>452</v>
      </c>
      <c r="L1277" s="46"/>
      <c r="M1277" s="222" t="s">
        <v>19</v>
      </c>
      <c r="N1277" s="223" t="s">
        <v>44</v>
      </c>
      <c r="O1277" s="86"/>
      <c r="P1277" s="224">
        <f>O1277*H1277</f>
        <v>0</v>
      </c>
      <c r="Q1277" s="224">
        <v>0</v>
      </c>
      <c r="R1277" s="224">
        <f>Q1277*H1277</f>
        <v>0</v>
      </c>
      <c r="S1277" s="224">
        <v>0</v>
      </c>
      <c r="T1277" s="225">
        <f>S1277*H1277</f>
        <v>0</v>
      </c>
      <c r="U1277" s="40"/>
      <c r="V1277" s="40"/>
      <c r="W1277" s="40"/>
      <c r="X1277" s="40"/>
      <c r="Y1277" s="40"/>
      <c r="Z1277" s="40"/>
      <c r="AA1277" s="40"/>
      <c r="AB1277" s="40"/>
      <c r="AC1277" s="40"/>
      <c r="AD1277" s="40"/>
      <c r="AE1277" s="40"/>
      <c r="AR1277" s="226" t="s">
        <v>342</v>
      </c>
      <c r="AT1277" s="226" t="s">
        <v>190</v>
      </c>
      <c r="AU1277" s="226" t="s">
        <v>82</v>
      </c>
      <c r="AY1277" s="19" t="s">
        <v>188</v>
      </c>
      <c r="BE1277" s="227">
        <f>IF(N1277="základní",J1277,0)</f>
        <v>0</v>
      </c>
      <c r="BF1277" s="227">
        <f>IF(N1277="snížená",J1277,0)</f>
        <v>0</v>
      </c>
      <c r="BG1277" s="227">
        <f>IF(N1277="zákl. přenesená",J1277,0)</f>
        <v>0</v>
      </c>
      <c r="BH1277" s="227">
        <f>IF(N1277="sníž. přenesená",J1277,0)</f>
        <v>0</v>
      </c>
      <c r="BI1277" s="227">
        <f>IF(N1277="nulová",J1277,0)</f>
        <v>0</v>
      </c>
      <c r="BJ1277" s="19" t="s">
        <v>80</v>
      </c>
      <c r="BK1277" s="227">
        <f>ROUND(I1277*H1277,2)</f>
        <v>0</v>
      </c>
      <c r="BL1277" s="19" t="s">
        <v>342</v>
      </c>
      <c r="BM1277" s="226" t="s">
        <v>1996</v>
      </c>
    </row>
    <row r="1278" s="13" customFormat="1">
      <c r="A1278" s="13"/>
      <c r="B1278" s="233"/>
      <c r="C1278" s="234"/>
      <c r="D1278" s="235" t="s">
        <v>198</v>
      </c>
      <c r="E1278" s="236" t="s">
        <v>19</v>
      </c>
      <c r="F1278" s="237" t="s">
        <v>1997</v>
      </c>
      <c r="G1278" s="234"/>
      <c r="H1278" s="236" t="s">
        <v>19</v>
      </c>
      <c r="I1278" s="238"/>
      <c r="J1278" s="234"/>
      <c r="K1278" s="234"/>
      <c r="L1278" s="239"/>
      <c r="M1278" s="240"/>
      <c r="N1278" s="241"/>
      <c r="O1278" s="241"/>
      <c r="P1278" s="241"/>
      <c r="Q1278" s="241"/>
      <c r="R1278" s="241"/>
      <c r="S1278" s="241"/>
      <c r="T1278" s="242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43" t="s">
        <v>198</v>
      </c>
      <c r="AU1278" s="243" t="s">
        <v>82</v>
      </c>
      <c r="AV1278" s="13" t="s">
        <v>80</v>
      </c>
      <c r="AW1278" s="13" t="s">
        <v>35</v>
      </c>
      <c r="AX1278" s="13" t="s">
        <v>73</v>
      </c>
      <c r="AY1278" s="243" t="s">
        <v>188</v>
      </c>
    </row>
    <row r="1279" s="14" customFormat="1">
      <c r="A1279" s="14"/>
      <c r="B1279" s="244"/>
      <c r="C1279" s="245"/>
      <c r="D1279" s="235" t="s">
        <v>198</v>
      </c>
      <c r="E1279" s="246" t="s">
        <v>19</v>
      </c>
      <c r="F1279" s="247" t="s">
        <v>1998</v>
      </c>
      <c r="G1279" s="245"/>
      <c r="H1279" s="248">
        <v>5</v>
      </c>
      <c r="I1279" s="249"/>
      <c r="J1279" s="245"/>
      <c r="K1279" s="245"/>
      <c r="L1279" s="250"/>
      <c r="M1279" s="251"/>
      <c r="N1279" s="252"/>
      <c r="O1279" s="252"/>
      <c r="P1279" s="252"/>
      <c r="Q1279" s="252"/>
      <c r="R1279" s="252"/>
      <c r="S1279" s="252"/>
      <c r="T1279" s="253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54" t="s">
        <v>198</v>
      </c>
      <c r="AU1279" s="254" t="s">
        <v>82</v>
      </c>
      <c r="AV1279" s="14" t="s">
        <v>82</v>
      </c>
      <c r="AW1279" s="14" t="s">
        <v>35</v>
      </c>
      <c r="AX1279" s="14" t="s">
        <v>73</v>
      </c>
      <c r="AY1279" s="254" t="s">
        <v>188</v>
      </c>
    </row>
    <row r="1280" s="15" customFormat="1">
      <c r="A1280" s="15"/>
      <c r="B1280" s="255"/>
      <c r="C1280" s="256"/>
      <c r="D1280" s="235" t="s">
        <v>198</v>
      </c>
      <c r="E1280" s="257" t="s">
        <v>19</v>
      </c>
      <c r="F1280" s="258" t="s">
        <v>229</v>
      </c>
      <c r="G1280" s="256"/>
      <c r="H1280" s="259">
        <v>5</v>
      </c>
      <c r="I1280" s="260"/>
      <c r="J1280" s="256"/>
      <c r="K1280" s="256"/>
      <c r="L1280" s="261"/>
      <c r="M1280" s="262"/>
      <c r="N1280" s="263"/>
      <c r="O1280" s="263"/>
      <c r="P1280" s="263"/>
      <c r="Q1280" s="263"/>
      <c r="R1280" s="263"/>
      <c r="S1280" s="263"/>
      <c r="T1280" s="264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T1280" s="265" t="s">
        <v>198</v>
      </c>
      <c r="AU1280" s="265" t="s">
        <v>82</v>
      </c>
      <c r="AV1280" s="15" t="s">
        <v>135</v>
      </c>
      <c r="AW1280" s="15" t="s">
        <v>35</v>
      </c>
      <c r="AX1280" s="15" t="s">
        <v>80</v>
      </c>
      <c r="AY1280" s="265" t="s">
        <v>188</v>
      </c>
    </row>
    <row r="1281" s="2" customFormat="1" ht="16.5" customHeight="1">
      <c r="A1281" s="40"/>
      <c r="B1281" s="41"/>
      <c r="C1281" s="215" t="s">
        <v>1999</v>
      </c>
      <c r="D1281" s="215" t="s">
        <v>190</v>
      </c>
      <c r="E1281" s="216" t="s">
        <v>2000</v>
      </c>
      <c r="F1281" s="217" t="s">
        <v>2001</v>
      </c>
      <c r="G1281" s="218" t="s">
        <v>1352</v>
      </c>
      <c r="H1281" s="219">
        <v>1</v>
      </c>
      <c r="I1281" s="220"/>
      <c r="J1281" s="221">
        <f>ROUND(I1281*H1281,2)</f>
        <v>0</v>
      </c>
      <c r="K1281" s="217" t="s">
        <v>452</v>
      </c>
      <c r="L1281" s="46"/>
      <c r="M1281" s="222" t="s">
        <v>19</v>
      </c>
      <c r="N1281" s="223" t="s">
        <v>44</v>
      </c>
      <c r="O1281" s="86"/>
      <c r="P1281" s="224">
        <f>O1281*H1281</f>
        <v>0</v>
      </c>
      <c r="Q1281" s="224">
        <v>0</v>
      </c>
      <c r="R1281" s="224">
        <f>Q1281*H1281</f>
        <v>0</v>
      </c>
      <c r="S1281" s="224">
        <v>0</v>
      </c>
      <c r="T1281" s="225">
        <f>S1281*H1281</f>
        <v>0</v>
      </c>
      <c r="U1281" s="40"/>
      <c r="V1281" s="40"/>
      <c r="W1281" s="40"/>
      <c r="X1281" s="40"/>
      <c r="Y1281" s="40"/>
      <c r="Z1281" s="40"/>
      <c r="AA1281" s="40"/>
      <c r="AB1281" s="40"/>
      <c r="AC1281" s="40"/>
      <c r="AD1281" s="40"/>
      <c r="AE1281" s="40"/>
      <c r="AR1281" s="226" t="s">
        <v>342</v>
      </c>
      <c r="AT1281" s="226" t="s">
        <v>190</v>
      </c>
      <c r="AU1281" s="226" t="s">
        <v>82</v>
      </c>
      <c r="AY1281" s="19" t="s">
        <v>188</v>
      </c>
      <c r="BE1281" s="227">
        <f>IF(N1281="základní",J1281,0)</f>
        <v>0</v>
      </c>
      <c r="BF1281" s="227">
        <f>IF(N1281="snížená",J1281,0)</f>
        <v>0</v>
      </c>
      <c r="BG1281" s="227">
        <f>IF(N1281="zákl. přenesená",J1281,0)</f>
        <v>0</v>
      </c>
      <c r="BH1281" s="227">
        <f>IF(N1281="sníž. přenesená",J1281,0)</f>
        <v>0</v>
      </c>
      <c r="BI1281" s="227">
        <f>IF(N1281="nulová",J1281,0)</f>
        <v>0</v>
      </c>
      <c r="BJ1281" s="19" t="s">
        <v>80</v>
      </c>
      <c r="BK1281" s="227">
        <f>ROUND(I1281*H1281,2)</f>
        <v>0</v>
      </c>
      <c r="BL1281" s="19" t="s">
        <v>342</v>
      </c>
      <c r="BM1281" s="226" t="s">
        <v>2002</v>
      </c>
    </row>
    <row r="1282" s="13" customFormat="1">
      <c r="A1282" s="13"/>
      <c r="B1282" s="233"/>
      <c r="C1282" s="234"/>
      <c r="D1282" s="235" t="s">
        <v>198</v>
      </c>
      <c r="E1282" s="236" t="s">
        <v>19</v>
      </c>
      <c r="F1282" s="237" t="s">
        <v>2003</v>
      </c>
      <c r="G1282" s="234"/>
      <c r="H1282" s="236" t="s">
        <v>19</v>
      </c>
      <c r="I1282" s="238"/>
      <c r="J1282" s="234"/>
      <c r="K1282" s="234"/>
      <c r="L1282" s="239"/>
      <c r="M1282" s="240"/>
      <c r="N1282" s="241"/>
      <c r="O1282" s="241"/>
      <c r="P1282" s="241"/>
      <c r="Q1282" s="241"/>
      <c r="R1282" s="241"/>
      <c r="S1282" s="241"/>
      <c r="T1282" s="242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43" t="s">
        <v>198</v>
      </c>
      <c r="AU1282" s="243" t="s">
        <v>82</v>
      </c>
      <c r="AV1282" s="13" t="s">
        <v>80</v>
      </c>
      <c r="AW1282" s="13" t="s">
        <v>35</v>
      </c>
      <c r="AX1282" s="13" t="s">
        <v>73</v>
      </c>
      <c r="AY1282" s="243" t="s">
        <v>188</v>
      </c>
    </row>
    <row r="1283" s="14" customFormat="1">
      <c r="A1283" s="14"/>
      <c r="B1283" s="244"/>
      <c r="C1283" s="245"/>
      <c r="D1283" s="235" t="s">
        <v>198</v>
      </c>
      <c r="E1283" s="246" t="s">
        <v>19</v>
      </c>
      <c r="F1283" s="247" t="s">
        <v>80</v>
      </c>
      <c r="G1283" s="245"/>
      <c r="H1283" s="248">
        <v>1</v>
      </c>
      <c r="I1283" s="249"/>
      <c r="J1283" s="245"/>
      <c r="K1283" s="245"/>
      <c r="L1283" s="250"/>
      <c r="M1283" s="251"/>
      <c r="N1283" s="252"/>
      <c r="O1283" s="252"/>
      <c r="P1283" s="252"/>
      <c r="Q1283" s="252"/>
      <c r="R1283" s="252"/>
      <c r="S1283" s="252"/>
      <c r="T1283" s="253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T1283" s="254" t="s">
        <v>198</v>
      </c>
      <c r="AU1283" s="254" t="s">
        <v>82</v>
      </c>
      <c r="AV1283" s="14" t="s">
        <v>82</v>
      </c>
      <c r="AW1283" s="14" t="s">
        <v>35</v>
      </c>
      <c r="AX1283" s="14" t="s">
        <v>73</v>
      </c>
      <c r="AY1283" s="254" t="s">
        <v>188</v>
      </c>
    </row>
    <row r="1284" s="15" customFormat="1">
      <c r="A1284" s="15"/>
      <c r="B1284" s="255"/>
      <c r="C1284" s="256"/>
      <c r="D1284" s="235" t="s">
        <v>198</v>
      </c>
      <c r="E1284" s="257" t="s">
        <v>19</v>
      </c>
      <c r="F1284" s="258" t="s">
        <v>229</v>
      </c>
      <c r="G1284" s="256"/>
      <c r="H1284" s="259">
        <v>1</v>
      </c>
      <c r="I1284" s="260"/>
      <c r="J1284" s="256"/>
      <c r="K1284" s="256"/>
      <c r="L1284" s="261"/>
      <c r="M1284" s="262"/>
      <c r="N1284" s="263"/>
      <c r="O1284" s="263"/>
      <c r="P1284" s="263"/>
      <c r="Q1284" s="263"/>
      <c r="R1284" s="263"/>
      <c r="S1284" s="263"/>
      <c r="T1284" s="264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T1284" s="265" t="s">
        <v>198</v>
      </c>
      <c r="AU1284" s="265" t="s">
        <v>82</v>
      </c>
      <c r="AV1284" s="15" t="s">
        <v>135</v>
      </c>
      <c r="AW1284" s="15" t="s">
        <v>35</v>
      </c>
      <c r="AX1284" s="15" t="s">
        <v>80</v>
      </c>
      <c r="AY1284" s="265" t="s">
        <v>188</v>
      </c>
    </row>
    <row r="1285" s="2" customFormat="1" ht="16.5" customHeight="1">
      <c r="A1285" s="40"/>
      <c r="B1285" s="41"/>
      <c r="C1285" s="215" t="s">
        <v>2004</v>
      </c>
      <c r="D1285" s="215" t="s">
        <v>190</v>
      </c>
      <c r="E1285" s="216" t="s">
        <v>1338</v>
      </c>
      <c r="F1285" s="217" t="s">
        <v>1339</v>
      </c>
      <c r="G1285" s="218" t="s">
        <v>501</v>
      </c>
      <c r="H1285" s="219">
        <v>6.9089999999999998</v>
      </c>
      <c r="I1285" s="220"/>
      <c r="J1285" s="221">
        <f>ROUND(I1285*H1285,2)</f>
        <v>0</v>
      </c>
      <c r="K1285" s="217" t="s">
        <v>194</v>
      </c>
      <c r="L1285" s="46"/>
      <c r="M1285" s="222" t="s">
        <v>19</v>
      </c>
      <c r="N1285" s="223" t="s">
        <v>44</v>
      </c>
      <c r="O1285" s="86"/>
      <c r="P1285" s="224">
        <f>O1285*H1285</f>
        <v>0</v>
      </c>
      <c r="Q1285" s="224">
        <v>0</v>
      </c>
      <c r="R1285" s="224">
        <f>Q1285*H1285</f>
        <v>0</v>
      </c>
      <c r="S1285" s="224">
        <v>0</v>
      </c>
      <c r="T1285" s="225">
        <f>S1285*H1285</f>
        <v>0</v>
      </c>
      <c r="U1285" s="40"/>
      <c r="V1285" s="40"/>
      <c r="W1285" s="40"/>
      <c r="X1285" s="40"/>
      <c r="Y1285" s="40"/>
      <c r="Z1285" s="40"/>
      <c r="AA1285" s="40"/>
      <c r="AB1285" s="40"/>
      <c r="AC1285" s="40"/>
      <c r="AD1285" s="40"/>
      <c r="AE1285" s="40"/>
      <c r="AR1285" s="226" t="s">
        <v>342</v>
      </c>
      <c r="AT1285" s="226" t="s">
        <v>190</v>
      </c>
      <c r="AU1285" s="226" t="s">
        <v>82</v>
      </c>
      <c r="AY1285" s="19" t="s">
        <v>188</v>
      </c>
      <c r="BE1285" s="227">
        <f>IF(N1285="základní",J1285,0)</f>
        <v>0</v>
      </c>
      <c r="BF1285" s="227">
        <f>IF(N1285="snížená",J1285,0)</f>
        <v>0</v>
      </c>
      <c r="BG1285" s="227">
        <f>IF(N1285="zákl. přenesená",J1285,0)</f>
        <v>0</v>
      </c>
      <c r="BH1285" s="227">
        <f>IF(N1285="sníž. přenesená",J1285,0)</f>
        <v>0</v>
      </c>
      <c r="BI1285" s="227">
        <f>IF(N1285="nulová",J1285,0)</f>
        <v>0</v>
      </c>
      <c r="BJ1285" s="19" t="s">
        <v>80</v>
      </c>
      <c r="BK1285" s="227">
        <f>ROUND(I1285*H1285,2)</f>
        <v>0</v>
      </c>
      <c r="BL1285" s="19" t="s">
        <v>342</v>
      </c>
      <c r="BM1285" s="226" t="s">
        <v>2005</v>
      </c>
    </row>
    <row r="1286" s="2" customFormat="1">
      <c r="A1286" s="40"/>
      <c r="B1286" s="41"/>
      <c r="C1286" s="42"/>
      <c r="D1286" s="228" t="s">
        <v>196</v>
      </c>
      <c r="E1286" s="42"/>
      <c r="F1286" s="229" t="s">
        <v>1341</v>
      </c>
      <c r="G1286" s="42"/>
      <c r="H1286" s="42"/>
      <c r="I1286" s="230"/>
      <c r="J1286" s="42"/>
      <c r="K1286" s="42"/>
      <c r="L1286" s="46"/>
      <c r="M1286" s="231"/>
      <c r="N1286" s="232"/>
      <c r="O1286" s="86"/>
      <c r="P1286" s="86"/>
      <c r="Q1286" s="86"/>
      <c r="R1286" s="86"/>
      <c r="S1286" s="86"/>
      <c r="T1286" s="87"/>
      <c r="U1286" s="40"/>
      <c r="V1286" s="40"/>
      <c r="W1286" s="40"/>
      <c r="X1286" s="40"/>
      <c r="Y1286" s="40"/>
      <c r="Z1286" s="40"/>
      <c r="AA1286" s="40"/>
      <c r="AB1286" s="40"/>
      <c r="AC1286" s="40"/>
      <c r="AD1286" s="40"/>
      <c r="AE1286" s="40"/>
      <c r="AT1286" s="19" t="s">
        <v>196</v>
      </c>
      <c r="AU1286" s="19" t="s">
        <v>82</v>
      </c>
    </row>
    <row r="1287" s="13" customFormat="1">
      <c r="A1287" s="13"/>
      <c r="B1287" s="233"/>
      <c r="C1287" s="234"/>
      <c r="D1287" s="235" t="s">
        <v>198</v>
      </c>
      <c r="E1287" s="236" t="s">
        <v>19</v>
      </c>
      <c r="F1287" s="237" t="s">
        <v>1342</v>
      </c>
      <c r="G1287" s="234"/>
      <c r="H1287" s="236" t="s">
        <v>19</v>
      </c>
      <c r="I1287" s="238"/>
      <c r="J1287" s="234"/>
      <c r="K1287" s="234"/>
      <c r="L1287" s="239"/>
      <c r="M1287" s="240"/>
      <c r="N1287" s="241"/>
      <c r="O1287" s="241"/>
      <c r="P1287" s="241"/>
      <c r="Q1287" s="241"/>
      <c r="R1287" s="241"/>
      <c r="S1287" s="241"/>
      <c r="T1287" s="242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243" t="s">
        <v>198</v>
      </c>
      <c r="AU1287" s="243" t="s">
        <v>82</v>
      </c>
      <c r="AV1287" s="13" t="s">
        <v>80</v>
      </c>
      <c r="AW1287" s="13" t="s">
        <v>35</v>
      </c>
      <c r="AX1287" s="13" t="s">
        <v>73</v>
      </c>
      <c r="AY1287" s="243" t="s">
        <v>188</v>
      </c>
    </row>
    <row r="1288" s="13" customFormat="1">
      <c r="A1288" s="13"/>
      <c r="B1288" s="233"/>
      <c r="C1288" s="234"/>
      <c r="D1288" s="235" t="s">
        <v>198</v>
      </c>
      <c r="E1288" s="236" t="s">
        <v>19</v>
      </c>
      <c r="F1288" s="237" t="s">
        <v>1343</v>
      </c>
      <c r="G1288" s="234"/>
      <c r="H1288" s="236" t="s">
        <v>19</v>
      </c>
      <c r="I1288" s="238"/>
      <c r="J1288" s="234"/>
      <c r="K1288" s="234"/>
      <c r="L1288" s="239"/>
      <c r="M1288" s="240"/>
      <c r="N1288" s="241"/>
      <c r="O1288" s="241"/>
      <c r="P1288" s="241"/>
      <c r="Q1288" s="241"/>
      <c r="R1288" s="241"/>
      <c r="S1288" s="241"/>
      <c r="T1288" s="242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43" t="s">
        <v>198</v>
      </c>
      <c r="AU1288" s="243" t="s">
        <v>82</v>
      </c>
      <c r="AV1288" s="13" t="s">
        <v>80</v>
      </c>
      <c r="AW1288" s="13" t="s">
        <v>35</v>
      </c>
      <c r="AX1288" s="13" t="s">
        <v>73</v>
      </c>
      <c r="AY1288" s="243" t="s">
        <v>188</v>
      </c>
    </row>
    <row r="1289" s="14" customFormat="1">
      <c r="A1289" s="14"/>
      <c r="B1289" s="244"/>
      <c r="C1289" s="245"/>
      <c r="D1289" s="235" t="s">
        <v>198</v>
      </c>
      <c r="E1289" s="246" t="s">
        <v>19</v>
      </c>
      <c r="F1289" s="247" t="s">
        <v>2006</v>
      </c>
      <c r="G1289" s="245"/>
      <c r="H1289" s="248">
        <v>6.9089999999999998</v>
      </c>
      <c r="I1289" s="249"/>
      <c r="J1289" s="245"/>
      <c r="K1289" s="245"/>
      <c r="L1289" s="250"/>
      <c r="M1289" s="251"/>
      <c r="N1289" s="252"/>
      <c r="O1289" s="252"/>
      <c r="P1289" s="252"/>
      <c r="Q1289" s="252"/>
      <c r="R1289" s="252"/>
      <c r="S1289" s="252"/>
      <c r="T1289" s="253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54" t="s">
        <v>198</v>
      </c>
      <c r="AU1289" s="254" t="s">
        <v>82</v>
      </c>
      <c r="AV1289" s="14" t="s">
        <v>82</v>
      </c>
      <c r="AW1289" s="14" t="s">
        <v>35</v>
      </c>
      <c r="AX1289" s="14" t="s">
        <v>73</v>
      </c>
      <c r="AY1289" s="254" t="s">
        <v>188</v>
      </c>
    </row>
    <row r="1290" s="15" customFormat="1">
      <c r="A1290" s="15"/>
      <c r="B1290" s="255"/>
      <c r="C1290" s="256"/>
      <c r="D1290" s="235" t="s">
        <v>198</v>
      </c>
      <c r="E1290" s="257" t="s">
        <v>19</v>
      </c>
      <c r="F1290" s="258" t="s">
        <v>229</v>
      </c>
      <c r="G1290" s="256"/>
      <c r="H1290" s="259">
        <v>6.9089999999999998</v>
      </c>
      <c r="I1290" s="260"/>
      <c r="J1290" s="256"/>
      <c r="K1290" s="256"/>
      <c r="L1290" s="261"/>
      <c r="M1290" s="262"/>
      <c r="N1290" s="263"/>
      <c r="O1290" s="263"/>
      <c r="P1290" s="263"/>
      <c r="Q1290" s="263"/>
      <c r="R1290" s="263"/>
      <c r="S1290" s="263"/>
      <c r="T1290" s="264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T1290" s="265" t="s">
        <v>198</v>
      </c>
      <c r="AU1290" s="265" t="s">
        <v>82</v>
      </c>
      <c r="AV1290" s="15" t="s">
        <v>135</v>
      </c>
      <c r="AW1290" s="15" t="s">
        <v>35</v>
      </c>
      <c r="AX1290" s="15" t="s">
        <v>80</v>
      </c>
      <c r="AY1290" s="265" t="s">
        <v>188</v>
      </c>
    </row>
    <row r="1291" s="2" customFormat="1" ht="16.5" customHeight="1">
      <c r="A1291" s="40"/>
      <c r="B1291" s="41"/>
      <c r="C1291" s="272" t="s">
        <v>2007</v>
      </c>
      <c r="D1291" s="272" t="s">
        <v>522</v>
      </c>
      <c r="E1291" s="273" t="s">
        <v>1346</v>
      </c>
      <c r="F1291" s="274" t="s">
        <v>1347</v>
      </c>
      <c r="G1291" s="275" t="s">
        <v>501</v>
      </c>
      <c r="H1291" s="276">
        <v>6.9089999999999998</v>
      </c>
      <c r="I1291" s="277"/>
      <c r="J1291" s="278">
        <f>ROUND(I1291*H1291,2)</f>
        <v>0</v>
      </c>
      <c r="K1291" s="274" t="s">
        <v>452</v>
      </c>
      <c r="L1291" s="279"/>
      <c r="M1291" s="280" t="s">
        <v>19</v>
      </c>
      <c r="N1291" s="281" t="s">
        <v>44</v>
      </c>
      <c r="O1291" s="86"/>
      <c r="P1291" s="224">
        <f>O1291*H1291</f>
        <v>0</v>
      </c>
      <c r="Q1291" s="224">
        <v>0</v>
      </c>
      <c r="R1291" s="224">
        <f>Q1291*H1291</f>
        <v>0</v>
      </c>
      <c r="S1291" s="224">
        <v>0</v>
      </c>
      <c r="T1291" s="225">
        <f>S1291*H1291</f>
        <v>0</v>
      </c>
      <c r="U1291" s="40"/>
      <c r="V1291" s="40"/>
      <c r="W1291" s="40"/>
      <c r="X1291" s="40"/>
      <c r="Y1291" s="40"/>
      <c r="Z1291" s="40"/>
      <c r="AA1291" s="40"/>
      <c r="AB1291" s="40"/>
      <c r="AC1291" s="40"/>
      <c r="AD1291" s="40"/>
      <c r="AE1291" s="40"/>
      <c r="AR1291" s="226" t="s">
        <v>630</v>
      </c>
      <c r="AT1291" s="226" t="s">
        <v>522</v>
      </c>
      <c r="AU1291" s="226" t="s">
        <v>82</v>
      </c>
      <c r="AY1291" s="19" t="s">
        <v>188</v>
      </c>
      <c r="BE1291" s="227">
        <f>IF(N1291="základní",J1291,0)</f>
        <v>0</v>
      </c>
      <c r="BF1291" s="227">
        <f>IF(N1291="snížená",J1291,0)</f>
        <v>0</v>
      </c>
      <c r="BG1291" s="227">
        <f>IF(N1291="zákl. přenesená",J1291,0)</f>
        <v>0</v>
      </c>
      <c r="BH1291" s="227">
        <f>IF(N1291="sníž. přenesená",J1291,0)</f>
        <v>0</v>
      </c>
      <c r="BI1291" s="227">
        <f>IF(N1291="nulová",J1291,0)</f>
        <v>0</v>
      </c>
      <c r="BJ1291" s="19" t="s">
        <v>80</v>
      </c>
      <c r="BK1291" s="227">
        <f>ROUND(I1291*H1291,2)</f>
        <v>0</v>
      </c>
      <c r="BL1291" s="19" t="s">
        <v>342</v>
      </c>
      <c r="BM1291" s="226" t="s">
        <v>2008</v>
      </c>
    </row>
    <row r="1292" s="13" customFormat="1">
      <c r="A1292" s="13"/>
      <c r="B1292" s="233"/>
      <c r="C1292" s="234"/>
      <c r="D1292" s="235" t="s">
        <v>198</v>
      </c>
      <c r="E1292" s="236" t="s">
        <v>19</v>
      </c>
      <c r="F1292" s="237" t="s">
        <v>1342</v>
      </c>
      <c r="G1292" s="234"/>
      <c r="H1292" s="236" t="s">
        <v>19</v>
      </c>
      <c r="I1292" s="238"/>
      <c r="J1292" s="234"/>
      <c r="K1292" s="234"/>
      <c r="L1292" s="239"/>
      <c r="M1292" s="240"/>
      <c r="N1292" s="241"/>
      <c r="O1292" s="241"/>
      <c r="P1292" s="241"/>
      <c r="Q1292" s="241"/>
      <c r="R1292" s="241"/>
      <c r="S1292" s="241"/>
      <c r="T1292" s="242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43" t="s">
        <v>198</v>
      </c>
      <c r="AU1292" s="243" t="s">
        <v>82</v>
      </c>
      <c r="AV1292" s="13" t="s">
        <v>80</v>
      </c>
      <c r="AW1292" s="13" t="s">
        <v>35</v>
      </c>
      <c r="AX1292" s="13" t="s">
        <v>73</v>
      </c>
      <c r="AY1292" s="243" t="s">
        <v>188</v>
      </c>
    </row>
    <row r="1293" s="13" customFormat="1">
      <c r="A1293" s="13"/>
      <c r="B1293" s="233"/>
      <c r="C1293" s="234"/>
      <c r="D1293" s="235" t="s">
        <v>198</v>
      </c>
      <c r="E1293" s="236" t="s">
        <v>19</v>
      </c>
      <c r="F1293" s="237" t="s">
        <v>1343</v>
      </c>
      <c r="G1293" s="234"/>
      <c r="H1293" s="236" t="s">
        <v>19</v>
      </c>
      <c r="I1293" s="238"/>
      <c r="J1293" s="234"/>
      <c r="K1293" s="234"/>
      <c r="L1293" s="239"/>
      <c r="M1293" s="240"/>
      <c r="N1293" s="241"/>
      <c r="O1293" s="241"/>
      <c r="P1293" s="241"/>
      <c r="Q1293" s="241"/>
      <c r="R1293" s="241"/>
      <c r="S1293" s="241"/>
      <c r="T1293" s="242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243" t="s">
        <v>198</v>
      </c>
      <c r="AU1293" s="243" t="s">
        <v>82</v>
      </c>
      <c r="AV1293" s="13" t="s">
        <v>80</v>
      </c>
      <c r="AW1293" s="13" t="s">
        <v>35</v>
      </c>
      <c r="AX1293" s="13" t="s">
        <v>73</v>
      </c>
      <c r="AY1293" s="243" t="s">
        <v>188</v>
      </c>
    </row>
    <row r="1294" s="14" customFormat="1">
      <c r="A1294" s="14"/>
      <c r="B1294" s="244"/>
      <c r="C1294" s="245"/>
      <c r="D1294" s="235" t="s">
        <v>198</v>
      </c>
      <c r="E1294" s="246" t="s">
        <v>19</v>
      </c>
      <c r="F1294" s="247" t="s">
        <v>2006</v>
      </c>
      <c r="G1294" s="245"/>
      <c r="H1294" s="248">
        <v>6.9089999999999998</v>
      </c>
      <c r="I1294" s="249"/>
      <c r="J1294" s="245"/>
      <c r="K1294" s="245"/>
      <c r="L1294" s="250"/>
      <c r="M1294" s="251"/>
      <c r="N1294" s="252"/>
      <c r="O1294" s="252"/>
      <c r="P1294" s="252"/>
      <c r="Q1294" s="252"/>
      <c r="R1294" s="252"/>
      <c r="S1294" s="252"/>
      <c r="T1294" s="253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54" t="s">
        <v>198</v>
      </c>
      <c r="AU1294" s="254" t="s">
        <v>82</v>
      </c>
      <c r="AV1294" s="14" t="s">
        <v>82</v>
      </c>
      <c r="AW1294" s="14" t="s">
        <v>35</v>
      </c>
      <c r="AX1294" s="14" t="s">
        <v>73</v>
      </c>
      <c r="AY1294" s="254" t="s">
        <v>188</v>
      </c>
    </row>
    <row r="1295" s="15" customFormat="1">
      <c r="A1295" s="15"/>
      <c r="B1295" s="255"/>
      <c r="C1295" s="256"/>
      <c r="D1295" s="235" t="s">
        <v>198</v>
      </c>
      <c r="E1295" s="257" t="s">
        <v>19</v>
      </c>
      <c r="F1295" s="258" t="s">
        <v>229</v>
      </c>
      <c r="G1295" s="256"/>
      <c r="H1295" s="259">
        <v>6.9089999999999998</v>
      </c>
      <c r="I1295" s="260"/>
      <c r="J1295" s="256"/>
      <c r="K1295" s="256"/>
      <c r="L1295" s="261"/>
      <c r="M1295" s="262"/>
      <c r="N1295" s="263"/>
      <c r="O1295" s="263"/>
      <c r="P1295" s="263"/>
      <c r="Q1295" s="263"/>
      <c r="R1295" s="263"/>
      <c r="S1295" s="263"/>
      <c r="T1295" s="264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T1295" s="265" t="s">
        <v>198</v>
      </c>
      <c r="AU1295" s="265" t="s">
        <v>82</v>
      </c>
      <c r="AV1295" s="15" t="s">
        <v>135</v>
      </c>
      <c r="AW1295" s="15" t="s">
        <v>35</v>
      </c>
      <c r="AX1295" s="15" t="s">
        <v>80</v>
      </c>
      <c r="AY1295" s="265" t="s">
        <v>188</v>
      </c>
    </row>
    <row r="1296" s="2" customFormat="1" ht="16.5" customHeight="1">
      <c r="A1296" s="40"/>
      <c r="B1296" s="41"/>
      <c r="C1296" s="272" t="s">
        <v>2009</v>
      </c>
      <c r="D1296" s="272" t="s">
        <v>522</v>
      </c>
      <c r="E1296" s="273" t="s">
        <v>1350</v>
      </c>
      <c r="F1296" s="274" t="s">
        <v>1351</v>
      </c>
      <c r="G1296" s="275" t="s">
        <v>1352</v>
      </c>
      <c r="H1296" s="276">
        <v>6</v>
      </c>
      <c r="I1296" s="277"/>
      <c r="J1296" s="278">
        <f>ROUND(I1296*H1296,2)</f>
        <v>0</v>
      </c>
      <c r="K1296" s="274" t="s">
        <v>452</v>
      </c>
      <c r="L1296" s="279"/>
      <c r="M1296" s="280" t="s">
        <v>19</v>
      </c>
      <c r="N1296" s="281" t="s">
        <v>44</v>
      </c>
      <c r="O1296" s="86"/>
      <c r="P1296" s="224">
        <f>O1296*H1296</f>
        <v>0</v>
      </c>
      <c r="Q1296" s="224">
        <v>0</v>
      </c>
      <c r="R1296" s="224">
        <f>Q1296*H1296</f>
        <v>0</v>
      </c>
      <c r="S1296" s="224">
        <v>0</v>
      </c>
      <c r="T1296" s="225">
        <f>S1296*H1296</f>
        <v>0</v>
      </c>
      <c r="U1296" s="40"/>
      <c r="V1296" s="40"/>
      <c r="W1296" s="40"/>
      <c r="X1296" s="40"/>
      <c r="Y1296" s="40"/>
      <c r="Z1296" s="40"/>
      <c r="AA1296" s="40"/>
      <c r="AB1296" s="40"/>
      <c r="AC1296" s="40"/>
      <c r="AD1296" s="40"/>
      <c r="AE1296" s="40"/>
      <c r="AR1296" s="226" t="s">
        <v>630</v>
      </c>
      <c r="AT1296" s="226" t="s">
        <v>522</v>
      </c>
      <c r="AU1296" s="226" t="s">
        <v>82</v>
      </c>
      <c r="AY1296" s="19" t="s">
        <v>188</v>
      </c>
      <c r="BE1296" s="227">
        <f>IF(N1296="základní",J1296,0)</f>
        <v>0</v>
      </c>
      <c r="BF1296" s="227">
        <f>IF(N1296="snížená",J1296,0)</f>
        <v>0</v>
      </c>
      <c r="BG1296" s="227">
        <f>IF(N1296="zákl. přenesená",J1296,0)</f>
        <v>0</v>
      </c>
      <c r="BH1296" s="227">
        <f>IF(N1296="sníž. přenesená",J1296,0)</f>
        <v>0</v>
      </c>
      <c r="BI1296" s="227">
        <f>IF(N1296="nulová",J1296,0)</f>
        <v>0</v>
      </c>
      <c r="BJ1296" s="19" t="s">
        <v>80</v>
      </c>
      <c r="BK1296" s="227">
        <f>ROUND(I1296*H1296,2)</f>
        <v>0</v>
      </c>
      <c r="BL1296" s="19" t="s">
        <v>342</v>
      </c>
      <c r="BM1296" s="226" t="s">
        <v>2010</v>
      </c>
    </row>
    <row r="1297" s="13" customFormat="1">
      <c r="A1297" s="13"/>
      <c r="B1297" s="233"/>
      <c r="C1297" s="234"/>
      <c r="D1297" s="235" t="s">
        <v>198</v>
      </c>
      <c r="E1297" s="236" t="s">
        <v>19</v>
      </c>
      <c r="F1297" s="237" t="s">
        <v>1342</v>
      </c>
      <c r="G1297" s="234"/>
      <c r="H1297" s="236" t="s">
        <v>19</v>
      </c>
      <c r="I1297" s="238"/>
      <c r="J1297" s="234"/>
      <c r="K1297" s="234"/>
      <c r="L1297" s="239"/>
      <c r="M1297" s="240"/>
      <c r="N1297" s="241"/>
      <c r="O1297" s="241"/>
      <c r="P1297" s="241"/>
      <c r="Q1297" s="241"/>
      <c r="R1297" s="241"/>
      <c r="S1297" s="241"/>
      <c r="T1297" s="242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43" t="s">
        <v>198</v>
      </c>
      <c r="AU1297" s="243" t="s">
        <v>82</v>
      </c>
      <c r="AV1297" s="13" t="s">
        <v>80</v>
      </c>
      <c r="AW1297" s="13" t="s">
        <v>35</v>
      </c>
      <c r="AX1297" s="13" t="s">
        <v>73</v>
      </c>
      <c r="AY1297" s="243" t="s">
        <v>188</v>
      </c>
    </row>
    <row r="1298" s="13" customFormat="1">
      <c r="A1298" s="13"/>
      <c r="B1298" s="233"/>
      <c r="C1298" s="234"/>
      <c r="D1298" s="235" t="s">
        <v>198</v>
      </c>
      <c r="E1298" s="236" t="s">
        <v>19</v>
      </c>
      <c r="F1298" s="237" t="s">
        <v>1343</v>
      </c>
      <c r="G1298" s="234"/>
      <c r="H1298" s="236" t="s">
        <v>19</v>
      </c>
      <c r="I1298" s="238"/>
      <c r="J1298" s="234"/>
      <c r="K1298" s="234"/>
      <c r="L1298" s="239"/>
      <c r="M1298" s="240"/>
      <c r="N1298" s="241"/>
      <c r="O1298" s="241"/>
      <c r="P1298" s="241"/>
      <c r="Q1298" s="241"/>
      <c r="R1298" s="241"/>
      <c r="S1298" s="241"/>
      <c r="T1298" s="242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43" t="s">
        <v>198</v>
      </c>
      <c r="AU1298" s="243" t="s">
        <v>82</v>
      </c>
      <c r="AV1298" s="13" t="s">
        <v>80</v>
      </c>
      <c r="AW1298" s="13" t="s">
        <v>35</v>
      </c>
      <c r="AX1298" s="13" t="s">
        <v>73</v>
      </c>
      <c r="AY1298" s="243" t="s">
        <v>188</v>
      </c>
    </row>
    <row r="1299" s="14" customFormat="1">
      <c r="A1299" s="14"/>
      <c r="B1299" s="244"/>
      <c r="C1299" s="245"/>
      <c r="D1299" s="235" t="s">
        <v>198</v>
      </c>
      <c r="E1299" s="246" t="s">
        <v>19</v>
      </c>
      <c r="F1299" s="247" t="s">
        <v>1354</v>
      </c>
      <c r="G1299" s="245"/>
      <c r="H1299" s="248">
        <v>6</v>
      </c>
      <c r="I1299" s="249"/>
      <c r="J1299" s="245"/>
      <c r="K1299" s="245"/>
      <c r="L1299" s="250"/>
      <c r="M1299" s="251"/>
      <c r="N1299" s="252"/>
      <c r="O1299" s="252"/>
      <c r="P1299" s="252"/>
      <c r="Q1299" s="252"/>
      <c r="R1299" s="252"/>
      <c r="S1299" s="252"/>
      <c r="T1299" s="253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254" t="s">
        <v>198</v>
      </c>
      <c r="AU1299" s="254" t="s">
        <v>82</v>
      </c>
      <c r="AV1299" s="14" t="s">
        <v>82</v>
      </c>
      <c r="AW1299" s="14" t="s">
        <v>35</v>
      </c>
      <c r="AX1299" s="14" t="s">
        <v>73</v>
      </c>
      <c r="AY1299" s="254" t="s">
        <v>188</v>
      </c>
    </row>
    <row r="1300" s="15" customFormat="1">
      <c r="A1300" s="15"/>
      <c r="B1300" s="255"/>
      <c r="C1300" s="256"/>
      <c r="D1300" s="235" t="s">
        <v>198</v>
      </c>
      <c r="E1300" s="257" t="s">
        <v>19</v>
      </c>
      <c r="F1300" s="258" t="s">
        <v>229</v>
      </c>
      <c r="G1300" s="256"/>
      <c r="H1300" s="259">
        <v>6</v>
      </c>
      <c r="I1300" s="260"/>
      <c r="J1300" s="256"/>
      <c r="K1300" s="256"/>
      <c r="L1300" s="261"/>
      <c r="M1300" s="262"/>
      <c r="N1300" s="263"/>
      <c r="O1300" s="263"/>
      <c r="P1300" s="263"/>
      <c r="Q1300" s="263"/>
      <c r="R1300" s="263"/>
      <c r="S1300" s="263"/>
      <c r="T1300" s="264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T1300" s="265" t="s">
        <v>198</v>
      </c>
      <c r="AU1300" s="265" t="s">
        <v>82</v>
      </c>
      <c r="AV1300" s="15" t="s">
        <v>135</v>
      </c>
      <c r="AW1300" s="15" t="s">
        <v>35</v>
      </c>
      <c r="AX1300" s="15" t="s">
        <v>80</v>
      </c>
      <c r="AY1300" s="265" t="s">
        <v>188</v>
      </c>
    </row>
    <row r="1301" s="2" customFormat="1" ht="24.15" customHeight="1">
      <c r="A1301" s="40"/>
      <c r="B1301" s="41"/>
      <c r="C1301" s="215" t="s">
        <v>2011</v>
      </c>
      <c r="D1301" s="215" t="s">
        <v>190</v>
      </c>
      <c r="E1301" s="216" t="s">
        <v>2012</v>
      </c>
      <c r="F1301" s="217" t="s">
        <v>2013</v>
      </c>
      <c r="G1301" s="218" t="s">
        <v>442</v>
      </c>
      <c r="H1301" s="219">
        <v>22</v>
      </c>
      <c r="I1301" s="220"/>
      <c r="J1301" s="221">
        <f>ROUND(I1301*H1301,2)</f>
        <v>0</v>
      </c>
      <c r="K1301" s="217" t="s">
        <v>194</v>
      </c>
      <c r="L1301" s="46"/>
      <c r="M1301" s="222" t="s">
        <v>19</v>
      </c>
      <c r="N1301" s="223" t="s">
        <v>44</v>
      </c>
      <c r="O1301" s="86"/>
      <c r="P1301" s="224">
        <f>O1301*H1301</f>
        <v>0</v>
      </c>
      <c r="Q1301" s="224">
        <v>0</v>
      </c>
      <c r="R1301" s="224">
        <f>Q1301*H1301</f>
        <v>0</v>
      </c>
      <c r="S1301" s="224">
        <v>0</v>
      </c>
      <c r="T1301" s="225">
        <f>S1301*H1301</f>
        <v>0</v>
      </c>
      <c r="U1301" s="40"/>
      <c r="V1301" s="40"/>
      <c r="W1301" s="40"/>
      <c r="X1301" s="40"/>
      <c r="Y1301" s="40"/>
      <c r="Z1301" s="40"/>
      <c r="AA1301" s="40"/>
      <c r="AB1301" s="40"/>
      <c r="AC1301" s="40"/>
      <c r="AD1301" s="40"/>
      <c r="AE1301" s="40"/>
      <c r="AR1301" s="226" t="s">
        <v>342</v>
      </c>
      <c r="AT1301" s="226" t="s">
        <v>190</v>
      </c>
      <c r="AU1301" s="226" t="s">
        <v>82</v>
      </c>
      <c r="AY1301" s="19" t="s">
        <v>188</v>
      </c>
      <c r="BE1301" s="227">
        <f>IF(N1301="základní",J1301,0)</f>
        <v>0</v>
      </c>
      <c r="BF1301" s="227">
        <f>IF(N1301="snížená",J1301,0)</f>
        <v>0</v>
      </c>
      <c r="BG1301" s="227">
        <f>IF(N1301="zákl. přenesená",J1301,0)</f>
        <v>0</v>
      </c>
      <c r="BH1301" s="227">
        <f>IF(N1301="sníž. přenesená",J1301,0)</f>
        <v>0</v>
      </c>
      <c r="BI1301" s="227">
        <f>IF(N1301="nulová",J1301,0)</f>
        <v>0</v>
      </c>
      <c r="BJ1301" s="19" t="s">
        <v>80</v>
      </c>
      <c r="BK1301" s="227">
        <f>ROUND(I1301*H1301,2)</f>
        <v>0</v>
      </c>
      <c r="BL1301" s="19" t="s">
        <v>342</v>
      </c>
      <c r="BM1301" s="226" t="s">
        <v>2014</v>
      </c>
    </row>
    <row r="1302" s="2" customFormat="1">
      <c r="A1302" s="40"/>
      <c r="B1302" s="41"/>
      <c r="C1302" s="42"/>
      <c r="D1302" s="228" t="s">
        <v>196</v>
      </c>
      <c r="E1302" s="42"/>
      <c r="F1302" s="229" t="s">
        <v>2015</v>
      </c>
      <c r="G1302" s="42"/>
      <c r="H1302" s="42"/>
      <c r="I1302" s="230"/>
      <c r="J1302" s="42"/>
      <c r="K1302" s="42"/>
      <c r="L1302" s="46"/>
      <c r="M1302" s="231"/>
      <c r="N1302" s="232"/>
      <c r="O1302" s="86"/>
      <c r="P1302" s="86"/>
      <c r="Q1302" s="86"/>
      <c r="R1302" s="86"/>
      <c r="S1302" s="86"/>
      <c r="T1302" s="87"/>
      <c r="U1302" s="40"/>
      <c r="V1302" s="40"/>
      <c r="W1302" s="40"/>
      <c r="X1302" s="40"/>
      <c r="Y1302" s="40"/>
      <c r="Z1302" s="40"/>
      <c r="AA1302" s="40"/>
      <c r="AB1302" s="40"/>
      <c r="AC1302" s="40"/>
      <c r="AD1302" s="40"/>
      <c r="AE1302" s="40"/>
      <c r="AT1302" s="19" t="s">
        <v>196</v>
      </c>
      <c r="AU1302" s="19" t="s">
        <v>82</v>
      </c>
    </row>
    <row r="1303" s="13" customFormat="1">
      <c r="A1303" s="13"/>
      <c r="B1303" s="233"/>
      <c r="C1303" s="234"/>
      <c r="D1303" s="235" t="s">
        <v>198</v>
      </c>
      <c r="E1303" s="236" t="s">
        <v>19</v>
      </c>
      <c r="F1303" s="237" t="s">
        <v>1546</v>
      </c>
      <c r="G1303" s="234"/>
      <c r="H1303" s="236" t="s">
        <v>19</v>
      </c>
      <c r="I1303" s="238"/>
      <c r="J1303" s="234"/>
      <c r="K1303" s="234"/>
      <c r="L1303" s="239"/>
      <c r="M1303" s="240"/>
      <c r="N1303" s="241"/>
      <c r="O1303" s="241"/>
      <c r="P1303" s="241"/>
      <c r="Q1303" s="241"/>
      <c r="R1303" s="241"/>
      <c r="S1303" s="241"/>
      <c r="T1303" s="242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43" t="s">
        <v>198</v>
      </c>
      <c r="AU1303" s="243" t="s">
        <v>82</v>
      </c>
      <c r="AV1303" s="13" t="s">
        <v>80</v>
      </c>
      <c r="AW1303" s="13" t="s">
        <v>35</v>
      </c>
      <c r="AX1303" s="13" t="s">
        <v>73</v>
      </c>
      <c r="AY1303" s="243" t="s">
        <v>188</v>
      </c>
    </row>
    <row r="1304" s="13" customFormat="1">
      <c r="A1304" s="13"/>
      <c r="B1304" s="233"/>
      <c r="C1304" s="234"/>
      <c r="D1304" s="235" t="s">
        <v>198</v>
      </c>
      <c r="E1304" s="236" t="s">
        <v>19</v>
      </c>
      <c r="F1304" s="237" t="s">
        <v>1760</v>
      </c>
      <c r="G1304" s="234"/>
      <c r="H1304" s="236" t="s">
        <v>19</v>
      </c>
      <c r="I1304" s="238"/>
      <c r="J1304" s="234"/>
      <c r="K1304" s="234"/>
      <c r="L1304" s="239"/>
      <c r="M1304" s="240"/>
      <c r="N1304" s="241"/>
      <c r="O1304" s="241"/>
      <c r="P1304" s="241"/>
      <c r="Q1304" s="241"/>
      <c r="R1304" s="241"/>
      <c r="S1304" s="241"/>
      <c r="T1304" s="242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43" t="s">
        <v>198</v>
      </c>
      <c r="AU1304" s="243" t="s">
        <v>82</v>
      </c>
      <c r="AV1304" s="13" t="s">
        <v>80</v>
      </c>
      <c r="AW1304" s="13" t="s">
        <v>35</v>
      </c>
      <c r="AX1304" s="13" t="s">
        <v>73</v>
      </c>
      <c r="AY1304" s="243" t="s">
        <v>188</v>
      </c>
    </row>
    <row r="1305" s="14" customFormat="1">
      <c r="A1305" s="14"/>
      <c r="B1305" s="244"/>
      <c r="C1305" s="245"/>
      <c r="D1305" s="235" t="s">
        <v>198</v>
      </c>
      <c r="E1305" s="246" t="s">
        <v>19</v>
      </c>
      <c r="F1305" s="247" t="s">
        <v>1761</v>
      </c>
      <c r="G1305" s="245"/>
      <c r="H1305" s="248">
        <v>8</v>
      </c>
      <c r="I1305" s="249"/>
      <c r="J1305" s="245"/>
      <c r="K1305" s="245"/>
      <c r="L1305" s="250"/>
      <c r="M1305" s="251"/>
      <c r="N1305" s="252"/>
      <c r="O1305" s="252"/>
      <c r="P1305" s="252"/>
      <c r="Q1305" s="252"/>
      <c r="R1305" s="252"/>
      <c r="S1305" s="252"/>
      <c r="T1305" s="253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T1305" s="254" t="s">
        <v>198</v>
      </c>
      <c r="AU1305" s="254" t="s">
        <v>82</v>
      </c>
      <c r="AV1305" s="14" t="s">
        <v>82</v>
      </c>
      <c r="AW1305" s="14" t="s">
        <v>35</v>
      </c>
      <c r="AX1305" s="14" t="s">
        <v>73</v>
      </c>
      <c r="AY1305" s="254" t="s">
        <v>188</v>
      </c>
    </row>
    <row r="1306" s="13" customFormat="1">
      <c r="A1306" s="13"/>
      <c r="B1306" s="233"/>
      <c r="C1306" s="234"/>
      <c r="D1306" s="235" t="s">
        <v>198</v>
      </c>
      <c r="E1306" s="236" t="s">
        <v>19</v>
      </c>
      <c r="F1306" s="237" t="s">
        <v>1770</v>
      </c>
      <c r="G1306" s="234"/>
      <c r="H1306" s="236" t="s">
        <v>19</v>
      </c>
      <c r="I1306" s="238"/>
      <c r="J1306" s="234"/>
      <c r="K1306" s="234"/>
      <c r="L1306" s="239"/>
      <c r="M1306" s="240"/>
      <c r="N1306" s="241"/>
      <c r="O1306" s="241"/>
      <c r="P1306" s="241"/>
      <c r="Q1306" s="241"/>
      <c r="R1306" s="241"/>
      <c r="S1306" s="241"/>
      <c r="T1306" s="242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43" t="s">
        <v>198</v>
      </c>
      <c r="AU1306" s="243" t="s">
        <v>82</v>
      </c>
      <c r="AV1306" s="13" t="s">
        <v>80</v>
      </c>
      <c r="AW1306" s="13" t="s">
        <v>35</v>
      </c>
      <c r="AX1306" s="13" t="s">
        <v>73</v>
      </c>
      <c r="AY1306" s="243" t="s">
        <v>188</v>
      </c>
    </row>
    <row r="1307" s="14" customFormat="1">
      <c r="A1307" s="14"/>
      <c r="B1307" s="244"/>
      <c r="C1307" s="245"/>
      <c r="D1307" s="235" t="s">
        <v>198</v>
      </c>
      <c r="E1307" s="246" t="s">
        <v>19</v>
      </c>
      <c r="F1307" s="247" t="s">
        <v>1771</v>
      </c>
      <c r="G1307" s="245"/>
      <c r="H1307" s="248">
        <v>12</v>
      </c>
      <c r="I1307" s="249"/>
      <c r="J1307" s="245"/>
      <c r="K1307" s="245"/>
      <c r="L1307" s="250"/>
      <c r="M1307" s="251"/>
      <c r="N1307" s="252"/>
      <c r="O1307" s="252"/>
      <c r="P1307" s="252"/>
      <c r="Q1307" s="252"/>
      <c r="R1307" s="252"/>
      <c r="S1307" s="252"/>
      <c r="T1307" s="253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T1307" s="254" t="s">
        <v>198</v>
      </c>
      <c r="AU1307" s="254" t="s">
        <v>82</v>
      </c>
      <c r="AV1307" s="14" t="s">
        <v>82</v>
      </c>
      <c r="AW1307" s="14" t="s">
        <v>35</v>
      </c>
      <c r="AX1307" s="14" t="s">
        <v>73</v>
      </c>
      <c r="AY1307" s="254" t="s">
        <v>188</v>
      </c>
    </row>
    <row r="1308" s="13" customFormat="1">
      <c r="A1308" s="13"/>
      <c r="B1308" s="233"/>
      <c r="C1308" s="234"/>
      <c r="D1308" s="235" t="s">
        <v>198</v>
      </c>
      <c r="E1308" s="236" t="s">
        <v>19</v>
      </c>
      <c r="F1308" s="237" t="s">
        <v>1772</v>
      </c>
      <c r="G1308" s="234"/>
      <c r="H1308" s="236" t="s">
        <v>19</v>
      </c>
      <c r="I1308" s="238"/>
      <c r="J1308" s="234"/>
      <c r="K1308" s="234"/>
      <c r="L1308" s="239"/>
      <c r="M1308" s="240"/>
      <c r="N1308" s="241"/>
      <c r="O1308" s="241"/>
      <c r="P1308" s="241"/>
      <c r="Q1308" s="241"/>
      <c r="R1308" s="241"/>
      <c r="S1308" s="241"/>
      <c r="T1308" s="242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43" t="s">
        <v>198</v>
      </c>
      <c r="AU1308" s="243" t="s">
        <v>82</v>
      </c>
      <c r="AV1308" s="13" t="s">
        <v>80</v>
      </c>
      <c r="AW1308" s="13" t="s">
        <v>35</v>
      </c>
      <c r="AX1308" s="13" t="s">
        <v>73</v>
      </c>
      <c r="AY1308" s="243" t="s">
        <v>188</v>
      </c>
    </row>
    <row r="1309" s="14" customFormat="1">
      <c r="A1309" s="14"/>
      <c r="B1309" s="244"/>
      <c r="C1309" s="245"/>
      <c r="D1309" s="235" t="s">
        <v>198</v>
      </c>
      <c r="E1309" s="246" t="s">
        <v>19</v>
      </c>
      <c r="F1309" s="247" t="s">
        <v>1773</v>
      </c>
      <c r="G1309" s="245"/>
      <c r="H1309" s="248">
        <v>2</v>
      </c>
      <c r="I1309" s="249"/>
      <c r="J1309" s="245"/>
      <c r="K1309" s="245"/>
      <c r="L1309" s="250"/>
      <c r="M1309" s="251"/>
      <c r="N1309" s="252"/>
      <c r="O1309" s="252"/>
      <c r="P1309" s="252"/>
      <c r="Q1309" s="252"/>
      <c r="R1309" s="252"/>
      <c r="S1309" s="252"/>
      <c r="T1309" s="253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T1309" s="254" t="s">
        <v>198</v>
      </c>
      <c r="AU1309" s="254" t="s">
        <v>82</v>
      </c>
      <c r="AV1309" s="14" t="s">
        <v>82</v>
      </c>
      <c r="AW1309" s="14" t="s">
        <v>35</v>
      </c>
      <c r="AX1309" s="14" t="s">
        <v>73</v>
      </c>
      <c r="AY1309" s="254" t="s">
        <v>188</v>
      </c>
    </row>
    <row r="1310" s="15" customFormat="1">
      <c r="A1310" s="15"/>
      <c r="B1310" s="255"/>
      <c r="C1310" s="256"/>
      <c r="D1310" s="235" t="s">
        <v>198</v>
      </c>
      <c r="E1310" s="257" t="s">
        <v>19</v>
      </c>
      <c r="F1310" s="258" t="s">
        <v>229</v>
      </c>
      <c r="G1310" s="256"/>
      <c r="H1310" s="259">
        <v>22</v>
      </c>
      <c r="I1310" s="260"/>
      <c r="J1310" s="256"/>
      <c r="K1310" s="256"/>
      <c r="L1310" s="261"/>
      <c r="M1310" s="262"/>
      <c r="N1310" s="263"/>
      <c r="O1310" s="263"/>
      <c r="P1310" s="263"/>
      <c r="Q1310" s="263"/>
      <c r="R1310" s="263"/>
      <c r="S1310" s="263"/>
      <c r="T1310" s="264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T1310" s="265" t="s">
        <v>198</v>
      </c>
      <c r="AU1310" s="265" t="s">
        <v>82</v>
      </c>
      <c r="AV1310" s="15" t="s">
        <v>135</v>
      </c>
      <c r="AW1310" s="15" t="s">
        <v>35</v>
      </c>
      <c r="AX1310" s="15" t="s">
        <v>80</v>
      </c>
      <c r="AY1310" s="265" t="s">
        <v>188</v>
      </c>
    </row>
    <row r="1311" s="2" customFormat="1" ht="16.5" customHeight="1">
      <c r="A1311" s="40"/>
      <c r="B1311" s="41"/>
      <c r="C1311" s="272" t="s">
        <v>2016</v>
      </c>
      <c r="D1311" s="272" t="s">
        <v>522</v>
      </c>
      <c r="E1311" s="273" t="s">
        <v>2017</v>
      </c>
      <c r="F1311" s="274" t="s">
        <v>2018</v>
      </c>
      <c r="G1311" s="275" t="s">
        <v>442</v>
      </c>
      <c r="H1311" s="276">
        <v>22</v>
      </c>
      <c r="I1311" s="277"/>
      <c r="J1311" s="278">
        <f>ROUND(I1311*H1311,2)</f>
        <v>0</v>
      </c>
      <c r="K1311" s="274" t="s">
        <v>194</v>
      </c>
      <c r="L1311" s="279"/>
      <c r="M1311" s="280" t="s">
        <v>19</v>
      </c>
      <c r="N1311" s="281" t="s">
        <v>44</v>
      </c>
      <c r="O1311" s="86"/>
      <c r="P1311" s="224">
        <f>O1311*H1311</f>
        <v>0</v>
      </c>
      <c r="Q1311" s="224">
        <v>0.0195</v>
      </c>
      <c r="R1311" s="224">
        <f>Q1311*H1311</f>
        <v>0.42899999999999999</v>
      </c>
      <c r="S1311" s="224">
        <v>0</v>
      </c>
      <c r="T1311" s="225">
        <f>S1311*H1311</f>
        <v>0</v>
      </c>
      <c r="U1311" s="40"/>
      <c r="V1311" s="40"/>
      <c r="W1311" s="40"/>
      <c r="X1311" s="40"/>
      <c r="Y1311" s="40"/>
      <c r="Z1311" s="40"/>
      <c r="AA1311" s="40"/>
      <c r="AB1311" s="40"/>
      <c r="AC1311" s="40"/>
      <c r="AD1311" s="40"/>
      <c r="AE1311" s="40"/>
      <c r="AR1311" s="226" t="s">
        <v>630</v>
      </c>
      <c r="AT1311" s="226" t="s">
        <v>522</v>
      </c>
      <c r="AU1311" s="226" t="s">
        <v>82</v>
      </c>
      <c r="AY1311" s="19" t="s">
        <v>188</v>
      </c>
      <c r="BE1311" s="227">
        <f>IF(N1311="základní",J1311,0)</f>
        <v>0</v>
      </c>
      <c r="BF1311" s="227">
        <f>IF(N1311="snížená",J1311,0)</f>
        <v>0</v>
      </c>
      <c r="BG1311" s="227">
        <f>IF(N1311="zákl. přenesená",J1311,0)</f>
        <v>0</v>
      </c>
      <c r="BH1311" s="227">
        <f>IF(N1311="sníž. přenesená",J1311,0)</f>
        <v>0</v>
      </c>
      <c r="BI1311" s="227">
        <f>IF(N1311="nulová",J1311,0)</f>
        <v>0</v>
      </c>
      <c r="BJ1311" s="19" t="s">
        <v>80</v>
      </c>
      <c r="BK1311" s="227">
        <f>ROUND(I1311*H1311,2)</f>
        <v>0</v>
      </c>
      <c r="BL1311" s="19" t="s">
        <v>342</v>
      </c>
      <c r="BM1311" s="226" t="s">
        <v>2019</v>
      </c>
    </row>
    <row r="1312" s="13" customFormat="1">
      <c r="A1312" s="13"/>
      <c r="B1312" s="233"/>
      <c r="C1312" s="234"/>
      <c r="D1312" s="235" t="s">
        <v>198</v>
      </c>
      <c r="E1312" s="236" t="s">
        <v>19</v>
      </c>
      <c r="F1312" s="237" t="s">
        <v>1546</v>
      </c>
      <c r="G1312" s="234"/>
      <c r="H1312" s="236" t="s">
        <v>19</v>
      </c>
      <c r="I1312" s="238"/>
      <c r="J1312" s="234"/>
      <c r="K1312" s="234"/>
      <c r="L1312" s="239"/>
      <c r="M1312" s="240"/>
      <c r="N1312" s="241"/>
      <c r="O1312" s="241"/>
      <c r="P1312" s="241"/>
      <c r="Q1312" s="241"/>
      <c r="R1312" s="241"/>
      <c r="S1312" s="241"/>
      <c r="T1312" s="242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43" t="s">
        <v>198</v>
      </c>
      <c r="AU1312" s="243" t="s">
        <v>82</v>
      </c>
      <c r="AV1312" s="13" t="s">
        <v>80</v>
      </c>
      <c r="AW1312" s="13" t="s">
        <v>35</v>
      </c>
      <c r="AX1312" s="13" t="s">
        <v>73</v>
      </c>
      <c r="AY1312" s="243" t="s">
        <v>188</v>
      </c>
    </row>
    <row r="1313" s="13" customFormat="1">
      <c r="A1313" s="13"/>
      <c r="B1313" s="233"/>
      <c r="C1313" s="234"/>
      <c r="D1313" s="235" t="s">
        <v>198</v>
      </c>
      <c r="E1313" s="236" t="s">
        <v>19</v>
      </c>
      <c r="F1313" s="237" t="s">
        <v>1760</v>
      </c>
      <c r="G1313" s="234"/>
      <c r="H1313" s="236" t="s">
        <v>19</v>
      </c>
      <c r="I1313" s="238"/>
      <c r="J1313" s="234"/>
      <c r="K1313" s="234"/>
      <c r="L1313" s="239"/>
      <c r="M1313" s="240"/>
      <c r="N1313" s="241"/>
      <c r="O1313" s="241"/>
      <c r="P1313" s="241"/>
      <c r="Q1313" s="241"/>
      <c r="R1313" s="241"/>
      <c r="S1313" s="241"/>
      <c r="T1313" s="242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43" t="s">
        <v>198</v>
      </c>
      <c r="AU1313" s="243" t="s">
        <v>82</v>
      </c>
      <c r="AV1313" s="13" t="s">
        <v>80</v>
      </c>
      <c r="AW1313" s="13" t="s">
        <v>35</v>
      </c>
      <c r="AX1313" s="13" t="s">
        <v>73</v>
      </c>
      <c r="AY1313" s="243" t="s">
        <v>188</v>
      </c>
    </row>
    <row r="1314" s="14" customFormat="1">
      <c r="A1314" s="14"/>
      <c r="B1314" s="244"/>
      <c r="C1314" s="245"/>
      <c r="D1314" s="235" t="s">
        <v>198</v>
      </c>
      <c r="E1314" s="246" t="s">
        <v>19</v>
      </c>
      <c r="F1314" s="247" t="s">
        <v>1761</v>
      </c>
      <c r="G1314" s="245"/>
      <c r="H1314" s="248">
        <v>8</v>
      </c>
      <c r="I1314" s="249"/>
      <c r="J1314" s="245"/>
      <c r="K1314" s="245"/>
      <c r="L1314" s="250"/>
      <c r="M1314" s="251"/>
      <c r="N1314" s="252"/>
      <c r="O1314" s="252"/>
      <c r="P1314" s="252"/>
      <c r="Q1314" s="252"/>
      <c r="R1314" s="252"/>
      <c r="S1314" s="252"/>
      <c r="T1314" s="253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T1314" s="254" t="s">
        <v>198</v>
      </c>
      <c r="AU1314" s="254" t="s">
        <v>82</v>
      </c>
      <c r="AV1314" s="14" t="s">
        <v>82</v>
      </c>
      <c r="AW1314" s="14" t="s">
        <v>35</v>
      </c>
      <c r="AX1314" s="14" t="s">
        <v>73</v>
      </c>
      <c r="AY1314" s="254" t="s">
        <v>188</v>
      </c>
    </row>
    <row r="1315" s="13" customFormat="1">
      <c r="A1315" s="13"/>
      <c r="B1315" s="233"/>
      <c r="C1315" s="234"/>
      <c r="D1315" s="235" t="s">
        <v>198</v>
      </c>
      <c r="E1315" s="236" t="s">
        <v>19</v>
      </c>
      <c r="F1315" s="237" t="s">
        <v>1770</v>
      </c>
      <c r="G1315" s="234"/>
      <c r="H1315" s="236" t="s">
        <v>19</v>
      </c>
      <c r="I1315" s="238"/>
      <c r="J1315" s="234"/>
      <c r="K1315" s="234"/>
      <c r="L1315" s="239"/>
      <c r="M1315" s="240"/>
      <c r="N1315" s="241"/>
      <c r="O1315" s="241"/>
      <c r="P1315" s="241"/>
      <c r="Q1315" s="241"/>
      <c r="R1315" s="241"/>
      <c r="S1315" s="241"/>
      <c r="T1315" s="242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43" t="s">
        <v>198</v>
      </c>
      <c r="AU1315" s="243" t="s">
        <v>82</v>
      </c>
      <c r="AV1315" s="13" t="s">
        <v>80</v>
      </c>
      <c r="AW1315" s="13" t="s">
        <v>35</v>
      </c>
      <c r="AX1315" s="13" t="s">
        <v>73</v>
      </c>
      <c r="AY1315" s="243" t="s">
        <v>188</v>
      </c>
    </row>
    <row r="1316" s="14" customFormat="1">
      <c r="A1316" s="14"/>
      <c r="B1316" s="244"/>
      <c r="C1316" s="245"/>
      <c r="D1316" s="235" t="s">
        <v>198</v>
      </c>
      <c r="E1316" s="246" t="s">
        <v>19</v>
      </c>
      <c r="F1316" s="247" t="s">
        <v>1771</v>
      </c>
      <c r="G1316" s="245"/>
      <c r="H1316" s="248">
        <v>12</v>
      </c>
      <c r="I1316" s="249"/>
      <c r="J1316" s="245"/>
      <c r="K1316" s="245"/>
      <c r="L1316" s="250"/>
      <c r="M1316" s="251"/>
      <c r="N1316" s="252"/>
      <c r="O1316" s="252"/>
      <c r="P1316" s="252"/>
      <c r="Q1316" s="252"/>
      <c r="R1316" s="252"/>
      <c r="S1316" s="252"/>
      <c r="T1316" s="253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T1316" s="254" t="s">
        <v>198</v>
      </c>
      <c r="AU1316" s="254" t="s">
        <v>82</v>
      </c>
      <c r="AV1316" s="14" t="s">
        <v>82</v>
      </c>
      <c r="AW1316" s="14" t="s">
        <v>35</v>
      </c>
      <c r="AX1316" s="14" t="s">
        <v>73</v>
      </c>
      <c r="AY1316" s="254" t="s">
        <v>188</v>
      </c>
    </row>
    <row r="1317" s="13" customFormat="1">
      <c r="A1317" s="13"/>
      <c r="B1317" s="233"/>
      <c r="C1317" s="234"/>
      <c r="D1317" s="235" t="s">
        <v>198</v>
      </c>
      <c r="E1317" s="236" t="s">
        <v>19</v>
      </c>
      <c r="F1317" s="237" t="s">
        <v>1772</v>
      </c>
      <c r="G1317" s="234"/>
      <c r="H1317" s="236" t="s">
        <v>19</v>
      </c>
      <c r="I1317" s="238"/>
      <c r="J1317" s="234"/>
      <c r="K1317" s="234"/>
      <c r="L1317" s="239"/>
      <c r="M1317" s="240"/>
      <c r="N1317" s="241"/>
      <c r="O1317" s="241"/>
      <c r="P1317" s="241"/>
      <c r="Q1317" s="241"/>
      <c r="R1317" s="241"/>
      <c r="S1317" s="241"/>
      <c r="T1317" s="242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243" t="s">
        <v>198</v>
      </c>
      <c r="AU1317" s="243" t="s">
        <v>82</v>
      </c>
      <c r="AV1317" s="13" t="s">
        <v>80</v>
      </c>
      <c r="AW1317" s="13" t="s">
        <v>35</v>
      </c>
      <c r="AX1317" s="13" t="s">
        <v>73</v>
      </c>
      <c r="AY1317" s="243" t="s">
        <v>188</v>
      </c>
    </row>
    <row r="1318" s="14" customFormat="1">
      <c r="A1318" s="14"/>
      <c r="B1318" s="244"/>
      <c r="C1318" s="245"/>
      <c r="D1318" s="235" t="s">
        <v>198</v>
      </c>
      <c r="E1318" s="246" t="s">
        <v>19</v>
      </c>
      <c r="F1318" s="247" t="s">
        <v>1773</v>
      </c>
      <c r="G1318" s="245"/>
      <c r="H1318" s="248">
        <v>2</v>
      </c>
      <c r="I1318" s="249"/>
      <c r="J1318" s="245"/>
      <c r="K1318" s="245"/>
      <c r="L1318" s="250"/>
      <c r="M1318" s="251"/>
      <c r="N1318" s="252"/>
      <c r="O1318" s="252"/>
      <c r="P1318" s="252"/>
      <c r="Q1318" s="252"/>
      <c r="R1318" s="252"/>
      <c r="S1318" s="252"/>
      <c r="T1318" s="253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254" t="s">
        <v>198</v>
      </c>
      <c r="AU1318" s="254" t="s">
        <v>82</v>
      </c>
      <c r="AV1318" s="14" t="s">
        <v>82</v>
      </c>
      <c r="AW1318" s="14" t="s">
        <v>35</v>
      </c>
      <c r="AX1318" s="14" t="s">
        <v>73</v>
      </c>
      <c r="AY1318" s="254" t="s">
        <v>188</v>
      </c>
    </row>
    <row r="1319" s="15" customFormat="1">
      <c r="A1319" s="15"/>
      <c r="B1319" s="255"/>
      <c r="C1319" s="256"/>
      <c r="D1319" s="235" t="s">
        <v>198</v>
      </c>
      <c r="E1319" s="257" t="s">
        <v>19</v>
      </c>
      <c r="F1319" s="258" t="s">
        <v>229</v>
      </c>
      <c r="G1319" s="256"/>
      <c r="H1319" s="259">
        <v>22</v>
      </c>
      <c r="I1319" s="260"/>
      <c r="J1319" s="256"/>
      <c r="K1319" s="256"/>
      <c r="L1319" s="261"/>
      <c r="M1319" s="262"/>
      <c r="N1319" s="263"/>
      <c r="O1319" s="263"/>
      <c r="P1319" s="263"/>
      <c r="Q1319" s="263"/>
      <c r="R1319" s="263"/>
      <c r="S1319" s="263"/>
      <c r="T1319" s="264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T1319" s="265" t="s">
        <v>198</v>
      </c>
      <c r="AU1319" s="265" t="s">
        <v>82</v>
      </c>
      <c r="AV1319" s="15" t="s">
        <v>135</v>
      </c>
      <c r="AW1319" s="15" t="s">
        <v>35</v>
      </c>
      <c r="AX1319" s="15" t="s">
        <v>80</v>
      </c>
      <c r="AY1319" s="265" t="s">
        <v>188</v>
      </c>
    </row>
    <row r="1320" s="2" customFormat="1" ht="24.15" customHeight="1">
      <c r="A1320" s="40"/>
      <c r="B1320" s="41"/>
      <c r="C1320" s="215" t="s">
        <v>2020</v>
      </c>
      <c r="D1320" s="215" t="s">
        <v>190</v>
      </c>
      <c r="E1320" s="216" t="s">
        <v>2021</v>
      </c>
      <c r="F1320" s="217" t="s">
        <v>2022</v>
      </c>
      <c r="G1320" s="218" t="s">
        <v>442</v>
      </c>
      <c r="H1320" s="219">
        <v>1</v>
      </c>
      <c r="I1320" s="220"/>
      <c r="J1320" s="221">
        <f>ROUND(I1320*H1320,2)</f>
        <v>0</v>
      </c>
      <c r="K1320" s="217" t="s">
        <v>194</v>
      </c>
      <c r="L1320" s="46"/>
      <c r="M1320" s="222" t="s">
        <v>19</v>
      </c>
      <c r="N1320" s="223" t="s">
        <v>44</v>
      </c>
      <c r="O1320" s="86"/>
      <c r="P1320" s="224">
        <f>O1320*H1320</f>
        <v>0</v>
      </c>
      <c r="Q1320" s="224">
        <v>0</v>
      </c>
      <c r="R1320" s="224">
        <f>Q1320*H1320</f>
        <v>0</v>
      </c>
      <c r="S1320" s="224">
        <v>0</v>
      </c>
      <c r="T1320" s="225">
        <f>S1320*H1320</f>
        <v>0</v>
      </c>
      <c r="U1320" s="40"/>
      <c r="V1320" s="40"/>
      <c r="W1320" s="40"/>
      <c r="X1320" s="40"/>
      <c r="Y1320" s="40"/>
      <c r="Z1320" s="40"/>
      <c r="AA1320" s="40"/>
      <c r="AB1320" s="40"/>
      <c r="AC1320" s="40"/>
      <c r="AD1320" s="40"/>
      <c r="AE1320" s="40"/>
      <c r="AR1320" s="226" t="s">
        <v>342</v>
      </c>
      <c r="AT1320" s="226" t="s">
        <v>190</v>
      </c>
      <c r="AU1320" s="226" t="s">
        <v>82</v>
      </c>
      <c r="AY1320" s="19" t="s">
        <v>188</v>
      </c>
      <c r="BE1320" s="227">
        <f>IF(N1320="základní",J1320,0)</f>
        <v>0</v>
      </c>
      <c r="BF1320" s="227">
        <f>IF(N1320="snížená",J1320,0)</f>
        <v>0</v>
      </c>
      <c r="BG1320" s="227">
        <f>IF(N1320="zákl. přenesená",J1320,0)</f>
        <v>0</v>
      </c>
      <c r="BH1320" s="227">
        <f>IF(N1320="sníž. přenesená",J1320,0)</f>
        <v>0</v>
      </c>
      <c r="BI1320" s="227">
        <f>IF(N1320="nulová",J1320,0)</f>
        <v>0</v>
      </c>
      <c r="BJ1320" s="19" t="s">
        <v>80</v>
      </c>
      <c r="BK1320" s="227">
        <f>ROUND(I1320*H1320,2)</f>
        <v>0</v>
      </c>
      <c r="BL1320" s="19" t="s">
        <v>342</v>
      </c>
      <c r="BM1320" s="226" t="s">
        <v>2023</v>
      </c>
    </row>
    <row r="1321" s="2" customFormat="1">
      <c r="A1321" s="40"/>
      <c r="B1321" s="41"/>
      <c r="C1321" s="42"/>
      <c r="D1321" s="228" t="s">
        <v>196</v>
      </c>
      <c r="E1321" s="42"/>
      <c r="F1321" s="229" t="s">
        <v>2024</v>
      </c>
      <c r="G1321" s="42"/>
      <c r="H1321" s="42"/>
      <c r="I1321" s="230"/>
      <c r="J1321" s="42"/>
      <c r="K1321" s="42"/>
      <c r="L1321" s="46"/>
      <c r="M1321" s="231"/>
      <c r="N1321" s="232"/>
      <c r="O1321" s="86"/>
      <c r="P1321" s="86"/>
      <c r="Q1321" s="86"/>
      <c r="R1321" s="86"/>
      <c r="S1321" s="86"/>
      <c r="T1321" s="87"/>
      <c r="U1321" s="40"/>
      <c r="V1321" s="40"/>
      <c r="W1321" s="40"/>
      <c r="X1321" s="40"/>
      <c r="Y1321" s="40"/>
      <c r="Z1321" s="40"/>
      <c r="AA1321" s="40"/>
      <c r="AB1321" s="40"/>
      <c r="AC1321" s="40"/>
      <c r="AD1321" s="40"/>
      <c r="AE1321" s="40"/>
      <c r="AT1321" s="19" t="s">
        <v>196</v>
      </c>
      <c r="AU1321" s="19" t="s">
        <v>82</v>
      </c>
    </row>
    <row r="1322" s="13" customFormat="1">
      <c r="A1322" s="13"/>
      <c r="B1322" s="233"/>
      <c r="C1322" s="234"/>
      <c r="D1322" s="235" t="s">
        <v>198</v>
      </c>
      <c r="E1322" s="236" t="s">
        <v>19</v>
      </c>
      <c r="F1322" s="237" t="s">
        <v>1546</v>
      </c>
      <c r="G1322" s="234"/>
      <c r="H1322" s="236" t="s">
        <v>19</v>
      </c>
      <c r="I1322" s="238"/>
      <c r="J1322" s="234"/>
      <c r="K1322" s="234"/>
      <c r="L1322" s="239"/>
      <c r="M1322" s="240"/>
      <c r="N1322" s="241"/>
      <c r="O1322" s="241"/>
      <c r="P1322" s="241"/>
      <c r="Q1322" s="241"/>
      <c r="R1322" s="241"/>
      <c r="S1322" s="241"/>
      <c r="T1322" s="242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43" t="s">
        <v>198</v>
      </c>
      <c r="AU1322" s="243" t="s">
        <v>82</v>
      </c>
      <c r="AV1322" s="13" t="s">
        <v>80</v>
      </c>
      <c r="AW1322" s="13" t="s">
        <v>35</v>
      </c>
      <c r="AX1322" s="13" t="s">
        <v>73</v>
      </c>
      <c r="AY1322" s="243" t="s">
        <v>188</v>
      </c>
    </row>
    <row r="1323" s="13" customFormat="1">
      <c r="A1323" s="13"/>
      <c r="B1323" s="233"/>
      <c r="C1323" s="234"/>
      <c r="D1323" s="235" t="s">
        <v>198</v>
      </c>
      <c r="E1323" s="236" t="s">
        <v>19</v>
      </c>
      <c r="F1323" s="237" t="s">
        <v>2025</v>
      </c>
      <c r="G1323" s="234"/>
      <c r="H1323" s="236" t="s">
        <v>19</v>
      </c>
      <c r="I1323" s="238"/>
      <c r="J1323" s="234"/>
      <c r="K1323" s="234"/>
      <c r="L1323" s="239"/>
      <c r="M1323" s="240"/>
      <c r="N1323" s="241"/>
      <c r="O1323" s="241"/>
      <c r="P1323" s="241"/>
      <c r="Q1323" s="241"/>
      <c r="R1323" s="241"/>
      <c r="S1323" s="241"/>
      <c r="T1323" s="242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43" t="s">
        <v>198</v>
      </c>
      <c r="AU1323" s="243" t="s">
        <v>82</v>
      </c>
      <c r="AV1323" s="13" t="s">
        <v>80</v>
      </c>
      <c r="AW1323" s="13" t="s">
        <v>35</v>
      </c>
      <c r="AX1323" s="13" t="s">
        <v>73</v>
      </c>
      <c r="AY1323" s="243" t="s">
        <v>188</v>
      </c>
    </row>
    <row r="1324" s="14" customFormat="1">
      <c r="A1324" s="14"/>
      <c r="B1324" s="244"/>
      <c r="C1324" s="245"/>
      <c r="D1324" s="235" t="s">
        <v>198</v>
      </c>
      <c r="E1324" s="246" t="s">
        <v>19</v>
      </c>
      <c r="F1324" s="247" t="s">
        <v>80</v>
      </c>
      <c r="G1324" s="245"/>
      <c r="H1324" s="248">
        <v>1</v>
      </c>
      <c r="I1324" s="249"/>
      <c r="J1324" s="245"/>
      <c r="K1324" s="245"/>
      <c r="L1324" s="250"/>
      <c r="M1324" s="251"/>
      <c r="N1324" s="252"/>
      <c r="O1324" s="252"/>
      <c r="P1324" s="252"/>
      <c r="Q1324" s="252"/>
      <c r="R1324" s="252"/>
      <c r="S1324" s="252"/>
      <c r="T1324" s="253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T1324" s="254" t="s">
        <v>198</v>
      </c>
      <c r="AU1324" s="254" t="s">
        <v>82</v>
      </c>
      <c r="AV1324" s="14" t="s">
        <v>82</v>
      </c>
      <c r="AW1324" s="14" t="s">
        <v>35</v>
      </c>
      <c r="AX1324" s="14" t="s">
        <v>73</v>
      </c>
      <c r="AY1324" s="254" t="s">
        <v>188</v>
      </c>
    </row>
    <row r="1325" s="15" customFormat="1">
      <c r="A1325" s="15"/>
      <c r="B1325" s="255"/>
      <c r="C1325" s="256"/>
      <c r="D1325" s="235" t="s">
        <v>198</v>
      </c>
      <c r="E1325" s="257" t="s">
        <v>19</v>
      </c>
      <c r="F1325" s="258" t="s">
        <v>229</v>
      </c>
      <c r="G1325" s="256"/>
      <c r="H1325" s="259">
        <v>1</v>
      </c>
      <c r="I1325" s="260"/>
      <c r="J1325" s="256"/>
      <c r="K1325" s="256"/>
      <c r="L1325" s="261"/>
      <c r="M1325" s="262"/>
      <c r="N1325" s="263"/>
      <c r="O1325" s="263"/>
      <c r="P1325" s="263"/>
      <c r="Q1325" s="263"/>
      <c r="R1325" s="263"/>
      <c r="S1325" s="263"/>
      <c r="T1325" s="264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T1325" s="265" t="s">
        <v>198</v>
      </c>
      <c r="AU1325" s="265" t="s">
        <v>82</v>
      </c>
      <c r="AV1325" s="15" t="s">
        <v>135</v>
      </c>
      <c r="AW1325" s="15" t="s">
        <v>35</v>
      </c>
      <c r="AX1325" s="15" t="s">
        <v>80</v>
      </c>
      <c r="AY1325" s="265" t="s">
        <v>188</v>
      </c>
    </row>
    <row r="1326" s="2" customFormat="1" ht="16.5" customHeight="1">
      <c r="A1326" s="40"/>
      <c r="B1326" s="41"/>
      <c r="C1326" s="272" t="s">
        <v>2026</v>
      </c>
      <c r="D1326" s="272" t="s">
        <v>522</v>
      </c>
      <c r="E1326" s="273" t="s">
        <v>2027</v>
      </c>
      <c r="F1326" s="274" t="s">
        <v>2028</v>
      </c>
      <c r="G1326" s="275" t="s">
        <v>442</v>
      </c>
      <c r="H1326" s="276">
        <v>1</v>
      </c>
      <c r="I1326" s="277"/>
      <c r="J1326" s="278">
        <f>ROUND(I1326*H1326,2)</f>
        <v>0</v>
      </c>
      <c r="K1326" s="274" t="s">
        <v>194</v>
      </c>
      <c r="L1326" s="279"/>
      <c r="M1326" s="280" t="s">
        <v>19</v>
      </c>
      <c r="N1326" s="281" t="s">
        <v>44</v>
      </c>
      <c r="O1326" s="86"/>
      <c r="P1326" s="224">
        <f>O1326*H1326</f>
        <v>0</v>
      </c>
      <c r="Q1326" s="224">
        <v>0.035999999999999997</v>
      </c>
      <c r="R1326" s="224">
        <f>Q1326*H1326</f>
        <v>0.035999999999999997</v>
      </c>
      <c r="S1326" s="224">
        <v>0</v>
      </c>
      <c r="T1326" s="225">
        <f>S1326*H1326</f>
        <v>0</v>
      </c>
      <c r="U1326" s="40"/>
      <c r="V1326" s="40"/>
      <c r="W1326" s="40"/>
      <c r="X1326" s="40"/>
      <c r="Y1326" s="40"/>
      <c r="Z1326" s="40"/>
      <c r="AA1326" s="40"/>
      <c r="AB1326" s="40"/>
      <c r="AC1326" s="40"/>
      <c r="AD1326" s="40"/>
      <c r="AE1326" s="40"/>
      <c r="AR1326" s="226" t="s">
        <v>630</v>
      </c>
      <c r="AT1326" s="226" t="s">
        <v>522</v>
      </c>
      <c r="AU1326" s="226" t="s">
        <v>82</v>
      </c>
      <c r="AY1326" s="19" t="s">
        <v>188</v>
      </c>
      <c r="BE1326" s="227">
        <f>IF(N1326="základní",J1326,0)</f>
        <v>0</v>
      </c>
      <c r="BF1326" s="227">
        <f>IF(N1326="snížená",J1326,0)</f>
        <v>0</v>
      </c>
      <c r="BG1326" s="227">
        <f>IF(N1326="zákl. přenesená",J1326,0)</f>
        <v>0</v>
      </c>
      <c r="BH1326" s="227">
        <f>IF(N1326="sníž. přenesená",J1326,0)</f>
        <v>0</v>
      </c>
      <c r="BI1326" s="227">
        <f>IF(N1326="nulová",J1326,0)</f>
        <v>0</v>
      </c>
      <c r="BJ1326" s="19" t="s">
        <v>80</v>
      </c>
      <c r="BK1326" s="227">
        <f>ROUND(I1326*H1326,2)</f>
        <v>0</v>
      </c>
      <c r="BL1326" s="19" t="s">
        <v>342</v>
      </c>
      <c r="BM1326" s="226" t="s">
        <v>2029</v>
      </c>
    </row>
    <row r="1327" s="13" customFormat="1">
      <c r="A1327" s="13"/>
      <c r="B1327" s="233"/>
      <c r="C1327" s="234"/>
      <c r="D1327" s="235" t="s">
        <v>198</v>
      </c>
      <c r="E1327" s="236" t="s">
        <v>19</v>
      </c>
      <c r="F1327" s="237" t="s">
        <v>1546</v>
      </c>
      <c r="G1327" s="234"/>
      <c r="H1327" s="236" t="s">
        <v>19</v>
      </c>
      <c r="I1327" s="238"/>
      <c r="J1327" s="234"/>
      <c r="K1327" s="234"/>
      <c r="L1327" s="239"/>
      <c r="M1327" s="240"/>
      <c r="N1327" s="241"/>
      <c r="O1327" s="241"/>
      <c r="P1327" s="241"/>
      <c r="Q1327" s="241"/>
      <c r="R1327" s="241"/>
      <c r="S1327" s="241"/>
      <c r="T1327" s="242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43" t="s">
        <v>198</v>
      </c>
      <c r="AU1327" s="243" t="s">
        <v>82</v>
      </c>
      <c r="AV1327" s="13" t="s">
        <v>80</v>
      </c>
      <c r="AW1327" s="13" t="s">
        <v>35</v>
      </c>
      <c r="AX1327" s="13" t="s">
        <v>73</v>
      </c>
      <c r="AY1327" s="243" t="s">
        <v>188</v>
      </c>
    </row>
    <row r="1328" s="13" customFormat="1">
      <c r="A1328" s="13"/>
      <c r="B1328" s="233"/>
      <c r="C1328" s="234"/>
      <c r="D1328" s="235" t="s">
        <v>198</v>
      </c>
      <c r="E1328" s="236" t="s">
        <v>19</v>
      </c>
      <c r="F1328" s="237" t="s">
        <v>2025</v>
      </c>
      <c r="G1328" s="234"/>
      <c r="H1328" s="236" t="s">
        <v>19</v>
      </c>
      <c r="I1328" s="238"/>
      <c r="J1328" s="234"/>
      <c r="K1328" s="234"/>
      <c r="L1328" s="239"/>
      <c r="M1328" s="240"/>
      <c r="N1328" s="241"/>
      <c r="O1328" s="241"/>
      <c r="P1328" s="241"/>
      <c r="Q1328" s="241"/>
      <c r="R1328" s="241"/>
      <c r="S1328" s="241"/>
      <c r="T1328" s="242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T1328" s="243" t="s">
        <v>198</v>
      </c>
      <c r="AU1328" s="243" t="s">
        <v>82</v>
      </c>
      <c r="AV1328" s="13" t="s">
        <v>80</v>
      </c>
      <c r="AW1328" s="13" t="s">
        <v>35</v>
      </c>
      <c r="AX1328" s="13" t="s">
        <v>73</v>
      </c>
      <c r="AY1328" s="243" t="s">
        <v>188</v>
      </c>
    </row>
    <row r="1329" s="14" customFormat="1">
      <c r="A1329" s="14"/>
      <c r="B1329" s="244"/>
      <c r="C1329" s="245"/>
      <c r="D1329" s="235" t="s">
        <v>198</v>
      </c>
      <c r="E1329" s="246" t="s">
        <v>19</v>
      </c>
      <c r="F1329" s="247" t="s">
        <v>80</v>
      </c>
      <c r="G1329" s="245"/>
      <c r="H1329" s="248">
        <v>1</v>
      </c>
      <c r="I1329" s="249"/>
      <c r="J1329" s="245"/>
      <c r="K1329" s="245"/>
      <c r="L1329" s="250"/>
      <c r="M1329" s="251"/>
      <c r="N1329" s="252"/>
      <c r="O1329" s="252"/>
      <c r="P1329" s="252"/>
      <c r="Q1329" s="252"/>
      <c r="R1329" s="252"/>
      <c r="S1329" s="252"/>
      <c r="T1329" s="253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T1329" s="254" t="s">
        <v>198</v>
      </c>
      <c r="AU1329" s="254" t="s">
        <v>82</v>
      </c>
      <c r="AV1329" s="14" t="s">
        <v>82</v>
      </c>
      <c r="AW1329" s="14" t="s">
        <v>35</v>
      </c>
      <c r="AX1329" s="14" t="s">
        <v>73</v>
      </c>
      <c r="AY1329" s="254" t="s">
        <v>188</v>
      </c>
    </row>
    <row r="1330" s="15" customFormat="1">
      <c r="A1330" s="15"/>
      <c r="B1330" s="255"/>
      <c r="C1330" s="256"/>
      <c r="D1330" s="235" t="s">
        <v>198</v>
      </c>
      <c r="E1330" s="257" t="s">
        <v>19</v>
      </c>
      <c r="F1330" s="258" t="s">
        <v>229</v>
      </c>
      <c r="G1330" s="256"/>
      <c r="H1330" s="259">
        <v>1</v>
      </c>
      <c r="I1330" s="260"/>
      <c r="J1330" s="256"/>
      <c r="K1330" s="256"/>
      <c r="L1330" s="261"/>
      <c r="M1330" s="262"/>
      <c r="N1330" s="263"/>
      <c r="O1330" s="263"/>
      <c r="P1330" s="263"/>
      <c r="Q1330" s="263"/>
      <c r="R1330" s="263"/>
      <c r="S1330" s="263"/>
      <c r="T1330" s="264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T1330" s="265" t="s">
        <v>198</v>
      </c>
      <c r="AU1330" s="265" t="s">
        <v>82</v>
      </c>
      <c r="AV1330" s="15" t="s">
        <v>135</v>
      </c>
      <c r="AW1330" s="15" t="s">
        <v>35</v>
      </c>
      <c r="AX1330" s="15" t="s">
        <v>80</v>
      </c>
      <c r="AY1330" s="265" t="s">
        <v>188</v>
      </c>
    </row>
    <row r="1331" s="2" customFormat="1" ht="24.15" customHeight="1">
      <c r="A1331" s="40"/>
      <c r="B1331" s="41"/>
      <c r="C1331" s="215" t="s">
        <v>2030</v>
      </c>
      <c r="D1331" s="215" t="s">
        <v>190</v>
      </c>
      <c r="E1331" s="216" t="s">
        <v>1366</v>
      </c>
      <c r="F1331" s="217" t="s">
        <v>1367</v>
      </c>
      <c r="G1331" s="218" t="s">
        <v>442</v>
      </c>
      <c r="H1331" s="219">
        <v>1</v>
      </c>
      <c r="I1331" s="220"/>
      <c r="J1331" s="221">
        <f>ROUND(I1331*H1331,2)</f>
        <v>0</v>
      </c>
      <c r="K1331" s="217" t="s">
        <v>194</v>
      </c>
      <c r="L1331" s="46"/>
      <c r="M1331" s="222" t="s">
        <v>19</v>
      </c>
      <c r="N1331" s="223" t="s">
        <v>44</v>
      </c>
      <c r="O1331" s="86"/>
      <c r="P1331" s="224">
        <f>O1331*H1331</f>
        <v>0</v>
      </c>
      <c r="Q1331" s="224">
        <v>0</v>
      </c>
      <c r="R1331" s="224">
        <f>Q1331*H1331</f>
        <v>0</v>
      </c>
      <c r="S1331" s="224">
        <v>0</v>
      </c>
      <c r="T1331" s="225">
        <f>S1331*H1331</f>
        <v>0</v>
      </c>
      <c r="U1331" s="40"/>
      <c r="V1331" s="40"/>
      <c r="W1331" s="40"/>
      <c r="X1331" s="40"/>
      <c r="Y1331" s="40"/>
      <c r="Z1331" s="40"/>
      <c r="AA1331" s="40"/>
      <c r="AB1331" s="40"/>
      <c r="AC1331" s="40"/>
      <c r="AD1331" s="40"/>
      <c r="AE1331" s="40"/>
      <c r="AR1331" s="226" t="s">
        <v>342</v>
      </c>
      <c r="AT1331" s="226" t="s">
        <v>190</v>
      </c>
      <c r="AU1331" s="226" t="s">
        <v>82</v>
      </c>
      <c r="AY1331" s="19" t="s">
        <v>188</v>
      </c>
      <c r="BE1331" s="227">
        <f>IF(N1331="základní",J1331,0)</f>
        <v>0</v>
      </c>
      <c r="BF1331" s="227">
        <f>IF(N1331="snížená",J1331,0)</f>
        <v>0</v>
      </c>
      <c r="BG1331" s="227">
        <f>IF(N1331="zákl. přenesená",J1331,0)</f>
        <v>0</v>
      </c>
      <c r="BH1331" s="227">
        <f>IF(N1331="sníž. přenesená",J1331,0)</f>
        <v>0</v>
      </c>
      <c r="BI1331" s="227">
        <f>IF(N1331="nulová",J1331,0)</f>
        <v>0</v>
      </c>
      <c r="BJ1331" s="19" t="s">
        <v>80</v>
      </c>
      <c r="BK1331" s="227">
        <f>ROUND(I1331*H1331,2)</f>
        <v>0</v>
      </c>
      <c r="BL1331" s="19" t="s">
        <v>342</v>
      </c>
      <c r="BM1331" s="226" t="s">
        <v>2031</v>
      </c>
    </row>
    <row r="1332" s="2" customFormat="1">
      <c r="A1332" s="40"/>
      <c r="B1332" s="41"/>
      <c r="C1332" s="42"/>
      <c r="D1332" s="228" t="s">
        <v>196</v>
      </c>
      <c r="E1332" s="42"/>
      <c r="F1332" s="229" t="s">
        <v>1369</v>
      </c>
      <c r="G1332" s="42"/>
      <c r="H1332" s="42"/>
      <c r="I1332" s="230"/>
      <c r="J1332" s="42"/>
      <c r="K1332" s="42"/>
      <c r="L1332" s="46"/>
      <c r="M1332" s="231"/>
      <c r="N1332" s="232"/>
      <c r="O1332" s="86"/>
      <c r="P1332" s="86"/>
      <c r="Q1332" s="86"/>
      <c r="R1332" s="86"/>
      <c r="S1332" s="86"/>
      <c r="T1332" s="87"/>
      <c r="U1332" s="40"/>
      <c r="V1332" s="40"/>
      <c r="W1332" s="40"/>
      <c r="X1332" s="40"/>
      <c r="Y1332" s="40"/>
      <c r="Z1332" s="40"/>
      <c r="AA1332" s="40"/>
      <c r="AB1332" s="40"/>
      <c r="AC1332" s="40"/>
      <c r="AD1332" s="40"/>
      <c r="AE1332" s="40"/>
      <c r="AT1332" s="19" t="s">
        <v>196</v>
      </c>
      <c r="AU1332" s="19" t="s">
        <v>82</v>
      </c>
    </row>
    <row r="1333" s="13" customFormat="1">
      <c r="A1333" s="13"/>
      <c r="B1333" s="233"/>
      <c r="C1333" s="234"/>
      <c r="D1333" s="235" t="s">
        <v>198</v>
      </c>
      <c r="E1333" s="236" t="s">
        <v>19</v>
      </c>
      <c r="F1333" s="237" t="s">
        <v>2032</v>
      </c>
      <c r="G1333" s="234"/>
      <c r="H1333" s="236" t="s">
        <v>19</v>
      </c>
      <c r="I1333" s="238"/>
      <c r="J1333" s="234"/>
      <c r="K1333" s="234"/>
      <c r="L1333" s="239"/>
      <c r="M1333" s="240"/>
      <c r="N1333" s="241"/>
      <c r="O1333" s="241"/>
      <c r="P1333" s="241"/>
      <c r="Q1333" s="241"/>
      <c r="R1333" s="241"/>
      <c r="S1333" s="241"/>
      <c r="T1333" s="242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43" t="s">
        <v>198</v>
      </c>
      <c r="AU1333" s="243" t="s">
        <v>82</v>
      </c>
      <c r="AV1333" s="13" t="s">
        <v>80</v>
      </c>
      <c r="AW1333" s="13" t="s">
        <v>35</v>
      </c>
      <c r="AX1333" s="13" t="s">
        <v>73</v>
      </c>
      <c r="AY1333" s="243" t="s">
        <v>188</v>
      </c>
    </row>
    <row r="1334" s="13" customFormat="1">
      <c r="A1334" s="13"/>
      <c r="B1334" s="233"/>
      <c r="C1334" s="234"/>
      <c r="D1334" s="235" t="s">
        <v>198</v>
      </c>
      <c r="E1334" s="236" t="s">
        <v>19</v>
      </c>
      <c r="F1334" s="237" t="s">
        <v>1762</v>
      </c>
      <c r="G1334" s="234"/>
      <c r="H1334" s="236" t="s">
        <v>19</v>
      </c>
      <c r="I1334" s="238"/>
      <c r="J1334" s="234"/>
      <c r="K1334" s="234"/>
      <c r="L1334" s="239"/>
      <c r="M1334" s="240"/>
      <c r="N1334" s="241"/>
      <c r="O1334" s="241"/>
      <c r="P1334" s="241"/>
      <c r="Q1334" s="241"/>
      <c r="R1334" s="241"/>
      <c r="S1334" s="241"/>
      <c r="T1334" s="242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43" t="s">
        <v>198</v>
      </c>
      <c r="AU1334" s="243" t="s">
        <v>82</v>
      </c>
      <c r="AV1334" s="13" t="s">
        <v>80</v>
      </c>
      <c r="AW1334" s="13" t="s">
        <v>35</v>
      </c>
      <c r="AX1334" s="13" t="s">
        <v>73</v>
      </c>
      <c r="AY1334" s="243" t="s">
        <v>188</v>
      </c>
    </row>
    <row r="1335" s="14" customFormat="1">
      <c r="A1335" s="14"/>
      <c r="B1335" s="244"/>
      <c r="C1335" s="245"/>
      <c r="D1335" s="235" t="s">
        <v>198</v>
      </c>
      <c r="E1335" s="246" t="s">
        <v>19</v>
      </c>
      <c r="F1335" s="247" t="s">
        <v>80</v>
      </c>
      <c r="G1335" s="245"/>
      <c r="H1335" s="248">
        <v>1</v>
      </c>
      <c r="I1335" s="249"/>
      <c r="J1335" s="245"/>
      <c r="K1335" s="245"/>
      <c r="L1335" s="250"/>
      <c r="M1335" s="251"/>
      <c r="N1335" s="252"/>
      <c r="O1335" s="252"/>
      <c r="P1335" s="252"/>
      <c r="Q1335" s="252"/>
      <c r="R1335" s="252"/>
      <c r="S1335" s="252"/>
      <c r="T1335" s="253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T1335" s="254" t="s">
        <v>198</v>
      </c>
      <c r="AU1335" s="254" t="s">
        <v>82</v>
      </c>
      <c r="AV1335" s="14" t="s">
        <v>82</v>
      </c>
      <c r="AW1335" s="14" t="s">
        <v>35</v>
      </c>
      <c r="AX1335" s="14" t="s">
        <v>73</v>
      </c>
      <c r="AY1335" s="254" t="s">
        <v>188</v>
      </c>
    </row>
    <row r="1336" s="15" customFormat="1">
      <c r="A1336" s="15"/>
      <c r="B1336" s="255"/>
      <c r="C1336" s="256"/>
      <c r="D1336" s="235" t="s">
        <v>198</v>
      </c>
      <c r="E1336" s="257" t="s">
        <v>19</v>
      </c>
      <c r="F1336" s="258" t="s">
        <v>229</v>
      </c>
      <c r="G1336" s="256"/>
      <c r="H1336" s="259">
        <v>1</v>
      </c>
      <c r="I1336" s="260"/>
      <c r="J1336" s="256"/>
      <c r="K1336" s="256"/>
      <c r="L1336" s="261"/>
      <c r="M1336" s="262"/>
      <c r="N1336" s="263"/>
      <c r="O1336" s="263"/>
      <c r="P1336" s="263"/>
      <c r="Q1336" s="263"/>
      <c r="R1336" s="263"/>
      <c r="S1336" s="263"/>
      <c r="T1336" s="264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T1336" s="265" t="s">
        <v>198</v>
      </c>
      <c r="AU1336" s="265" t="s">
        <v>82</v>
      </c>
      <c r="AV1336" s="15" t="s">
        <v>135</v>
      </c>
      <c r="AW1336" s="15" t="s">
        <v>35</v>
      </c>
      <c r="AX1336" s="15" t="s">
        <v>80</v>
      </c>
      <c r="AY1336" s="265" t="s">
        <v>188</v>
      </c>
    </row>
    <row r="1337" s="2" customFormat="1" ht="24.15" customHeight="1">
      <c r="A1337" s="40"/>
      <c r="B1337" s="41"/>
      <c r="C1337" s="272" t="s">
        <v>2033</v>
      </c>
      <c r="D1337" s="272" t="s">
        <v>522</v>
      </c>
      <c r="E1337" s="273" t="s">
        <v>2034</v>
      </c>
      <c r="F1337" s="274" t="s">
        <v>2035</v>
      </c>
      <c r="G1337" s="275" t="s">
        <v>442</v>
      </c>
      <c r="H1337" s="276">
        <v>1</v>
      </c>
      <c r="I1337" s="277"/>
      <c r="J1337" s="278">
        <f>ROUND(I1337*H1337,2)</f>
        <v>0</v>
      </c>
      <c r="K1337" s="274" t="s">
        <v>452</v>
      </c>
      <c r="L1337" s="279"/>
      <c r="M1337" s="280" t="s">
        <v>19</v>
      </c>
      <c r="N1337" s="281" t="s">
        <v>44</v>
      </c>
      <c r="O1337" s="86"/>
      <c r="P1337" s="224">
        <f>O1337*H1337</f>
        <v>0</v>
      </c>
      <c r="Q1337" s="224">
        <v>0.021499999999999998</v>
      </c>
      <c r="R1337" s="224">
        <f>Q1337*H1337</f>
        <v>0.021499999999999998</v>
      </c>
      <c r="S1337" s="224">
        <v>0</v>
      </c>
      <c r="T1337" s="225">
        <f>S1337*H1337</f>
        <v>0</v>
      </c>
      <c r="U1337" s="40"/>
      <c r="V1337" s="40"/>
      <c r="W1337" s="40"/>
      <c r="X1337" s="40"/>
      <c r="Y1337" s="40"/>
      <c r="Z1337" s="40"/>
      <c r="AA1337" s="40"/>
      <c r="AB1337" s="40"/>
      <c r="AC1337" s="40"/>
      <c r="AD1337" s="40"/>
      <c r="AE1337" s="40"/>
      <c r="AR1337" s="226" t="s">
        <v>630</v>
      </c>
      <c r="AT1337" s="226" t="s">
        <v>522</v>
      </c>
      <c r="AU1337" s="226" t="s">
        <v>82</v>
      </c>
      <c r="AY1337" s="19" t="s">
        <v>188</v>
      </c>
      <c r="BE1337" s="227">
        <f>IF(N1337="základní",J1337,0)</f>
        <v>0</v>
      </c>
      <c r="BF1337" s="227">
        <f>IF(N1337="snížená",J1337,0)</f>
        <v>0</v>
      </c>
      <c r="BG1337" s="227">
        <f>IF(N1337="zákl. přenesená",J1337,0)</f>
        <v>0</v>
      </c>
      <c r="BH1337" s="227">
        <f>IF(N1337="sníž. přenesená",J1337,0)</f>
        <v>0</v>
      </c>
      <c r="BI1337" s="227">
        <f>IF(N1337="nulová",J1337,0)</f>
        <v>0</v>
      </c>
      <c r="BJ1337" s="19" t="s">
        <v>80</v>
      </c>
      <c r="BK1337" s="227">
        <f>ROUND(I1337*H1337,2)</f>
        <v>0</v>
      </c>
      <c r="BL1337" s="19" t="s">
        <v>342</v>
      </c>
      <c r="BM1337" s="226" t="s">
        <v>2036</v>
      </c>
    </row>
    <row r="1338" s="13" customFormat="1">
      <c r="A1338" s="13"/>
      <c r="B1338" s="233"/>
      <c r="C1338" s="234"/>
      <c r="D1338" s="235" t="s">
        <v>198</v>
      </c>
      <c r="E1338" s="236" t="s">
        <v>19</v>
      </c>
      <c r="F1338" s="237" t="s">
        <v>2032</v>
      </c>
      <c r="G1338" s="234"/>
      <c r="H1338" s="236" t="s">
        <v>19</v>
      </c>
      <c r="I1338" s="238"/>
      <c r="J1338" s="234"/>
      <c r="K1338" s="234"/>
      <c r="L1338" s="239"/>
      <c r="M1338" s="240"/>
      <c r="N1338" s="241"/>
      <c r="O1338" s="241"/>
      <c r="P1338" s="241"/>
      <c r="Q1338" s="241"/>
      <c r="R1338" s="241"/>
      <c r="S1338" s="241"/>
      <c r="T1338" s="242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43" t="s">
        <v>198</v>
      </c>
      <c r="AU1338" s="243" t="s">
        <v>82</v>
      </c>
      <c r="AV1338" s="13" t="s">
        <v>80</v>
      </c>
      <c r="AW1338" s="13" t="s">
        <v>35</v>
      </c>
      <c r="AX1338" s="13" t="s">
        <v>73</v>
      </c>
      <c r="AY1338" s="243" t="s">
        <v>188</v>
      </c>
    </row>
    <row r="1339" s="13" customFormat="1">
      <c r="A1339" s="13"/>
      <c r="B1339" s="233"/>
      <c r="C1339" s="234"/>
      <c r="D1339" s="235" t="s">
        <v>198</v>
      </c>
      <c r="E1339" s="236" t="s">
        <v>19</v>
      </c>
      <c r="F1339" s="237" t="s">
        <v>1762</v>
      </c>
      <c r="G1339" s="234"/>
      <c r="H1339" s="236" t="s">
        <v>19</v>
      </c>
      <c r="I1339" s="238"/>
      <c r="J1339" s="234"/>
      <c r="K1339" s="234"/>
      <c r="L1339" s="239"/>
      <c r="M1339" s="240"/>
      <c r="N1339" s="241"/>
      <c r="O1339" s="241"/>
      <c r="P1339" s="241"/>
      <c r="Q1339" s="241"/>
      <c r="R1339" s="241"/>
      <c r="S1339" s="241"/>
      <c r="T1339" s="242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43" t="s">
        <v>198</v>
      </c>
      <c r="AU1339" s="243" t="s">
        <v>82</v>
      </c>
      <c r="AV1339" s="13" t="s">
        <v>80</v>
      </c>
      <c r="AW1339" s="13" t="s">
        <v>35</v>
      </c>
      <c r="AX1339" s="13" t="s">
        <v>73</v>
      </c>
      <c r="AY1339" s="243" t="s">
        <v>188</v>
      </c>
    </row>
    <row r="1340" s="14" customFormat="1">
      <c r="A1340" s="14"/>
      <c r="B1340" s="244"/>
      <c r="C1340" s="245"/>
      <c r="D1340" s="235" t="s">
        <v>198</v>
      </c>
      <c r="E1340" s="246" t="s">
        <v>19</v>
      </c>
      <c r="F1340" s="247" t="s">
        <v>80</v>
      </c>
      <c r="G1340" s="245"/>
      <c r="H1340" s="248">
        <v>1</v>
      </c>
      <c r="I1340" s="249"/>
      <c r="J1340" s="245"/>
      <c r="K1340" s="245"/>
      <c r="L1340" s="250"/>
      <c r="M1340" s="251"/>
      <c r="N1340" s="252"/>
      <c r="O1340" s="252"/>
      <c r="P1340" s="252"/>
      <c r="Q1340" s="252"/>
      <c r="R1340" s="252"/>
      <c r="S1340" s="252"/>
      <c r="T1340" s="253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54" t="s">
        <v>198</v>
      </c>
      <c r="AU1340" s="254" t="s">
        <v>82</v>
      </c>
      <c r="AV1340" s="14" t="s">
        <v>82</v>
      </c>
      <c r="AW1340" s="14" t="s">
        <v>35</v>
      </c>
      <c r="AX1340" s="14" t="s">
        <v>73</v>
      </c>
      <c r="AY1340" s="254" t="s">
        <v>188</v>
      </c>
    </row>
    <row r="1341" s="15" customFormat="1">
      <c r="A1341" s="15"/>
      <c r="B1341" s="255"/>
      <c r="C1341" s="256"/>
      <c r="D1341" s="235" t="s">
        <v>198</v>
      </c>
      <c r="E1341" s="257" t="s">
        <v>19</v>
      </c>
      <c r="F1341" s="258" t="s">
        <v>229</v>
      </c>
      <c r="G1341" s="256"/>
      <c r="H1341" s="259">
        <v>1</v>
      </c>
      <c r="I1341" s="260"/>
      <c r="J1341" s="256"/>
      <c r="K1341" s="256"/>
      <c r="L1341" s="261"/>
      <c r="M1341" s="262"/>
      <c r="N1341" s="263"/>
      <c r="O1341" s="263"/>
      <c r="P1341" s="263"/>
      <c r="Q1341" s="263"/>
      <c r="R1341" s="263"/>
      <c r="S1341" s="263"/>
      <c r="T1341" s="264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T1341" s="265" t="s">
        <v>198</v>
      </c>
      <c r="AU1341" s="265" t="s">
        <v>82</v>
      </c>
      <c r="AV1341" s="15" t="s">
        <v>135</v>
      </c>
      <c r="AW1341" s="15" t="s">
        <v>35</v>
      </c>
      <c r="AX1341" s="15" t="s">
        <v>80</v>
      </c>
      <c r="AY1341" s="265" t="s">
        <v>188</v>
      </c>
    </row>
    <row r="1342" s="2" customFormat="1" ht="24.15" customHeight="1">
      <c r="A1342" s="40"/>
      <c r="B1342" s="41"/>
      <c r="C1342" s="215" t="s">
        <v>2037</v>
      </c>
      <c r="D1342" s="215" t="s">
        <v>190</v>
      </c>
      <c r="E1342" s="216" t="s">
        <v>2038</v>
      </c>
      <c r="F1342" s="217" t="s">
        <v>2039</v>
      </c>
      <c r="G1342" s="218" t="s">
        <v>442</v>
      </c>
      <c r="H1342" s="219">
        <v>4</v>
      </c>
      <c r="I1342" s="220"/>
      <c r="J1342" s="221">
        <f>ROUND(I1342*H1342,2)</f>
        <v>0</v>
      </c>
      <c r="K1342" s="217" t="s">
        <v>194</v>
      </c>
      <c r="L1342" s="46"/>
      <c r="M1342" s="222" t="s">
        <v>19</v>
      </c>
      <c r="N1342" s="223" t="s">
        <v>44</v>
      </c>
      <c r="O1342" s="86"/>
      <c r="P1342" s="224">
        <f>O1342*H1342</f>
        <v>0</v>
      </c>
      <c r="Q1342" s="224">
        <v>0</v>
      </c>
      <c r="R1342" s="224">
        <f>Q1342*H1342</f>
        <v>0</v>
      </c>
      <c r="S1342" s="224">
        <v>0</v>
      </c>
      <c r="T1342" s="225">
        <f>S1342*H1342</f>
        <v>0</v>
      </c>
      <c r="U1342" s="40"/>
      <c r="V1342" s="40"/>
      <c r="W1342" s="40"/>
      <c r="X1342" s="40"/>
      <c r="Y1342" s="40"/>
      <c r="Z1342" s="40"/>
      <c r="AA1342" s="40"/>
      <c r="AB1342" s="40"/>
      <c r="AC1342" s="40"/>
      <c r="AD1342" s="40"/>
      <c r="AE1342" s="40"/>
      <c r="AR1342" s="226" t="s">
        <v>342</v>
      </c>
      <c r="AT1342" s="226" t="s">
        <v>190</v>
      </c>
      <c r="AU1342" s="226" t="s">
        <v>82</v>
      </c>
      <c r="AY1342" s="19" t="s">
        <v>188</v>
      </c>
      <c r="BE1342" s="227">
        <f>IF(N1342="základní",J1342,0)</f>
        <v>0</v>
      </c>
      <c r="BF1342" s="227">
        <f>IF(N1342="snížená",J1342,0)</f>
        <v>0</v>
      </c>
      <c r="BG1342" s="227">
        <f>IF(N1342="zákl. přenesená",J1342,0)</f>
        <v>0</v>
      </c>
      <c r="BH1342" s="227">
        <f>IF(N1342="sníž. přenesená",J1342,0)</f>
        <v>0</v>
      </c>
      <c r="BI1342" s="227">
        <f>IF(N1342="nulová",J1342,0)</f>
        <v>0</v>
      </c>
      <c r="BJ1342" s="19" t="s">
        <v>80</v>
      </c>
      <c r="BK1342" s="227">
        <f>ROUND(I1342*H1342,2)</f>
        <v>0</v>
      </c>
      <c r="BL1342" s="19" t="s">
        <v>342</v>
      </c>
      <c r="BM1342" s="226" t="s">
        <v>2040</v>
      </c>
    </row>
    <row r="1343" s="2" customFormat="1">
      <c r="A1343" s="40"/>
      <c r="B1343" s="41"/>
      <c r="C1343" s="42"/>
      <c r="D1343" s="228" t="s">
        <v>196</v>
      </c>
      <c r="E1343" s="42"/>
      <c r="F1343" s="229" t="s">
        <v>2041</v>
      </c>
      <c r="G1343" s="42"/>
      <c r="H1343" s="42"/>
      <c r="I1343" s="230"/>
      <c r="J1343" s="42"/>
      <c r="K1343" s="42"/>
      <c r="L1343" s="46"/>
      <c r="M1343" s="231"/>
      <c r="N1343" s="232"/>
      <c r="O1343" s="86"/>
      <c r="P1343" s="86"/>
      <c r="Q1343" s="86"/>
      <c r="R1343" s="86"/>
      <c r="S1343" s="86"/>
      <c r="T1343" s="87"/>
      <c r="U1343" s="40"/>
      <c r="V1343" s="40"/>
      <c r="W1343" s="40"/>
      <c r="X1343" s="40"/>
      <c r="Y1343" s="40"/>
      <c r="Z1343" s="40"/>
      <c r="AA1343" s="40"/>
      <c r="AB1343" s="40"/>
      <c r="AC1343" s="40"/>
      <c r="AD1343" s="40"/>
      <c r="AE1343" s="40"/>
      <c r="AT1343" s="19" t="s">
        <v>196</v>
      </c>
      <c r="AU1343" s="19" t="s">
        <v>82</v>
      </c>
    </row>
    <row r="1344" s="13" customFormat="1">
      <c r="A1344" s="13"/>
      <c r="B1344" s="233"/>
      <c r="C1344" s="234"/>
      <c r="D1344" s="235" t="s">
        <v>198</v>
      </c>
      <c r="E1344" s="236" t="s">
        <v>19</v>
      </c>
      <c r="F1344" s="237" t="s">
        <v>2042</v>
      </c>
      <c r="G1344" s="234"/>
      <c r="H1344" s="236" t="s">
        <v>19</v>
      </c>
      <c r="I1344" s="238"/>
      <c r="J1344" s="234"/>
      <c r="K1344" s="234"/>
      <c r="L1344" s="239"/>
      <c r="M1344" s="240"/>
      <c r="N1344" s="241"/>
      <c r="O1344" s="241"/>
      <c r="P1344" s="241"/>
      <c r="Q1344" s="241"/>
      <c r="R1344" s="241"/>
      <c r="S1344" s="241"/>
      <c r="T1344" s="242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43" t="s">
        <v>198</v>
      </c>
      <c r="AU1344" s="243" t="s">
        <v>82</v>
      </c>
      <c r="AV1344" s="13" t="s">
        <v>80</v>
      </c>
      <c r="AW1344" s="13" t="s">
        <v>35</v>
      </c>
      <c r="AX1344" s="13" t="s">
        <v>73</v>
      </c>
      <c r="AY1344" s="243" t="s">
        <v>188</v>
      </c>
    </row>
    <row r="1345" s="13" customFormat="1">
      <c r="A1345" s="13"/>
      <c r="B1345" s="233"/>
      <c r="C1345" s="234"/>
      <c r="D1345" s="235" t="s">
        <v>198</v>
      </c>
      <c r="E1345" s="236" t="s">
        <v>19</v>
      </c>
      <c r="F1345" s="237" t="s">
        <v>2043</v>
      </c>
      <c r="G1345" s="234"/>
      <c r="H1345" s="236" t="s">
        <v>19</v>
      </c>
      <c r="I1345" s="238"/>
      <c r="J1345" s="234"/>
      <c r="K1345" s="234"/>
      <c r="L1345" s="239"/>
      <c r="M1345" s="240"/>
      <c r="N1345" s="241"/>
      <c r="O1345" s="241"/>
      <c r="P1345" s="241"/>
      <c r="Q1345" s="241"/>
      <c r="R1345" s="241"/>
      <c r="S1345" s="241"/>
      <c r="T1345" s="242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43" t="s">
        <v>198</v>
      </c>
      <c r="AU1345" s="243" t="s">
        <v>82</v>
      </c>
      <c r="AV1345" s="13" t="s">
        <v>80</v>
      </c>
      <c r="AW1345" s="13" t="s">
        <v>35</v>
      </c>
      <c r="AX1345" s="13" t="s">
        <v>73</v>
      </c>
      <c r="AY1345" s="243" t="s">
        <v>188</v>
      </c>
    </row>
    <row r="1346" s="14" customFormat="1">
      <c r="A1346" s="14"/>
      <c r="B1346" s="244"/>
      <c r="C1346" s="245"/>
      <c r="D1346" s="235" t="s">
        <v>198</v>
      </c>
      <c r="E1346" s="246" t="s">
        <v>19</v>
      </c>
      <c r="F1346" s="247" t="s">
        <v>135</v>
      </c>
      <c r="G1346" s="245"/>
      <c r="H1346" s="248">
        <v>4</v>
      </c>
      <c r="I1346" s="249"/>
      <c r="J1346" s="245"/>
      <c r="K1346" s="245"/>
      <c r="L1346" s="250"/>
      <c r="M1346" s="251"/>
      <c r="N1346" s="252"/>
      <c r="O1346" s="252"/>
      <c r="P1346" s="252"/>
      <c r="Q1346" s="252"/>
      <c r="R1346" s="252"/>
      <c r="S1346" s="252"/>
      <c r="T1346" s="253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T1346" s="254" t="s">
        <v>198</v>
      </c>
      <c r="AU1346" s="254" t="s">
        <v>82</v>
      </c>
      <c r="AV1346" s="14" t="s">
        <v>82</v>
      </c>
      <c r="AW1346" s="14" t="s">
        <v>35</v>
      </c>
      <c r="AX1346" s="14" t="s">
        <v>73</v>
      </c>
      <c r="AY1346" s="254" t="s">
        <v>188</v>
      </c>
    </row>
    <row r="1347" s="15" customFormat="1">
      <c r="A1347" s="15"/>
      <c r="B1347" s="255"/>
      <c r="C1347" s="256"/>
      <c r="D1347" s="235" t="s">
        <v>198</v>
      </c>
      <c r="E1347" s="257" t="s">
        <v>19</v>
      </c>
      <c r="F1347" s="258" t="s">
        <v>229</v>
      </c>
      <c r="G1347" s="256"/>
      <c r="H1347" s="259">
        <v>4</v>
      </c>
      <c r="I1347" s="260"/>
      <c r="J1347" s="256"/>
      <c r="K1347" s="256"/>
      <c r="L1347" s="261"/>
      <c r="M1347" s="262"/>
      <c r="N1347" s="263"/>
      <c r="O1347" s="263"/>
      <c r="P1347" s="263"/>
      <c r="Q1347" s="263"/>
      <c r="R1347" s="263"/>
      <c r="S1347" s="263"/>
      <c r="T1347" s="264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T1347" s="265" t="s">
        <v>198</v>
      </c>
      <c r="AU1347" s="265" t="s">
        <v>82</v>
      </c>
      <c r="AV1347" s="15" t="s">
        <v>135</v>
      </c>
      <c r="AW1347" s="15" t="s">
        <v>35</v>
      </c>
      <c r="AX1347" s="15" t="s">
        <v>80</v>
      </c>
      <c r="AY1347" s="265" t="s">
        <v>188</v>
      </c>
    </row>
    <row r="1348" s="2" customFormat="1" ht="16.5" customHeight="1">
      <c r="A1348" s="40"/>
      <c r="B1348" s="41"/>
      <c r="C1348" s="272" t="s">
        <v>2044</v>
      </c>
      <c r="D1348" s="272" t="s">
        <v>522</v>
      </c>
      <c r="E1348" s="273" t="s">
        <v>2045</v>
      </c>
      <c r="F1348" s="274" t="s">
        <v>2046</v>
      </c>
      <c r="G1348" s="275" t="s">
        <v>501</v>
      </c>
      <c r="H1348" s="276">
        <v>12</v>
      </c>
      <c r="I1348" s="277"/>
      <c r="J1348" s="278">
        <f>ROUND(I1348*H1348,2)</f>
        <v>0</v>
      </c>
      <c r="K1348" s="274" t="s">
        <v>415</v>
      </c>
      <c r="L1348" s="279"/>
      <c r="M1348" s="280" t="s">
        <v>19</v>
      </c>
      <c r="N1348" s="281" t="s">
        <v>44</v>
      </c>
      <c r="O1348" s="86"/>
      <c r="P1348" s="224">
        <f>O1348*H1348</f>
        <v>0</v>
      </c>
      <c r="Q1348" s="224">
        <v>0.0060000000000000001</v>
      </c>
      <c r="R1348" s="224">
        <f>Q1348*H1348</f>
        <v>0.072000000000000008</v>
      </c>
      <c r="S1348" s="224">
        <v>0</v>
      </c>
      <c r="T1348" s="225">
        <f>S1348*H1348</f>
        <v>0</v>
      </c>
      <c r="U1348" s="40"/>
      <c r="V1348" s="40"/>
      <c r="W1348" s="40"/>
      <c r="X1348" s="40"/>
      <c r="Y1348" s="40"/>
      <c r="Z1348" s="40"/>
      <c r="AA1348" s="40"/>
      <c r="AB1348" s="40"/>
      <c r="AC1348" s="40"/>
      <c r="AD1348" s="40"/>
      <c r="AE1348" s="40"/>
      <c r="AR1348" s="226" t="s">
        <v>630</v>
      </c>
      <c r="AT1348" s="226" t="s">
        <v>522</v>
      </c>
      <c r="AU1348" s="226" t="s">
        <v>82</v>
      </c>
      <c r="AY1348" s="19" t="s">
        <v>188</v>
      </c>
      <c r="BE1348" s="227">
        <f>IF(N1348="základní",J1348,0)</f>
        <v>0</v>
      </c>
      <c r="BF1348" s="227">
        <f>IF(N1348="snížená",J1348,0)</f>
        <v>0</v>
      </c>
      <c r="BG1348" s="227">
        <f>IF(N1348="zákl. přenesená",J1348,0)</f>
        <v>0</v>
      </c>
      <c r="BH1348" s="227">
        <f>IF(N1348="sníž. přenesená",J1348,0)</f>
        <v>0</v>
      </c>
      <c r="BI1348" s="227">
        <f>IF(N1348="nulová",J1348,0)</f>
        <v>0</v>
      </c>
      <c r="BJ1348" s="19" t="s">
        <v>80</v>
      </c>
      <c r="BK1348" s="227">
        <f>ROUND(I1348*H1348,2)</f>
        <v>0</v>
      </c>
      <c r="BL1348" s="19" t="s">
        <v>342</v>
      </c>
      <c r="BM1348" s="226" t="s">
        <v>2047</v>
      </c>
    </row>
    <row r="1349" s="13" customFormat="1">
      <c r="A1349" s="13"/>
      <c r="B1349" s="233"/>
      <c r="C1349" s="234"/>
      <c r="D1349" s="235" t="s">
        <v>198</v>
      </c>
      <c r="E1349" s="236" t="s">
        <v>19</v>
      </c>
      <c r="F1349" s="237" t="s">
        <v>2042</v>
      </c>
      <c r="G1349" s="234"/>
      <c r="H1349" s="236" t="s">
        <v>19</v>
      </c>
      <c r="I1349" s="238"/>
      <c r="J1349" s="234"/>
      <c r="K1349" s="234"/>
      <c r="L1349" s="239"/>
      <c r="M1349" s="240"/>
      <c r="N1349" s="241"/>
      <c r="O1349" s="241"/>
      <c r="P1349" s="241"/>
      <c r="Q1349" s="241"/>
      <c r="R1349" s="241"/>
      <c r="S1349" s="241"/>
      <c r="T1349" s="242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43" t="s">
        <v>198</v>
      </c>
      <c r="AU1349" s="243" t="s">
        <v>82</v>
      </c>
      <c r="AV1349" s="13" t="s">
        <v>80</v>
      </c>
      <c r="AW1349" s="13" t="s">
        <v>35</v>
      </c>
      <c r="AX1349" s="13" t="s">
        <v>73</v>
      </c>
      <c r="AY1349" s="243" t="s">
        <v>188</v>
      </c>
    </row>
    <row r="1350" s="13" customFormat="1">
      <c r="A1350" s="13"/>
      <c r="B1350" s="233"/>
      <c r="C1350" s="234"/>
      <c r="D1350" s="235" t="s">
        <v>198</v>
      </c>
      <c r="E1350" s="236" t="s">
        <v>19</v>
      </c>
      <c r="F1350" s="237" t="s">
        <v>2043</v>
      </c>
      <c r="G1350" s="234"/>
      <c r="H1350" s="236" t="s">
        <v>19</v>
      </c>
      <c r="I1350" s="238"/>
      <c r="J1350" s="234"/>
      <c r="K1350" s="234"/>
      <c r="L1350" s="239"/>
      <c r="M1350" s="240"/>
      <c r="N1350" s="241"/>
      <c r="O1350" s="241"/>
      <c r="P1350" s="241"/>
      <c r="Q1350" s="241"/>
      <c r="R1350" s="241"/>
      <c r="S1350" s="241"/>
      <c r="T1350" s="242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43" t="s">
        <v>198</v>
      </c>
      <c r="AU1350" s="243" t="s">
        <v>82</v>
      </c>
      <c r="AV1350" s="13" t="s">
        <v>80</v>
      </c>
      <c r="AW1350" s="13" t="s">
        <v>35</v>
      </c>
      <c r="AX1350" s="13" t="s">
        <v>73</v>
      </c>
      <c r="AY1350" s="243" t="s">
        <v>188</v>
      </c>
    </row>
    <row r="1351" s="14" customFormat="1">
      <c r="A1351" s="14"/>
      <c r="B1351" s="244"/>
      <c r="C1351" s="245"/>
      <c r="D1351" s="235" t="s">
        <v>198</v>
      </c>
      <c r="E1351" s="246" t="s">
        <v>19</v>
      </c>
      <c r="F1351" s="247" t="s">
        <v>2048</v>
      </c>
      <c r="G1351" s="245"/>
      <c r="H1351" s="248">
        <v>12</v>
      </c>
      <c r="I1351" s="249"/>
      <c r="J1351" s="245"/>
      <c r="K1351" s="245"/>
      <c r="L1351" s="250"/>
      <c r="M1351" s="251"/>
      <c r="N1351" s="252"/>
      <c r="O1351" s="252"/>
      <c r="P1351" s="252"/>
      <c r="Q1351" s="252"/>
      <c r="R1351" s="252"/>
      <c r="S1351" s="252"/>
      <c r="T1351" s="253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T1351" s="254" t="s">
        <v>198</v>
      </c>
      <c r="AU1351" s="254" t="s">
        <v>82</v>
      </c>
      <c r="AV1351" s="14" t="s">
        <v>82</v>
      </c>
      <c r="AW1351" s="14" t="s">
        <v>35</v>
      </c>
      <c r="AX1351" s="14" t="s">
        <v>73</v>
      </c>
      <c r="AY1351" s="254" t="s">
        <v>188</v>
      </c>
    </row>
    <row r="1352" s="15" customFormat="1">
      <c r="A1352" s="15"/>
      <c r="B1352" s="255"/>
      <c r="C1352" s="256"/>
      <c r="D1352" s="235" t="s">
        <v>198</v>
      </c>
      <c r="E1352" s="257" t="s">
        <v>19</v>
      </c>
      <c r="F1352" s="258" t="s">
        <v>229</v>
      </c>
      <c r="G1352" s="256"/>
      <c r="H1352" s="259">
        <v>12</v>
      </c>
      <c r="I1352" s="260"/>
      <c r="J1352" s="256"/>
      <c r="K1352" s="256"/>
      <c r="L1352" s="261"/>
      <c r="M1352" s="262"/>
      <c r="N1352" s="263"/>
      <c r="O1352" s="263"/>
      <c r="P1352" s="263"/>
      <c r="Q1352" s="263"/>
      <c r="R1352" s="263"/>
      <c r="S1352" s="263"/>
      <c r="T1352" s="264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T1352" s="265" t="s">
        <v>198</v>
      </c>
      <c r="AU1352" s="265" t="s">
        <v>82</v>
      </c>
      <c r="AV1352" s="15" t="s">
        <v>135</v>
      </c>
      <c r="AW1352" s="15" t="s">
        <v>35</v>
      </c>
      <c r="AX1352" s="15" t="s">
        <v>80</v>
      </c>
      <c r="AY1352" s="265" t="s">
        <v>188</v>
      </c>
    </row>
    <row r="1353" s="2" customFormat="1" ht="24.15" customHeight="1">
      <c r="A1353" s="40"/>
      <c r="B1353" s="41"/>
      <c r="C1353" s="215" t="s">
        <v>2049</v>
      </c>
      <c r="D1353" s="215" t="s">
        <v>190</v>
      </c>
      <c r="E1353" s="216" t="s">
        <v>1375</v>
      </c>
      <c r="F1353" s="217" t="s">
        <v>1376</v>
      </c>
      <c r="G1353" s="218" t="s">
        <v>460</v>
      </c>
      <c r="H1353" s="266"/>
      <c r="I1353" s="220"/>
      <c r="J1353" s="221">
        <f>ROUND(I1353*H1353,2)</f>
        <v>0</v>
      </c>
      <c r="K1353" s="217" t="s">
        <v>194</v>
      </c>
      <c r="L1353" s="46"/>
      <c r="M1353" s="222" t="s">
        <v>19</v>
      </c>
      <c r="N1353" s="223" t="s">
        <v>44</v>
      </c>
      <c r="O1353" s="86"/>
      <c r="P1353" s="224">
        <f>O1353*H1353</f>
        <v>0</v>
      </c>
      <c r="Q1353" s="224">
        <v>0</v>
      </c>
      <c r="R1353" s="224">
        <f>Q1353*H1353</f>
        <v>0</v>
      </c>
      <c r="S1353" s="224">
        <v>0</v>
      </c>
      <c r="T1353" s="225">
        <f>S1353*H1353</f>
        <v>0</v>
      </c>
      <c r="U1353" s="40"/>
      <c r="V1353" s="40"/>
      <c r="W1353" s="40"/>
      <c r="X1353" s="40"/>
      <c r="Y1353" s="40"/>
      <c r="Z1353" s="40"/>
      <c r="AA1353" s="40"/>
      <c r="AB1353" s="40"/>
      <c r="AC1353" s="40"/>
      <c r="AD1353" s="40"/>
      <c r="AE1353" s="40"/>
      <c r="AR1353" s="226" t="s">
        <v>342</v>
      </c>
      <c r="AT1353" s="226" t="s">
        <v>190</v>
      </c>
      <c r="AU1353" s="226" t="s">
        <v>82</v>
      </c>
      <c r="AY1353" s="19" t="s">
        <v>188</v>
      </c>
      <c r="BE1353" s="227">
        <f>IF(N1353="základní",J1353,0)</f>
        <v>0</v>
      </c>
      <c r="BF1353" s="227">
        <f>IF(N1353="snížená",J1353,0)</f>
        <v>0</v>
      </c>
      <c r="BG1353" s="227">
        <f>IF(N1353="zákl. přenesená",J1353,0)</f>
        <v>0</v>
      </c>
      <c r="BH1353" s="227">
        <f>IF(N1353="sníž. přenesená",J1353,0)</f>
        <v>0</v>
      </c>
      <c r="BI1353" s="227">
        <f>IF(N1353="nulová",J1353,0)</f>
        <v>0</v>
      </c>
      <c r="BJ1353" s="19" t="s">
        <v>80</v>
      </c>
      <c r="BK1353" s="227">
        <f>ROUND(I1353*H1353,2)</f>
        <v>0</v>
      </c>
      <c r="BL1353" s="19" t="s">
        <v>342</v>
      </c>
      <c r="BM1353" s="226" t="s">
        <v>2050</v>
      </c>
    </row>
    <row r="1354" s="2" customFormat="1">
      <c r="A1354" s="40"/>
      <c r="B1354" s="41"/>
      <c r="C1354" s="42"/>
      <c r="D1354" s="228" t="s">
        <v>196</v>
      </c>
      <c r="E1354" s="42"/>
      <c r="F1354" s="229" t="s">
        <v>1378</v>
      </c>
      <c r="G1354" s="42"/>
      <c r="H1354" s="42"/>
      <c r="I1354" s="230"/>
      <c r="J1354" s="42"/>
      <c r="K1354" s="42"/>
      <c r="L1354" s="46"/>
      <c r="M1354" s="231"/>
      <c r="N1354" s="232"/>
      <c r="O1354" s="86"/>
      <c r="P1354" s="86"/>
      <c r="Q1354" s="86"/>
      <c r="R1354" s="86"/>
      <c r="S1354" s="86"/>
      <c r="T1354" s="87"/>
      <c r="U1354" s="40"/>
      <c r="V1354" s="40"/>
      <c r="W1354" s="40"/>
      <c r="X1354" s="40"/>
      <c r="Y1354" s="40"/>
      <c r="Z1354" s="40"/>
      <c r="AA1354" s="40"/>
      <c r="AB1354" s="40"/>
      <c r="AC1354" s="40"/>
      <c r="AD1354" s="40"/>
      <c r="AE1354" s="40"/>
      <c r="AT1354" s="19" t="s">
        <v>196</v>
      </c>
      <c r="AU1354" s="19" t="s">
        <v>82</v>
      </c>
    </row>
    <row r="1355" s="12" customFormat="1" ht="22.8" customHeight="1">
      <c r="A1355" s="12"/>
      <c r="B1355" s="199"/>
      <c r="C1355" s="200"/>
      <c r="D1355" s="201" t="s">
        <v>72</v>
      </c>
      <c r="E1355" s="213" t="s">
        <v>1379</v>
      </c>
      <c r="F1355" s="213" t="s">
        <v>1380</v>
      </c>
      <c r="G1355" s="200"/>
      <c r="H1355" s="200"/>
      <c r="I1355" s="203"/>
      <c r="J1355" s="214">
        <f>BK1355</f>
        <v>0</v>
      </c>
      <c r="K1355" s="200"/>
      <c r="L1355" s="205"/>
      <c r="M1355" s="206"/>
      <c r="N1355" s="207"/>
      <c r="O1355" s="207"/>
      <c r="P1355" s="208">
        <f>SUM(P1356:P1463)</f>
        <v>0</v>
      </c>
      <c r="Q1355" s="207"/>
      <c r="R1355" s="208">
        <f>SUM(R1356:R1463)</f>
        <v>1.5262600399999999</v>
      </c>
      <c r="S1355" s="207"/>
      <c r="T1355" s="209">
        <f>SUM(T1356:T1463)</f>
        <v>0</v>
      </c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R1355" s="210" t="s">
        <v>82</v>
      </c>
      <c r="AT1355" s="211" t="s">
        <v>72</v>
      </c>
      <c r="AU1355" s="211" t="s">
        <v>80</v>
      </c>
      <c r="AY1355" s="210" t="s">
        <v>188</v>
      </c>
      <c r="BK1355" s="212">
        <f>SUM(BK1356:BK1463)</f>
        <v>0</v>
      </c>
    </row>
    <row r="1356" s="2" customFormat="1" ht="21.75" customHeight="1">
      <c r="A1356" s="40"/>
      <c r="B1356" s="41"/>
      <c r="C1356" s="215" t="s">
        <v>2051</v>
      </c>
      <c r="D1356" s="215" t="s">
        <v>190</v>
      </c>
      <c r="E1356" s="216" t="s">
        <v>2052</v>
      </c>
      <c r="F1356" s="217" t="s">
        <v>2053</v>
      </c>
      <c r="G1356" s="218" t="s">
        <v>1352</v>
      </c>
      <c r="H1356" s="219">
        <v>4</v>
      </c>
      <c r="I1356" s="220"/>
      <c r="J1356" s="221">
        <f>ROUND(I1356*H1356,2)</f>
        <v>0</v>
      </c>
      <c r="K1356" s="217" t="s">
        <v>452</v>
      </c>
      <c r="L1356" s="46"/>
      <c r="M1356" s="222" t="s">
        <v>19</v>
      </c>
      <c r="N1356" s="223" t="s">
        <v>44</v>
      </c>
      <c r="O1356" s="86"/>
      <c r="P1356" s="224">
        <f>O1356*H1356</f>
        <v>0</v>
      </c>
      <c r="Q1356" s="224">
        <v>0</v>
      </c>
      <c r="R1356" s="224">
        <f>Q1356*H1356</f>
        <v>0</v>
      </c>
      <c r="S1356" s="224">
        <v>0</v>
      </c>
      <c r="T1356" s="225">
        <f>S1356*H1356</f>
        <v>0</v>
      </c>
      <c r="U1356" s="40"/>
      <c r="V1356" s="40"/>
      <c r="W1356" s="40"/>
      <c r="X1356" s="40"/>
      <c r="Y1356" s="40"/>
      <c r="Z1356" s="40"/>
      <c r="AA1356" s="40"/>
      <c r="AB1356" s="40"/>
      <c r="AC1356" s="40"/>
      <c r="AD1356" s="40"/>
      <c r="AE1356" s="40"/>
      <c r="AR1356" s="226" t="s">
        <v>342</v>
      </c>
      <c r="AT1356" s="226" t="s">
        <v>190</v>
      </c>
      <c r="AU1356" s="226" t="s">
        <v>82</v>
      </c>
      <c r="AY1356" s="19" t="s">
        <v>188</v>
      </c>
      <c r="BE1356" s="227">
        <f>IF(N1356="základní",J1356,0)</f>
        <v>0</v>
      </c>
      <c r="BF1356" s="227">
        <f>IF(N1356="snížená",J1356,0)</f>
        <v>0</v>
      </c>
      <c r="BG1356" s="227">
        <f>IF(N1356="zákl. přenesená",J1356,0)</f>
        <v>0</v>
      </c>
      <c r="BH1356" s="227">
        <f>IF(N1356="sníž. přenesená",J1356,0)</f>
        <v>0</v>
      </c>
      <c r="BI1356" s="227">
        <f>IF(N1356="nulová",J1356,0)</f>
        <v>0</v>
      </c>
      <c r="BJ1356" s="19" t="s">
        <v>80</v>
      </c>
      <c r="BK1356" s="227">
        <f>ROUND(I1356*H1356,2)</f>
        <v>0</v>
      </c>
      <c r="BL1356" s="19" t="s">
        <v>342</v>
      </c>
      <c r="BM1356" s="226" t="s">
        <v>2054</v>
      </c>
    </row>
    <row r="1357" s="13" customFormat="1">
      <c r="A1357" s="13"/>
      <c r="B1357" s="233"/>
      <c r="C1357" s="234"/>
      <c r="D1357" s="235" t="s">
        <v>198</v>
      </c>
      <c r="E1357" s="236" t="s">
        <v>19</v>
      </c>
      <c r="F1357" s="237" t="s">
        <v>2055</v>
      </c>
      <c r="G1357" s="234"/>
      <c r="H1357" s="236" t="s">
        <v>19</v>
      </c>
      <c r="I1357" s="238"/>
      <c r="J1357" s="234"/>
      <c r="K1357" s="234"/>
      <c r="L1357" s="239"/>
      <c r="M1357" s="240"/>
      <c r="N1357" s="241"/>
      <c r="O1357" s="241"/>
      <c r="P1357" s="241"/>
      <c r="Q1357" s="241"/>
      <c r="R1357" s="241"/>
      <c r="S1357" s="241"/>
      <c r="T1357" s="242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43" t="s">
        <v>198</v>
      </c>
      <c r="AU1357" s="243" t="s">
        <v>82</v>
      </c>
      <c r="AV1357" s="13" t="s">
        <v>80</v>
      </c>
      <c r="AW1357" s="13" t="s">
        <v>35</v>
      </c>
      <c r="AX1357" s="13" t="s">
        <v>73</v>
      </c>
      <c r="AY1357" s="243" t="s">
        <v>188</v>
      </c>
    </row>
    <row r="1358" s="13" customFormat="1">
      <c r="A1358" s="13"/>
      <c r="B1358" s="233"/>
      <c r="C1358" s="234"/>
      <c r="D1358" s="235" t="s">
        <v>198</v>
      </c>
      <c r="E1358" s="236" t="s">
        <v>19</v>
      </c>
      <c r="F1358" s="237" t="s">
        <v>2043</v>
      </c>
      <c r="G1358" s="234"/>
      <c r="H1358" s="236" t="s">
        <v>19</v>
      </c>
      <c r="I1358" s="238"/>
      <c r="J1358" s="234"/>
      <c r="K1358" s="234"/>
      <c r="L1358" s="239"/>
      <c r="M1358" s="240"/>
      <c r="N1358" s="241"/>
      <c r="O1358" s="241"/>
      <c r="P1358" s="241"/>
      <c r="Q1358" s="241"/>
      <c r="R1358" s="241"/>
      <c r="S1358" s="241"/>
      <c r="T1358" s="242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43" t="s">
        <v>198</v>
      </c>
      <c r="AU1358" s="243" t="s">
        <v>82</v>
      </c>
      <c r="AV1358" s="13" t="s">
        <v>80</v>
      </c>
      <c r="AW1358" s="13" t="s">
        <v>35</v>
      </c>
      <c r="AX1358" s="13" t="s">
        <v>73</v>
      </c>
      <c r="AY1358" s="243" t="s">
        <v>188</v>
      </c>
    </row>
    <row r="1359" s="14" customFormat="1">
      <c r="A1359" s="14"/>
      <c r="B1359" s="244"/>
      <c r="C1359" s="245"/>
      <c r="D1359" s="235" t="s">
        <v>198</v>
      </c>
      <c r="E1359" s="246" t="s">
        <v>19</v>
      </c>
      <c r="F1359" s="247" t="s">
        <v>2056</v>
      </c>
      <c r="G1359" s="245"/>
      <c r="H1359" s="248">
        <v>4</v>
      </c>
      <c r="I1359" s="249"/>
      <c r="J1359" s="245"/>
      <c r="K1359" s="245"/>
      <c r="L1359" s="250"/>
      <c r="M1359" s="251"/>
      <c r="N1359" s="252"/>
      <c r="O1359" s="252"/>
      <c r="P1359" s="252"/>
      <c r="Q1359" s="252"/>
      <c r="R1359" s="252"/>
      <c r="S1359" s="252"/>
      <c r="T1359" s="253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54" t="s">
        <v>198</v>
      </c>
      <c r="AU1359" s="254" t="s">
        <v>82</v>
      </c>
      <c r="AV1359" s="14" t="s">
        <v>82</v>
      </c>
      <c r="AW1359" s="14" t="s">
        <v>35</v>
      </c>
      <c r="AX1359" s="14" t="s">
        <v>73</v>
      </c>
      <c r="AY1359" s="254" t="s">
        <v>188</v>
      </c>
    </row>
    <row r="1360" s="15" customFormat="1">
      <c r="A1360" s="15"/>
      <c r="B1360" s="255"/>
      <c r="C1360" s="256"/>
      <c r="D1360" s="235" t="s">
        <v>198</v>
      </c>
      <c r="E1360" s="257" t="s">
        <v>19</v>
      </c>
      <c r="F1360" s="258" t="s">
        <v>229</v>
      </c>
      <c r="G1360" s="256"/>
      <c r="H1360" s="259">
        <v>4</v>
      </c>
      <c r="I1360" s="260"/>
      <c r="J1360" s="256"/>
      <c r="K1360" s="256"/>
      <c r="L1360" s="261"/>
      <c r="M1360" s="262"/>
      <c r="N1360" s="263"/>
      <c r="O1360" s="263"/>
      <c r="P1360" s="263"/>
      <c r="Q1360" s="263"/>
      <c r="R1360" s="263"/>
      <c r="S1360" s="263"/>
      <c r="T1360" s="264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T1360" s="265" t="s">
        <v>198</v>
      </c>
      <c r="AU1360" s="265" t="s">
        <v>82</v>
      </c>
      <c r="AV1360" s="15" t="s">
        <v>135</v>
      </c>
      <c r="AW1360" s="15" t="s">
        <v>35</v>
      </c>
      <c r="AX1360" s="15" t="s">
        <v>80</v>
      </c>
      <c r="AY1360" s="265" t="s">
        <v>188</v>
      </c>
    </row>
    <row r="1361" s="2" customFormat="1" ht="24.15" customHeight="1">
      <c r="A1361" s="40"/>
      <c r="B1361" s="41"/>
      <c r="C1361" s="215" t="s">
        <v>2057</v>
      </c>
      <c r="D1361" s="215" t="s">
        <v>190</v>
      </c>
      <c r="E1361" s="216" t="s">
        <v>2058</v>
      </c>
      <c r="F1361" s="217" t="s">
        <v>2059</v>
      </c>
      <c r="G1361" s="218" t="s">
        <v>1352</v>
      </c>
      <c r="H1361" s="219">
        <v>3</v>
      </c>
      <c r="I1361" s="220"/>
      <c r="J1361" s="221">
        <f>ROUND(I1361*H1361,2)</f>
        <v>0</v>
      </c>
      <c r="K1361" s="217" t="s">
        <v>452</v>
      </c>
      <c r="L1361" s="46"/>
      <c r="M1361" s="222" t="s">
        <v>19</v>
      </c>
      <c r="N1361" s="223" t="s">
        <v>44</v>
      </c>
      <c r="O1361" s="86"/>
      <c r="P1361" s="224">
        <f>O1361*H1361</f>
        <v>0</v>
      </c>
      <c r="Q1361" s="224">
        <v>0</v>
      </c>
      <c r="R1361" s="224">
        <f>Q1361*H1361</f>
        <v>0</v>
      </c>
      <c r="S1361" s="224">
        <v>0</v>
      </c>
      <c r="T1361" s="225">
        <f>S1361*H1361</f>
        <v>0</v>
      </c>
      <c r="U1361" s="40"/>
      <c r="V1361" s="40"/>
      <c r="W1361" s="40"/>
      <c r="X1361" s="40"/>
      <c r="Y1361" s="40"/>
      <c r="Z1361" s="40"/>
      <c r="AA1361" s="40"/>
      <c r="AB1361" s="40"/>
      <c r="AC1361" s="40"/>
      <c r="AD1361" s="40"/>
      <c r="AE1361" s="40"/>
      <c r="AR1361" s="226" t="s">
        <v>342</v>
      </c>
      <c r="AT1361" s="226" t="s">
        <v>190</v>
      </c>
      <c r="AU1361" s="226" t="s">
        <v>82</v>
      </c>
      <c r="AY1361" s="19" t="s">
        <v>188</v>
      </c>
      <c r="BE1361" s="227">
        <f>IF(N1361="základní",J1361,0)</f>
        <v>0</v>
      </c>
      <c r="BF1361" s="227">
        <f>IF(N1361="snížená",J1361,0)</f>
        <v>0</v>
      </c>
      <c r="BG1361" s="227">
        <f>IF(N1361="zákl. přenesená",J1361,0)</f>
        <v>0</v>
      </c>
      <c r="BH1361" s="227">
        <f>IF(N1361="sníž. přenesená",J1361,0)</f>
        <v>0</v>
      </c>
      <c r="BI1361" s="227">
        <f>IF(N1361="nulová",J1361,0)</f>
        <v>0</v>
      </c>
      <c r="BJ1361" s="19" t="s">
        <v>80</v>
      </c>
      <c r="BK1361" s="227">
        <f>ROUND(I1361*H1361,2)</f>
        <v>0</v>
      </c>
      <c r="BL1361" s="19" t="s">
        <v>342</v>
      </c>
      <c r="BM1361" s="226" t="s">
        <v>2060</v>
      </c>
    </row>
    <row r="1362" s="13" customFormat="1">
      <c r="A1362" s="13"/>
      <c r="B1362" s="233"/>
      <c r="C1362" s="234"/>
      <c r="D1362" s="235" t="s">
        <v>198</v>
      </c>
      <c r="E1362" s="236" t="s">
        <v>19</v>
      </c>
      <c r="F1362" s="237" t="s">
        <v>2055</v>
      </c>
      <c r="G1362" s="234"/>
      <c r="H1362" s="236" t="s">
        <v>19</v>
      </c>
      <c r="I1362" s="238"/>
      <c r="J1362" s="234"/>
      <c r="K1362" s="234"/>
      <c r="L1362" s="239"/>
      <c r="M1362" s="240"/>
      <c r="N1362" s="241"/>
      <c r="O1362" s="241"/>
      <c r="P1362" s="241"/>
      <c r="Q1362" s="241"/>
      <c r="R1362" s="241"/>
      <c r="S1362" s="241"/>
      <c r="T1362" s="242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43" t="s">
        <v>198</v>
      </c>
      <c r="AU1362" s="243" t="s">
        <v>82</v>
      </c>
      <c r="AV1362" s="13" t="s">
        <v>80</v>
      </c>
      <c r="AW1362" s="13" t="s">
        <v>35</v>
      </c>
      <c r="AX1362" s="13" t="s">
        <v>73</v>
      </c>
      <c r="AY1362" s="243" t="s">
        <v>188</v>
      </c>
    </row>
    <row r="1363" s="13" customFormat="1">
      <c r="A1363" s="13"/>
      <c r="B1363" s="233"/>
      <c r="C1363" s="234"/>
      <c r="D1363" s="235" t="s">
        <v>198</v>
      </c>
      <c r="E1363" s="236" t="s">
        <v>19</v>
      </c>
      <c r="F1363" s="237" t="s">
        <v>2061</v>
      </c>
      <c r="G1363" s="234"/>
      <c r="H1363" s="236" t="s">
        <v>19</v>
      </c>
      <c r="I1363" s="238"/>
      <c r="J1363" s="234"/>
      <c r="K1363" s="234"/>
      <c r="L1363" s="239"/>
      <c r="M1363" s="240"/>
      <c r="N1363" s="241"/>
      <c r="O1363" s="241"/>
      <c r="P1363" s="241"/>
      <c r="Q1363" s="241"/>
      <c r="R1363" s="241"/>
      <c r="S1363" s="241"/>
      <c r="T1363" s="242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43" t="s">
        <v>198</v>
      </c>
      <c r="AU1363" s="243" t="s">
        <v>82</v>
      </c>
      <c r="AV1363" s="13" t="s">
        <v>80</v>
      </c>
      <c r="AW1363" s="13" t="s">
        <v>35</v>
      </c>
      <c r="AX1363" s="13" t="s">
        <v>73</v>
      </c>
      <c r="AY1363" s="243" t="s">
        <v>188</v>
      </c>
    </row>
    <row r="1364" s="14" customFormat="1">
      <c r="A1364" s="14"/>
      <c r="B1364" s="244"/>
      <c r="C1364" s="245"/>
      <c r="D1364" s="235" t="s">
        <v>198</v>
      </c>
      <c r="E1364" s="246" t="s">
        <v>19</v>
      </c>
      <c r="F1364" s="247" t="s">
        <v>2062</v>
      </c>
      <c r="G1364" s="245"/>
      <c r="H1364" s="248">
        <v>3</v>
      </c>
      <c r="I1364" s="249"/>
      <c r="J1364" s="245"/>
      <c r="K1364" s="245"/>
      <c r="L1364" s="250"/>
      <c r="M1364" s="251"/>
      <c r="N1364" s="252"/>
      <c r="O1364" s="252"/>
      <c r="P1364" s="252"/>
      <c r="Q1364" s="252"/>
      <c r="R1364" s="252"/>
      <c r="S1364" s="252"/>
      <c r="T1364" s="253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T1364" s="254" t="s">
        <v>198</v>
      </c>
      <c r="AU1364" s="254" t="s">
        <v>82</v>
      </c>
      <c r="AV1364" s="14" t="s">
        <v>82</v>
      </c>
      <c r="AW1364" s="14" t="s">
        <v>35</v>
      </c>
      <c r="AX1364" s="14" t="s">
        <v>73</v>
      </c>
      <c r="AY1364" s="254" t="s">
        <v>188</v>
      </c>
    </row>
    <row r="1365" s="15" customFormat="1">
      <c r="A1365" s="15"/>
      <c r="B1365" s="255"/>
      <c r="C1365" s="256"/>
      <c r="D1365" s="235" t="s">
        <v>198</v>
      </c>
      <c r="E1365" s="257" t="s">
        <v>19</v>
      </c>
      <c r="F1365" s="258" t="s">
        <v>229</v>
      </c>
      <c r="G1365" s="256"/>
      <c r="H1365" s="259">
        <v>3</v>
      </c>
      <c r="I1365" s="260"/>
      <c r="J1365" s="256"/>
      <c r="K1365" s="256"/>
      <c r="L1365" s="261"/>
      <c r="M1365" s="262"/>
      <c r="N1365" s="263"/>
      <c r="O1365" s="263"/>
      <c r="P1365" s="263"/>
      <c r="Q1365" s="263"/>
      <c r="R1365" s="263"/>
      <c r="S1365" s="263"/>
      <c r="T1365" s="264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T1365" s="265" t="s">
        <v>198</v>
      </c>
      <c r="AU1365" s="265" t="s">
        <v>82</v>
      </c>
      <c r="AV1365" s="15" t="s">
        <v>135</v>
      </c>
      <c r="AW1365" s="15" t="s">
        <v>35</v>
      </c>
      <c r="AX1365" s="15" t="s">
        <v>80</v>
      </c>
      <c r="AY1365" s="265" t="s">
        <v>188</v>
      </c>
    </row>
    <row r="1366" s="2" customFormat="1" ht="24.15" customHeight="1">
      <c r="A1366" s="40"/>
      <c r="B1366" s="41"/>
      <c r="C1366" s="215" t="s">
        <v>2063</v>
      </c>
      <c r="D1366" s="215" t="s">
        <v>190</v>
      </c>
      <c r="E1366" s="216" t="s">
        <v>2064</v>
      </c>
      <c r="F1366" s="217" t="s">
        <v>2065</v>
      </c>
      <c r="G1366" s="218" t="s">
        <v>1352</v>
      </c>
      <c r="H1366" s="219">
        <v>10</v>
      </c>
      <c r="I1366" s="220"/>
      <c r="J1366" s="221">
        <f>ROUND(I1366*H1366,2)</f>
        <v>0</v>
      </c>
      <c r="K1366" s="217" t="s">
        <v>452</v>
      </c>
      <c r="L1366" s="46"/>
      <c r="M1366" s="222" t="s">
        <v>19</v>
      </c>
      <c r="N1366" s="223" t="s">
        <v>44</v>
      </c>
      <c r="O1366" s="86"/>
      <c r="P1366" s="224">
        <f>O1366*H1366</f>
        <v>0</v>
      </c>
      <c r="Q1366" s="224">
        <v>0</v>
      </c>
      <c r="R1366" s="224">
        <f>Q1366*H1366</f>
        <v>0</v>
      </c>
      <c r="S1366" s="224">
        <v>0</v>
      </c>
      <c r="T1366" s="225">
        <f>S1366*H1366</f>
        <v>0</v>
      </c>
      <c r="U1366" s="40"/>
      <c r="V1366" s="40"/>
      <c r="W1366" s="40"/>
      <c r="X1366" s="40"/>
      <c r="Y1366" s="40"/>
      <c r="Z1366" s="40"/>
      <c r="AA1366" s="40"/>
      <c r="AB1366" s="40"/>
      <c r="AC1366" s="40"/>
      <c r="AD1366" s="40"/>
      <c r="AE1366" s="40"/>
      <c r="AR1366" s="226" t="s">
        <v>342</v>
      </c>
      <c r="AT1366" s="226" t="s">
        <v>190</v>
      </c>
      <c r="AU1366" s="226" t="s">
        <v>82</v>
      </c>
      <c r="AY1366" s="19" t="s">
        <v>188</v>
      </c>
      <c r="BE1366" s="227">
        <f>IF(N1366="základní",J1366,0)</f>
        <v>0</v>
      </c>
      <c r="BF1366" s="227">
        <f>IF(N1366="snížená",J1366,0)</f>
        <v>0</v>
      </c>
      <c r="BG1366" s="227">
        <f>IF(N1366="zákl. přenesená",J1366,0)</f>
        <v>0</v>
      </c>
      <c r="BH1366" s="227">
        <f>IF(N1366="sníž. přenesená",J1366,0)</f>
        <v>0</v>
      </c>
      <c r="BI1366" s="227">
        <f>IF(N1366="nulová",J1366,0)</f>
        <v>0</v>
      </c>
      <c r="BJ1366" s="19" t="s">
        <v>80</v>
      </c>
      <c r="BK1366" s="227">
        <f>ROUND(I1366*H1366,2)</f>
        <v>0</v>
      </c>
      <c r="BL1366" s="19" t="s">
        <v>342</v>
      </c>
      <c r="BM1366" s="226" t="s">
        <v>2066</v>
      </c>
    </row>
    <row r="1367" s="13" customFormat="1">
      <c r="A1367" s="13"/>
      <c r="B1367" s="233"/>
      <c r="C1367" s="234"/>
      <c r="D1367" s="235" t="s">
        <v>198</v>
      </c>
      <c r="E1367" s="236" t="s">
        <v>19</v>
      </c>
      <c r="F1367" s="237" t="s">
        <v>2055</v>
      </c>
      <c r="G1367" s="234"/>
      <c r="H1367" s="236" t="s">
        <v>19</v>
      </c>
      <c r="I1367" s="238"/>
      <c r="J1367" s="234"/>
      <c r="K1367" s="234"/>
      <c r="L1367" s="239"/>
      <c r="M1367" s="240"/>
      <c r="N1367" s="241"/>
      <c r="O1367" s="241"/>
      <c r="P1367" s="241"/>
      <c r="Q1367" s="241"/>
      <c r="R1367" s="241"/>
      <c r="S1367" s="241"/>
      <c r="T1367" s="242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243" t="s">
        <v>198</v>
      </c>
      <c r="AU1367" s="243" t="s">
        <v>82</v>
      </c>
      <c r="AV1367" s="13" t="s">
        <v>80</v>
      </c>
      <c r="AW1367" s="13" t="s">
        <v>35</v>
      </c>
      <c r="AX1367" s="13" t="s">
        <v>73</v>
      </c>
      <c r="AY1367" s="243" t="s">
        <v>188</v>
      </c>
    </row>
    <row r="1368" s="13" customFormat="1">
      <c r="A1368" s="13"/>
      <c r="B1368" s="233"/>
      <c r="C1368" s="234"/>
      <c r="D1368" s="235" t="s">
        <v>198</v>
      </c>
      <c r="E1368" s="236" t="s">
        <v>19</v>
      </c>
      <c r="F1368" s="237" t="s">
        <v>2067</v>
      </c>
      <c r="G1368" s="234"/>
      <c r="H1368" s="236" t="s">
        <v>19</v>
      </c>
      <c r="I1368" s="238"/>
      <c r="J1368" s="234"/>
      <c r="K1368" s="234"/>
      <c r="L1368" s="239"/>
      <c r="M1368" s="240"/>
      <c r="N1368" s="241"/>
      <c r="O1368" s="241"/>
      <c r="P1368" s="241"/>
      <c r="Q1368" s="241"/>
      <c r="R1368" s="241"/>
      <c r="S1368" s="241"/>
      <c r="T1368" s="242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43" t="s">
        <v>198</v>
      </c>
      <c r="AU1368" s="243" t="s">
        <v>82</v>
      </c>
      <c r="AV1368" s="13" t="s">
        <v>80</v>
      </c>
      <c r="AW1368" s="13" t="s">
        <v>35</v>
      </c>
      <c r="AX1368" s="13" t="s">
        <v>73</v>
      </c>
      <c r="AY1368" s="243" t="s">
        <v>188</v>
      </c>
    </row>
    <row r="1369" s="14" customFormat="1">
      <c r="A1369" s="14"/>
      <c r="B1369" s="244"/>
      <c r="C1369" s="245"/>
      <c r="D1369" s="235" t="s">
        <v>198</v>
      </c>
      <c r="E1369" s="246" t="s">
        <v>19</v>
      </c>
      <c r="F1369" s="247" t="s">
        <v>2068</v>
      </c>
      <c r="G1369" s="245"/>
      <c r="H1369" s="248">
        <v>10</v>
      </c>
      <c r="I1369" s="249"/>
      <c r="J1369" s="245"/>
      <c r="K1369" s="245"/>
      <c r="L1369" s="250"/>
      <c r="M1369" s="251"/>
      <c r="N1369" s="252"/>
      <c r="O1369" s="252"/>
      <c r="P1369" s="252"/>
      <c r="Q1369" s="252"/>
      <c r="R1369" s="252"/>
      <c r="S1369" s="252"/>
      <c r="T1369" s="253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T1369" s="254" t="s">
        <v>198</v>
      </c>
      <c r="AU1369" s="254" t="s">
        <v>82</v>
      </c>
      <c r="AV1369" s="14" t="s">
        <v>82</v>
      </c>
      <c r="AW1369" s="14" t="s">
        <v>35</v>
      </c>
      <c r="AX1369" s="14" t="s">
        <v>73</v>
      </c>
      <c r="AY1369" s="254" t="s">
        <v>188</v>
      </c>
    </row>
    <row r="1370" s="15" customFormat="1">
      <c r="A1370" s="15"/>
      <c r="B1370" s="255"/>
      <c r="C1370" s="256"/>
      <c r="D1370" s="235" t="s">
        <v>198</v>
      </c>
      <c r="E1370" s="257" t="s">
        <v>19</v>
      </c>
      <c r="F1370" s="258" t="s">
        <v>229</v>
      </c>
      <c r="G1370" s="256"/>
      <c r="H1370" s="259">
        <v>10</v>
      </c>
      <c r="I1370" s="260"/>
      <c r="J1370" s="256"/>
      <c r="K1370" s="256"/>
      <c r="L1370" s="261"/>
      <c r="M1370" s="262"/>
      <c r="N1370" s="263"/>
      <c r="O1370" s="263"/>
      <c r="P1370" s="263"/>
      <c r="Q1370" s="263"/>
      <c r="R1370" s="263"/>
      <c r="S1370" s="263"/>
      <c r="T1370" s="264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T1370" s="265" t="s">
        <v>198</v>
      </c>
      <c r="AU1370" s="265" t="s">
        <v>82</v>
      </c>
      <c r="AV1370" s="15" t="s">
        <v>135</v>
      </c>
      <c r="AW1370" s="15" t="s">
        <v>35</v>
      </c>
      <c r="AX1370" s="15" t="s">
        <v>80</v>
      </c>
      <c r="AY1370" s="265" t="s">
        <v>188</v>
      </c>
    </row>
    <row r="1371" s="2" customFormat="1" ht="24.15" customHeight="1">
      <c r="A1371" s="40"/>
      <c r="B1371" s="41"/>
      <c r="C1371" s="215" t="s">
        <v>2069</v>
      </c>
      <c r="D1371" s="215" t="s">
        <v>190</v>
      </c>
      <c r="E1371" s="216" t="s">
        <v>2070</v>
      </c>
      <c r="F1371" s="217" t="s">
        <v>2071</v>
      </c>
      <c r="G1371" s="218" t="s">
        <v>1352</v>
      </c>
      <c r="H1371" s="219">
        <v>2</v>
      </c>
      <c r="I1371" s="220"/>
      <c r="J1371" s="221">
        <f>ROUND(I1371*H1371,2)</f>
        <v>0</v>
      </c>
      <c r="K1371" s="217" t="s">
        <v>452</v>
      </c>
      <c r="L1371" s="46"/>
      <c r="M1371" s="222" t="s">
        <v>19</v>
      </c>
      <c r="N1371" s="223" t="s">
        <v>44</v>
      </c>
      <c r="O1371" s="86"/>
      <c r="P1371" s="224">
        <f>O1371*H1371</f>
        <v>0</v>
      </c>
      <c r="Q1371" s="224">
        <v>0</v>
      </c>
      <c r="R1371" s="224">
        <f>Q1371*H1371</f>
        <v>0</v>
      </c>
      <c r="S1371" s="224">
        <v>0</v>
      </c>
      <c r="T1371" s="225">
        <f>S1371*H1371</f>
        <v>0</v>
      </c>
      <c r="U1371" s="40"/>
      <c r="V1371" s="40"/>
      <c r="W1371" s="40"/>
      <c r="X1371" s="40"/>
      <c r="Y1371" s="40"/>
      <c r="Z1371" s="40"/>
      <c r="AA1371" s="40"/>
      <c r="AB1371" s="40"/>
      <c r="AC1371" s="40"/>
      <c r="AD1371" s="40"/>
      <c r="AE1371" s="40"/>
      <c r="AR1371" s="226" t="s">
        <v>342</v>
      </c>
      <c r="AT1371" s="226" t="s">
        <v>190</v>
      </c>
      <c r="AU1371" s="226" t="s">
        <v>82</v>
      </c>
      <c r="AY1371" s="19" t="s">
        <v>188</v>
      </c>
      <c r="BE1371" s="227">
        <f>IF(N1371="základní",J1371,0)</f>
        <v>0</v>
      </c>
      <c r="BF1371" s="227">
        <f>IF(N1371="snížená",J1371,0)</f>
        <v>0</v>
      </c>
      <c r="BG1371" s="227">
        <f>IF(N1371="zákl. přenesená",J1371,0)</f>
        <v>0</v>
      </c>
      <c r="BH1371" s="227">
        <f>IF(N1371="sníž. přenesená",J1371,0)</f>
        <v>0</v>
      </c>
      <c r="BI1371" s="227">
        <f>IF(N1371="nulová",J1371,0)</f>
        <v>0</v>
      </c>
      <c r="BJ1371" s="19" t="s">
        <v>80</v>
      </c>
      <c r="BK1371" s="227">
        <f>ROUND(I1371*H1371,2)</f>
        <v>0</v>
      </c>
      <c r="BL1371" s="19" t="s">
        <v>342</v>
      </c>
      <c r="BM1371" s="226" t="s">
        <v>2072</v>
      </c>
    </row>
    <row r="1372" s="13" customFormat="1">
      <c r="A1372" s="13"/>
      <c r="B1372" s="233"/>
      <c r="C1372" s="234"/>
      <c r="D1372" s="235" t="s">
        <v>198</v>
      </c>
      <c r="E1372" s="236" t="s">
        <v>19</v>
      </c>
      <c r="F1372" s="237" t="s">
        <v>2055</v>
      </c>
      <c r="G1372" s="234"/>
      <c r="H1372" s="236" t="s">
        <v>19</v>
      </c>
      <c r="I1372" s="238"/>
      <c r="J1372" s="234"/>
      <c r="K1372" s="234"/>
      <c r="L1372" s="239"/>
      <c r="M1372" s="240"/>
      <c r="N1372" s="241"/>
      <c r="O1372" s="241"/>
      <c r="P1372" s="241"/>
      <c r="Q1372" s="241"/>
      <c r="R1372" s="241"/>
      <c r="S1372" s="241"/>
      <c r="T1372" s="242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43" t="s">
        <v>198</v>
      </c>
      <c r="AU1372" s="243" t="s">
        <v>82</v>
      </c>
      <c r="AV1372" s="13" t="s">
        <v>80</v>
      </c>
      <c r="AW1372" s="13" t="s">
        <v>35</v>
      </c>
      <c r="AX1372" s="13" t="s">
        <v>73</v>
      </c>
      <c r="AY1372" s="243" t="s">
        <v>188</v>
      </c>
    </row>
    <row r="1373" s="13" customFormat="1">
      <c r="A1373" s="13"/>
      <c r="B1373" s="233"/>
      <c r="C1373" s="234"/>
      <c r="D1373" s="235" t="s">
        <v>198</v>
      </c>
      <c r="E1373" s="236" t="s">
        <v>19</v>
      </c>
      <c r="F1373" s="237" t="s">
        <v>2073</v>
      </c>
      <c r="G1373" s="234"/>
      <c r="H1373" s="236" t="s">
        <v>19</v>
      </c>
      <c r="I1373" s="238"/>
      <c r="J1373" s="234"/>
      <c r="K1373" s="234"/>
      <c r="L1373" s="239"/>
      <c r="M1373" s="240"/>
      <c r="N1373" s="241"/>
      <c r="O1373" s="241"/>
      <c r="P1373" s="241"/>
      <c r="Q1373" s="241"/>
      <c r="R1373" s="241"/>
      <c r="S1373" s="241"/>
      <c r="T1373" s="242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43" t="s">
        <v>198</v>
      </c>
      <c r="AU1373" s="243" t="s">
        <v>82</v>
      </c>
      <c r="AV1373" s="13" t="s">
        <v>80</v>
      </c>
      <c r="AW1373" s="13" t="s">
        <v>35</v>
      </c>
      <c r="AX1373" s="13" t="s">
        <v>73</v>
      </c>
      <c r="AY1373" s="243" t="s">
        <v>188</v>
      </c>
    </row>
    <row r="1374" s="14" customFormat="1">
      <c r="A1374" s="14"/>
      <c r="B1374" s="244"/>
      <c r="C1374" s="245"/>
      <c r="D1374" s="235" t="s">
        <v>198</v>
      </c>
      <c r="E1374" s="246" t="s">
        <v>19</v>
      </c>
      <c r="F1374" s="247" t="s">
        <v>82</v>
      </c>
      <c r="G1374" s="245"/>
      <c r="H1374" s="248">
        <v>2</v>
      </c>
      <c r="I1374" s="249"/>
      <c r="J1374" s="245"/>
      <c r="K1374" s="245"/>
      <c r="L1374" s="250"/>
      <c r="M1374" s="251"/>
      <c r="N1374" s="252"/>
      <c r="O1374" s="252"/>
      <c r="P1374" s="252"/>
      <c r="Q1374" s="252"/>
      <c r="R1374" s="252"/>
      <c r="S1374" s="252"/>
      <c r="T1374" s="253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T1374" s="254" t="s">
        <v>198</v>
      </c>
      <c r="AU1374" s="254" t="s">
        <v>82</v>
      </c>
      <c r="AV1374" s="14" t="s">
        <v>82</v>
      </c>
      <c r="AW1374" s="14" t="s">
        <v>35</v>
      </c>
      <c r="AX1374" s="14" t="s">
        <v>73</v>
      </c>
      <c r="AY1374" s="254" t="s">
        <v>188</v>
      </c>
    </row>
    <row r="1375" s="15" customFormat="1">
      <c r="A1375" s="15"/>
      <c r="B1375" s="255"/>
      <c r="C1375" s="256"/>
      <c r="D1375" s="235" t="s">
        <v>198</v>
      </c>
      <c r="E1375" s="257" t="s">
        <v>19</v>
      </c>
      <c r="F1375" s="258" t="s">
        <v>229</v>
      </c>
      <c r="G1375" s="256"/>
      <c r="H1375" s="259">
        <v>2</v>
      </c>
      <c r="I1375" s="260"/>
      <c r="J1375" s="256"/>
      <c r="K1375" s="256"/>
      <c r="L1375" s="261"/>
      <c r="M1375" s="262"/>
      <c r="N1375" s="263"/>
      <c r="O1375" s="263"/>
      <c r="P1375" s="263"/>
      <c r="Q1375" s="263"/>
      <c r="R1375" s="263"/>
      <c r="S1375" s="263"/>
      <c r="T1375" s="264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T1375" s="265" t="s">
        <v>198</v>
      </c>
      <c r="AU1375" s="265" t="s">
        <v>82</v>
      </c>
      <c r="AV1375" s="15" t="s">
        <v>135</v>
      </c>
      <c r="AW1375" s="15" t="s">
        <v>35</v>
      </c>
      <c r="AX1375" s="15" t="s">
        <v>80</v>
      </c>
      <c r="AY1375" s="265" t="s">
        <v>188</v>
      </c>
    </row>
    <row r="1376" s="2" customFormat="1" ht="55.5" customHeight="1">
      <c r="A1376" s="40"/>
      <c r="B1376" s="41"/>
      <c r="C1376" s="215" t="s">
        <v>2074</v>
      </c>
      <c r="D1376" s="215" t="s">
        <v>190</v>
      </c>
      <c r="E1376" s="216" t="s">
        <v>2075</v>
      </c>
      <c r="F1376" s="217" t="s">
        <v>2076</v>
      </c>
      <c r="G1376" s="218" t="s">
        <v>1352</v>
      </c>
      <c r="H1376" s="219">
        <v>1</v>
      </c>
      <c r="I1376" s="220"/>
      <c r="J1376" s="221">
        <f>ROUND(I1376*H1376,2)</f>
        <v>0</v>
      </c>
      <c r="K1376" s="217" t="s">
        <v>452</v>
      </c>
      <c r="L1376" s="46"/>
      <c r="M1376" s="222" t="s">
        <v>19</v>
      </c>
      <c r="N1376" s="223" t="s">
        <v>44</v>
      </c>
      <c r="O1376" s="86"/>
      <c r="P1376" s="224">
        <f>O1376*H1376</f>
        <v>0</v>
      </c>
      <c r="Q1376" s="224">
        <v>0</v>
      </c>
      <c r="R1376" s="224">
        <f>Q1376*H1376</f>
        <v>0</v>
      </c>
      <c r="S1376" s="224">
        <v>0</v>
      </c>
      <c r="T1376" s="225">
        <f>S1376*H1376</f>
        <v>0</v>
      </c>
      <c r="U1376" s="40"/>
      <c r="V1376" s="40"/>
      <c r="W1376" s="40"/>
      <c r="X1376" s="40"/>
      <c r="Y1376" s="40"/>
      <c r="Z1376" s="40"/>
      <c r="AA1376" s="40"/>
      <c r="AB1376" s="40"/>
      <c r="AC1376" s="40"/>
      <c r="AD1376" s="40"/>
      <c r="AE1376" s="40"/>
      <c r="AR1376" s="226" t="s">
        <v>342</v>
      </c>
      <c r="AT1376" s="226" t="s">
        <v>190</v>
      </c>
      <c r="AU1376" s="226" t="s">
        <v>82</v>
      </c>
      <c r="AY1376" s="19" t="s">
        <v>188</v>
      </c>
      <c r="BE1376" s="227">
        <f>IF(N1376="základní",J1376,0)</f>
        <v>0</v>
      </c>
      <c r="BF1376" s="227">
        <f>IF(N1376="snížená",J1376,0)</f>
        <v>0</v>
      </c>
      <c r="BG1376" s="227">
        <f>IF(N1376="zákl. přenesená",J1376,0)</f>
        <v>0</v>
      </c>
      <c r="BH1376" s="227">
        <f>IF(N1376="sníž. přenesená",J1376,0)</f>
        <v>0</v>
      </c>
      <c r="BI1376" s="227">
        <f>IF(N1376="nulová",J1376,0)</f>
        <v>0</v>
      </c>
      <c r="BJ1376" s="19" t="s">
        <v>80</v>
      </c>
      <c r="BK1376" s="227">
        <f>ROUND(I1376*H1376,2)</f>
        <v>0</v>
      </c>
      <c r="BL1376" s="19" t="s">
        <v>342</v>
      </c>
      <c r="BM1376" s="226" t="s">
        <v>2077</v>
      </c>
    </row>
    <row r="1377" s="13" customFormat="1">
      <c r="A1377" s="13"/>
      <c r="B1377" s="233"/>
      <c r="C1377" s="234"/>
      <c r="D1377" s="235" t="s">
        <v>198</v>
      </c>
      <c r="E1377" s="236" t="s">
        <v>19</v>
      </c>
      <c r="F1377" s="237" t="s">
        <v>2078</v>
      </c>
      <c r="G1377" s="234"/>
      <c r="H1377" s="236" t="s">
        <v>19</v>
      </c>
      <c r="I1377" s="238"/>
      <c r="J1377" s="234"/>
      <c r="K1377" s="234"/>
      <c r="L1377" s="239"/>
      <c r="M1377" s="240"/>
      <c r="N1377" s="241"/>
      <c r="O1377" s="241"/>
      <c r="P1377" s="241"/>
      <c r="Q1377" s="241"/>
      <c r="R1377" s="241"/>
      <c r="S1377" s="241"/>
      <c r="T1377" s="242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43" t="s">
        <v>198</v>
      </c>
      <c r="AU1377" s="243" t="s">
        <v>82</v>
      </c>
      <c r="AV1377" s="13" t="s">
        <v>80</v>
      </c>
      <c r="AW1377" s="13" t="s">
        <v>35</v>
      </c>
      <c r="AX1377" s="13" t="s">
        <v>73</v>
      </c>
      <c r="AY1377" s="243" t="s">
        <v>188</v>
      </c>
    </row>
    <row r="1378" s="14" customFormat="1">
      <c r="A1378" s="14"/>
      <c r="B1378" s="244"/>
      <c r="C1378" s="245"/>
      <c r="D1378" s="235" t="s">
        <v>198</v>
      </c>
      <c r="E1378" s="246" t="s">
        <v>19</v>
      </c>
      <c r="F1378" s="247" t="s">
        <v>80</v>
      </c>
      <c r="G1378" s="245"/>
      <c r="H1378" s="248">
        <v>1</v>
      </c>
      <c r="I1378" s="249"/>
      <c r="J1378" s="245"/>
      <c r="K1378" s="245"/>
      <c r="L1378" s="250"/>
      <c r="M1378" s="251"/>
      <c r="N1378" s="252"/>
      <c r="O1378" s="252"/>
      <c r="P1378" s="252"/>
      <c r="Q1378" s="252"/>
      <c r="R1378" s="252"/>
      <c r="S1378" s="252"/>
      <c r="T1378" s="253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T1378" s="254" t="s">
        <v>198</v>
      </c>
      <c r="AU1378" s="254" t="s">
        <v>82</v>
      </c>
      <c r="AV1378" s="14" t="s">
        <v>82</v>
      </c>
      <c r="AW1378" s="14" t="s">
        <v>35</v>
      </c>
      <c r="AX1378" s="14" t="s">
        <v>73</v>
      </c>
      <c r="AY1378" s="254" t="s">
        <v>188</v>
      </c>
    </row>
    <row r="1379" s="15" customFormat="1">
      <c r="A1379" s="15"/>
      <c r="B1379" s="255"/>
      <c r="C1379" s="256"/>
      <c r="D1379" s="235" t="s">
        <v>198</v>
      </c>
      <c r="E1379" s="257" t="s">
        <v>19</v>
      </c>
      <c r="F1379" s="258" t="s">
        <v>229</v>
      </c>
      <c r="G1379" s="256"/>
      <c r="H1379" s="259">
        <v>1</v>
      </c>
      <c r="I1379" s="260"/>
      <c r="J1379" s="256"/>
      <c r="K1379" s="256"/>
      <c r="L1379" s="261"/>
      <c r="M1379" s="262"/>
      <c r="N1379" s="263"/>
      <c r="O1379" s="263"/>
      <c r="P1379" s="263"/>
      <c r="Q1379" s="263"/>
      <c r="R1379" s="263"/>
      <c r="S1379" s="263"/>
      <c r="T1379" s="264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T1379" s="265" t="s">
        <v>198</v>
      </c>
      <c r="AU1379" s="265" t="s">
        <v>82</v>
      </c>
      <c r="AV1379" s="15" t="s">
        <v>135</v>
      </c>
      <c r="AW1379" s="15" t="s">
        <v>35</v>
      </c>
      <c r="AX1379" s="15" t="s">
        <v>80</v>
      </c>
      <c r="AY1379" s="265" t="s">
        <v>188</v>
      </c>
    </row>
    <row r="1380" s="2" customFormat="1" ht="33" customHeight="1">
      <c r="A1380" s="40"/>
      <c r="B1380" s="41"/>
      <c r="C1380" s="215" t="s">
        <v>2079</v>
      </c>
      <c r="D1380" s="215" t="s">
        <v>190</v>
      </c>
      <c r="E1380" s="216" t="s">
        <v>2080</v>
      </c>
      <c r="F1380" s="217" t="s">
        <v>2081</v>
      </c>
      <c r="G1380" s="218" t="s">
        <v>1352</v>
      </c>
      <c r="H1380" s="219">
        <v>1</v>
      </c>
      <c r="I1380" s="220"/>
      <c r="J1380" s="221">
        <f>ROUND(I1380*H1380,2)</f>
        <v>0</v>
      </c>
      <c r="K1380" s="217" t="s">
        <v>452</v>
      </c>
      <c r="L1380" s="46"/>
      <c r="M1380" s="222" t="s">
        <v>19</v>
      </c>
      <c r="N1380" s="223" t="s">
        <v>44</v>
      </c>
      <c r="O1380" s="86"/>
      <c r="P1380" s="224">
        <f>O1380*H1380</f>
        <v>0</v>
      </c>
      <c r="Q1380" s="224">
        <v>0</v>
      </c>
      <c r="R1380" s="224">
        <f>Q1380*H1380</f>
        <v>0</v>
      </c>
      <c r="S1380" s="224">
        <v>0</v>
      </c>
      <c r="T1380" s="225">
        <f>S1380*H1380</f>
        <v>0</v>
      </c>
      <c r="U1380" s="40"/>
      <c r="V1380" s="40"/>
      <c r="W1380" s="40"/>
      <c r="X1380" s="40"/>
      <c r="Y1380" s="40"/>
      <c r="Z1380" s="40"/>
      <c r="AA1380" s="40"/>
      <c r="AB1380" s="40"/>
      <c r="AC1380" s="40"/>
      <c r="AD1380" s="40"/>
      <c r="AE1380" s="40"/>
      <c r="AR1380" s="226" t="s">
        <v>342</v>
      </c>
      <c r="AT1380" s="226" t="s">
        <v>190</v>
      </c>
      <c r="AU1380" s="226" t="s">
        <v>82</v>
      </c>
      <c r="AY1380" s="19" t="s">
        <v>188</v>
      </c>
      <c r="BE1380" s="227">
        <f>IF(N1380="základní",J1380,0)</f>
        <v>0</v>
      </c>
      <c r="BF1380" s="227">
        <f>IF(N1380="snížená",J1380,0)</f>
        <v>0</v>
      </c>
      <c r="BG1380" s="227">
        <f>IF(N1380="zákl. přenesená",J1380,0)</f>
        <v>0</v>
      </c>
      <c r="BH1380" s="227">
        <f>IF(N1380="sníž. přenesená",J1380,0)</f>
        <v>0</v>
      </c>
      <c r="BI1380" s="227">
        <f>IF(N1380="nulová",J1380,0)</f>
        <v>0</v>
      </c>
      <c r="BJ1380" s="19" t="s">
        <v>80</v>
      </c>
      <c r="BK1380" s="227">
        <f>ROUND(I1380*H1380,2)</f>
        <v>0</v>
      </c>
      <c r="BL1380" s="19" t="s">
        <v>342</v>
      </c>
      <c r="BM1380" s="226" t="s">
        <v>2082</v>
      </c>
    </row>
    <row r="1381" s="13" customFormat="1">
      <c r="A1381" s="13"/>
      <c r="B1381" s="233"/>
      <c r="C1381" s="234"/>
      <c r="D1381" s="235" t="s">
        <v>198</v>
      </c>
      <c r="E1381" s="236" t="s">
        <v>19</v>
      </c>
      <c r="F1381" s="237" t="s">
        <v>2032</v>
      </c>
      <c r="G1381" s="234"/>
      <c r="H1381" s="236" t="s">
        <v>19</v>
      </c>
      <c r="I1381" s="238"/>
      <c r="J1381" s="234"/>
      <c r="K1381" s="234"/>
      <c r="L1381" s="239"/>
      <c r="M1381" s="240"/>
      <c r="N1381" s="241"/>
      <c r="O1381" s="241"/>
      <c r="P1381" s="241"/>
      <c r="Q1381" s="241"/>
      <c r="R1381" s="241"/>
      <c r="S1381" s="241"/>
      <c r="T1381" s="242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43" t="s">
        <v>198</v>
      </c>
      <c r="AU1381" s="243" t="s">
        <v>82</v>
      </c>
      <c r="AV1381" s="13" t="s">
        <v>80</v>
      </c>
      <c r="AW1381" s="13" t="s">
        <v>35</v>
      </c>
      <c r="AX1381" s="13" t="s">
        <v>73</v>
      </c>
      <c r="AY1381" s="243" t="s">
        <v>188</v>
      </c>
    </row>
    <row r="1382" s="13" customFormat="1">
      <c r="A1382" s="13"/>
      <c r="B1382" s="233"/>
      <c r="C1382" s="234"/>
      <c r="D1382" s="235" t="s">
        <v>198</v>
      </c>
      <c r="E1382" s="236" t="s">
        <v>19</v>
      </c>
      <c r="F1382" s="237" t="s">
        <v>2083</v>
      </c>
      <c r="G1382" s="234"/>
      <c r="H1382" s="236" t="s">
        <v>19</v>
      </c>
      <c r="I1382" s="238"/>
      <c r="J1382" s="234"/>
      <c r="K1382" s="234"/>
      <c r="L1382" s="239"/>
      <c r="M1382" s="240"/>
      <c r="N1382" s="241"/>
      <c r="O1382" s="241"/>
      <c r="P1382" s="241"/>
      <c r="Q1382" s="241"/>
      <c r="R1382" s="241"/>
      <c r="S1382" s="241"/>
      <c r="T1382" s="242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43" t="s">
        <v>198</v>
      </c>
      <c r="AU1382" s="243" t="s">
        <v>82</v>
      </c>
      <c r="AV1382" s="13" t="s">
        <v>80</v>
      </c>
      <c r="AW1382" s="13" t="s">
        <v>35</v>
      </c>
      <c r="AX1382" s="13" t="s">
        <v>73</v>
      </c>
      <c r="AY1382" s="243" t="s">
        <v>188</v>
      </c>
    </row>
    <row r="1383" s="14" customFormat="1">
      <c r="A1383" s="14"/>
      <c r="B1383" s="244"/>
      <c r="C1383" s="245"/>
      <c r="D1383" s="235" t="s">
        <v>198</v>
      </c>
      <c r="E1383" s="246" t="s">
        <v>19</v>
      </c>
      <c r="F1383" s="247" t="s">
        <v>80</v>
      </c>
      <c r="G1383" s="245"/>
      <c r="H1383" s="248">
        <v>1</v>
      </c>
      <c r="I1383" s="249"/>
      <c r="J1383" s="245"/>
      <c r="K1383" s="245"/>
      <c r="L1383" s="250"/>
      <c r="M1383" s="251"/>
      <c r="N1383" s="252"/>
      <c r="O1383" s="252"/>
      <c r="P1383" s="252"/>
      <c r="Q1383" s="252"/>
      <c r="R1383" s="252"/>
      <c r="S1383" s="252"/>
      <c r="T1383" s="253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T1383" s="254" t="s">
        <v>198</v>
      </c>
      <c r="AU1383" s="254" t="s">
        <v>82</v>
      </c>
      <c r="AV1383" s="14" t="s">
        <v>82</v>
      </c>
      <c r="AW1383" s="14" t="s">
        <v>35</v>
      </c>
      <c r="AX1383" s="14" t="s">
        <v>73</v>
      </c>
      <c r="AY1383" s="254" t="s">
        <v>188</v>
      </c>
    </row>
    <row r="1384" s="15" customFormat="1">
      <c r="A1384" s="15"/>
      <c r="B1384" s="255"/>
      <c r="C1384" s="256"/>
      <c r="D1384" s="235" t="s">
        <v>198</v>
      </c>
      <c r="E1384" s="257" t="s">
        <v>19</v>
      </c>
      <c r="F1384" s="258" t="s">
        <v>229</v>
      </c>
      <c r="G1384" s="256"/>
      <c r="H1384" s="259">
        <v>1</v>
      </c>
      <c r="I1384" s="260"/>
      <c r="J1384" s="256"/>
      <c r="K1384" s="256"/>
      <c r="L1384" s="261"/>
      <c r="M1384" s="262"/>
      <c r="N1384" s="263"/>
      <c r="O1384" s="263"/>
      <c r="P1384" s="263"/>
      <c r="Q1384" s="263"/>
      <c r="R1384" s="263"/>
      <c r="S1384" s="263"/>
      <c r="T1384" s="264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T1384" s="265" t="s">
        <v>198</v>
      </c>
      <c r="AU1384" s="265" t="s">
        <v>82</v>
      </c>
      <c r="AV1384" s="15" t="s">
        <v>135</v>
      </c>
      <c r="AW1384" s="15" t="s">
        <v>35</v>
      </c>
      <c r="AX1384" s="15" t="s">
        <v>80</v>
      </c>
      <c r="AY1384" s="265" t="s">
        <v>188</v>
      </c>
    </row>
    <row r="1385" s="2" customFormat="1" ht="16.5" customHeight="1">
      <c r="A1385" s="40"/>
      <c r="B1385" s="41"/>
      <c r="C1385" s="215" t="s">
        <v>2084</v>
      </c>
      <c r="D1385" s="215" t="s">
        <v>190</v>
      </c>
      <c r="E1385" s="216" t="s">
        <v>1382</v>
      </c>
      <c r="F1385" s="217" t="s">
        <v>1383</v>
      </c>
      <c r="G1385" s="218" t="s">
        <v>501</v>
      </c>
      <c r="H1385" s="219">
        <v>6.9089999999999998</v>
      </c>
      <c r="I1385" s="220"/>
      <c r="J1385" s="221">
        <f>ROUND(I1385*H1385,2)</f>
        <v>0</v>
      </c>
      <c r="K1385" s="217" t="s">
        <v>194</v>
      </c>
      <c r="L1385" s="46"/>
      <c r="M1385" s="222" t="s">
        <v>19</v>
      </c>
      <c r="N1385" s="223" t="s">
        <v>44</v>
      </c>
      <c r="O1385" s="86"/>
      <c r="P1385" s="224">
        <f>O1385*H1385</f>
        <v>0</v>
      </c>
      <c r="Q1385" s="224">
        <v>0.00040000000000000002</v>
      </c>
      <c r="R1385" s="224">
        <f>Q1385*H1385</f>
        <v>0.0027636000000000002</v>
      </c>
      <c r="S1385" s="224">
        <v>0</v>
      </c>
      <c r="T1385" s="225">
        <f>S1385*H1385</f>
        <v>0</v>
      </c>
      <c r="U1385" s="40"/>
      <c r="V1385" s="40"/>
      <c r="W1385" s="40"/>
      <c r="X1385" s="40"/>
      <c r="Y1385" s="40"/>
      <c r="Z1385" s="40"/>
      <c r="AA1385" s="40"/>
      <c r="AB1385" s="40"/>
      <c r="AC1385" s="40"/>
      <c r="AD1385" s="40"/>
      <c r="AE1385" s="40"/>
      <c r="AR1385" s="226" t="s">
        <v>342</v>
      </c>
      <c r="AT1385" s="226" t="s">
        <v>190</v>
      </c>
      <c r="AU1385" s="226" t="s">
        <v>82</v>
      </c>
      <c r="AY1385" s="19" t="s">
        <v>188</v>
      </c>
      <c r="BE1385" s="227">
        <f>IF(N1385="základní",J1385,0)</f>
        <v>0</v>
      </c>
      <c r="BF1385" s="227">
        <f>IF(N1385="snížená",J1385,0)</f>
        <v>0</v>
      </c>
      <c r="BG1385" s="227">
        <f>IF(N1385="zákl. přenesená",J1385,0)</f>
        <v>0</v>
      </c>
      <c r="BH1385" s="227">
        <f>IF(N1385="sníž. přenesená",J1385,0)</f>
        <v>0</v>
      </c>
      <c r="BI1385" s="227">
        <f>IF(N1385="nulová",J1385,0)</f>
        <v>0</v>
      </c>
      <c r="BJ1385" s="19" t="s">
        <v>80</v>
      </c>
      <c r="BK1385" s="227">
        <f>ROUND(I1385*H1385,2)</f>
        <v>0</v>
      </c>
      <c r="BL1385" s="19" t="s">
        <v>342</v>
      </c>
      <c r="BM1385" s="226" t="s">
        <v>2085</v>
      </c>
    </row>
    <row r="1386" s="2" customFormat="1">
      <c r="A1386" s="40"/>
      <c r="B1386" s="41"/>
      <c r="C1386" s="42"/>
      <c r="D1386" s="228" t="s">
        <v>196</v>
      </c>
      <c r="E1386" s="42"/>
      <c r="F1386" s="229" t="s">
        <v>1385</v>
      </c>
      <c r="G1386" s="42"/>
      <c r="H1386" s="42"/>
      <c r="I1386" s="230"/>
      <c r="J1386" s="42"/>
      <c r="K1386" s="42"/>
      <c r="L1386" s="46"/>
      <c r="M1386" s="231"/>
      <c r="N1386" s="232"/>
      <c r="O1386" s="86"/>
      <c r="P1386" s="86"/>
      <c r="Q1386" s="86"/>
      <c r="R1386" s="86"/>
      <c r="S1386" s="86"/>
      <c r="T1386" s="87"/>
      <c r="U1386" s="40"/>
      <c r="V1386" s="40"/>
      <c r="W1386" s="40"/>
      <c r="X1386" s="40"/>
      <c r="Y1386" s="40"/>
      <c r="Z1386" s="40"/>
      <c r="AA1386" s="40"/>
      <c r="AB1386" s="40"/>
      <c r="AC1386" s="40"/>
      <c r="AD1386" s="40"/>
      <c r="AE1386" s="40"/>
      <c r="AT1386" s="19" t="s">
        <v>196</v>
      </c>
      <c r="AU1386" s="19" t="s">
        <v>82</v>
      </c>
    </row>
    <row r="1387" s="13" customFormat="1">
      <c r="A1387" s="13"/>
      <c r="B1387" s="233"/>
      <c r="C1387" s="234"/>
      <c r="D1387" s="235" t="s">
        <v>198</v>
      </c>
      <c r="E1387" s="236" t="s">
        <v>19</v>
      </c>
      <c r="F1387" s="237" t="s">
        <v>1342</v>
      </c>
      <c r="G1387" s="234"/>
      <c r="H1387" s="236" t="s">
        <v>19</v>
      </c>
      <c r="I1387" s="238"/>
      <c r="J1387" s="234"/>
      <c r="K1387" s="234"/>
      <c r="L1387" s="239"/>
      <c r="M1387" s="240"/>
      <c r="N1387" s="241"/>
      <c r="O1387" s="241"/>
      <c r="P1387" s="241"/>
      <c r="Q1387" s="241"/>
      <c r="R1387" s="241"/>
      <c r="S1387" s="241"/>
      <c r="T1387" s="242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T1387" s="243" t="s">
        <v>198</v>
      </c>
      <c r="AU1387" s="243" t="s">
        <v>82</v>
      </c>
      <c r="AV1387" s="13" t="s">
        <v>80</v>
      </c>
      <c r="AW1387" s="13" t="s">
        <v>35</v>
      </c>
      <c r="AX1387" s="13" t="s">
        <v>73</v>
      </c>
      <c r="AY1387" s="243" t="s">
        <v>188</v>
      </c>
    </row>
    <row r="1388" s="13" customFormat="1">
      <c r="A1388" s="13"/>
      <c r="B1388" s="233"/>
      <c r="C1388" s="234"/>
      <c r="D1388" s="235" t="s">
        <v>198</v>
      </c>
      <c r="E1388" s="236" t="s">
        <v>19</v>
      </c>
      <c r="F1388" s="237" t="s">
        <v>2086</v>
      </c>
      <c r="G1388" s="234"/>
      <c r="H1388" s="236" t="s">
        <v>19</v>
      </c>
      <c r="I1388" s="238"/>
      <c r="J1388" s="234"/>
      <c r="K1388" s="234"/>
      <c r="L1388" s="239"/>
      <c r="M1388" s="240"/>
      <c r="N1388" s="241"/>
      <c r="O1388" s="241"/>
      <c r="P1388" s="241"/>
      <c r="Q1388" s="241"/>
      <c r="R1388" s="241"/>
      <c r="S1388" s="241"/>
      <c r="T1388" s="242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243" t="s">
        <v>198</v>
      </c>
      <c r="AU1388" s="243" t="s">
        <v>82</v>
      </c>
      <c r="AV1388" s="13" t="s">
        <v>80</v>
      </c>
      <c r="AW1388" s="13" t="s">
        <v>35</v>
      </c>
      <c r="AX1388" s="13" t="s">
        <v>73</v>
      </c>
      <c r="AY1388" s="243" t="s">
        <v>188</v>
      </c>
    </row>
    <row r="1389" s="14" customFormat="1">
      <c r="A1389" s="14"/>
      <c r="B1389" s="244"/>
      <c r="C1389" s="245"/>
      <c r="D1389" s="235" t="s">
        <v>198</v>
      </c>
      <c r="E1389" s="246" t="s">
        <v>19</v>
      </c>
      <c r="F1389" s="247" t="s">
        <v>2087</v>
      </c>
      <c r="G1389" s="245"/>
      <c r="H1389" s="248">
        <v>3.2999999999999998</v>
      </c>
      <c r="I1389" s="249"/>
      <c r="J1389" s="245"/>
      <c r="K1389" s="245"/>
      <c r="L1389" s="250"/>
      <c r="M1389" s="251"/>
      <c r="N1389" s="252"/>
      <c r="O1389" s="252"/>
      <c r="P1389" s="252"/>
      <c r="Q1389" s="252"/>
      <c r="R1389" s="252"/>
      <c r="S1389" s="252"/>
      <c r="T1389" s="253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T1389" s="254" t="s">
        <v>198</v>
      </c>
      <c r="AU1389" s="254" t="s">
        <v>82</v>
      </c>
      <c r="AV1389" s="14" t="s">
        <v>82</v>
      </c>
      <c r="AW1389" s="14" t="s">
        <v>35</v>
      </c>
      <c r="AX1389" s="14" t="s">
        <v>73</v>
      </c>
      <c r="AY1389" s="254" t="s">
        <v>188</v>
      </c>
    </row>
    <row r="1390" s="13" customFormat="1">
      <c r="A1390" s="13"/>
      <c r="B1390" s="233"/>
      <c r="C1390" s="234"/>
      <c r="D1390" s="235" t="s">
        <v>198</v>
      </c>
      <c r="E1390" s="236" t="s">
        <v>19</v>
      </c>
      <c r="F1390" s="237" t="s">
        <v>2088</v>
      </c>
      <c r="G1390" s="234"/>
      <c r="H1390" s="236" t="s">
        <v>19</v>
      </c>
      <c r="I1390" s="238"/>
      <c r="J1390" s="234"/>
      <c r="K1390" s="234"/>
      <c r="L1390" s="239"/>
      <c r="M1390" s="240"/>
      <c r="N1390" s="241"/>
      <c r="O1390" s="241"/>
      <c r="P1390" s="241"/>
      <c r="Q1390" s="241"/>
      <c r="R1390" s="241"/>
      <c r="S1390" s="241"/>
      <c r="T1390" s="242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43" t="s">
        <v>198</v>
      </c>
      <c r="AU1390" s="243" t="s">
        <v>82</v>
      </c>
      <c r="AV1390" s="13" t="s">
        <v>80</v>
      </c>
      <c r="AW1390" s="13" t="s">
        <v>35</v>
      </c>
      <c r="AX1390" s="13" t="s">
        <v>73</v>
      </c>
      <c r="AY1390" s="243" t="s">
        <v>188</v>
      </c>
    </row>
    <row r="1391" s="14" customFormat="1">
      <c r="A1391" s="14"/>
      <c r="B1391" s="244"/>
      <c r="C1391" s="245"/>
      <c r="D1391" s="235" t="s">
        <v>198</v>
      </c>
      <c r="E1391" s="246" t="s">
        <v>19</v>
      </c>
      <c r="F1391" s="247" t="s">
        <v>2089</v>
      </c>
      <c r="G1391" s="245"/>
      <c r="H1391" s="248">
        <v>3.609</v>
      </c>
      <c r="I1391" s="249"/>
      <c r="J1391" s="245"/>
      <c r="K1391" s="245"/>
      <c r="L1391" s="250"/>
      <c r="M1391" s="251"/>
      <c r="N1391" s="252"/>
      <c r="O1391" s="252"/>
      <c r="P1391" s="252"/>
      <c r="Q1391" s="252"/>
      <c r="R1391" s="252"/>
      <c r="S1391" s="252"/>
      <c r="T1391" s="253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4" t="s">
        <v>198</v>
      </c>
      <c r="AU1391" s="254" t="s">
        <v>82</v>
      </c>
      <c r="AV1391" s="14" t="s">
        <v>82</v>
      </c>
      <c r="AW1391" s="14" t="s">
        <v>35</v>
      </c>
      <c r="AX1391" s="14" t="s">
        <v>73</v>
      </c>
      <c r="AY1391" s="254" t="s">
        <v>188</v>
      </c>
    </row>
    <row r="1392" s="15" customFormat="1">
      <c r="A1392" s="15"/>
      <c r="B1392" s="255"/>
      <c r="C1392" s="256"/>
      <c r="D1392" s="235" t="s">
        <v>198</v>
      </c>
      <c r="E1392" s="257" t="s">
        <v>19</v>
      </c>
      <c r="F1392" s="258" t="s">
        <v>229</v>
      </c>
      <c r="G1392" s="256"/>
      <c r="H1392" s="259">
        <v>6.9089999999999998</v>
      </c>
      <c r="I1392" s="260"/>
      <c r="J1392" s="256"/>
      <c r="K1392" s="256"/>
      <c r="L1392" s="261"/>
      <c r="M1392" s="262"/>
      <c r="N1392" s="263"/>
      <c r="O1392" s="263"/>
      <c r="P1392" s="263"/>
      <c r="Q1392" s="263"/>
      <c r="R1392" s="263"/>
      <c r="S1392" s="263"/>
      <c r="T1392" s="264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T1392" s="265" t="s">
        <v>198</v>
      </c>
      <c r="AU1392" s="265" t="s">
        <v>82</v>
      </c>
      <c r="AV1392" s="15" t="s">
        <v>135</v>
      </c>
      <c r="AW1392" s="15" t="s">
        <v>35</v>
      </c>
      <c r="AX1392" s="15" t="s">
        <v>80</v>
      </c>
      <c r="AY1392" s="265" t="s">
        <v>188</v>
      </c>
    </row>
    <row r="1393" s="2" customFormat="1" ht="16.5" customHeight="1">
      <c r="A1393" s="40"/>
      <c r="B1393" s="41"/>
      <c r="C1393" s="272" t="s">
        <v>2090</v>
      </c>
      <c r="D1393" s="272" t="s">
        <v>522</v>
      </c>
      <c r="E1393" s="273" t="s">
        <v>1391</v>
      </c>
      <c r="F1393" s="274" t="s">
        <v>1392</v>
      </c>
      <c r="G1393" s="275" t="s">
        <v>501</v>
      </c>
      <c r="H1393" s="276">
        <v>6.9089999999999998</v>
      </c>
      <c r="I1393" s="277"/>
      <c r="J1393" s="278">
        <f>ROUND(I1393*H1393,2)</f>
        <v>0</v>
      </c>
      <c r="K1393" s="274" t="s">
        <v>194</v>
      </c>
      <c r="L1393" s="279"/>
      <c r="M1393" s="280" t="s">
        <v>19</v>
      </c>
      <c r="N1393" s="281" t="s">
        <v>44</v>
      </c>
      <c r="O1393" s="86"/>
      <c r="P1393" s="224">
        <f>O1393*H1393</f>
        <v>0</v>
      </c>
      <c r="Q1393" s="224">
        <v>0</v>
      </c>
      <c r="R1393" s="224">
        <f>Q1393*H1393</f>
        <v>0</v>
      </c>
      <c r="S1393" s="224">
        <v>0</v>
      </c>
      <c r="T1393" s="225">
        <f>S1393*H1393</f>
        <v>0</v>
      </c>
      <c r="U1393" s="40"/>
      <c r="V1393" s="40"/>
      <c r="W1393" s="40"/>
      <c r="X1393" s="40"/>
      <c r="Y1393" s="40"/>
      <c r="Z1393" s="40"/>
      <c r="AA1393" s="40"/>
      <c r="AB1393" s="40"/>
      <c r="AC1393" s="40"/>
      <c r="AD1393" s="40"/>
      <c r="AE1393" s="40"/>
      <c r="AR1393" s="226" t="s">
        <v>630</v>
      </c>
      <c r="AT1393" s="226" t="s">
        <v>522</v>
      </c>
      <c r="AU1393" s="226" t="s">
        <v>82</v>
      </c>
      <c r="AY1393" s="19" t="s">
        <v>188</v>
      </c>
      <c r="BE1393" s="227">
        <f>IF(N1393="základní",J1393,0)</f>
        <v>0</v>
      </c>
      <c r="BF1393" s="227">
        <f>IF(N1393="snížená",J1393,0)</f>
        <v>0</v>
      </c>
      <c r="BG1393" s="227">
        <f>IF(N1393="zákl. přenesená",J1393,0)</f>
        <v>0</v>
      </c>
      <c r="BH1393" s="227">
        <f>IF(N1393="sníž. přenesená",J1393,0)</f>
        <v>0</v>
      </c>
      <c r="BI1393" s="227">
        <f>IF(N1393="nulová",J1393,0)</f>
        <v>0</v>
      </c>
      <c r="BJ1393" s="19" t="s">
        <v>80</v>
      </c>
      <c r="BK1393" s="227">
        <f>ROUND(I1393*H1393,2)</f>
        <v>0</v>
      </c>
      <c r="BL1393" s="19" t="s">
        <v>342</v>
      </c>
      <c r="BM1393" s="226" t="s">
        <v>2091</v>
      </c>
    </row>
    <row r="1394" s="13" customFormat="1">
      <c r="A1394" s="13"/>
      <c r="B1394" s="233"/>
      <c r="C1394" s="234"/>
      <c r="D1394" s="235" t="s">
        <v>198</v>
      </c>
      <c r="E1394" s="236" t="s">
        <v>19</v>
      </c>
      <c r="F1394" s="237" t="s">
        <v>1342</v>
      </c>
      <c r="G1394" s="234"/>
      <c r="H1394" s="236" t="s">
        <v>19</v>
      </c>
      <c r="I1394" s="238"/>
      <c r="J1394" s="234"/>
      <c r="K1394" s="234"/>
      <c r="L1394" s="239"/>
      <c r="M1394" s="240"/>
      <c r="N1394" s="241"/>
      <c r="O1394" s="241"/>
      <c r="P1394" s="241"/>
      <c r="Q1394" s="241"/>
      <c r="R1394" s="241"/>
      <c r="S1394" s="241"/>
      <c r="T1394" s="242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43" t="s">
        <v>198</v>
      </c>
      <c r="AU1394" s="243" t="s">
        <v>82</v>
      </c>
      <c r="AV1394" s="13" t="s">
        <v>80</v>
      </c>
      <c r="AW1394" s="13" t="s">
        <v>35</v>
      </c>
      <c r="AX1394" s="13" t="s">
        <v>73</v>
      </c>
      <c r="AY1394" s="243" t="s">
        <v>188</v>
      </c>
    </row>
    <row r="1395" s="13" customFormat="1">
      <c r="A1395" s="13"/>
      <c r="B1395" s="233"/>
      <c r="C1395" s="234"/>
      <c r="D1395" s="235" t="s">
        <v>198</v>
      </c>
      <c r="E1395" s="236" t="s">
        <v>19</v>
      </c>
      <c r="F1395" s="237" t="s">
        <v>2086</v>
      </c>
      <c r="G1395" s="234"/>
      <c r="H1395" s="236" t="s">
        <v>19</v>
      </c>
      <c r="I1395" s="238"/>
      <c r="J1395" s="234"/>
      <c r="K1395" s="234"/>
      <c r="L1395" s="239"/>
      <c r="M1395" s="240"/>
      <c r="N1395" s="241"/>
      <c r="O1395" s="241"/>
      <c r="P1395" s="241"/>
      <c r="Q1395" s="241"/>
      <c r="R1395" s="241"/>
      <c r="S1395" s="241"/>
      <c r="T1395" s="242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43" t="s">
        <v>198</v>
      </c>
      <c r="AU1395" s="243" t="s">
        <v>82</v>
      </c>
      <c r="AV1395" s="13" t="s">
        <v>80</v>
      </c>
      <c r="AW1395" s="13" t="s">
        <v>35</v>
      </c>
      <c r="AX1395" s="13" t="s">
        <v>73</v>
      </c>
      <c r="AY1395" s="243" t="s">
        <v>188</v>
      </c>
    </row>
    <row r="1396" s="14" customFormat="1">
      <c r="A1396" s="14"/>
      <c r="B1396" s="244"/>
      <c r="C1396" s="245"/>
      <c r="D1396" s="235" t="s">
        <v>198</v>
      </c>
      <c r="E1396" s="246" t="s">
        <v>19</v>
      </c>
      <c r="F1396" s="247" t="s">
        <v>2087</v>
      </c>
      <c r="G1396" s="245"/>
      <c r="H1396" s="248">
        <v>3.2999999999999998</v>
      </c>
      <c r="I1396" s="249"/>
      <c r="J1396" s="245"/>
      <c r="K1396" s="245"/>
      <c r="L1396" s="250"/>
      <c r="M1396" s="251"/>
      <c r="N1396" s="252"/>
      <c r="O1396" s="252"/>
      <c r="P1396" s="252"/>
      <c r="Q1396" s="252"/>
      <c r="R1396" s="252"/>
      <c r="S1396" s="252"/>
      <c r="T1396" s="253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T1396" s="254" t="s">
        <v>198</v>
      </c>
      <c r="AU1396" s="254" t="s">
        <v>82</v>
      </c>
      <c r="AV1396" s="14" t="s">
        <v>82</v>
      </c>
      <c r="AW1396" s="14" t="s">
        <v>35</v>
      </c>
      <c r="AX1396" s="14" t="s">
        <v>73</v>
      </c>
      <c r="AY1396" s="254" t="s">
        <v>188</v>
      </c>
    </row>
    <row r="1397" s="13" customFormat="1">
      <c r="A1397" s="13"/>
      <c r="B1397" s="233"/>
      <c r="C1397" s="234"/>
      <c r="D1397" s="235" t="s">
        <v>198</v>
      </c>
      <c r="E1397" s="236" t="s">
        <v>19</v>
      </c>
      <c r="F1397" s="237" t="s">
        <v>2088</v>
      </c>
      <c r="G1397" s="234"/>
      <c r="H1397" s="236" t="s">
        <v>19</v>
      </c>
      <c r="I1397" s="238"/>
      <c r="J1397" s="234"/>
      <c r="K1397" s="234"/>
      <c r="L1397" s="239"/>
      <c r="M1397" s="240"/>
      <c r="N1397" s="241"/>
      <c r="O1397" s="241"/>
      <c r="P1397" s="241"/>
      <c r="Q1397" s="241"/>
      <c r="R1397" s="241"/>
      <c r="S1397" s="241"/>
      <c r="T1397" s="242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T1397" s="243" t="s">
        <v>198</v>
      </c>
      <c r="AU1397" s="243" t="s">
        <v>82</v>
      </c>
      <c r="AV1397" s="13" t="s">
        <v>80</v>
      </c>
      <c r="AW1397" s="13" t="s">
        <v>35</v>
      </c>
      <c r="AX1397" s="13" t="s">
        <v>73</v>
      </c>
      <c r="AY1397" s="243" t="s">
        <v>188</v>
      </c>
    </row>
    <row r="1398" s="14" customFormat="1">
      <c r="A1398" s="14"/>
      <c r="B1398" s="244"/>
      <c r="C1398" s="245"/>
      <c r="D1398" s="235" t="s">
        <v>198</v>
      </c>
      <c r="E1398" s="246" t="s">
        <v>19</v>
      </c>
      <c r="F1398" s="247" t="s">
        <v>2089</v>
      </c>
      <c r="G1398" s="245"/>
      <c r="H1398" s="248">
        <v>3.609</v>
      </c>
      <c r="I1398" s="249"/>
      <c r="J1398" s="245"/>
      <c r="K1398" s="245"/>
      <c r="L1398" s="250"/>
      <c r="M1398" s="251"/>
      <c r="N1398" s="252"/>
      <c r="O1398" s="252"/>
      <c r="P1398" s="252"/>
      <c r="Q1398" s="252"/>
      <c r="R1398" s="252"/>
      <c r="S1398" s="252"/>
      <c r="T1398" s="253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54" t="s">
        <v>198</v>
      </c>
      <c r="AU1398" s="254" t="s">
        <v>82</v>
      </c>
      <c r="AV1398" s="14" t="s">
        <v>82</v>
      </c>
      <c r="AW1398" s="14" t="s">
        <v>35</v>
      </c>
      <c r="AX1398" s="14" t="s">
        <v>73</v>
      </c>
      <c r="AY1398" s="254" t="s">
        <v>188</v>
      </c>
    </row>
    <row r="1399" s="15" customFormat="1">
      <c r="A1399" s="15"/>
      <c r="B1399" s="255"/>
      <c r="C1399" s="256"/>
      <c r="D1399" s="235" t="s">
        <v>198</v>
      </c>
      <c r="E1399" s="257" t="s">
        <v>19</v>
      </c>
      <c r="F1399" s="258" t="s">
        <v>229</v>
      </c>
      <c r="G1399" s="256"/>
      <c r="H1399" s="259">
        <v>6.9089999999999998</v>
      </c>
      <c r="I1399" s="260"/>
      <c r="J1399" s="256"/>
      <c r="K1399" s="256"/>
      <c r="L1399" s="261"/>
      <c r="M1399" s="262"/>
      <c r="N1399" s="263"/>
      <c r="O1399" s="263"/>
      <c r="P1399" s="263"/>
      <c r="Q1399" s="263"/>
      <c r="R1399" s="263"/>
      <c r="S1399" s="263"/>
      <c r="T1399" s="264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T1399" s="265" t="s">
        <v>198</v>
      </c>
      <c r="AU1399" s="265" t="s">
        <v>82</v>
      </c>
      <c r="AV1399" s="15" t="s">
        <v>135</v>
      </c>
      <c r="AW1399" s="15" t="s">
        <v>35</v>
      </c>
      <c r="AX1399" s="15" t="s">
        <v>80</v>
      </c>
      <c r="AY1399" s="265" t="s">
        <v>188</v>
      </c>
    </row>
    <row r="1400" s="2" customFormat="1" ht="16.5" customHeight="1">
      <c r="A1400" s="40"/>
      <c r="B1400" s="41"/>
      <c r="C1400" s="215" t="s">
        <v>2092</v>
      </c>
      <c r="D1400" s="215" t="s">
        <v>190</v>
      </c>
      <c r="E1400" s="216" t="s">
        <v>1395</v>
      </c>
      <c r="F1400" s="217" t="s">
        <v>1396</v>
      </c>
      <c r="G1400" s="218" t="s">
        <v>1397</v>
      </c>
      <c r="H1400" s="219">
        <v>633.95399999999995</v>
      </c>
      <c r="I1400" s="220"/>
      <c r="J1400" s="221">
        <f>ROUND(I1400*H1400,2)</f>
        <v>0</v>
      </c>
      <c r="K1400" s="217" t="s">
        <v>194</v>
      </c>
      <c r="L1400" s="46"/>
      <c r="M1400" s="222" t="s">
        <v>19</v>
      </c>
      <c r="N1400" s="223" t="s">
        <v>44</v>
      </c>
      <c r="O1400" s="86"/>
      <c r="P1400" s="224">
        <f>O1400*H1400</f>
        <v>0</v>
      </c>
      <c r="Q1400" s="224">
        <v>6.9999999999999994E-05</v>
      </c>
      <c r="R1400" s="224">
        <f>Q1400*H1400</f>
        <v>0.044376779999999991</v>
      </c>
      <c r="S1400" s="224">
        <v>0</v>
      </c>
      <c r="T1400" s="225">
        <f>S1400*H1400</f>
        <v>0</v>
      </c>
      <c r="U1400" s="40"/>
      <c r="V1400" s="40"/>
      <c r="W1400" s="40"/>
      <c r="X1400" s="40"/>
      <c r="Y1400" s="40"/>
      <c r="Z1400" s="40"/>
      <c r="AA1400" s="40"/>
      <c r="AB1400" s="40"/>
      <c r="AC1400" s="40"/>
      <c r="AD1400" s="40"/>
      <c r="AE1400" s="40"/>
      <c r="AR1400" s="226" t="s">
        <v>342</v>
      </c>
      <c r="AT1400" s="226" t="s">
        <v>190</v>
      </c>
      <c r="AU1400" s="226" t="s">
        <v>82</v>
      </c>
      <c r="AY1400" s="19" t="s">
        <v>188</v>
      </c>
      <c r="BE1400" s="227">
        <f>IF(N1400="základní",J1400,0)</f>
        <v>0</v>
      </c>
      <c r="BF1400" s="227">
        <f>IF(N1400="snížená",J1400,0)</f>
        <v>0</v>
      </c>
      <c r="BG1400" s="227">
        <f>IF(N1400="zákl. přenesená",J1400,0)</f>
        <v>0</v>
      </c>
      <c r="BH1400" s="227">
        <f>IF(N1400="sníž. přenesená",J1400,0)</f>
        <v>0</v>
      </c>
      <c r="BI1400" s="227">
        <f>IF(N1400="nulová",J1400,0)</f>
        <v>0</v>
      </c>
      <c r="BJ1400" s="19" t="s">
        <v>80</v>
      </c>
      <c r="BK1400" s="227">
        <f>ROUND(I1400*H1400,2)</f>
        <v>0</v>
      </c>
      <c r="BL1400" s="19" t="s">
        <v>342</v>
      </c>
      <c r="BM1400" s="226" t="s">
        <v>2093</v>
      </c>
    </row>
    <row r="1401" s="2" customFormat="1">
      <c r="A1401" s="40"/>
      <c r="B1401" s="41"/>
      <c r="C1401" s="42"/>
      <c r="D1401" s="228" t="s">
        <v>196</v>
      </c>
      <c r="E1401" s="42"/>
      <c r="F1401" s="229" t="s">
        <v>1399</v>
      </c>
      <c r="G1401" s="42"/>
      <c r="H1401" s="42"/>
      <c r="I1401" s="230"/>
      <c r="J1401" s="42"/>
      <c r="K1401" s="42"/>
      <c r="L1401" s="46"/>
      <c r="M1401" s="231"/>
      <c r="N1401" s="232"/>
      <c r="O1401" s="86"/>
      <c r="P1401" s="86"/>
      <c r="Q1401" s="86"/>
      <c r="R1401" s="86"/>
      <c r="S1401" s="86"/>
      <c r="T1401" s="87"/>
      <c r="U1401" s="40"/>
      <c r="V1401" s="40"/>
      <c r="W1401" s="40"/>
      <c r="X1401" s="40"/>
      <c r="Y1401" s="40"/>
      <c r="Z1401" s="40"/>
      <c r="AA1401" s="40"/>
      <c r="AB1401" s="40"/>
      <c r="AC1401" s="40"/>
      <c r="AD1401" s="40"/>
      <c r="AE1401" s="40"/>
      <c r="AT1401" s="19" t="s">
        <v>196</v>
      </c>
      <c r="AU1401" s="19" t="s">
        <v>82</v>
      </c>
    </row>
    <row r="1402" s="13" customFormat="1">
      <c r="A1402" s="13"/>
      <c r="B1402" s="233"/>
      <c r="C1402" s="234"/>
      <c r="D1402" s="235" t="s">
        <v>198</v>
      </c>
      <c r="E1402" s="236" t="s">
        <v>19</v>
      </c>
      <c r="F1402" s="237" t="s">
        <v>1342</v>
      </c>
      <c r="G1402" s="234"/>
      <c r="H1402" s="236" t="s">
        <v>19</v>
      </c>
      <c r="I1402" s="238"/>
      <c r="J1402" s="234"/>
      <c r="K1402" s="234"/>
      <c r="L1402" s="239"/>
      <c r="M1402" s="240"/>
      <c r="N1402" s="241"/>
      <c r="O1402" s="241"/>
      <c r="P1402" s="241"/>
      <c r="Q1402" s="241"/>
      <c r="R1402" s="241"/>
      <c r="S1402" s="241"/>
      <c r="T1402" s="242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43" t="s">
        <v>198</v>
      </c>
      <c r="AU1402" s="243" t="s">
        <v>82</v>
      </c>
      <c r="AV1402" s="13" t="s">
        <v>80</v>
      </c>
      <c r="AW1402" s="13" t="s">
        <v>35</v>
      </c>
      <c r="AX1402" s="13" t="s">
        <v>73</v>
      </c>
      <c r="AY1402" s="243" t="s">
        <v>188</v>
      </c>
    </row>
    <row r="1403" s="13" customFormat="1">
      <c r="A1403" s="13"/>
      <c r="B1403" s="233"/>
      <c r="C1403" s="234"/>
      <c r="D1403" s="235" t="s">
        <v>198</v>
      </c>
      <c r="E1403" s="236" t="s">
        <v>19</v>
      </c>
      <c r="F1403" s="237" t="s">
        <v>2094</v>
      </c>
      <c r="G1403" s="234"/>
      <c r="H1403" s="236" t="s">
        <v>19</v>
      </c>
      <c r="I1403" s="238"/>
      <c r="J1403" s="234"/>
      <c r="K1403" s="234"/>
      <c r="L1403" s="239"/>
      <c r="M1403" s="240"/>
      <c r="N1403" s="241"/>
      <c r="O1403" s="241"/>
      <c r="P1403" s="241"/>
      <c r="Q1403" s="241"/>
      <c r="R1403" s="241"/>
      <c r="S1403" s="241"/>
      <c r="T1403" s="242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243" t="s">
        <v>198</v>
      </c>
      <c r="AU1403" s="243" t="s">
        <v>82</v>
      </c>
      <c r="AV1403" s="13" t="s">
        <v>80</v>
      </c>
      <c r="AW1403" s="13" t="s">
        <v>35</v>
      </c>
      <c r="AX1403" s="13" t="s">
        <v>73</v>
      </c>
      <c r="AY1403" s="243" t="s">
        <v>188</v>
      </c>
    </row>
    <row r="1404" s="14" customFormat="1">
      <c r="A1404" s="14"/>
      <c r="B1404" s="244"/>
      <c r="C1404" s="245"/>
      <c r="D1404" s="235" t="s">
        <v>198</v>
      </c>
      <c r="E1404" s="246" t="s">
        <v>19</v>
      </c>
      <c r="F1404" s="247" t="s">
        <v>2095</v>
      </c>
      <c r="G1404" s="245"/>
      <c r="H1404" s="248">
        <v>6.9000000000000004</v>
      </c>
      <c r="I1404" s="249"/>
      <c r="J1404" s="245"/>
      <c r="K1404" s="245"/>
      <c r="L1404" s="250"/>
      <c r="M1404" s="251"/>
      <c r="N1404" s="252"/>
      <c r="O1404" s="252"/>
      <c r="P1404" s="252"/>
      <c r="Q1404" s="252"/>
      <c r="R1404" s="252"/>
      <c r="S1404" s="252"/>
      <c r="T1404" s="253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T1404" s="254" t="s">
        <v>198</v>
      </c>
      <c r="AU1404" s="254" t="s">
        <v>82</v>
      </c>
      <c r="AV1404" s="14" t="s">
        <v>82</v>
      </c>
      <c r="AW1404" s="14" t="s">
        <v>35</v>
      </c>
      <c r="AX1404" s="14" t="s">
        <v>73</v>
      </c>
      <c r="AY1404" s="254" t="s">
        <v>188</v>
      </c>
    </row>
    <row r="1405" s="13" customFormat="1">
      <c r="A1405" s="13"/>
      <c r="B1405" s="233"/>
      <c r="C1405" s="234"/>
      <c r="D1405" s="235" t="s">
        <v>198</v>
      </c>
      <c r="E1405" s="236" t="s">
        <v>19</v>
      </c>
      <c r="F1405" s="237" t="s">
        <v>1400</v>
      </c>
      <c r="G1405" s="234"/>
      <c r="H1405" s="236" t="s">
        <v>19</v>
      </c>
      <c r="I1405" s="238"/>
      <c r="J1405" s="234"/>
      <c r="K1405" s="234"/>
      <c r="L1405" s="239"/>
      <c r="M1405" s="240"/>
      <c r="N1405" s="241"/>
      <c r="O1405" s="241"/>
      <c r="P1405" s="241"/>
      <c r="Q1405" s="241"/>
      <c r="R1405" s="241"/>
      <c r="S1405" s="241"/>
      <c r="T1405" s="242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43" t="s">
        <v>198</v>
      </c>
      <c r="AU1405" s="243" t="s">
        <v>82</v>
      </c>
      <c r="AV1405" s="13" t="s">
        <v>80</v>
      </c>
      <c r="AW1405" s="13" t="s">
        <v>35</v>
      </c>
      <c r="AX1405" s="13" t="s">
        <v>73</v>
      </c>
      <c r="AY1405" s="243" t="s">
        <v>188</v>
      </c>
    </row>
    <row r="1406" s="13" customFormat="1">
      <c r="A1406" s="13"/>
      <c r="B1406" s="233"/>
      <c r="C1406" s="234"/>
      <c r="D1406" s="235" t="s">
        <v>198</v>
      </c>
      <c r="E1406" s="236" t="s">
        <v>19</v>
      </c>
      <c r="F1406" s="237" t="s">
        <v>1401</v>
      </c>
      <c r="G1406" s="234"/>
      <c r="H1406" s="236" t="s">
        <v>19</v>
      </c>
      <c r="I1406" s="238"/>
      <c r="J1406" s="234"/>
      <c r="K1406" s="234"/>
      <c r="L1406" s="239"/>
      <c r="M1406" s="240"/>
      <c r="N1406" s="241"/>
      <c r="O1406" s="241"/>
      <c r="P1406" s="241"/>
      <c r="Q1406" s="241"/>
      <c r="R1406" s="241"/>
      <c r="S1406" s="241"/>
      <c r="T1406" s="242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43" t="s">
        <v>198</v>
      </c>
      <c r="AU1406" s="243" t="s">
        <v>82</v>
      </c>
      <c r="AV1406" s="13" t="s">
        <v>80</v>
      </c>
      <c r="AW1406" s="13" t="s">
        <v>35</v>
      </c>
      <c r="AX1406" s="13" t="s">
        <v>73</v>
      </c>
      <c r="AY1406" s="243" t="s">
        <v>188</v>
      </c>
    </row>
    <row r="1407" s="14" customFormat="1">
      <c r="A1407" s="14"/>
      <c r="B1407" s="244"/>
      <c r="C1407" s="245"/>
      <c r="D1407" s="235" t="s">
        <v>198</v>
      </c>
      <c r="E1407" s="246" t="s">
        <v>19</v>
      </c>
      <c r="F1407" s="247" t="s">
        <v>1402</v>
      </c>
      <c r="G1407" s="245"/>
      <c r="H1407" s="248">
        <v>382.18000000000001</v>
      </c>
      <c r="I1407" s="249"/>
      <c r="J1407" s="245"/>
      <c r="K1407" s="245"/>
      <c r="L1407" s="250"/>
      <c r="M1407" s="251"/>
      <c r="N1407" s="252"/>
      <c r="O1407" s="252"/>
      <c r="P1407" s="252"/>
      <c r="Q1407" s="252"/>
      <c r="R1407" s="252"/>
      <c r="S1407" s="252"/>
      <c r="T1407" s="253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T1407" s="254" t="s">
        <v>198</v>
      </c>
      <c r="AU1407" s="254" t="s">
        <v>82</v>
      </c>
      <c r="AV1407" s="14" t="s">
        <v>82</v>
      </c>
      <c r="AW1407" s="14" t="s">
        <v>35</v>
      </c>
      <c r="AX1407" s="14" t="s">
        <v>73</v>
      </c>
      <c r="AY1407" s="254" t="s">
        <v>188</v>
      </c>
    </row>
    <row r="1408" s="13" customFormat="1">
      <c r="A1408" s="13"/>
      <c r="B1408" s="233"/>
      <c r="C1408" s="234"/>
      <c r="D1408" s="235" t="s">
        <v>198</v>
      </c>
      <c r="E1408" s="236" t="s">
        <v>19</v>
      </c>
      <c r="F1408" s="237" t="s">
        <v>1403</v>
      </c>
      <c r="G1408" s="234"/>
      <c r="H1408" s="236" t="s">
        <v>19</v>
      </c>
      <c r="I1408" s="238"/>
      <c r="J1408" s="234"/>
      <c r="K1408" s="234"/>
      <c r="L1408" s="239"/>
      <c r="M1408" s="240"/>
      <c r="N1408" s="241"/>
      <c r="O1408" s="241"/>
      <c r="P1408" s="241"/>
      <c r="Q1408" s="241"/>
      <c r="R1408" s="241"/>
      <c r="S1408" s="241"/>
      <c r="T1408" s="242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243" t="s">
        <v>198</v>
      </c>
      <c r="AU1408" s="243" t="s">
        <v>82</v>
      </c>
      <c r="AV1408" s="13" t="s">
        <v>80</v>
      </c>
      <c r="AW1408" s="13" t="s">
        <v>35</v>
      </c>
      <c r="AX1408" s="13" t="s">
        <v>73</v>
      </c>
      <c r="AY1408" s="243" t="s">
        <v>188</v>
      </c>
    </row>
    <row r="1409" s="14" customFormat="1">
      <c r="A1409" s="14"/>
      <c r="B1409" s="244"/>
      <c r="C1409" s="245"/>
      <c r="D1409" s="235" t="s">
        <v>198</v>
      </c>
      <c r="E1409" s="246" t="s">
        <v>19</v>
      </c>
      <c r="F1409" s="247" t="s">
        <v>1404</v>
      </c>
      <c r="G1409" s="245"/>
      <c r="H1409" s="248">
        <v>119.395</v>
      </c>
      <c r="I1409" s="249"/>
      <c r="J1409" s="245"/>
      <c r="K1409" s="245"/>
      <c r="L1409" s="250"/>
      <c r="M1409" s="251"/>
      <c r="N1409" s="252"/>
      <c r="O1409" s="252"/>
      <c r="P1409" s="252"/>
      <c r="Q1409" s="252"/>
      <c r="R1409" s="252"/>
      <c r="S1409" s="252"/>
      <c r="T1409" s="253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T1409" s="254" t="s">
        <v>198</v>
      </c>
      <c r="AU1409" s="254" t="s">
        <v>82</v>
      </c>
      <c r="AV1409" s="14" t="s">
        <v>82</v>
      </c>
      <c r="AW1409" s="14" t="s">
        <v>35</v>
      </c>
      <c r="AX1409" s="14" t="s">
        <v>73</v>
      </c>
      <c r="AY1409" s="254" t="s">
        <v>188</v>
      </c>
    </row>
    <row r="1410" s="13" customFormat="1">
      <c r="A1410" s="13"/>
      <c r="B1410" s="233"/>
      <c r="C1410" s="234"/>
      <c r="D1410" s="235" t="s">
        <v>198</v>
      </c>
      <c r="E1410" s="236" t="s">
        <v>19</v>
      </c>
      <c r="F1410" s="237" t="s">
        <v>1405</v>
      </c>
      <c r="G1410" s="234"/>
      <c r="H1410" s="236" t="s">
        <v>19</v>
      </c>
      <c r="I1410" s="238"/>
      <c r="J1410" s="234"/>
      <c r="K1410" s="234"/>
      <c r="L1410" s="239"/>
      <c r="M1410" s="240"/>
      <c r="N1410" s="241"/>
      <c r="O1410" s="241"/>
      <c r="P1410" s="241"/>
      <c r="Q1410" s="241"/>
      <c r="R1410" s="241"/>
      <c r="S1410" s="241"/>
      <c r="T1410" s="242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43" t="s">
        <v>198</v>
      </c>
      <c r="AU1410" s="243" t="s">
        <v>82</v>
      </c>
      <c r="AV1410" s="13" t="s">
        <v>80</v>
      </c>
      <c r="AW1410" s="13" t="s">
        <v>35</v>
      </c>
      <c r="AX1410" s="13" t="s">
        <v>73</v>
      </c>
      <c r="AY1410" s="243" t="s">
        <v>188</v>
      </c>
    </row>
    <row r="1411" s="13" customFormat="1">
      <c r="A1411" s="13"/>
      <c r="B1411" s="233"/>
      <c r="C1411" s="234"/>
      <c r="D1411" s="235" t="s">
        <v>198</v>
      </c>
      <c r="E1411" s="236" t="s">
        <v>19</v>
      </c>
      <c r="F1411" s="237" t="s">
        <v>1406</v>
      </c>
      <c r="G1411" s="234"/>
      <c r="H1411" s="236" t="s">
        <v>19</v>
      </c>
      <c r="I1411" s="238"/>
      <c r="J1411" s="234"/>
      <c r="K1411" s="234"/>
      <c r="L1411" s="239"/>
      <c r="M1411" s="240"/>
      <c r="N1411" s="241"/>
      <c r="O1411" s="241"/>
      <c r="P1411" s="241"/>
      <c r="Q1411" s="241"/>
      <c r="R1411" s="241"/>
      <c r="S1411" s="241"/>
      <c r="T1411" s="242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43" t="s">
        <v>198</v>
      </c>
      <c r="AU1411" s="243" t="s">
        <v>82</v>
      </c>
      <c r="AV1411" s="13" t="s">
        <v>80</v>
      </c>
      <c r="AW1411" s="13" t="s">
        <v>35</v>
      </c>
      <c r="AX1411" s="13" t="s">
        <v>73</v>
      </c>
      <c r="AY1411" s="243" t="s">
        <v>188</v>
      </c>
    </row>
    <row r="1412" s="14" customFormat="1">
      <c r="A1412" s="14"/>
      <c r="B1412" s="244"/>
      <c r="C1412" s="245"/>
      <c r="D1412" s="235" t="s">
        <v>198</v>
      </c>
      <c r="E1412" s="246" t="s">
        <v>19</v>
      </c>
      <c r="F1412" s="247" t="s">
        <v>1407</v>
      </c>
      <c r="G1412" s="245"/>
      <c r="H1412" s="248">
        <v>125.479</v>
      </c>
      <c r="I1412" s="249"/>
      <c r="J1412" s="245"/>
      <c r="K1412" s="245"/>
      <c r="L1412" s="250"/>
      <c r="M1412" s="251"/>
      <c r="N1412" s="252"/>
      <c r="O1412" s="252"/>
      <c r="P1412" s="252"/>
      <c r="Q1412" s="252"/>
      <c r="R1412" s="252"/>
      <c r="S1412" s="252"/>
      <c r="T1412" s="253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T1412" s="254" t="s">
        <v>198</v>
      </c>
      <c r="AU1412" s="254" t="s">
        <v>82</v>
      </c>
      <c r="AV1412" s="14" t="s">
        <v>82</v>
      </c>
      <c r="AW1412" s="14" t="s">
        <v>35</v>
      </c>
      <c r="AX1412" s="14" t="s">
        <v>73</v>
      </c>
      <c r="AY1412" s="254" t="s">
        <v>188</v>
      </c>
    </row>
    <row r="1413" s="15" customFormat="1">
      <c r="A1413" s="15"/>
      <c r="B1413" s="255"/>
      <c r="C1413" s="256"/>
      <c r="D1413" s="235" t="s">
        <v>198</v>
      </c>
      <c r="E1413" s="257" t="s">
        <v>19</v>
      </c>
      <c r="F1413" s="258" t="s">
        <v>229</v>
      </c>
      <c r="G1413" s="256"/>
      <c r="H1413" s="259">
        <v>633.95399999999995</v>
      </c>
      <c r="I1413" s="260"/>
      <c r="J1413" s="256"/>
      <c r="K1413" s="256"/>
      <c r="L1413" s="261"/>
      <c r="M1413" s="262"/>
      <c r="N1413" s="263"/>
      <c r="O1413" s="263"/>
      <c r="P1413" s="263"/>
      <c r="Q1413" s="263"/>
      <c r="R1413" s="263"/>
      <c r="S1413" s="263"/>
      <c r="T1413" s="264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T1413" s="265" t="s">
        <v>198</v>
      </c>
      <c r="AU1413" s="265" t="s">
        <v>82</v>
      </c>
      <c r="AV1413" s="15" t="s">
        <v>135</v>
      </c>
      <c r="AW1413" s="15" t="s">
        <v>35</v>
      </c>
      <c r="AX1413" s="15" t="s">
        <v>80</v>
      </c>
      <c r="AY1413" s="265" t="s">
        <v>188</v>
      </c>
    </row>
    <row r="1414" s="2" customFormat="1" ht="16.5" customHeight="1">
      <c r="A1414" s="40"/>
      <c r="B1414" s="41"/>
      <c r="C1414" s="272" t="s">
        <v>2096</v>
      </c>
      <c r="D1414" s="272" t="s">
        <v>522</v>
      </c>
      <c r="E1414" s="273" t="s">
        <v>2097</v>
      </c>
      <c r="F1414" s="274" t="s">
        <v>2098</v>
      </c>
      <c r="G1414" s="275" t="s">
        <v>345</v>
      </c>
      <c r="H1414" s="276">
        <v>0.0070000000000000001</v>
      </c>
      <c r="I1414" s="277"/>
      <c r="J1414" s="278">
        <f>ROUND(I1414*H1414,2)</f>
        <v>0</v>
      </c>
      <c r="K1414" s="274" t="s">
        <v>452</v>
      </c>
      <c r="L1414" s="279"/>
      <c r="M1414" s="280" t="s">
        <v>19</v>
      </c>
      <c r="N1414" s="281" t="s">
        <v>44</v>
      </c>
      <c r="O1414" s="86"/>
      <c r="P1414" s="224">
        <f>O1414*H1414</f>
        <v>0</v>
      </c>
      <c r="Q1414" s="224">
        <v>1</v>
      </c>
      <c r="R1414" s="224">
        <f>Q1414*H1414</f>
        <v>0.0070000000000000001</v>
      </c>
      <c r="S1414" s="224">
        <v>0</v>
      </c>
      <c r="T1414" s="225">
        <f>S1414*H1414</f>
        <v>0</v>
      </c>
      <c r="U1414" s="40"/>
      <c r="V1414" s="40"/>
      <c r="W1414" s="40"/>
      <c r="X1414" s="40"/>
      <c r="Y1414" s="40"/>
      <c r="Z1414" s="40"/>
      <c r="AA1414" s="40"/>
      <c r="AB1414" s="40"/>
      <c r="AC1414" s="40"/>
      <c r="AD1414" s="40"/>
      <c r="AE1414" s="40"/>
      <c r="AR1414" s="226" t="s">
        <v>630</v>
      </c>
      <c r="AT1414" s="226" t="s">
        <v>522</v>
      </c>
      <c r="AU1414" s="226" t="s">
        <v>82</v>
      </c>
      <c r="AY1414" s="19" t="s">
        <v>188</v>
      </c>
      <c r="BE1414" s="227">
        <f>IF(N1414="základní",J1414,0)</f>
        <v>0</v>
      </c>
      <c r="BF1414" s="227">
        <f>IF(N1414="snížená",J1414,0)</f>
        <v>0</v>
      </c>
      <c r="BG1414" s="227">
        <f>IF(N1414="zákl. přenesená",J1414,0)</f>
        <v>0</v>
      </c>
      <c r="BH1414" s="227">
        <f>IF(N1414="sníž. přenesená",J1414,0)</f>
        <v>0</v>
      </c>
      <c r="BI1414" s="227">
        <f>IF(N1414="nulová",J1414,0)</f>
        <v>0</v>
      </c>
      <c r="BJ1414" s="19" t="s">
        <v>80</v>
      </c>
      <c r="BK1414" s="227">
        <f>ROUND(I1414*H1414,2)</f>
        <v>0</v>
      </c>
      <c r="BL1414" s="19" t="s">
        <v>342</v>
      </c>
      <c r="BM1414" s="226" t="s">
        <v>2099</v>
      </c>
    </row>
    <row r="1415" s="13" customFormat="1">
      <c r="A1415" s="13"/>
      <c r="B1415" s="233"/>
      <c r="C1415" s="234"/>
      <c r="D1415" s="235" t="s">
        <v>198</v>
      </c>
      <c r="E1415" s="236" t="s">
        <v>19</v>
      </c>
      <c r="F1415" s="237" t="s">
        <v>1342</v>
      </c>
      <c r="G1415" s="234"/>
      <c r="H1415" s="236" t="s">
        <v>19</v>
      </c>
      <c r="I1415" s="238"/>
      <c r="J1415" s="234"/>
      <c r="K1415" s="234"/>
      <c r="L1415" s="239"/>
      <c r="M1415" s="240"/>
      <c r="N1415" s="241"/>
      <c r="O1415" s="241"/>
      <c r="P1415" s="241"/>
      <c r="Q1415" s="241"/>
      <c r="R1415" s="241"/>
      <c r="S1415" s="241"/>
      <c r="T1415" s="242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243" t="s">
        <v>198</v>
      </c>
      <c r="AU1415" s="243" t="s">
        <v>82</v>
      </c>
      <c r="AV1415" s="13" t="s">
        <v>80</v>
      </c>
      <c r="AW1415" s="13" t="s">
        <v>35</v>
      </c>
      <c r="AX1415" s="13" t="s">
        <v>73</v>
      </c>
      <c r="AY1415" s="243" t="s">
        <v>188</v>
      </c>
    </row>
    <row r="1416" s="13" customFormat="1">
      <c r="A1416" s="13"/>
      <c r="B1416" s="233"/>
      <c r="C1416" s="234"/>
      <c r="D1416" s="235" t="s">
        <v>198</v>
      </c>
      <c r="E1416" s="236" t="s">
        <v>19</v>
      </c>
      <c r="F1416" s="237" t="s">
        <v>2094</v>
      </c>
      <c r="G1416" s="234"/>
      <c r="H1416" s="236" t="s">
        <v>19</v>
      </c>
      <c r="I1416" s="238"/>
      <c r="J1416" s="234"/>
      <c r="K1416" s="234"/>
      <c r="L1416" s="239"/>
      <c r="M1416" s="240"/>
      <c r="N1416" s="241"/>
      <c r="O1416" s="241"/>
      <c r="P1416" s="241"/>
      <c r="Q1416" s="241"/>
      <c r="R1416" s="241"/>
      <c r="S1416" s="241"/>
      <c r="T1416" s="242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43" t="s">
        <v>198</v>
      </c>
      <c r="AU1416" s="243" t="s">
        <v>82</v>
      </c>
      <c r="AV1416" s="13" t="s">
        <v>80</v>
      </c>
      <c r="AW1416" s="13" t="s">
        <v>35</v>
      </c>
      <c r="AX1416" s="13" t="s">
        <v>73</v>
      </c>
      <c r="AY1416" s="243" t="s">
        <v>188</v>
      </c>
    </row>
    <row r="1417" s="14" customFormat="1">
      <c r="A1417" s="14"/>
      <c r="B1417" s="244"/>
      <c r="C1417" s="245"/>
      <c r="D1417" s="235" t="s">
        <v>198</v>
      </c>
      <c r="E1417" s="246" t="s">
        <v>19</v>
      </c>
      <c r="F1417" s="247" t="s">
        <v>2100</v>
      </c>
      <c r="G1417" s="245"/>
      <c r="H1417" s="248">
        <v>0.0070000000000000001</v>
      </c>
      <c r="I1417" s="249"/>
      <c r="J1417" s="245"/>
      <c r="K1417" s="245"/>
      <c r="L1417" s="250"/>
      <c r="M1417" s="251"/>
      <c r="N1417" s="252"/>
      <c r="O1417" s="252"/>
      <c r="P1417" s="252"/>
      <c r="Q1417" s="252"/>
      <c r="R1417" s="252"/>
      <c r="S1417" s="252"/>
      <c r="T1417" s="253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54" t="s">
        <v>198</v>
      </c>
      <c r="AU1417" s="254" t="s">
        <v>82</v>
      </c>
      <c r="AV1417" s="14" t="s">
        <v>82</v>
      </c>
      <c r="AW1417" s="14" t="s">
        <v>35</v>
      </c>
      <c r="AX1417" s="14" t="s">
        <v>73</v>
      </c>
      <c r="AY1417" s="254" t="s">
        <v>188</v>
      </c>
    </row>
    <row r="1418" s="15" customFormat="1">
      <c r="A1418" s="15"/>
      <c r="B1418" s="255"/>
      <c r="C1418" s="256"/>
      <c r="D1418" s="235" t="s">
        <v>198</v>
      </c>
      <c r="E1418" s="257" t="s">
        <v>19</v>
      </c>
      <c r="F1418" s="258" t="s">
        <v>229</v>
      </c>
      <c r="G1418" s="256"/>
      <c r="H1418" s="259">
        <v>0.0070000000000000001</v>
      </c>
      <c r="I1418" s="260"/>
      <c r="J1418" s="256"/>
      <c r="K1418" s="256"/>
      <c r="L1418" s="261"/>
      <c r="M1418" s="262"/>
      <c r="N1418" s="263"/>
      <c r="O1418" s="263"/>
      <c r="P1418" s="263"/>
      <c r="Q1418" s="263"/>
      <c r="R1418" s="263"/>
      <c r="S1418" s="263"/>
      <c r="T1418" s="264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T1418" s="265" t="s">
        <v>198</v>
      </c>
      <c r="AU1418" s="265" t="s">
        <v>82</v>
      </c>
      <c r="AV1418" s="15" t="s">
        <v>135</v>
      </c>
      <c r="AW1418" s="15" t="s">
        <v>35</v>
      </c>
      <c r="AX1418" s="15" t="s">
        <v>80</v>
      </c>
      <c r="AY1418" s="265" t="s">
        <v>188</v>
      </c>
    </row>
    <row r="1419" s="2" customFormat="1" ht="16.5" customHeight="1">
      <c r="A1419" s="40"/>
      <c r="B1419" s="41"/>
      <c r="C1419" s="272" t="s">
        <v>2101</v>
      </c>
      <c r="D1419" s="272" t="s">
        <v>522</v>
      </c>
      <c r="E1419" s="273" t="s">
        <v>1409</v>
      </c>
      <c r="F1419" s="274" t="s">
        <v>1410</v>
      </c>
      <c r="G1419" s="275" t="s">
        <v>345</v>
      </c>
      <c r="H1419" s="276">
        <v>0.38200000000000001</v>
      </c>
      <c r="I1419" s="277"/>
      <c r="J1419" s="278">
        <f>ROUND(I1419*H1419,2)</f>
        <v>0</v>
      </c>
      <c r="K1419" s="274" t="s">
        <v>452</v>
      </c>
      <c r="L1419" s="279"/>
      <c r="M1419" s="280" t="s">
        <v>19</v>
      </c>
      <c r="N1419" s="281" t="s">
        <v>44</v>
      </c>
      <c r="O1419" s="86"/>
      <c r="P1419" s="224">
        <f>O1419*H1419</f>
        <v>0</v>
      </c>
      <c r="Q1419" s="224">
        <v>1</v>
      </c>
      <c r="R1419" s="224">
        <f>Q1419*H1419</f>
        <v>0.38200000000000001</v>
      </c>
      <c r="S1419" s="224">
        <v>0</v>
      </c>
      <c r="T1419" s="225">
        <f>S1419*H1419</f>
        <v>0</v>
      </c>
      <c r="U1419" s="40"/>
      <c r="V1419" s="40"/>
      <c r="W1419" s="40"/>
      <c r="X1419" s="40"/>
      <c r="Y1419" s="40"/>
      <c r="Z1419" s="40"/>
      <c r="AA1419" s="40"/>
      <c r="AB1419" s="40"/>
      <c r="AC1419" s="40"/>
      <c r="AD1419" s="40"/>
      <c r="AE1419" s="40"/>
      <c r="AR1419" s="226" t="s">
        <v>630</v>
      </c>
      <c r="AT1419" s="226" t="s">
        <v>522</v>
      </c>
      <c r="AU1419" s="226" t="s">
        <v>82</v>
      </c>
      <c r="AY1419" s="19" t="s">
        <v>188</v>
      </c>
      <c r="BE1419" s="227">
        <f>IF(N1419="základní",J1419,0)</f>
        <v>0</v>
      </c>
      <c r="BF1419" s="227">
        <f>IF(N1419="snížená",J1419,0)</f>
        <v>0</v>
      </c>
      <c r="BG1419" s="227">
        <f>IF(N1419="zákl. přenesená",J1419,0)</f>
        <v>0</v>
      </c>
      <c r="BH1419" s="227">
        <f>IF(N1419="sníž. přenesená",J1419,0)</f>
        <v>0</v>
      </c>
      <c r="BI1419" s="227">
        <f>IF(N1419="nulová",J1419,0)</f>
        <v>0</v>
      </c>
      <c r="BJ1419" s="19" t="s">
        <v>80</v>
      </c>
      <c r="BK1419" s="227">
        <f>ROUND(I1419*H1419,2)</f>
        <v>0</v>
      </c>
      <c r="BL1419" s="19" t="s">
        <v>342</v>
      </c>
      <c r="BM1419" s="226" t="s">
        <v>2102</v>
      </c>
    </row>
    <row r="1420" s="13" customFormat="1">
      <c r="A1420" s="13"/>
      <c r="B1420" s="233"/>
      <c r="C1420" s="234"/>
      <c r="D1420" s="235" t="s">
        <v>198</v>
      </c>
      <c r="E1420" s="236" t="s">
        <v>19</v>
      </c>
      <c r="F1420" s="237" t="s">
        <v>1342</v>
      </c>
      <c r="G1420" s="234"/>
      <c r="H1420" s="236" t="s">
        <v>19</v>
      </c>
      <c r="I1420" s="238"/>
      <c r="J1420" s="234"/>
      <c r="K1420" s="234"/>
      <c r="L1420" s="239"/>
      <c r="M1420" s="240"/>
      <c r="N1420" s="241"/>
      <c r="O1420" s="241"/>
      <c r="P1420" s="241"/>
      <c r="Q1420" s="241"/>
      <c r="R1420" s="241"/>
      <c r="S1420" s="241"/>
      <c r="T1420" s="242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43" t="s">
        <v>198</v>
      </c>
      <c r="AU1420" s="243" t="s">
        <v>82</v>
      </c>
      <c r="AV1420" s="13" t="s">
        <v>80</v>
      </c>
      <c r="AW1420" s="13" t="s">
        <v>35</v>
      </c>
      <c r="AX1420" s="13" t="s">
        <v>73</v>
      </c>
      <c r="AY1420" s="243" t="s">
        <v>188</v>
      </c>
    </row>
    <row r="1421" s="13" customFormat="1">
      <c r="A1421" s="13"/>
      <c r="B1421" s="233"/>
      <c r="C1421" s="234"/>
      <c r="D1421" s="235" t="s">
        <v>198</v>
      </c>
      <c r="E1421" s="236" t="s">
        <v>19</v>
      </c>
      <c r="F1421" s="237" t="s">
        <v>1400</v>
      </c>
      <c r="G1421" s="234"/>
      <c r="H1421" s="236" t="s">
        <v>19</v>
      </c>
      <c r="I1421" s="238"/>
      <c r="J1421" s="234"/>
      <c r="K1421" s="234"/>
      <c r="L1421" s="239"/>
      <c r="M1421" s="240"/>
      <c r="N1421" s="241"/>
      <c r="O1421" s="241"/>
      <c r="P1421" s="241"/>
      <c r="Q1421" s="241"/>
      <c r="R1421" s="241"/>
      <c r="S1421" s="241"/>
      <c r="T1421" s="242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T1421" s="243" t="s">
        <v>198</v>
      </c>
      <c r="AU1421" s="243" t="s">
        <v>82</v>
      </c>
      <c r="AV1421" s="13" t="s">
        <v>80</v>
      </c>
      <c r="AW1421" s="13" t="s">
        <v>35</v>
      </c>
      <c r="AX1421" s="13" t="s">
        <v>73</v>
      </c>
      <c r="AY1421" s="243" t="s">
        <v>188</v>
      </c>
    </row>
    <row r="1422" s="13" customFormat="1">
      <c r="A1422" s="13"/>
      <c r="B1422" s="233"/>
      <c r="C1422" s="234"/>
      <c r="D1422" s="235" t="s">
        <v>198</v>
      </c>
      <c r="E1422" s="236" t="s">
        <v>19</v>
      </c>
      <c r="F1422" s="237" t="s">
        <v>1401</v>
      </c>
      <c r="G1422" s="234"/>
      <c r="H1422" s="236" t="s">
        <v>19</v>
      </c>
      <c r="I1422" s="238"/>
      <c r="J1422" s="234"/>
      <c r="K1422" s="234"/>
      <c r="L1422" s="239"/>
      <c r="M1422" s="240"/>
      <c r="N1422" s="241"/>
      <c r="O1422" s="241"/>
      <c r="P1422" s="241"/>
      <c r="Q1422" s="241"/>
      <c r="R1422" s="241"/>
      <c r="S1422" s="241"/>
      <c r="T1422" s="242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43" t="s">
        <v>198</v>
      </c>
      <c r="AU1422" s="243" t="s">
        <v>82</v>
      </c>
      <c r="AV1422" s="13" t="s">
        <v>80</v>
      </c>
      <c r="AW1422" s="13" t="s">
        <v>35</v>
      </c>
      <c r="AX1422" s="13" t="s">
        <v>73</v>
      </c>
      <c r="AY1422" s="243" t="s">
        <v>188</v>
      </c>
    </row>
    <row r="1423" s="14" customFormat="1">
      <c r="A1423" s="14"/>
      <c r="B1423" s="244"/>
      <c r="C1423" s="245"/>
      <c r="D1423" s="235" t="s">
        <v>198</v>
      </c>
      <c r="E1423" s="246" t="s">
        <v>19</v>
      </c>
      <c r="F1423" s="247" t="s">
        <v>1412</v>
      </c>
      <c r="G1423" s="245"/>
      <c r="H1423" s="248">
        <v>0.38200000000000001</v>
      </c>
      <c r="I1423" s="249"/>
      <c r="J1423" s="245"/>
      <c r="K1423" s="245"/>
      <c r="L1423" s="250"/>
      <c r="M1423" s="251"/>
      <c r="N1423" s="252"/>
      <c r="O1423" s="252"/>
      <c r="P1423" s="252"/>
      <c r="Q1423" s="252"/>
      <c r="R1423" s="252"/>
      <c r="S1423" s="252"/>
      <c r="T1423" s="253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54" t="s">
        <v>198</v>
      </c>
      <c r="AU1423" s="254" t="s">
        <v>82</v>
      </c>
      <c r="AV1423" s="14" t="s">
        <v>82</v>
      </c>
      <c r="AW1423" s="14" t="s">
        <v>35</v>
      </c>
      <c r="AX1423" s="14" t="s">
        <v>73</v>
      </c>
      <c r="AY1423" s="254" t="s">
        <v>188</v>
      </c>
    </row>
    <row r="1424" s="15" customFormat="1">
      <c r="A1424" s="15"/>
      <c r="B1424" s="255"/>
      <c r="C1424" s="256"/>
      <c r="D1424" s="235" t="s">
        <v>198</v>
      </c>
      <c r="E1424" s="257" t="s">
        <v>19</v>
      </c>
      <c r="F1424" s="258" t="s">
        <v>229</v>
      </c>
      <c r="G1424" s="256"/>
      <c r="H1424" s="259">
        <v>0.38200000000000001</v>
      </c>
      <c r="I1424" s="260"/>
      <c r="J1424" s="256"/>
      <c r="K1424" s="256"/>
      <c r="L1424" s="261"/>
      <c r="M1424" s="262"/>
      <c r="N1424" s="263"/>
      <c r="O1424" s="263"/>
      <c r="P1424" s="263"/>
      <c r="Q1424" s="263"/>
      <c r="R1424" s="263"/>
      <c r="S1424" s="263"/>
      <c r="T1424" s="264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T1424" s="265" t="s">
        <v>198</v>
      </c>
      <c r="AU1424" s="265" t="s">
        <v>82</v>
      </c>
      <c r="AV1424" s="15" t="s">
        <v>135</v>
      </c>
      <c r="AW1424" s="15" t="s">
        <v>35</v>
      </c>
      <c r="AX1424" s="15" t="s">
        <v>80</v>
      </c>
      <c r="AY1424" s="265" t="s">
        <v>188</v>
      </c>
    </row>
    <row r="1425" s="2" customFormat="1" ht="16.5" customHeight="1">
      <c r="A1425" s="40"/>
      <c r="B1425" s="41"/>
      <c r="C1425" s="272" t="s">
        <v>2103</v>
      </c>
      <c r="D1425" s="272" t="s">
        <v>522</v>
      </c>
      <c r="E1425" s="273" t="s">
        <v>1414</v>
      </c>
      <c r="F1425" s="274" t="s">
        <v>1415</v>
      </c>
      <c r="G1425" s="275" t="s">
        <v>345</v>
      </c>
      <c r="H1425" s="276">
        <v>0.119</v>
      </c>
      <c r="I1425" s="277"/>
      <c r="J1425" s="278">
        <f>ROUND(I1425*H1425,2)</f>
        <v>0</v>
      </c>
      <c r="K1425" s="274" t="s">
        <v>452</v>
      </c>
      <c r="L1425" s="279"/>
      <c r="M1425" s="280" t="s">
        <v>19</v>
      </c>
      <c r="N1425" s="281" t="s">
        <v>44</v>
      </c>
      <c r="O1425" s="86"/>
      <c r="P1425" s="224">
        <f>O1425*H1425</f>
        <v>0</v>
      </c>
      <c r="Q1425" s="224">
        <v>1</v>
      </c>
      <c r="R1425" s="224">
        <f>Q1425*H1425</f>
        <v>0.119</v>
      </c>
      <c r="S1425" s="224">
        <v>0</v>
      </c>
      <c r="T1425" s="225">
        <f>S1425*H1425</f>
        <v>0</v>
      </c>
      <c r="U1425" s="40"/>
      <c r="V1425" s="40"/>
      <c r="W1425" s="40"/>
      <c r="X1425" s="40"/>
      <c r="Y1425" s="40"/>
      <c r="Z1425" s="40"/>
      <c r="AA1425" s="40"/>
      <c r="AB1425" s="40"/>
      <c r="AC1425" s="40"/>
      <c r="AD1425" s="40"/>
      <c r="AE1425" s="40"/>
      <c r="AR1425" s="226" t="s">
        <v>630</v>
      </c>
      <c r="AT1425" s="226" t="s">
        <v>522</v>
      </c>
      <c r="AU1425" s="226" t="s">
        <v>82</v>
      </c>
      <c r="AY1425" s="19" t="s">
        <v>188</v>
      </c>
      <c r="BE1425" s="227">
        <f>IF(N1425="základní",J1425,0)</f>
        <v>0</v>
      </c>
      <c r="BF1425" s="227">
        <f>IF(N1425="snížená",J1425,0)</f>
        <v>0</v>
      </c>
      <c r="BG1425" s="227">
        <f>IF(N1425="zákl. přenesená",J1425,0)</f>
        <v>0</v>
      </c>
      <c r="BH1425" s="227">
        <f>IF(N1425="sníž. přenesená",J1425,0)</f>
        <v>0</v>
      </c>
      <c r="BI1425" s="227">
        <f>IF(N1425="nulová",J1425,0)</f>
        <v>0</v>
      </c>
      <c r="BJ1425" s="19" t="s">
        <v>80</v>
      </c>
      <c r="BK1425" s="227">
        <f>ROUND(I1425*H1425,2)</f>
        <v>0</v>
      </c>
      <c r="BL1425" s="19" t="s">
        <v>342</v>
      </c>
      <c r="BM1425" s="226" t="s">
        <v>2104</v>
      </c>
    </row>
    <row r="1426" s="13" customFormat="1">
      <c r="A1426" s="13"/>
      <c r="B1426" s="233"/>
      <c r="C1426" s="234"/>
      <c r="D1426" s="235" t="s">
        <v>198</v>
      </c>
      <c r="E1426" s="236" t="s">
        <v>19</v>
      </c>
      <c r="F1426" s="237" t="s">
        <v>1342</v>
      </c>
      <c r="G1426" s="234"/>
      <c r="H1426" s="236" t="s">
        <v>19</v>
      </c>
      <c r="I1426" s="238"/>
      <c r="J1426" s="234"/>
      <c r="K1426" s="234"/>
      <c r="L1426" s="239"/>
      <c r="M1426" s="240"/>
      <c r="N1426" s="241"/>
      <c r="O1426" s="241"/>
      <c r="P1426" s="241"/>
      <c r="Q1426" s="241"/>
      <c r="R1426" s="241"/>
      <c r="S1426" s="241"/>
      <c r="T1426" s="242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43" t="s">
        <v>198</v>
      </c>
      <c r="AU1426" s="243" t="s">
        <v>82</v>
      </c>
      <c r="AV1426" s="13" t="s">
        <v>80</v>
      </c>
      <c r="AW1426" s="13" t="s">
        <v>35</v>
      </c>
      <c r="AX1426" s="13" t="s">
        <v>73</v>
      </c>
      <c r="AY1426" s="243" t="s">
        <v>188</v>
      </c>
    </row>
    <row r="1427" s="13" customFormat="1">
      <c r="A1427" s="13"/>
      <c r="B1427" s="233"/>
      <c r="C1427" s="234"/>
      <c r="D1427" s="235" t="s">
        <v>198</v>
      </c>
      <c r="E1427" s="236" t="s">
        <v>19</v>
      </c>
      <c r="F1427" s="237" t="s">
        <v>1400</v>
      </c>
      <c r="G1427" s="234"/>
      <c r="H1427" s="236" t="s">
        <v>19</v>
      </c>
      <c r="I1427" s="238"/>
      <c r="J1427" s="234"/>
      <c r="K1427" s="234"/>
      <c r="L1427" s="239"/>
      <c r="M1427" s="240"/>
      <c r="N1427" s="241"/>
      <c r="O1427" s="241"/>
      <c r="P1427" s="241"/>
      <c r="Q1427" s="241"/>
      <c r="R1427" s="241"/>
      <c r="S1427" s="241"/>
      <c r="T1427" s="242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43" t="s">
        <v>198</v>
      </c>
      <c r="AU1427" s="243" t="s">
        <v>82</v>
      </c>
      <c r="AV1427" s="13" t="s">
        <v>80</v>
      </c>
      <c r="AW1427" s="13" t="s">
        <v>35</v>
      </c>
      <c r="AX1427" s="13" t="s">
        <v>73</v>
      </c>
      <c r="AY1427" s="243" t="s">
        <v>188</v>
      </c>
    </row>
    <row r="1428" s="13" customFormat="1">
      <c r="A1428" s="13"/>
      <c r="B1428" s="233"/>
      <c r="C1428" s="234"/>
      <c r="D1428" s="235" t="s">
        <v>198</v>
      </c>
      <c r="E1428" s="236" t="s">
        <v>19</v>
      </c>
      <c r="F1428" s="237" t="s">
        <v>1403</v>
      </c>
      <c r="G1428" s="234"/>
      <c r="H1428" s="236" t="s">
        <v>19</v>
      </c>
      <c r="I1428" s="238"/>
      <c r="J1428" s="234"/>
      <c r="K1428" s="234"/>
      <c r="L1428" s="239"/>
      <c r="M1428" s="240"/>
      <c r="N1428" s="241"/>
      <c r="O1428" s="241"/>
      <c r="P1428" s="241"/>
      <c r="Q1428" s="241"/>
      <c r="R1428" s="241"/>
      <c r="S1428" s="241"/>
      <c r="T1428" s="242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43" t="s">
        <v>198</v>
      </c>
      <c r="AU1428" s="243" t="s">
        <v>82</v>
      </c>
      <c r="AV1428" s="13" t="s">
        <v>80</v>
      </c>
      <c r="AW1428" s="13" t="s">
        <v>35</v>
      </c>
      <c r="AX1428" s="13" t="s">
        <v>73</v>
      </c>
      <c r="AY1428" s="243" t="s">
        <v>188</v>
      </c>
    </row>
    <row r="1429" s="14" customFormat="1">
      <c r="A1429" s="14"/>
      <c r="B1429" s="244"/>
      <c r="C1429" s="245"/>
      <c r="D1429" s="235" t="s">
        <v>198</v>
      </c>
      <c r="E1429" s="246" t="s">
        <v>19</v>
      </c>
      <c r="F1429" s="247" t="s">
        <v>1417</v>
      </c>
      <c r="G1429" s="245"/>
      <c r="H1429" s="248">
        <v>0.119</v>
      </c>
      <c r="I1429" s="249"/>
      <c r="J1429" s="245"/>
      <c r="K1429" s="245"/>
      <c r="L1429" s="250"/>
      <c r="M1429" s="251"/>
      <c r="N1429" s="252"/>
      <c r="O1429" s="252"/>
      <c r="P1429" s="252"/>
      <c r="Q1429" s="252"/>
      <c r="R1429" s="252"/>
      <c r="S1429" s="252"/>
      <c r="T1429" s="253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54" t="s">
        <v>198</v>
      </c>
      <c r="AU1429" s="254" t="s">
        <v>82</v>
      </c>
      <c r="AV1429" s="14" t="s">
        <v>82</v>
      </c>
      <c r="AW1429" s="14" t="s">
        <v>35</v>
      </c>
      <c r="AX1429" s="14" t="s">
        <v>73</v>
      </c>
      <c r="AY1429" s="254" t="s">
        <v>188</v>
      </c>
    </row>
    <row r="1430" s="15" customFormat="1">
      <c r="A1430" s="15"/>
      <c r="B1430" s="255"/>
      <c r="C1430" s="256"/>
      <c r="D1430" s="235" t="s">
        <v>198</v>
      </c>
      <c r="E1430" s="257" t="s">
        <v>19</v>
      </c>
      <c r="F1430" s="258" t="s">
        <v>229</v>
      </c>
      <c r="G1430" s="256"/>
      <c r="H1430" s="259">
        <v>0.119</v>
      </c>
      <c r="I1430" s="260"/>
      <c r="J1430" s="256"/>
      <c r="K1430" s="256"/>
      <c r="L1430" s="261"/>
      <c r="M1430" s="262"/>
      <c r="N1430" s="263"/>
      <c r="O1430" s="263"/>
      <c r="P1430" s="263"/>
      <c r="Q1430" s="263"/>
      <c r="R1430" s="263"/>
      <c r="S1430" s="263"/>
      <c r="T1430" s="264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T1430" s="265" t="s">
        <v>198</v>
      </c>
      <c r="AU1430" s="265" t="s">
        <v>82</v>
      </c>
      <c r="AV1430" s="15" t="s">
        <v>135</v>
      </c>
      <c r="AW1430" s="15" t="s">
        <v>35</v>
      </c>
      <c r="AX1430" s="15" t="s">
        <v>80</v>
      </c>
      <c r="AY1430" s="265" t="s">
        <v>188</v>
      </c>
    </row>
    <row r="1431" s="2" customFormat="1" ht="16.5" customHeight="1">
      <c r="A1431" s="40"/>
      <c r="B1431" s="41"/>
      <c r="C1431" s="272" t="s">
        <v>2105</v>
      </c>
      <c r="D1431" s="272" t="s">
        <v>522</v>
      </c>
      <c r="E1431" s="273" t="s">
        <v>1419</v>
      </c>
      <c r="F1431" s="274" t="s">
        <v>1420</v>
      </c>
      <c r="G1431" s="275" t="s">
        <v>345</v>
      </c>
      <c r="H1431" s="276">
        <v>0.125</v>
      </c>
      <c r="I1431" s="277"/>
      <c r="J1431" s="278">
        <f>ROUND(I1431*H1431,2)</f>
        <v>0</v>
      </c>
      <c r="K1431" s="274" t="s">
        <v>194</v>
      </c>
      <c r="L1431" s="279"/>
      <c r="M1431" s="280" t="s">
        <v>19</v>
      </c>
      <c r="N1431" s="281" t="s">
        <v>44</v>
      </c>
      <c r="O1431" s="86"/>
      <c r="P1431" s="224">
        <f>O1431*H1431</f>
        <v>0</v>
      </c>
      <c r="Q1431" s="224">
        <v>1</v>
      </c>
      <c r="R1431" s="224">
        <f>Q1431*H1431</f>
        <v>0.125</v>
      </c>
      <c r="S1431" s="224">
        <v>0</v>
      </c>
      <c r="T1431" s="225">
        <f>S1431*H1431</f>
        <v>0</v>
      </c>
      <c r="U1431" s="40"/>
      <c r="V1431" s="40"/>
      <c r="W1431" s="40"/>
      <c r="X1431" s="40"/>
      <c r="Y1431" s="40"/>
      <c r="Z1431" s="40"/>
      <c r="AA1431" s="40"/>
      <c r="AB1431" s="40"/>
      <c r="AC1431" s="40"/>
      <c r="AD1431" s="40"/>
      <c r="AE1431" s="40"/>
      <c r="AR1431" s="226" t="s">
        <v>630</v>
      </c>
      <c r="AT1431" s="226" t="s">
        <v>522</v>
      </c>
      <c r="AU1431" s="226" t="s">
        <v>82</v>
      </c>
      <c r="AY1431" s="19" t="s">
        <v>188</v>
      </c>
      <c r="BE1431" s="227">
        <f>IF(N1431="základní",J1431,0)</f>
        <v>0</v>
      </c>
      <c r="BF1431" s="227">
        <f>IF(N1431="snížená",J1431,0)</f>
        <v>0</v>
      </c>
      <c r="BG1431" s="227">
        <f>IF(N1431="zákl. přenesená",J1431,0)</f>
        <v>0</v>
      </c>
      <c r="BH1431" s="227">
        <f>IF(N1431="sníž. přenesená",J1431,0)</f>
        <v>0</v>
      </c>
      <c r="BI1431" s="227">
        <f>IF(N1431="nulová",J1431,0)</f>
        <v>0</v>
      </c>
      <c r="BJ1431" s="19" t="s">
        <v>80</v>
      </c>
      <c r="BK1431" s="227">
        <f>ROUND(I1431*H1431,2)</f>
        <v>0</v>
      </c>
      <c r="BL1431" s="19" t="s">
        <v>342</v>
      </c>
      <c r="BM1431" s="226" t="s">
        <v>2106</v>
      </c>
    </row>
    <row r="1432" s="13" customFormat="1">
      <c r="A1432" s="13"/>
      <c r="B1432" s="233"/>
      <c r="C1432" s="234"/>
      <c r="D1432" s="235" t="s">
        <v>198</v>
      </c>
      <c r="E1432" s="236" t="s">
        <v>19</v>
      </c>
      <c r="F1432" s="237" t="s">
        <v>1342</v>
      </c>
      <c r="G1432" s="234"/>
      <c r="H1432" s="236" t="s">
        <v>19</v>
      </c>
      <c r="I1432" s="238"/>
      <c r="J1432" s="234"/>
      <c r="K1432" s="234"/>
      <c r="L1432" s="239"/>
      <c r="M1432" s="240"/>
      <c r="N1432" s="241"/>
      <c r="O1432" s="241"/>
      <c r="P1432" s="241"/>
      <c r="Q1432" s="241"/>
      <c r="R1432" s="241"/>
      <c r="S1432" s="241"/>
      <c r="T1432" s="242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43" t="s">
        <v>198</v>
      </c>
      <c r="AU1432" s="243" t="s">
        <v>82</v>
      </c>
      <c r="AV1432" s="13" t="s">
        <v>80</v>
      </c>
      <c r="AW1432" s="13" t="s">
        <v>35</v>
      </c>
      <c r="AX1432" s="13" t="s">
        <v>73</v>
      </c>
      <c r="AY1432" s="243" t="s">
        <v>188</v>
      </c>
    </row>
    <row r="1433" s="13" customFormat="1">
      <c r="A1433" s="13"/>
      <c r="B1433" s="233"/>
      <c r="C1433" s="234"/>
      <c r="D1433" s="235" t="s">
        <v>198</v>
      </c>
      <c r="E1433" s="236" t="s">
        <v>19</v>
      </c>
      <c r="F1433" s="237" t="s">
        <v>1405</v>
      </c>
      <c r="G1433" s="234"/>
      <c r="H1433" s="236" t="s">
        <v>19</v>
      </c>
      <c r="I1433" s="238"/>
      <c r="J1433" s="234"/>
      <c r="K1433" s="234"/>
      <c r="L1433" s="239"/>
      <c r="M1433" s="240"/>
      <c r="N1433" s="241"/>
      <c r="O1433" s="241"/>
      <c r="P1433" s="241"/>
      <c r="Q1433" s="241"/>
      <c r="R1433" s="241"/>
      <c r="S1433" s="241"/>
      <c r="T1433" s="242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T1433" s="243" t="s">
        <v>198</v>
      </c>
      <c r="AU1433" s="243" t="s">
        <v>82</v>
      </c>
      <c r="AV1433" s="13" t="s">
        <v>80</v>
      </c>
      <c r="AW1433" s="13" t="s">
        <v>35</v>
      </c>
      <c r="AX1433" s="13" t="s">
        <v>73</v>
      </c>
      <c r="AY1433" s="243" t="s">
        <v>188</v>
      </c>
    </row>
    <row r="1434" s="13" customFormat="1">
      <c r="A1434" s="13"/>
      <c r="B1434" s="233"/>
      <c r="C1434" s="234"/>
      <c r="D1434" s="235" t="s">
        <v>198</v>
      </c>
      <c r="E1434" s="236" t="s">
        <v>19</v>
      </c>
      <c r="F1434" s="237" t="s">
        <v>1406</v>
      </c>
      <c r="G1434" s="234"/>
      <c r="H1434" s="236" t="s">
        <v>19</v>
      </c>
      <c r="I1434" s="238"/>
      <c r="J1434" s="234"/>
      <c r="K1434" s="234"/>
      <c r="L1434" s="239"/>
      <c r="M1434" s="240"/>
      <c r="N1434" s="241"/>
      <c r="O1434" s="241"/>
      <c r="P1434" s="241"/>
      <c r="Q1434" s="241"/>
      <c r="R1434" s="241"/>
      <c r="S1434" s="241"/>
      <c r="T1434" s="242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43" t="s">
        <v>198</v>
      </c>
      <c r="AU1434" s="243" t="s">
        <v>82</v>
      </c>
      <c r="AV1434" s="13" t="s">
        <v>80</v>
      </c>
      <c r="AW1434" s="13" t="s">
        <v>35</v>
      </c>
      <c r="AX1434" s="13" t="s">
        <v>73</v>
      </c>
      <c r="AY1434" s="243" t="s">
        <v>188</v>
      </c>
    </row>
    <row r="1435" s="14" customFormat="1">
      <c r="A1435" s="14"/>
      <c r="B1435" s="244"/>
      <c r="C1435" s="245"/>
      <c r="D1435" s="235" t="s">
        <v>198</v>
      </c>
      <c r="E1435" s="246" t="s">
        <v>19</v>
      </c>
      <c r="F1435" s="247" t="s">
        <v>1422</v>
      </c>
      <c r="G1435" s="245"/>
      <c r="H1435" s="248">
        <v>0.125</v>
      </c>
      <c r="I1435" s="249"/>
      <c r="J1435" s="245"/>
      <c r="K1435" s="245"/>
      <c r="L1435" s="250"/>
      <c r="M1435" s="251"/>
      <c r="N1435" s="252"/>
      <c r="O1435" s="252"/>
      <c r="P1435" s="252"/>
      <c r="Q1435" s="252"/>
      <c r="R1435" s="252"/>
      <c r="S1435" s="252"/>
      <c r="T1435" s="253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T1435" s="254" t="s">
        <v>198</v>
      </c>
      <c r="AU1435" s="254" t="s">
        <v>82</v>
      </c>
      <c r="AV1435" s="14" t="s">
        <v>82</v>
      </c>
      <c r="AW1435" s="14" t="s">
        <v>35</v>
      </c>
      <c r="AX1435" s="14" t="s">
        <v>73</v>
      </c>
      <c r="AY1435" s="254" t="s">
        <v>188</v>
      </c>
    </row>
    <row r="1436" s="15" customFormat="1">
      <c r="A1436" s="15"/>
      <c r="B1436" s="255"/>
      <c r="C1436" s="256"/>
      <c r="D1436" s="235" t="s">
        <v>198</v>
      </c>
      <c r="E1436" s="257" t="s">
        <v>19</v>
      </c>
      <c r="F1436" s="258" t="s">
        <v>229</v>
      </c>
      <c r="G1436" s="256"/>
      <c r="H1436" s="259">
        <v>0.125</v>
      </c>
      <c r="I1436" s="260"/>
      <c r="J1436" s="256"/>
      <c r="K1436" s="256"/>
      <c r="L1436" s="261"/>
      <c r="M1436" s="262"/>
      <c r="N1436" s="263"/>
      <c r="O1436" s="263"/>
      <c r="P1436" s="263"/>
      <c r="Q1436" s="263"/>
      <c r="R1436" s="263"/>
      <c r="S1436" s="263"/>
      <c r="T1436" s="264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T1436" s="265" t="s">
        <v>198</v>
      </c>
      <c r="AU1436" s="265" t="s">
        <v>82</v>
      </c>
      <c r="AV1436" s="15" t="s">
        <v>135</v>
      </c>
      <c r="AW1436" s="15" t="s">
        <v>35</v>
      </c>
      <c r="AX1436" s="15" t="s">
        <v>80</v>
      </c>
      <c r="AY1436" s="265" t="s">
        <v>188</v>
      </c>
    </row>
    <row r="1437" s="2" customFormat="1" ht="16.5" customHeight="1">
      <c r="A1437" s="40"/>
      <c r="B1437" s="41"/>
      <c r="C1437" s="215" t="s">
        <v>2107</v>
      </c>
      <c r="D1437" s="215" t="s">
        <v>190</v>
      </c>
      <c r="E1437" s="216" t="s">
        <v>1424</v>
      </c>
      <c r="F1437" s="217" t="s">
        <v>1425</v>
      </c>
      <c r="G1437" s="218" t="s">
        <v>1397</v>
      </c>
      <c r="H1437" s="219">
        <v>592.66099999999994</v>
      </c>
      <c r="I1437" s="220"/>
      <c r="J1437" s="221">
        <f>ROUND(I1437*H1437,2)</f>
        <v>0</v>
      </c>
      <c r="K1437" s="217" t="s">
        <v>194</v>
      </c>
      <c r="L1437" s="46"/>
      <c r="M1437" s="222" t="s">
        <v>19</v>
      </c>
      <c r="N1437" s="223" t="s">
        <v>44</v>
      </c>
      <c r="O1437" s="86"/>
      <c r="P1437" s="224">
        <f>O1437*H1437</f>
        <v>0</v>
      </c>
      <c r="Q1437" s="224">
        <v>6.0000000000000002E-05</v>
      </c>
      <c r="R1437" s="224">
        <f>Q1437*H1437</f>
        <v>0.03555966</v>
      </c>
      <c r="S1437" s="224">
        <v>0</v>
      </c>
      <c r="T1437" s="225">
        <f>S1437*H1437</f>
        <v>0</v>
      </c>
      <c r="U1437" s="40"/>
      <c r="V1437" s="40"/>
      <c r="W1437" s="40"/>
      <c r="X1437" s="40"/>
      <c r="Y1437" s="40"/>
      <c r="Z1437" s="40"/>
      <c r="AA1437" s="40"/>
      <c r="AB1437" s="40"/>
      <c r="AC1437" s="40"/>
      <c r="AD1437" s="40"/>
      <c r="AE1437" s="40"/>
      <c r="AR1437" s="226" t="s">
        <v>342</v>
      </c>
      <c r="AT1437" s="226" t="s">
        <v>190</v>
      </c>
      <c r="AU1437" s="226" t="s">
        <v>82</v>
      </c>
      <c r="AY1437" s="19" t="s">
        <v>188</v>
      </c>
      <c r="BE1437" s="227">
        <f>IF(N1437="základní",J1437,0)</f>
        <v>0</v>
      </c>
      <c r="BF1437" s="227">
        <f>IF(N1437="snížená",J1437,0)</f>
        <v>0</v>
      </c>
      <c r="BG1437" s="227">
        <f>IF(N1437="zákl. přenesená",J1437,0)</f>
        <v>0</v>
      </c>
      <c r="BH1437" s="227">
        <f>IF(N1437="sníž. přenesená",J1437,0)</f>
        <v>0</v>
      </c>
      <c r="BI1437" s="227">
        <f>IF(N1437="nulová",J1437,0)</f>
        <v>0</v>
      </c>
      <c r="BJ1437" s="19" t="s">
        <v>80</v>
      </c>
      <c r="BK1437" s="227">
        <f>ROUND(I1437*H1437,2)</f>
        <v>0</v>
      </c>
      <c r="BL1437" s="19" t="s">
        <v>342</v>
      </c>
      <c r="BM1437" s="226" t="s">
        <v>2108</v>
      </c>
    </row>
    <row r="1438" s="2" customFormat="1">
      <c r="A1438" s="40"/>
      <c r="B1438" s="41"/>
      <c r="C1438" s="42"/>
      <c r="D1438" s="228" t="s">
        <v>196</v>
      </c>
      <c r="E1438" s="42"/>
      <c r="F1438" s="229" t="s">
        <v>1427</v>
      </c>
      <c r="G1438" s="42"/>
      <c r="H1438" s="42"/>
      <c r="I1438" s="230"/>
      <c r="J1438" s="42"/>
      <c r="K1438" s="42"/>
      <c r="L1438" s="46"/>
      <c r="M1438" s="231"/>
      <c r="N1438" s="232"/>
      <c r="O1438" s="86"/>
      <c r="P1438" s="86"/>
      <c r="Q1438" s="86"/>
      <c r="R1438" s="86"/>
      <c r="S1438" s="86"/>
      <c r="T1438" s="87"/>
      <c r="U1438" s="40"/>
      <c r="V1438" s="40"/>
      <c r="W1438" s="40"/>
      <c r="X1438" s="40"/>
      <c r="Y1438" s="40"/>
      <c r="Z1438" s="40"/>
      <c r="AA1438" s="40"/>
      <c r="AB1438" s="40"/>
      <c r="AC1438" s="40"/>
      <c r="AD1438" s="40"/>
      <c r="AE1438" s="40"/>
      <c r="AT1438" s="19" t="s">
        <v>196</v>
      </c>
      <c r="AU1438" s="19" t="s">
        <v>82</v>
      </c>
    </row>
    <row r="1439" s="13" customFormat="1">
      <c r="A1439" s="13"/>
      <c r="B1439" s="233"/>
      <c r="C1439" s="234"/>
      <c r="D1439" s="235" t="s">
        <v>198</v>
      </c>
      <c r="E1439" s="236" t="s">
        <v>19</v>
      </c>
      <c r="F1439" s="237" t="s">
        <v>1342</v>
      </c>
      <c r="G1439" s="234"/>
      <c r="H1439" s="236" t="s">
        <v>19</v>
      </c>
      <c r="I1439" s="238"/>
      <c r="J1439" s="234"/>
      <c r="K1439" s="234"/>
      <c r="L1439" s="239"/>
      <c r="M1439" s="240"/>
      <c r="N1439" s="241"/>
      <c r="O1439" s="241"/>
      <c r="P1439" s="241"/>
      <c r="Q1439" s="241"/>
      <c r="R1439" s="241"/>
      <c r="S1439" s="241"/>
      <c r="T1439" s="242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T1439" s="243" t="s">
        <v>198</v>
      </c>
      <c r="AU1439" s="243" t="s">
        <v>82</v>
      </c>
      <c r="AV1439" s="13" t="s">
        <v>80</v>
      </c>
      <c r="AW1439" s="13" t="s">
        <v>35</v>
      </c>
      <c r="AX1439" s="13" t="s">
        <v>73</v>
      </c>
      <c r="AY1439" s="243" t="s">
        <v>188</v>
      </c>
    </row>
    <row r="1440" s="13" customFormat="1">
      <c r="A1440" s="13"/>
      <c r="B1440" s="233"/>
      <c r="C1440" s="234"/>
      <c r="D1440" s="235" t="s">
        <v>198</v>
      </c>
      <c r="E1440" s="236" t="s">
        <v>19</v>
      </c>
      <c r="F1440" s="237" t="s">
        <v>1400</v>
      </c>
      <c r="G1440" s="234"/>
      <c r="H1440" s="236" t="s">
        <v>19</v>
      </c>
      <c r="I1440" s="238"/>
      <c r="J1440" s="234"/>
      <c r="K1440" s="234"/>
      <c r="L1440" s="239"/>
      <c r="M1440" s="240"/>
      <c r="N1440" s="241"/>
      <c r="O1440" s="241"/>
      <c r="P1440" s="241"/>
      <c r="Q1440" s="241"/>
      <c r="R1440" s="241"/>
      <c r="S1440" s="241"/>
      <c r="T1440" s="242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43" t="s">
        <v>198</v>
      </c>
      <c r="AU1440" s="243" t="s">
        <v>82</v>
      </c>
      <c r="AV1440" s="13" t="s">
        <v>80</v>
      </c>
      <c r="AW1440" s="13" t="s">
        <v>35</v>
      </c>
      <c r="AX1440" s="13" t="s">
        <v>73</v>
      </c>
      <c r="AY1440" s="243" t="s">
        <v>188</v>
      </c>
    </row>
    <row r="1441" s="13" customFormat="1">
      <c r="A1441" s="13"/>
      <c r="B1441" s="233"/>
      <c r="C1441" s="234"/>
      <c r="D1441" s="235" t="s">
        <v>198</v>
      </c>
      <c r="E1441" s="236" t="s">
        <v>19</v>
      </c>
      <c r="F1441" s="237" t="s">
        <v>1428</v>
      </c>
      <c r="G1441" s="234"/>
      <c r="H1441" s="236" t="s">
        <v>19</v>
      </c>
      <c r="I1441" s="238"/>
      <c r="J1441" s="234"/>
      <c r="K1441" s="234"/>
      <c r="L1441" s="239"/>
      <c r="M1441" s="240"/>
      <c r="N1441" s="241"/>
      <c r="O1441" s="241"/>
      <c r="P1441" s="241"/>
      <c r="Q1441" s="241"/>
      <c r="R1441" s="241"/>
      <c r="S1441" s="241"/>
      <c r="T1441" s="242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243" t="s">
        <v>198</v>
      </c>
      <c r="AU1441" s="243" t="s">
        <v>82</v>
      </c>
      <c r="AV1441" s="13" t="s">
        <v>80</v>
      </c>
      <c r="AW1441" s="13" t="s">
        <v>35</v>
      </c>
      <c r="AX1441" s="13" t="s">
        <v>73</v>
      </c>
      <c r="AY1441" s="243" t="s">
        <v>188</v>
      </c>
    </row>
    <row r="1442" s="14" customFormat="1">
      <c r="A1442" s="14"/>
      <c r="B1442" s="244"/>
      <c r="C1442" s="245"/>
      <c r="D1442" s="235" t="s">
        <v>198</v>
      </c>
      <c r="E1442" s="246" t="s">
        <v>19</v>
      </c>
      <c r="F1442" s="247" t="s">
        <v>1429</v>
      </c>
      <c r="G1442" s="245"/>
      <c r="H1442" s="248">
        <v>592.66099999999994</v>
      </c>
      <c r="I1442" s="249"/>
      <c r="J1442" s="245"/>
      <c r="K1442" s="245"/>
      <c r="L1442" s="250"/>
      <c r="M1442" s="251"/>
      <c r="N1442" s="252"/>
      <c r="O1442" s="252"/>
      <c r="P1442" s="252"/>
      <c r="Q1442" s="252"/>
      <c r="R1442" s="252"/>
      <c r="S1442" s="252"/>
      <c r="T1442" s="253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T1442" s="254" t="s">
        <v>198</v>
      </c>
      <c r="AU1442" s="254" t="s">
        <v>82</v>
      </c>
      <c r="AV1442" s="14" t="s">
        <v>82</v>
      </c>
      <c r="AW1442" s="14" t="s">
        <v>35</v>
      </c>
      <c r="AX1442" s="14" t="s">
        <v>73</v>
      </c>
      <c r="AY1442" s="254" t="s">
        <v>188</v>
      </c>
    </row>
    <row r="1443" s="15" customFormat="1">
      <c r="A1443" s="15"/>
      <c r="B1443" s="255"/>
      <c r="C1443" s="256"/>
      <c r="D1443" s="235" t="s">
        <v>198</v>
      </c>
      <c r="E1443" s="257" t="s">
        <v>19</v>
      </c>
      <c r="F1443" s="258" t="s">
        <v>229</v>
      </c>
      <c r="G1443" s="256"/>
      <c r="H1443" s="259">
        <v>592.66099999999994</v>
      </c>
      <c r="I1443" s="260"/>
      <c r="J1443" s="256"/>
      <c r="K1443" s="256"/>
      <c r="L1443" s="261"/>
      <c r="M1443" s="262"/>
      <c r="N1443" s="263"/>
      <c r="O1443" s="263"/>
      <c r="P1443" s="263"/>
      <c r="Q1443" s="263"/>
      <c r="R1443" s="263"/>
      <c r="S1443" s="263"/>
      <c r="T1443" s="264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T1443" s="265" t="s">
        <v>198</v>
      </c>
      <c r="AU1443" s="265" t="s">
        <v>82</v>
      </c>
      <c r="AV1443" s="15" t="s">
        <v>135</v>
      </c>
      <c r="AW1443" s="15" t="s">
        <v>35</v>
      </c>
      <c r="AX1443" s="15" t="s">
        <v>80</v>
      </c>
      <c r="AY1443" s="265" t="s">
        <v>188</v>
      </c>
    </row>
    <row r="1444" s="2" customFormat="1" ht="16.5" customHeight="1">
      <c r="A1444" s="40"/>
      <c r="B1444" s="41"/>
      <c r="C1444" s="272" t="s">
        <v>2109</v>
      </c>
      <c r="D1444" s="272" t="s">
        <v>522</v>
      </c>
      <c r="E1444" s="273" t="s">
        <v>1431</v>
      </c>
      <c r="F1444" s="274" t="s">
        <v>1432</v>
      </c>
      <c r="G1444" s="275" t="s">
        <v>345</v>
      </c>
      <c r="H1444" s="276">
        <v>0.59299999999999997</v>
      </c>
      <c r="I1444" s="277"/>
      <c r="J1444" s="278">
        <f>ROUND(I1444*H1444,2)</f>
        <v>0</v>
      </c>
      <c r="K1444" s="274" t="s">
        <v>194</v>
      </c>
      <c r="L1444" s="279"/>
      <c r="M1444" s="280" t="s">
        <v>19</v>
      </c>
      <c r="N1444" s="281" t="s">
        <v>44</v>
      </c>
      <c r="O1444" s="86"/>
      <c r="P1444" s="224">
        <f>O1444*H1444</f>
        <v>0</v>
      </c>
      <c r="Q1444" s="224">
        <v>1</v>
      </c>
      <c r="R1444" s="224">
        <f>Q1444*H1444</f>
        <v>0.59299999999999997</v>
      </c>
      <c r="S1444" s="224">
        <v>0</v>
      </c>
      <c r="T1444" s="225">
        <f>S1444*H1444</f>
        <v>0</v>
      </c>
      <c r="U1444" s="40"/>
      <c r="V1444" s="40"/>
      <c r="W1444" s="40"/>
      <c r="X1444" s="40"/>
      <c r="Y1444" s="40"/>
      <c r="Z1444" s="40"/>
      <c r="AA1444" s="40"/>
      <c r="AB1444" s="40"/>
      <c r="AC1444" s="40"/>
      <c r="AD1444" s="40"/>
      <c r="AE1444" s="40"/>
      <c r="AR1444" s="226" t="s">
        <v>630</v>
      </c>
      <c r="AT1444" s="226" t="s">
        <v>522</v>
      </c>
      <c r="AU1444" s="226" t="s">
        <v>82</v>
      </c>
      <c r="AY1444" s="19" t="s">
        <v>188</v>
      </c>
      <c r="BE1444" s="227">
        <f>IF(N1444="základní",J1444,0)</f>
        <v>0</v>
      </c>
      <c r="BF1444" s="227">
        <f>IF(N1444="snížená",J1444,0)</f>
        <v>0</v>
      </c>
      <c r="BG1444" s="227">
        <f>IF(N1444="zákl. přenesená",J1444,0)</f>
        <v>0</v>
      </c>
      <c r="BH1444" s="227">
        <f>IF(N1444="sníž. přenesená",J1444,0)</f>
        <v>0</v>
      </c>
      <c r="BI1444" s="227">
        <f>IF(N1444="nulová",J1444,0)</f>
        <v>0</v>
      </c>
      <c r="BJ1444" s="19" t="s">
        <v>80</v>
      </c>
      <c r="BK1444" s="227">
        <f>ROUND(I1444*H1444,2)</f>
        <v>0</v>
      </c>
      <c r="BL1444" s="19" t="s">
        <v>342</v>
      </c>
      <c r="BM1444" s="226" t="s">
        <v>2110</v>
      </c>
    </row>
    <row r="1445" s="13" customFormat="1">
      <c r="A1445" s="13"/>
      <c r="B1445" s="233"/>
      <c r="C1445" s="234"/>
      <c r="D1445" s="235" t="s">
        <v>198</v>
      </c>
      <c r="E1445" s="236" t="s">
        <v>19</v>
      </c>
      <c r="F1445" s="237" t="s">
        <v>1342</v>
      </c>
      <c r="G1445" s="234"/>
      <c r="H1445" s="236" t="s">
        <v>19</v>
      </c>
      <c r="I1445" s="238"/>
      <c r="J1445" s="234"/>
      <c r="K1445" s="234"/>
      <c r="L1445" s="239"/>
      <c r="M1445" s="240"/>
      <c r="N1445" s="241"/>
      <c r="O1445" s="241"/>
      <c r="P1445" s="241"/>
      <c r="Q1445" s="241"/>
      <c r="R1445" s="241"/>
      <c r="S1445" s="241"/>
      <c r="T1445" s="242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T1445" s="243" t="s">
        <v>198</v>
      </c>
      <c r="AU1445" s="243" t="s">
        <v>82</v>
      </c>
      <c r="AV1445" s="13" t="s">
        <v>80</v>
      </c>
      <c r="AW1445" s="13" t="s">
        <v>35</v>
      </c>
      <c r="AX1445" s="13" t="s">
        <v>73</v>
      </c>
      <c r="AY1445" s="243" t="s">
        <v>188</v>
      </c>
    </row>
    <row r="1446" s="13" customFormat="1">
      <c r="A1446" s="13"/>
      <c r="B1446" s="233"/>
      <c r="C1446" s="234"/>
      <c r="D1446" s="235" t="s">
        <v>198</v>
      </c>
      <c r="E1446" s="236" t="s">
        <v>19</v>
      </c>
      <c r="F1446" s="237" t="s">
        <v>1400</v>
      </c>
      <c r="G1446" s="234"/>
      <c r="H1446" s="236" t="s">
        <v>19</v>
      </c>
      <c r="I1446" s="238"/>
      <c r="J1446" s="234"/>
      <c r="K1446" s="234"/>
      <c r="L1446" s="239"/>
      <c r="M1446" s="240"/>
      <c r="N1446" s="241"/>
      <c r="O1446" s="241"/>
      <c r="P1446" s="241"/>
      <c r="Q1446" s="241"/>
      <c r="R1446" s="241"/>
      <c r="S1446" s="241"/>
      <c r="T1446" s="242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T1446" s="243" t="s">
        <v>198</v>
      </c>
      <c r="AU1446" s="243" t="s">
        <v>82</v>
      </c>
      <c r="AV1446" s="13" t="s">
        <v>80</v>
      </c>
      <c r="AW1446" s="13" t="s">
        <v>35</v>
      </c>
      <c r="AX1446" s="13" t="s">
        <v>73</v>
      </c>
      <c r="AY1446" s="243" t="s">
        <v>188</v>
      </c>
    </row>
    <row r="1447" s="13" customFormat="1">
      <c r="A1447" s="13"/>
      <c r="B1447" s="233"/>
      <c r="C1447" s="234"/>
      <c r="D1447" s="235" t="s">
        <v>198</v>
      </c>
      <c r="E1447" s="236" t="s">
        <v>19</v>
      </c>
      <c r="F1447" s="237" t="s">
        <v>1428</v>
      </c>
      <c r="G1447" s="234"/>
      <c r="H1447" s="236" t="s">
        <v>19</v>
      </c>
      <c r="I1447" s="238"/>
      <c r="J1447" s="234"/>
      <c r="K1447" s="234"/>
      <c r="L1447" s="239"/>
      <c r="M1447" s="240"/>
      <c r="N1447" s="241"/>
      <c r="O1447" s="241"/>
      <c r="P1447" s="241"/>
      <c r="Q1447" s="241"/>
      <c r="R1447" s="241"/>
      <c r="S1447" s="241"/>
      <c r="T1447" s="242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43" t="s">
        <v>198</v>
      </c>
      <c r="AU1447" s="243" t="s">
        <v>82</v>
      </c>
      <c r="AV1447" s="13" t="s">
        <v>80</v>
      </c>
      <c r="AW1447" s="13" t="s">
        <v>35</v>
      </c>
      <c r="AX1447" s="13" t="s">
        <v>73</v>
      </c>
      <c r="AY1447" s="243" t="s">
        <v>188</v>
      </c>
    </row>
    <row r="1448" s="14" customFormat="1">
      <c r="A1448" s="14"/>
      <c r="B1448" s="244"/>
      <c r="C1448" s="245"/>
      <c r="D1448" s="235" t="s">
        <v>198</v>
      </c>
      <c r="E1448" s="246" t="s">
        <v>19</v>
      </c>
      <c r="F1448" s="247" t="s">
        <v>1434</v>
      </c>
      <c r="G1448" s="245"/>
      <c r="H1448" s="248">
        <v>0.59299999999999997</v>
      </c>
      <c r="I1448" s="249"/>
      <c r="J1448" s="245"/>
      <c r="K1448" s="245"/>
      <c r="L1448" s="250"/>
      <c r="M1448" s="251"/>
      <c r="N1448" s="252"/>
      <c r="O1448" s="252"/>
      <c r="P1448" s="252"/>
      <c r="Q1448" s="252"/>
      <c r="R1448" s="252"/>
      <c r="S1448" s="252"/>
      <c r="T1448" s="253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T1448" s="254" t="s">
        <v>198</v>
      </c>
      <c r="AU1448" s="254" t="s">
        <v>82</v>
      </c>
      <c r="AV1448" s="14" t="s">
        <v>82</v>
      </c>
      <c r="AW1448" s="14" t="s">
        <v>35</v>
      </c>
      <c r="AX1448" s="14" t="s">
        <v>73</v>
      </c>
      <c r="AY1448" s="254" t="s">
        <v>188</v>
      </c>
    </row>
    <row r="1449" s="15" customFormat="1">
      <c r="A1449" s="15"/>
      <c r="B1449" s="255"/>
      <c r="C1449" s="256"/>
      <c r="D1449" s="235" t="s">
        <v>198</v>
      </c>
      <c r="E1449" s="257" t="s">
        <v>19</v>
      </c>
      <c r="F1449" s="258" t="s">
        <v>229</v>
      </c>
      <c r="G1449" s="256"/>
      <c r="H1449" s="259">
        <v>0.59299999999999997</v>
      </c>
      <c r="I1449" s="260"/>
      <c r="J1449" s="256"/>
      <c r="K1449" s="256"/>
      <c r="L1449" s="261"/>
      <c r="M1449" s="262"/>
      <c r="N1449" s="263"/>
      <c r="O1449" s="263"/>
      <c r="P1449" s="263"/>
      <c r="Q1449" s="263"/>
      <c r="R1449" s="263"/>
      <c r="S1449" s="263"/>
      <c r="T1449" s="264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T1449" s="265" t="s">
        <v>198</v>
      </c>
      <c r="AU1449" s="265" t="s">
        <v>82</v>
      </c>
      <c r="AV1449" s="15" t="s">
        <v>135</v>
      </c>
      <c r="AW1449" s="15" t="s">
        <v>35</v>
      </c>
      <c r="AX1449" s="15" t="s">
        <v>80</v>
      </c>
      <c r="AY1449" s="265" t="s">
        <v>188</v>
      </c>
    </row>
    <row r="1450" s="2" customFormat="1" ht="21.75" customHeight="1">
      <c r="A1450" s="40"/>
      <c r="B1450" s="41"/>
      <c r="C1450" s="215" t="s">
        <v>2111</v>
      </c>
      <c r="D1450" s="215" t="s">
        <v>190</v>
      </c>
      <c r="E1450" s="216" t="s">
        <v>1436</v>
      </c>
      <c r="F1450" s="217" t="s">
        <v>1437</v>
      </c>
      <c r="G1450" s="218" t="s">
        <v>442</v>
      </c>
      <c r="H1450" s="219">
        <v>588</v>
      </c>
      <c r="I1450" s="220"/>
      <c r="J1450" s="221">
        <f>ROUND(I1450*H1450,2)</f>
        <v>0</v>
      </c>
      <c r="K1450" s="217" t="s">
        <v>194</v>
      </c>
      <c r="L1450" s="46"/>
      <c r="M1450" s="222" t="s">
        <v>19</v>
      </c>
      <c r="N1450" s="223" t="s">
        <v>44</v>
      </c>
      <c r="O1450" s="86"/>
      <c r="P1450" s="224">
        <f>O1450*H1450</f>
        <v>0</v>
      </c>
      <c r="Q1450" s="224">
        <v>0.00036999999999999999</v>
      </c>
      <c r="R1450" s="224">
        <f>Q1450*H1450</f>
        <v>0.21756</v>
      </c>
      <c r="S1450" s="224">
        <v>0</v>
      </c>
      <c r="T1450" s="225">
        <f>S1450*H1450</f>
        <v>0</v>
      </c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R1450" s="226" t="s">
        <v>135</v>
      </c>
      <c r="AT1450" s="226" t="s">
        <v>190</v>
      </c>
      <c r="AU1450" s="226" t="s">
        <v>82</v>
      </c>
      <c r="AY1450" s="19" t="s">
        <v>188</v>
      </c>
      <c r="BE1450" s="227">
        <f>IF(N1450="základní",J1450,0)</f>
        <v>0</v>
      </c>
      <c r="BF1450" s="227">
        <f>IF(N1450="snížená",J1450,0)</f>
        <v>0</v>
      </c>
      <c r="BG1450" s="227">
        <f>IF(N1450="zákl. přenesená",J1450,0)</f>
        <v>0</v>
      </c>
      <c r="BH1450" s="227">
        <f>IF(N1450="sníž. přenesená",J1450,0)</f>
        <v>0</v>
      </c>
      <c r="BI1450" s="227">
        <f>IF(N1450="nulová",J1450,0)</f>
        <v>0</v>
      </c>
      <c r="BJ1450" s="19" t="s">
        <v>80</v>
      </c>
      <c r="BK1450" s="227">
        <f>ROUND(I1450*H1450,2)</f>
        <v>0</v>
      </c>
      <c r="BL1450" s="19" t="s">
        <v>135</v>
      </c>
      <c r="BM1450" s="226" t="s">
        <v>2112</v>
      </c>
    </row>
    <row r="1451" s="2" customFormat="1">
      <c r="A1451" s="40"/>
      <c r="B1451" s="41"/>
      <c r="C1451" s="42"/>
      <c r="D1451" s="228" t="s">
        <v>196</v>
      </c>
      <c r="E1451" s="42"/>
      <c r="F1451" s="229" t="s">
        <v>1439</v>
      </c>
      <c r="G1451" s="42"/>
      <c r="H1451" s="42"/>
      <c r="I1451" s="230"/>
      <c r="J1451" s="42"/>
      <c r="K1451" s="42"/>
      <c r="L1451" s="46"/>
      <c r="M1451" s="231"/>
      <c r="N1451" s="232"/>
      <c r="O1451" s="86"/>
      <c r="P1451" s="86"/>
      <c r="Q1451" s="86"/>
      <c r="R1451" s="86"/>
      <c r="S1451" s="86"/>
      <c r="T1451" s="87"/>
      <c r="U1451" s="40"/>
      <c r="V1451" s="40"/>
      <c r="W1451" s="40"/>
      <c r="X1451" s="40"/>
      <c r="Y1451" s="40"/>
      <c r="Z1451" s="40"/>
      <c r="AA1451" s="40"/>
      <c r="AB1451" s="40"/>
      <c r="AC1451" s="40"/>
      <c r="AD1451" s="40"/>
      <c r="AE1451" s="40"/>
      <c r="AT1451" s="19" t="s">
        <v>196</v>
      </c>
      <c r="AU1451" s="19" t="s">
        <v>82</v>
      </c>
    </row>
    <row r="1452" s="13" customFormat="1">
      <c r="A1452" s="13"/>
      <c r="B1452" s="233"/>
      <c r="C1452" s="234"/>
      <c r="D1452" s="235" t="s">
        <v>198</v>
      </c>
      <c r="E1452" s="236" t="s">
        <v>19</v>
      </c>
      <c r="F1452" s="237" t="s">
        <v>1342</v>
      </c>
      <c r="G1452" s="234"/>
      <c r="H1452" s="236" t="s">
        <v>19</v>
      </c>
      <c r="I1452" s="238"/>
      <c r="J1452" s="234"/>
      <c r="K1452" s="234"/>
      <c r="L1452" s="239"/>
      <c r="M1452" s="240"/>
      <c r="N1452" s="241"/>
      <c r="O1452" s="241"/>
      <c r="P1452" s="241"/>
      <c r="Q1452" s="241"/>
      <c r="R1452" s="241"/>
      <c r="S1452" s="241"/>
      <c r="T1452" s="242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T1452" s="243" t="s">
        <v>198</v>
      </c>
      <c r="AU1452" s="243" t="s">
        <v>82</v>
      </c>
      <c r="AV1452" s="13" t="s">
        <v>80</v>
      </c>
      <c r="AW1452" s="13" t="s">
        <v>35</v>
      </c>
      <c r="AX1452" s="13" t="s">
        <v>73</v>
      </c>
      <c r="AY1452" s="243" t="s">
        <v>188</v>
      </c>
    </row>
    <row r="1453" s="13" customFormat="1">
      <c r="A1453" s="13"/>
      <c r="B1453" s="233"/>
      <c r="C1453" s="234"/>
      <c r="D1453" s="235" t="s">
        <v>198</v>
      </c>
      <c r="E1453" s="236" t="s">
        <v>19</v>
      </c>
      <c r="F1453" s="237" t="s">
        <v>2094</v>
      </c>
      <c r="G1453" s="234"/>
      <c r="H1453" s="236" t="s">
        <v>19</v>
      </c>
      <c r="I1453" s="238"/>
      <c r="J1453" s="234"/>
      <c r="K1453" s="234"/>
      <c r="L1453" s="239"/>
      <c r="M1453" s="240"/>
      <c r="N1453" s="241"/>
      <c r="O1453" s="241"/>
      <c r="P1453" s="241"/>
      <c r="Q1453" s="241"/>
      <c r="R1453" s="241"/>
      <c r="S1453" s="241"/>
      <c r="T1453" s="242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243" t="s">
        <v>198</v>
      </c>
      <c r="AU1453" s="243" t="s">
        <v>82</v>
      </c>
      <c r="AV1453" s="13" t="s">
        <v>80</v>
      </c>
      <c r="AW1453" s="13" t="s">
        <v>35</v>
      </c>
      <c r="AX1453" s="13" t="s">
        <v>73</v>
      </c>
      <c r="AY1453" s="243" t="s">
        <v>188</v>
      </c>
    </row>
    <row r="1454" s="14" customFormat="1">
      <c r="A1454" s="14"/>
      <c r="B1454" s="244"/>
      <c r="C1454" s="245"/>
      <c r="D1454" s="235" t="s">
        <v>198</v>
      </c>
      <c r="E1454" s="246" t="s">
        <v>19</v>
      </c>
      <c r="F1454" s="247" t="s">
        <v>2113</v>
      </c>
      <c r="G1454" s="245"/>
      <c r="H1454" s="248">
        <v>6</v>
      </c>
      <c r="I1454" s="249"/>
      <c r="J1454" s="245"/>
      <c r="K1454" s="245"/>
      <c r="L1454" s="250"/>
      <c r="M1454" s="251"/>
      <c r="N1454" s="252"/>
      <c r="O1454" s="252"/>
      <c r="P1454" s="252"/>
      <c r="Q1454" s="252"/>
      <c r="R1454" s="252"/>
      <c r="S1454" s="252"/>
      <c r="T1454" s="253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54" t="s">
        <v>198</v>
      </c>
      <c r="AU1454" s="254" t="s">
        <v>82</v>
      </c>
      <c r="AV1454" s="14" t="s">
        <v>82</v>
      </c>
      <c r="AW1454" s="14" t="s">
        <v>35</v>
      </c>
      <c r="AX1454" s="14" t="s">
        <v>73</v>
      </c>
      <c r="AY1454" s="254" t="s">
        <v>188</v>
      </c>
    </row>
    <row r="1455" s="13" customFormat="1">
      <c r="A1455" s="13"/>
      <c r="B1455" s="233"/>
      <c r="C1455" s="234"/>
      <c r="D1455" s="235" t="s">
        <v>198</v>
      </c>
      <c r="E1455" s="236" t="s">
        <v>19</v>
      </c>
      <c r="F1455" s="237" t="s">
        <v>1400</v>
      </c>
      <c r="G1455" s="234"/>
      <c r="H1455" s="236" t="s">
        <v>19</v>
      </c>
      <c r="I1455" s="238"/>
      <c r="J1455" s="234"/>
      <c r="K1455" s="234"/>
      <c r="L1455" s="239"/>
      <c r="M1455" s="240"/>
      <c r="N1455" s="241"/>
      <c r="O1455" s="241"/>
      <c r="P1455" s="241"/>
      <c r="Q1455" s="241"/>
      <c r="R1455" s="241"/>
      <c r="S1455" s="241"/>
      <c r="T1455" s="242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43" t="s">
        <v>198</v>
      </c>
      <c r="AU1455" s="243" t="s">
        <v>82</v>
      </c>
      <c r="AV1455" s="13" t="s">
        <v>80</v>
      </c>
      <c r="AW1455" s="13" t="s">
        <v>35</v>
      </c>
      <c r="AX1455" s="13" t="s">
        <v>73</v>
      </c>
      <c r="AY1455" s="243" t="s">
        <v>188</v>
      </c>
    </row>
    <row r="1456" s="13" customFormat="1">
      <c r="A1456" s="13"/>
      <c r="B1456" s="233"/>
      <c r="C1456" s="234"/>
      <c r="D1456" s="235" t="s">
        <v>198</v>
      </c>
      <c r="E1456" s="236" t="s">
        <v>19</v>
      </c>
      <c r="F1456" s="237" t="s">
        <v>1401</v>
      </c>
      <c r="G1456" s="234"/>
      <c r="H1456" s="236" t="s">
        <v>19</v>
      </c>
      <c r="I1456" s="238"/>
      <c r="J1456" s="234"/>
      <c r="K1456" s="234"/>
      <c r="L1456" s="239"/>
      <c r="M1456" s="240"/>
      <c r="N1456" s="241"/>
      <c r="O1456" s="241"/>
      <c r="P1456" s="241"/>
      <c r="Q1456" s="241"/>
      <c r="R1456" s="241"/>
      <c r="S1456" s="241"/>
      <c r="T1456" s="242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T1456" s="243" t="s">
        <v>198</v>
      </c>
      <c r="AU1456" s="243" t="s">
        <v>82</v>
      </c>
      <c r="AV1456" s="13" t="s">
        <v>80</v>
      </c>
      <c r="AW1456" s="13" t="s">
        <v>35</v>
      </c>
      <c r="AX1456" s="13" t="s">
        <v>73</v>
      </c>
      <c r="AY1456" s="243" t="s">
        <v>188</v>
      </c>
    </row>
    <row r="1457" s="14" customFormat="1">
      <c r="A1457" s="14"/>
      <c r="B1457" s="244"/>
      <c r="C1457" s="245"/>
      <c r="D1457" s="235" t="s">
        <v>198</v>
      </c>
      <c r="E1457" s="246" t="s">
        <v>19</v>
      </c>
      <c r="F1457" s="247" t="s">
        <v>2114</v>
      </c>
      <c r="G1457" s="245"/>
      <c r="H1457" s="248">
        <v>388</v>
      </c>
      <c r="I1457" s="249"/>
      <c r="J1457" s="245"/>
      <c r="K1457" s="245"/>
      <c r="L1457" s="250"/>
      <c r="M1457" s="251"/>
      <c r="N1457" s="252"/>
      <c r="O1457" s="252"/>
      <c r="P1457" s="252"/>
      <c r="Q1457" s="252"/>
      <c r="R1457" s="252"/>
      <c r="S1457" s="252"/>
      <c r="T1457" s="253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T1457" s="254" t="s">
        <v>198</v>
      </c>
      <c r="AU1457" s="254" t="s">
        <v>82</v>
      </c>
      <c r="AV1457" s="14" t="s">
        <v>82</v>
      </c>
      <c r="AW1457" s="14" t="s">
        <v>35</v>
      </c>
      <c r="AX1457" s="14" t="s">
        <v>73</v>
      </c>
      <c r="AY1457" s="254" t="s">
        <v>188</v>
      </c>
    </row>
    <row r="1458" s="13" customFormat="1">
      <c r="A1458" s="13"/>
      <c r="B1458" s="233"/>
      <c r="C1458" s="234"/>
      <c r="D1458" s="235" t="s">
        <v>198</v>
      </c>
      <c r="E1458" s="236" t="s">
        <v>19</v>
      </c>
      <c r="F1458" s="237" t="s">
        <v>1405</v>
      </c>
      <c r="G1458" s="234"/>
      <c r="H1458" s="236" t="s">
        <v>19</v>
      </c>
      <c r="I1458" s="238"/>
      <c r="J1458" s="234"/>
      <c r="K1458" s="234"/>
      <c r="L1458" s="239"/>
      <c r="M1458" s="240"/>
      <c r="N1458" s="241"/>
      <c r="O1458" s="241"/>
      <c r="P1458" s="241"/>
      <c r="Q1458" s="241"/>
      <c r="R1458" s="241"/>
      <c r="S1458" s="241"/>
      <c r="T1458" s="242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43" t="s">
        <v>198</v>
      </c>
      <c r="AU1458" s="243" t="s">
        <v>82</v>
      </c>
      <c r="AV1458" s="13" t="s">
        <v>80</v>
      </c>
      <c r="AW1458" s="13" t="s">
        <v>35</v>
      </c>
      <c r="AX1458" s="13" t="s">
        <v>73</v>
      </c>
      <c r="AY1458" s="243" t="s">
        <v>188</v>
      </c>
    </row>
    <row r="1459" s="13" customFormat="1">
      <c r="A1459" s="13"/>
      <c r="B1459" s="233"/>
      <c r="C1459" s="234"/>
      <c r="D1459" s="235" t="s">
        <v>198</v>
      </c>
      <c r="E1459" s="236" t="s">
        <v>19</v>
      </c>
      <c r="F1459" s="237" t="s">
        <v>1406</v>
      </c>
      <c r="G1459" s="234"/>
      <c r="H1459" s="236" t="s">
        <v>19</v>
      </c>
      <c r="I1459" s="238"/>
      <c r="J1459" s="234"/>
      <c r="K1459" s="234"/>
      <c r="L1459" s="239"/>
      <c r="M1459" s="240"/>
      <c r="N1459" s="241"/>
      <c r="O1459" s="241"/>
      <c r="P1459" s="241"/>
      <c r="Q1459" s="241"/>
      <c r="R1459" s="241"/>
      <c r="S1459" s="241"/>
      <c r="T1459" s="242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43" t="s">
        <v>198</v>
      </c>
      <c r="AU1459" s="243" t="s">
        <v>82</v>
      </c>
      <c r="AV1459" s="13" t="s">
        <v>80</v>
      </c>
      <c r="AW1459" s="13" t="s">
        <v>35</v>
      </c>
      <c r="AX1459" s="13" t="s">
        <v>73</v>
      </c>
      <c r="AY1459" s="243" t="s">
        <v>188</v>
      </c>
    </row>
    <row r="1460" s="14" customFormat="1">
      <c r="A1460" s="14"/>
      <c r="B1460" s="244"/>
      <c r="C1460" s="245"/>
      <c r="D1460" s="235" t="s">
        <v>198</v>
      </c>
      <c r="E1460" s="246" t="s">
        <v>19</v>
      </c>
      <c r="F1460" s="247" t="s">
        <v>1441</v>
      </c>
      <c r="G1460" s="245"/>
      <c r="H1460" s="248">
        <v>194</v>
      </c>
      <c r="I1460" s="249"/>
      <c r="J1460" s="245"/>
      <c r="K1460" s="245"/>
      <c r="L1460" s="250"/>
      <c r="M1460" s="251"/>
      <c r="N1460" s="252"/>
      <c r="O1460" s="252"/>
      <c r="P1460" s="252"/>
      <c r="Q1460" s="252"/>
      <c r="R1460" s="252"/>
      <c r="S1460" s="252"/>
      <c r="T1460" s="253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54" t="s">
        <v>198</v>
      </c>
      <c r="AU1460" s="254" t="s">
        <v>82</v>
      </c>
      <c r="AV1460" s="14" t="s">
        <v>82</v>
      </c>
      <c r="AW1460" s="14" t="s">
        <v>35</v>
      </c>
      <c r="AX1460" s="14" t="s">
        <v>73</v>
      </c>
      <c r="AY1460" s="254" t="s">
        <v>188</v>
      </c>
    </row>
    <row r="1461" s="15" customFormat="1">
      <c r="A1461" s="15"/>
      <c r="B1461" s="255"/>
      <c r="C1461" s="256"/>
      <c r="D1461" s="235" t="s">
        <v>198</v>
      </c>
      <c r="E1461" s="257" t="s">
        <v>19</v>
      </c>
      <c r="F1461" s="258" t="s">
        <v>229</v>
      </c>
      <c r="G1461" s="256"/>
      <c r="H1461" s="259">
        <v>588</v>
      </c>
      <c r="I1461" s="260"/>
      <c r="J1461" s="256"/>
      <c r="K1461" s="256"/>
      <c r="L1461" s="261"/>
      <c r="M1461" s="262"/>
      <c r="N1461" s="263"/>
      <c r="O1461" s="263"/>
      <c r="P1461" s="263"/>
      <c r="Q1461" s="263"/>
      <c r="R1461" s="263"/>
      <c r="S1461" s="263"/>
      <c r="T1461" s="264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T1461" s="265" t="s">
        <v>198</v>
      </c>
      <c r="AU1461" s="265" t="s">
        <v>82</v>
      </c>
      <c r="AV1461" s="15" t="s">
        <v>135</v>
      </c>
      <c r="AW1461" s="15" t="s">
        <v>35</v>
      </c>
      <c r="AX1461" s="15" t="s">
        <v>80</v>
      </c>
      <c r="AY1461" s="265" t="s">
        <v>188</v>
      </c>
    </row>
    <row r="1462" s="2" customFormat="1" ht="24.15" customHeight="1">
      <c r="A1462" s="40"/>
      <c r="B1462" s="41"/>
      <c r="C1462" s="215" t="s">
        <v>2115</v>
      </c>
      <c r="D1462" s="215" t="s">
        <v>190</v>
      </c>
      <c r="E1462" s="216" t="s">
        <v>1443</v>
      </c>
      <c r="F1462" s="217" t="s">
        <v>1444</v>
      </c>
      <c r="G1462" s="218" t="s">
        <v>460</v>
      </c>
      <c r="H1462" s="266"/>
      <c r="I1462" s="220"/>
      <c r="J1462" s="221">
        <f>ROUND(I1462*H1462,2)</f>
        <v>0</v>
      </c>
      <c r="K1462" s="217" t="s">
        <v>194</v>
      </c>
      <c r="L1462" s="46"/>
      <c r="M1462" s="222" t="s">
        <v>19</v>
      </c>
      <c r="N1462" s="223" t="s">
        <v>44</v>
      </c>
      <c r="O1462" s="86"/>
      <c r="P1462" s="224">
        <f>O1462*H1462</f>
        <v>0</v>
      </c>
      <c r="Q1462" s="224">
        <v>0</v>
      </c>
      <c r="R1462" s="224">
        <f>Q1462*H1462</f>
        <v>0</v>
      </c>
      <c r="S1462" s="224">
        <v>0</v>
      </c>
      <c r="T1462" s="225">
        <f>S1462*H1462</f>
        <v>0</v>
      </c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40"/>
      <c r="AE1462" s="40"/>
      <c r="AR1462" s="226" t="s">
        <v>342</v>
      </c>
      <c r="AT1462" s="226" t="s">
        <v>190</v>
      </c>
      <c r="AU1462" s="226" t="s">
        <v>82</v>
      </c>
      <c r="AY1462" s="19" t="s">
        <v>188</v>
      </c>
      <c r="BE1462" s="227">
        <f>IF(N1462="základní",J1462,0)</f>
        <v>0</v>
      </c>
      <c r="BF1462" s="227">
        <f>IF(N1462="snížená",J1462,0)</f>
        <v>0</v>
      </c>
      <c r="BG1462" s="227">
        <f>IF(N1462="zákl. přenesená",J1462,0)</f>
        <v>0</v>
      </c>
      <c r="BH1462" s="227">
        <f>IF(N1462="sníž. přenesená",J1462,0)</f>
        <v>0</v>
      </c>
      <c r="BI1462" s="227">
        <f>IF(N1462="nulová",J1462,0)</f>
        <v>0</v>
      </c>
      <c r="BJ1462" s="19" t="s">
        <v>80</v>
      </c>
      <c r="BK1462" s="227">
        <f>ROUND(I1462*H1462,2)</f>
        <v>0</v>
      </c>
      <c r="BL1462" s="19" t="s">
        <v>342</v>
      </c>
      <c r="BM1462" s="226" t="s">
        <v>2116</v>
      </c>
    </row>
    <row r="1463" s="2" customFormat="1">
      <c r="A1463" s="40"/>
      <c r="B1463" s="41"/>
      <c r="C1463" s="42"/>
      <c r="D1463" s="228" t="s">
        <v>196</v>
      </c>
      <c r="E1463" s="42"/>
      <c r="F1463" s="229" t="s">
        <v>1446</v>
      </c>
      <c r="G1463" s="42"/>
      <c r="H1463" s="42"/>
      <c r="I1463" s="230"/>
      <c r="J1463" s="42"/>
      <c r="K1463" s="42"/>
      <c r="L1463" s="46"/>
      <c r="M1463" s="231"/>
      <c r="N1463" s="232"/>
      <c r="O1463" s="86"/>
      <c r="P1463" s="86"/>
      <c r="Q1463" s="86"/>
      <c r="R1463" s="86"/>
      <c r="S1463" s="86"/>
      <c r="T1463" s="87"/>
      <c r="U1463" s="40"/>
      <c r="V1463" s="40"/>
      <c r="W1463" s="40"/>
      <c r="X1463" s="40"/>
      <c r="Y1463" s="40"/>
      <c r="Z1463" s="40"/>
      <c r="AA1463" s="40"/>
      <c r="AB1463" s="40"/>
      <c r="AC1463" s="40"/>
      <c r="AD1463" s="40"/>
      <c r="AE1463" s="40"/>
      <c r="AT1463" s="19" t="s">
        <v>196</v>
      </c>
      <c r="AU1463" s="19" t="s">
        <v>82</v>
      </c>
    </row>
    <row r="1464" s="12" customFormat="1" ht="22.8" customHeight="1">
      <c r="A1464" s="12"/>
      <c r="B1464" s="199"/>
      <c r="C1464" s="200"/>
      <c r="D1464" s="201" t="s">
        <v>72</v>
      </c>
      <c r="E1464" s="213" t="s">
        <v>2117</v>
      </c>
      <c r="F1464" s="213" t="s">
        <v>2118</v>
      </c>
      <c r="G1464" s="200"/>
      <c r="H1464" s="200"/>
      <c r="I1464" s="203"/>
      <c r="J1464" s="214">
        <f>BK1464</f>
        <v>0</v>
      </c>
      <c r="K1464" s="200"/>
      <c r="L1464" s="205"/>
      <c r="M1464" s="206"/>
      <c r="N1464" s="207"/>
      <c r="O1464" s="207"/>
      <c r="P1464" s="208">
        <f>SUM(P1465:P1490)</f>
        <v>0</v>
      </c>
      <c r="Q1464" s="207"/>
      <c r="R1464" s="208">
        <f>SUM(R1465:R1490)</f>
        <v>0.68755199999999994</v>
      </c>
      <c r="S1464" s="207"/>
      <c r="T1464" s="209">
        <f>SUM(T1465:T1490)</f>
        <v>0</v>
      </c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R1464" s="210" t="s">
        <v>82</v>
      </c>
      <c r="AT1464" s="211" t="s">
        <v>72</v>
      </c>
      <c r="AU1464" s="211" t="s">
        <v>80</v>
      </c>
      <c r="AY1464" s="210" t="s">
        <v>188</v>
      </c>
      <c r="BK1464" s="212">
        <f>SUM(BK1465:BK1490)</f>
        <v>0</v>
      </c>
    </row>
    <row r="1465" s="2" customFormat="1" ht="16.5" customHeight="1">
      <c r="A1465" s="40"/>
      <c r="B1465" s="41"/>
      <c r="C1465" s="215" t="s">
        <v>2119</v>
      </c>
      <c r="D1465" s="215" t="s">
        <v>190</v>
      </c>
      <c r="E1465" s="216" t="s">
        <v>2120</v>
      </c>
      <c r="F1465" s="217" t="s">
        <v>2121</v>
      </c>
      <c r="G1465" s="218" t="s">
        <v>243</v>
      </c>
      <c r="H1465" s="219">
        <v>19.199999999999999</v>
      </c>
      <c r="I1465" s="220"/>
      <c r="J1465" s="221">
        <f>ROUND(I1465*H1465,2)</f>
        <v>0</v>
      </c>
      <c r="K1465" s="217" t="s">
        <v>415</v>
      </c>
      <c r="L1465" s="46"/>
      <c r="M1465" s="222" t="s">
        <v>19</v>
      </c>
      <c r="N1465" s="223" t="s">
        <v>44</v>
      </c>
      <c r="O1465" s="86"/>
      <c r="P1465" s="224">
        <f>O1465*H1465</f>
        <v>0</v>
      </c>
      <c r="Q1465" s="224">
        <v>0.00029999999999999997</v>
      </c>
      <c r="R1465" s="224">
        <f>Q1465*H1465</f>
        <v>0.0057599999999999995</v>
      </c>
      <c r="S1465" s="224">
        <v>0</v>
      </c>
      <c r="T1465" s="225">
        <f>S1465*H1465</f>
        <v>0</v>
      </c>
      <c r="U1465" s="40"/>
      <c r="V1465" s="40"/>
      <c r="W1465" s="40"/>
      <c r="X1465" s="40"/>
      <c r="Y1465" s="40"/>
      <c r="Z1465" s="40"/>
      <c r="AA1465" s="40"/>
      <c r="AB1465" s="40"/>
      <c r="AC1465" s="40"/>
      <c r="AD1465" s="40"/>
      <c r="AE1465" s="40"/>
      <c r="AR1465" s="226" t="s">
        <v>342</v>
      </c>
      <c r="AT1465" s="226" t="s">
        <v>190</v>
      </c>
      <c r="AU1465" s="226" t="s">
        <v>82</v>
      </c>
      <c r="AY1465" s="19" t="s">
        <v>188</v>
      </c>
      <c r="BE1465" s="227">
        <f>IF(N1465="základní",J1465,0)</f>
        <v>0</v>
      </c>
      <c r="BF1465" s="227">
        <f>IF(N1465="snížená",J1465,0)</f>
        <v>0</v>
      </c>
      <c r="BG1465" s="227">
        <f>IF(N1465="zákl. přenesená",J1465,0)</f>
        <v>0</v>
      </c>
      <c r="BH1465" s="227">
        <f>IF(N1465="sníž. přenesená",J1465,0)</f>
        <v>0</v>
      </c>
      <c r="BI1465" s="227">
        <f>IF(N1465="nulová",J1465,0)</f>
        <v>0</v>
      </c>
      <c r="BJ1465" s="19" t="s">
        <v>80</v>
      </c>
      <c r="BK1465" s="227">
        <f>ROUND(I1465*H1465,2)</f>
        <v>0</v>
      </c>
      <c r="BL1465" s="19" t="s">
        <v>342</v>
      </c>
      <c r="BM1465" s="226" t="s">
        <v>2122</v>
      </c>
    </row>
    <row r="1466" s="13" customFormat="1">
      <c r="A1466" s="13"/>
      <c r="B1466" s="233"/>
      <c r="C1466" s="234"/>
      <c r="D1466" s="235" t="s">
        <v>198</v>
      </c>
      <c r="E1466" s="236" t="s">
        <v>19</v>
      </c>
      <c r="F1466" s="237" t="s">
        <v>1519</v>
      </c>
      <c r="G1466" s="234"/>
      <c r="H1466" s="236" t="s">
        <v>19</v>
      </c>
      <c r="I1466" s="238"/>
      <c r="J1466" s="234"/>
      <c r="K1466" s="234"/>
      <c r="L1466" s="239"/>
      <c r="M1466" s="240"/>
      <c r="N1466" s="241"/>
      <c r="O1466" s="241"/>
      <c r="P1466" s="241"/>
      <c r="Q1466" s="241"/>
      <c r="R1466" s="241"/>
      <c r="S1466" s="241"/>
      <c r="T1466" s="242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T1466" s="243" t="s">
        <v>198</v>
      </c>
      <c r="AU1466" s="243" t="s">
        <v>82</v>
      </c>
      <c r="AV1466" s="13" t="s">
        <v>80</v>
      </c>
      <c r="AW1466" s="13" t="s">
        <v>35</v>
      </c>
      <c r="AX1466" s="13" t="s">
        <v>73</v>
      </c>
      <c r="AY1466" s="243" t="s">
        <v>188</v>
      </c>
    </row>
    <row r="1467" s="14" customFormat="1">
      <c r="A1467" s="14"/>
      <c r="B1467" s="244"/>
      <c r="C1467" s="245"/>
      <c r="D1467" s="235" t="s">
        <v>198</v>
      </c>
      <c r="E1467" s="246" t="s">
        <v>19</v>
      </c>
      <c r="F1467" s="247" t="s">
        <v>1709</v>
      </c>
      <c r="G1467" s="245"/>
      <c r="H1467" s="248">
        <v>19.199999999999999</v>
      </c>
      <c r="I1467" s="249"/>
      <c r="J1467" s="245"/>
      <c r="K1467" s="245"/>
      <c r="L1467" s="250"/>
      <c r="M1467" s="251"/>
      <c r="N1467" s="252"/>
      <c r="O1467" s="252"/>
      <c r="P1467" s="252"/>
      <c r="Q1467" s="252"/>
      <c r="R1467" s="252"/>
      <c r="S1467" s="252"/>
      <c r="T1467" s="253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54" t="s">
        <v>198</v>
      </c>
      <c r="AU1467" s="254" t="s">
        <v>82</v>
      </c>
      <c r="AV1467" s="14" t="s">
        <v>82</v>
      </c>
      <c r="AW1467" s="14" t="s">
        <v>35</v>
      </c>
      <c r="AX1467" s="14" t="s">
        <v>73</v>
      </c>
      <c r="AY1467" s="254" t="s">
        <v>188</v>
      </c>
    </row>
    <row r="1468" s="15" customFormat="1">
      <c r="A1468" s="15"/>
      <c r="B1468" s="255"/>
      <c r="C1468" s="256"/>
      <c r="D1468" s="235" t="s">
        <v>198</v>
      </c>
      <c r="E1468" s="257" t="s">
        <v>19</v>
      </c>
      <c r="F1468" s="258" t="s">
        <v>229</v>
      </c>
      <c r="G1468" s="256"/>
      <c r="H1468" s="259">
        <v>19.199999999999999</v>
      </c>
      <c r="I1468" s="260"/>
      <c r="J1468" s="256"/>
      <c r="K1468" s="256"/>
      <c r="L1468" s="261"/>
      <c r="M1468" s="262"/>
      <c r="N1468" s="263"/>
      <c r="O1468" s="263"/>
      <c r="P1468" s="263"/>
      <c r="Q1468" s="263"/>
      <c r="R1468" s="263"/>
      <c r="S1468" s="263"/>
      <c r="T1468" s="264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T1468" s="265" t="s">
        <v>198</v>
      </c>
      <c r="AU1468" s="265" t="s">
        <v>82</v>
      </c>
      <c r="AV1468" s="15" t="s">
        <v>135</v>
      </c>
      <c r="AW1468" s="15" t="s">
        <v>35</v>
      </c>
      <c r="AX1468" s="15" t="s">
        <v>80</v>
      </c>
      <c r="AY1468" s="265" t="s">
        <v>188</v>
      </c>
    </row>
    <row r="1469" s="2" customFormat="1" ht="24.15" customHeight="1">
      <c r="A1469" s="40"/>
      <c r="B1469" s="41"/>
      <c r="C1469" s="215" t="s">
        <v>2123</v>
      </c>
      <c r="D1469" s="215" t="s">
        <v>190</v>
      </c>
      <c r="E1469" s="216" t="s">
        <v>2124</v>
      </c>
      <c r="F1469" s="217" t="s">
        <v>2125</v>
      </c>
      <c r="G1469" s="218" t="s">
        <v>243</v>
      </c>
      <c r="H1469" s="219">
        <v>19.199999999999999</v>
      </c>
      <c r="I1469" s="220"/>
      <c r="J1469" s="221">
        <f>ROUND(I1469*H1469,2)</f>
        <v>0</v>
      </c>
      <c r="K1469" s="217" t="s">
        <v>194</v>
      </c>
      <c r="L1469" s="46"/>
      <c r="M1469" s="222" t="s">
        <v>19</v>
      </c>
      <c r="N1469" s="223" t="s">
        <v>44</v>
      </c>
      <c r="O1469" s="86"/>
      <c r="P1469" s="224">
        <f>O1469*H1469</f>
        <v>0</v>
      </c>
      <c r="Q1469" s="224">
        <v>0.0074999999999999997</v>
      </c>
      <c r="R1469" s="224">
        <f>Q1469*H1469</f>
        <v>0.14399999999999999</v>
      </c>
      <c r="S1469" s="224">
        <v>0</v>
      </c>
      <c r="T1469" s="225">
        <f>S1469*H1469</f>
        <v>0</v>
      </c>
      <c r="U1469" s="40"/>
      <c r="V1469" s="40"/>
      <c r="W1469" s="40"/>
      <c r="X1469" s="40"/>
      <c r="Y1469" s="40"/>
      <c r="Z1469" s="40"/>
      <c r="AA1469" s="40"/>
      <c r="AB1469" s="40"/>
      <c r="AC1469" s="40"/>
      <c r="AD1469" s="40"/>
      <c r="AE1469" s="40"/>
      <c r="AR1469" s="226" t="s">
        <v>342</v>
      </c>
      <c r="AT1469" s="226" t="s">
        <v>190</v>
      </c>
      <c r="AU1469" s="226" t="s">
        <v>82</v>
      </c>
      <c r="AY1469" s="19" t="s">
        <v>188</v>
      </c>
      <c r="BE1469" s="227">
        <f>IF(N1469="základní",J1469,0)</f>
        <v>0</v>
      </c>
      <c r="BF1469" s="227">
        <f>IF(N1469="snížená",J1469,0)</f>
        <v>0</v>
      </c>
      <c r="BG1469" s="227">
        <f>IF(N1469="zákl. přenesená",J1469,0)</f>
        <v>0</v>
      </c>
      <c r="BH1469" s="227">
        <f>IF(N1469="sníž. přenesená",J1469,0)</f>
        <v>0</v>
      </c>
      <c r="BI1469" s="227">
        <f>IF(N1469="nulová",J1469,0)</f>
        <v>0</v>
      </c>
      <c r="BJ1469" s="19" t="s">
        <v>80</v>
      </c>
      <c r="BK1469" s="227">
        <f>ROUND(I1469*H1469,2)</f>
        <v>0</v>
      </c>
      <c r="BL1469" s="19" t="s">
        <v>342</v>
      </c>
      <c r="BM1469" s="226" t="s">
        <v>2126</v>
      </c>
    </row>
    <row r="1470" s="2" customFormat="1">
      <c r="A1470" s="40"/>
      <c r="B1470" s="41"/>
      <c r="C1470" s="42"/>
      <c r="D1470" s="228" t="s">
        <v>196</v>
      </c>
      <c r="E1470" s="42"/>
      <c r="F1470" s="229" t="s">
        <v>2127</v>
      </c>
      <c r="G1470" s="42"/>
      <c r="H1470" s="42"/>
      <c r="I1470" s="230"/>
      <c r="J1470" s="42"/>
      <c r="K1470" s="42"/>
      <c r="L1470" s="46"/>
      <c r="M1470" s="231"/>
      <c r="N1470" s="232"/>
      <c r="O1470" s="86"/>
      <c r="P1470" s="86"/>
      <c r="Q1470" s="86"/>
      <c r="R1470" s="86"/>
      <c r="S1470" s="86"/>
      <c r="T1470" s="87"/>
      <c r="U1470" s="40"/>
      <c r="V1470" s="40"/>
      <c r="W1470" s="40"/>
      <c r="X1470" s="40"/>
      <c r="Y1470" s="40"/>
      <c r="Z1470" s="40"/>
      <c r="AA1470" s="40"/>
      <c r="AB1470" s="40"/>
      <c r="AC1470" s="40"/>
      <c r="AD1470" s="40"/>
      <c r="AE1470" s="40"/>
      <c r="AT1470" s="19" t="s">
        <v>196</v>
      </c>
      <c r="AU1470" s="19" t="s">
        <v>82</v>
      </c>
    </row>
    <row r="1471" s="13" customFormat="1">
      <c r="A1471" s="13"/>
      <c r="B1471" s="233"/>
      <c r="C1471" s="234"/>
      <c r="D1471" s="235" t="s">
        <v>198</v>
      </c>
      <c r="E1471" s="236" t="s">
        <v>19</v>
      </c>
      <c r="F1471" s="237" t="s">
        <v>1519</v>
      </c>
      <c r="G1471" s="234"/>
      <c r="H1471" s="236" t="s">
        <v>19</v>
      </c>
      <c r="I1471" s="238"/>
      <c r="J1471" s="234"/>
      <c r="K1471" s="234"/>
      <c r="L1471" s="239"/>
      <c r="M1471" s="240"/>
      <c r="N1471" s="241"/>
      <c r="O1471" s="241"/>
      <c r="P1471" s="241"/>
      <c r="Q1471" s="241"/>
      <c r="R1471" s="241"/>
      <c r="S1471" s="241"/>
      <c r="T1471" s="242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43" t="s">
        <v>198</v>
      </c>
      <c r="AU1471" s="243" t="s">
        <v>82</v>
      </c>
      <c r="AV1471" s="13" t="s">
        <v>80</v>
      </c>
      <c r="AW1471" s="13" t="s">
        <v>35</v>
      </c>
      <c r="AX1471" s="13" t="s">
        <v>73</v>
      </c>
      <c r="AY1471" s="243" t="s">
        <v>188</v>
      </c>
    </row>
    <row r="1472" s="14" customFormat="1">
      <c r="A1472" s="14"/>
      <c r="B1472" s="244"/>
      <c r="C1472" s="245"/>
      <c r="D1472" s="235" t="s">
        <v>198</v>
      </c>
      <c r="E1472" s="246" t="s">
        <v>19</v>
      </c>
      <c r="F1472" s="247" t="s">
        <v>1709</v>
      </c>
      <c r="G1472" s="245"/>
      <c r="H1472" s="248">
        <v>19.199999999999999</v>
      </c>
      <c r="I1472" s="249"/>
      <c r="J1472" s="245"/>
      <c r="K1472" s="245"/>
      <c r="L1472" s="250"/>
      <c r="M1472" s="251"/>
      <c r="N1472" s="252"/>
      <c r="O1472" s="252"/>
      <c r="P1472" s="252"/>
      <c r="Q1472" s="252"/>
      <c r="R1472" s="252"/>
      <c r="S1472" s="252"/>
      <c r="T1472" s="253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54" t="s">
        <v>198</v>
      </c>
      <c r="AU1472" s="254" t="s">
        <v>82</v>
      </c>
      <c r="AV1472" s="14" t="s">
        <v>82</v>
      </c>
      <c r="AW1472" s="14" t="s">
        <v>35</v>
      </c>
      <c r="AX1472" s="14" t="s">
        <v>73</v>
      </c>
      <c r="AY1472" s="254" t="s">
        <v>188</v>
      </c>
    </row>
    <row r="1473" s="15" customFormat="1">
      <c r="A1473" s="15"/>
      <c r="B1473" s="255"/>
      <c r="C1473" s="256"/>
      <c r="D1473" s="235" t="s">
        <v>198</v>
      </c>
      <c r="E1473" s="257" t="s">
        <v>19</v>
      </c>
      <c r="F1473" s="258" t="s">
        <v>229</v>
      </c>
      <c r="G1473" s="256"/>
      <c r="H1473" s="259">
        <v>19.199999999999999</v>
      </c>
      <c r="I1473" s="260"/>
      <c r="J1473" s="256"/>
      <c r="K1473" s="256"/>
      <c r="L1473" s="261"/>
      <c r="M1473" s="262"/>
      <c r="N1473" s="263"/>
      <c r="O1473" s="263"/>
      <c r="P1473" s="263"/>
      <c r="Q1473" s="263"/>
      <c r="R1473" s="263"/>
      <c r="S1473" s="263"/>
      <c r="T1473" s="264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T1473" s="265" t="s">
        <v>198</v>
      </c>
      <c r="AU1473" s="265" t="s">
        <v>82</v>
      </c>
      <c r="AV1473" s="15" t="s">
        <v>135</v>
      </c>
      <c r="AW1473" s="15" t="s">
        <v>35</v>
      </c>
      <c r="AX1473" s="15" t="s">
        <v>80</v>
      </c>
      <c r="AY1473" s="265" t="s">
        <v>188</v>
      </c>
    </row>
    <row r="1474" s="2" customFormat="1" ht="24.15" customHeight="1">
      <c r="A1474" s="40"/>
      <c r="B1474" s="41"/>
      <c r="C1474" s="215" t="s">
        <v>2128</v>
      </c>
      <c r="D1474" s="215" t="s">
        <v>190</v>
      </c>
      <c r="E1474" s="216" t="s">
        <v>2129</v>
      </c>
      <c r="F1474" s="217" t="s">
        <v>2130</v>
      </c>
      <c r="G1474" s="218" t="s">
        <v>243</v>
      </c>
      <c r="H1474" s="219">
        <v>19.199999999999999</v>
      </c>
      <c r="I1474" s="220"/>
      <c r="J1474" s="221">
        <f>ROUND(I1474*H1474,2)</f>
        <v>0</v>
      </c>
      <c r="K1474" s="217" t="s">
        <v>194</v>
      </c>
      <c r="L1474" s="46"/>
      <c r="M1474" s="222" t="s">
        <v>19</v>
      </c>
      <c r="N1474" s="223" t="s">
        <v>44</v>
      </c>
      <c r="O1474" s="86"/>
      <c r="P1474" s="224">
        <f>O1474*H1474</f>
        <v>0</v>
      </c>
      <c r="Q1474" s="224">
        <v>0.0068900000000000003</v>
      </c>
      <c r="R1474" s="224">
        <f>Q1474*H1474</f>
        <v>0.13228799999999999</v>
      </c>
      <c r="S1474" s="224">
        <v>0</v>
      </c>
      <c r="T1474" s="225">
        <f>S1474*H1474</f>
        <v>0</v>
      </c>
      <c r="U1474" s="40"/>
      <c r="V1474" s="40"/>
      <c r="W1474" s="40"/>
      <c r="X1474" s="40"/>
      <c r="Y1474" s="40"/>
      <c r="Z1474" s="40"/>
      <c r="AA1474" s="40"/>
      <c r="AB1474" s="40"/>
      <c r="AC1474" s="40"/>
      <c r="AD1474" s="40"/>
      <c r="AE1474" s="40"/>
      <c r="AR1474" s="226" t="s">
        <v>342</v>
      </c>
      <c r="AT1474" s="226" t="s">
        <v>190</v>
      </c>
      <c r="AU1474" s="226" t="s">
        <v>82</v>
      </c>
      <c r="AY1474" s="19" t="s">
        <v>188</v>
      </c>
      <c r="BE1474" s="227">
        <f>IF(N1474="základní",J1474,0)</f>
        <v>0</v>
      </c>
      <c r="BF1474" s="227">
        <f>IF(N1474="snížená",J1474,0)</f>
        <v>0</v>
      </c>
      <c r="BG1474" s="227">
        <f>IF(N1474="zákl. přenesená",J1474,0)</f>
        <v>0</v>
      </c>
      <c r="BH1474" s="227">
        <f>IF(N1474="sníž. přenesená",J1474,0)</f>
        <v>0</v>
      </c>
      <c r="BI1474" s="227">
        <f>IF(N1474="nulová",J1474,0)</f>
        <v>0</v>
      </c>
      <c r="BJ1474" s="19" t="s">
        <v>80</v>
      </c>
      <c r="BK1474" s="227">
        <f>ROUND(I1474*H1474,2)</f>
        <v>0</v>
      </c>
      <c r="BL1474" s="19" t="s">
        <v>342</v>
      </c>
      <c r="BM1474" s="226" t="s">
        <v>2131</v>
      </c>
    </row>
    <row r="1475" s="2" customFormat="1">
      <c r="A1475" s="40"/>
      <c r="B1475" s="41"/>
      <c r="C1475" s="42"/>
      <c r="D1475" s="228" t="s">
        <v>196</v>
      </c>
      <c r="E1475" s="42"/>
      <c r="F1475" s="229" t="s">
        <v>2132</v>
      </c>
      <c r="G1475" s="42"/>
      <c r="H1475" s="42"/>
      <c r="I1475" s="230"/>
      <c r="J1475" s="42"/>
      <c r="K1475" s="42"/>
      <c r="L1475" s="46"/>
      <c r="M1475" s="231"/>
      <c r="N1475" s="232"/>
      <c r="O1475" s="86"/>
      <c r="P1475" s="86"/>
      <c r="Q1475" s="86"/>
      <c r="R1475" s="86"/>
      <c r="S1475" s="86"/>
      <c r="T1475" s="87"/>
      <c r="U1475" s="40"/>
      <c r="V1475" s="40"/>
      <c r="W1475" s="40"/>
      <c r="X1475" s="40"/>
      <c r="Y1475" s="40"/>
      <c r="Z1475" s="40"/>
      <c r="AA1475" s="40"/>
      <c r="AB1475" s="40"/>
      <c r="AC1475" s="40"/>
      <c r="AD1475" s="40"/>
      <c r="AE1475" s="40"/>
      <c r="AT1475" s="19" t="s">
        <v>196</v>
      </c>
      <c r="AU1475" s="19" t="s">
        <v>82</v>
      </c>
    </row>
    <row r="1476" s="13" customFormat="1">
      <c r="A1476" s="13"/>
      <c r="B1476" s="233"/>
      <c r="C1476" s="234"/>
      <c r="D1476" s="235" t="s">
        <v>198</v>
      </c>
      <c r="E1476" s="236" t="s">
        <v>19</v>
      </c>
      <c r="F1476" s="237" t="s">
        <v>1519</v>
      </c>
      <c r="G1476" s="234"/>
      <c r="H1476" s="236" t="s">
        <v>19</v>
      </c>
      <c r="I1476" s="238"/>
      <c r="J1476" s="234"/>
      <c r="K1476" s="234"/>
      <c r="L1476" s="239"/>
      <c r="M1476" s="240"/>
      <c r="N1476" s="241"/>
      <c r="O1476" s="241"/>
      <c r="P1476" s="241"/>
      <c r="Q1476" s="241"/>
      <c r="R1476" s="241"/>
      <c r="S1476" s="241"/>
      <c r="T1476" s="242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43" t="s">
        <v>198</v>
      </c>
      <c r="AU1476" s="243" t="s">
        <v>82</v>
      </c>
      <c r="AV1476" s="13" t="s">
        <v>80</v>
      </c>
      <c r="AW1476" s="13" t="s">
        <v>35</v>
      </c>
      <c r="AX1476" s="13" t="s">
        <v>73</v>
      </c>
      <c r="AY1476" s="243" t="s">
        <v>188</v>
      </c>
    </row>
    <row r="1477" s="14" customFormat="1">
      <c r="A1477" s="14"/>
      <c r="B1477" s="244"/>
      <c r="C1477" s="245"/>
      <c r="D1477" s="235" t="s">
        <v>198</v>
      </c>
      <c r="E1477" s="246" t="s">
        <v>19</v>
      </c>
      <c r="F1477" s="247" t="s">
        <v>1709</v>
      </c>
      <c r="G1477" s="245"/>
      <c r="H1477" s="248">
        <v>19.199999999999999</v>
      </c>
      <c r="I1477" s="249"/>
      <c r="J1477" s="245"/>
      <c r="K1477" s="245"/>
      <c r="L1477" s="250"/>
      <c r="M1477" s="251"/>
      <c r="N1477" s="252"/>
      <c r="O1477" s="252"/>
      <c r="P1477" s="252"/>
      <c r="Q1477" s="252"/>
      <c r="R1477" s="252"/>
      <c r="S1477" s="252"/>
      <c r="T1477" s="253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54" t="s">
        <v>198</v>
      </c>
      <c r="AU1477" s="254" t="s">
        <v>82</v>
      </c>
      <c r="AV1477" s="14" t="s">
        <v>82</v>
      </c>
      <c r="AW1477" s="14" t="s">
        <v>35</v>
      </c>
      <c r="AX1477" s="14" t="s">
        <v>73</v>
      </c>
      <c r="AY1477" s="254" t="s">
        <v>188</v>
      </c>
    </row>
    <row r="1478" s="15" customFormat="1">
      <c r="A1478" s="15"/>
      <c r="B1478" s="255"/>
      <c r="C1478" s="256"/>
      <c r="D1478" s="235" t="s">
        <v>198</v>
      </c>
      <c r="E1478" s="257" t="s">
        <v>19</v>
      </c>
      <c r="F1478" s="258" t="s">
        <v>229</v>
      </c>
      <c r="G1478" s="256"/>
      <c r="H1478" s="259">
        <v>19.199999999999999</v>
      </c>
      <c r="I1478" s="260"/>
      <c r="J1478" s="256"/>
      <c r="K1478" s="256"/>
      <c r="L1478" s="261"/>
      <c r="M1478" s="262"/>
      <c r="N1478" s="263"/>
      <c r="O1478" s="263"/>
      <c r="P1478" s="263"/>
      <c r="Q1478" s="263"/>
      <c r="R1478" s="263"/>
      <c r="S1478" s="263"/>
      <c r="T1478" s="264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T1478" s="265" t="s">
        <v>198</v>
      </c>
      <c r="AU1478" s="265" t="s">
        <v>82</v>
      </c>
      <c r="AV1478" s="15" t="s">
        <v>135</v>
      </c>
      <c r="AW1478" s="15" t="s">
        <v>35</v>
      </c>
      <c r="AX1478" s="15" t="s">
        <v>80</v>
      </c>
      <c r="AY1478" s="265" t="s">
        <v>188</v>
      </c>
    </row>
    <row r="1479" s="2" customFormat="1" ht="24.15" customHeight="1">
      <c r="A1479" s="40"/>
      <c r="B1479" s="41"/>
      <c r="C1479" s="272" t="s">
        <v>2133</v>
      </c>
      <c r="D1479" s="272" t="s">
        <v>522</v>
      </c>
      <c r="E1479" s="273" t="s">
        <v>2134</v>
      </c>
      <c r="F1479" s="274" t="s">
        <v>2135</v>
      </c>
      <c r="G1479" s="275" t="s">
        <v>243</v>
      </c>
      <c r="H1479" s="276">
        <v>21.120000000000001</v>
      </c>
      <c r="I1479" s="277"/>
      <c r="J1479" s="278">
        <f>ROUND(I1479*H1479,2)</f>
        <v>0</v>
      </c>
      <c r="K1479" s="274" t="s">
        <v>194</v>
      </c>
      <c r="L1479" s="279"/>
      <c r="M1479" s="280" t="s">
        <v>19</v>
      </c>
      <c r="N1479" s="281" t="s">
        <v>44</v>
      </c>
      <c r="O1479" s="86"/>
      <c r="P1479" s="224">
        <f>O1479*H1479</f>
        <v>0</v>
      </c>
      <c r="Q1479" s="224">
        <v>0.019199999999999998</v>
      </c>
      <c r="R1479" s="224">
        <f>Q1479*H1479</f>
        <v>0.40550399999999998</v>
      </c>
      <c r="S1479" s="224">
        <v>0</v>
      </c>
      <c r="T1479" s="225">
        <f>S1479*H1479</f>
        <v>0</v>
      </c>
      <c r="U1479" s="40"/>
      <c r="V1479" s="40"/>
      <c r="W1479" s="40"/>
      <c r="X1479" s="40"/>
      <c r="Y1479" s="40"/>
      <c r="Z1479" s="40"/>
      <c r="AA1479" s="40"/>
      <c r="AB1479" s="40"/>
      <c r="AC1479" s="40"/>
      <c r="AD1479" s="40"/>
      <c r="AE1479" s="40"/>
      <c r="AR1479" s="226" t="s">
        <v>630</v>
      </c>
      <c r="AT1479" s="226" t="s">
        <v>522</v>
      </c>
      <c r="AU1479" s="226" t="s">
        <v>82</v>
      </c>
      <c r="AY1479" s="19" t="s">
        <v>188</v>
      </c>
      <c r="BE1479" s="227">
        <f>IF(N1479="základní",J1479,0)</f>
        <v>0</v>
      </c>
      <c r="BF1479" s="227">
        <f>IF(N1479="snížená",J1479,0)</f>
        <v>0</v>
      </c>
      <c r="BG1479" s="227">
        <f>IF(N1479="zákl. přenesená",J1479,0)</f>
        <v>0</v>
      </c>
      <c r="BH1479" s="227">
        <f>IF(N1479="sníž. přenesená",J1479,0)</f>
        <v>0</v>
      </c>
      <c r="BI1479" s="227">
        <f>IF(N1479="nulová",J1479,0)</f>
        <v>0</v>
      </c>
      <c r="BJ1479" s="19" t="s">
        <v>80</v>
      </c>
      <c r="BK1479" s="227">
        <f>ROUND(I1479*H1479,2)</f>
        <v>0</v>
      </c>
      <c r="BL1479" s="19" t="s">
        <v>342</v>
      </c>
      <c r="BM1479" s="226" t="s">
        <v>2136</v>
      </c>
    </row>
    <row r="1480" s="13" customFormat="1">
      <c r="A1480" s="13"/>
      <c r="B1480" s="233"/>
      <c r="C1480" s="234"/>
      <c r="D1480" s="235" t="s">
        <v>198</v>
      </c>
      <c r="E1480" s="236" t="s">
        <v>19</v>
      </c>
      <c r="F1480" s="237" t="s">
        <v>1519</v>
      </c>
      <c r="G1480" s="234"/>
      <c r="H1480" s="236" t="s">
        <v>19</v>
      </c>
      <c r="I1480" s="238"/>
      <c r="J1480" s="234"/>
      <c r="K1480" s="234"/>
      <c r="L1480" s="239"/>
      <c r="M1480" s="240"/>
      <c r="N1480" s="241"/>
      <c r="O1480" s="241"/>
      <c r="P1480" s="241"/>
      <c r="Q1480" s="241"/>
      <c r="R1480" s="241"/>
      <c r="S1480" s="241"/>
      <c r="T1480" s="242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T1480" s="243" t="s">
        <v>198</v>
      </c>
      <c r="AU1480" s="243" t="s">
        <v>82</v>
      </c>
      <c r="AV1480" s="13" t="s">
        <v>80</v>
      </c>
      <c r="AW1480" s="13" t="s">
        <v>35</v>
      </c>
      <c r="AX1480" s="13" t="s">
        <v>73</v>
      </c>
      <c r="AY1480" s="243" t="s">
        <v>188</v>
      </c>
    </row>
    <row r="1481" s="14" customFormat="1">
      <c r="A1481" s="14"/>
      <c r="B1481" s="244"/>
      <c r="C1481" s="245"/>
      <c r="D1481" s="235" t="s">
        <v>198</v>
      </c>
      <c r="E1481" s="246" t="s">
        <v>19</v>
      </c>
      <c r="F1481" s="247" t="s">
        <v>1709</v>
      </c>
      <c r="G1481" s="245"/>
      <c r="H1481" s="248">
        <v>19.199999999999999</v>
      </c>
      <c r="I1481" s="249"/>
      <c r="J1481" s="245"/>
      <c r="K1481" s="245"/>
      <c r="L1481" s="250"/>
      <c r="M1481" s="251"/>
      <c r="N1481" s="252"/>
      <c r="O1481" s="252"/>
      <c r="P1481" s="252"/>
      <c r="Q1481" s="252"/>
      <c r="R1481" s="252"/>
      <c r="S1481" s="252"/>
      <c r="T1481" s="253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T1481" s="254" t="s">
        <v>198</v>
      </c>
      <c r="AU1481" s="254" t="s">
        <v>82</v>
      </c>
      <c r="AV1481" s="14" t="s">
        <v>82</v>
      </c>
      <c r="AW1481" s="14" t="s">
        <v>35</v>
      </c>
      <c r="AX1481" s="14" t="s">
        <v>73</v>
      </c>
      <c r="AY1481" s="254" t="s">
        <v>188</v>
      </c>
    </row>
    <row r="1482" s="15" customFormat="1">
      <c r="A1482" s="15"/>
      <c r="B1482" s="255"/>
      <c r="C1482" s="256"/>
      <c r="D1482" s="235" t="s">
        <v>198</v>
      </c>
      <c r="E1482" s="257" t="s">
        <v>19</v>
      </c>
      <c r="F1482" s="258" t="s">
        <v>229</v>
      </c>
      <c r="G1482" s="256"/>
      <c r="H1482" s="259">
        <v>19.199999999999999</v>
      </c>
      <c r="I1482" s="260"/>
      <c r="J1482" s="256"/>
      <c r="K1482" s="256"/>
      <c r="L1482" s="261"/>
      <c r="M1482" s="262"/>
      <c r="N1482" s="263"/>
      <c r="O1482" s="263"/>
      <c r="P1482" s="263"/>
      <c r="Q1482" s="263"/>
      <c r="R1482" s="263"/>
      <c r="S1482" s="263"/>
      <c r="T1482" s="264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T1482" s="265" t="s">
        <v>198</v>
      </c>
      <c r="AU1482" s="265" t="s">
        <v>82</v>
      </c>
      <c r="AV1482" s="15" t="s">
        <v>135</v>
      </c>
      <c r="AW1482" s="15" t="s">
        <v>35</v>
      </c>
      <c r="AX1482" s="15" t="s">
        <v>80</v>
      </c>
      <c r="AY1482" s="265" t="s">
        <v>188</v>
      </c>
    </row>
    <row r="1483" s="14" customFormat="1">
      <c r="A1483" s="14"/>
      <c r="B1483" s="244"/>
      <c r="C1483" s="245"/>
      <c r="D1483" s="235" t="s">
        <v>198</v>
      </c>
      <c r="E1483" s="245"/>
      <c r="F1483" s="247" t="s">
        <v>2137</v>
      </c>
      <c r="G1483" s="245"/>
      <c r="H1483" s="248">
        <v>21.120000000000001</v>
      </c>
      <c r="I1483" s="249"/>
      <c r="J1483" s="245"/>
      <c r="K1483" s="245"/>
      <c r="L1483" s="250"/>
      <c r="M1483" s="251"/>
      <c r="N1483" s="252"/>
      <c r="O1483" s="252"/>
      <c r="P1483" s="252"/>
      <c r="Q1483" s="252"/>
      <c r="R1483" s="252"/>
      <c r="S1483" s="252"/>
      <c r="T1483" s="253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54" t="s">
        <v>198</v>
      </c>
      <c r="AU1483" s="254" t="s">
        <v>82</v>
      </c>
      <c r="AV1483" s="14" t="s">
        <v>82</v>
      </c>
      <c r="AW1483" s="14" t="s">
        <v>4</v>
      </c>
      <c r="AX1483" s="14" t="s">
        <v>80</v>
      </c>
      <c r="AY1483" s="254" t="s">
        <v>188</v>
      </c>
    </row>
    <row r="1484" s="2" customFormat="1" ht="24.15" customHeight="1">
      <c r="A1484" s="40"/>
      <c r="B1484" s="41"/>
      <c r="C1484" s="215" t="s">
        <v>2138</v>
      </c>
      <c r="D1484" s="215" t="s">
        <v>190</v>
      </c>
      <c r="E1484" s="216" t="s">
        <v>2139</v>
      </c>
      <c r="F1484" s="217" t="s">
        <v>2140</v>
      </c>
      <c r="G1484" s="218" t="s">
        <v>243</v>
      </c>
      <c r="H1484" s="219">
        <v>19.199999999999999</v>
      </c>
      <c r="I1484" s="220"/>
      <c r="J1484" s="221">
        <f>ROUND(I1484*H1484,2)</f>
        <v>0</v>
      </c>
      <c r="K1484" s="217" t="s">
        <v>194</v>
      </c>
      <c r="L1484" s="46"/>
      <c r="M1484" s="222" t="s">
        <v>19</v>
      </c>
      <c r="N1484" s="223" t="s">
        <v>44</v>
      </c>
      <c r="O1484" s="86"/>
      <c r="P1484" s="224">
        <f>O1484*H1484</f>
        <v>0</v>
      </c>
      <c r="Q1484" s="224">
        <v>0</v>
      </c>
      <c r="R1484" s="224">
        <f>Q1484*H1484</f>
        <v>0</v>
      </c>
      <c r="S1484" s="224">
        <v>0</v>
      </c>
      <c r="T1484" s="225">
        <f>S1484*H1484</f>
        <v>0</v>
      </c>
      <c r="U1484" s="40"/>
      <c r="V1484" s="40"/>
      <c r="W1484" s="40"/>
      <c r="X1484" s="40"/>
      <c r="Y1484" s="40"/>
      <c r="Z1484" s="40"/>
      <c r="AA1484" s="40"/>
      <c r="AB1484" s="40"/>
      <c r="AC1484" s="40"/>
      <c r="AD1484" s="40"/>
      <c r="AE1484" s="40"/>
      <c r="AR1484" s="226" t="s">
        <v>342</v>
      </c>
      <c r="AT1484" s="226" t="s">
        <v>190</v>
      </c>
      <c r="AU1484" s="226" t="s">
        <v>82</v>
      </c>
      <c r="AY1484" s="19" t="s">
        <v>188</v>
      </c>
      <c r="BE1484" s="227">
        <f>IF(N1484="základní",J1484,0)</f>
        <v>0</v>
      </c>
      <c r="BF1484" s="227">
        <f>IF(N1484="snížená",J1484,0)</f>
        <v>0</v>
      </c>
      <c r="BG1484" s="227">
        <f>IF(N1484="zákl. přenesená",J1484,0)</f>
        <v>0</v>
      </c>
      <c r="BH1484" s="227">
        <f>IF(N1484="sníž. přenesená",J1484,0)</f>
        <v>0</v>
      </c>
      <c r="BI1484" s="227">
        <f>IF(N1484="nulová",J1484,0)</f>
        <v>0</v>
      </c>
      <c r="BJ1484" s="19" t="s">
        <v>80</v>
      </c>
      <c r="BK1484" s="227">
        <f>ROUND(I1484*H1484,2)</f>
        <v>0</v>
      </c>
      <c r="BL1484" s="19" t="s">
        <v>342</v>
      </c>
      <c r="BM1484" s="226" t="s">
        <v>2141</v>
      </c>
    </row>
    <row r="1485" s="2" customFormat="1">
      <c r="A1485" s="40"/>
      <c r="B1485" s="41"/>
      <c r="C1485" s="42"/>
      <c r="D1485" s="228" t="s">
        <v>196</v>
      </c>
      <c r="E1485" s="42"/>
      <c r="F1485" s="229" t="s">
        <v>2142</v>
      </c>
      <c r="G1485" s="42"/>
      <c r="H1485" s="42"/>
      <c r="I1485" s="230"/>
      <c r="J1485" s="42"/>
      <c r="K1485" s="42"/>
      <c r="L1485" s="46"/>
      <c r="M1485" s="231"/>
      <c r="N1485" s="232"/>
      <c r="O1485" s="86"/>
      <c r="P1485" s="86"/>
      <c r="Q1485" s="86"/>
      <c r="R1485" s="86"/>
      <c r="S1485" s="86"/>
      <c r="T1485" s="87"/>
      <c r="U1485" s="40"/>
      <c r="V1485" s="40"/>
      <c r="W1485" s="40"/>
      <c r="X1485" s="40"/>
      <c r="Y1485" s="40"/>
      <c r="Z1485" s="40"/>
      <c r="AA1485" s="40"/>
      <c r="AB1485" s="40"/>
      <c r="AC1485" s="40"/>
      <c r="AD1485" s="40"/>
      <c r="AE1485" s="40"/>
      <c r="AT1485" s="19" t="s">
        <v>196</v>
      </c>
      <c r="AU1485" s="19" t="s">
        <v>82</v>
      </c>
    </row>
    <row r="1486" s="13" customFormat="1">
      <c r="A1486" s="13"/>
      <c r="B1486" s="233"/>
      <c r="C1486" s="234"/>
      <c r="D1486" s="235" t="s">
        <v>198</v>
      </c>
      <c r="E1486" s="236" t="s">
        <v>19</v>
      </c>
      <c r="F1486" s="237" t="s">
        <v>1519</v>
      </c>
      <c r="G1486" s="234"/>
      <c r="H1486" s="236" t="s">
        <v>19</v>
      </c>
      <c r="I1486" s="238"/>
      <c r="J1486" s="234"/>
      <c r="K1486" s="234"/>
      <c r="L1486" s="239"/>
      <c r="M1486" s="240"/>
      <c r="N1486" s="241"/>
      <c r="O1486" s="241"/>
      <c r="P1486" s="241"/>
      <c r="Q1486" s="241"/>
      <c r="R1486" s="241"/>
      <c r="S1486" s="241"/>
      <c r="T1486" s="242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43" t="s">
        <v>198</v>
      </c>
      <c r="AU1486" s="243" t="s">
        <v>82</v>
      </c>
      <c r="AV1486" s="13" t="s">
        <v>80</v>
      </c>
      <c r="AW1486" s="13" t="s">
        <v>35</v>
      </c>
      <c r="AX1486" s="13" t="s">
        <v>73</v>
      </c>
      <c r="AY1486" s="243" t="s">
        <v>188</v>
      </c>
    </row>
    <row r="1487" s="14" customFormat="1">
      <c r="A1487" s="14"/>
      <c r="B1487" s="244"/>
      <c r="C1487" s="245"/>
      <c r="D1487" s="235" t="s">
        <v>198</v>
      </c>
      <c r="E1487" s="246" t="s">
        <v>19</v>
      </c>
      <c r="F1487" s="247" t="s">
        <v>1709</v>
      </c>
      <c r="G1487" s="245"/>
      <c r="H1487" s="248">
        <v>19.199999999999999</v>
      </c>
      <c r="I1487" s="249"/>
      <c r="J1487" s="245"/>
      <c r="K1487" s="245"/>
      <c r="L1487" s="250"/>
      <c r="M1487" s="251"/>
      <c r="N1487" s="252"/>
      <c r="O1487" s="252"/>
      <c r="P1487" s="252"/>
      <c r="Q1487" s="252"/>
      <c r="R1487" s="252"/>
      <c r="S1487" s="252"/>
      <c r="T1487" s="253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54" t="s">
        <v>198</v>
      </c>
      <c r="AU1487" s="254" t="s">
        <v>82</v>
      </c>
      <c r="AV1487" s="14" t="s">
        <v>82</v>
      </c>
      <c r="AW1487" s="14" t="s">
        <v>35</v>
      </c>
      <c r="AX1487" s="14" t="s">
        <v>73</v>
      </c>
      <c r="AY1487" s="254" t="s">
        <v>188</v>
      </c>
    </row>
    <row r="1488" s="15" customFormat="1">
      <c r="A1488" s="15"/>
      <c r="B1488" s="255"/>
      <c r="C1488" s="256"/>
      <c r="D1488" s="235" t="s">
        <v>198</v>
      </c>
      <c r="E1488" s="257" t="s">
        <v>19</v>
      </c>
      <c r="F1488" s="258" t="s">
        <v>229</v>
      </c>
      <c r="G1488" s="256"/>
      <c r="H1488" s="259">
        <v>19.199999999999999</v>
      </c>
      <c r="I1488" s="260"/>
      <c r="J1488" s="256"/>
      <c r="K1488" s="256"/>
      <c r="L1488" s="261"/>
      <c r="M1488" s="262"/>
      <c r="N1488" s="263"/>
      <c r="O1488" s="263"/>
      <c r="P1488" s="263"/>
      <c r="Q1488" s="263"/>
      <c r="R1488" s="263"/>
      <c r="S1488" s="263"/>
      <c r="T1488" s="264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T1488" s="265" t="s">
        <v>198</v>
      </c>
      <c r="AU1488" s="265" t="s">
        <v>82</v>
      </c>
      <c r="AV1488" s="15" t="s">
        <v>135</v>
      </c>
      <c r="AW1488" s="15" t="s">
        <v>35</v>
      </c>
      <c r="AX1488" s="15" t="s">
        <v>80</v>
      </c>
      <c r="AY1488" s="265" t="s">
        <v>188</v>
      </c>
    </row>
    <row r="1489" s="2" customFormat="1" ht="24.15" customHeight="1">
      <c r="A1489" s="40"/>
      <c r="B1489" s="41"/>
      <c r="C1489" s="215" t="s">
        <v>2143</v>
      </c>
      <c r="D1489" s="215" t="s">
        <v>190</v>
      </c>
      <c r="E1489" s="216" t="s">
        <v>2144</v>
      </c>
      <c r="F1489" s="217" t="s">
        <v>2145</v>
      </c>
      <c r="G1489" s="218" t="s">
        <v>460</v>
      </c>
      <c r="H1489" s="266"/>
      <c r="I1489" s="220"/>
      <c r="J1489" s="221">
        <f>ROUND(I1489*H1489,2)</f>
        <v>0</v>
      </c>
      <c r="K1489" s="217" t="s">
        <v>194</v>
      </c>
      <c r="L1489" s="46"/>
      <c r="M1489" s="222" t="s">
        <v>19</v>
      </c>
      <c r="N1489" s="223" t="s">
        <v>44</v>
      </c>
      <c r="O1489" s="86"/>
      <c r="P1489" s="224">
        <f>O1489*H1489</f>
        <v>0</v>
      </c>
      <c r="Q1489" s="224">
        <v>0</v>
      </c>
      <c r="R1489" s="224">
        <f>Q1489*H1489</f>
        <v>0</v>
      </c>
      <c r="S1489" s="224">
        <v>0</v>
      </c>
      <c r="T1489" s="225">
        <f>S1489*H1489</f>
        <v>0</v>
      </c>
      <c r="U1489" s="40"/>
      <c r="V1489" s="40"/>
      <c r="W1489" s="40"/>
      <c r="X1489" s="40"/>
      <c r="Y1489" s="40"/>
      <c r="Z1489" s="40"/>
      <c r="AA1489" s="40"/>
      <c r="AB1489" s="40"/>
      <c r="AC1489" s="40"/>
      <c r="AD1489" s="40"/>
      <c r="AE1489" s="40"/>
      <c r="AR1489" s="226" t="s">
        <v>342</v>
      </c>
      <c r="AT1489" s="226" t="s">
        <v>190</v>
      </c>
      <c r="AU1489" s="226" t="s">
        <v>82</v>
      </c>
      <c r="AY1489" s="19" t="s">
        <v>188</v>
      </c>
      <c r="BE1489" s="227">
        <f>IF(N1489="základní",J1489,0)</f>
        <v>0</v>
      </c>
      <c r="BF1489" s="227">
        <f>IF(N1489="snížená",J1489,0)</f>
        <v>0</v>
      </c>
      <c r="BG1489" s="227">
        <f>IF(N1489="zákl. přenesená",J1489,0)</f>
        <v>0</v>
      </c>
      <c r="BH1489" s="227">
        <f>IF(N1489="sníž. přenesená",J1489,0)</f>
        <v>0</v>
      </c>
      <c r="BI1489" s="227">
        <f>IF(N1489="nulová",J1489,0)</f>
        <v>0</v>
      </c>
      <c r="BJ1489" s="19" t="s">
        <v>80</v>
      </c>
      <c r="BK1489" s="227">
        <f>ROUND(I1489*H1489,2)</f>
        <v>0</v>
      </c>
      <c r="BL1489" s="19" t="s">
        <v>342</v>
      </c>
      <c r="BM1489" s="226" t="s">
        <v>2146</v>
      </c>
    </row>
    <row r="1490" s="2" customFormat="1">
      <c r="A1490" s="40"/>
      <c r="B1490" s="41"/>
      <c r="C1490" s="42"/>
      <c r="D1490" s="228" t="s">
        <v>196</v>
      </c>
      <c r="E1490" s="42"/>
      <c r="F1490" s="229" t="s">
        <v>2147</v>
      </c>
      <c r="G1490" s="42"/>
      <c r="H1490" s="42"/>
      <c r="I1490" s="230"/>
      <c r="J1490" s="42"/>
      <c r="K1490" s="42"/>
      <c r="L1490" s="46"/>
      <c r="M1490" s="231"/>
      <c r="N1490" s="232"/>
      <c r="O1490" s="86"/>
      <c r="P1490" s="86"/>
      <c r="Q1490" s="86"/>
      <c r="R1490" s="86"/>
      <c r="S1490" s="86"/>
      <c r="T1490" s="87"/>
      <c r="U1490" s="40"/>
      <c r="V1490" s="40"/>
      <c r="W1490" s="40"/>
      <c r="X1490" s="40"/>
      <c r="Y1490" s="40"/>
      <c r="Z1490" s="40"/>
      <c r="AA1490" s="40"/>
      <c r="AB1490" s="40"/>
      <c r="AC1490" s="40"/>
      <c r="AD1490" s="40"/>
      <c r="AE1490" s="40"/>
      <c r="AT1490" s="19" t="s">
        <v>196</v>
      </c>
      <c r="AU1490" s="19" t="s">
        <v>82</v>
      </c>
    </row>
    <row r="1491" s="12" customFormat="1" ht="22.8" customHeight="1">
      <c r="A1491" s="12"/>
      <c r="B1491" s="199"/>
      <c r="C1491" s="200"/>
      <c r="D1491" s="201" t="s">
        <v>72</v>
      </c>
      <c r="E1491" s="213" t="s">
        <v>1447</v>
      </c>
      <c r="F1491" s="213" t="s">
        <v>1448</v>
      </c>
      <c r="G1491" s="200"/>
      <c r="H1491" s="200"/>
      <c r="I1491" s="203"/>
      <c r="J1491" s="214">
        <f>BK1491</f>
        <v>0</v>
      </c>
      <c r="K1491" s="200"/>
      <c r="L1491" s="205"/>
      <c r="M1491" s="206"/>
      <c r="N1491" s="207"/>
      <c r="O1491" s="207"/>
      <c r="P1491" s="208">
        <f>SUM(P1492:P1645)</f>
        <v>0</v>
      </c>
      <c r="Q1491" s="207"/>
      <c r="R1491" s="208">
        <f>SUM(R1492:R1645)</f>
        <v>1.1204713300000002</v>
      </c>
      <c r="S1491" s="207"/>
      <c r="T1491" s="209">
        <f>SUM(T1492:T1645)</f>
        <v>0</v>
      </c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R1491" s="210" t="s">
        <v>82</v>
      </c>
      <c r="AT1491" s="211" t="s">
        <v>72</v>
      </c>
      <c r="AU1491" s="211" t="s">
        <v>80</v>
      </c>
      <c r="AY1491" s="210" t="s">
        <v>188</v>
      </c>
      <c r="BK1491" s="212">
        <f>SUM(BK1492:BK1645)</f>
        <v>0</v>
      </c>
    </row>
    <row r="1492" s="2" customFormat="1" ht="16.5" customHeight="1">
      <c r="A1492" s="40"/>
      <c r="B1492" s="41"/>
      <c r="C1492" s="215" t="s">
        <v>2148</v>
      </c>
      <c r="D1492" s="215" t="s">
        <v>190</v>
      </c>
      <c r="E1492" s="216" t="s">
        <v>2149</v>
      </c>
      <c r="F1492" s="217" t="s">
        <v>2150</v>
      </c>
      <c r="G1492" s="218" t="s">
        <v>243</v>
      </c>
      <c r="H1492" s="219">
        <v>365</v>
      </c>
      <c r="I1492" s="220"/>
      <c r="J1492" s="221">
        <f>ROUND(I1492*H1492,2)</f>
        <v>0</v>
      </c>
      <c r="K1492" s="217" t="s">
        <v>194</v>
      </c>
      <c r="L1492" s="46"/>
      <c r="M1492" s="222" t="s">
        <v>19</v>
      </c>
      <c r="N1492" s="223" t="s">
        <v>44</v>
      </c>
      <c r="O1492" s="86"/>
      <c r="P1492" s="224">
        <f>O1492*H1492</f>
        <v>0</v>
      </c>
      <c r="Q1492" s="224">
        <v>0</v>
      </c>
      <c r="R1492" s="224">
        <f>Q1492*H1492</f>
        <v>0</v>
      </c>
      <c r="S1492" s="224">
        <v>0</v>
      </c>
      <c r="T1492" s="225">
        <f>S1492*H1492</f>
        <v>0</v>
      </c>
      <c r="U1492" s="40"/>
      <c r="V1492" s="40"/>
      <c r="W1492" s="40"/>
      <c r="X1492" s="40"/>
      <c r="Y1492" s="40"/>
      <c r="Z1492" s="40"/>
      <c r="AA1492" s="40"/>
      <c r="AB1492" s="40"/>
      <c r="AC1492" s="40"/>
      <c r="AD1492" s="40"/>
      <c r="AE1492" s="40"/>
      <c r="AR1492" s="226" t="s">
        <v>342</v>
      </c>
      <c r="AT1492" s="226" t="s">
        <v>190</v>
      </c>
      <c r="AU1492" s="226" t="s">
        <v>82</v>
      </c>
      <c r="AY1492" s="19" t="s">
        <v>188</v>
      </c>
      <c r="BE1492" s="227">
        <f>IF(N1492="základní",J1492,0)</f>
        <v>0</v>
      </c>
      <c r="BF1492" s="227">
        <f>IF(N1492="snížená",J1492,0)</f>
        <v>0</v>
      </c>
      <c r="BG1492" s="227">
        <f>IF(N1492="zákl. přenesená",J1492,0)</f>
        <v>0</v>
      </c>
      <c r="BH1492" s="227">
        <f>IF(N1492="sníž. přenesená",J1492,0)</f>
        <v>0</v>
      </c>
      <c r="BI1492" s="227">
        <f>IF(N1492="nulová",J1492,0)</f>
        <v>0</v>
      </c>
      <c r="BJ1492" s="19" t="s">
        <v>80</v>
      </c>
      <c r="BK1492" s="227">
        <f>ROUND(I1492*H1492,2)</f>
        <v>0</v>
      </c>
      <c r="BL1492" s="19" t="s">
        <v>342</v>
      </c>
      <c r="BM1492" s="226" t="s">
        <v>2151</v>
      </c>
    </row>
    <row r="1493" s="2" customFormat="1">
      <c r="A1493" s="40"/>
      <c r="B1493" s="41"/>
      <c r="C1493" s="42"/>
      <c r="D1493" s="228" t="s">
        <v>196</v>
      </c>
      <c r="E1493" s="42"/>
      <c r="F1493" s="229" t="s">
        <v>2152</v>
      </c>
      <c r="G1493" s="42"/>
      <c r="H1493" s="42"/>
      <c r="I1493" s="230"/>
      <c r="J1493" s="42"/>
      <c r="K1493" s="42"/>
      <c r="L1493" s="46"/>
      <c r="M1493" s="231"/>
      <c r="N1493" s="232"/>
      <c r="O1493" s="86"/>
      <c r="P1493" s="86"/>
      <c r="Q1493" s="86"/>
      <c r="R1493" s="86"/>
      <c r="S1493" s="86"/>
      <c r="T1493" s="87"/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40"/>
      <c r="AE1493" s="40"/>
      <c r="AT1493" s="19" t="s">
        <v>196</v>
      </c>
      <c r="AU1493" s="19" t="s">
        <v>82</v>
      </c>
    </row>
    <row r="1494" s="13" customFormat="1">
      <c r="A1494" s="13"/>
      <c r="B1494" s="233"/>
      <c r="C1494" s="234"/>
      <c r="D1494" s="235" t="s">
        <v>198</v>
      </c>
      <c r="E1494" s="236" t="s">
        <v>19</v>
      </c>
      <c r="F1494" s="237" t="s">
        <v>1519</v>
      </c>
      <c r="G1494" s="234"/>
      <c r="H1494" s="236" t="s">
        <v>19</v>
      </c>
      <c r="I1494" s="238"/>
      <c r="J1494" s="234"/>
      <c r="K1494" s="234"/>
      <c r="L1494" s="239"/>
      <c r="M1494" s="240"/>
      <c r="N1494" s="241"/>
      <c r="O1494" s="241"/>
      <c r="P1494" s="241"/>
      <c r="Q1494" s="241"/>
      <c r="R1494" s="241"/>
      <c r="S1494" s="241"/>
      <c r="T1494" s="242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43" t="s">
        <v>198</v>
      </c>
      <c r="AU1494" s="243" t="s">
        <v>82</v>
      </c>
      <c r="AV1494" s="13" t="s">
        <v>80</v>
      </c>
      <c r="AW1494" s="13" t="s">
        <v>35</v>
      </c>
      <c r="AX1494" s="13" t="s">
        <v>73</v>
      </c>
      <c r="AY1494" s="243" t="s">
        <v>188</v>
      </c>
    </row>
    <row r="1495" s="13" customFormat="1">
      <c r="A1495" s="13"/>
      <c r="B1495" s="233"/>
      <c r="C1495" s="234"/>
      <c r="D1495" s="235" t="s">
        <v>198</v>
      </c>
      <c r="E1495" s="236" t="s">
        <v>19</v>
      </c>
      <c r="F1495" s="237" t="s">
        <v>1710</v>
      </c>
      <c r="G1495" s="234"/>
      <c r="H1495" s="236" t="s">
        <v>19</v>
      </c>
      <c r="I1495" s="238"/>
      <c r="J1495" s="234"/>
      <c r="K1495" s="234"/>
      <c r="L1495" s="239"/>
      <c r="M1495" s="240"/>
      <c r="N1495" s="241"/>
      <c r="O1495" s="241"/>
      <c r="P1495" s="241"/>
      <c r="Q1495" s="241"/>
      <c r="R1495" s="241"/>
      <c r="S1495" s="241"/>
      <c r="T1495" s="242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243" t="s">
        <v>198</v>
      </c>
      <c r="AU1495" s="243" t="s">
        <v>82</v>
      </c>
      <c r="AV1495" s="13" t="s">
        <v>80</v>
      </c>
      <c r="AW1495" s="13" t="s">
        <v>35</v>
      </c>
      <c r="AX1495" s="13" t="s">
        <v>73</v>
      </c>
      <c r="AY1495" s="243" t="s">
        <v>188</v>
      </c>
    </row>
    <row r="1496" s="14" customFormat="1">
      <c r="A1496" s="14"/>
      <c r="B1496" s="244"/>
      <c r="C1496" s="245"/>
      <c r="D1496" s="235" t="s">
        <v>198</v>
      </c>
      <c r="E1496" s="246" t="s">
        <v>19</v>
      </c>
      <c r="F1496" s="247" t="s">
        <v>1711</v>
      </c>
      <c r="G1496" s="245"/>
      <c r="H1496" s="248">
        <v>291.69999999999999</v>
      </c>
      <c r="I1496" s="249"/>
      <c r="J1496" s="245"/>
      <c r="K1496" s="245"/>
      <c r="L1496" s="250"/>
      <c r="M1496" s="251"/>
      <c r="N1496" s="252"/>
      <c r="O1496" s="252"/>
      <c r="P1496" s="252"/>
      <c r="Q1496" s="252"/>
      <c r="R1496" s="252"/>
      <c r="S1496" s="252"/>
      <c r="T1496" s="253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254" t="s">
        <v>198</v>
      </c>
      <c r="AU1496" s="254" t="s">
        <v>82</v>
      </c>
      <c r="AV1496" s="14" t="s">
        <v>82</v>
      </c>
      <c r="AW1496" s="14" t="s">
        <v>35</v>
      </c>
      <c r="AX1496" s="14" t="s">
        <v>73</v>
      </c>
      <c r="AY1496" s="254" t="s">
        <v>188</v>
      </c>
    </row>
    <row r="1497" s="13" customFormat="1">
      <c r="A1497" s="13"/>
      <c r="B1497" s="233"/>
      <c r="C1497" s="234"/>
      <c r="D1497" s="235" t="s">
        <v>198</v>
      </c>
      <c r="E1497" s="236" t="s">
        <v>19</v>
      </c>
      <c r="F1497" s="237" t="s">
        <v>1712</v>
      </c>
      <c r="G1497" s="234"/>
      <c r="H1497" s="236" t="s">
        <v>19</v>
      </c>
      <c r="I1497" s="238"/>
      <c r="J1497" s="234"/>
      <c r="K1497" s="234"/>
      <c r="L1497" s="239"/>
      <c r="M1497" s="240"/>
      <c r="N1497" s="241"/>
      <c r="O1497" s="241"/>
      <c r="P1497" s="241"/>
      <c r="Q1497" s="241"/>
      <c r="R1497" s="241"/>
      <c r="S1497" s="241"/>
      <c r="T1497" s="242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43" t="s">
        <v>198</v>
      </c>
      <c r="AU1497" s="243" t="s">
        <v>82</v>
      </c>
      <c r="AV1497" s="13" t="s">
        <v>80</v>
      </c>
      <c r="AW1497" s="13" t="s">
        <v>35</v>
      </c>
      <c r="AX1497" s="13" t="s">
        <v>73</v>
      </c>
      <c r="AY1497" s="243" t="s">
        <v>188</v>
      </c>
    </row>
    <row r="1498" s="14" customFormat="1">
      <c r="A1498" s="14"/>
      <c r="B1498" s="244"/>
      <c r="C1498" s="245"/>
      <c r="D1498" s="235" t="s">
        <v>198</v>
      </c>
      <c r="E1498" s="246" t="s">
        <v>19</v>
      </c>
      <c r="F1498" s="247" t="s">
        <v>1713</v>
      </c>
      <c r="G1498" s="245"/>
      <c r="H1498" s="248">
        <v>73.299999999999997</v>
      </c>
      <c r="I1498" s="249"/>
      <c r="J1498" s="245"/>
      <c r="K1498" s="245"/>
      <c r="L1498" s="250"/>
      <c r="M1498" s="251"/>
      <c r="N1498" s="252"/>
      <c r="O1498" s="252"/>
      <c r="P1498" s="252"/>
      <c r="Q1498" s="252"/>
      <c r="R1498" s="252"/>
      <c r="S1498" s="252"/>
      <c r="T1498" s="253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T1498" s="254" t="s">
        <v>198</v>
      </c>
      <c r="AU1498" s="254" t="s">
        <v>82</v>
      </c>
      <c r="AV1498" s="14" t="s">
        <v>82</v>
      </c>
      <c r="AW1498" s="14" t="s">
        <v>35</v>
      </c>
      <c r="AX1498" s="14" t="s">
        <v>73</v>
      </c>
      <c r="AY1498" s="254" t="s">
        <v>188</v>
      </c>
    </row>
    <row r="1499" s="15" customFormat="1">
      <c r="A1499" s="15"/>
      <c r="B1499" s="255"/>
      <c r="C1499" s="256"/>
      <c r="D1499" s="235" t="s">
        <v>198</v>
      </c>
      <c r="E1499" s="257" t="s">
        <v>19</v>
      </c>
      <c r="F1499" s="258" t="s">
        <v>229</v>
      </c>
      <c r="G1499" s="256"/>
      <c r="H1499" s="259">
        <v>365</v>
      </c>
      <c r="I1499" s="260"/>
      <c r="J1499" s="256"/>
      <c r="K1499" s="256"/>
      <c r="L1499" s="261"/>
      <c r="M1499" s="262"/>
      <c r="N1499" s="263"/>
      <c r="O1499" s="263"/>
      <c r="P1499" s="263"/>
      <c r="Q1499" s="263"/>
      <c r="R1499" s="263"/>
      <c r="S1499" s="263"/>
      <c r="T1499" s="264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T1499" s="265" t="s">
        <v>198</v>
      </c>
      <c r="AU1499" s="265" t="s">
        <v>82</v>
      </c>
      <c r="AV1499" s="15" t="s">
        <v>135</v>
      </c>
      <c r="AW1499" s="15" t="s">
        <v>35</v>
      </c>
      <c r="AX1499" s="15" t="s">
        <v>80</v>
      </c>
      <c r="AY1499" s="265" t="s">
        <v>188</v>
      </c>
    </row>
    <row r="1500" s="2" customFormat="1" ht="16.5" customHeight="1">
      <c r="A1500" s="40"/>
      <c r="B1500" s="41"/>
      <c r="C1500" s="215" t="s">
        <v>2153</v>
      </c>
      <c r="D1500" s="215" t="s">
        <v>190</v>
      </c>
      <c r="E1500" s="216" t="s">
        <v>2154</v>
      </c>
      <c r="F1500" s="217" t="s">
        <v>2155</v>
      </c>
      <c r="G1500" s="218" t="s">
        <v>243</v>
      </c>
      <c r="H1500" s="219">
        <v>291.69999999999999</v>
      </c>
      <c r="I1500" s="220"/>
      <c r="J1500" s="221">
        <f>ROUND(I1500*H1500,2)</f>
        <v>0</v>
      </c>
      <c r="K1500" s="217" t="s">
        <v>194</v>
      </c>
      <c r="L1500" s="46"/>
      <c r="M1500" s="222" t="s">
        <v>19</v>
      </c>
      <c r="N1500" s="223" t="s">
        <v>44</v>
      </c>
      <c r="O1500" s="86"/>
      <c r="P1500" s="224">
        <f>O1500*H1500</f>
        <v>0</v>
      </c>
      <c r="Q1500" s="224">
        <v>0.00050000000000000001</v>
      </c>
      <c r="R1500" s="224">
        <f>Q1500*H1500</f>
        <v>0.14585000000000001</v>
      </c>
      <c r="S1500" s="224">
        <v>0</v>
      </c>
      <c r="T1500" s="225">
        <f>S1500*H1500</f>
        <v>0</v>
      </c>
      <c r="U1500" s="40"/>
      <c r="V1500" s="40"/>
      <c r="W1500" s="40"/>
      <c r="X1500" s="40"/>
      <c r="Y1500" s="40"/>
      <c r="Z1500" s="40"/>
      <c r="AA1500" s="40"/>
      <c r="AB1500" s="40"/>
      <c r="AC1500" s="40"/>
      <c r="AD1500" s="40"/>
      <c r="AE1500" s="40"/>
      <c r="AR1500" s="226" t="s">
        <v>342</v>
      </c>
      <c r="AT1500" s="226" t="s">
        <v>190</v>
      </c>
      <c r="AU1500" s="226" t="s">
        <v>82</v>
      </c>
      <c r="AY1500" s="19" t="s">
        <v>188</v>
      </c>
      <c r="BE1500" s="227">
        <f>IF(N1500="základní",J1500,0)</f>
        <v>0</v>
      </c>
      <c r="BF1500" s="227">
        <f>IF(N1500="snížená",J1500,0)</f>
        <v>0</v>
      </c>
      <c r="BG1500" s="227">
        <f>IF(N1500="zákl. přenesená",J1500,0)</f>
        <v>0</v>
      </c>
      <c r="BH1500" s="227">
        <f>IF(N1500="sníž. přenesená",J1500,0)</f>
        <v>0</v>
      </c>
      <c r="BI1500" s="227">
        <f>IF(N1500="nulová",J1500,0)</f>
        <v>0</v>
      </c>
      <c r="BJ1500" s="19" t="s">
        <v>80</v>
      </c>
      <c r="BK1500" s="227">
        <f>ROUND(I1500*H1500,2)</f>
        <v>0</v>
      </c>
      <c r="BL1500" s="19" t="s">
        <v>342</v>
      </c>
      <c r="BM1500" s="226" t="s">
        <v>2156</v>
      </c>
    </row>
    <row r="1501" s="2" customFormat="1">
      <c r="A1501" s="40"/>
      <c r="B1501" s="41"/>
      <c r="C1501" s="42"/>
      <c r="D1501" s="228" t="s">
        <v>196</v>
      </c>
      <c r="E1501" s="42"/>
      <c r="F1501" s="229" t="s">
        <v>2157</v>
      </c>
      <c r="G1501" s="42"/>
      <c r="H1501" s="42"/>
      <c r="I1501" s="230"/>
      <c r="J1501" s="42"/>
      <c r="K1501" s="42"/>
      <c r="L1501" s="46"/>
      <c r="M1501" s="231"/>
      <c r="N1501" s="232"/>
      <c r="O1501" s="86"/>
      <c r="P1501" s="86"/>
      <c r="Q1501" s="86"/>
      <c r="R1501" s="86"/>
      <c r="S1501" s="86"/>
      <c r="T1501" s="87"/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40"/>
      <c r="AE1501" s="40"/>
      <c r="AT1501" s="19" t="s">
        <v>196</v>
      </c>
      <c r="AU1501" s="19" t="s">
        <v>82</v>
      </c>
    </row>
    <row r="1502" s="13" customFormat="1">
      <c r="A1502" s="13"/>
      <c r="B1502" s="233"/>
      <c r="C1502" s="234"/>
      <c r="D1502" s="235" t="s">
        <v>198</v>
      </c>
      <c r="E1502" s="236" t="s">
        <v>19</v>
      </c>
      <c r="F1502" s="237" t="s">
        <v>1519</v>
      </c>
      <c r="G1502" s="234"/>
      <c r="H1502" s="236" t="s">
        <v>19</v>
      </c>
      <c r="I1502" s="238"/>
      <c r="J1502" s="234"/>
      <c r="K1502" s="234"/>
      <c r="L1502" s="239"/>
      <c r="M1502" s="240"/>
      <c r="N1502" s="241"/>
      <c r="O1502" s="241"/>
      <c r="P1502" s="241"/>
      <c r="Q1502" s="241"/>
      <c r="R1502" s="241"/>
      <c r="S1502" s="241"/>
      <c r="T1502" s="242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43" t="s">
        <v>198</v>
      </c>
      <c r="AU1502" s="243" t="s">
        <v>82</v>
      </c>
      <c r="AV1502" s="13" t="s">
        <v>80</v>
      </c>
      <c r="AW1502" s="13" t="s">
        <v>35</v>
      </c>
      <c r="AX1502" s="13" t="s">
        <v>73</v>
      </c>
      <c r="AY1502" s="243" t="s">
        <v>188</v>
      </c>
    </row>
    <row r="1503" s="13" customFormat="1">
      <c r="A1503" s="13"/>
      <c r="B1503" s="233"/>
      <c r="C1503" s="234"/>
      <c r="D1503" s="235" t="s">
        <v>198</v>
      </c>
      <c r="E1503" s="236" t="s">
        <v>19</v>
      </c>
      <c r="F1503" s="237" t="s">
        <v>1710</v>
      </c>
      <c r="G1503" s="234"/>
      <c r="H1503" s="236" t="s">
        <v>19</v>
      </c>
      <c r="I1503" s="238"/>
      <c r="J1503" s="234"/>
      <c r="K1503" s="234"/>
      <c r="L1503" s="239"/>
      <c r="M1503" s="240"/>
      <c r="N1503" s="241"/>
      <c r="O1503" s="241"/>
      <c r="P1503" s="241"/>
      <c r="Q1503" s="241"/>
      <c r="R1503" s="241"/>
      <c r="S1503" s="241"/>
      <c r="T1503" s="242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T1503" s="243" t="s">
        <v>198</v>
      </c>
      <c r="AU1503" s="243" t="s">
        <v>82</v>
      </c>
      <c r="AV1503" s="13" t="s">
        <v>80</v>
      </c>
      <c r="AW1503" s="13" t="s">
        <v>35</v>
      </c>
      <c r="AX1503" s="13" t="s">
        <v>73</v>
      </c>
      <c r="AY1503" s="243" t="s">
        <v>188</v>
      </c>
    </row>
    <row r="1504" s="14" customFormat="1">
      <c r="A1504" s="14"/>
      <c r="B1504" s="244"/>
      <c r="C1504" s="245"/>
      <c r="D1504" s="235" t="s">
        <v>198</v>
      </c>
      <c r="E1504" s="246" t="s">
        <v>19</v>
      </c>
      <c r="F1504" s="247" t="s">
        <v>1711</v>
      </c>
      <c r="G1504" s="245"/>
      <c r="H1504" s="248">
        <v>291.69999999999999</v>
      </c>
      <c r="I1504" s="249"/>
      <c r="J1504" s="245"/>
      <c r="K1504" s="245"/>
      <c r="L1504" s="250"/>
      <c r="M1504" s="251"/>
      <c r="N1504" s="252"/>
      <c r="O1504" s="252"/>
      <c r="P1504" s="252"/>
      <c r="Q1504" s="252"/>
      <c r="R1504" s="252"/>
      <c r="S1504" s="252"/>
      <c r="T1504" s="253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T1504" s="254" t="s">
        <v>198</v>
      </c>
      <c r="AU1504" s="254" t="s">
        <v>82</v>
      </c>
      <c r="AV1504" s="14" t="s">
        <v>82</v>
      </c>
      <c r="AW1504" s="14" t="s">
        <v>35</v>
      </c>
      <c r="AX1504" s="14" t="s">
        <v>73</v>
      </c>
      <c r="AY1504" s="254" t="s">
        <v>188</v>
      </c>
    </row>
    <row r="1505" s="15" customFormat="1">
      <c r="A1505" s="15"/>
      <c r="B1505" s="255"/>
      <c r="C1505" s="256"/>
      <c r="D1505" s="235" t="s">
        <v>198</v>
      </c>
      <c r="E1505" s="257" t="s">
        <v>19</v>
      </c>
      <c r="F1505" s="258" t="s">
        <v>229</v>
      </c>
      <c r="G1505" s="256"/>
      <c r="H1505" s="259">
        <v>291.69999999999999</v>
      </c>
      <c r="I1505" s="260"/>
      <c r="J1505" s="256"/>
      <c r="K1505" s="256"/>
      <c r="L1505" s="261"/>
      <c r="M1505" s="262"/>
      <c r="N1505" s="263"/>
      <c r="O1505" s="263"/>
      <c r="P1505" s="263"/>
      <c r="Q1505" s="263"/>
      <c r="R1505" s="263"/>
      <c r="S1505" s="263"/>
      <c r="T1505" s="264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T1505" s="265" t="s">
        <v>198</v>
      </c>
      <c r="AU1505" s="265" t="s">
        <v>82</v>
      </c>
      <c r="AV1505" s="15" t="s">
        <v>135</v>
      </c>
      <c r="AW1505" s="15" t="s">
        <v>35</v>
      </c>
      <c r="AX1505" s="15" t="s">
        <v>80</v>
      </c>
      <c r="AY1505" s="265" t="s">
        <v>188</v>
      </c>
    </row>
    <row r="1506" s="2" customFormat="1" ht="24.15" customHeight="1">
      <c r="A1506" s="40"/>
      <c r="B1506" s="41"/>
      <c r="C1506" s="272" t="s">
        <v>2158</v>
      </c>
      <c r="D1506" s="272" t="s">
        <v>522</v>
      </c>
      <c r="E1506" s="273" t="s">
        <v>2159</v>
      </c>
      <c r="F1506" s="274" t="s">
        <v>2160</v>
      </c>
      <c r="G1506" s="275" t="s">
        <v>243</v>
      </c>
      <c r="H1506" s="276">
        <v>320.87</v>
      </c>
      <c r="I1506" s="277"/>
      <c r="J1506" s="278">
        <f>ROUND(I1506*H1506,2)</f>
        <v>0</v>
      </c>
      <c r="K1506" s="274" t="s">
        <v>194</v>
      </c>
      <c r="L1506" s="279"/>
      <c r="M1506" s="280" t="s">
        <v>19</v>
      </c>
      <c r="N1506" s="281" t="s">
        <v>44</v>
      </c>
      <c r="O1506" s="86"/>
      <c r="P1506" s="224">
        <f>O1506*H1506</f>
        <v>0</v>
      </c>
      <c r="Q1506" s="224">
        <v>0.0016999999999999999</v>
      </c>
      <c r="R1506" s="224">
        <f>Q1506*H1506</f>
        <v>0.54547899999999994</v>
      </c>
      <c r="S1506" s="224">
        <v>0</v>
      </c>
      <c r="T1506" s="225">
        <f>S1506*H1506</f>
        <v>0</v>
      </c>
      <c r="U1506" s="40"/>
      <c r="V1506" s="40"/>
      <c r="W1506" s="40"/>
      <c r="X1506" s="40"/>
      <c r="Y1506" s="40"/>
      <c r="Z1506" s="40"/>
      <c r="AA1506" s="40"/>
      <c r="AB1506" s="40"/>
      <c r="AC1506" s="40"/>
      <c r="AD1506" s="40"/>
      <c r="AE1506" s="40"/>
      <c r="AR1506" s="226" t="s">
        <v>630</v>
      </c>
      <c r="AT1506" s="226" t="s">
        <v>522</v>
      </c>
      <c r="AU1506" s="226" t="s">
        <v>82</v>
      </c>
      <c r="AY1506" s="19" t="s">
        <v>188</v>
      </c>
      <c r="BE1506" s="227">
        <f>IF(N1506="základní",J1506,0)</f>
        <v>0</v>
      </c>
      <c r="BF1506" s="227">
        <f>IF(N1506="snížená",J1506,0)</f>
        <v>0</v>
      </c>
      <c r="BG1506" s="227">
        <f>IF(N1506="zákl. přenesená",J1506,0)</f>
        <v>0</v>
      </c>
      <c r="BH1506" s="227">
        <f>IF(N1506="sníž. přenesená",J1506,0)</f>
        <v>0</v>
      </c>
      <c r="BI1506" s="227">
        <f>IF(N1506="nulová",J1506,0)</f>
        <v>0</v>
      </c>
      <c r="BJ1506" s="19" t="s">
        <v>80</v>
      </c>
      <c r="BK1506" s="227">
        <f>ROUND(I1506*H1506,2)</f>
        <v>0</v>
      </c>
      <c r="BL1506" s="19" t="s">
        <v>342</v>
      </c>
      <c r="BM1506" s="226" t="s">
        <v>2161</v>
      </c>
    </row>
    <row r="1507" s="13" customFormat="1">
      <c r="A1507" s="13"/>
      <c r="B1507" s="233"/>
      <c r="C1507" s="234"/>
      <c r="D1507" s="235" t="s">
        <v>198</v>
      </c>
      <c r="E1507" s="236" t="s">
        <v>19</v>
      </c>
      <c r="F1507" s="237" t="s">
        <v>1519</v>
      </c>
      <c r="G1507" s="234"/>
      <c r="H1507" s="236" t="s">
        <v>19</v>
      </c>
      <c r="I1507" s="238"/>
      <c r="J1507" s="234"/>
      <c r="K1507" s="234"/>
      <c r="L1507" s="239"/>
      <c r="M1507" s="240"/>
      <c r="N1507" s="241"/>
      <c r="O1507" s="241"/>
      <c r="P1507" s="241"/>
      <c r="Q1507" s="241"/>
      <c r="R1507" s="241"/>
      <c r="S1507" s="241"/>
      <c r="T1507" s="242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43" t="s">
        <v>198</v>
      </c>
      <c r="AU1507" s="243" t="s">
        <v>82</v>
      </c>
      <c r="AV1507" s="13" t="s">
        <v>80</v>
      </c>
      <c r="AW1507" s="13" t="s">
        <v>35</v>
      </c>
      <c r="AX1507" s="13" t="s">
        <v>73</v>
      </c>
      <c r="AY1507" s="243" t="s">
        <v>188</v>
      </c>
    </row>
    <row r="1508" s="13" customFormat="1">
      <c r="A1508" s="13"/>
      <c r="B1508" s="233"/>
      <c r="C1508" s="234"/>
      <c r="D1508" s="235" t="s">
        <v>198</v>
      </c>
      <c r="E1508" s="236" t="s">
        <v>19</v>
      </c>
      <c r="F1508" s="237" t="s">
        <v>1710</v>
      </c>
      <c r="G1508" s="234"/>
      <c r="H1508" s="236" t="s">
        <v>19</v>
      </c>
      <c r="I1508" s="238"/>
      <c r="J1508" s="234"/>
      <c r="K1508" s="234"/>
      <c r="L1508" s="239"/>
      <c r="M1508" s="240"/>
      <c r="N1508" s="241"/>
      <c r="O1508" s="241"/>
      <c r="P1508" s="241"/>
      <c r="Q1508" s="241"/>
      <c r="R1508" s="241"/>
      <c r="S1508" s="241"/>
      <c r="T1508" s="242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43" t="s">
        <v>198</v>
      </c>
      <c r="AU1508" s="243" t="s">
        <v>82</v>
      </c>
      <c r="AV1508" s="13" t="s">
        <v>80</v>
      </c>
      <c r="AW1508" s="13" t="s">
        <v>35</v>
      </c>
      <c r="AX1508" s="13" t="s">
        <v>73</v>
      </c>
      <c r="AY1508" s="243" t="s">
        <v>188</v>
      </c>
    </row>
    <row r="1509" s="14" customFormat="1">
      <c r="A1509" s="14"/>
      <c r="B1509" s="244"/>
      <c r="C1509" s="245"/>
      <c r="D1509" s="235" t="s">
        <v>198</v>
      </c>
      <c r="E1509" s="246" t="s">
        <v>19</v>
      </c>
      <c r="F1509" s="247" t="s">
        <v>1711</v>
      </c>
      <c r="G1509" s="245"/>
      <c r="H1509" s="248">
        <v>291.69999999999999</v>
      </c>
      <c r="I1509" s="249"/>
      <c r="J1509" s="245"/>
      <c r="K1509" s="245"/>
      <c r="L1509" s="250"/>
      <c r="M1509" s="251"/>
      <c r="N1509" s="252"/>
      <c r="O1509" s="252"/>
      <c r="P1509" s="252"/>
      <c r="Q1509" s="252"/>
      <c r="R1509" s="252"/>
      <c r="S1509" s="252"/>
      <c r="T1509" s="253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T1509" s="254" t="s">
        <v>198</v>
      </c>
      <c r="AU1509" s="254" t="s">
        <v>82</v>
      </c>
      <c r="AV1509" s="14" t="s">
        <v>82</v>
      </c>
      <c r="AW1509" s="14" t="s">
        <v>35</v>
      </c>
      <c r="AX1509" s="14" t="s">
        <v>73</v>
      </c>
      <c r="AY1509" s="254" t="s">
        <v>188</v>
      </c>
    </row>
    <row r="1510" s="15" customFormat="1">
      <c r="A1510" s="15"/>
      <c r="B1510" s="255"/>
      <c r="C1510" s="256"/>
      <c r="D1510" s="235" t="s">
        <v>198</v>
      </c>
      <c r="E1510" s="257" t="s">
        <v>19</v>
      </c>
      <c r="F1510" s="258" t="s">
        <v>229</v>
      </c>
      <c r="G1510" s="256"/>
      <c r="H1510" s="259">
        <v>291.69999999999999</v>
      </c>
      <c r="I1510" s="260"/>
      <c r="J1510" s="256"/>
      <c r="K1510" s="256"/>
      <c r="L1510" s="261"/>
      <c r="M1510" s="262"/>
      <c r="N1510" s="263"/>
      <c r="O1510" s="263"/>
      <c r="P1510" s="263"/>
      <c r="Q1510" s="263"/>
      <c r="R1510" s="263"/>
      <c r="S1510" s="263"/>
      <c r="T1510" s="264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T1510" s="265" t="s">
        <v>198</v>
      </c>
      <c r="AU1510" s="265" t="s">
        <v>82</v>
      </c>
      <c r="AV1510" s="15" t="s">
        <v>135</v>
      </c>
      <c r="AW1510" s="15" t="s">
        <v>35</v>
      </c>
      <c r="AX1510" s="15" t="s">
        <v>80</v>
      </c>
      <c r="AY1510" s="265" t="s">
        <v>188</v>
      </c>
    </row>
    <row r="1511" s="14" customFormat="1">
      <c r="A1511" s="14"/>
      <c r="B1511" s="244"/>
      <c r="C1511" s="245"/>
      <c r="D1511" s="235" t="s">
        <v>198</v>
      </c>
      <c r="E1511" s="245"/>
      <c r="F1511" s="247" t="s">
        <v>2162</v>
      </c>
      <c r="G1511" s="245"/>
      <c r="H1511" s="248">
        <v>320.87</v>
      </c>
      <c r="I1511" s="249"/>
      <c r="J1511" s="245"/>
      <c r="K1511" s="245"/>
      <c r="L1511" s="250"/>
      <c r="M1511" s="251"/>
      <c r="N1511" s="252"/>
      <c r="O1511" s="252"/>
      <c r="P1511" s="252"/>
      <c r="Q1511" s="252"/>
      <c r="R1511" s="252"/>
      <c r="S1511" s="252"/>
      <c r="T1511" s="253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T1511" s="254" t="s">
        <v>198</v>
      </c>
      <c r="AU1511" s="254" t="s">
        <v>82</v>
      </c>
      <c r="AV1511" s="14" t="s">
        <v>82</v>
      </c>
      <c r="AW1511" s="14" t="s">
        <v>4</v>
      </c>
      <c r="AX1511" s="14" t="s">
        <v>80</v>
      </c>
      <c r="AY1511" s="254" t="s">
        <v>188</v>
      </c>
    </row>
    <row r="1512" s="2" customFormat="1" ht="16.5" customHeight="1">
      <c r="A1512" s="40"/>
      <c r="B1512" s="41"/>
      <c r="C1512" s="215" t="s">
        <v>2163</v>
      </c>
      <c r="D1512" s="215" t="s">
        <v>190</v>
      </c>
      <c r="E1512" s="216" t="s">
        <v>2164</v>
      </c>
      <c r="F1512" s="217" t="s">
        <v>2165</v>
      </c>
      <c r="G1512" s="218" t="s">
        <v>243</v>
      </c>
      <c r="H1512" s="219">
        <v>73.299999999999997</v>
      </c>
      <c r="I1512" s="220"/>
      <c r="J1512" s="221">
        <f>ROUND(I1512*H1512,2)</f>
        <v>0</v>
      </c>
      <c r="K1512" s="217" t="s">
        <v>194</v>
      </c>
      <c r="L1512" s="46"/>
      <c r="M1512" s="222" t="s">
        <v>19</v>
      </c>
      <c r="N1512" s="223" t="s">
        <v>44</v>
      </c>
      <c r="O1512" s="86"/>
      <c r="P1512" s="224">
        <f>O1512*H1512</f>
        <v>0</v>
      </c>
      <c r="Q1512" s="224">
        <v>0.00069999999999999999</v>
      </c>
      <c r="R1512" s="224">
        <f>Q1512*H1512</f>
        <v>0.051309999999999995</v>
      </c>
      <c r="S1512" s="224">
        <v>0</v>
      </c>
      <c r="T1512" s="225">
        <f>S1512*H1512</f>
        <v>0</v>
      </c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R1512" s="226" t="s">
        <v>342</v>
      </c>
      <c r="AT1512" s="226" t="s">
        <v>190</v>
      </c>
      <c r="AU1512" s="226" t="s">
        <v>82</v>
      </c>
      <c r="AY1512" s="19" t="s">
        <v>188</v>
      </c>
      <c r="BE1512" s="227">
        <f>IF(N1512="základní",J1512,0)</f>
        <v>0</v>
      </c>
      <c r="BF1512" s="227">
        <f>IF(N1512="snížená",J1512,0)</f>
        <v>0</v>
      </c>
      <c r="BG1512" s="227">
        <f>IF(N1512="zákl. přenesená",J1512,0)</f>
        <v>0</v>
      </c>
      <c r="BH1512" s="227">
        <f>IF(N1512="sníž. přenesená",J1512,0)</f>
        <v>0</v>
      </c>
      <c r="BI1512" s="227">
        <f>IF(N1512="nulová",J1512,0)</f>
        <v>0</v>
      </c>
      <c r="BJ1512" s="19" t="s">
        <v>80</v>
      </c>
      <c r="BK1512" s="227">
        <f>ROUND(I1512*H1512,2)</f>
        <v>0</v>
      </c>
      <c r="BL1512" s="19" t="s">
        <v>342</v>
      </c>
      <c r="BM1512" s="226" t="s">
        <v>2166</v>
      </c>
    </row>
    <row r="1513" s="2" customFormat="1">
      <c r="A1513" s="40"/>
      <c r="B1513" s="41"/>
      <c r="C1513" s="42"/>
      <c r="D1513" s="228" t="s">
        <v>196</v>
      </c>
      <c r="E1513" s="42"/>
      <c r="F1513" s="229" t="s">
        <v>2167</v>
      </c>
      <c r="G1513" s="42"/>
      <c r="H1513" s="42"/>
      <c r="I1513" s="230"/>
      <c r="J1513" s="42"/>
      <c r="K1513" s="42"/>
      <c r="L1513" s="46"/>
      <c r="M1513" s="231"/>
      <c r="N1513" s="232"/>
      <c r="O1513" s="86"/>
      <c r="P1513" s="86"/>
      <c r="Q1513" s="86"/>
      <c r="R1513" s="86"/>
      <c r="S1513" s="86"/>
      <c r="T1513" s="87"/>
      <c r="U1513" s="40"/>
      <c r="V1513" s="40"/>
      <c r="W1513" s="40"/>
      <c r="X1513" s="40"/>
      <c r="Y1513" s="40"/>
      <c r="Z1513" s="40"/>
      <c r="AA1513" s="40"/>
      <c r="AB1513" s="40"/>
      <c r="AC1513" s="40"/>
      <c r="AD1513" s="40"/>
      <c r="AE1513" s="40"/>
      <c r="AT1513" s="19" t="s">
        <v>196</v>
      </c>
      <c r="AU1513" s="19" t="s">
        <v>82</v>
      </c>
    </row>
    <row r="1514" s="13" customFormat="1">
      <c r="A1514" s="13"/>
      <c r="B1514" s="233"/>
      <c r="C1514" s="234"/>
      <c r="D1514" s="235" t="s">
        <v>198</v>
      </c>
      <c r="E1514" s="236" t="s">
        <v>19</v>
      </c>
      <c r="F1514" s="237" t="s">
        <v>1519</v>
      </c>
      <c r="G1514" s="234"/>
      <c r="H1514" s="236" t="s">
        <v>19</v>
      </c>
      <c r="I1514" s="238"/>
      <c r="J1514" s="234"/>
      <c r="K1514" s="234"/>
      <c r="L1514" s="239"/>
      <c r="M1514" s="240"/>
      <c r="N1514" s="241"/>
      <c r="O1514" s="241"/>
      <c r="P1514" s="241"/>
      <c r="Q1514" s="241"/>
      <c r="R1514" s="241"/>
      <c r="S1514" s="241"/>
      <c r="T1514" s="242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43" t="s">
        <v>198</v>
      </c>
      <c r="AU1514" s="243" t="s">
        <v>82</v>
      </c>
      <c r="AV1514" s="13" t="s">
        <v>80</v>
      </c>
      <c r="AW1514" s="13" t="s">
        <v>35</v>
      </c>
      <c r="AX1514" s="13" t="s">
        <v>73</v>
      </c>
      <c r="AY1514" s="243" t="s">
        <v>188</v>
      </c>
    </row>
    <row r="1515" s="13" customFormat="1">
      <c r="A1515" s="13"/>
      <c r="B1515" s="233"/>
      <c r="C1515" s="234"/>
      <c r="D1515" s="235" t="s">
        <v>198</v>
      </c>
      <c r="E1515" s="236" t="s">
        <v>19</v>
      </c>
      <c r="F1515" s="237" t="s">
        <v>1712</v>
      </c>
      <c r="G1515" s="234"/>
      <c r="H1515" s="236" t="s">
        <v>19</v>
      </c>
      <c r="I1515" s="238"/>
      <c r="J1515" s="234"/>
      <c r="K1515" s="234"/>
      <c r="L1515" s="239"/>
      <c r="M1515" s="240"/>
      <c r="N1515" s="241"/>
      <c r="O1515" s="241"/>
      <c r="P1515" s="241"/>
      <c r="Q1515" s="241"/>
      <c r="R1515" s="241"/>
      <c r="S1515" s="241"/>
      <c r="T1515" s="242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43" t="s">
        <v>198</v>
      </c>
      <c r="AU1515" s="243" t="s">
        <v>82</v>
      </c>
      <c r="AV1515" s="13" t="s">
        <v>80</v>
      </c>
      <c r="AW1515" s="13" t="s">
        <v>35</v>
      </c>
      <c r="AX1515" s="13" t="s">
        <v>73</v>
      </c>
      <c r="AY1515" s="243" t="s">
        <v>188</v>
      </c>
    </row>
    <row r="1516" s="14" customFormat="1">
      <c r="A1516" s="14"/>
      <c r="B1516" s="244"/>
      <c r="C1516" s="245"/>
      <c r="D1516" s="235" t="s">
        <v>198</v>
      </c>
      <c r="E1516" s="246" t="s">
        <v>19</v>
      </c>
      <c r="F1516" s="247" t="s">
        <v>1713</v>
      </c>
      <c r="G1516" s="245"/>
      <c r="H1516" s="248">
        <v>73.299999999999997</v>
      </c>
      <c r="I1516" s="249"/>
      <c r="J1516" s="245"/>
      <c r="K1516" s="245"/>
      <c r="L1516" s="250"/>
      <c r="M1516" s="251"/>
      <c r="N1516" s="252"/>
      <c r="O1516" s="252"/>
      <c r="P1516" s="252"/>
      <c r="Q1516" s="252"/>
      <c r="R1516" s="252"/>
      <c r="S1516" s="252"/>
      <c r="T1516" s="253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T1516" s="254" t="s">
        <v>198</v>
      </c>
      <c r="AU1516" s="254" t="s">
        <v>82</v>
      </c>
      <c r="AV1516" s="14" t="s">
        <v>82</v>
      </c>
      <c r="AW1516" s="14" t="s">
        <v>35</v>
      </c>
      <c r="AX1516" s="14" t="s">
        <v>73</v>
      </c>
      <c r="AY1516" s="254" t="s">
        <v>188</v>
      </c>
    </row>
    <row r="1517" s="15" customFormat="1">
      <c r="A1517" s="15"/>
      <c r="B1517" s="255"/>
      <c r="C1517" s="256"/>
      <c r="D1517" s="235" t="s">
        <v>198</v>
      </c>
      <c r="E1517" s="257" t="s">
        <v>19</v>
      </c>
      <c r="F1517" s="258" t="s">
        <v>229</v>
      </c>
      <c r="G1517" s="256"/>
      <c r="H1517" s="259">
        <v>73.299999999999997</v>
      </c>
      <c r="I1517" s="260"/>
      <c r="J1517" s="256"/>
      <c r="K1517" s="256"/>
      <c r="L1517" s="261"/>
      <c r="M1517" s="262"/>
      <c r="N1517" s="263"/>
      <c r="O1517" s="263"/>
      <c r="P1517" s="263"/>
      <c r="Q1517" s="263"/>
      <c r="R1517" s="263"/>
      <c r="S1517" s="263"/>
      <c r="T1517" s="264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T1517" s="265" t="s">
        <v>198</v>
      </c>
      <c r="AU1517" s="265" t="s">
        <v>82</v>
      </c>
      <c r="AV1517" s="15" t="s">
        <v>135</v>
      </c>
      <c r="AW1517" s="15" t="s">
        <v>35</v>
      </c>
      <c r="AX1517" s="15" t="s">
        <v>80</v>
      </c>
      <c r="AY1517" s="265" t="s">
        <v>188</v>
      </c>
    </row>
    <row r="1518" s="2" customFormat="1" ht="16.5" customHeight="1">
      <c r="A1518" s="40"/>
      <c r="B1518" s="41"/>
      <c r="C1518" s="272" t="s">
        <v>2168</v>
      </c>
      <c r="D1518" s="272" t="s">
        <v>522</v>
      </c>
      <c r="E1518" s="273" t="s">
        <v>2169</v>
      </c>
      <c r="F1518" s="274" t="s">
        <v>2170</v>
      </c>
      <c r="G1518" s="275" t="s">
        <v>243</v>
      </c>
      <c r="H1518" s="276">
        <v>80.629999999999995</v>
      </c>
      <c r="I1518" s="277"/>
      <c r="J1518" s="278">
        <f>ROUND(I1518*H1518,2)</f>
        <v>0</v>
      </c>
      <c r="K1518" s="274" t="s">
        <v>194</v>
      </c>
      <c r="L1518" s="279"/>
      <c r="M1518" s="280" t="s">
        <v>19</v>
      </c>
      <c r="N1518" s="281" t="s">
        <v>44</v>
      </c>
      <c r="O1518" s="86"/>
      <c r="P1518" s="224">
        <f>O1518*H1518</f>
        <v>0</v>
      </c>
      <c r="Q1518" s="224">
        <v>0.0033999999999999998</v>
      </c>
      <c r="R1518" s="224">
        <f>Q1518*H1518</f>
        <v>0.274142</v>
      </c>
      <c r="S1518" s="224">
        <v>0</v>
      </c>
      <c r="T1518" s="225">
        <f>S1518*H1518</f>
        <v>0</v>
      </c>
      <c r="U1518" s="40"/>
      <c r="V1518" s="40"/>
      <c r="W1518" s="40"/>
      <c r="X1518" s="40"/>
      <c r="Y1518" s="40"/>
      <c r="Z1518" s="40"/>
      <c r="AA1518" s="40"/>
      <c r="AB1518" s="40"/>
      <c r="AC1518" s="40"/>
      <c r="AD1518" s="40"/>
      <c r="AE1518" s="40"/>
      <c r="AR1518" s="226" t="s">
        <v>630</v>
      </c>
      <c r="AT1518" s="226" t="s">
        <v>522</v>
      </c>
      <c r="AU1518" s="226" t="s">
        <v>82</v>
      </c>
      <c r="AY1518" s="19" t="s">
        <v>188</v>
      </c>
      <c r="BE1518" s="227">
        <f>IF(N1518="základní",J1518,0)</f>
        <v>0</v>
      </c>
      <c r="BF1518" s="227">
        <f>IF(N1518="snížená",J1518,0)</f>
        <v>0</v>
      </c>
      <c r="BG1518" s="227">
        <f>IF(N1518="zákl. přenesená",J1518,0)</f>
        <v>0</v>
      </c>
      <c r="BH1518" s="227">
        <f>IF(N1518="sníž. přenesená",J1518,0)</f>
        <v>0</v>
      </c>
      <c r="BI1518" s="227">
        <f>IF(N1518="nulová",J1518,0)</f>
        <v>0</v>
      </c>
      <c r="BJ1518" s="19" t="s">
        <v>80</v>
      </c>
      <c r="BK1518" s="227">
        <f>ROUND(I1518*H1518,2)</f>
        <v>0</v>
      </c>
      <c r="BL1518" s="19" t="s">
        <v>342</v>
      </c>
      <c r="BM1518" s="226" t="s">
        <v>2171</v>
      </c>
    </row>
    <row r="1519" s="13" customFormat="1">
      <c r="A1519" s="13"/>
      <c r="B1519" s="233"/>
      <c r="C1519" s="234"/>
      <c r="D1519" s="235" t="s">
        <v>198</v>
      </c>
      <c r="E1519" s="236" t="s">
        <v>19</v>
      </c>
      <c r="F1519" s="237" t="s">
        <v>1519</v>
      </c>
      <c r="G1519" s="234"/>
      <c r="H1519" s="236" t="s">
        <v>19</v>
      </c>
      <c r="I1519" s="238"/>
      <c r="J1519" s="234"/>
      <c r="K1519" s="234"/>
      <c r="L1519" s="239"/>
      <c r="M1519" s="240"/>
      <c r="N1519" s="241"/>
      <c r="O1519" s="241"/>
      <c r="P1519" s="241"/>
      <c r="Q1519" s="241"/>
      <c r="R1519" s="241"/>
      <c r="S1519" s="241"/>
      <c r="T1519" s="242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43" t="s">
        <v>198</v>
      </c>
      <c r="AU1519" s="243" t="s">
        <v>82</v>
      </c>
      <c r="AV1519" s="13" t="s">
        <v>80</v>
      </c>
      <c r="AW1519" s="13" t="s">
        <v>35</v>
      </c>
      <c r="AX1519" s="13" t="s">
        <v>73</v>
      </c>
      <c r="AY1519" s="243" t="s">
        <v>188</v>
      </c>
    </row>
    <row r="1520" s="13" customFormat="1">
      <c r="A1520" s="13"/>
      <c r="B1520" s="233"/>
      <c r="C1520" s="234"/>
      <c r="D1520" s="235" t="s">
        <v>198</v>
      </c>
      <c r="E1520" s="236" t="s">
        <v>19</v>
      </c>
      <c r="F1520" s="237" t="s">
        <v>1712</v>
      </c>
      <c r="G1520" s="234"/>
      <c r="H1520" s="236" t="s">
        <v>19</v>
      </c>
      <c r="I1520" s="238"/>
      <c r="J1520" s="234"/>
      <c r="K1520" s="234"/>
      <c r="L1520" s="239"/>
      <c r="M1520" s="240"/>
      <c r="N1520" s="241"/>
      <c r="O1520" s="241"/>
      <c r="P1520" s="241"/>
      <c r="Q1520" s="241"/>
      <c r="R1520" s="241"/>
      <c r="S1520" s="241"/>
      <c r="T1520" s="242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T1520" s="243" t="s">
        <v>198</v>
      </c>
      <c r="AU1520" s="243" t="s">
        <v>82</v>
      </c>
      <c r="AV1520" s="13" t="s">
        <v>80</v>
      </c>
      <c r="AW1520" s="13" t="s">
        <v>35</v>
      </c>
      <c r="AX1520" s="13" t="s">
        <v>73</v>
      </c>
      <c r="AY1520" s="243" t="s">
        <v>188</v>
      </c>
    </row>
    <row r="1521" s="14" customFormat="1">
      <c r="A1521" s="14"/>
      <c r="B1521" s="244"/>
      <c r="C1521" s="245"/>
      <c r="D1521" s="235" t="s">
        <v>198</v>
      </c>
      <c r="E1521" s="246" t="s">
        <v>19</v>
      </c>
      <c r="F1521" s="247" t="s">
        <v>1713</v>
      </c>
      <c r="G1521" s="245"/>
      <c r="H1521" s="248">
        <v>73.299999999999997</v>
      </c>
      <c r="I1521" s="249"/>
      <c r="J1521" s="245"/>
      <c r="K1521" s="245"/>
      <c r="L1521" s="250"/>
      <c r="M1521" s="251"/>
      <c r="N1521" s="252"/>
      <c r="O1521" s="252"/>
      <c r="P1521" s="252"/>
      <c r="Q1521" s="252"/>
      <c r="R1521" s="252"/>
      <c r="S1521" s="252"/>
      <c r="T1521" s="253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54" t="s">
        <v>198</v>
      </c>
      <c r="AU1521" s="254" t="s">
        <v>82</v>
      </c>
      <c r="AV1521" s="14" t="s">
        <v>82</v>
      </c>
      <c r="AW1521" s="14" t="s">
        <v>35</v>
      </c>
      <c r="AX1521" s="14" t="s">
        <v>73</v>
      </c>
      <c r="AY1521" s="254" t="s">
        <v>188</v>
      </c>
    </row>
    <row r="1522" s="15" customFormat="1">
      <c r="A1522" s="15"/>
      <c r="B1522" s="255"/>
      <c r="C1522" s="256"/>
      <c r="D1522" s="235" t="s">
        <v>198</v>
      </c>
      <c r="E1522" s="257" t="s">
        <v>19</v>
      </c>
      <c r="F1522" s="258" t="s">
        <v>229</v>
      </c>
      <c r="G1522" s="256"/>
      <c r="H1522" s="259">
        <v>73.299999999999997</v>
      </c>
      <c r="I1522" s="260"/>
      <c r="J1522" s="256"/>
      <c r="K1522" s="256"/>
      <c r="L1522" s="261"/>
      <c r="M1522" s="262"/>
      <c r="N1522" s="263"/>
      <c r="O1522" s="263"/>
      <c r="P1522" s="263"/>
      <c r="Q1522" s="263"/>
      <c r="R1522" s="263"/>
      <c r="S1522" s="263"/>
      <c r="T1522" s="264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T1522" s="265" t="s">
        <v>198</v>
      </c>
      <c r="AU1522" s="265" t="s">
        <v>82</v>
      </c>
      <c r="AV1522" s="15" t="s">
        <v>135</v>
      </c>
      <c r="AW1522" s="15" t="s">
        <v>35</v>
      </c>
      <c r="AX1522" s="15" t="s">
        <v>80</v>
      </c>
      <c r="AY1522" s="265" t="s">
        <v>188</v>
      </c>
    </row>
    <row r="1523" s="14" customFormat="1">
      <c r="A1523" s="14"/>
      <c r="B1523" s="244"/>
      <c r="C1523" s="245"/>
      <c r="D1523" s="235" t="s">
        <v>198</v>
      </c>
      <c r="E1523" s="245"/>
      <c r="F1523" s="247" t="s">
        <v>2172</v>
      </c>
      <c r="G1523" s="245"/>
      <c r="H1523" s="248">
        <v>80.629999999999995</v>
      </c>
      <c r="I1523" s="249"/>
      <c r="J1523" s="245"/>
      <c r="K1523" s="245"/>
      <c r="L1523" s="250"/>
      <c r="M1523" s="251"/>
      <c r="N1523" s="252"/>
      <c r="O1523" s="252"/>
      <c r="P1523" s="252"/>
      <c r="Q1523" s="252"/>
      <c r="R1523" s="252"/>
      <c r="S1523" s="252"/>
      <c r="T1523" s="253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T1523" s="254" t="s">
        <v>198</v>
      </c>
      <c r="AU1523" s="254" t="s">
        <v>82</v>
      </c>
      <c r="AV1523" s="14" t="s">
        <v>82</v>
      </c>
      <c r="AW1523" s="14" t="s">
        <v>4</v>
      </c>
      <c r="AX1523" s="14" t="s">
        <v>80</v>
      </c>
      <c r="AY1523" s="254" t="s">
        <v>188</v>
      </c>
    </row>
    <row r="1524" s="2" customFormat="1" ht="16.5" customHeight="1">
      <c r="A1524" s="40"/>
      <c r="B1524" s="41"/>
      <c r="C1524" s="215" t="s">
        <v>2173</v>
      </c>
      <c r="D1524" s="215" t="s">
        <v>190</v>
      </c>
      <c r="E1524" s="216" t="s">
        <v>2174</v>
      </c>
      <c r="F1524" s="217" t="s">
        <v>2175</v>
      </c>
      <c r="G1524" s="218" t="s">
        <v>501</v>
      </c>
      <c r="H1524" s="219">
        <v>291.05500000000001</v>
      </c>
      <c r="I1524" s="220"/>
      <c r="J1524" s="221">
        <f>ROUND(I1524*H1524,2)</f>
        <v>0</v>
      </c>
      <c r="K1524" s="217" t="s">
        <v>194</v>
      </c>
      <c r="L1524" s="46"/>
      <c r="M1524" s="222" t="s">
        <v>19</v>
      </c>
      <c r="N1524" s="223" t="s">
        <v>44</v>
      </c>
      <c r="O1524" s="86"/>
      <c r="P1524" s="224">
        <f>O1524*H1524</f>
        <v>0</v>
      </c>
      <c r="Q1524" s="224">
        <v>3.0000000000000001E-05</v>
      </c>
      <c r="R1524" s="224">
        <f>Q1524*H1524</f>
        <v>0.0087316500000000005</v>
      </c>
      <c r="S1524" s="224">
        <v>0</v>
      </c>
      <c r="T1524" s="225">
        <f>S1524*H1524</f>
        <v>0</v>
      </c>
      <c r="U1524" s="40"/>
      <c r="V1524" s="40"/>
      <c r="W1524" s="40"/>
      <c r="X1524" s="40"/>
      <c r="Y1524" s="40"/>
      <c r="Z1524" s="40"/>
      <c r="AA1524" s="40"/>
      <c r="AB1524" s="40"/>
      <c r="AC1524" s="40"/>
      <c r="AD1524" s="40"/>
      <c r="AE1524" s="40"/>
      <c r="AR1524" s="226" t="s">
        <v>342</v>
      </c>
      <c r="AT1524" s="226" t="s">
        <v>190</v>
      </c>
      <c r="AU1524" s="226" t="s">
        <v>82</v>
      </c>
      <c r="AY1524" s="19" t="s">
        <v>188</v>
      </c>
      <c r="BE1524" s="227">
        <f>IF(N1524="základní",J1524,0)</f>
        <v>0</v>
      </c>
      <c r="BF1524" s="227">
        <f>IF(N1524="snížená",J1524,0)</f>
        <v>0</v>
      </c>
      <c r="BG1524" s="227">
        <f>IF(N1524="zákl. přenesená",J1524,0)</f>
        <v>0</v>
      </c>
      <c r="BH1524" s="227">
        <f>IF(N1524="sníž. přenesená",J1524,0)</f>
        <v>0</v>
      </c>
      <c r="BI1524" s="227">
        <f>IF(N1524="nulová",J1524,0)</f>
        <v>0</v>
      </c>
      <c r="BJ1524" s="19" t="s">
        <v>80</v>
      </c>
      <c r="BK1524" s="227">
        <f>ROUND(I1524*H1524,2)</f>
        <v>0</v>
      </c>
      <c r="BL1524" s="19" t="s">
        <v>342</v>
      </c>
      <c r="BM1524" s="226" t="s">
        <v>2176</v>
      </c>
    </row>
    <row r="1525" s="2" customFormat="1">
      <c r="A1525" s="40"/>
      <c r="B1525" s="41"/>
      <c r="C1525" s="42"/>
      <c r="D1525" s="228" t="s">
        <v>196</v>
      </c>
      <c r="E1525" s="42"/>
      <c r="F1525" s="229" t="s">
        <v>2177</v>
      </c>
      <c r="G1525" s="42"/>
      <c r="H1525" s="42"/>
      <c r="I1525" s="230"/>
      <c r="J1525" s="42"/>
      <c r="K1525" s="42"/>
      <c r="L1525" s="46"/>
      <c r="M1525" s="231"/>
      <c r="N1525" s="232"/>
      <c r="O1525" s="86"/>
      <c r="P1525" s="86"/>
      <c r="Q1525" s="86"/>
      <c r="R1525" s="86"/>
      <c r="S1525" s="86"/>
      <c r="T1525" s="87"/>
      <c r="U1525" s="40"/>
      <c r="V1525" s="40"/>
      <c r="W1525" s="40"/>
      <c r="X1525" s="40"/>
      <c r="Y1525" s="40"/>
      <c r="Z1525" s="40"/>
      <c r="AA1525" s="40"/>
      <c r="AB1525" s="40"/>
      <c r="AC1525" s="40"/>
      <c r="AD1525" s="40"/>
      <c r="AE1525" s="40"/>
      <c r="AT1525" s="19" t="s">
        <v>196</v>
      </c>
      <c r="AU1525" s="19" t="s">
        <v>82</v>
      </c>
    </row>
    <row r="1526" s="13" customFormat="1">
      <c r="A1526" s="13"/>
      <c r="B1526" s="233"/>
      <c r="C1526" s="234"/>
      <c r="D1526" s="235" t="s">
        <v>198</v>
      </c>
      <c r="E1526" s="236" t="s">
        <v>19</v>
      </c>
      <c r="F1526" s="237" t="s">
        <v>1519</v>
      </c>
      <c r="G1526" s="234"/>
      <c r="H1526" s="236" t="s">
        <v>19</v>
      </c>
      <c r="I1526" s="238"/>
      <c r="J1526" s="234"/>
      <c r="K1526" s="234"/>
      <c r="L1526" s="239"/>
      <c r="M1526" s="240"/>
      <c r="N1526" s="241"/>
      <c r="O1526" s="241"/>
      <c r="P1526" s="241"/>
      <c r="Q1526" s="241"/>
      <c r="R1526" s="241"/>
      <c r="S1526" s="241"/>
      <c r="T1526" s="242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43" t="s">
        <v>198</v>
      </c>
      <c r="AU1526" s="243" t="s">
        <v>82</v>
      </c>
      <c r="AV1526" s="13" t="s">
        <v>80</v>
      </c>
      <c r="AW1526" s="13" t="s">
        <v>35</v>
      </c>
      <c r="AX1526" s="13" t="s">
        <v>73</v>
      </c>
      <c r="AY1526" s="243" t="s">
        <v>188</v>
      </c>
    </row>
    <row r="1527" s="13" customFormat="1">
      <c r="A1527" s="13"/>
      <c r="B1527" s="233"/>
      <c r="C1527" s="234"/>
      <c r="D1527" s="235" t="s">
        <v>198</v>
      </c>
      <c r="E1527" s="236" t="s">
        <v>19</v>
      </c>
      <c r="F1527" s="237" t="s">
        <v>1646</v>
      </c>
      <c r="G1527" s="234"/>
      <c r="H1527" s="236" t="s">
        <v>19</v>
      </c>
      <c r="I1527" s="238"/>
      <c r="J1527" s="234"/>
      <c r="K1527" s="234"/>
      <c r="L1527" s="239"/>
      <c r="M1527" s="240"/>
      <c r="N1527" s="241"/>
      <c r="O1527" s="241"/>
      <c r="P1527" s="241"/>
      <c r="Q1527" s="241"/>
      <c r="R1527" s="241"/>
      <c r="S1527" s="241"/>
      <c r="T1527" s="242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T1527" s="243" t="s">
        <v>198</v>
      </c>
      <c r="AU1527" s="243" t="s">
        <v>82</v>
      </c>
      <c r="AV1527" s="13" t="s">
        <v>80</v>
      </c>
      <c r="AW1527" s="13" t="s">
        <v>35</v>
      </c>
      <c r="AX1527" s="13" t="s">
        <v>73</v>
      </c>
      <c r="AY1527" s="243" t="s">
        <v>188</v>
      </c>
    </row>
    <row r="1528" s="14" customFormat="1">
      <c r="A1528" s="14"/>
      <c r="B1528" s="244"/>
      <c r="C1528" s="245"/>
      <c r="D1528" s="235" t="s">
        <v>198</v>
      </c>
      <c r="E1528" s="246" t="s">
        <v>19</v>
      </c>
      <c r="F1528" s="247" t="s">
        <v>1735</v>
      </c>
      <c r="G1528" s="245"/>
      <c r="H1528" s="248">
        <v>74.105000000000004</v>
      </c>
      <c r="I1528" s="249"/>
      <c r="J1528" s="245"/>
      <c r="K1528" s="245"/>
      <c r="L1528" s="250"/>
      <c r="M1528" s="251"/>
      <c r="N1528" s="252"/>
      <c r="O1528" s="252"/>
      <c r="P1528" s="252"/>
      <c r="Q1528" s="252"/>
      <c r="R1528" s="252"/>
      <c r="S1528" s="252"/>
      <c r="T1528" s="253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T1528" s="254" t="s">
        <v>198</v>
      </c>
      <c r="AU1528" s="254" t="s">
        <v>82</v>
      </c>
      <c r="AV1528" s="14" t="s">
        <v>82</v>
      </c>
      <c r="AW1528" s="14" t="s">
        <v>35</v>
      </c>
      <c r="AX1528" s="14" t="s">
        <v>73</v>
      </c>
      <c r="AY1528" s="254" t="s">
        <v>188</v>
      </c>
    </row>
    <row r="1529" s="14" customFormat="1">
      <c r="A1529" s="14"/>
      <c r="B1529" s="244"/>
      <c r="C1529" s="245"/>
      <c r="D1529" s="235" t="s">
        <v>198</v>
      </c>
      <c r="E1529" s="246" t="s">
        <v>19</v>
      </c>
      <c r="F1529" s="247" t="s">
        <v>2178</v>
      </c>
      <c r="G1529" s="245"/>
      <c r="H1529" s="248">
        <v>-9.3000000000000007</v>
      </c>
      <c r="I1529" s="249"/>
      <c r="J1529" s="245"/>
      <c r="K1529" s="245"/>
      <c r="L1529" s="250"/>
      <c r="M1529" s="251"/>
      <c r="N1529" s="252"/>
      <c r="O1529" s="252"/>
      <c r="P1529" s="252"/>
      <c r="Q1529" s="252"/>
      <c r="R1529" s="252"/>
      <c r="S1529" s="252"/>
      <c r="T1529" s="253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T1529" s="254" t="s">
        <v>198</v>
      </c>
      <c r="AU1529" s="254" t="s">
        <v>82</v>
      </c>
      <c r="AV1529" s="14" t="s">
        <v>82</v>
      </c>
      <c r="AW1529" s="14" t="s">
        <v>35</v>
      </c>
      <c r="AX1529" s="14" t="s">
        <v>73</v>
      </c>
      <c r="AY1529" s="254" t="s">
        <v>188</v>
      </c>
    </row>
    <row r="1530" s="14" customFormat="1">
      <c r="A1530" s="14"/>
      <c r="B1530" s="244"/>
      <c r="C1530" s="245"/>
      <c r="D1530" s="235" t="s">
        <v>198</v>
      </c>
      <c r="E1530" s="246" t="s">
        <v>19</v>
      </c>
      <c r="F1530" s="247" t="s">
        <v>2179</v>
      </c>
      <c r="G1530" s="245"/>
      <c r="H1530" s="248">
        <v>-15</v>
      </c>
      <c r="I1530" s="249"/>
      <c r="J1530" s="245"/>
      <c r="K1530" s="245"/>
      <c r="L1530" s="250"/>
      <c r="M1530" s="251"/>
      <c r="N1530" s="252"/>
      <c r="O1530" s="252"/>
      <c r="P1530" s="252"/>
      <c r="Q1530" s="252"/>
      <c r="R1530" s="252"/>
      <c r="S1530" s="252"/>
      <c r="T1530" s="253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T1530" s="254" t="s">
        <v>198</v>
      </c>
      <c r="AU1530" s="254" t="s">
        <v>82</v>
      </c>
      <c r="AV1530" s="14" t="s">
        <v>82</v>
      </c>
      <c r="AW1530" s="14" t="s">
        <v>35</v>
      </c>
      <c r="AX1530" s="14" t="s">
        <v>73</v>
      </c>
      <c r="AY1530" s="254" t="s">
        <v>188</v>
      </c>
    </row>
    <row r="1531" s="14" customFormat="1">
      <c r="A1531" s="14"/>
      <c r="B1531" s="244"/>
      <c r="C1531" s="245"/>
      <c r="D1531" s="235" t="s">
        <v>198</v>
      </c>
      <c r="E1531" s="246" t="s">
        <v>19</v>
      </c>
      <c r="F1531" s="247" t="s">
        <v>2180</v>
      </c>
      <c r="G1531" s="245"/>
      <c r="H1531" s="248">
        <v>-1.8</v>
      </c>
      <c r="I1531" s="249"/>
      <c r="J1531" s="245"/>
      <c r="K1531" s="245"/>
      <c r="L1531" s="250"/>
      <c r="M1531" s="251"/>
      <c r="N1531" s="252"/>
      <c r="O1531" s="252"/>
      <c r="P1531" s="252"/>
      <c r="Q1531" s="252"/>
      <c r="R1531" s="252"/>
      <c r="S1531" s="252"/>
      <c r="T1531" s="253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54" t="s">
        <v>198</v>
      </c>
      <c r="AU1531" s="254" t="s">
        <v>82</v>
      </c>
      <c r="AV1531" s="14" t="s">
        <v>82</v>
      </c>
      <c r="AW1531" s="14" t="s">
        <v>35</v>
      </c>
      <c r="AX1531" s="14" t="s">
        <v>73</v>
      </c>
      <c r="AY1531" s="254" t="s">
        <v>188</v>
      </c>
    </row>
    <row r="1532" s="14" customFormat="1">
      <c r="A1532" s="14"/>
      <c r="B1532" s="244"/>
      <c r="C1532" s="245"/>
      <c r="D1532" s="235" t="s">
        <v>198</v>
      </c>
      <c r="E1532" s="246" t="s">
        <v>19</v>
      </c>
      <c r="F1532" s="247" t="s">
        <v>2181</v>
      </c>
      <c r="G1532" s="245"/>
      <c r="H1532" s="248">
        <v>-2.7000000000000002</v>
      </c>
      <c r="I1532" s="249"/>
      <c r="J1532" s="245"/>
      <c r="K1532" s="245"/>
      <c r="L1532" s="250"/>
      <c r="M1532" s="251"/>
      <c r="N1532" s="252"/>
      <c r="O1532" s="252"/>
      <c r="P1532" s="252"/>
      <c r="Q1532" s="252"/>
      <c r="R1532" s="252"/>
      <c r="S1532" s="252"/>
      <c r="T1532" s="253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T1532" s="254" t="s">
        <v>198</v>
      </c>
      <c r="AU1532" s="254" t="s">
        <v>82</v>
      </c>
      <c r="AV1532" s="14" t="s">
        <v>82</v>
      </c>
      <c r="AW1532" s="14" t="s">
        <v>35</v>
      </c>
      <c r="AX1532" s="14" t="s">
        <v>73</v>
      </c>
      <c r="AY1532" s="254" t="s">
        <v>188</v>
      </c>
    </row>
    <row r="1533" s="13" customFormat="1">
      <c r="A1533" s="13"/>
      <c r="B1533" s="233"/>
      <c r="C1533" s="234"/>
      <c r="D1533" s="235" t="s">
        <v>198</v>
      </c>
      <c r="E1533" s="236" t="s">
        <v>19</v>
      </c>
      <c r="F1533" s="237" t="s">
        <v>1657</v>
      </c>
      <c r="G1533" s="234"/>
      <c r="H1533" s="236" t="s">
        <v>19</v>
      </c>
      <c r="I1533" s="238"/>
      <c r="J1533" s="234"/>
      <c r="K1533" s="234"/>
      <c r="L1533" s="239"/>
      <c r="M1533" s="240"/>
      <c r="N1533" s="241"/>
      <c r="O1533" s="241"/>
      <c r="P1533" s="241"/>
      <c r="Q1533" s="241"/>
      <c r="R1533" s="241"/>
      <c r="S1533" s="241"/>
      <c r="T1533" s="242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T1533" s="243" t="s">
        <v>198</v>
      </c>
      <c r="AU1533" s="243" t="s">
        <v>82</v>
      </c>
      <c r="AV1533" s="13" t="s">
        <v>80</v>
      </c>
      <c r="AW1533" s="13" t="s">
        <v>35</v>
      </c>
      <c r="AX1533" s="13" t="s">
        <v>73</v>
      </c>
      <c r="AY1533" s="243" t="s">
        <v>188</v>
      </c>
    </row>
    <row r="1534" s="14" customFormat="1">
      <c r="A1534" s="14"/>
      <c r="B1534" s="244"/>
      <c r="C1534" s="245"/>
      <c r="D1534" s="235" t="s">
        <v>198</v>
      </c>
      <c r="E1534" s="246" t="s">
        <v>19</v>
      </c>
      <c r="F1534" s="247" t="s">
        <v>1736</v>
      </c>
      <c r="G1534" s="245"/>
      <c r="H1534" s="248">
        <v>19.555</v>
      </c>
      <c r="I1534" s="249"/>
      <c r="J1534" s="245"/>
      <c r="K1534" s="245"/>
      <c r="L1534" s="250"/>
      <c r="M1534" s="251"/>
      <c r="N1534" s="252"/>
      <c r="O1534" s="252"/>
      <c r="P1534" s="252"/>
      <c r="Q1534" s="252"/>
      <c r="R1534" s="252"/>
      <c r="S1534" s="252"/>
      <c r="T1534" s="253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T1534" s="254" t="s">
        <v>198</v>
      </c>
      <c r="AU1534" s="254" t="s">
        <v>82</v>
      </c>
      <c r="AV1534" s="14" t="s">
        <v>82</v>
      </c>
      <c r="AW1534" s="14" t="s">
        <v>35</v>
      </c>
      <c r="AX1534" s="14" t="s">
        <v>73</v>
      </c>
      <c r="AY1534" s="254" t="s">
        <v>188</v>
      </c>
    </row>
    <row r="1535" s="14" customFormat="1">
      <c r="A1535" s="14"/>
      <c r="B1535" s="244"/>
      <c r="C1535" s="245"/>
      <c r="D1535" s="235" t="s">
        <v>198</v>
      </c>
      <c r="E1535" s="246" t="s">
        <v>19</v>
      </c>
      <c r="F1535" s="247" t="s">
        <v>2182</v>
      </c>
      <c r="G1535" s="245"/>
      <c r="H1535" s="248">
        <v>-1.25</v>
      </c>
      <c r="I1535" s="249"/>
      <c r="J1535" s="245"/>
      <c r="K1535" s="245"/>
      <c r="L1535" s="250"/>
      <c r="M1535" s="251"/>
      <c r="N1535" s="252"/>
      <c r="O1535" s="252"/>
      <c r="P1535" s="252"/>
      <c r="Q1535" s="252"/>
      <c r="R1535" s="252"/>
      <c r="S1535" s="252"/>
      <c r="T1535" s="253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T1535" s="254" t="s">
        <v>198</v>
      </c>
      <c r="AU1535" s="254" t="s">
        <v>82</v>
      </c>
      <c r="AV1535" s="14" t="s">
        <v>82</v>
      </c>
      <c r="AW1535" s="14" t="s">
        <v>35</v>
      </c>
      <c r="AX1535" s="14" t="s">
        <v>73</v>
      </c>
      <c r="AY1535" s="254" t="s">
        <v>188</v>
      </c>
    </row>
    <row r="1536" s="13" customFormat="1">
      <c r="A1536" s="13"/>
      <c r="B1536" s="233"/>
      <c r="C1536" s="234"/>
      <c r="D1536" s="235" t="s">
        <v>198</v>
      </c>
      <c r="E1536" s="236" t="s">
        <v>19</v>
      </c>
      <c r="F1536" s="237" t="s">
        <v>1661</v>
      </c>
      <c r="G1536" s="234"/>
      <c r="H1536" s="236" t="s">
        <v>19</v>
      </c>
      <c r="I1536" s="238"/>
      <c r="J1536" s="234"/>
      <c r="K1536" s="234"/>
      <c r="L1536" s="239"/>
      <c r="M1536" s="240"/>
      <c r="N1536" s="241"/>
      <c r="O1536" s="241"/>
      <c r="P1536" s="241"/>
      <c r="Q1536" s="241"/>
      <c r="R1536" s="241"/>
      <c r="S1536" s="241"/>
      <c r="T1536" s="242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43" t="s">
        <v>198</v>
      </c>
      <c r="AU1536" s="243" t="s">
        <v>82</v>
      </c>
      <c r="AV1536" s="13" t="s">
        <v>80</v>
      </c>
      <c r="AW1536" s="13" t="s">
        <v>35</v>
      </c>
      <c r="AX1536" s="13" t="s">
        <v>73</v>
      </c>
      <c r="AY1536" s="243" t="s">
        <v>188</v>
      </c>
    </row>
    <row r="1537" s="14" customFormat="1">
      <c r="A1537" s="14"/>
      <c r="B1537" s="244"/>
      <c r="C1537" s="245"/>
      <c r="D1537" s="235" t="s">
        <v>198</v>
      </c>
      <c r="E1537" s="246" t="s">
        <v>19</v>
      </c>
      <c r="F1537" s="247" t="s">
        <v>1737</v>
      </c>
      <c r="G1537" s="245"/>
      <c r="H1537" s="248">
        <v>20.024999999999999</v>
      </c>
      <c r="I1537" s="249"/>
      <c r="J1537" s="245"/>
      <c r="K1537" s="245"/>
      <c r="L1537" s="250"/>
      <c r="M1537" s="251"/>
      <c r="N1537" s="252"/>
      <c r="O1537" s="252"/>
      <c r="P1537" s="252"/>
      <c r="Q1537" s="252"/>
      <c r="R1537" s="252"/>
      <c r="S1537" s="252"/>
      <c r="T1537" s="253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54" t="s">
        <v>198</v>
      </c>
      <c r="AU1537" s="254" t="s">
        <v>82</v>
      </c>
      <c r="AV1537" s="14" t="s">
        <v>82</v>
      </c>
      <c r="AW1537" s="14" t="s">
        <v>35</v>
      </c>
      <c r="AX1537" s="14" t="s">
        <v>73</v>
      </c>
      <c r="AY1537" s="254" t="s">
        <v>188</v>
      </c>
    </row>
    <row r="1538" s="14" customFormat="1">
      <c r="A1538" s="14"/>
      <c r="B1538" s="244"/>
      <c r="C1538" s="245"/>
      <c r="D1538" s="235" t="s">
        <v>198</v>
      </c>
      <c r="E1538" s="246" t="s">
        <v>19</v>
      </c>
      <c r="F1538" s="247" t="s">
        <v>2182</v>
      </c>
      <c r="G1538" s="245"/>
      <c r="H1538" s="248">
        <v>-1.25</v>
      </c>
      <c r="I1538" s="249"/>
      <c r="J1538" s="245"/>
      <c r="K1538" s="245"/>
      <c r="L1538" s="250"/>
      <c r="M1538" s="251"/>
      <c r="N1538" s="252"/>
      <c r="O1538" s="252"/>
      <c r="P1538" s="252"/>
      <c r="Q1538" s="252"/>
      <c r="R1538" s="252"/>
      <c r="S1538" s="252"/>
      <c r="T1538" s="253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54" t="s">
        <v>198</v>
      </c>
      <c r="AU1538" s="254" t="s">
        <v>82</v>
      </c>
      <c r="AV1538" s="14" t="s">
        <v>82</v>
      </c>
      <c r="AW1538" s="14" t="s">
        <v>35</v>
      </c>
      <c r="AX1538" s="14" t="s">
        <v>73</v>
      </c>
      <c r="AY1538" s="254" t="s">
        <v>188</v>
      </c>
    </row>
    <row r="1539" s="13" customFormat="1">
      <c r="A1539" s="13"/>
      <c r="B1539" s="233"/>
      <c r="C1539" s="234"/>
      <c r="D1539" s="235" t="s">
        <v>198</v>
      </c>
      <c r="E1539" s="236" t="s">
        <v>19</v>
      </c>
      <c r="F1539" s="237" t="s">
        <v>1665</v>
      </c>
      <c r="G1539" s="234"/>
      <c r="H1539" s="236" t="s">
        <v>19</v>
      </c>
      <c r="I1539" s="238"/>
      <c r="J1539" s="234"/>
      <c r="K1539" s="234"/>
      <c r="L1539" s="239"/>
      <c r="M1539" s="240"/>
      <c r="N1539" s="241"/>
      <c r="O1539" s="241"/>
      <c r="P1539" s="241"/>
      <c r="Q1539" s="241"/>
      <c r="R1539" s="241"/>
      <c r="S1539" s="241"/>
      <c r="T1539" s="242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T1539" s="243" t="s">
        <v>198</v>
      </c>
      <c r="AU1539" s="243" t="s">
        <v>82</v>
      </c>
      <c r="AV1539" s="13" t="s">
        <v>80</v>
      </c>
      <c r="AW1539" s="13" t="s">
        <v>35</v>
      </c>
      <c r="AX1539" s="13" t="s">
        <v>73</v>
      </c>
      <c r="AY1539" s="243" t="s">
        <v>188</v>
      </c>
    </row>
    <row r="1540" s="14" customFormat="1">
      <c r="A1540" s="14"/>
      <c r="B1540" s="244"/>
      <c r="C1540" s="245"/>
      <c r="D1540" s="235" t="s">
        <v>198</v>
      </c>
      <c r="E1540" s="246" t="s">
        <v>19</v>
      </c>
      <c r="F1540" s="247" t="s">
        <v>1738</v>
      </c>
      <c r="G1540" s="245"/>
      <c r="H1540" s="248">
        <v>20.010000000000002</v>
      </c>
      <c r="I1540" s="249"/>
      <c r="J1540" s="245"/>
      <c r="K1540" s="245"/>
      <c r="L1540" s="250"/>
      <c r="M1540" s="251"/>
      <c r="N1540" s="252"/>
      <c r="O1540" s="252"/>
      <c r="P1540" s="252"/>
      <c r="Q1540" s="252"/>
      <c r="R1540" s="252"/>
      <c r="S1540" s="252"/>
      <c r="T1540" s="253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T1540" s="254" t="s">
        <v>198</v>
      </c>
      <c r="AU1540" s="254" t="s">
        <v>82</v>
      </c>
      <c r="AV1540" s="14" t="s">
        <v>82</v>
      </c>
      <c r="AW1540" s="14" t="s">
        <v>35</v>
      </c>
      <c r="AX1540" s="14" t="s">
        <v>73</v>
      </c>
      <c r="AY1540" s="254" t="s">
        <v>188</v>
      </c>
    </row>
    <row r="1541" s="14" customFormat="1">
      <c r="A1541" s="14"/>
      <c r="B1541" s="244"/>
      <c r="C1541" s="245"/>
      <c r="D1541" s="235" t="s">
        <v>198</v>
      </c>
      <c r="E1541" s="246" t="s">
        <v>19</v>
      </c>
      <c r="F1541" s="247" t="s">
        <v>2183</v>
      </c>
      <c r="G1541" s="245"/>
      <c r="H1541" s="248">
        <v>-1.25</v>
      </c>
      <c r="I1541" s="249"/>
      <c r="J1541" s="245"/>
      <c r="K1541" s="245"/>
      <c r="L1541" s="250"/>
      <c r="M1541" s="251"/>
      <c r="N1541" s="252"/>
      <c r="O1541" s="252"/>
      <c r="P1541" s="252"/>
      <c r="Q1541" s="252"/>
      <c r="R1541" s="252"/>
      <c r="S1541" s="252"/>
      <c r="T1541" s="253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T1541" s="254" t="s">
        <v>198</v>
      </c>
      <c r="AU1541" s="254" t="s">
        <v>82</v>
      </c>
      <c r="AV1541" s="14" t="s">
        <v>82</v>
      </c>
      <c r="AW1541" s="14" t="s">
        <v>35</v>
      </c>
      <c r="AX1541" s="14" t="s">
        <v>73</v>
      </c>
      <c r="AY1541" s="254" t="s">
        <v>188</v>
      </c>
    </row>
    <row r="1542" s="13" customFormat="1">
      <c r="A1542" s="13"/>
      <c r="B1542" s="233"/>
      <c r="C1542" s="234"/>
      <c r="D1542" s="235" t="s">
        <v>198</v>
      </c>
      <c r="E1542" s="236" t="s">
        <v>19</v>
      </c>
      <c r="F1542" s="237" t="s">
        <v>1667</v>
      </c>
      <c r="G1542" s="234"/>
      <c r="H1542" s="236" t="s">
        <v>19</v>
      </c>
      <c r="I1542" s="238"/>
      <c r="J1542" s="234"/>
      <c r="K1542" s="234"/>
      <c r="L1542" s="239"/>
      <c r="M1542" s="240"/>
      <c r="N1542" s="241"/>
      <c r="O1542" s="241"/>
      <c r="P1542" s="241"/>
      <c r="Q1542" s="241"/>
      <c r="R1542" s="241"/>
      <c r="S1542" s="241"/>
      <c r="T1542" s="242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T1542" s="243" t="s">
        <v>198</v>
      </c>
      <c r="AU1542" s="243" t="s">
        <v>82</v>
      </c>
      <c r="AV1542" s="13" t="s">
        <v>80</v>
      </c>
      <c r="AW1542" s="13" t="s">
        <v>35</v>
      </c>
      <c r="AX1542" s="13" t="s">
        <v>73</v>
      </c>
      <c r="AY1542" s="243" t="s">
        <v>188</v>
      </c>
    </row>
    <row r="1543" s="14" customFormat="1">
      <c r="A1543" s="14"/>
      <c r="B1543" s="244"/>
      <c r="C1543" s="245"/>
      <c r="D1543" s="235" t="s">
        <v>198</v>
      </c>
      <c r="E1543" s="246" t="s">
        <v>19</v>
      </c>
      <c r="F1543" s="247" t="s">
        <v>1739</v>
      </c>
      <c r="G1543" s="245"/>
      <c r="H1543" s="248">
        <v>15.52</v>
      </c>
      <c r="I1543" s="249"/>
      <c r="J1543" s="245"/>
      <c r="K1543" s="245"/>
      <c r="L1543" s="250"/>
      <c r="M1543" s="251"/>
      <c r="N1543" s="252"/>
      <c r="O1543" s="252"/>
      <c r="P1543" s="252"/>
      <c r="Q1543" s="252"/>
      <c r="R1543" s="252"/>
      <c r="S1543" s="252"/>
      <c r="T1543" s="253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T1543" s="254" t="s">
        <v>198</v>
      </c>
      <c r="AU1543" s="254" t="s">
        <v>82</v>
      </c>
      <c r="AV1543" s="14" t="s">
        <v>82</v>
      </c>
      <c r="AW1543" s="14" t="s">
        <v>35</v>
      </c>
      <c r="AX1543" s="14" t="s">
        <v>73</v>
      </c>
      <c r="AY1543" s="254" t="s">
        <v>188</v>
      </c>
    </row>
    <row r="1544" s="14" customFormat="1">
      <c r="A1544" s="14"/>
      <c r="B1544" s="244"/>
      <c r="C1544" s="245"/>
      <c r="D1544" s="235" t="s">
        <v>198</v>
      </c>
      <c r="E1544" s="246" t="s">
        <v>19</v>
      </c>
      <c r="F1544" s="247" t="s">
        <v>2184</v>
      </c>
      <c r="G1544" s="245"/>
      <c r="H1544" s="248">
        <v>-2.1499999999999999</v>
      </c>
      <c r="I1544" s="249"/>
      <c r="J1544" s="245"/>
      <c r="K1544" s="245"/>
      <c r="L1544" s="250"/>
      <c r="M1544" s="251"/>
      <c r="N1544" s="252"/>
      <c r="O1544" s="252"/>
      <c r="P1544" s="252"/>
      <c r="Q1544" s="252"/>
      <c r="R1544" s="252"/>
      <c r="S1544" s="252"/>
      <c r="T1544" s="253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T1544" s="254" t="s">
        <v>198</v>
      </c>
      <c r="AU1544" s="254" t="s">
        <v>82</v>
      </c>
      <c r="AV1544" s="14" t="s">
        <v>82</v>
      </c>
      <c r="AW1544" s="14" t="s">
        <v>35</v>
      </c>
      <c r="AX1544" s="14" t="s">
        <v>73</v>
      </c>
      <c r="AY1544" s="254" t="s">
        <v>188</v>
      </c>
    </row>
    <row r="1545" s="13" customFormat="1">
      <c r="A1545" s="13"/>
      <c r="B1545" s="233"/>
      <c r="C1545" s="234"/>
      <c r="D1545" s="235" t="s">
        <v>198</v>
      </c>
      <c r="E1545" s="236" t="s">
        <v>19</v>
      </c>
      <c r="F1545" s="237" t="s">
        <v>1671</v>
      </c>
      <c r="G1545" s="234"/>
      <c r="H1545" s="236" t="s">
        <v>19</v>
      </c>
      <c r="I1545" s="238"/>
      <c r="J1545" s="234"/>
      <c r="K1545" s="234"/>
      <c r="L1545" s="239"/>
      <c r="M1545" s="240"/>
      <c r="N1545" s="241"/>
      <c r="O1545" s="241"/>
      <c r="P1545" s="241"/>
      <c r="Q1545" s="241"/>
      <c r="R1545" s="241"/>
      <c r="S1545" s="241"/>
      <c r="T1545" s="242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T1545" s="243" t="s">
        <v>198</v>
      </c>
      <c r="AU1545" s="243" t="s">
        <v>82</v>
      </c>
      <c r="AV1545" s="13" t="s">
        <v>80</v>
      </c>
      <c r="AW1545" s="13" t="s">
        <v>35</v>
      </c>
      <c r="AX1545" s="13" t="s">
        <v>73</v>
      </c>
      <c r="AY1545" s="243" t="s">
        <v>188</v>
      </c>
    </row>
    <row r="1546" s="14" customFormat="1">
      <c r="A1546" s="14"/>
      <c r="B1546" s="244"/>
      <c r="C1546" s="245"/>
      <c r="D1546" s="235" t="s">
        <v>198</v>
      </c>
      <c r="E1546" s="246" t="s">
        <v>19</v>
      </c>
      <c r="F1546" s="247" t="s">
        <v>1740</v>
      </c>
      <c r="G1546" s="245"/>
      <c r="H1546" s="248">
        <v>15.76</v>
      </c>
      <c r="I1546" s="249"/>
      <c r="J1546" s="245"/>
      <c r="K1546" s="245"/>
      <c r="L1546" s="250"/>
      <c r="M1546" s="251"/>
      <c r="N1546" s="252"/>
      <c r="O1546" s="252"/>
      <c r="P1546" s="252"/>
      <c r="Q1546" s="252"/>
      <c r="R1546" s="252"/>
      <c r="S1546" s="252"/>
      <c r="T1546" s="253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T1546" s="254" t="s">
        <v>198</v>
      </c>
      <c r="AU1546" s="254" t="s">
        <v>82</v>
      </c>
      <c r="AV1546" s="14" t="s">
        <v>82</v>
      </c>
      <c r="AW1546" s="14" t="s">
        <v>35</v>
      </c>
      <c r="AX1546" s="14" t="s">
        <v>73</v>
      </c>
      <c r="AY1546" s="254" t="s">
        <v>188</v>
      </c>
    </row>
    <row r="1547" s="14" customFormat="1">
      <c r="A1547" s="14"/>
      <c r="B1547" s="244"/>
      <c r="C1547" s="245"/>
      <c r="D1547" s="235" t="s">
        <v>198</v>
      </c>
      <c r="E1547" s="246" t="s">
        <v>19</v>
      </c>
      <c r="F1547" s="247" t="s">
        <v>2182</v>
      </c>
      <c r="G1547" s="245"/>
      <c r="H1547" s="248">
        <v>-1.25</v>
      </c>
      <c r="I1547" s="249"/>
      <c r="J1547" s="245"/>
      <c r="K1547" s="245"/>
      <c r="L1547" s="250"/>
      <c r="M1547" s="251"/>
      <c r="N1547" s="252"/>
      <c r="O1547" s="252"/>
      <c r="P1547" s="252"/>
      <c r="Q1547" s="252"/>
      <c r="R1547" s="252"/>
      <c r="S1547" s="252"/>
      <c r="T1547" s="253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254" t="s">
        <v>198</v>
      </c>
      <c r="AU1547" s="254" t="s">
        <v>82</v>
      </c>
      <c r="AV1547" s="14" t="s">
        <v>82</v>
      </c>
      <c r="AW1547" s="14" t="s">
        <v>35</v>
      </c>
      <c r="AX1547" s="14" t="s">
        <v>73</v>
      </c>
      <c r="AY1547" s="254" t="s">
        <v>188</v>
      </c>
    </row>
    <row r="1548" s="13" customFormat="1">
      <c r="A1548" s="13"/>
      <c r="B1548" s="233"/>
      <c r="C1548" s="234"/>
      <c r="D1548" s="235" t="s">
        <v>198</v>
      </c>
      <c r="E1548" s="236" t="s">
        <v>19</v>
      </c>
      <c r="F1548" s="237" t="s">
        <v>1673</v>
      </c>
      <c r="G1548" s="234"/>
      <c r="H1548" s="236" t="s">
        <v>19</v>
      </c>
      <c r="I1548" s="238"/>
      <c r="J1548" s="234"/>
      <c r="K1548" s="234"/>
      <c r="L1548" s="239"/>
      <c r="M1548" s="240"/>
      <c r="N1548" s="241"/>
      <c r="O1548" s="241"/>
      <c r="P1548" s="241"/>
      <c r="Q1548" s="241"/>
      <c r="R1548" s="241"/>
      <c r="S1548" s="241"/>
      <c r="T1548" s="242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T1548" s="243" t="s">
        <v>198</v>
      </c>
      <c r="AU1548" s="243" t="s">
        <v>82</v>
      </c>
      <c r="AV1548" s="13" t="s">
        <v>80</v>
      </c>
      <c r="AW1548" s="13" t="s">
        <v>35</v>
      </c>
      <c r="AX1548" s="13" t="s">
        <v>73</v>
      </c>
      <c r="AY1548" s="243" t="s">
        <v>188</v>
      </c>
    </row>
    <row r="1549" s="14" customFormat="1">
      <c r="A1549" s="14"/>
      <c r="B1549" s="244"/>
      <c r="C1549" s="245"/>
      <c r="D1549" s="235" t="s">
        <v>198</v>
      </c>
      <c r="E1549" s="246" t="s">
        <v>19</v>
      </c>
      <c r="F1549" s="247" t="s">
        <v>1739</v>
      </c>
      <c r="G1549" s="245"/>
      <c r="H1549" s="248">
        <v>15.52</v>
      </c>
      <c r="I1549" s="249"/>
      <c r="J1549" s="245"/>
      <c r="K1549" s="245"/>
      <c r="L1549" s="250"/>
      <c r="M1549" s="251"/>
      <c r="N1549" s="252"/>
      <c r="O1549" s="252"/>
      <c r="P1549" s="252"/>
      <c r="Q1549" s="252"/>
      <c r="R1549" s="252"/>
      <c r="S1549" s="252"/>
      <c r="T1549" s="253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T1549" s="254" t="s">
        <v>198</v>
      </c>
      <c r="AU1549" s="254" t="s">
        <v>82</v>
      </c>
      <c r="AV1549" s="14" t="s">
        <v>82</v>
      </c>
      <c r="AW1549" s="14" t="s">
        <v>35</v>
      </c>
      <c r="AX1549" s="14" t="s">
        <v>73</v>
      </c>
      <c r="AY1549" s="254" t="s">
        <v>188</v>
      </c>
    </row>
    <row r="1550" s="14" customFormat="1">
      <c r="A1550" s="14"/>
      <c r="B1550" s="244"/>
      <c r="C1550" s="245"/>
      <c r="D1550" s="235" t="s">
        <v>198</v>
      </c>
      <c r="E1550" s="246" t="s">
        <v>19</v>
      </c>
      <c r="F1550" s="247" t="s">
        <v>2184</v>
      </c>
      <c r="G1550" s="245"/>
      <c r="H1550" s="248">
        <v>-2.1499999999999999</v>
      </c>
      <c r="I1550" s="249"/>
      <c r="J1550" s="245"/>
      <c r="K1550" s="245"/>
      <c r="L1550" s="250"/>
      <c r="M1550" s="251"/>
      <c r="N1550" s="252"/>
      <c r="O1550" s="252"/>
      <c r="P1550" s="252"/>
      <c r="Q1550" s="252"/>
      <c r="R1550" s="252"/>
      <c r="S1550" s="252"/>
      <c r="T1550" s="253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T1550" s="254" t="s">
        <v>198</v>
      </c>
      <c r="AU1550" s="254" t="s">
        <v>82</v>
      </c>
      <c r="AV1550" s="14" t="s">
        <v>82</v>
      </c>
      <c r="AW1550" s="14" t="s">
        <v>35</v>
      </c>
      <c r="AX1550" s="14" t="s">
        <v>73</v>
      </c>
      <c r="AY1550" s="254" t="s">
        <v>188</v>
      </c>
    </row>
    <row r="1551" s="13" customFormat="1">
      <c r="A1551" s="13"/>
      <c r="B1551" s="233"/>
      <c r="C1551" s="234"/>
      <c r="D1551" s="235" t="s">
        <v>198</v>
      </c>
      <c r="E1551" s="236" t="s">
        <v>19</v>
      </c>
      <c r="F1551" s="237" t="s">
        <v>1674</v>
      </c>
      <c r="G1551" s="234"/>
      <c r="H1551" s="236" t="s">
        <v>19</v>
      </c>
      <c r="I1551" s="238"/>
      <c r="J1551" s="234"/>
      <c r="K1551" s="234"/>
      <c r="L1551" s="239"/>
      <c r="M1551" s="240"/>
      <c r="N1551" s="241"/>
      <c r="O1551" s="241"/>
      <c r="P1551" s="241"/>
      <c r="Q1551" s="241"/>
      <c r="R1551" s="241"/>
      <c r="S1551" s="241"/>
      <c r="T1551" s="242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T1551" s="243" t="s">
        <v>198</v>
      </c>
      <c r="AU1551" s="243" t="s">
        <v>82</v>
      </c>
      <c r="AV1551" s="13" t="s">
        <v>80</v>
      </c>
      <c r="AW1551" s="13" t="s">
        <v>35</v>
      </c>
      <c r="AX1551" s="13" t="s">
        <v>73</v>
      </c>
      <c r="AY1551" s="243" t="s">
        <v>188</v>
      </c>
    </row>
    <row r="1552" s="14" customFormat="1">
      <c r="A1552" s="14"/>
      <c r="B1552" s="244"/>
      <c r="C1552" s="245"/>
      <c r="D1552" s="235" t="s">
        <v>198</v>
      </c>
      <c r="E1552" s="246" t="s">
        <v>19</v>
      </c>
      <c r="F1552" s="247" t="s">
        <v>1741</v>
      </c>
      <c r="G1552" s="245"/>
      <c r="H1552" s="248">
        <v>22.34</v>
      </c>
      <c r="I1552" s="249"/>
      <c r="J1552" s="245"/>
      <c r="K1552" s="245"/>
      <c r="L1552" s="250"/>
      <c r="M1552" s="251"/>
      <c r="N1552" s="252"/>
      <c r="O1552" s="252"/>
      <c r="P1552" s="252"/>
      <c r="Q1552" s="252"/>
      <c r="R1552" s="252"/>
      <c r="S1552" s="252"/>
      <c r="T1552" s="253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T1552" s="254" t="s">
        <v>198</v>
      </c>
      <c r="AU1552" s="254" t="s">
        <v>82</v>
      </c>
      <c r="AV1552" s="14" t="s">
        <v>82</v>
      </c>
      <c r="AW1552" s="14" t="s">
        <v>35</v>
      </c>
      <c r="AX1552" s="14" t="s">
        <v>73</v>
      </c>
      <c r="AY1552" s="254" t="s">
        <v>188</v>
      </c>
    </row>
    <row r="1553" s="14" customFormat="1">
      <c r="A1553" s="14"/>
      <c r="B1553" s="244"/>
      <c r="C1553" s="245"/>
      <c r="D1553" s="235" t="s">
        <v>198</v>
      </c>
      <c r="E1553" s="246" t="s">
        <v>19</v>
      </c>
      <c r="F1553" s="247" t="s">
        <v>2185</v>
      </c>
      <c r="G1553" s="245"/>
      <c r="H1553" s="248">
        <v>-7.4000000000000004</v>
      </c>
      <c r="I1553" s="249"/>
      <c r="J1553" s="245"/>
      <c r="K1553" s="245"/>
      <c r="L1553" s="250"/>
      <c r="M1553" s="251"/>
      <c r="N1553" s="252"/>
      <c r="O1553" s="252"/>
      <c r="P1553" s="252"/>
      <c r="Q1553" s="252"/>
      <c r="R1553" s="252"/>
      <c r="S1553" s="252"/>
      <c r="T1553" s="253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54" t="s">
        <v>198</v>
      </c>
      <c r="AU1553" s="254" t="s">
        <v>82</v>
      </c>
      <c r="AV1553" s="14" t="s">
        <v>82</v>
      </c>
      <c r="AW1553" s="14" t="s">
        <v>35</v>
      </c>
      <c r="AX1553" s="14" t="s">
        <v>73</v>
      </c>
      <c r="AY1553" s="254" t="s">
        <v>188</v>
      </c>
    </row>
    <row r="1554" s="13" customFormat="1">
      <c r="A1554" s="13"/>
      <c r="B1554" s="233"/>
      <c r="C1554" s="234"/>
      <c r="D1554" s="235" t="s">
        <v>198</v>
      </c>
      <c r="E1554" s="236" t="s">
        <v>19</v>
      </c>
      <c r="F1554" s="237" t="s">
        <v>1678</v>
      </c>
      <c r="G1554" s="234"/>
      <c r="H1554" s="236" t="s">
        <v>19</v>
      </c>
      <c r="I1554" s="238"/>
      <c r="J1554" s="234"/>
      <c r="K1554" s="234"/>
      <c r="L1554" s="239"/>
      <c r="M1554" s="240"/>
      <c r="N1554" s="241"/>
      <c r="O1554" s="241"/>
      <c r="P1554" s="241"/>
      <c r="Q1554" s="241"/>
      <c r="R1554" s="241"/>
      <c r="S1554" s="241"/>
      <c r="T1554" s="242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43" t="s">
        <v>198</v>
      </c>
      <c r="AU1554" s="243" t="s">
        <v>82</v>
      </c>
      <c r="AV1554" s="13" t="s">
        <v>80</v>
      </c>
      <c r="AW1554" s="13" t="s">
        <v>35</v>
      </c>
      <c r="AX1554" s="13" t="s">
        <v>73</v>
      </c>
      <c r="AY1554" s="243" t="s">
        <v>188</v>
      </c>
    </row>
    <row r="1555" s="14" customFormat="1">
      <c r="A1555" s="14"/>
      <c r="B1555" s="244"/>
      <c r="C1555" s="245"/>
      <c r="D1555" s="235" t="s">
        <v>198</v>
      </c>
      <c r="E1555" s="246" t="s">
        <v>19</v>
      </c>
      <c r="F1555" s="247" t="s">
        <v>1742</v>
      </c>
      <c r="G1555" s="245"/>
      <c r="H1555" s="248">
        <v>21.829999999999998</v>
      </c>
      <c r="I1555" s="249"/>
      <c r="J1555" s="245"/>
      <c r="K1555" s="245"/>
      <c r="L1555" s="250"/>
      <c r="M1555" s="251"/>
      <c r="N1555" s="252"/>
      <c r="O1555" s="252"/>
      <c r="P1555" s="252"/>
      <c r="Q1555" s="252"/>
      <c r="R1555" s="252"/>
      <c r="S1555" s="252"/>
      <c r="T1555" s="253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T1555" s="254" t="s">
        <v>198</v>
      </c>
      <c r="AU1555" s="254" t="s">
        <v>82</v>
      </c>
      <c r="AV1555" s="14" t="s">
        <v>82</v>
      </c>
      <c r="AW1555" s="14" t="s">
        <v>35</v>
      </c>
      <c r="AX1555" s="14" t="s">
        <v>73</v>
      </c>
      <c r="AY1555" s="254" t="s">
        <v>188</v>
      </c>
    </row>
    <row r="1556" s="14" customFormat="1">
      <c r="A1556" s="14"/>
      <c r="B1556" s="244"/>
      <c r="C1556" s="245"/>
      <c r="D1556" s="235" t="s">
        <v>198</v>
      </c>
      <c r="E1556" s="246" t="s">
        <v>19</v>
      </c>
      <c r="F1556" s="247" t="s">
        <v>2184</v>
      </c>
      <c r="G1556" s="245"/>
      <c r="H1556" s="248">
        <v>-2.1499999999999999</v>
      </c>
      <c r="I1556" s="249"/>
      <c r="J1556" s="245"/>
      <c r="K1556" s="245"/>
      <c r="L1556" s="250"/>
      <c r="M1556" s="251"/>
      <c r="N1556" s="252"/>
      <c r="O1556" s="252"/>
      <c r="P1556" s="252"/>
      <c r="Q1556" s="252"/>
      <c r="R1556" s="252"/>
      <c r="S1556" s="252"/>
      <c r="T1556" s="253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T1556" s="254" t="s">
        <v>198</v>
      </c>
      <c r="AU1556" s="254" t="s">
        <v>82</v>
      </c>
      <c r="AV1556" s="14" t="s">
        <v>82</v>
      </c>
      <c r="AW1556" s="14" t="s">
        <v>35</v>
      </c>
      <c r="AX1556" s="14" t="s">
        <v>73</v>
      </c>
      <c r="AY1556" s="254" t="s">
        <v>188</v>
      </c>
    </row>
    <row r="1557" s="13" customFormat="1">
      <c r="A1557" s="13"/>
      <c r="B1557" s="233"/>
      <c r="C1557" s="234"/>
      <c r="D1557" s="235" t="s">
        <v>198</v>
      </c>
      <c r="E1557" s="236" t="s">
        <v>19</v>
      </c>
      <c r="F1557" s="237" t="s">
        <v>1680</v>
      </c>
      <c r="G1557" s="234"/>
      <c r="H1557" s="236" t="s">
        <v>19</v>
      </c>
      <c r="I1557" s="238"/>
      <c r="J1557" s="234"/>
      <c r="K1557" s="234"/>
      <c r="L1557" s="239"/>
      <c r="M1557" s="240"/>
      <c r="N1557" s="241"/>
      <c r="O1557" s="241"/>
      <c r="P1557" s="241"/>
      <c r="Q1557" s="241"/>
      <c r="R1557" s="241"/>
      <c r="S1557" s="241"/>
      <c r="T1557" s="242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T1557" s="243" t="s">
        <v>198</v>
      </c>
      <c r="AU1557" s="243" t="s">
        <v>82</v>
      </c>
      <c r="AV1557" s="13" t="s">
        <v>80</v>
      </c>
      <c r="AW1557" s="13" t="s">
        <v>35</v>
      </c>
      <c r="AX1557" s="13" t="s">
        <v>73</v>
      </c>
      <c r="AY1557" s="243" t="s">
        <v>188</v>
      </c>
    </row>
    <row r="1558" s="14" customFormat="1">
      <c r="A1558" s="14"/>
      <c r="B1558" s="244"/>
      <c r="C1558" s="245"/>
      <c r="D1558" s="235" t="s">
        <v>198</v>
      </c>
      <c r="E1558" s="246" t="s">
        <v>19</v>
      </c>
      <c r="F1558" s="247" t="s">
        <v>1743</v>
      </c>
      <c r="G1558" s="245"/>
      <c r="H1558" s="248">
        <v>16.510000000000002</v>
      </c>
      <c r="I1558" s="249"/>
      <c r="J1558" s="245"/>
      <c r="K1558" s="245"/>
      <c r="L1558" s="250"/>
      <c r="M1558" s="251"/>
      <c r="N1558" s="252"/>
      <c r="O1558" s="252"/>
      <c r="P1558" s="252"/>
      <c r="Q1558" s="252"/>
      <c r="R1558" s="252"/>
      <c r="S1558" s="252"/>
      <c r="T1558" s="253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T1558" s="254" t="s">
        <v>198</v>
      </c>
      <c r="AU1558" s="254" t="s">
        <v>82</v>
      </c>
      <c r="AV1558" s="14" t="s">
        <v>82</v>
      </c>
      <c r="AW1558" s="14" t="s">
        <v>35</v>
      </c>
      <c r="AX1558" s="14" t="s">
        <v>73</v>
      </c>
      <c r="AY1558" s="254" t="s">
        <v>188</v>
      </c>
    </row>
    <row r="1559" s="14" customFormat="1">
      <c r="A1559" s="14"/>
      <c r="B1559" s="244"/>
      <c r="C1559" s="245"/>
      <c r="D1559" s="235" t="s">
        <v>198</v>
      </c>
      <c r="E1559" s="246" t="s">
        <v>19</v>
      </c>
      <c r="F1559" s="247" t="s">
        <v>2182</v>
      </c>
      <c r="G1559" s="245"/>
      <c r="H1559" s="248">
        <v>-1.25</v>
      </c>
      <c r="I1559" s="249"/>
      <c r="J1559" s="245"/>
      <c r="K1559" s="245"/>
      <c r="L1559" s="250"/>
      <c r="M1559" s="251"/>
      <c r="N1559" s="252"/>
      <c r="O1559" s="252"/>
      <c r="P1559" s="252"/>
      <c r="Q1559" s="252"/>
      <c r="R1559" s="252"/>
      <c r="S1559" s="252"/>
      <c r="T1559" s="253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54" t="s">
        <v>198</v>
      </c>
      <c r="AU1559" s="254" t="s">
        <v>82</v>
      </c>
      <c r="AV1559" s="14" t="s">
        <v>82</v>
      </c>
      <c r="AW1559" s="14" t="s">
        <v>35</v>
      </c>
      <c r="AX1559" s="14" t="s">
        <v>73</v>
      </c>
      <c r="AY1559" s="254" t="s">
        <v>188</v>
      </c>
    </row>
    <row r="1560" s="13" customFormat="1">
      <c r="A1560" s="13"/>
      <c r="B1560" s="233"/>
      <c r="C1560" s="234"/>
      <c r="D1560" s="235" t="s">
        <v>198</v>
      </c>
      <c r="E1560" s="236" t="s">
        <v>19</v>
      </c>
      <c r="F1560" s="237" t="s">
        <v>1682</v>
      </c>
      <c r="G1560" s="234"/>
      <c r="H1560" s="236" t="s">
        <v>19</v>
      </c>
      <c r="I1560" s="238"/>
      <c r="J1560" s="234"/>
      <c r="K1560" s="234"/>
      <c r="L1560" s="239"/>
      <c r="M1560" s="240"/>
      <c r="N1560" s="241"/>
      <c r="O1560" s="241"/>
      <c r="P1560" s="241"/>
      <c r="Q1560" s="241"/>
      <c r="R1560" s="241"/>
      <c r="S1560" s="241"/>
      <c r="T1560" s="242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243" t="s">
        <v>198</v>
      </c>
      <c r="AU1560" s="243" t="s">
        <v>82</v>
      </c>
      <c r="AV1560" s="13" t="s">
        <v>80</v>
      </c>
      <c r="AW1560" s="13" t="s">
        <v>35</v>
      </c>
      <c r="AX1560" s="13" t="s">
        <v>73</v>
      </c>
      <c r="AY1560" s="243" t="s">
        <v>188</v>
      </c>
    </row>
    <row r="1561" s="14" customFormat="1">
      <c r="A1561" s="14"/>
      <c r="B1561" s="244"/>
      <c r="C1561" s="245"/>
      <c r="D1561" s="235" t="s">
        <v>198</v>
      </c>
      <c r="E1561" s="246" t="s">
        <v>19</v>
      </c>
      <c r="F1561" s="247" t="s">
        <v>1744</v>
      </c>
      <c r="G1561" s="245"/>
      <c r="H1561" s="248">
        <v>19.07</v>
      </c>
      <c r="I1561" s="249"/>
      <c r="J1561" s="245"/>
      <c r="K1561" s="245"/>
      <c r="L1561" s="250"/>
      <c r="M1561" s="251"/>
      <c r="N1561" s="252"/>
      <c r="O1561" s="252"/>
      <c r="P1561" s="252"/>
      <c r="Q1561" s="252"/>
      <c r="R1561" s="252"/>
      <c r="S1561" s="252"/>
      <c r="T1561" s="253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T1561" s="254" t="s">
        <v>198</v>
      </c>
      <c r="AU1561" s="254" t="s">
        <v>82</v>
      </c>
      <c r="AV1561" s="14" t="s">
        <v>82</v>
      </c>
      <c r="AW1561" s="14" t="s">
        <v>35</v>
      </c>
      <c r="AX1561" s="14" t="s">
        <v>73</v>
      </c>
      <c r="AY1561" s="254" t="s">
        <v>188</v>
      </c>
    </row>
    <row r="1562" s="14" customFormat="1">
      <c r="A1562" s="14"/>
      <c r="B1562" s="244"/>
      <c r="C1562" s="245"/>
      <c r="D1562" s="235" t="s">
        <v>198</v>
      </c>
      <c r="E1562" s="246" t="s">
        <v>19</v>
      </c>
      <c r="F1562" s="247" t="s">
        <v>2186</v>
      </c>
      <c r="G1562" s="245"/>
      <c r="H1562" s="248">
        <v>-0.90000000000000002</v>
      </c>
      <c r="I1562" s="249"/>
      <c r="J1562" s="245"/>
      <c r="K1562" s="245"/>
      <c r="L1562" s="250"/>
      <c r="M1562" s="251"/>
      <c r="N1562" s="252"/>
      <c r="O1562" s="252"/>
      <c r="P1562" s="252"/>
      <c r="Q1562" s="252"/>
      <c r="R1562" s="252"/>
      <c r="S1562" s="252"/>
      <c r="T1562" s="253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T1562" s="254" t="s">
        <v>198</v>
      </c>
      <c r="AU1562" s="254" t="s">
        <v>82</v>
      </c>
      <c r="AV1562" s="14" t="s">
        <v>82</v>
      </c>
      <c r="AW1562" s="14" t="s">
        <v>35</v>
      </c>
      <c r="AX1562" s="14" t="s">
        <v>73</v>
      </c>
      <c r="AY1562" s="254" t="s">
        <v>188</v>
      </c>
    </row>
    <row r="1563" s="13" customFormat="1">
      <c r="A1563" s="13"/>
      <c r="B1563" s="233"/>
      <c r="C1563" s="234"/>
      <c r="D1563" s="235" t="s">
        <v>198</v>
      </c>
      <c r="E1563" s="236" t="s">
        <v>19</v>
      </c>
      <c r="F1563" s="237" t="s">
        <v>1686</v>
      </c>
      <c r="G1563" s="234"/>
      <c r="H1563" s="236" t="s">
        <v>19</v>
      </c>
      <c r="I1563" s="238"/>
      <c r="J1563" s="234"/>
      <c r="K1563" s="234"/>
      <c r="L1563" s="239"/>
      <c r="M1563" s="240"/>
      <c r="N1563" s="241"/>
      <c r="O1563" s="241"/>
      <c r="P1563" s="241"/>
      <c r="Q1563" s="241"/>
      <c r="R1563" s="241"/>
      <c r="S1563" s="241"/>
      <c r="T1563" s="242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T1563" s="243" t="s">
        <v>198</v>
      </c>
      <c r="AU1563" s="243" t="s">
        <v>82</v>
      </c>
      <c r="AV1563" s="13" t="s">
        <v>80</v>
      </c>
      <c r="AW1563" s="13" t="s">
        <v>35</v>
      </c>
      <c r="AX1563" s="13" t="s">
        <v>73</v>
      </c>
      <c r="AY1563" s="243" t="s">
        <v>188</v>
      </c>
    </row>
    <row r="1564" s="14" customFormat="1">
      <c r="A1564" s="14"/>
      <c r="B1564" s="244"/>
      <c r="C1564" s="245"/>
      <c r="D1564" s="235" t="s">
        <v>198</v>
      </c>
      <c r="E1564" s="246" t="s">
        <v>19</v>
      </c>
      <c r="F1564" s="247" t="s">
        <v>1745</v>
      </c>
      <c r="G1564" s="245"/>
      <c r="H1564" s="248">
        <v>19.07</v>
      </c>
      <c r="I1564" s="249"/>
      <c r="J1564" s="245"/>
      <c r="K1564" s="245"/>
      <c r="L1564" s="250"/>
      <c r="M1564" s="251"/>
      <c r="N1564" s="252"/>
      <c r="O1564" s="252"/>
      <c r="P1564" s="252"/>
      <c r="Q1564" s="252"/>
      <c r="R1564" s="252"/>
      <c r="S1564" s="252"/>
      <c r="T1564" s="253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T1564" s="254" t="s">
        <v>198</v>
      </c>
      <c r="AU1564" s="254" t="s">
        <v>82</v>
      </c>
      <c r="AV1564" s="14" t="s">
        <v>82</v>
      </c>
      <c r="AW1564" s="14" t="s">
        <v>35</v>
      </c>
      <c r="AX1564" s="14" t="s">
        <v>73</v>
      </c>
      <c r="AY1564" s="254" t="s">
        <v>188</v>
      </c>
    </row>
    <row r="1565" s="14" customFormat="1">
      <c r="A1565" s="14"/>
      <c r="B1565" s="244"/>
      <c r="C1565" s="245"/>
      <c r="D1565" s="235" t="s">
        <v>198</v>
      </c>
      <c r="E1565" s="246" t="s">
        <v>19</v>
      </c>
      <c r="F1565" s="247" t="s">
        <v>2186</v>
      </c>
      <c r="G1565" s="245"/>
      <c r="H1565" s="248">
        <v>-0.90000000000000002</v>
      </c>
      <c r="I1565" s="249"/>
      <c r="J1565" s="245"/>
      <c r="K1565" s="245"/>
      <c r="L1565" s="250"/>
      <c r="M1565" s="251"/>
      <c r="N1565" s="252"/>
      <c r="O1565" s="252"/>
      <c r="P1565" s="252"/>
      <c r="Q1565" s="252"/>
      <c r="R1565" s="252"/>
      <c r="S1565" s="252"/>
      <c r="T1565" s="253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T1565" s="254" t="s">
        <v>198</v>
      </c>
      <c r="AU1565" s="254" t="s">
        <v>82</v>
      </c>
      <c r="AV1565" s="14" t="s">
        <v>82</v>
      </c>
      <c r="AW1565" s="14" t="s">
        <v>35</v>
      </c>
      <c r="AX1565" s="14" t="s">
        <v>73</v>
      </c>
      <c r="AY1565" s="254" t="s">
        <v>188</v>
      </c>
    </row>
    <row r="1566" s="13" customFormat="1">
      <c r="A1566" s="13"/>
      <c r="B1566" s="233"/>
      <c r="C1566" s="234"/>
      <c r="D1566" s="235" t="s">
        <v>198</v>
      </c>
      <c r="E1566" s="236" t="s">
        <v>19</v>
      </c>
      <c r="F1566" s="237" t="s">
        <v>1690</v>
      </c>
      <c r="G1566" s="234"/>
      <c r="H1566" s="236" t="s">
        <v>19</v>
      </c>
      <c r="I1566" s="238"/>
      <c r="J1566" s="234"/>
      <c r="K1566" s="234"/>
      <c r="L1566" s="239"/>
      <c r="M1566" s="240"/>
      <c r="N1566" s="241"/>
      <c r="O1566" s="241"/>
      <c r="P1566" s="241"/>
      <c r="Q1566" s="241"/>
      <c r="R1566" s="241"/>
      <c r="S1566" s="241"/>
      <c r="T1566" s="242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T1566" s="243" t="s">
        <v>198</v>
      </c>
      <c r="AU1566" s="243" t="s">
        <v>82</v>
      </c>
      <c r="AV1566" s="13" t="s">
        <v>80</v>
      </c>
      <c r="AW1566" s="13" t="s">
        <v>35</v>
      </c>
      <c r="AX1566" s="13" t="s">
        <v>73</v>
      </c>
      <c r="AY1566" s="243" t="s">
        <v>188</v>
      </c>
    </row>
    <row r="1567" s="14" customFormat="1">
      <c r="A1567" s="14"/>
      <c r="B1567" s="244"/>
      <c r="C1567" s="245"/>
      <c r="D1567" s="235" t="s">
        <v>198</v>
      </c>
      <c r="E1567" s="246" t="s">
        <v>19</v>
      </c>
      <c r="F1567" s="247" t="s">
        <v>1746</v>
      </c>
      <c r="G1567" s="245"/>
      <c r="H1567" s="248">
        <v>16.620000000000001</v>
      </c>
      <c r="I1567" s="249"/>
      <c r="J1567" s="245"/>
      <c r="K1567" s="245"/>
      <c r="L1567" s="250"/>
      <c r="M1567" s="251"/>
      <c r="N1567" s="252"/>
      <c r="O1567" s="252"/>
      <c r="P1567" s="252"/>
      <c r="Q1567" s="252"/>
      <c r="R1567" s="252"/>
      <c r="S1567" s="252"/>
      <c r="T1567" s="253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T1567" s="254" t="s">
        <v>198</v>
      </c>
      <c r="AU1567" s="254" t="s">
        <v>82</v>
      </c>
      <c r="AV1567" s="14" t="s">
        <v>82</v>
      </c>
      <c r="AW1567" s="14" t="s">
        <v>35</v>
      </c>
      <c r="AX1567" s="14" t="s">
        <v>73</v>
      </c>
      <c r="AY1567" s="254" t="s">
        <v>188</v>
      </c>
    </row>
    <row r="1568" s="14" customFormat="1">
      <c r="A1568" s="14"/>
      <c r="B1568" s="244"/>
      <c r="C1568" s="245"/>
      <c r="D1568" s="235" t="s">
        <v>198</v>
      </c>
      <c r="E1568" s="246" t="s">
        <v>19</v>
      </c>
      <c r="F1568" s="247" t="s">
        <v>2182</v>
      </c>
      <c r="G1568" s="245"/>
      <c r="H1568" s="248">
        <v>-1.25</v>
      </c>
      <c r="I1568" s="249"/>
      <c r="J1568" s="245"/>
      <c r="K1568" s="245"/>
      <c r="L1568" s="250"/>
      <c r="M1568" s="251"/>
      <c r="N1568" s="252"/>
      <c r="O1568" s="252"/>
      <c r="P1568" s="252"/>
      <c r="Q1568" s="252"/>
      <c r="R1568" s="252"/>
      <c r="S1568" s="252"/>
      <c r="T1568" s="253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T1568" s="254" t="s">
        <v>198</v>
      </c>
      <c r="AU1568" s="254" t="s">
        <v>82</v>
      </c>
      <c r="AV1568" s="14" t="s">
        <v>82</v>
      </c>
      <c r="AW1568" s="14" t="s">
        <v>35</v>
      </c>
      <c r="AX1568" s="14" t="s">
        <v>73</v>
      </c>
      <c r="AY1568" s="254" t="s">
        <v>188</v>
      </c>
    </row>
    <row r="1569" s="13" customFormat="1">
      <c r="A1569" s="13"/>
      <c r="B1569" s="233"/>
      <c r="C1569" s="234"/>
      <c r="D1569" s="235" t="s">
        <v>198</v>
      </c>
      <c r="E1569" s="236" t="s">
        <v>19</v>
      </c>
      <c r="F1569" s="237" t="s">
        <v>1692</v>
      </c>
      <c r="G1569" s="234"/>
      <c r="H1569" s="236" t="s">
        <v>19</v>
      </c>
      <c r="I1569" s="238"/>
      <c r="J1569" s="234"/>
      <c r="K1569" s="234"/>
      <c r="L1569" s="239"/>
      <c r="M1569" s="240"/>
      <c r="N1569" s="241"/>
      <c r="O1569" s="241"/>
      <c r="P1569" s="241"/>
      <c r="Q1569" s="241"/>
      <c r="R1569" s="241"/>
      <c r="S1569" s="241"/>
      <c r="T1569" s="242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43" t="s">
        <v>198</v>
      </c>
      <c r="AU1569" s="243" t="s">
        <v>82</v>
      </c>
      <c r="AV1569" s="13" t="s">
        <v>80</v>
      </c>
      <c r="AW1569" s="13" t="s">
        <v>35</v>
      </c>
      <c r="AX1569" s="13" t="s">
        <v>73</v>
      </c>
      <c r="AY1569" s="243" t="s">
        <v>188</v>
      </c>
    </row>
    <row r="1570" s="14" customFormat="1">
      <c r="A1570" s="14"/>
      <c r="B1570" s="244"/>
      <c r="C1570" s="245"/>
      <c r="D1570" s="235" t="s">
        <v>198</v>
      </c>
      <c r="E1570" s="246" t="s">
        <v>19</v>
      </c>
      <c r="F1570" s="247" t="s">
        <v>1747</v>
      </c>
      <c r="G1570" s="245"/>
      <c r="H1570" s="248">
        <v>16.239999999999998</v>
      </c>
      <c r="I1570" s="249"/>
      <c r="J1570" s="245"/>
      <c r="K1570" s="245"/>
      <c r="L1570" s="250"/>
      <c r="M1570" s="251"/>
      <c r="N1570" s="252"/>
      <c r="O1570" s="252"/>
      <c r="P1570" s="252"/>
      <c r="Q1570" s="252"/>
      <c r="R1570" s="252"/>
      <c r="S1570" s="252"/>
      <c r="T1570" s="253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T1570" s="254" t="s">
        <v>198</v>
      </c>
      <c r="AU1570" s="254" t="s">
        <v>82</v>
      </c>
      <c r="AV1570" s="14" t="s">
        <v>82</v>
      </c>
      <c r="AW1570" s="14" t="s">
        <v>35</v>
      </c>
      <c r="AX1570" s="14" t="s">
        <v>73</v>
      </c>
      <c r="AY1570" s="254" t="s">
        <v>188</v>
      </c>
    </row>
    <row r="1571" s="14" customFormat="1">
      <c r="A1571" s="14"/>
      <c r="B1571" s="244"/>
      <c r="C1571" s="245"/>
      <c r="D1571" s="235" t="s">
        <v>198</v>
      </c>
      <c r="E1571" s="246" t="s">
        <v>19</v>
      </c>
      <c r="F1571" s="247" t="s">
        <v>2182</v>
      </c>
      <c r="G1571" s="245"/>
      <c r="H1571" s="248">
        <v>-1.25</v>
      </c>
      <c r="I1571" s="249"/>
      <c r="J1571" s="245"/>
      <c r="K1571" s="245"/>
      <c r="L1571" s="250"/>
      <c r="M1571" s="251"/>
      <c r="N1571" s="252"/>
      <c r="O1571" s="252"/>
      <c r="P1571" s="252"/>
      <c r="Q1571" s="252"/>
      <c r="R1571" s="252"/>
      <c r="S1571" s="252"/>
      <c r="T1571" s="253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T1571" s="254" t="s">
        <v>198</v>
      </c>
      <c r="AU1571" s="254" t="s">
        <v>82</v>
      </c>
      <c r="AV1571" s="14" t="s">
        <v>82</v>
      </c>
      <c r="AW1571" s="14" t="s">
        <v>35</v>
      </c>
      <c r="AX1571" s="14" t="s">
        <v>73</v>
      </c>
      <c r="AY1571" s="254" t="s">
        <v>188</v>
      </c>
    </row>
    <row r="1572" s="13" customFormat="1">
      <c r="A1572" s="13"/>
      <c r="B1572" s="233"/>
      <c r="C1572" s="234"/>
      <c r="D1572" s="235" t="s">
        <v>198</v>
      </c>
      <c r="E1572" s="236" t="s">
        <v>19</v>
      </c>
      <c r="F1572" s="237" t="s">
        <v>1694</v>
      </c>
      <c r="G1572" s="234"/>
      <c r="H1572" s="236" t="s">
        <v>19</v>
      </c>
      <c r="I1572" s="238"/>
      <c r="J1572" s="234"/>
      <c r="K1572" s="234"/>
      <c r="L1572" s="239"/>
      <c r="M1572" s="240"/>
      <c r="N1572" s="241"/>
      <c r="O1572" s="241"/>
      <c r="P1572" s="241"/>
      <c r="Q1572" s="241"/>
      <c r="R1572" s="241"/>
      <c r="S1572" s="241"/>
      <c r="T1572" s="242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T1572" s="243" t="s">
        <v>198</v>
      </c>
      <c r="AU1572" s="243" t="s">
        <v>82</v>
      </c>
      <c r="AV1572" s="13" t="s">
        <v>80</v>
      </c>
      <c r="AW1572" s="13" t="s">
        <v>35</v>
      </c>
      <c r="AX1572" s="13" t="s">
        <v>73</v>
      </c>
      <c r="AY1572" s="243" t="s">
        <v>188</v>
      </c>
    </row>
    <row r="1573" s="14" customFormat="1">
      <c r="A1573" s="14"/>
      <c r="B1573" s="244"/>
      <c r="C1573" s="245"/>
      <c r="D1573" s="235" t="s">
        <v>198</v>
      </c>
      <c r="E1573" s="246" t="s">
        <v>19</v>
      </c>
      <c r="F1573" s="247" t="s">
        <v>1748</v>
      </c>
      <c r="G1573" s="245"/>
      <c r="H1573" s="248">
        <v>16.440000000000001</v>
      </c>
      <c r="I1573" s="249"/>
      <c r="J1573" s="245"/>
      <c r="K1573" s="245"/>
      <c r="L1573" s="250"/>
      <c r="M1573" s="251"/>
      <c r="N1573" s="252"/>
      <c r="O1573" s="252"/>
      <c r="P1573" s="252"/>
      <c r="Q1573" s="252"/>
      <c r="R1573" s="252"/>
      <c r="S1573" s="252"/>
      <c r="T1573" s="253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T1573" s="254" t="s">
        <v>198</v>
      </c>
      <c r="AU1573" s="254" t="s">
        <v>82</v>
      </c>
      <c r="AV1573" s="14" t="s">
        <v>82</v>
      </c>
      <c r="AW1573" s="14" t="s">
        <v>35</v>
      </c>
      <c r="AX1573" s="14" t="s">
        <v>73</v>
      </c>
      <c r="AY1573" s="254" t="s">
        <v>188</v>
      </c>
    </row>
    <row r="1574" s="14" customFormat="1">
      <c r="A1574" s="14"/>
      <c r="B1574" s="244"/>
      <c r="C1574" s="245"/>
      <c r="D1574" s="235" t="s">
        <v>198</v>
      </c>
      <c r="E1574" s="246" t="s">
        <v>19</v>
      </c>
      <c r="F1574" s="247" t="s">
        <v>2182</v>
      </c>
      <c r="G1574" s="245"/>
      <c r="H1574" s="248">
        <v>-1.25</v>
      </c>
      <c r="I1574" s="249"/>
      <c r="J1574" s="245"/>
      <c r="K1574" s="245"/>
      <c r="L1574" s="250"/>
      <c r="M1574" s="251"/>
      <c r="N1574" s="252"/>
      <c r="O1574" s="252"/>
      <c r="P1574" s="252"/>
      <c r="Q1574" s="252"/>
      <c r="R1574" s="252"/>
      <c r="S1574" s="252"/>
      <c r="T1574" s="253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T1574" s="254" t="s">
        <v>198</v>
      </c>
      <c r="AU1574" s="254" t="s">
        <v>82</v>
      </c>
      <c r="AV1574" s="14" t="s">
        <v>82</v>
      </c>
      <c r="AW1574" s="14" t="s">
        <v>35</v>
      </c>
      <c r="AX1574" s="14" t="s">
        <v>73</v>
      </c>
      <c r="AY1574" s="254" t="s">
        <v>188</v>
      </c>
    </row>
    <row r="1575" s="13" customFormat="1">
      <c r="A1575" s="13"/>
      <c r="B1575" s="233"/>
      <c r="C1575" s="234"/>
      <c r="D1575" s="235" t="s">
        <v>198</v>
      </c>
      <c r="E1575" s="236" t="s">
        <v>19</v>
      </c>
      <c r="F1575" s="237" t="s">
        <v>1696</v>
      </c>
      <c r="G1575" s="234"/>
      <c r="H1575" s="236" t="s">
        <v>19</v>
      </c>
      <c r="I1575" s="238"/>
      <c r="J1575" s="234"/>
      <c r="K1575" s="234"/>
      <c r="L1575" s="239"/>
      <c r="M1575" s="240"/>
      <c r="N1575" s="241"/>
      <c r="O1575" s="241"/>
      <c r="P1575" s="241"/>
      <c r="Q1575" s="241"/>
      <c r="R1575" s="241"/>
      <c r="S1575" s="241"/>
      <c r="T1575" s="242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T1575" s="243" t="s">
        <v>198</v>
      </c>
      <c r="AU1575" s="243" t="s">
        <v>82</v>
      </c>
      <c r="AV1575" s="13" t="s">
        <v>80</v>
      </c>
      <c r="AW1575" s="13" t="s">
        <v>35</v>
      </c>
      <c r="AX1575" s="13" t="s">
        <v>73</v>
      </c>
      <c r="AY1575" s="243" t="s">
        <v>188</v>
      </c>
    </row>
    <row r="1576" s="14" customFormat="1">
      <c r="A1576" s="14"/>
      <c r="B1576" s="244"/>
      <c r="C1576" s="245"/>
      <c r="D1576" s="235" t="s">
        <v>198</v>
      </c>
      <c r="E1576" s="246" t="s">
        <v>19</v>
      </c>
      <c r="F1576" s="247" t="s">
        <v>1749</v>
      </c>
      <c r="G1576" s="245"/>
      <c r="H1576" s="248">
        <v>18.140000000000001</v>
      </c>
      <c r="I1576" s="249"/>
      <c r="J1576" s="245"/>
      <c r="K1576" s="245"/>
      <c r="L1576" s="250"/>
      <c r="M1576" s="251"/>
      <c r="N1576" s="252"/>
      <c r="O1576" s="252"/>
      <c r="P1576" s="252"/>
      <c r="Q1576" s="252"/>
      <c r="R1576" s="252"/>
      <c r="S1576" s="252"/>
      <c r="T1576" s="253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T1576" s="254" t="s">
        <v>198</v>
      </c>
      <c r="AU1576" s="254" t="s">
        <v>82</v>
      </c>
      <c r="AV1576" s="14" t="s">
        <v>82</v>
      </c>
      <c r="AW1576" s="14" t="s">
        <v>35</v>
      </c>
      <c r="AX1576" s="14" t="s">
        <v>73</v>
      </c>
      <c r="AY1576" s="254" t="s">
        <v>188</v>
      </c>
    </row>
    <row r="1577" s="14" customFormat="1">
      <c r="A1577" s="14"/>
      <c r="B1577" s="244"/>
      <c r="C1577" s="245"/>
      <c r="D1577" s="235" t="s">
        <v>198</v>
      </c>
      <c r="E1577" s="246" t="s">
        <v>19</v>
      </c>
      <c r="F1577" s="247" t="s">
        <v>2182</v>
      </c>
      <c r="G1577" s="245"/>
      <c r="H1577" s="248">
        <v>-1.25</v>
      </c>
      <c r="I1577" s="249"/>
      <c r="J1577" s="245"/>
      <c r="K1577" s="245"/>
      <c r="L1577" s="250"/>
      <c r="M1577" s="251"/>
      <c r="N1577" s="252"/>
      <c r="O1577" s="252"/>
      <c r="P1577" s="252"/>
      <c r="Q1577" s="252"/>
      <c r="R1577" s="252"/>
      <c r="S1577" s="252"/>
      <c r="T1577" s="253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T1577" s="254" t="s">
        <v>198</v>
      </c>
      <c r="AU1577" s="254" t="s">
        <v>82</v>
      </c>
      <c r="AV1577" s="14" t="s">
        <v>82</v>
      </c>
      <c r="AW1577" s="14" t="s">
        <v>35</v>
      </c>
      <c r="AX1577" s="14" t="s">
        <v>73</v>
      </c>
      <c r="AY1577" s="254" t="s">
        <v>188</v>
      </c>
    </row>
    <row r="1578" s="15" customFormat="1">
      <c r="A1578" s="15"/>
      <c r="B1578" s="255"/>
      <c r="C1578" s="256"/>
      <c r="D1578" s="235" t="s">
        <v>198</v>
      </c>
      <c r="E1578" s="257" t="s">
        <v>19</v>
      </c>
      <c r="F1578" s="258" t="s">
        <v>229</v>
      </c>
      <c r="G1578" s="256"/>
      <c r="H1578" s="259">
        <v>291.05499999999995</v>
      </c>
      <c r="I1578" s="260"/>
      <c r="J1578" s="256"/>
      <c r="K1578" s="256"/>
      <c r="L1578" s="261"/>
      <c r="M1578" s="262"/>
      <c r="N1578" s="263"/>
      <c r="O1578" s="263"/>
      <c r="P1578" s="263"/>
      <c r="Q1578" s="263"/>
      <c r="R1578" s="263"/>
      <c r="S1578" s="263"/>
      <c r="T1578" s="264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T1578" s="265" t="s">
        <v>198</v>
      </c>
      <c r="AU1578" s="265" t="s">
        <v>82</v>
      </c>
      <c r="AV1578" s="15" t="s">
        <v>135</v>
      </c>
      <c r="AW1578" s="15" t="s">
        <v>35</v>
      </c>
      <c r="AX1578" s="15" t="s">
        <v>80</v>
      </c>
      <c r="AY1578" s="265" t="s">
        <v>188</v>
      </c>
    </row>
    <row r="1579" s="2" customFormat="1" ht="16.5" customHeight="1">
      <c r="A1579" s="40"/>
      <c r="B1579" s="41"/>
      <c r="C1579" s="272" t="s">
        <v>2187</v>
      </c>
      <c r="D1579" s="272" t="s">
        <v>522</v>
      </c>
      <c r="E1579" s="273" t="s">
        <v>2188</v>
      </c>
      <c r="F1579" s="274" t="s">
        <v>2189</v>
      </c>
      <c r="G1579" s="275" t="s">
        <v>501</v>
      </c>
      <c r="H1579" s="276">
        <v>46.210999999999999</v>
      </c>
      <c r="I1579" s="277"/>
      <c r="J1579" s="278">
        <f>ROUND(I1579*H1579,2)</f>
        <v>0</v>
      </c>
      <c r="K1579" s="274" t="s">
        <v>194</v>
      </c>
      <c r="L1579" s="279"/>
      <c r="M1579" s="280" t="s">
        <v>19</v>
      </c>
      <c r="N1579" s="281" t="s">
        <v>44</v>
      </c>
      <c r="O1579" s="86"/>
      <c r="P1579" s="224">
        <f>O1579*H1579</f>
        <v>0</v>
      </c>
      <c r="Q1579" s="224">
        <v>0.00038000000000000002</v>
      </c>
      <c r="R1579" s="224">
        <f>Q1579*H1579</f>
        <v>0.017560180000000002</v>
      </c>
      <c r="S1579" s="224">
        <v>0</v>
      </c>
      <c r="T1579" s="225">
        <f>S1579*H1579</f>
        <v>0</v>
      </c>
      <c r="U1579" s="40"/>
      <c r="V1579" s="40"/>
      <c r="W1579" s="40"/>
      <c r="X1579" s="40"/>
      <c r="Y1579" s="40"/>
      <c r="Z1579" s="40"/>
      <c r="AA1579" s="40"/>
      <c r="AB1579" s="40"/>
      <c r="AC1579" s="40"/>
      <c r="AD1579" s="40"/>
      <c r="AE1579" s="40"/>
      <c r="AR1579" s="226" t="s">
        <v>630</v>
      </c>
      <c r="AT1579" s="226" t="s">
        <v>522</v>
      </c>
      <c r="AU1579" s="226" t="s">
        <v>82</v>
      </c>
      <c r="AY1579" s="19" t="s">
        <v>188</v>
      </c>
      <c r="BE1579" s="227">
        <f>IF(N1579="základní",J1579,0)</f>
        <v>0</v>
      </c>
      <c r="BF1579" s="227">
        <f>IF(N1579="snížená",J1579,0)</f>
        <v>0</v>
      </c>
      <c r="BG1579" s="227">
        <f>IF(N1579="zákl. přenesená",J1579,0)</f>
        <v>0</v>
      </c>
      <c r="BH1579" s="227">
        <f>IF(N1579="sníž. přenesená",J1579,0)</f>
        <v>0</v>
      </c>
      <c r="BI1579" s="227">
        <f>IF(N1579="nulová",J1579,0)</f>
        <v>0</v>
      </c>
      <c r="BJ1579" s="19" t="s">
        <v>80</v>
      </c>
      <c r="BK1579" s="227">
        <f>ROUND(I1579*H1579,2)</f>
        <v>0</v>
      </c>
      <c r="BL1579" s="19" t="s">
        <v>342</v>
      </c>
      <c r="BM1579" s="226" t="s">
        <v>2190</v>
      </c>
    </row>
    <row r="1580" s="13" customFormat="1">
      <c r="A1580" s="13"/>
      <c r="B1580" s="233"/>
      <c r="C1580" s="234"/>
      <c r="D1580" s="235" t="s">
        <v>198</v>
      </c>
      <c r="E1580" s="236" t="s">
        <v>19</v>
      </c>
      <c r="F1580" s="237" t="s">
        <v>1519</v>
      </c>
      <c r="G1580" s="234"/>
      <c r="H1580" s="236" t="s">
        <v>19</v>
      </c>
      <c r="I1580" s="238"/>
      <c r="J1580" s="234"/>
      <c r="K1580" s="234"/>
      <c r="L1580" s="239"/>
      <c r="M1580" s="240"/>
      <c r="N1580" s="241"/>
      <c r="O1580" s="241"/>
      <c r="P1580" s="241"/>
      <c r="Q1580" s="241"/>
      <c r="R1580" s="241"/>
      <c r="S1580" s="241"/>
      <c r="T1580" s="242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T1580" s="243" t="s">
        <v>198</v>
      </c>
      <c r="AU1580" s="243" t="s">
        <v>82</v>
      </c>
      <c r="AV1580" s="13" t="s">
        <v>80</v>
      </c>
      <c r="AW1580" s="13" t="s">
        <v>35</v>
      </c>
      <c r="AX1580" s="13" t="s">
        <v>73</v>
      </c>
      <c r="AY1580" s="243" t="s">
        <v>188</v>
      </c>
    </row>
    <row r="1581" s="13" customFormat="1">
      <c r="A1581" s="13"/>
      <c r="B1581" s="233"/>
      <c r="C1581" s="234"/>
      <c r="D1581" s="235" t="s">
        <v>198</v>
      </c>
      <c r="E1581" s="236" t="s">
        <v>19</v>
      </c>
      <c r="F1581" s="237" t="s">
        <v>1646</v>
      </c>
      <c r="G1581" s="234"/>
      <c r="H1581" s="236" t="s">
        <v>19</v>
      </c>
      <c r="I1581" s="238"/>
      <c r="J1581" s="234"/>
      <c r="K1581" s="234"/>
      <c r="L1581" s="239"/>
      <c r="M1581" s="240"/>
      <c r="N1581" s="241"/>
      <c r="O1581" s="241"/>
      <c r="P1581" s="241"/>
      <c r="Q1581" s="241"/>
      <c r="R1581" s="241"/>
      <c r="S1581" s="241"/>
      <c r="T1581" s="242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T1581" s="243" t="s">
        <v>198</v>
      </c>
      <c r="AU1581" s="243" t="s">
        <v>82</v>
      </c>
      <c r="AV1581" s="13" t="s">
        <v>80</v>
      </c>
      <c r="AW1581" s="13" t="s">
        <v>35</v>
      </c>
      <c r="AX1581" s="13" t="s">
        <v>73</v>
      </c>
      <c r="AY1581" s="243" t="s">
        <v>188</v>
      </c>
    </row>
    <row r="1582" s="14" customFormat="1">
      <c r="A1582" s="14"/>
      <c r="B1582" s="244"/>
      <c r="C1582" s="245"/>
      <c r="D1582" s="235" t="s">
        <v>198</v>
      </c>
      <c r="E1582" s="246" t="s">
        <v>19</v>
      </c>
      <c r="F1582" s="247" t="s">
        <v>1735</v>
      </c>
      <c r="G1582" s="245"/>
      <c r="H1582" s="248">
        <v>74.105000000000004</v>
      </c>
      <c r="I1582" s="249"/>
      <c r="J1582" s="245"/>
      <c r="K1582" s="245"/>
      <c r="L1582" s="250"/>
      <c r="M1582" s="251"/>
      <c r="N1582" s="252"/>
      <c r="O1582" s="252"/>
      <c r="P1582" s="252"/>
      <c r="Q1582" s="252"/>
      <c r="R1582" s="252"/>
      <c r="S1582" s="252"/>
      <c r="T1582" s="253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T1582" s="254" t="s">
        <v>198</v>
      </c>
      <c r="AU1582" s="254" t="s">
        <v>82</v>
      </c>
      <c r="AV1582" s="14" t="s">
        <v>82</v>
      </c>
      <c r="AW1582" s="14" t="s">
        <v>35</v>
      </c>
      <c r="AX1582" s="14" t="s">
        <v>73</v>
      </c>
      <c r="AY1582" s="254" t="s">
        <v>188</v>
      </c>
    </row>
    <row r="1583" s="14" customFormat="1">
      <c r="A1583" s="14"/>
      <c r="B1583" s="244"/>
      <c r="C1583" s="245"/>
      <c r="D1583" s="235" t="s">
        <v>198</v>
      </c>
      <c r="E1583" s="246" t="s">
        <v>19</v>
      </c>
      <c r="F1583" s="247" t="s">
        <v>2178</v>
      </c>
      <c r="G1583" s="245"/>
      <c r="H1583" s="248">
        <v>-9.3000000000000007</v>
      </c>
      <c r="I1583" s="249"/>
      <c r="J1583" s="245"/>
      <c r="K1583" s="245"/>
      <c r="L1583" s="250"/>
      <c r="M1583" s="251"/>
      <c r="N1583" s="252"/>
      <c r="O1583" s="252"/>
      <c r="P1583" s="252"/>
      <c r="Q1583" s="252"/>
      <c r="R1583" s="252"/>
      <c r="S1583" s="252"/>
      <c r="T1583" s="253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T1583" s="254" t="s">
        <v>198</v>
      </c>
      <c r="AU1583" s="254" t="s">
        <v>82</v>
      </c>
      <c r="AV1583" s="14" t="s">
        <v>82</v>
      </c>
      <c r="AW1583" s="14" t="s">
        <v>35</v>
      </c>
      <c r="AX1583" s="14" t="s">
        <v>73</v>
      </c>
      <c r="AY1583" s="254" t="s">
        <v>188</v>
      </c>
    </row>
    <row r="1584" s="14" customFormat="1">
      <c r="A1584" s="14"/>
      <c r="B1584" s="244"/>
      <c r="C1584" s="245"/>
      <c r="D1584" s="235" t="s">
        <v>198</v>
      </c>
      <c r="E1584" s="246" t="s">
        <v>19</v>
      </c>
      <c r="F1584" s="247" t="s">
        <v>2179</v>
      </c>
      <c r="G1584" s="245"/>
      <c r="H1584" s="248">
        <v>-15</v>
      </c>
      <c r="I1584" s="249"/>
      <c r="J1584" s="245"/>
      <c r="K1584" s="245"/>
      <c r="L1584" s="250"/>
      <c r="M1584" s="251"/>
      <c r="N1584" s="252"/>
      <c r="O1584" s="252"/>
      <c r="P1584" s="252"/>
      <c r="Q1584" s="252"/>
      <c r="R1584" s="252"/>
      <c r="S1584" s="252"/>
      <c r="T1584" s="253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T1584" s="254" t="s">
        <v>198</v>
      </c>
      <c r="AU1584" s="254" t="s">
        <v>82</v>
      </c>
      <c r="AV1584" s="14" t="s">
        <v>82</v>
      </c>
      <c r="AW1584" s="14" t="s">
        <v>35</v>
      </c>
      <c r="AX1584" s="14" t="s">
        <v>73</v>
      </c>
      <c r="AY1584" s="254" t="s">
        <v>188</v>
      </c>
    </row>
    <row r="1585" s="14" customFormat="1">
      <c r="A1585" s="14"/>
      <c r="B1585" s="244"/>
      <c r="C1585" s="245"/>
      <c r="D1585" s="235" t="s">
        <v>198</v>
      </c>
      <c r="E1585" s="246" t="s">
        <v>19</v>
      </c>
      <c r="F1585" s="247" t="s">
        <v>2180</v>
      </c>
      <c r="G1585" s="245"/>
      <c r="H1585" s="248">
        <v>-1.8</v>
      </c>
      <c r="I1585" s="249"/>
      <c r="J1585" s="245"/>
      <c r="K1585" s="245"/>
      <c r="L1585" s="250"/>
      <c r="M1585" s="251"/>
      <c r="N1585" s="252"/>
      <c r="O1585" s="252"/>
      <c r="P1585" s="252"/>
      <c r="Q1585" s="252"/>
      <c r="R1585" s="252"/>
      <c r="S1585" s="252"/>
      <c r="T1585" s="253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T1585" s="254" t="s">
        <v>198</v>
      </c>
      <c r="AU1585" s="254" t="s">
        <v>82</v>
      </c>
      <c r="AV1585" s="14" t="s">
        <v>82</v>
      </c>
      <c r="AW1585" s="14" t="s">
        <v>35</v>
      </c>
      <c r="AX1585" s="14" t="s">
        <v>73</v>
      </c>
      <c r="AY1585" s="254" t="s">
        <v>188</v>
      </c>
    </row>
    <row r="1586" s="14" customFormat="1">
      <c r="A1586" s="14"/>
      <c r="B1586" s="244"/>
      <c r="C1586" s="245"/>
      <c r="D1586" s="235" t="s">
        <v>198</v>
      </c>
      <c r="E1586" s="246" t="s">
        <v>19</v>
      </c>
      <c r="F1586" s="247" t="s">
        <v>2181</v>
      </c>
      <c r="G1586" s="245"/>
      <c r="H1586" s="248">
        <v>-2.7000000000000002</v>
      </c>
      <c r="I1586" s="249"/>
      <c r="J1586" s="245"/>
      <c r="K1586" s="245"/>
      <c r="L1586" s="250"/>
      <c r="M1586" s="251"/>
      <c r="N1586" s="252"/>
      <c r="O1586" s="252"/>
      <c r="P1586" s="252"/>
      <c r="Q1586" s="252"/>
      <c r="R1586" s="252"/>
      <c r="S1586" s="252"/>
      <c r="T1586" s="253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54" t="s">
        <v>198</v>
      </c>
      <c r="AU1586" s="254" t="s">
        <v>82</v>
      </c>
      <c r="AV1586" s="14" t="s">
        <v>82</v>
      </c>
      <c r="AW1586" s="14" t="s">
        <v>35</v>
      </c>
      <c r="AX1586" s="14" t="s">
        <v>73</v>
      </c>
      <c r="AY1586" s="254" t="s">
        <v>188</v>
      </c>
    </row>
    <row r="1587" s="15" customFormat="1">
      <c r="A1587" s="15"/>
      <c r="B1587" s="255"/>
      <c r="C1587" s="256"/>
      <c r="D1587" s="235" t="s">
        <v>198</v>
      </c>
      <c r="E1587" s="257" t="s">
        <v>19</v>
      </c>
      <c r="F1587" s="258" t="s">
        <v>229</v>
      </c>
      <c r="G1587" s="256"/>
      <c r="H1587" s="259">
        <v>45.305000000000007</v>
      </c>
      <c r="I1587" s="260"/>
      <c r="J1587" s="256"/>
      <c r="K1587" s="256"/>
      <c r="L1587" s="261"/>
      <c r="M1587" s="262"/>
      <c r="N1587" s="263"/>
      <c r="O1587" s="263"/>
      <c r="P1587" s="263"/>
      <c r="Q1587" s="263"/>
      <c r="R1587" s="263"/>
      <c r="S1587" s="263"/>
      <c r="T1587" s="264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T1587" s="265" t="s">
        <v>198</v>
      </c>
      <c r="AU1587" s="265" t="s">
        <v>82</v>
      </c>
      <c r="AV1587" s="15" t="s">
        <v>135</v>
      </c>
      <c r="AW1587" s="15" t="s">
        <v>35</v>
      </c>
      <c r="AX1587" s="15" t="s">
        <v>80</v>
      </c>
      <c r="AY1587" s="265" t="s">
        <v>188</v>
      </c>
    </row>
    <row r="1588" s="14" customFormat="1">
      <c r="A1588" s="14"/>
      <c r="B1588" s="244"/>
      <c r="C1588" s="245"/>
      <c r="D1588" s="235" t="s">
        <v>198</v>
      </c>
      <c r="E1588" s="245"/>
      <c r="F1588" s="247" t="s">
        <v>2191</v>
      </c>
      <c r="G1588" s="245"/>
      <c r="H1588" s="248">
        <v>46.210999999999999</v>
      </c>
      <c r="I1588" s="249"/>
      <c r="J1588" s="245"/>
      <c r="K1588" s="245"/>
      <c r="L1588" s="250"/>
      <c r="M1588" s="251"/>
      <c r="N1588" s="252"/>
      <c r="O1588" s="252"/>
      <c r="P1588" s="252"/>
      <c r="Q1588" s="252"/>
      <c r="R1588" s="252"/>
      <c r="S1588" s="252"/>
      <c r="T1588" s="253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T1588" s="254" t="s">
        <v>198</v>
      </c>
      <c r="AU1588" s="254" t="s">
        <v>82</v>
      </c>
      <c r="AV1588" s="14" t="s">
        <v>82</v>
      </c>
      <c r="AW1588" s="14" t="s">
        <v>4</v>
      </c>
      <c r="AX1588" s="14" t="s">
        <v>80</v>
      </c>
      <c r="AY1588" s="254" t="s">
        <v>188</v>
      </c>
    </row>
    <row r="1589" s="2" customFormat="1" ht="16.5" customHeight="1">
      <c r="A1589" s="40"/>
      <c r="B1589" s="41"/>
      <c r="C1589" s="272" t="s">
        <v>2192</v>
      </c>
      <c r="D1589" s="272" t="s">
        <v>522</v>
      </c>
      <c r="E1589" s="273" t="s">
        <v>2193</v>
      </c>
      <c r="F1589" s="274" t="s">
        <v>2194</v>
      </c>
      <c r="G1589" s="275" t="s">
        <v>501</v>
      </c>
      <c r="H1589" s="276">
        <v>250.66499999999999</v>
      </c>
      <c r="I1589" s="277"/>
      <c r="J1589" s="278">
        <f>ROUND(I1589*H1589,2)</f>
        <v>0</v>
      </c>
      <c r="K1589" s="274" t="s">
        <v>194</v>
      </c>
      <c r="L1589" s="279"/>
      <c r="M1589" s="280" t="s">
        <v>19</v>
      </c>
      <c r="N1589" s="281" t="s">
        <v>44</v>
      </c>
      <c r="O1589" s="86"/>
      <c r="P1589" s="224">
        <f>O1589*H1589</f>
        <v>0</v>
      </c>
      <c r="Q1589" s="224">
        <v>0.00029999999999999997</v>
      </c>
      <c r="R1589" s="224">
        <f>Q1589*H1589</f>
        <v>0.075199499999999989</v>
      </c>
      <c r="S1589" s="224">
        <v>0</v>
      </c>
      <c r="T1589" s="225">
        <f>S1589*H1589</f>
        <v>0</v>
      </c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R1589" s="226" t="s">
        <v>630</v>
      </c>
      <c r="AT1589" s="226" t="s">
        <v>522</v>
      </c>
      <c r="AU1589" s="226" t="s">
        <v>82</v>
      </c>
      <c r="AY1589" s="19" t="s">
        <v>188</v>
      </c>
      <c r="BE1589" s="227">
        <f>IF(N1589="základní",J1589,0)</f>
        <v>0</v>
      </c>
      <c r="BF1589" s="227">
        <f>IF(N1589="snížená",J1589,0)</f>
        <v>0</v>
      </c>
      <c r="BG1589" s="227">
        <f>IF(N1589="zákl. přenesená",J1589,0)</f>
        <v>0</v>
      </c>
      <c r="BH1589" s="227">
        <f>IF(N1589="sníž. přenesená",J1589,0)</f>
        <v>0</v>
      </c>
      <c r="BI1589" s="227">
        <f>IF(N1589="nulová",J1589,0)</f>
        <v>0</v>
      </c>
      <c r="BJ1589" s="19" t="s">
        <v>80</v>
      </c>
      <c r="BK1589" s="227">
        <f>ROUND(I1589*H1589,2)</f>
        <v>0</v>
      </c>
      <c r="BL1589" s="19" t="s">
        <v>342</v>
      </c>
      <c r="BM1589" s="226" t="s">
        <v>2195</v>
      </c>
    </row>
    <row r="1590" s="13" customFormat="1">
      <c r="A1590" s="13"/>
      <c r="B1590" s="233"/>
      <c r="C1590" s="234"/>
      <c r="D1590" s="235" t="s">
        <v>198</v>
      </c>
      <c r="E1590" s="236" t="s">
        <v>19</v>
      </c>
      <c r="F1590" s="237" t="s">
        <v>1519</v>
      </c>
      <c r="G1590" s="234"/>
      <c r="H1590" s="236" t="s">
        <v>19</v>
      </c>
      <c r="I1590" s="238"/>
      <c r="J1590" s="234"/>
      <c r="K1590" s="234"/>
      <c r="L1590" s="239"/>
      <c r="M1590" s="240"/>
      <c r="N1590" s="241"/>
      <c r="O1590" s="241"/>
      <c r="P1590" s="241"/>
      <c r="Q1590" s="241"/>
      <c r="R1590" s="241"/>
      <c r="S1590" s="241"/>
      <c r="T1590" s="242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T1590" s="243" t="s">
        <v>198</v>
      </c>
      <c r="AU1590" s="243" t="s">
        <v>82</v>
      </c>
      <c r="AV1590" s="13" t="s">
        <v>80</v>
      </c>
      <c r="AW1590" s="13" t="s">
        <v>35</v>
      </c>
      <c r="AX1590" s="13" t="s">
        <v>73</v>
      </c>
      <c r="AY1590" s="243" t="s">
        <v>188</v>
      </c>
    </row>
    <row r="1591" s="13" customFormat="1">
      <c r="A1591" s="13"/>
      <c r="B1591" s="233"/>
      <c r="C1591" s="234"/>
      <c r="D1591" s="235" t="s">
        <v>198</v>
      </c>
      <c r="E1591" s="236" t="s">
        <v>19</v>
      </c>
      <c r="F1591" s="237" t="s">
        <v>1657</v>
      </c>
      <c r="G1591" s="234"/>
      <c r="H1591" s="236" t="s">
        <v>19</v>
      </c>
      <c r="I1591" s="238"/>
      <c r="J1591" s="234"/>
      <c r="K1591" s="234"/>
      <c r="L1591" s="239"/>
      <c r="M1591" s="240"/>
      <c r="N1591" s="241"/>
      <c r="O1591" s="241"/>
      <c r="P1591" s="241"/>
      <c r="Q1591" s="241"/>
      <c r="R1591" s="241"/>
      <c r="S1591" s="241"/>
      <c r="T1591" s="242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T1591" s="243" t="s">
        <v>198</v>
      </c>
      <c r="AU1591" s="243" t="s">
        <v>82</v>
      </c>
      <c r="AV1591" s="13" t="s">
        <v>80</v>
      </c>
      <c r="AW1591" s="13" t="s">
        <v>35</v>
      </c>
      <c r="AX1591" s="13" t="s">
        <v>73</v>
      </c>
      <c r="AY1591" s="243" t="s">
        <v>188</v>
      </c>
    </row>
    <row r="1592" s="14" customFormat="1">
      <c r="A1592" s="14"/>
      <c r="B1592" s="244"/>
      <c r="C1592" s="245"/>
      <c r="D1592" s="235" t="s">
        <v>198</v>
      </c>
      <c r="E1592" s="246" t="s">
        <v>19</v>
      </c>
      <c r="F1592" s="247" t="s">
        <v>1736</v>
      </c>
      <c r="G1592" s="245"/>
      <c r="H1592" s="248">
        <v>19.555</v>
      </c>
      <c r="I1592" s="249"/>
      <c r="J1592" s="245"/>
      <c r="K1592" s="245"/>
      <c r="L1592" s="250"/>
      <c r="M1592" s="251"/>
      <c r="N1592" s="252"/>
      <c r="O1592" s="252"/>
      <c r="P1592" s="252"/>
      <c r="Q1592" s="252"/>
      <c r="R1592" s="252"/>
      <c r="S1592" s="252"/>
      <c r="T1592" s="253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T1592" s="254" t="s">
        <v>198</v>
      </c>
      <c r="AU1592" s="254" t="s">
        <v>82</v>
      </c>
      <c r="AV1592" s="14" t="s">
        <v>82</v>
      </c>
      <c r="AW1592" s="14" t="s">
        <v>35</v>
      </c>
      <c r="AX1592" s="14" t="s">
        <v>73</v>
      </c>
      <c r="AY1592" s="254" t="s">
        <v>188</v>
      </c>
    </row>
    <row r="1593" s="14" customFormat="1">
      <c r="A1593" s="14"/>
      <c r="B1593" s="244"/>
      <c r="C1593" s="245"/>
      <c r="D1593" s="235" t="s">
        <v>198</v>
      </c>
      <c r="E1593" s="246" t="s">
        <v>19</v>
      </c>
      <c r="F1593" s="247" t="s">
        <v>2182</v>
      </c>
      <c r="G1593" s="245"/>
      <c r="H1593" s="248">
        <v>-1.25</v>
      </c>
      <c r="I1593" s="249"/>
      <c r="J1593" s="245"/>
      <c r="K1593" s="245"/>
      <c r="L1593" s="250"/>
      <c r="M1593" s="251"/>
      <c r="N1593" s="252"/>
      <c r="O1593" s="252"/>
      <c r="P1593" s="252"/>
      <c r="Q1593" s="252"/>
      <c r="R1593" s="252"/>
      <c r="S1593" s="252"/>
      <c r="T1593" s="253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T1593" s="254" t="s">
        <v>198</v>
      </c>
      <c r="AU1593" s="254" t="s">
        <v>82</v>
      </c>
      <c r="AV1593" s="14" t="s">
        <v>82</v>
      </c>
      <c r="AW1593" s="14" t="s">
        <v>35</v>
      </c>
      <c r="AX1593" s="14" t="s">
        <v>73</v>
      </c>
      <c r="AY1593" s="254" t="s">
        <v>188</v>
      </c>
    </row>
    <row r="1594" s="13" customFormat="1">
      <c r="A1594" s="13"/>
      <c r="B1594" s="233"/>
      <c r="C1594" s="234"/>
      <c r="D1594" s="235" t="s">
        <v>198</v>
      </c>
      <c r="E1594" s="236" t="s">
        <v>19</v>
      </c>
      <c r="F1594" s="237" t="s">
        <v>1661</v>
      </c>
      <c r="G1594" s="234"/>
      <c r="H1594" s="236" t="s">
        <v>19</v>
      </c>
      <c r="I1594" s="238"/>
      <c r="J1594" s="234"/>
      <c r="K1594" s="234"/>
      <c r="L1594" s="239"/>
      <c r="M1594" s="240"/>
      <c r="N1594" s="241"/>
      <c r="O1594" s="241"/>
      <c r="P1594" s="241"/>
      <c r="Q1594" s="241"/>
      <c r="R1594" s="241"/>
      <c r="S1594" s="241"/>
      <c r="T1594" s="242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T1594" s="243" t="s">
        <v>198</v>
      </c>
      <c r="AU1594" s="243" t="s">
        <v>82</v>
      </c>
      <c r="AV1594" s="13" t="s">
        <v>80</v>
      </c>
      <c r="AW1594" s="13" t="s">
        <v>35</v>
      </c>
      <c r="AX1594" s="13" t="s">
        <v>73</v>
      </c>
      <c r="AY1594" s="243" t="s">
        <v>188</v>
      </c>
    </row>
    <row r="1595" s="14" customFormat="1">
      <c r="A1595" s="14"/>
      <c r="B1595" s="244"/>
      <c r="C1595" s="245"/>
      <c r="D1595" s="235" t="s">
        <v>198</v>
      </c>
      <c r="E1595" s="246" t="s">
        <v>19</v>
      </c>
      <c r="F1595" s="247" t="s">
        <v>1737</v>
      </c>
      <c r="G1595" s="245"/>
      <c r="H1595" s="248">
        <v>20.024999999999999</v>
      </c>
      <c r="I1595" s="249"/>
      <c r="J1595" s="245"/>
      <c r="K1595" s="245"/>
      <c r="L1595" s="250"/>
      <c r="M1595" s="251"/>
      <c r="N1595" s="252"/>
      <c r="O1595" s="252"/>
      <c r="P1595" s="252"/>
      <c r="Q1595" s="252"/>
      <c r="R1595" s="252"/>
      <c r="S1595" s="252"/>
      <c r="T1595" s="253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54" t="s">
        <v>198</v>
      </c>
      <c r="AU1595" s="254" t="s">
        <v>82</v>
      </c>
      <c r="AV1595" s="14" t="s">
        <v>82</v>
      </c>
      <c r="AW1595" s="14" t="s">
        <v>35</v>
      </c>
      <c r="AX1595" s="14" t="s">
        <v>73</v>
      </c>
      <c r="AY1595" s="254" t="s">
        <v>188</v>
      </c>
    </row>
    <row r="1596" s="14" customFormat="1">
      <c r="A1596" s="14"/>
      <c r="B1596" s="244"/>
      <c r="C1596" s="245"/>
      <c r="D1596" s="235" t="s">
        <v>198</v>
      </c>
      <c r="E1596" s="246" t="s">
        <v>19</v>
      </c>
      <c r="F1596" s="247" t="s">
        <v>2182</v>
      </c>
      <c r="G1596" s="245"/>
      <c r="H1596" s="248">
        <v>-1.25</v>
      </c>
      <c r="I1596" s="249"/>
      <c r="J1596" s="245"/>
      <c r="K1596" s="245"/>
      <c r="L1596" s="250"/>
      <c r="M1596" s="251"/>
      <c r="N1596" s="252"/>
      <c r="O1596" s="252"/>
      <c r="P1596" s="252"/>
      <c r="Q1596" s="252"/>
      <c r="R1596" s="252"/>
      <c r="S1596" s="252"/>
      <c r="T1596" s="253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T1596" s="254" t="s">
        <v>198</v>
      </c>
      <c r="AU1596" s="254" t="s">
        <v>82</v>
      </c>
      <c r="AV1596" s="14" t="s">
        <v>82</v>
      </c>
      <c r="AW1596" s="14" t="s">
        <v>35</v>
      </c>
      <c r="AX1596" s="14" t="s">
        <v>73</v>
      </c>
      <c r="AY1596" s="254" t="s">
        <v>188</v>
      </c>
    </row>
    <row r="1597" s="13" customFormat="1">
      <c r="A1597" s="13"/>
      <c r="B1597" s="233"/>
      <c r="C1597" s="234"/>
      <c r="D1597" s="235" t="s">
        <v>198</v>
      </c>
      <c r="E1597" s="236" t="s">
        <v>19</v>
      </c>
      <c r="F1597" s="237" t="s">
        <v>1665</v>
      </c>
      <c r="G1597" s="234"/>
      <c r="H1597" s="236" t="s">
        <v>19</v>
      </c>
      <c r="I1597" s="238"/>
      <c r="J1597" s="234"/>
      <c r="K1597" s="234"/>
      <c r="L1597" s="239"/>
      <c r="M1597" s="240"/>
      <c r="N1597" s="241"/>
      <c r="O1597" s="241"/>
      <c r="P1597" s="241"/>
      <c r="Q1597" s="241"/>
      <c r="R1597" s="241"/>
      <c r="S1597" s="241"/>
      <c r="T1597" s="242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T1597" s="243" t="s">
        <v>198</v>
      </c>
      <c r="AU1597" s="243" t="s">
        <v>82</v>
      </c>
      <c r="AV1597" s="13" t="s">
        <v>80</v>
      </c>
      <c r="AW1597" s="13" t="s">
        <v>35</v>
      </c>
      <c r="AX1597" s="13" t="s">
        <v>73</v>
      </c>
      <c r="AY1597" s="243" t="s">
        <v>188</v>
      </c>
    </row>
    <row r="1598" s="14" customFormat="1">
      <c r="A1598" s="14"/>
      <c r="B1598" s="244"/>
      <c r="C1598" s="245"/>
      <c r="D1598" s="235" t="s">
        <v>198</v>
      </c>
      <c r="E1598" s="246" t="s">
        <v>19</v>
      </c>
      <c r="F1598" s="247" t="s">
        <v>1738</v>
      </c>
      <c r="G1598" s="245"/>
      <c r="H1598" s="248">
        <v>20.010000000000002</v>
      </c>
      <c r="I1598" s="249"/>
      <c r="J1598" s="245"/>
      <c r="K1598" s="245"/>
      <c r="L1598" s="250"/>
      <c r="M1598" s="251"/>
      <c r="N1598" s="252"/>
      <c r="O1598" s="252"/>
      <c r="P1598" s="252"/>
      <c r="Q1598" s="252"/>
      <c r="R1598" s="252"/>
      <c r="S1598" s="252"/>
      <c r="T1598" s="253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T1598" s="254" t="s">
        <v>198</v>
      </c>
      <c r="AU1598" s="254" t="s">
        <v>82</v>
      </c>
      <c r="AV1598" s="14" t="s">
        <v>82</v>
      </c>
      <c r="AW1598" s="14" t="s">
        <v>35</v>
      </c>
      <c r="AX1598" s="14" t="s">
        <v>73</v>
      </c>
      <c r="AY1598" s="254" t="s">
        <v>188</v>
      </c>
    </row>
    <row r="1599" s="14" customFormat="1">
      <c r="A1599" s="14"/>
      <c r="B1599" s="244"/>
      <c r="C1599" s="245"/>
      <c r="D1599" s="235" t="s">
        <v>198</v>
      </c>
      <c r="E1599" s="246" t="s">
        <v>19</v>
      </c>
      <c r="F1599" s="247" t="s">
        <v>2183</v>
      </c>
      <c r="G1599" s="245"/>
      <c r="H1599" s="248">
        <v>-1.25</v>
      </c>
      <c r="I1599" s="249"/>
      <c r="J1599" s="245"/>
      <c r="K1599" s="245"/>
      <c r="L1599" s="250"/>
      <c r="M1599" s="251"/>
      <c r="N1599" s="252"/>
      <c r="O1599" s="252"/>
      <c r="P1599" s="252"/>
      <c r="Q1599" s="252"/>
      <c r="R1599" s="252"/>
      <c r="S1599" s="252"/>
      <c r="T1599" s="253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54" t="s">
        <v>198</v>
      </c>
      <c r="AU1599" s="254" t="s">
        <v>82</v>
      </c>
      <c r="AV1599" s="14" t="s">
        <v>82</v>
      </c>
      <c r="AW1599" s="14" t="s">
        <v>35</v>
      </c>
      <c r="AX1599" s="14" t="s">
        <v>73</v>
      </c>
      <c r="AY1599" s="254" t="s">
        <v>188</v>
      </c>
    </row>
    <row r="1600" s="13" customFormat="1">
      <c r="A1600" s="13"/>
      <c r="B1600" s="233"/>
      <c r="C1600" s="234"/>
      <c r="D1600" s="235" t="s">
        <v>198</v>
      </c>
      <c r="E1600" s="236" t="s">
        <v>19</v>
      </c>
      <c r="F1600" s="237" t="s">
        <v>1667</v>
      </c>
      <c r="G1600" s="234"/>
      <c r="H1600" s="236" t="s">
        <v>19</v>
      </c>
      <c r="I1600" s="238"/>
      <c r="J1600" s="234"/>
      <c r="K1600" s="234"/>
      <c r="L1600" s="239"/>
      <c r="M1600" s="240"/>
      <c r="N1600" s="241"/>
      <c r="O1600" s="241"/>
      <c r="P1600" s="241"/>
      <c r="Q1600" s="241"/>
      <c r="R1600" s="241"/>
      <c r="S1600" s="241"/>
      <c r="T1600" s="242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T1600" s="243" t="s">
        <v>198</v>
      </c>
      <c r="AU1600" s="243" t="s">
        <v>82</v>
      </c>
      <c r="AV1600" s="13" t="s">
        <v>80</v>
      </c>
      <c r="AW1600" s="13" t="s">
        <v>35</v>
      </c>
      <c r="AX1600" s="13" t="s">
        <v>73</v>
      </c>
      <c r="AY1600" s="243" t="s">
        <v>188</v>
      </c>
    </row>
    <row r="1601" s="14" customFormat="1">
      <c r="A1601" s="14"/>
      <c r="B1601" s="244"/>
      <c r="C1601" s="245"/>
      <c r="D1601" s="235" t="s">
        <v>198</v>
      </c>
      <c r="E1601" s="246" t="s">
        <v>19</v>
      </c>
      <c r="F1601" s="247" t="s">
        <v>1739</v>
      </c>
      <c r="G1601" s="245"/>
      <c r="H1601" s="248">
        <v>15.52</v>
      </c>
      <c r="I1601" s="249"/>
      <c r="J1601" s="245"/>
      <c r="K1601" s="245"/>
      <c r="L1601" s="250"/>
      <c r="M1601" s="251"/>
      <c r="N1601" s="252"/>
      <c r="O1601" s="252"/>
      <c r="P1601" s="252"/>
      <c r="Q1601" s="252"/>
      <c r="R1601" s="252"/>
      <c r="S1601" s="252"/>
      <c r="T1601" s="253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T1601" s="254" t="s">
        <v>198</v>
      </c>
      <c r="AU1601" s="254" t="s">
        <v>82</v>
      </c>
      <c r="AV1601" s="14" t="s">
        <v>82</v>
      </c>
      <c r="AW1601" s="14" t="s">
        <v>35</v>
      </c>
      <c r="AX1601" s="14" t="s">
        <v>73</v>
      </c>
      <c r="AY1601" s="254" t="s">
        <v>188</v>
      </c>
    </row>
    <row r="1602" s="14" customFormat="1">
      <c r="A1602" s="14"/>
      <c r="B1602" s="244"/>
      <c r="C1602" s="245"/>
      <c r="D1602" s="235" t="s">
        <v>198</v>
      </c>
      <c r="E1602" s="246" t="s">
        <v>19</v>
      </c>
      <c r="F1602" s="247" t="s">
        <v>2184</v>
      </c>
      <c r="G1602" s="245"/>
      <c r="H1602" s="248">
        <v>-2.1499999999999999</v>
      </c>
      <c r="I1602" s="249"/>
      <c r="J1602" s="245"/>
      <c r="K1602" s="245"/>
      <c r="L1602" s="250"/>
      <c r="M1602" s="251"/>
      <c r="N1602" s="252"/>
      <c r="O1602" s="252"/>
      <c r="P1602" s="252"/>
      <c r="Q1602" s="252"/>
      <c r="R1602" s="252"/>
      <c r="S1602" s="252"/>
      <c r="T1602" s="253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T1602" s="254" t="s">
        <v>198</v>
      </c>
      <c r="AU1602" s="254" t="s">
        <v>82</v>
      </c>
      <c r="AV1602" s="14" t="s">
        <v>82</v>
      </c>
      <c r="AW1602" s="14" t="s">
        <v>35</v>
      </c>
      <c r="AX1602" s="14" t="s">
        <v>73</v>
      </c>
      <c r="AY1602" s="254" t="s">
        <v>188</v>
      </c>
    </row>
    <row r="1603" s="13" customFormat="1">
      <c r="A1603" s="13"/>
      <c r="B1603" s="233"/>
      <c r="C1603" s="234"/>
      <c r="D1603" s="235" t="s">
        <v>198</v>
      </c>
      <c r="E1603" s="236" t="s">
        <v>19</v>
      </c>
      <c r="F1603" s="237" t="s">
        <v>1671</v>
      </c>
      <c r="G1603" s="234"/>
      <c r="H1603" s="236" t="s">
        <v>19</v>
      </c>
      <c r="I1603" s="238"/>
      <c r="J1603" s="234"/>
      <c r="K1603" s="234"/>
      <c r="L1603" s="239"/>
      <c r="M1603" s="240"/>
      <c r="N1603" s="241"/>
      <c r="O1603" s="241"/>
      <c r="P1603" s="241"/>
      <c r="Q1603" s="241"/>
      <c r="R1603" s="241"/>
      <c r="S1603" s="241"/>
      <c r="T1603" s="242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T1603" s="243" t="s">
        <v>198</v>
      </c>
      <c r="AU1603" s="243" t="s">
        <v>82</v>
      </c>
      <c r="AV1603" s="13" t="s">
        <v>80</v>
      </c>
      <c r="AW1603" s="13" t="s">
        <v>35</v>
      </c>
      <c r="AX1603" s="13" t="s">
        <v>73</v>
      </c>
      <c r="AY1603" s="243" t="s">
        <v>188</v>
      </c>
    </row>
    <row r="1604" s="14" customFormat="1">
      <c r="A1604" s="14"/>
      <c r="B1604" s="244"/>
      <c r="C1604" s="245"/>
      <c r="D1604" s="235" t="s">
        <v>198</v>
      </c>
      <c r="E1604" s="246" t="s">
        <v>19</v>
      </c>
      <c r="F1604" s="247" t="s">
        <v>1740</v>
      </c>
      <c r="G1604" s="245"/>
      <c r="H1604" s="248">
        <v>15.76</v>
      </c>
      <c r="I1604" s="249"/>
      <c r="J1604" s="245"/>
      <c r="K1604" s="245"/>
      <c r="L1604" s="250"/>
      <c r="M1604" s="251"/>
      <c r="N1604" s="252"/>
      <c r="O1604" s="252"/>
      <c r="P1604" s="252"/>
      <c r="Q1604" s="252"/>
      <c r="R1604" s="252"/>
      <c r="S1604" s="252"/>
      <c r="T1604" s="253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T1604" s="254" t="s">
        <v>198</v>
      </c>
      <c r="AU1604" s="254" t="s">
        <v>82</v>
      </c>
      <c r="AV1604" s="14" t="s">
        <v>82</v>
      </c>
      <c r="AW1604" s="14" t="s">
        <v>35</v>
      </c>
      <c r="AX1604" s="14" t="s">
        <v>73</v>
      </c>
      <c r="AY1604" s="254" t="s">
        <v>188</v>
      </c>
    </row>
    <row r="1605" s="14" customFormat="1">
      <c r="A1605" s="14"/>
      <c r="B1605" s="244"/>
      <c r="C1605" s="245"/>
      <c r="D1605" s="235" t="s">
        <v>198</v>
      </c>
      <c r="E1605" s="246" t="s">
        <v>19</v>
      </c>
      <c r="F1605" s="247" t="s">
        <v>2182</v>
      </c>
      <c r="G1605" s="245"/>
      <c r="H1605" s="248">
        <v>-1.25</v>
      </c>
      <c r="I1605" s="249"/>
      <c r="J1605" s="245"/>
      <c r="K1605" s="245"/>
      <c r="L1605" s="250"/>
      <c r="M1605" s="251"/>
      <c r="N1605" s="252"/>
      <c r="O1605" s="252"/>
      <c r="P1605" s="252"/>
      <c r="Q1605" s="252"/>
      <c r="R1605" s="252"/>
      <c r="S1605" s="252"/>
      <c r="T1605" s="253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T1605" s="254" t="s">
        <v>198</v>
      </c>
      <c r="AU1605" s="254" t="s">
        <v>82</v>
      </c>
      <c r="AV1605" s="14" t="s">
        <v>82</v>
      </c>
      <c r="AW1605" s="14" t="s">
        <v>35</v>
      </c>
      <c r="AX1605" s="14" t="s">
        <v>73</v>
      </c>
      <c r="AY1605" s="254" t="s">
        <v>188</v>
      </c>
    </row>
    <row r="1606" s="13" customFormat="1">
      <c r="A1606" s="13"/>
      <c r="B1606" s="233"/>
      <c r="C1606" s="234"/>
      <c r="D1606" s="235" t="s">
        <v>198</v>
      </c>
      <c r="E1606" s="236" t="s">
        <v>19</v>
      </c>
      <c r="F1606" s="237" t="s">
        <v>1673</v>
      </c>
      <c r="G1606" s="234"/>
      <c r="H1606" s="236" t="s">
        <v>19</v>
      </c>
      <c r="I1606" s="238"/>
      <c r="J1606" s="234"/>
      <c r="K1606" s="234"/>
      <c r="L1606" s="239"/>
      <c r="M1606" s="240"/>
      <c r="N1606" s="241"/>
      <c r="O1606" s="241"/>
      <c r="P1606" s="241"/>
      <c r="Q1606" s="241"/>
      <c r="R1606" s="241"/>
      <c r="S1606" s="241"/>
      <c r="T1606" s="242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T1606" s="243" t="s">
        <v>198</v>
      </c>
      <c r="AU1606" s="243" t="s">
        <v>82</v>
      </c>
      <c r="AV1606" s="13" t="s">
        <v>80</v>
      </c>
      <c r="AW1606" s="13" t="s">
        <v>35</v>
      </c>
      <c r="AX1606" s="13" t="s">
        <v>73</v>
      </c>
      <c r="AY1606" s="243" t="s">
        <v>188</v>
      </c>
    </row>
    <row r="1607" s="14" customFormat="1">
      <c r="A1607" s="14"/>
      <c r="B1607" s="244"/>
      <c r="C1607" s="245"/>
      <c r="D1607" s="235" t="s">
        <v>198</v>
      </c>
      <c r="E1607" s="246" t="s">
        <v>19</v>
      </c>
      <c r="F1607" s="247" t="s">
        <v>1739</v>
      </c>
      <c r="G1607" s="245"/>
      <c r="H1607" s="248">
        <v>15.52</v>
      </c>
      <c r="I1607" s="249"/>
      <c r="J1607" s="245"/>
      <c r="K1607" s="245"/>
      <c r="L1607" s="250"/>
      <c r="M1607" s="251"/>
      <c r="N1607" s="252"/>
      <c r="O1607" s="252"/>
      <c r="P1607" s="252"/>
      <c r="Q1607" s="252"/>
      <c r="R1607" s="252"/>
      <c r="S1607" s="252"/>
      <c r="T1607" s="253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T1607" s="254" t="s">
        <v>198</v>
      </c>
      <c r="AU1607" s="254" t="s">
        <v>82</v>
      </c>
      <c r="AV1607" s="14" t="s">
        <v>82</v>
      </c>
      <c r="AW1607" s="14" t="s">
        <v>35</v>
      </c>
      <c r="AX1607" s="14" t="s">
        <v>73</v>
      </c>
      <c r="AY1607" s="254" t="s">
        <v>188</v>
      </c>
    </row>
    <row r="1608" s="14" customFormat="1">
      <c r="A1608" s="14"/>
      <c r="B1608" s="244"/>
      <c r="C1608" s="245"/>
      <c r="D1608" s="235" t="s">
        <v>198</v>
      </c>
      <c r="E1608" s="246" t="s">
        <v>19</v>
      </c>
      <c r="F1608" s="247" t="s">
        <v>2184</v>
      </c>
      <c r="G1608" s="245"/>
      <c r="H1608" s="248">
        <v>-2.1499999999999999</v>
      </c>
      <c r="I1608" s="249"/>
      <c r="J1608" s="245"/>
      <c r="K1608" s="245"/>
      <c r="L1608" s="250"/>
      <c r="M1608" s="251"/>
      <c r="N1608" s="252"/>
      <c r="O1608" s="252"/>
      <c r="P1608" s="252"/>
      <c r="Q1608" s="252"/>
      <c r="R1608" s="252"/>
      <c r="S1608" s="252"/>
      <c r="T1608" s="253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54" t="s">
        <v>198</v>
      </c>
      <c r="AU1608" s="254" t="s">
        <v>82</v>
      </c>
      <c r="AV1608" s="14" t="s">
        <v>82</v>
      </c>
      <c r="AW1608" s="14" t="s">
        <v>35</v>
      </c>
      <c r="AX1608" s="14" t="s">
        <v>73</v>
      </c>
      <c r="AY1608" s="254" t="s">
        <v>188</v>
      </c>
    </row>
    <row r="1609" s="13" customFormat="1">
      <c r="A1609" s="13"/>
      <c r="B1609" s="233"/>
      <c r="C1609" s="234"/>
      <c r="D1609" s="235" t="s">
        <v>198</v>
      </c>
      <c r="E1609" s="236" t="s">
        <v>19</v>
      </c>
      <c r="F1609" s="237" t="s">
        <v>1674</v>
      </c>
      <c r="G1609" s="234"/>
      <c r="H1609" s="236" t="s">
        <v>19</v>
      </c>
      <c r="I1609" s="238"/>
      <c r="J1609" s="234"/>
      <c r="K1609" s="234"/>
      <c r="L1609" s="239"/>
      <c r="M1609" s="240"/>
      <c r="N1609" s="241"/>
      <c r="O1609" s="241"/>
      <c r="P1609" s="241"/>
      <c r="Q1609" s="241"/>
      <c r="R1609" s="241"/>
      <c r="S1609" s="241"/>
      <c r="T1609" s="242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T1609" s="243" t="s">
        <v>198</v>
      </c>
      <c r="AU1609" s="243" t="s">
        <v>82</v>
      </c>
      <c r="AV1609" s="13" t="s">
        <v>80</v>
      </c>
      <c r="AW1609" s="13" t="s">
        <v>35</v>
      </c>
      <c r="AX1609" s="13" t="s">
        <v>73</v>
      </c>
      <c r="AY1609" s="243" t="s">
        <v>188</v>
      </c>
    </row>
    <row r="1610" s="14" customFormat="1">
      <c r="A1610" s="14"/>
      <c r="B1610" s="244"/>
      <c r="C1610" s="245"/>
      <c r="D1610" s="235" t="s">
        <v>198</v>
      </c>
      <c r="E1610" s="246" t="s">
        <v>19</v>
      </c>
      <c r="F1610" s="247" t="s">
        <v>1741</v>
      </c>
      <c r="G1610" s="245"/>
      <c r="H1610" s="248">
        <v>22.34</v>
      </c>
      <c r="I1610" s="249"/>
      <c r="J1610" s="245"/>
      <c r="K1610" s="245"/>
      <c r="L1610" s="250"/>
      <c r="M1610" s="251"/>
      <c r="N1610" s="252"/>
      <c r="O1610" s="252"/>
      <c r="P1610" s="252"/>
      <c r="Q1610" s="252"/>
      <c r="R1610" s="252"/>
      <c r="S1610" s="252"/>
      <c r="T1610" s="253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54" t="s">
        <v>198</v>
      </c>
      <c r="AU1610" s="254" t="s">
        <v>82</v>
      </c>
      <c r="AV1610" s="14" t="s">
        <v>82</v>
      </c>
      <c r="AW1610" s="14" t="s">
        <v>35</v>
      </c>
      <c r="AX1610" s="14" t="s">
        <v>73</v>
      </c>
      <c r="AY1610" s="254" t="s">
        <v>188</v>
      </c>
    </row>
    <row r="1611" s="14" customFormat="1">
      <c r="A1611" s="14"/>
      <c r="B1611" s="244"/>
      <c r="C1611" s="245"/>
      <c r="D1611" s="235" t="s">
        <v>198</v>
      </c>
      <c r="E1611" s="246" t="s">
        <v>19</v>
      </c>
      <c r="F1611" s="247" t="s">
        <v>2185</v>
      </c>
      <c r="G1611" s="245"/>
      <c r="H1611" s="248">
        <v>-7.4000000000000004</v>
      </c>
      <c r="I1611" s="249"/>
      <c r="J1611" s="245"/>
      <c r="K1611" s="245"/>
      <c r="L1611" s="250"/>
      <c r="M1611" s="251"/>
      <c r="N1611" s="252"/>
      <c r="O1611" s="252"/>
      <c r="P1611" s="252"/>
      <c r="Q1611" s="252"/>
      <c r="R1611" s="252"/>
      <c r="S1611" s="252"/>
      <c r="T1611" s="253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T1611" s="254" t="s">
        <v>198</v>
      </c>
      <c r="AU1611" s="254" t="s">
        <v>82</v>
      </c>
      <c r="AV1611" s="14" t="s">
        <v>82</v>
      </c>
      <c r="AW1611" s="14" t="s">
        <v>35</v>
      </c>
      <c r="AX1611" s="14" t="s">
        <v>73</v>
      </c>
      <c r="AY1611" s="254" t="s">
        <v>188</v>
      </c>
    </row>
    <row r="1612" s="13" customFormat="1">
      <c r="A1612" s="13"/>
      <c r="B1612" s="233"/>
      <c r="C1612" s="234"/>
      <c r="D1612" s="235" t="s">
        <v>198</v>
      </c>
      <c r="E1612" s="236" t="s">
        <v>19</v>
      </c>
      <c r="F1612" s="237" t="s">
        <v>1678</v>
      </c>
      <c r="G1612" s="234"/>
      <c r="H1612" s="236" t="s">
        <v>19</v>
      </c>
      <c r="I1612" s="238"/>
      <c r="J1612" s="234"/>
      <c r="K1612" s="234"/>
      <c r="L1612" s="239"/>
      <c r="M1612" s="240"/>
      <c r="N1612" s="241"/>
      <c r="O1612" s="241"/>
      <c r="P1612" s="241"/>
      <c r="Q1612" s="241"/>
      <c r="R1612" s="241"/>
      <c r="S1612" s="241"/>
      <c r="T1612" s="242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T1612" s="243" t="s">
        <v>198</v>
      </c>
      <c r="AU1612" s="243" t="s">
        <v>82</v>
      </c>
      <c r="AV1612" s="13" t="s">
        <v>80</v>
      </c>
      <c r="AW1612" s="13" t="s">
        <v>35</v>
      </c>
      <c r="AX1612" s="13" t="s">
        <v>73</v>
      </c>
      <c r="AY1612" s="243" t="s">
        <v>188</v>
      </c>
    </row>
    <row r="1613" s="14" customFormat="1">
      <c r="A1613" s="14"/>
      <c r="B1613" s="244"/>
      <c r="C1613" s="245"/>
      <c r="D1613" s="235" t="s">
        <v>198</v>
      </c>
      <c r="E1613" s="246" t="s">
        <v>19</v>
      </c>
      <c r="F1613" s="247" t="s">
        <v>1742</v>
      </c>
      <c r="G1613" s="245"/>
      <c r="H1613" s="248">
        <v>21.829999999999998</v>
      </c>
      <c r="I1613" s="249"/>
      <c r="J1613" s="245"/>
      <c r="K1613" s="245"/>
      <c r="L1613" s="250"/>
      <c r="M1613" s="251"/>
      <c r="N1613" s="252"/>
      <c r="O1613" s="252"/>
      <c r="P1613" s="252"/>
      <c r="Q1613" s="252"/>
      <c r="R1613" s="252"/>
      <c r="S1613" s="252"/>
      <c r="T1613" s="253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T1613" s="254" t="s">
        <v>198</v>
      </c>
      <c r="AU1613" s="254" t="s">
        <v>82</v>
      </c>
      <c r="AV1613" s="14" t="s">
        <v>82</v>
      </c>
      <c r="AW1613" s="14" t="s">
        <v>35</v>
      </c>
      <c r="AX1613" s="14" t="s">
        <v>73</v>
      </c>
      <c r="AY1613" s="254" t="s">
        <v>188</v>
      </c>
    </row>
    <row r="1614" s="14" customFormat="1">
      <c r="A1614" s="14"/>
      <c r="B1614" s="244"/>
      <c r="C1614" s="245"/>
      <c r="D1614" s="235" t="s">
        <v>198</v>
      </c>
      <c r="E1614" s="246" t="s">
        <v>19</v>
      </c>
      <c r="F1614" s="247" t="s">
        <v>2184</v>
      </c>
      <c r="G1614" s="245"/>
      <c r="H1614" s="248">
        <v>-2.1499999999999999</v>
      </c>
      <c r="I1614" s="249"/>
      <c r="J1614" s="245"/>
      <c r="K1614" s="245"/>
      <c r="L1614" s="250"/>
      <c r="M1614" s="251"/>
      <c r="N1614" s="252"/>
      <c r="O1614" s="252"/>
      <c r="P1614" s="252"/>
      <c r="Q1614" s="252"/>
      <c r="R1614" s="252"/>
      <c r="S1614" s="252"/>
      <c r="T1614" s="253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T1614" s="254" t="s">
        <v>198</v>
      </c>
      <c r="AU1614" s="254" t="s">
        <v>82</v>
      </c>
      <c r="AV1614" s="14" t="s">
        <v>82</v>
      </c>
      <c r="AW1614" s="14" t="s">
        <v>35</v>
      </c>
      <c r="AX1614" s="14" t="s">
        <v>73</v>
      </c>
      <c r="AY1614" s="254" t="s">
        <v>188</v>
      </c>
    </row>
    <row r="1615" s="13" customFormat="1">
      <c r="A1615" s="13"/>
      <c r="B1615" s="233"/>
      <c r="C1615" s="234"/>
      <c r="D1615" s="235" t="s">
        <v>198</v>
      </c>
      <c r="E1615" s="236" t="s">
        <v>19</v>
      </c>
      <c r="F1615" s="237" t="s">
        <v>1680</v>
      </c>
      <c r="G1615" s="234"/>
      <c r="H1615" s="236" t="s">
        <v>19</v>
      </c>
      <c r="I1615" s="238"/>
      <c r="J1615" s="234"/>
      <c r="K1615" s="234"/>
      <c r="L1615" s="239"/>
      <c r="M1615" s="240"/>
      <c r="N1615" s="241"/>
      <c r="O1615" s="241"/>
      <c r="P1615" s="241"/>
      <c r="Q1615" s="241"/>
      <c r="R1615" s="241"/>
      <c r="S1615" s="241"/>
      <c r="T1615" s="242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243" t="s">
        <v>198</v>
      </c>
      <c r="AU1615" s="243" t="s">
        <v>82</v>
      </c>
      <c r="AV1615" s="13" t="s">
        <v>80</v>
      </c>
      <c r="AW1615" s="13" t="s">
        <v>35</v>
      </c>
      <c r="AX1615" s="13" t="s">
        <v>73</v>
      </c>
      <c r="AY1615" s="243" t="s">
        <v>188</v>
      </c>
    </row>
    <row r="1616" s="14" customFormat="1">
      <c r="A1616" s="14"/>
      <c r="B1616" s="244"/>
      <c r="C1616" s="245"/>
      <c r="D1616" s="235" t="s">
        <v>198</v>
      </c>
      <c r="E1616" s="246" t="s">
        <v>19</v>
      </c>
      <c r="F1616" s="247" t="s">
        <v>1743</v>
      </c>
      <c r="G1616" s="245"/>
      <c r="H1616" s="248">
        <v>16.510000000000002</v>
      </c>
      <c r="I1616" s="249"/>
      <c r="J1616" s="245"/>
      <c r="K1616" s="245"/>
      <c r="L1616" s="250"/>
      <c r="M1616" s="251"/>
      <c r="N1616" s="252"/>
      <c r="O1616" s="252"/>
      <c r="P1616" s="252"/>
      <c r="Q1616" s="252"/>
      <c r="R1616" s="252"/>
      <c r="S1616" s="252"/>
      <c r="T1616" s="253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54" t="s">
        <v>198</v>
      </c>
      <c r="AU1616" s="254" t="s">
        <v>82</v>
      </c>
      <c r="AV1616" s="14" t="s">
        <v>82</v>
      </c>
      <c r="AW1616" s="14" t="s">
        <v>35</v>
      </c>
      <c r="AX1616" s="14" t="s">
        <v>73</v>
      </c>
      <c r="AY1616" s="254" t="s">
        <v>188</v>
      </c>
    </row>
    <row r="1617" s="14" customFormat="1">
      <c r="A1617" s="14"/>
      <c r="B1617" s="244"/>
      <c r="C1617" s="245"/>
      <c r="D1617" s="235" t="s">
        <v>198</v>
      </c>
      <c r="E1617" s="246" t="s">
        <v>19</v>
      </c>
      <c r="F1617" s="247" t="s">
        <v>2182</v>
      </c>
      <c r="G1617" s="245"/>
      <c r="H1617" s="248">
        <v>-1.25</v>
      </c>
      <c r="I1617" s="249"/>
      <c r="J1617" s="245"/>
      <c r="K1617" s="245"/>
      <c r="L1617" s="250"/>
      <c r="M1617" s="251"/>
      <c r="N1617" s="252"/>
      <c r="O1617" s="252"/>
      <c r="P1617" s="252"/>
      <c r="Q1617" s="252"/>
      <c r="R1617" s="252"/>
      <c r="S1617" s="252"/>
      <c r="T1617" s="253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254" t="s">
        <v>198</v>
      </c>
      <c r="AU1617" s="254" t="s">
        <v>82</v>
      </c>
      <c r="AV1617" s="14" t="s">
        <v>82</v>
      </c>
      <c r="AW1617" s="14" t="s">
        <v>35</v>
      </c>
      <c r="AX1617" s="14" t="s">
        <v>73</v>
      </c>
      <c r="AY1617" s="254" t="s">
        <v>188</v>
      </c>
    </row>
    <row r="1618" s="13" customFormat="1">
      <c r="A1618" s="13"/>
      <c r="B1618" s="233"/>
      <c r="C1618" s="234"/>
      <c r="D1618" s="235" t="s">
        <v>198</v>
      </c>
      <c r="E1618" s="236" t="s">
        <v>19</v>
      </c>
      <c r="F1618" s="237" t="s">
        <v>1682</v>
      </c>
      <c r="G1618" s="234"/>
      <c r="H1618" s="236" t="s">
        <v>19</v>
      </c>
      <c r="I1618" s="238"/>
      <c r="J1618" s="234"/>
      <c r="K1618" s="234"/>
      <c r="L1618" s="239"/>
      <c r="M1618" s="240"/>
      <c r="N1618" s="241"/>
      <c r="O1618" s="241"/>
      <c r="P1618" s="241"/>
      <c r="Q1618" s="241"/>
      <c r="R1618" s="241"/>
      <c r="S1618" s="241"/>
      <c r="T1618" s="242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T1618" s="243" t="s">
        <v>198</v>
      </c>
      <c r="AU1618" s="243" t="s">
        <v>82</v>
      </c>
      <c r="AV1618" s="13" t="s">
        <v>80</v>
      </c>
      <c r="AW1618" s="13" t="s">
        <v>35</v>
      </c>
      <c r="AX1618" s="13" t="s">
        <v>73</v>
      </c>
      <c r="AY1618" s="243" t="s">
        <v>188</v>
      </c>
    </row>
    <row r="1619" s="14" customFormat="1">
      <c r="A1619" s="14"/>
      <c r="B1619" s="244"/>
      <c r="C1619" s="245"/>
      <c r="D1619" s="235" t="s">
        <v>198</v>
      </c>
      <c r="E1619" s="246" t="s">
        <v>19</v>
      </c>
      <c r="F1619" s="247" t="s">
        <v>1744</v>
      </c>
      <c r="G1619" s="245"/>
      <c r="H1619" s="248">
        <v>19.07</v>
      </c>
      <c r="I1619" s="249"/>
      <c r="J1619" s="245"/>
      <c r="K1619" s="245"/>
      <c r="L1619" s="250"/>
      <c r="M1619" s="251"/>
      <c r="N1619" s="252"/>
      <c r="O1619" s="252"/>
      <c r="P1619" s="252"/>
      <c r="Q1619" s="252"/>
      <c r="R1619" s="252"/>
      <c r="S1619" s="252"/>
      <c r="T1619" s="253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T1619" s="254" t="s">
        <v>198</v>
      </c>
      <c r="AU1619" s="254" t="s">
        <v>82</v>
      </c>
      <c r="AV1619" s="14" t="s">
        <v>82</v>
      </c>
      <c r="AW1619" s="14" t="s">
        <v>35</v>
      </c>
      <c r="AX1619" s="14" t="s">
        <v>73</v>
      </c>
      <c r="AY1619" s="254" t="s">
        <v>188</v>
      </c>
    </row>
    <row r="1620" s="14" customFormat="1">
      <c r="A1620" s="14"/>
      <c r="B1620" s="244"/>
      <c r="C1620" s="245"/>
      <c r="D1620" s="235" t="s">
        <v>198</v>
      </c>
      <c r="E1620" s="246" t="s">
        <v>19</v>
      </c>
      <c r="F1620" s="247" t="s">
        <v>2186</v>
      </c>
      <c r="G1620" s="245"/>
      <c r="H1620" s="248">
        <v>-0.90000000000000002</v>
      </c>
      <c r="I1620" s="249"/>
      <c r="J1620" s="245"/>
      <c r="K1620" s="245"/>
      <c r="L1620" s="250"/>
      <c r="M1620" s="251"/>
      <c r="N1620" s="252"/>
      <c r="O1620" s="252"/>
      <c r="P1620" s="252"/>
      <c r="Q1620" s="252"/>
      <c r="R1620" s="252"/>
      <c r="S1620" s="252"/>
      <c r="T1620" s="253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T1620" s="254" t="s">
        <v>198</v>
      </c>
      <c r="AU1620" s="254" t="s">
        <v>82</v>
      </c>
      <c r="AV1620" s="14" t="s">
        <v>82</v>
      </c>
      <c r="AW1620" s="14" t="s">
        <v>35</v>
      </c>
      <c r="AX1620" s="14" t="s">
        <v>73</v>
      </c>
      <c r="AY1620" s="254" t="s">
        <v>188</v>
      </c>
    </row>
    <row r="1621" s="13" customFormat="1">
      <c r="A1621" s="13"/>
      <c r="B1621" s="233"/>
      <c r="C1621" s="234"/>
      <c r="D1621" s="235" t="s">
        <v>198</v>
      </c>
      <c r="E1621" s="236" t="s">
        <v>19</v>
      </c>
      <c r="F1621" s="237" t="s">
        <v>1686</v>
      </c>
      <c r="G1621" s="234"/>
      <c r="H1621" s="236" t="s">
        <v>19</v>
      </c>
      <c r="I1621" s="238"/>
      <c r="J1621" s="234"/>
      <c r="K1621" s="234"/>
      <c r="L1621" s="239"/>
      <c r="M1621" s="240"/>
      <c r="N1621" s="241"/>
      <c r="O1621" s="241"/>
      <c r="P1621" s="241"/>
      <c r="Q1621" s="241"/>
      <c r="R1621" s="241"/>
      <c r="S1621" s="241"/>
      <c r="T1621" s="242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T1621" s="243" t="s">
        <v>198</v>
      </c>
      <c r="AU1621" s="243" t="s">
        <v>82</v>
      </c>
      <c r="AV1621" s="13" t="s">
        <v>80</v>
      </c>
      <c r="AW1621" s="13" t="s">
        <v>35</v>
      </c>
      <c r="AX1621" s="13" t="s">
        <v>73</v>
      </c>
      <c r="AY1621" s="243" t="s">
        <v>188</v>
      </c>
    </row>
    <row r="1622" s="14" customFormat="1">
      <c r="A1622" s="14"/>
      <c r="B1622" s="244"/>
      <c r="C1622" s="245"/>
      <c r="D1622" s="235" t="s">
        <v>198</v>
      </c>
      <c r="E1622" s="246" t="s">
        <v>19</v>
      </c>
      <c r="F1622" s="247" t="s">
        <v>1745</v>
      </c>
      <c r="G1622" s="245"/>
      <c r="H1622" s="248">
        <v>19.07</v>
      </c>
      <c r="I1622" s="249"/>
      <c r="J1622" s="245"/>
      <c r="K1622" s="245"/>
      <c r="L1622" s="250"/>
      <c r="M1622" s="251"/>
      <c r="N1622" s="252"/>
      <c r="O1622" s="252"/>
      <c r="P1622" s="252"/>
      <c r="Q1622" s="252"/>
      <c r="R1622" s="252"/>
      <c r="S1622" s="252"/>
      <c r="T1622" s="253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T1622" s="254" t="s">
        <v>198</v>
      </c>
      <c r="AU1622" s="254" t="s">
        <v>82</v>
      </c>
      <c r="AV1622" s="14" t="s">
        <v>82</v>
      </c>
      <c r="AW1622" s="14" t="s">
        <v>35</v>
      </c>
      <c r="AX1622" s="14" t="s">
        <v>73</v>
      </c>
      <c r="AY1622" s="254" t="s">
        <v>188</v>
      </c>
    </row>
    <row r="1623" s="14" customFormat="1">
      <c r="A1623" s="14"/>
      <c r="B1623" s="244"/>
      <c r="C1623" s="245"/>
      <c r="D1623" s="235" t="s">
        <v>198</v>
      </c>
      <c r="E1623" s="246" t="s">
        <v>19</v>
      </c>
      <c r="F1623" s="247" t="s">
        <v>2186</v>
      </c>
      <c r="G1623" s="245"/>
      <c r="H1623" s="248">
        <v>-0.90000000000000002</v>
      </c>
      <c r="I1623" s="249"/>
      <c r="J1623" s="245"/>
      <c r="K1623" s="245"/>
      <c r="L1623" s="250"/>
      <c r="M1623" s="251"/>
      <c r="N1623" s="252"/>
      <c r="O1623" s="252"/>
      <c r="P1623" s="252"/>
      <c r="Q1623" s="252"/>
      <c r="R1623" s="252"/>
      <c r="S1623" s="252"/>
      <c r="T1623" s="253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54" t="s">
        <v>198</v>
      </c>
      <c r="AU1623" s="254" t="s">
        <v>82</v>
      </c>
      <c r="AV1623" s="14" t="s">
        <v>82</v>
      </c>
      <c r="AW1623" s="14" t="s">
        <v>35</v>
      </c>
      <c r="AX1623" s="14" t="s">
        <v>73</v>
      </c>
      <c r="AY1623" s="254" t="s">
        <v>188</v>
      </c>
    </row>
    <row r="1624" s="13" customFormat="1">
      <c r="A1624" s="13"/>
      <c r="B1624" s="233"/>
      <c r="C1624" s="234"/>
      <c r="D1624" s="235" t="s">
        <v>198</v>
      </c>
      <c r="E1624" s="236" t="s">
        <v>19</v>
      </c>
      <c r="F1624" s="237" t="s">
        <v>1690</v>
      </c>
      <c r="G1624" s="234"/>
      <c r="H1624" s="236" t="s">
        <v>19</v>
      </c>
      <c r="I1624" s="238"/>
      <c r="J1624" s="234"/>
      <c r="K1624" s="234"/>
      <c r="L1624" s="239"/>
      <c r="M1624" s="240"/>
      <c r="N1624" s="241"/>
      <c r="O1624" s="241"/>
      <c r="P1624" s="241"/>
      <c r="Q1624" s="241"/>
      <c r="R1624" s="241"/>
      <c r="S1624" s="241"/>
      <c r="T1624" s="242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T1624" s="243" t="s">
        <v>198</v>
      </c>
      <c r="AU1624" s="243" t="s">
        <v>82</v>
      </c>
      <c r="AV1624" s="13" t="s">
        <v>80</v>
      </c>
      <c r="AW1624" s="13" t="s">
        <v>35</v>
      </c>
      <c r="AX1624" s="13" t="s">
        <v>73</v>
      </c>
      <c r="AY1624" s="243" t="s">
        <v>188</v>
      </c>
    </row>
    <row r="1625" s="14" customFormat="1">
      <c r="A1625" s="14"/>
      <c r="B1625" s="244"/>
      <c r="C1625" s="245"/>
      <c r="D1625" s="235" t="s">
        <v>198</v>
      </c>
      <c r="E1625" s="246" t="s">
        <v>19</v>
      </c>
      <c r="F1625" s="247" t="s">
        <v>1746</v>
      </c>
      <c r="G1625" s="245"/>
      <c r="H1625" s="248">
        <v>16.620000000000001</v>
      </c>
      <c r="I1625" s="249"/>
      <c r="J1625" s="245"/>
      <c r="K1625" s="245"/>
      <c r="L1625" s="250"/>
      <c r="M1625" s="251"/>
      <c r="N1625" s="252"/>
      <c r="O1625" s="252"/>
      <c r="P1625" s="252"/>
      <c r="Q1625" s="252"/>
      <c r="R1625" s="252"/>
      <c r="S1625" s="252"/>
      <c r="T1625" s="253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T1625" s="254" t="s">
        <v>198</v>
      </c>
      <c r="AU1625" s="254" t="s">
        <v>82</v>
      </c>
      <c r="AV1625" s="14" t="s">
        <v>82</v>
      </c>
      <c r="AW1625" s="14" t="s">
        <v>35</v>
      </c>
      <c r="AX1625" s="14" t="s">
        <v>73</v>
      </c>
      <c r="AY1625" s="254" t="s">
        <v>188</v>
      </c>
    </row>
    <row r="1626" s="14" customFormat="1">
      <c r="A1626" s="14"/>
      <c r="B1626" s="244"/>
      <c r="C1626" s="245"/>
      <c r="D1626" s="235" t="s">
        <v>198</v>
      </c>
      <c r="E1626" s="246" t="s">
        <v>19</v>
      </c>
      <c r="F1626" s="247" t="s">
        <v>2182</v>
      </c>
      <c r="G1626" s="245"/>
      <c r="H1626" s="248">
        <v>-1.25</v>
      </c>
      <c r="I1626" s="249"/>
      <c r="J1626" s="245"/>
      <c r="K1626" s="245"/>
      <c r="L1626" s="250"/>
      <c r="M1626" s="251"/>
      <c r="N1626" s="252"/>
      <c r="O1626" s="252"/>
      <c r="P1626" s="252"/>
      <c r="Q1626" s="252"/>
      <c r="R1626" s="252"/>
      <c r="S1626" s="252"/>
      <c r="T1626" s="253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T1626" s="254" t="s">
        <v>198</v>
      </c>
      <c r="AU1626" s="254" t="s">
        <v>82</v>
      </c>
      <c r="AV1626" s="14" t="s">
        <v>82</v>
      </c>
      <c r="AW1626" s="14" t="s">
        <v>35</v>
      </c>
      <c r="AX1626" s="14" t="s">
        <v>73</v>
      </c>
      <c r="AY1626" s="254" t="s">
        <v>188</v>
      </c>
    </row>
    <row r="1627" s="13" customFormat="1">
      <c r="A1627" s="13"/>
      <c r="B1627" s="233"/>
      <c r="C1627" s="234"/>
      <c r="D1627" s="235" t="s">
        <v>198</v>
      </c>
      <c r="E1627" s="236" t="s">
        <v>19</v>
      </c>
      <c r="F1627" s="237" t="s">
        <v>1692</v>
      </c>
      <c r="G1627" s="234"/>
      <c r="H1627" s="236" t="s">
        <v>19</v>
      </c>
      <c r="I1627" s="238"/>
      <c r="J1627" s="234"/>
      <c r="K1627" s="234"/>
      <c r="L1627" s="239"/>
      <c r="M1627" s="240"/>
      <c r="N1627" s="241"/>
      <c r="O1627" s="241"/>
      <c r="P1627" s="241"/>
      <c r="Q1627" s="241"/>
      <c r="R1627" s="241"/>
      <c r="S1627" s="241"/>
      <c r="T1627" s="242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43" t="s">
        <v>198</v>
      </c>
      <c r="AU1627" s="243" t="s">
        <v>82</v>
      </c>
      <c r="AV1627" s="13" t="s">
        <v>80</v>
      </c>
      <c r="AW1627" s="13" t="s">
        <v>35</v>
      </c>
      <c r="AX1627" s="13" t="s">
        <v>73</v>
      </c>
      <c r="AY1627" s="243" t="s">
        <v>188</v>
      </c>
    </row>
    <row r="1628" s="14" customFormat="1">
      <c r="A1628" s="14"/>
      <c r="B1628" s="244"/>
      <c r="C1628" s="245"/>
      <c r="D1628" s="235" t="s">
        <v>198</v>
      </c>
      <c r="E1628" s="246" t="s">
        <v>19</v>
      </c>
      <c r="F1628" s="247" t="s">
        <v>1747</v>
      </c>
      <c r="G1628" s="245"/>
      <c r="H1628" s="248">
        <v>16.239999999999998</v>
      </c>
      <c r="I1628" s="249"/>
      <c r="J1628" s="245"/>
      <c r="K1628" s="245"/>
      <c r="L1628" s="250"/>
      <c r="M1628" s="251"/>
      <c r="N1628" s="252"/>
      <c r="O1628" s="252"/>
      <c r="P1628" s="252"/>
      <c r="Q1628" s="252"/>
      <c r="R1628" s="252"/>
      <c r="S1628" s="252"/>
      <c r="T1628" s="253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T1628" s="254" t="s">
        <v>198</v>
      </c>
      <c r="AU1628" s="254" t="s">
        <v>82</v>
      </c>
      <c r="AV1628" s="14" t="s">
        <v>82</v>
      </c>
      <c r="AW1628" s="14" t="s">
        <v>35</v>
      </c>
      <c r="AX1628" s="14" t="s">
        <v>73</v>
      </c>
      <c r="AY1628" s="254" t="s">
        <v>188</v>
      </c>
    </row>
    <row r="1629" s="14" customFormat="1">
      <c r="A1629" s="14"/>
      <c r="B1629" s="244"/>
      <c r="C1629" s="245"/>
      <c r="D1629" s="235" t="s">
        <v>198</v>
      </c>
      <c r="E1629" s="246" t="s">
        <v>19</v>
      </c>
      <c r="F1629" s="247" t="s">
        <v>2182</v>
      </c>
      <c r="G1629" s="245"/>
      <c r="H1629" s="248">
        <v>-1.25</v>
      </c>
      <c r="I1629" s="249"/>
      <c r="J1629" s="245"/>
      <c r="K1629" s="245"/>
      <c r="L1629" s="250"/>
      <c r="M1629" s="251"/>
      <c r="N1629" s="252"/>
      <c r="O1629" s="252"/>
      <c r="P1629" s="252"/>
      <c r="Q1629" s="252"/>
      <c r="R1629" s="252"/>
      <c r="S1629" s="252"/>
      <c r="T1629" s="253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T1629" s="254" t="s">
        <v>198</v>
      </c>
      <c r="AU1629" s="254" t="s">
        <v>82</v>
      </c>
      <c r="AV1629" s="14" t="s">
        <v>82</v>
      </c>
      <c r="AW1629" s="14" t="s">
        <v>35</v>
      </c>
      <c r="AX1629" s="14" t="s">
        <v>73</v>
      </c>
      <c r="AY1629" s="254" t="s">
        <v>188</v>
      </c>
    </row>
    <row r="1630" s="13" customFormat="1">
      <c r="A1630" s="13"/>
      <c r="B1630" s="233"/>
      <c r="C1630" s="234"/>
      <c r="D1630" s="235" t="s">
        <v>198</v>
      </c>
      <c r="E1630" s="236" t="s">
        <v>19</v>
      </c>
      <c r="F1630" s="237" t="s">
        <v>1694</v>
      </c>
      <c r="G1630" s="234"/>
      <c r="H1630" s="236" t="s">
        <v>19</v>
      </c>
      <c r="I1630" s="238"/>
      <c r="J1630" s="234"/>
      <c r="K1630" s="234"/>
      <c r="L1630" s="239"/>
      <c r="M1630" s="240"/>
      <c r="N1630" s="241"/>
      <c r="O1630" s="241"/>
      <c r="P1630" s="241"/>
      <c r="Q1630" s="241"/>
      <c r="R1630" s="241"/>
      <c r="S1630" s="241"/>
      <c r="T1630" s="242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243" t="s">
        <v>198</v>
      </c>
      <c r="AU1630" s="243" t="s">
        <v>82</v>
      </c>
      <c r="AV1630" s="13" t="s">
        <v>80</v>
      </c>
      <c r="AW1630" s="13" t="s">
        <v>35</v>
      </c>
      <c r="AX1630" s="13" t="s">
        <v>73</v>
      </c>
      <c r="AY1630" s="243" t="s">
        <v>188</v>
      </c>
    </row>
    <row r="1631" s="14" customFormat="1">
      <c r="A1631" s="14"/>
      <c r="B1631" s="244"/>
      <c r="C1631" s="245"/>
      <c r="D1631" s="235" t="s">
        <v>198</v>
      </c>
      <c r="E1631" s="246" t="s">
        <v>19</v>
      </c>
      <c r="F1631" s="247" t="s">
        <v>1748</v>
      </c>
      <c r="G1631" s="245"/>
      <c r="H1631" s="248">
        <v>16.440000000000001</v>
      </c>
      <c r="I1631" s="249"/>
      <c r="J1631" s="245"/>
      <c r="K1631" s="245"/>
      <c r="L1631" s="250"/>
      <c r="M1631" s="251"/>
      <c r="N1631" s="252"/>
      <c r="O1631" s="252"/>
      <c r="P1631" s="252"/>
      <c r="Q1631" s="252"/>
      <c r="R1631" s="252"/>
      <c r="S1631" s="252"/>
      <c r="T1631" s="253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54" t="s">
        <v>198</v>
      </c>
      <c r="AU1631" s="254" t="s">
        <v>82</v>
      </c>
      <c r="AV1631" s="14" t="s">
        <v>82</v>
      </c>
      <c r="AW1631" s="14" t="s">
        <v>35</v>
      </c>
      <c r="AX1631" s="14" t="s">
        <v>73</v>
      </c>
      <c r="AY1631" s="254" t="s">
        <v>188</v>
      </c>
    </row>
    <row r="1632" s="14" customFormat="1">
      <c r="A1632" s="14"/>
      <c r="B1632" s="244"/>
      <c r="C1632" s="245"/>
      <c r="D1632" s="235" t="s">
        <v>198</v>
      </c>
      <c r="E1632" s="246" t="s">
        <v>19</v>
      </c>
      <c r="F1632" s="247" t="s">
        <v>2182</v>
      </c>
      <c r="G1632" s="245"/>
      <c r="H1632" s="248">
        <v>-1.25</v>
      </c>
      <c r="I1632" s="249"/>
      <c r="J1632" s="245"/>
      <c r="K1632" s="245"/>
      <c r="L1632" s="250"/>
      <c r="M1632" s="251"/>
      <c r="N1632" s="252"/>
      <c r="O1632" s="252"/>
      <c r="P1632" s="252"/>
      <c r="Q1632" s="252"/>
      <c r="R1632" s="252"/>
      <c r="S1632" s="252"/>
      <c r="T1632" s="253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T1632" s="254" t="s">
        <v>198</v>
      </c>
      <c r="AU1632" s="254" t="s">
        <v>82</v>
      </c>
      <c r="AV1632" s="14" t="s">
        <v>82</v>
      </c>
      <c r="AW1632" s="14" t="s">
        <v>35</v>
      </c>
      <c r="AX1632" s="14" t="s">
        <v>73</v>
      </c>
      <c r="AY1632" s="254" t="s">
        <v>188</v>
      </c>
    </row>
    <row r="1633" s="13" customFormat="1">
      <c r="A1633" s="13"/>
      <c r="B1633" s="233"/>
      <c r="C1633" s="234"/>
      <c r="D1633" s="235" t="s">
        <v>198</v>
      </c>
      <c r="E1633" s="236" t="s">
        <v>19</v>
      </c>
      <c r="F1633" s="237" t="s">
        <v>1696</v>
      </c>
      <c r="G1633" s="234"/>
      <c r="H1633" s="236" t="s">
        <v>19</v>
      </c>
      <c r="I1633" s="238"/>
      <c r="J1633" s="234"/>
      <c r="K1633" s="234"/>
      <c r="L1633" s="239"/>
      <c r="M1633" s="240"/>
      <c r="N1633" s="241"/>
      <c r="O1633" s="241"/>
      <c r="P1633" s="241"/>
      <c r="Q1633" s="241"/>
      <c r="R1633" s="241"/>
      <c r="S1633" s="241"/>
      <c r="T1633" s="242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T1633" s="243" t="s">
        <v>198</v>
      </c>
      <c r="AU1633" s="243" t="s">
        <v>82</v>
      </c>
      <c r="AV1633" s="13" t="s">
        <v>80</v>
      </c>
      <c r="AW1633" s="13" t="s">
        <v>35</v>
      </c>
      <c r="AX1633" s="13" t="s">
        <v>73</v>
      </c>
      <c r="AY1633" s="243" t="s">
        <v>188</v>
      </c>
    </row>
    <row r="1634" s="14" customFormat="1">
      <c r="A1634" s="14"/>
      <c r="B1634" s="244"/>
      <c r="C1634" s="245"/>
      <c r="D1634" s="235" t="s">
        <v>198</v>
      </c>
      <c r="E1634" s="246" t="s">
        <v>19</v>
      </c>
      <c r="F1634" s="247" t="s">
        <v>1749</v>
      </c>
      <c r="G1634" s="245"/>
      <c r="H1634" s="248">
        <v>18.140000000000001</v>
      </c>
      <c r="I1634" s="249"/>
      <c r="J1634" s="245"/>
      <c r="K1634" s="245"/>
      <c r="L1634" s="250"/>
      <c r="M1634" s="251"/>
      <c r="N1634" s="252"/>
      <c r="O1634" s="252"/>
      <c r="P1634" s="252"/>
      <c r="Q1634" s="252"/>
      <c r="R1634" s="252"/>
      <c r="S1634" s="252"/>
      <c r="T1634" s="253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54" t="s">
        <v>198</v>
      </c>
      <c r="AU1634" s="254" t="s">
        <v>82</v>
      </c>
      <c r="AV1634" s="14" t="s">
        <v>82</v>
      </c>
      <c r="AW1634" s="14" t="s">
        <v>35</v>
      </c>
      <c r="AX1634" s="14" t="s">
        <v>73</v>
      </c>
      <c r="AY1634" s="254" t="s">
        <v>188</v>
      </c>
    </row>
    <row r="1635" s="14" customFormat="1">
      <c r="A1635" s="14"/>
      <c r="B1635" s="244"/>
      <c r="C1635" s="245"/>
      <c r="D1635" s="235" t="s">
        <v>198</v>
      </c>
      <c r="E1635" s="246" t="s">
        <v>19</v>
      </c>
      <c r="F1635" s="247" t="s">
        <v>2182</v>
      </c>
      <c r="G1635" s="245"/>
      <c r="H1635" s="248">
        <v>-1.25</v>
      </c>
      <c r="I1635" s="249"/>
      <c r="J1635" s="245"/>
      <c r="K1635" s="245"/>
      <c r="L1635" s="250"/>
      <c r="M1635" s="251"/>
      <c r="N1635" s="252"/>
      <c r="O1635" s="252"/>
      <c r="P1635" s="252"/>
      <c r="Q1635" s="252"/>
      <c r="R1635" s="252"/>
      <c r="S1635" s="252"/>
      <c r="T1635" s="253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54" t="s">
        <v>198</v>
      </c>
      <c r="AU1635" s="254" t="s">
        <v>82</v>
      </c>
      <c r="AV1635" s="14" t="s">
        <v>82</v>
      </c>
      <c r="AW1635" s="14" t="s">
        <v>35</v>
      </c>
      <c r="AX1635" s="14" t="s">
        <v>73</v>
      </c>
      <c r="AY1635" s="254" t="s">
        <v>188</v>
      </c>
    </row>
    <row r="1636" s="15" customFormat="1">
      <c r="A1636" s="15"/>
      <c r="B1636" s="255"/>
      <c r="C1636" s="256"/>
      <c r="D1636" s="235" t="s">
        <v>198</v>
      </c>
      <c r="E1636" s="257" t="s">
        <v>19</v>
      </c>
      <c r="F1636" s="258" t="s">
        <v>229</v>
      </c>
      <c r="G1636" s="256"/>
      <c r="H1636" s="259">
        <v>245.74999999999994</v>
      </c>
      <c r="I1636" s="260"/>
      <c r="J1636" s="256"/>
      <c r="K1636" s="256"/>
      <c r="L1636" s="261"/>
      <c r="M1636" s="262"/>
      <c r="N1636" s="263"/>
      <c r="O1636" s="263"/>
      <c r="P1636" s="263"/>
      <c r="Q1636" s="263"/>
      <c r="R1636" s="263"/>
      <c r="S1636" s="263"/>
      <c r="T1636" s="264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T1636" s="265" t="s">
        <v>198</v>
      </c>
      <c r="AU1636" s="265" t="s">
        <v>82</v>
      </c>
      <c r="AV1636" s="15" t="s">
        <v>135</v>
      </c>
      <c r="AW1636" s="15" t="s">
        <v>35</v>
      </c>
      <c r="AX1636" s="15" t="s">
        <v>80</v>
      </c>
      <c r="AY1636" s="265" t="s">
        <v>188</v>
      </c>
    </row>
    <row r="1637" s="14" customFormat="1">
      <c r="A1637" s="14"/>
      <c r="B1637" s="244"/>
      <c r="C1637" s="245"/>
      <c r="D1637" s="235" t="s">
        <v>198</v>
      </c>
      <c r="E1637" s="245"/>
      <c r="F1637" s="247" t="s">
        <v>2196</v>
      </c>
      <c r="G1637" s="245"/>
      <c r="H1637" s="248">
        <v>250.66499999999999</v>
      </c>
      <c r="I1637" s="249"/>
      <c r="J1637" s="245"/>
      <c r="K1637" s="245"/>
      <c r="L1637" s="250"/>
      <c r="M1637" s="251"/>
      <c r="N1637" s="252"/>
      <c r="O1637" s="252"/>
      <c r="P1637" s="252"/>
      <c r="Q1637" s="252"/>
      <c r="R1637" s="252"/>
      <c r="S1637" s="252"/>
      <c r="T1637" s="253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T1637" s="254" t="s">
        <v>198</v>
      </c>
      <c r="AU1637" s="254" t="s">
        <v>82</v>
      </c>
      <c r="AV1637" s="14" t="s">
        <v>82</v>
      </c>
      <c r="AW1637" s="14" t="s">
        <v>4</v>
      </c>
      <c r="AX1637" s="14" t="s">
        <v>80</v>
      </c>
      <c r="AY1637" s="254" t="s">
        <v>188</v>
      </c>
    </row>
    <row r="1638" s="2" customFormat="1" ht="16.5" customHeight="1">
      <c r="A1638" s="40"/>
      <c r="B1638" s="41"/>
      <c r="C1638" s="215" t="s">
        <v>2197</v>
      </c>
      <c r="D1638" s="215" t="s">
        <v>190</v>
      </c>
      <c r="E1638" s="216" t="s">
        <v>2198</v>
      </c>
      <c r="F1638" s="217" t="s">
        <v>2199</v>
      </c>
      <c r="G1638" s="218" t="s">
        <v>243</v>
      </c>
      <c r="H1638" s="219">
        <v>73.299999999999997</v>
      </c>
      <c r="I1638" s="220"/>
      <c r="J1638" s="221">
        <f>ROUND(I1638*H1638,2)</f>
        <v>0</v>
      </c>
      <c r="K1638" s="217" t="s">
        <v>194</v>
      </c>
      <c r="L1638" s="46"/>
      <c r="M1638" s="222" t="s">
        <v>19</v>
      </c>
      <c r="N1638" s="223" t="s">
        <v>44</v>
      </c>
      <c r="O1638" s="86"/>
      <c r="P1638" s="224">
        <f>O1638*H1638</f>
        <v>0</v>
      </c>
      <c r="Q1638" s="224">
        <v>3.0000000000000001E-05</v>
      </c>
      <c r="R1638" s="224">
        <f>Q1638*H1638</f>
        <v>0.002199</v>
      </c>
      <c r="S1638" s="224">
        <v>0</v>
      </c>
      <c r="T1638" s="225">
        <f>S1638*H1638</f>
        <v>0</v>
      </c>
      <c r="U1638" s="40"/>
      <c r="V1638" s="40"/>
      <c r="W1638" s="40"/>
      <c r="X1638" s="40"/>
      <c r="Y1638" s="40"/>
      <c r="Z1638" s="40"/>
      <c r="AA1638" s="40"/>
      <c r="AB1638" s="40"/>
      <c r="AC1638" s="40"/>
      <c r="AD1638" s="40"/>
      <c r="AE1638" s="40"/>
      <c r="AR1638" s="226" t="s">
        <v>342</v>
      </c>
      <c r="AT1638" s="226" t="s">
        <v>190</v>
      </c>
      <c r="AU1638" s="226" t="s">
        <v>82</v>
      </c>
      <c r="AY1638" s="19" t="s">
        <v>188</v>
      </c>
      <c r="BE1638" s="227">
        <f>IF(N1638="základní",J1638,0)</f>
        <v>0</v>
      </c>
      <c r="BF1638" s="227">
        <f>IF(N1638="snížená",J1638,0)</f>
        <v>0</v>
      </c>
      <c r="BG1638" s="227">
        <f>IF(N1638="zákl. přenesená",J1638,0)</f>
        <v>0</v>
      </c>
      <c r="BH1638" s="227">
        <f>IF(N1638="sníž. přenesená",J1638,0)</f>
        <v>0</v>
      </c>
      <c r="BI1638" s="227">
        <f>IF(N1638="nulová",J1638,0)</f>
        <v>0</v>
      </c>
      <c r="BJ1638" s="19" t="s">
        <v>80</v>
      </c>
      <c r="BK1638" s="227">
        <f>ROUND(I1638*H1638,2)</f>
        <v>0</v>
      </c>
      <c r="BL1638" s="19" t="s">
        <v>342</v>
      </c>
      <c r="BM1638" s="226" t="s">
        <v>2200</v>
      </c>
    </row>
    <row r="1639" s="2" customFormat="1">
      <c r="A1639" s="40"/>
      <c r="B1639" s="41"/>
      <c r="C1639" s="42"/>
      <c r="D1639" s="228" t="s">
        <v>196</v>
      </c>
      <c r="E1639" s="42"/>
      <c r="F1639" s="229" t="s">
        <v>2201</v>
      </c>
      <c r="G1639" s="42"/>
      <c r="H1639" s="42"/>
      <c r="I1639" s="230"/>
      <c r="J1639" s="42"/>
      <c r="K1639" s="42"/>
      <c r="L1639" s="46"/>
      <c r="M1639" s="231"/>
      <c r="N1639" s="232"/>
      <c r="O1639" s="86"/>
      <c r="P1639" s="86"/>
      <c r="Q1639" s="86"/>
      <c r="R1639" s="86"/>
      <c r="S1639" s="86"/>
      <c r="T1639" s="87"/>
      <c r="U1639" s="40"/>
      <c r="V1639" s="40"/>
      <c r="W1639" s="40"/>
      <c r="X1639" s="40"/>
      <c r="Y1639" s="40"/>
      <c r="Z1639" s="40"/>
      <c r="AA1639" s="40"/>
      <c r="AB1639" s="40"/>
      <c r="AC1639" s="40"/>
      <c r="AD1639" s="40"/>
      <c r="AE1639" s="40"/>
      <c r="AT1639" s="19" t="s">
        <v>196</v>
      </c>
      <c r="AU1639" s="19" t="s">
        <v>82</v>
      </c>
    </row>
    <row r="1640" s="13" customFormat="1">
      <c r="A1640" s="13"/>
      <c r="B1640" s="233"/>
      <c r="C1640" s="234"/>
      <c r="D1640" s="235" t="s">
        <v>198</v>
      </c>
      <c r="E1640" s="236" t="s">
        <v>19</v>
      </c>
      <c r="F1640" s="237" t="s">
        <v>1519</v>
      </c>
      <c r="G1640" s="234"/>
      <c r="H1640" s="236" t="s">
        <v>19</v>
      </c>
      <c r="I1640" s="238"/>
      <c r="J1640" s="234"/>
      <c r="K1640" s="234"/>
      <c r="L1640" s="239"/>
      <c r="M1640" s="240"/>
      <c r="N1640" s="241"/>
      <c r="O1640" s="241"/>
      <c r="P1640" s="241"/>
      <c r="Q1640" s="241"/>
      <c r="R1640" s="241"/>
      <c r="S1640" s="241"/>
      <c r="T1640" s="242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T1640" s="243" t="s">
        <v>198</v>
      </c>
      <c r="AU1640" s="243" t="s">
        <v>82</v>
      </c>
      <c r="AV1640" s="13" t="s">
        <v>80</v>
      </c>
      <c r="AW1640" s="13" t="s">
        <v>35</v>
      </c>
      <c r="AX1640" s="13" t="s">
        <v>73</v>
      </c>
      <c r="AY1640" s="243" t="s">
        <v>188</v>
      </c>
    </row>
    <row r="1641" s="13" customFormat="1">
      <c r="A1641" s="13"/>
      <c r="B1641" s="233"/>
      <c r="C1641" s="234"/>
      <c r="D1641" s="235" t="s">
        <v>198</v>
      </c>
      <c r="E1641" s="236" t="s">
        <v>19</v>
      </c>
      <c r="F1641" s="237" t="s">
        <v>1712</v>
      </c>
      <c r="G1641" s="234"/>
      <c r="H1641" s="236" t="s">
        <v>19</v>
      </c>
      <c r="I1641" s="238"/>
      <c r="J1641" s="234"/>
      <c r="K1641" s="234"/>
      <c r="L1641" s="239"/>
      <c r="M1641" s="240"/>
      <c r="N1641" s="241"/>
      <c r="O1641" s="241"/>
      <c r="P1641" s="241"/>
      <c r="Q1641" s="241"/>
      <c r="R1641" s="241"/>
      <c r="S1641" s="241"/>
      <c r="T1641" s="242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43" t="s">
        <v>198</v>
      </c>
      <c r="AU1641" s="243" t="s">
        <v>82</v>
      </c>
      <c r="AV1641" s="13" t="s">
        <v>80</v>
      </c>
      <c r="AW1641" s="13" t="s">
        <v>35</v>
      </c>
      <c r="AX1641" s="13" t="s">
        <v>73</v>
      </c>
      <c r="AY1641" s="243" t="s">
        <v>188</v>
      </c>
    </row>
    <row r="1642" s="14" customFormat="1">
      <c r="A1642" s="14"/>
      <c r="B1642" s="244"/>
      <c r="C1642" s="245"/>
      <c r="D1642" s="235" t="s">
        <v>198</v>
      </c>
      <c r="E1642" s="246" t="s">
        <v>19</v>
      </c>
      <c r="F1642" s="247" t="s">
        <v>1713</v>
      </c>
      <c r="G1642" s="245"/>
      <c r="H1642" s="248">
        <v>73.299999999999997</v>
      </c>
      <c r="I1642" s="249"/>
      <c r="J1642" s="245"/>
      <c r="K1642" s="245"/>
      <c r="L1642" s="250"/>
      <c r="M1642" s="251"/>
      <c r="N1642" s="252"/>
      <c r="O1642" s="252"/>
      <c r="P1642" s="252"/>
      <c r="Q1642" s="252"/>
      <c r="R1642" s="252"/>
      <c r="S1642" s="252"/>
      <c r="T1642" s="253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T1642" s="254" t="s">
        <v>198</v>
      </c>
      <c r="AU1642" s="254" t="s">
        <v>82</v>
      </c>
      <c r="AV1642" s="14" t="s">
        <v>82</v>
      </c>
      <c r="AW1642" s="14" t="s">
        <v>35</v>
      </c>
      <c r="AX1642" s="14" t="s">
        <v>73</v>
      </c>
      <c r="AY1642" s="254" t="s">
        <v>188</v>
      </c>
    </row>
    <row r="1643" s="15" customFormat="1">
      <c r="A1643" s="15"/>
      <c r="B1643" s="255"/>
      <c r="C1643" s="256"/>
      <c r="D1643" s="235" t="s">
        <v>198</v>
      </c>
      <c r="E1643" s="257" t="s">
        <v>19</v>
      </c>
      <c r="F1643" s="258" t="s">
        <v>229</v>
      </c>
      <c r="G1643" s="256"/>
      <c r="H1643" s="259">
        <v>73.299999999999997</v>
      </c>
      <c r="I1643" s="260"/>
      <c r="J1643" s="256"/>
      <c r="K1643" s="256"/>
      <c r="L1643" s="261"/>
      <c r="M1643" s="262"/>
      <c r="N1643" s="263"/>
      <c r="O1643" s="263"/>
      <c r="P1643" s="263"/>
      <c r="Q1643" s="263"/>
      <c r="R1643" s="263"/>
      <c r="S1643" s="263"/>
      <c r="T1643" s="264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T1643" s="265" t="s">
        <v>198</v>
      </c>
      <c r="AU1643" s="265" t="s">
        <v>82</v>
      </c>
      <c r="AV1643" s="15" t="s">
        <v>135</v>
      </c>
      <c r="AW1643" s="15" t="s">
        <v>35</v>
      </c>
      <c r="AX1643" s="15" t="s">
        <v>80</v>
      </c>
      <c r="AY1643" s="265" t="s">
        <v>188</v>
      </c>
    </row>
    <row r="1644" s="2" customFormat="1" ht="24.15" customHeight="1">
      <c r="A1644" s="40"/>
      <c r="B1644" s="41"/>
      <c r="C1644" s="215" t="s">
        <v>2202</v>
      </c>
      <c r="D1644" s="215" t="s">
        <v>190</v>
      </c>
      <c r="E1644" s="216" t="s">
        <v>1482</v>
      </c>
      <c r="F1644" s="217" t="s">
        <v>1483</v>
      </c>
      <c r="G1644" s="218" t="s">
        <v>460</v>
      </c>
      <c r="H1644" s="266"/>
      <c r="I1644" s="220"/>
      <c r="J1644" s="221">
        <f>ROUND(I1644*H1644,2)</f>
        <v>0</v>
      </c>
      <c r="K1644" s="217" t="s">
        <v>194</v>
      </c>
      <c r="L1644" s="46"/>
      <c r="M1644" s="222" t="s">
        <v>19</v>
      </c>
      <c r="N1644" s="223" t="s">
        <v>44</v>
      </c>
      <c r="O1644" s="86"/>
      <c r="P1644" s="224">
        <f>O1644*H1644</f>
        <v>0</v>
      </c>
      <c r="Q1644" s="224">
        <v>0</v>
      </c>
      <c r="R1644" s="224">
        <f>Q1644*H1644</f>
        <v>0</v>
      </c>
      <c r="S1644" s="224">
        <v>0</v>
      </c>
      <c r="T1644" s="225">
        <f>S1644*H1644</f>
        <v>0</v>
      </c>
      <c r="U1644" s="40"/>
      <c r="V1644" s="40"/>
      <c r="W1644" s="40"/>
      <c r="X1644" s="40"/>
      <c r="Y1644" s="40"/>
      <c r="Z1644" s="40"/>
      <c r="AA1644" s="40"/>
      <c r="AB1644" s="40"/>
      <c r="AC1644" s="40"/>
      <c r="AD1644" s="40"/>
      <c r="AE1644" s="40"/>
      <c r="AR1644" s="226" t="s">
        <v>342</v>
      </c>
      <c r="AT1644" s="226" t="s">
        <v>190</v>
      </c>
      <c r="AU1644" s="226" t="s">
        <v>82</v>
      </c>
      <c r="AY1644" s="19" t="s">
        <v>188</v>
      </c>
      <c r="BE1644" s="227">
        <f>IF(N1644="základní",J1644,0)</f>
        <v>0</v>
      </c>
      <c r="BF1644" s="227">
        <f>IF(N1644="snížená",J1644,0)</f>
        <v>0</v>
      </c>
      <c r="BG1644" s="227">
        <f>IF(N1644="zákl. přenesená",J1644,0)</f>
        <v>0</v>
      </c>
      <c r="BH1644" s="227">
        <f>IF(N1644="sníž. přenesená",J1644,0)</f>
        <v>0</v>
      </c>
      <c r="BI1644" s="227">
        <f>IF(N1644="nulová",J1644,0)</f>
        <v>0</v>
      </c>
      <c r="BJ1644" s="19" t="s">
        <v>80</v>
      </c>
      <c r="BK1644" s="227">
        <f>ROUND(I1644*H1644,2)</f>
        <v>0</v>
      </c>
      <c r="BL1644" s="19" t="s">
        <v>342</v>
      </c>
      <c r="BM1644" s="226" t="s">
        <v>2203</v>
      </c>
    </row>
    <row r="1645" s="2" customFormat="1">
      <c r="A1645" s="40"/>
      <c r="B1645" s="41"/>
      <c r="C1645" s="42"/>
      <c r="D1645" s="228" t="s">
        <v>196</v>
      </c>
      <c r="E1645" s="42"/>
      <c r="F1645" s="229" t="s">
        <v>2204</v>
      </c>
      <c r="G1645" s="42"/>
      <c r="H1645" s="42"/>
      <c r="I1645" s="230"/>
      <c r="J1645" s="42"/>
      <c r="K1645" s="42"/>
      <c r="L1645" s="46"/>
      <c r="M1645" s="231"/>
      <c r="N1645" s="232"/>
      <c r="O1645" s="86"/>
      <c r="P1645" s="86"/>
      <c r="Q1645" s="86"/>
      <c r="R1645" s="86"/>
      <c r="S1645" s="86"/>
      <c r="T1645" s="87"/>
      <c r="U1645" s="40"/>
      <c r="V1645" s="40"/>
      <c r="W1645" s="40"/>
      <c r="X1645" s="40"/>
      <c r="Y1645" s="40"/>
      <c r="Z1645" s="40"/>
      <c r="AA1645" s="40"/>
      <c r="AB1645" s="40"/>
      <c r="AC1645" s="40"/>
      <c r="AD1645" s="40"/>
      <c r="AE1645" s="40"/>
      <c r="AT1645" s="19" t="s">
        <v>196</v>
      </c>
      <c r="AU1645" s="19" t="s">
        <v>82</v>
      </c>
    </row>
    <row r="1646" s="12" customFormat="1" ht="22.8" customHeight="1">
      <c r="A1646" s="12"/>
      <c r="B1646" s="199"/>
      <c r="C1646" s="200"/>
      <c r="D1646" s="201" t="s">
        <v>72</v>
      </c>
      <c r="E1646" s="213" t="s">
        <v>2205</v>
      </c>
      <c r="F1646" s="213" t="s">
        <v>2206</v>
      </c>
      <c r="G1646" s="200"/>
      <c r="H1646" s="200"/>
      <c r="I1646" s="203"/>
      <c r="J1646" s="214">
        <f>BK1646</f>
        <v>0</v>
      </c>
      <c r="K1646" s="200"/>
      <c r="L1646" s="205"/>
      <c r="M1646" s="206"/>
      <c r="N1646" s="207"/>
      <c r="O1646" s="207"/>
      <c r="P1646" s="208">
        <f>SUM(P1647:P1719)</f>
        <v>0</v>
      </c>
      <c r="Q1646" s="207"/>
      <c r="R1646" s="208">
        <f>SUM(R1647:R1719)</f>
        <v>1.1948983</v>
      </c>
      <c r="S1646" s="207"/>
      <c r="T1646" s="209">
        <f>SUM(T1647:T1719)</f>
        <v>0</v>
      </c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R1646" s="210" t="s">
        <v>82</v>
      </c>
      <c r="AT1646" s="211" t="s">
        <v>72</v>
      </c>
      <c r="AU1646" s="211" t="s">
        <v>80</v>
      </c>
      <c r="AY1646" s="210" t="s">
        <v>188</v>
      </c>
      <c r="BK1646" s="212">
        <f>SUM(BK1647:BK1719)</f>
        <v>0</v>
      </c>
    </row>
    <row r="1647" s="2" customFormat="1" ht="24.15" customHeight="1">
      <c r="A1647" s="40"/>
      <c r="B1647" s="41"/>
      <c r="C1647" s="215" t="s">
        <v>2207</v>
      </c>
      <c r="D1647" s="215" t="s">
        <v>190</v>
      </c>
      <c r="E1647" s="216" t="s">
        <v>2208</v>
      </c>
      <c r="F1647" s="217" t="s">
        <v>2209</v>
      </c>
      <c r="G1647" s="218" t="s">
        <v>243</v>
      </c>
      <c r="H1647" s="219">
        <v>60.851999999999997</v>
      </c>
      <c r="I1647" s="220"/>
      <c r="J1647" s="221">
        <f>ROUND(I1647*H1647,2)</f>
        <v>0</v>
      </c>
      <c r="K1647" s="217" t="s">
        <v>194</v>
      </c>
      <c r="L1647" s="46"/>
      <c r="M1647" s="222" t="s">
        <v>19</v>
      </c>
      <c r="N1647" s="223" t="s">
        <v>44</v>
      </c>
      <c r="O1647" s="86"/>
      <c r="P1647" s="224">
        <f>O1647*H1647</f>
        <v>0</v>
      </c>
      <c r="Q1647" s="224">
        <v>0.0053</v>
      </c>
      <c r="R1647" s="224">
        <f>Q1647*H1647</f>
        <v>0.32251559999999996</v>
      </c>
      <c r="S1647" s="224">
        <v>0</v>
      </c>
      <c r="T1647" s="225">
        <f>S1647*H1647</f>
        <v>0</v>
      </c>
      <c r="U1647" s="40"/>
      <c r="V1647" s="40"/>
      <c r="W1647" s="40"/>
      <c r="X1647" s="40"/>
      <c r="Y1647" s="40"/>
      <c r="Z1647" s="40"/>
      <c r="AA1647" s="40"/>
      <c r="AB1647" s="40"/>
      <c r="AC1647" s="40"/>
      <c r="AD1647" s="40"/>
      <c r="AE1647" s="40"/>
      <c r="AR1647" s="226" t="s">
        <v>342</v>
      </c>
      <c r="AT1647" s="226" t="s">
        <v>190</v>
      </c>
      <c r="AU1647" s="226" t="s">
        <v>82</v>
      </c>
      <c r="AY1647" s="19" t="s">
        <v>188</v>
      </c>
      <c r="BE1647" s="227">
        <f>IF(N1647="základní",J1647,0)</f>
        <v>0</v>
      </c>
      <c r="BF1647" s="227">
        <f>IF(N1647="snížená",J1647,0)</f>
        <v>0</v>
      </c>
      <c r="BG1647" s="227">
        <f>IF(N1647="zákl. přenesená",J1647,0)</f>
        <v>0</v>
      </c>
      <c r="BH1647" s="227">
        <f>IF(N1647="sníž. přenesená",J1647,0)</f>
        <v>0</v>
      </c>
      <c r="BI1647" s="227">
        <f>IF(N1647="nulová",J1647,0)</f>
        <v>0</v>
      </c>
      <c r="BJ1647" s="19" t="s">
        <v>80</v>
      </c>
      <c r="BK1647" s="227">
        <f>ROUND(I1647*H1647,2)</f>
        <v>0</v>
      </c>
      <c r="BL1647" s="19" t="s">
        <v>342</v>
      </c>
      <c r="BM1647" s="226" t="s">
        <v>2210</v>
      </c>
    </row>
    <row r="1648" s="2" customFormat="1">
      <c r="A1648" s="40"/>
      <c r="B1648" s="41"/>
      <c r="C1648" s="42"/>
      <c r="D1648" s="228" t="s">
        <v>196</v>
      </c>
      <c r="E1648" s="42"/>
      <c r="F1648" s="229" t="s">
        <v>2211</v>
      </c>
      <c r="G1648" s="42"/>
      <c r="H1648" s="42"/>
      <c r="I1648" s="230"/>
      <c r="J1648" s="42"/>
      <c r="K1648" s="42"/>
      <c r="L1648" s="46"/>
      <c r="M1648" s="231"/>
      <c r="N1648" s="232"/>
      <c r="O1648" s="86"/>
      <c r="P1648" s="86"/>
      <c r="Q1648" s="86"/>
      <c r="R1648" s="86"/>
      <c r="S1648" s="86"/>
      <c r="T1648" s="87"/>
      <c r="U1648" s="40"/>
      <c r="V1648" s="40"/>
      <c r="W1648" s="40"/>
      <c r="X1648" s="40"/>
      <c r="Y1648" s="40"/>
      <c r="Z1648" s="40"/>
      <c r="AA1648" s="40"/>
      <c r="AB1648" s="40"/>
      <c r="AC1648" s="40"/>
      <c r="AD1648" s="40"/>
      <c r="AE1648" s="40"/>
      <c r="AT1648" s="19" t="s">
        <v>196</v>
      </c>
      <c r="AU1648" s="19" t="s">
        <v>82</v>
      </c>
    </row>
    <row r="1649" s="13" customFormat="1">
      <c r="A1649" s="13"/>
      <c r="B1649" s="233"/>
      <c r="C1649" s="234"/>
      <c r="D1649" s="235" t="s">
        <v>198</v>
      </c>
      <c r="E1649" s="236" t="s">
        <v>19</v>
      </c>
      <c r="F1649" s="237" t="s">
        <v>1519</v>
      </c>
      <c r="G1649" s="234"/>
      <c r="H1649" s="236" t="s">
        <v>19</v>
      </c>
      <c r="I1649" s="238"/>
      <c r="J1649" s="234"/>
      <c r="K1649" s="234"/>
      <c r="L1649" s="239"/>
      <c r="M1649" s="240"/>
      <c r="N1649" s="241"/>
      <c r="O1649" s="241"/>
      <c r="P1649" s="241"/>
      <c r="Q1649" s="241"/>
      <c r="R1649" s="241"/>
      <c r="S1649" s="241"/>
      <c r="T1649" s="242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T1649" s="243" t="s">
        <v>198</v>
      </c>
      <c r="AU1649" s="243" t="s">
        <v>82</v>
      </c>
      <c r="AV1649" s="13" t="s">
        <v>80</v>
      </c>
      <c r="AW1649" s="13" t="s">
        <v>35</v>
      </c>
      <c r="AX1649" s="13" t="s">
        <v>73</v>
      </c>
      <c r="AY1649" s="243" t="s">
        <v>188</v>
      </c>
    </row>
    <row r="1650" s="13" customFormat="1">
      <c r="A1650" s="13"/>
      <c r="B1650" s="233"/>
      <c r="C1650" s="234"/>
      <c r="D1650" s="235" t="s">
        <v>198</v>
      </c>
      <c r="E1650" s="236" t="s">
        <v>19</v>
      </c>
      <c r="F1650" s="237" t="s">
        <v>1651</v>
      </c>
      <c r="G1650" s="234"/>
      <c r="H1650" s="236" t="s">
        <v>19</v>
      </c>
      <c r="I1650" s="238"/>
      <c r="J1650" s="234"/>
      <c r="K1650" s="234"/>
      <c r="L1650" s="239"/>
      <c r="M1650" s="240"/>
      <c r="N1650" s="241"/>
      <c r="O1650" s="241"/>
      <c r="P1650" s="241"/>
      <c r="Q1650" s="241"/>
      <c r="R1650" s="241"/>
      <c r="S1650" s="241"/>
      <c r="T1650" s="242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43" t="s">
        <v>198</v>
      </c>
      <c r="AU1650" s="243" t="s">
        <v>82</v>
      </c>
      <c r="AV1650" s="13" t="s">
        <v>80</v>
      </c>
      <c r="AW1650" s="13" t="s">
        <v>35</v>
      </c>
      <c r="AX1650" s="13" t="s">
        <v>73</v>
      </c>
      <c r="AY1650" s="243" t="s">
        <v>188</v>
      </c>
    </row>
    <row r="1651" s="14" customFormat="1">
      <c r="A1651" s="14"/>
      <c r="B1651" s="244"/>
      <c r="C1651" s="245"/>
      <c r="D1651" s="235" t="s">
        <v>198</v>
      </c>
      <c r="E1651" s="246" t="s">
        <v>19</v>
      </c>
      <c r="F1651" s="247" t="s">
        <v>1817</v>
      </c>
      <c r="G1651" s="245"/>
      <c r="H1651" s="248">
        <v>16.308</v>
      </c>
      <c r="I1651" s="249"/>
      <c r="J1651" s="245"/>
      <c r="K1651" s="245"/>
      <c r="L1651" s="250"/>
      <c r="M1651" s="251"/>
      <c r="N1651" s="252"/>
      <c r="O1651" s="252"/>
      <c r="P1651" s="252"/>
      <c r="Q1651" s="252"/>
      <c r="R1651" s="252"/>
      <c r="S1651" s="252"/>
      <c r="T1651" s="253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T1651" s="254" t="s">
        <v>198</v>
      </c>
      <c r="AU1651" s="254" t="s">
        <v>82</v>
      </c>
      <c r="AV1651" s="14" t="s">
        <v>82</v>
      </c>
      <c r="AW1651" s="14" t="s">
        <v>35</v>
      </c>
      <c r="AX1651" s="14" t="s">
        <v>73</v>
      </c>
      <c r="AY1651" s="254" t="s">
        <v>188</v>
      </c>
    </row>
    <row r="1652" s="14" customFormat="1">
      <c r="A1652" s="14"/>
      <c r="B1652" s="244"/>
      <c r="C1652" s="245"/>
      <c r="D1652" s="235" t="s">
        <v>198</v>
      </c>
      <c r="E1652" s="246" t="s">
        <v>19</v>
      </c>
      <c r="F1652" s="247" t="s">
        <v>1818</v>
      </c>
      <c r="G1652" s="245"/>
      <c r="H1652" s="248">
        <v>-3.2400000000000002</v>
      </c>
      <c r="I1652" s="249"/>
      <c r="J1652" s="245"/>
      <c r="K1652" s="245"/>
      <c r="L1652" s="250"/>
      <c r="M1652" s="251"/>
      <c r="N1652" s="252"/>
      <c r="O1652" s="252"/>
      <c r="P1652" s="252"/>
      <c r="Q1652" s="252"/>
      <c r="R1652" s="252"/>
      <c r="S1652" s="252"/>
      <c r="T1652" s="253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T1652" s="254" t="s">
        <v>198</v>
      </c>
      <c r="AU1652" s="254" t="s">
        <v>82</v>
      </c>
      <c r="AV1652" s="14" t="s">
        <v>82</v>
      </c>
      <c r="AW1652" s="14" t="s">
        <v>35</v>
      </c>
      <c r="AX1652" s="14" t="s">
        <v>73</v>
      </c>
      <c r="AY1652" s="254" t="s">
        <v>188</v>
      </c>
    </row>
    <row r="1653" s="13" customFormat="1">
      <c r="A1653" s="13"/>
      <c r="B1653" s="233"/>
      <c r="C1653" s="234"/>
      <c r="D1653" s="235" t="s">
        <v>198</v>
      </c>
      <c r="E1653" s="236" t="s">
        <v>19</v>
      </c>
      <c r="F1653" s="237" t="s">
        <v>1653</v>
      </c>
      <c r="G1653" s="234"/>
      <c r="H1653" s="236" t="s">
        <v>19</v>
      </c>
      <c r="I1653" s="238"/>
      <c r="J1653" s="234"/>
      <c r="K1653" s="234"/>
      <c r="L1653" s="239"/>
      <c r="M1653" s="240"/>
      <c r="N1653" s="241"/>
      <c r="O1653" s="241"/>
      <c r="P1653" s="241"/>
      <c r="Q1653" s="241"/>
      <c r="R1653" s="241"/>
      <c r="S1653" s="241"/>
      <c r="T1653" s="242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T1653" s="243" t="s">
        <v>198</v>
      </c>
      <c r="AU1653" s="243" t="s">
        <v>82</v>
      </c>
      <c r="AV1653" s="13" t="s">
        <v>80</v>
      </c>
      <c r="AW1653" s="13" t="s">
        <v>35</v>
      </c>
      <c r="AX1653" s="13" t="s">
        <v>73</v>
      </c>
      <c r="AY1653" s="243" t="s">
        <v>188</v>
      </c>
    </row>
    <row r="1654" s="14" customFormat="1">
      <c r="A1654" s="14"/>
      <c r="B1654" s="244"/>
      <c r="C1654" s="245"/>
      <c r="D1654" s="235" t="s">
        <v>198</v>
      </c>
      <c r="E1654" s="246" t="s">
        <v>19</v>
      </c>
      <c r="F1654" s="247" t="s">
        <v>1819</v>
      </c>
      <c r="G1654" s="245"/>
      <c r="H1654" s="248">
        <v>16.199999999999999</v>
      </c>
      <c r="I1654" s="249"/>
      <c r="J1654" s="245"/>
      <c r="K1654" s="245"/>
      <c r="L1654" s="250"/>
      <c r="M1654" s="251"/>
      <c r="N1654" s="252"/>
      <c r="O1654" s="252"/>
      <c r="P1654" s="252"/>
      <c r="Q1654" s="252"/>
      <c r="R1654" s="252"/>
      <c r="S1654" s="252"/>
      <c r="T1654" s="253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T1654" s="254" t="s">
        <v>198</v>
      </c>
      <c r="AU1654" s="254" t="s">
        <v>82</v>
      </c>
      <c r="AV1654" s="14" t="s">
        <v>82</v>
      </c>
      <c r="AW1654" s="14" t="s">
        <v>35</v>
      </c>
      <c r="AX1654" s="14" t="s">
        <v>73</v>
      </c>
      <c r="AY1654" s="254" t="s">
        <v>188</v>
      </c>
    </row>
    <row r="1655" s="14" customFormat="1">
      <c r="A1655" s="14"/>
      <c r="B1655" s="244"/>
      <c r="C1655" s="245"/>
      <c r="D1655" s="235" t="s">
        <v>198</v>
      </c>
      <c r="E1655" s="246" t="s">
        <v>19</v>
      </c>
      <c r="F1655" s="247" t="s">
        <v>1820</v>
      </c>
      <c r="G1655" s="245"/>
      <c r="H1655" s="248">
        <v>-1.6200000000000001</v>
      </c>
      <c r="I1655" s="249"/>
      <c r="J1655" s="245"/>
      <c r="K1655" s="245"/>
      <c r="L1655" s="250"/>
      <c r="M1655" s="251"/>
      <c r="N1655" s="252"/>
      <c r="O1655" s="252"/>
      <c r="P1655" s="252"/>
      <c r="Q1655" s="252"/>
      <c r="R1655" s="252"/>
      <c r="S1655" s="252"/>
      <c r="T1655" s="253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T1655" s="254" t="s">
        <v>198</v>
      </c>
      <c r="AU1655" s="254" t="s">
        <v>82</v>
      </c>
      <c r="AV1655" s="14" t="s">
        <v>82</v>
      </c>
      <c r="AW1655" s="14" t="s">
        <v>35</v>
      </c>
      <c r="AX1655" s="14" t="s">
        <v>73</v>
      </c>
      <c r="AY1655" s="254" t="s">
        <v>188</v>
      </c>
    </row>
    <row r="1656" s="13" customFormat="1">
      <c r="A1656" s="13"/>
      <c r="B1656" s="233"/>
      <c r="C1656" s="234"/>
      <c r="D1656" s="235" t="s">
        <v>198</v>
      </c>
      <c r="E1656" s="236" t="s">
        <v>19</v>
      </c>
      <c r="F1656" s="237" t="s">
        <v>1821</v>
      </c>
      <c r="G1656" s="234"/>
      <c r="H1656" s="236" t="s">
        <v>19</v>
      </c>
      <c r="I1656" s="238"/>
      <c r="J1656" s="234"/>
      <c r="K1656" s="234"/>
      <c r="L1656" s="239"/>
      <c r="M1656" s="240"/>
      <c r="N1656" s="241"/>
      <c r="O1656" s="241"/>
      <c r="P1656" s="241"/>
      <c r="Q1656" s="241"/>
      <c r="R1656" s="241"/>
      <c r="S1656" s="241"/>
      <c r="T1656" s="242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43" t="s">
        <v>198</v>
      </c>
      <c r="AU1656" s="243" t="s">
        <v>82</v>
      </c>
      <c r="AV1656" s="13" t="s">
        <v>80</v>
      </c>
      <c r="AW1656" s="13" t="s">
        <v>35</v>
      </c>
      <c r="AX1656" s="13" t="s">
        <v>73</v>
      </c>
      <c r="AY1656" s="243" t="s">
        <v>188</v>
      </c>
    </row>
    <row r="1657" s="14" customFormat="1">
      <c r="A1657" s="14"/>
      <c r="B1657" s="244"/>
      <c r="C1657" s="245"/>
      <c r="D1657" s="235" t="s">
        <v>198</v>
      </c>
      <c r="E1657" s="246" t="s">
        <v>19</v>
      </c>
      <c r="F1657" s="247" t="s">
        <v>1822</v>
      </c>
      <c r="G1657" s="245"/>
      <c r="H1657" s="248">
        <v>9</v>
      </c>
      <c r="I1657" s="249"/>
      <c r="J1657" s="245"/>
      <c r="K1657" s="245"/>
      <c r="L1657" s="250"/>
      <c r="M1657" s="251"/>
      <c r="N1657" s="252"/>
      <c r="O1657" s="252"/>
      <c r="P1657" s="252"/>
      <c r="Q1657" s="252"/>
      <c r="R1657" s="252"/>
      <c r="S1657" s="252"/>
      <c r="T1657" s="253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T1657" s="254" t="s">
        <v>198</v>
      </c>
      <c r="AU1657" s="254" t="s">
        <v>82</v>
      </c>
      <c r="AV1657" s="14" t="s">
        <v>82</v>
      </c>
      <c r="AW1657" s="14" t="s">
        <v>35</v>
      </c>
      <c r="AX1657" s="14" t="s">
        <v>73</v>
      </c>
      <c r="AY1657" s="254" t="s">
        <v>188</v>
      </c>
    </row>
    <row r="1658" s="14" customFormat="1">
      <c r="A1658" s="14"/>
      <c r="B1658" s="244"/>
      <c r="C1658" s="245"/>
      <c r="D1658" s="235" t="s">
        <v>198</v>
      </c>
      <c r="E1658" s="246" t="s">
        <v>19</v>
      </c>
      <c r="F1658" s="247" t="s">
        <v>1823</v>
      </c>
      <c r="G1658" s="245"/>
      <c r="H1658" s="248">
        <v>-1.3500000000000001</v>
      </c>
      <c r="I1658" s="249"/>
      <c r="J1658" s="245"/>
      <c r="K1658" s="245"/>
      <c r="L1658" s="250"/>
      <c r="M1658" s="251"/>
      <c r="N1658" s="252"/>
      <c r="O1658" s="252"/>
      <c r="P1658" s="252"/>
      <c r="Q1658" s="252"/>
      <c r="R1658" s="252"/>
      <c r="S1658" s="252"/>
      <c r="T1658" s="253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T1658" s="254" t="s">
        <v>198</v>
      </c>
      <c r="AU1658" s="254" t="s">
        <v>82</v>
      </c>
      <c r="AV1658" s="14" t="s">
        <v>82</v>
      </c>
      <c r="AW1658" s="14" t="s">
        <v>35</v>
      </c>
      <c r="AX1658" s="14" t="s">
        <v>73</v>
      </c>
      <c r="AY1658" s="254" t="s">
        <v>188</v>
      </c>
    </row>
    <row r="1659" s="13" customFormat="1">
      <c r="A1659" s="13"/>
      <c r="B1659" s="233"/>
      <c r="C1659" s="234"/>
      <c r="D1659" s="235" t="s">
        <v>198</v>
      </c>
      <c r="E1659" s="236" t="s">
        <v>19</v>
      </c>
      <c r="F1659" s="237" t="s">
        <v>1625</v>
      </c>
      <c r="G1659" s="234"/>
      <c r="H1659" s="236" t="s">
        <v>19</v>
      </c>
      <c r="I1659" s="238"/>
      <c r="J1659" s="234"/>
      <c r="K1659" s="234"/>
      <c r="L1659" s="239"/>
      <c r="M1659" s="240"/>
      <c r="N1659" s="241"/>
      <c r="O1659" s="241"/>
      <c r="P1659" s="241"/>
      <c r="Q1659" s="241"/>
      <c r="R1659" s="241"/>
      <c r="S1659" s="241"/>
      <c r="T1659" s="242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243" t="s">
        <v>198</v>
      </c>
      <c r="AU1659" s="243" t="s">
        <v>82</v>
      </c>
      <c r="AV1659" s="13" t="s">
        <v>80</v>
      </c>
      <c r="AW1659" s="13" t="s">
        <v>35</v>
      </c>
      <c r="AX1659" s="13" t="s">
        <v>73</v>
      </c>
      <c r="AY1659" s="243" t="s">
        <v>188</v>
      </c>
    </row>
    <row r="1660" s="14" customFormat="1">
      <c r="A1660" s="14"/>
      <c r="B1660" s="244"/>
      <c r="C1660" s="245"/>
      <c r="D1660" s="235" t="s">
        <v>198</v>
      </c>
      <c r="E1660" s="246" t="s">
        <v>19</v>
      </c>
      <c r="F1660" s="247" t="s">
        <v>1824</v>
      </c>
      <c r="G1660" s="245"/>
      <c r="H1660" s="248">
        <v>12.15</v>
      </c>
      <c r="I1660" s="249"/>
      <c r="J1660" s="245"/>
      <c r="K1660" s="245"/>
      <c r="L1660" s="250"/>
      <c r="M1660" s="251"/>
      <c r="N1660" s="252"/>
      <c r="O1660" s="252"/>
      <c r="P1660" s="252"/>
      <c r="Q1660" s="252"/>
      <c r="R1660" s="252"/>
      <c r="S1660" s="252"/>
      <c r="T1660" s="253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T1660" s="254" t="s">
        <v>198</v>
      </c>
      <c r="AU1660" s="254" t="s">
        <v>82</v>
      </c>
      <c r="AV1660" s="14" t="s">
        <v>82</v>
      </c>
      <c r="AW1660" s="14" t="s">
        <v>35</v>
      </c>
      <c r="AX1660" s="14" t="s">
        <v>73</v>
      </c>
      <c r="AY1660" s="254" t="s">
        <v>188</v>
      </c>
    </row>
    <row r="1661" s="14" customFormat="1">
      <c r="A1661" s="14"/>
      <c r="B1661" s="244"/>
      <c r="C1661" s="245"/>
      <c r="D1661" s="235" t="s">
        <v>198</v>
      </c>
      <c r="E1661" s="246" t="s">
        <v>19</v>
      </c>
      <c r="F1661" s="247" t="s">
        <v>1818</v>
      </c>
      <c r="G1661" s="245"/>
      <c r="H1661" s="248">
        <v>-3.2400000000000002</v>
      </c>
      <c r="I1661" s="249"/>
      <c r="J1661" s="245"/>
      <c r="K1661" s="245"/>
      <c r="L1661" s="250"/>
      <c r="M1661" s="251"/>
      <c r="N1661" s="252"/>
      <c r="O1661" s="252"/>
      <c r="P1661" s="252"/>
      <c r="Q1661" s="252"/>
      <c r="R1661" s="252"/>
      <c r="S1661" s="252"/>
      <c r="T1661" s="253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T1661" s="254" t="s">
        <v>198</v>
      </c>
      <c r="AU1661" s="254" t="s">
        <v>82</v>
      </c>
      <c r="AV1661" s="14" t="s">
        <v>82</v>
      </c>
      <c r="AW1661" s="14" t="s">
        <v>35</v>
      </c>
      <c r="AX1661" s="14" t="s">
        <v>73</v>
      </c>
      <c r="AY1661" s="254" t="s">
        <v>188</v>
      </c>
    </row>
    <row r="1662" s="13" customFormat="1">
      <c r="A1662" s="13"/>
      <c r="B1662" s="233"/>
      <c r="C1662" s="234"/>
      <c r="D1662" s="235" t="s">
        <v>198</v>
      </c>
      <c r="E1662" s="236" t="s">
        <v>19</v>
      </c>
      <c r="F1662" s="237" t="s">
        <v>1825</v>
      </c>
      <c r="G1662" s="234"/>
      <c r="H1662" s="236" t="s">
        <v>19</v>
      </c>
      <c r="I1662" s="238"/>
      <c r="J1662" s="234"/>
      <c r="K1662" s="234"/>
      <c r="L1662" s="239"/>
      <c r="M1662" s="240"/>
      <c r="N1662" s="241"/>
      <c r="O1662" s="241"/>
      <c r="P1662" s="241"/>
      <c r="Q1662" s="241"/>
      <c r="R1662" s="241"/>
      <c r="S1662" s="241"/>
      <c r="T1662" s="242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T1662" s="243" t="s">
        <v>198</v>
      </c>
      <c r="AU1662" s="243" t="s">
        <v>82</v>
      </c>
      <c r="AV1662" s="13" t="s">
        <v>80</v>
      </c>
      <c r="AW1662" s="13" t="s">
        <v>35</v>
      </c>
      <c r="AX1662" s="13" t="s">
        <v>73</v>
      </c>
      <c r="AY1662" s="243" t="s">
        <v>188</v>
      </c>
    </row>
    <row r="1663" s="14" customFormat="1">
      <c r="A1663" s="14"/>
      <c r="B1663" s="244"/>
      <c r="C1663" s="245"/>
      <c r="D1663" s="235" t="s">
        <v>198</v>
      </c>
      <c r="E1663" s="246" t="s">
        <v>19</v>
      </c>
      <c r="F1663" s="247" t="s">
        <v>1826</v>
      </c>
      <c r="G1663" s="245"/>
      <c r="H1663" s="248">
        <v>2.028</v>
      </c>
      <c r="I1663" s="249"/>
      <c r="J1663" s="245"/>
      <c r="K1663" s="245"/>
      <c r="L1663" s="250"/>
      <c r="M1663" s="251"/>
      <c r="N1663" s="252"/>
      <c r="O1663" s="252"/>
      <c r="P1663" s="252"/>
      <c r="Q1663" s="252"/>
      <c r="R1663" s="252"/>
      <c r="S1663" s="252"/>
      <c r="T1663" s="253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254" t="s">
        <v>198</v>
      </c>
      <c r="AU1663" s="254" t="s">
        <v>82</v>
      </c>
      <c r="AV1663" s="14" t="s">
        <v>82</v>
      </c>
      <c r="AW1663" s="14" t="s">
        <v>35</v>
      </c>
      <c r="AX1663" s="14" t="s">
        <v>73</v>
      </c>
      <c r="AY1663" s="254" t="s">
        <v>188</v>
      </c>
    </row>
    <row r="1664" s="13" customFormat="1">
      <c r="A1664" s="13"/>
      <c r="B1664" s="233"/>
      <c r="C1664" s="234"/>
      <c r="D1664" s="235" t="s">
        <v>198</v>
      </c>
      <c r="E1664" s="236" t="s">
        <v>19</v>
      </c>
      <c r="F1664" s="237" t="s">
        <v>1627</v>
      </c>
      <c r="G1664" s="234"/>
      <c r="H1664" s="236" t="s">
        <v>19</v>
      </c>
      <c r="I1664" s="238"/>
      <c r="J1664" s="234"/>
      <c r="K1664" s="234"/>
      <c r="L1664" s="239"/>
      <c r="M1664" s="240"/>
      <c r="N1664" s="241"/>
      <c r="O1664" s="241"/>
      <c r="P1664" s="241"/>
      <c r="Q1664" s="241"/>
      <c r="R1664" s="241"/>
      <c r="S1664" s="241"/>
      <c r="T1664" s="242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T1664" s="243" t="s">
        <v>198</v>
      </c>
      <c r="AU1664" s="243" t="s">
        <v>82</v>
      </c>
      <c r="AV1664" s="13" t="s">
        <v>80</v>
      </c>
      <c r="AW1664" s="13" t="s">
        <v>35</v>
      </c>
      <c r="AX1664" s="13" t="s">
        <v>73</v>
      </c>
      <c r="AY1664" s="243" t="s">
        <v>188</v>
      </c>
    </row>
    <row r="1665" s="14" customFormat="1">
      <c r="A1665" s="14"/>
      <c r="B1665" s="244"/>
      <c r="C1665" s="245"/>
      <c r="D1665" s="235" t="s">
        <v>198</v>
      </c>
      <c r="E1665" s="246" t="s">
        <v>19</v>
      </c>
      <c r="F1665" s="247" t="s">
        <v>1827</v>
      </c>
      <c r="G1665" s="245"/>
      <c r="H1665" s="248">
        <v>16.236000000000001</v>
      </c>
      <c r="I1665" s="249"/>
      <c r="J1665" s="245"/>
      <c r="K1665" s="245"/>
      <c r="L1665" s="250"/>
      <c r="M1665" s="251"/>
      <c r="N1665" s="252"/>
      <c r="O1665" s="252"/>
      <c r="P1665" s="252"/>
      <c r="Q1665" s="252"/>
      <c r="R1665" s="252"/>
      <c r="S1665" s="252"/>
      <c r="T1665" s="253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T1665" s="254" t="s">
        <v>198</v>
      </c>
      <c r="AU1665" s="254" t="s">
        <v>82</v>
      </c>
      <c r="AV1665" s="14" t="s">
        <v>82</v>
      </c>
      <c r="AW1665" s="14" t="s">
        <v>35</v>
      </c>
      <c r="AX1665" s="14" t="s">
        <v>73</v>
      </c>
      <c r="AY1665" s="254" t="s">
        <v>188</v>
      </c>
    </row>
    <row r="1666" s="14" customFormat="1">
      <c r="A1666" s="14"/>
      <c r="B1666" s="244"/>
      <c r="C1666" s="245"/>
      <c r="D1666" s="235" t="s">
        <v>198</v>
      </c>
      <c r="E1666" s="246" t="s">
        <v>19</v>
      </c>
      <c r="F1666" s="247" t="s">
        <v>1820</v>
      </c>
      <c r="G1666" s="245"/>
      <c r="H1666" s="248">
        <v>-1.6200000000000001</v>
      </c>
      <c r="I1666" s="249"/>
      <c r="J1666" s="245"/>
      <c r="K1666" s="245"/>
      <c r="L1666" s="250"/>
      <c r="M1666" s="251"/>
      <c r="N1666" s="252"/>
      <c r="O1666" s="252"/>
      <c r="P1666" s="252"/>
      <c r="Q1666" s="252"/>
      <c r="R1666" s="252"/>
      <c r="S1666" s="252"/>
      <c r="T1666" s="253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T1666" s="254" t="s">
        <v>198</v>
      </c>
      <c r="AU1666" s="254" t="s">
        <v>82</v>
      </c>
      <c r="AV1666" s="14" t="s">
        <v>82</v>
      </c>
      <c r="AW1666" s="14" t="s">
        <v>35</v>
      </c>
      <c r="AX1666" s="14" t="s">
        <v>73</v>
      </c>
      <c r="AY1666" s="254" t="s">
        <v>188</v>
      </c>
    </row>
    <row r="1667" s="15" customFormat="1">
      <c r="A1667" s="15"/>
      <c r="B1667" s="255"/>
      <c r="C1667" s="256"/>
      <c r="D1667" s="235" t="s">
        <v>198</v>
      </c>
      <c r="E1667" s="257" t="s">
        <v>19</v>
      </c>
      <c r="F1667" s="258" t="s">
        <v>229</v>
      </c>
      <c r="G1667" s="256"/>
      <c r="H1667" s="259">
        <v>60.851999999999997</v>
      </c>
      <c r="I1667" s="260"/>
      <c r="J1667" s="256"/>
      <c r="K1667" s="256"/>
      <c r="L1667" s="261"/>
      <c r="M1667" s="262"/>
      <c r="N1667" s="263"/>
      <c r="O1667" s="263"/>
      <c r="P1667" s="263"/>
      <c r="Q1667" s="263"/>
      <c r="R1667" s="263"/>
      <c r="S1667" s="263"/>
      <c r="T1667" s="264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T1667" s="265" t="s">
        <v>198</v>
      </c>
      <c r="AU1667" s="265" t="s">
        <v>82</v>
      </c>
      <c r="AV1667" s="15" t="s">
        <v>135</v>
      </c>
      <c r="AW1667" s="15" t="s">
        <v>35</v>
      </c>
      <c r="AX1667" s="15" t="s">
        <v>80</v>
      </c>
      <c r="AY1667" s="265" t="s">
        <v>188</v>
      </c>
    </row>
    <row r="1668" s="2" customFormat="1" ht="16.5" customHeight="1">
      <c r="A1668" s="40"/>
      <c r="B1668" s="41"/>
      <c r="C1668" s="272" t="s">
        <v>2212</v>
      </c>
      <c r="D1668" s="272" t="s">
        <v>522</v>
      </c>
      <c r="E1668" s="273" t="s">
        <v>2213</v>
      </c>
      <c r="F1668" s="274" t="s">
        <v>2214</v>
      </c>
      <c r="G1668" s="275" t="s">
        <v>243</v>
      </c>
      <c r="H1668" s="276">
        <v>66.936999999999998</v>
      </c>
      <c r="I1668" s="277"/>
      <c r="J1668" s="278">
        <f>ROUND(I1668*H1668,2)</f>
        <v>0</v>
      </c>
      <c r="K1668" s="274" t="s">
        <v>194</v>
      </c>
      <c r="L1668" s="279"/>
      <c r="M1668" s="280" t="s">
        <v>19</v>
      </c>
      <c r="N1668" s="281" t="s">
        <v>44</v>
      </c>
      <c r="O1668" s="86"/>
      <c r="P1668" s="224">
        <f>O1668*H1668</f>
        <v>0</v>
      </c>
      <c r="Q1668" s="224">
        <v>0.0126</v>
      </c>
      <c r="R1668" s="224">
        <f>Q1668*H1668</f>
        <v>0.84340619999999999</v>
      </c>
      <c r="S1668" s="224">
        <v>0</v>
      </c>
      <c r="T1668" s="225">
        <f>S1668*H1668</f>
        <v>0</v>
      </c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R1668" s="226" t="s">
        <v>630</v>
      </c>
      <c r="AT1668" s="226" t="s">
        <v>522</v>
      </c>
      <c r="AU1668" s="226" t="s">
        <v>82</v>
      </c>
      <c r="AY1668" s="19" t="s">
        <v>188</v>
      </c>
      <c r="BE1668" s="227">
        <f>IF(N1668="základní",J1668,0)</f>
        <v>0</v>
      </c>
      <c r="BF1668" s="227">
        <f>IF(N1668="snížená",J1668,0)</f>
        <v>0</v>
      </c>
      <c r="BG1668" s="227">
        <f>IF(N1668="zákl. přenesená",J1668,0)</f>
        <v>0</v>
      </c>
      <c r="BH1668" s="227">
        <f>IF(N1668="sníž. přenesená",J1668,0)</f>
        <v>0</v>
      </c>
      <c r="BI1668" s="227">
        <f>IF(N1668="nulová",J1668,0)</f>
        <v>0</v>
      </c>
      <c r="BJ1668" s="19" t="s">
        <v>80</v>
      </c>
      <c r="BK1668" s="227">
        <f>ROUND(I1668*H1668,2)</f>
        <v>0</v>
      </c>
      <c r="BL1668" s="19" t="s">
        <v>342</v>
      </c>
      <c r="BM1668" s="226" t="s">
        <v>2215</v>
      </c>
    </row>
    <row r="1669" s="13" customFormat="1">
      <c r="A1669" s="13"/>
      <c r="B1669" s="233"/>
      <c r="C1669" s="234"/>
      <c r="D1669" s="235" t="s">
        <v>198</v>
      </c>
      <c r="E1669" s="236" t="s">
        <v>19</v>
      </c>
      <c r="F1669" s="237" t="s">
        <v>1519</v>
      </c>
      <c r="G1669" s="234"/>
      <c r="H1669" s="236" t="s">
        <v>19</v>
      </c>
      <c r="I1669" s="238"/>
      <c r="J1669" s="234"/>
      <c r="K1669" s="234"/>
      <c r="L1669" s="239"/>
      <c r="M1669" s="240"/>
      <c r="N1669" s="241"/>
      <c r="O1669" s="241"/>
      <c r="P1669" s="241"/>
      <c r="Q1669" s="241"/>
      <c r="R1669" s="241"/>
      <c r="S1669" s="241"/>
      <c r="T1669" s="242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43" t="s">
        <v>198</v>
      </c>
      <c r="AU1669" s="243" t="s">
        <v>82</v>
      </c>
      <c r="AV1669" s="13" t="s">
        <v>80</v>
      </c>
      <c r="AW1669" s="13" t="s">
        <v>35</v>
      </c>
      <c r="AX1669" s="13" t="s">
        <v>73</v>
      </c>
      <c r="AY1669" s="243" t="s">
        <v>188</v>
      </c>
    </row>
    <row r="1670" s="13" customFormat="1">
      <c r="A1670" s="13"/>
      <c r="B1670" s="233"/>
      <c r="C1670" s="234"/>
      <c r="D1670" s="235" t="s">
        <v>198</v>
      </c>
      <c r="E1670" s="236" t="s">
        <v>19</v>
      </c>
      <c r="F1670" s="237" t="s">
        <v>1651</v>
      </c>
      <c r="G1670" s="234"/>
      <c r="H1670" s="236" t="s">
        <v>19</v>
      </c>
      <c r="I1670" s="238"/>
      <c r="J1670" s="234"/>
      <c r="K1670" s="234"/>
      <c r="L1670" s="239"/>
      <c r="M1670" s="240"/>
      <c r="N1670" s="241"/>
      <c r="O1670" s="241"/>
      <c r="P1670" s="241"/>
      <c r="Q1670" s="241"/>
      <c r="R1670" s="241"/>
      <c r="S1670" s="241"/>
      <c r="T1670" s="242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243" t="s">
        <v>198</v>
      </c>
      <c r="AU1670" s="243" t="s">
        <v>82</v>
      </c>
      <c r="AV1670" s="13" t="s">
        <v>80</v>
      </c>
      <c r="AW1670" s="13" t="s">
        <v>35</v>
      </c>
      <c r="AX1670" s="13" t="s">
        <v>73</v>
      </c>
      <c r="AY1670" s="243" t="s">
        <v>188</v>
      </c>
    </row>
    <row r="1671" s="14" customFormat="1">
      <c r="A1671" s="14"/>
      <c r="B1671" s="244"/>
      <c r="C1671" s="245"/>
      <c r="D1671" s="235" t="s">
        <v>198</v>
      </c>
      <c r="E1671" s="246" t="s">
        <v>19</v>
      </c>
      <c r="F1671" s="247" t="s">
        <v>1817</v>
      </c>
      <c r="G1671" s="245"/>
      <c r="H1671" s="248">
        <v>16.308</v>
      </c>
      <c r="I1671" s="249"/>
      <c r="J1671" s="245"/>
      <c r="K1671" s="245"/>
      <c r="L1671" s="250"/>
      <c r="M1671" s="251"/>
      <c r="N1671" s="252"/>
      <c r="O1671" s="252"/>
      <c r="P1671" s="252"/>
      <c r="Q1671" s="252"/>
      <c r="R1671" s="252"/>
      <c r="S1671" s="252"/>
      <c r="T1671" s="253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T1671" s="254" t="s">
        <v>198</v>
      </c>
      <c r="AU1671" s="254" t="s">
        <v>82</v>
      </c>
      <c r="AV1671" s="14" t="s">
        <v>82</v>
      </c>
      <c r="AW1671" s="14" t="s">
        <v>35</v>
      </c>
      <c r="AX1671" s="14" t="s">
        <v>73</v>
      </c>
      <c r="AY1671" s="254" t="s">
        <v>188</v>
      </c>
    </row>
    <row r="1672" s="14" customFormat="1">
      <c r="A1672" s="14"/>
      <c r="B1672" s="244"/>
      <c r="C1672" s="245"/>
      <c r="D1672" s="235" t="s">
        <v>198</v>
      </c>
      <c r="E1672" s="246" t="s">
        <v>19</v>
      </c>
      <c r="F1672" s="247" t="s">
        <v>1818</v>
      </c>
      <c r="G1672" s="245"/>
      <c r="H1672" s="248">
        <v>-3.2400000000000002</v>
      </c>
      <c r="I1672" s="249"/>
      <c r="J1672" s="245"/>
      <c r="K1672" s="245"/>
      <c r="L1672" s="250"/>
      <c r="M1672" s="251"/>
      <c r="N1672" s="252"/>
      <c r="O1672" s="252"/>
      <c r="P1672" s="252"/>
      <c r="Q1672" s="252"/>
      <c r="R1672" s="252"/>
      <c r="S1672" s="252"/>
      <c r="T1672" s="253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T1672" s="254" t="s">
        <v>198</v>
      </c>
      <c r="AU1672" s="254" t="s">
        <v>82</v>
      </c>
      <c r="AV1672" s="14" t="s">
        <v>82</v>
      </c>
      <c r="AW1672" s="14" t="s">
        <v>35</v>
      </c>
      <c r="AX1672" s="14" t="s">
        <v>73</v>
      </c>
      <c r="AY1672" s="254" t="s">
        <v>188</v>
      </c>
    </row>
    <row r="1673" s="13" customFormat="1">
      <c r="A1673" s="13"/>
      <c r="B1673" s="233"/>
      <c r="C1673" s="234"/>
      <c r="D1673" s="235" t="s">
        <v>198</v>
      </c>
      <c r="E1673" s="236" t="s">
        <v>19</v>
      </c>
      <c r="F1673" s="237" t="s">
        <v>1653</v>
      </c>
      <c r="G1673" s="234"/>
      <c r="H1673" s="236" t="s">
        <v>19</v>
      </c>
      <c r="I1673" s="238"/>
      <c r="J1673" s="234"/>
      <c r="K1673" s="234"/>
      <c r="L1673" s="239"/>
      <c r="M1673" s="240"/>
      <c r="N1673" s="241"/>
      <c r="O1673" s="241"/>
      <c r="P1673" s="241"/>
      <c r="Q1673" s="241"/>
      <c r="R1673" s="241"/>
      <c r="S1673" s="241"/>
      <c r="T1673" s="242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T1673" s="243" t="s">
        <v>198</v>
      </c>
      <c r="AU1673" s="243" t="s">
        <v>82</v>
      </c>
      <c r="AV1673" s="13" t="s">
        <v>80</v>
      </c>
      <c r="AW1673" s="13" t="s">
        <v>35</v>
      </c>
      <c r="AX1673" s="13" t="s">
        <v>73</v>
      </c>
      <c r="AY1673" s="243" t="s">
        <v>188</v>
      </c>
    </row>
    <row r="1674" s="14" customFormat="1">
      <c r="A1674" s="14"/>
      <c r="B1674" s="244"/>
      <c r="C1674" s="245"/>
      <c r="D1674" s="235" t="s">
        <v>198</v>
      </c>
      <c r="E1674" s="246" t="s">
        <v>19</v>
      </c>
      <c r="F1674" s="247" t="s">
        <v>1819</v>
      </c>
      <c r="G1674" s="245"/>
      <c r="H1674" s="248">
        <v>16.199999999999999</v>
      </c>
      <c r="I1674" s="249"/>
      <c r="J1674" s="245"/>
      <c r="K1674" s="245"/>
      <c r="L1674" s="250"/>
      <c r="M1674" s="251"/>
      <c r="N1674" s="252"/>
      <c r="O1674" s="252"/>
      <c r="P1674" s="252"/>
      <c r="Q1674" s="252"/>
      <c r="R1674" s="252"/>
      <c r="S1674" s="252"/>
      <c r="T1674" s="253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T1674" s="254" t="s">
        <v>198</v>
      </c>
      <c r="AU1674" s="254" t="s">
        <v>82</v>
      </c>
      <c r="AV1674" s="14" t="s">
        <v>82</v>
      </c>
      <c r="AW1674" s="14" t="s">
        <v>35</v>
      </c>
      <c r="AX1674" s="14" t="s">
        <v>73</v>
      </c>
      <c r="AY1674" s="254" t="s">
        <v>188</v>
      </c>
    </row>
    <row r="1675" s="14" customFormat="1">
      <c r="A1675" s="14"/>
      <c r="B1675" s="244"/>
      <c r="C1675" s="245"/>
      <c r="D1675" s="235" t="s">
        <v>198</v>
      </c>
      <c r="E1675" s="246" t="s">
        <v>19</v>
      </c>
      <c r="F1675" s="247" t="s">
        <v>1820</v>
      </c>
      <c r="G1675" s="245"/>
      <c r="H1675" s="248">
        <v>-1.6200000000000001</v>
      </c>
      <c r="I1675" s="249"/>
      <c r="J1675" s="245"/>
      <c r="K1675" s="245"/>
      <c r="L1675" s="250"/>
      <c r="M1675" s="251"/>
      <c r="N1675" s="252"/>
      <c r="O1675" s="252"/>
      <c r="P1675" s="252"/>
      <c r="Q1675" s="252"/>
      <c r="R1675" s="252"/>
      <c r="S1675" s="252"/>
      <c r="T1675" s="253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54" t="s">
        <v>198</v>
      </c>
      <c r="AU1675" s="254" t="s">
        <v>82</v>
      </c>
      <c r="AV1675" s="14" t="s">
        <v>82</v>
      </c>
      <c r="AW1675" s="14" t="s">
        <v>35</v>
      </c>
      <c r="AX1675" s="14" t="s">
        <v>73</v>
      </c>
      <c r="AY1675" s="254" t="s">
        <v>188</v>
      </c>
    </row>
    <row r="1676" s="13" customFormat="1">
      <c r="A1676" s="13"/>
      <c r="B1676" s="233"/>
      <c r="C1676" s="234"/>
      <c r="D1676" s="235" t="s">
        <v>198</v>
      </c>
      <c r="E1676" s="236" t="s">
        <v>19</v>
      </c>
      <c r="F1676" s="237" t="s">
        <v>1821</v>
      </c>
      <c r="G1676" s="234"/>
      <c r="H1676" s="236" t="s">
        <v>19</v>
      </c>
      <c r="I1676" s="238"/>
      <c r="J1676" s="234"/>
      <c r="K1676" s="234"/>
      <c r="L1676" s="239"/>
      <c r="M1676" s="240"/>
      <c r="N1676" s="241"/>
      <c r="O1676" s="241"/>
      <c r="P1676" s="241"/>
      <c r="Q1676" s="241"/>
      <c r="R1676" s="241"/>
      <c r="S1676" s="241"/>
      <c r="T1676" s="242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T1676" s="243" t="s">
        <v>198</v>
      </c>
      <c r="AU1676" s="243" t="s">
        <v>82</v>
      </c>
      <c r="AV1676" s="13" t="s">
        <v>80</v>
      </c>
      <c r="AW1676" s="13" t="s">
        <v>35</v>
      </c>
      <c r="AX1676" s="13" t="s">
        <v>73</v>
      </c>
      <c r="AY1676" s="243" t="s">
        <v>188</v>
      </c>
    </row>
    <row r="1677" s="14" customFormat="1">
      <c r="A1677" s="14"/>
      <c r="B1677" s="244"/>
      <c r="C1677" s="245"/>
      <c r="D1677" s="235" t="s">
        <v>198</v>
      </c>
      <c r="E1677" s="246" t="s">
        <v>19</v>
      </c>
      <c r="F1677" s="247" t="s">
        <v>1822</v>
      </c>
      <c r="G1677" s="245"/>
      <c r="H1677" s="248">
        <v>9</v>
      </c>
      <c r="I1677" s="249"/>
      <c r="J1677" s="245"/>
      <c r="K1677" s="245"/>
      <c r="L1677" s="250"/>
      <c r="M1677" s="251"/>
      <c r="N1677" s="252"/>
      <c r="O1677" s="252"/>
      <c r="P1677" s="252"/>
      <c r="Q1677" s="252"/>
      <c r="R1677" s="252"/>
      <c r="S1677" s="252"/>
      <c r="T1677" s="253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T1677" s="254" t="s">
        <v>198</v>
      </c>
      <c r="AU1677" s="254" t="s">
        <v>82</v>
      </c>
      <c r="AV1677" s="14" t="s">
        <v>82</v>
      </c>
      <c r="AW1677" s="14" t="s">
        <v>35</v>
      </c>
      <c r="AX1677" s="14" t="s">
        <v>73</v>
      </c>
      <c r="AY1677" s="254" t="s">
        <v>188</v>
      </c>
    </row>
    <row r="1678" s="14" customFormat="1">
      <c r="A1678" s="14"/>
      <c r="B1678" s="244"/>
      <c r="C1678" s="245"/>
      <c r="D1678" s="235" t="s">
        <v>198</v>
      </c>
      <c r="E1678" s="246" t="s">
        <v>19</v>
      </c>
      <c r="F1678" s="247" t="s">
        <v>1823</v>
      </c>
      <c r="G1678" s="245"/>
      <c r="H1678" s="248">
        <v>-1.3500000000000001</v>
      </c>
      <c r="I1678" s="249"/>
      <c r="J1678" s="245"/>
      <c r="K1678" s="245"/>
      <c r="L1678" s="250"/>
      <c r="M1678" s="251"/>
      <c r="N1678" s="252"/>
      <c r="O1678" s="252"/>
      <c r="P1678" s="252"/>
      <c r="Q1678" s="252"/>
      <c r="R1678" s="252"/>
      <c r="S1678" s="252"/>
      <c r="T1678" s="253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T1678" s="254" t="s">
        <v>198</v>
      </c>
      <c r="AU1678" s="254" t="s">
        <v>82</v>
      </c>
      <c r="AV1678" s="14" t="s">
        <v>82</v>
      </c>
      <c r="AW1678" s="14" t="s">
        <v>35</v>
      </c>
      <c r="AX1678" s="14" t="s">
        <v>73</v>
      </c>
      <c r="AY1678" s="254" t="s">
        <v>188</v>
      </c>
    </row>
    <row r="1679" s="13" customFormat="1">
      <c r="A1679" s="13"/>
      <c r="B1679" s="233"/>
      <c r="C1679" s="234"/>
      <c r="D1679" s="235" t="s">
        <v>198</v>
      </c>
      <c r="E1679" s="236" t="s">
        <v>19</v>
      </c>
      <c r="F1679" s="237" t="s">
        <v>1625</v>
      </c>
      <c r="G1679" s="234"/>
      <c r="H1679" s="236" t="s">
        <v>19</v>
      </c>
      <c r="I1679" s="238"/>
      <c r="J1679" s="234"/>
      <c r="K1679" s="234"/>
      <c r="L1679" s="239"/>
      <c r="M1679" s="240"/>
      <c r="N1679" s="241"/>
      <c r="O1679" s="241"/>
      <c r="P1679" s="241"/>
      <c r="Q1679" s="241"/>
      <c r="R1679" s="241"/>
      <c r="S1679" s="241"/>
      <c r="T1679" s="242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43" t="s">
        <v>198</v>
      </c>
      <c r="AU1679" s="243" t="s">
        <v>82</v>
      </c>
      <c r="AV1679" s="13" t="s">
        <v>80</v>
      </c>
      <c r="AW1679" s="13" t="s">
        <v>35</v>
      </c>
      <c r="AX1679" s="13" t="s">
        <v>73</v>
      </c>
      <c r="AY1679" s="243" t="s">
        <v>188</v>
      </c>
    </row>
    <row r="1680" s="14" customFormat="1">
      <c r="A1680" s="14"/>
      <c r="B1680" s="244"/>
      <c r="C1680" s="245"/>
      <c r="D1680" s="235" t="s">
        <v>198</v>
      </c>
      <c r="E1680" s="246" t="s">
        <v>19</v>
      </c>
      <c r="F1680" s="247" t="s">
        <v>1824</v>
      </c>
      <c r="G1680" s="245"/>
      <c r="H1680" s="248">
        <v>12.15</v>
      </c>
      <c r="I1680" s="249"/>
      <c r="J1680" s="245"/>
      <c r="K1680" s="245"/>
      <c r="L1680" s="250"/>
      <c r="M1680" s="251"/>
      <c r="N1680" s="252"/>
      <c r="O1680" s="252"/>
      <c r="P1680" s="252"/>
      <c r="Q1680" s="252"/>
      <c r="R1680" s="252"/>
      <c r="S1680" s="252"/>
      <c r="T1680" s="253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T1680" s="254" t="s">
        <v>198</v>
      </c>
      <c r="AU1680" s="254" t="s">
        <v>82</v>
      </c>
      <c r="AV1680" s="14" t="s">
        <v>82</v>
      </c>
      <c r="AW1680" s="14" t="s">
        <v>35</v>
      </c>
      <c r="AX1680" s="14" t="s">
        <v>73</v>
      </c>
      <c r="AY1680" s="254" t="s">
        <v>188</v>
      </c>
    </row>
    <row r="1681" s="14" customFormat="1">
      <c r="A1681" s="14"/>
      <c r="B1681" s="244"/>
      <c r="C1681" s="245"/>
      <c r="D1681" s="235" t="s">
        <v>198</v>
      </c>
      <c r="E1681" s="246" t="s">
        <v>19</v>
      </c>
      <c r="F1681" s="247" t="s">
        <v>1818</v>
      </c>
      <c r="G1681" s="245"/>
      <c r="H1681" s="248">
        <v>-3.2400000000000002</v>
      </c>
      <c r="I1681" s="249"/>
      <c r="J1681" s="245"/>
      <c r="K1681" s="245"/>
      <c r="L1681" s="250"/>
      <c r="M1681" s="251"/>
      <c r="N1681" s="252"/>
      <c r="O1681" s="252"/>
      <c r="P1681" s="252"/>
      <c r="Q1681" s="252"/>
      <c r="R1681" s="252"/>
      <c r="S1681" s="252"/>
      <c r="T1681" s="253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T1681" s="254" t="s">
        <v>198</v>
      </c>
      <c r="AU1681" s="254" t="s">
        <v>82</v>
      </c>
      <c r="AV1681" s="14" t="s">
        <v>82</v>
      </c>
      <c r="AW1681" s="14" t="s">
        <v>35</v>
      </c>
      <c r="AX1681" s="14" t="s">
        <v>73</v>
      </c>
      <c r="AY1681" s="254" t="s">
        <v>188</v>
      </c>
    </row>
    <row r="1682" s="13" customFormat="1">
      <c r="A1682" s="13"/>
      <c r="B1682" s="233"/>
      <c r="C1682" s="234"/>
      <c r="D1682" s="235" t="s">
        <v>198</v>
      </c>
      <c r="E1682" s="236" t="s">
        <v>19</v>
      </c>
      <c r="F1682" s="237" t="s">
        <v>1825</v>
      </c>
      <c r="G1682" s="234"/>
      <c r="H1682" s="236" t="s">
        <v>19</v>
      </c>
      <c r="I1682" s="238"/>
      <c r="J1682" s="234"/>
      <c r="K1682" s="234"/>
      <c r="L1682" s="239"/>
      <c r="M1682" s="240"/>
      <c r="N1682" s="241"/>
      <c r="O1682" s="241"/>
      <c r="P1682" s="241"/>
      <c r="Q1682" s="241"/>
      <c r="R1682" s="241"/>
      <c r="S1682" s="241"/>
      <c r="T1682" s="242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T1682" s="243" t="s">
        <v>198</v>
      </c>
      <c r="AU1682" s="243" t="s">
        <v>82</v>
      </c>
      <c r="AV1682" s="13" t="s">
        <v>80</v>
      </c>
      <c r="AW1682" s="13" t="s">
        <v>35</v>
      </c>
      <c r="AX1682" s="13" t="s">
        <v>73</v>
      </c>
      <c r="AY1682" s="243" t="s">
        <v>188</v>
      </c>
    </row>
    <row r="1683" s="14" customFormat="1">
      <c r="A1683" s="14"/>
      <c r="B1683" s="244"/>
      <c r="C1683" s="245"/>
      <c r="D1683" s="235" t="s">
        <v>198</v>
      </c>
      <c r="E1683" s="246" t="s">
        <v>19</v>
      </c>
      <c r="F1683" s="247" t="s">
        <v>1826</v>
      </c>
      <c r="G1683" s="245"/>
      <c r="H1683" s="248">
        <v>2.028</v>
      </c>
      <c r="I1683" s="249"/>
      <c r="J1683" s="245"/>
      <c r="K1683" s="245"/>
      <c r="L1683" s="250"/>
      <c r="M1683" s="251"/>
      <c r="N1683" s="252"/>
      <c r="O1683" s="252"/>
      <c r="P1683" s="252"/>
      <c r="Q1683" s="252"/>
      <c r="R1683" s="252"/>
      <c r="S1683" s="252"/>
      <c r="T1683" s="253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T1683" s="254" t="s">
        <v>198</v>
      </c>
      <c r="AU1683" s="254" t="s">
        <v>82</v>
      </c>
      <c r="AV1683" s="14" t="s">
        <v>82</v>
      </c>
      <c r="AW1683" s="14" t="s">
        <v>35</v>
      </c>
      <c r="AX1683" s="14" t="s">
        <v>73</v>
      </c>
      <c r="AY1683" s="254" t="s">
        <v>188</v>
      </c>
    </row>
    <row r="1684" s="13" customFormat="1">
      <c r="A1684" s="13"/>
      <c r="B1684" s="233"/>
      <c r="C1684" s="234"/>
      <c r="D1684" s="235" t="s">
        <v>198</v>
      </c>
      <c r="E1684" s="236" t="s">
        <v>19</v>
      </c>
      <c r="F1684" s="237" t="s">
        <v>1627</v>
      </c>
      <c r="G1684" s="234"/>
      <c r="H1684" s="236" t="s">
        <v>19</v>
      </c>
      <c r="I1684" s="238"/>
      <c r="J1684" s="234"/>
      <c r="K1684" s="234"/>
      <c r="L1684" s="239"/>
      <c r="M1684" s="240"/>
      <c r="N1684" s="241"/>
      <c r="O1684" s="241"/>
      <c r="P1684" s="241"/>
      <c r="Q1684" s="241"/>
      <c r="R1684" s="241"/>
      <c r="S1684" s="241"/>
      <c r="T1684" s="242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43" t="s">
        <v>198</v>
      </c>
      <c r="AU1684" s="243" t="s">
        <v>82</v>
      </c>
      <c r="AV1684" s="13" t="s">
        <v>80</v>
      </c>
      <c r="AW1684" s="13" t="s">
        <v>35</v>
      </c>
      <c r="AX1684" s="13" t="s">
        <v>73</v>
      </c>
      <c r="AY1684" s="243" t="s">
        <v>188</v>
      </c>
    </row>
    <row r="1685" s="14" customFormat="1">
      <c r="A1685" s="14"/>
      <c r="B1685" s="244"/>
      <c r="C1685" s="245"/>
      <c r="D1685" s="235" t="s">
        <v>198</v>
      </c>
      <c r="E1685" s="246" t="s">
        <v>19</v>
      </c>
      <c r="F1685" s="247" t="s">
        <v>1827</v>
      </c>
      <c r="G1685" s="245"/>
      <c r="H1685" s="248">
        <v>16.236000000000001</v>
      </c>
      <c r="I1685" s="249"/>
      <c r="J1685" s="245"/>
      <c r="K1685" s="245"/>
      <c r="L1685" s="250"/>
      <c r="M1685" s="251"/>
      <c r="N1685" s="252"/>
      <c r="O1685" s="252"/>
      <c r="P1685" s="252"/>
      <c r="Q1685" s="252"/>
      <c r="R1685" s="252"/>
      <c r="S1685" s="252"/>
      <c r="T1685" s="253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T1685" s="254" t="s">
        <v>198</v>
      </c>
      <c r="AU1685" s="254" t="s">
        <v>82</v>
      </c>
      <c r="AV1685" s="14" t="s">
        <v>82</v>
      </c>
      <c r="AW1685" s="14" t="s">
        <v>35</v>
      </c>
      <c r="AX1685" s="14" t="s">
        <v>73</v>
      </c>
      <c r="AY1685" s="254" t="s">
        <v>188</v>
      </c>
    </row>
    <row r="1686" s="14" customFormat="1">
      <c r="A1686" s="14"/>
      <c r="B1686" s="244"/>
      <c r="C1686" s="245"/>
      <c r="D1686" s="235" t="s">
        <v>198</v>
      </c>
      <c r="E1686" s="246" t="s">
        <v>19</v>
      </c>
      <c r="F1686" s="247" t="s">
        <v>1820</v>
      </c>
      <c r="G1686" s="245"/>
      <c r="H1686" s="248">
        <v>-1.6200000000000001</v>
      </c>
      <c r="I1686" s="249"/>
      <c r="J1686" s="245"/>
      <c r="K1686" s="245"/>
      <c r="L1686" s="250"/>
      <c r="M1686" s="251"/>
      <c r="N1686" s="252"/>
      <c r="O1686" s="252"/>
      <c r="P1686" s="252"/>
      <c r="Q1686" s="252"/>
      <c r="R1686" s="252"/>
      <c r="S1686" s="252"/>
      <c r="T1686" s="253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T1686" s="254" t="s">
        <v>198</v>
      </c>
      <c r="AU1686" s="254" t="s">
        <v>82</v>
      </c>
      <c r="AV1686" s="14" t="s">
        <v>82</v>
      </c>
      <c r="AW1686" s="14" t="s">
        <v>35</v>
      </c>
      <c r="AX1686" s="14" t="s">
        <v>73</v>
      </c>
      <c r="AY1686" s="254" t="s">
        <v>188</v>
      </c>
    </row>
    <row r="1687" s="15" customFormat="1">
      <c r="A1687" s="15"/>
      <c r="B1687" s="255"/>
      <c r="C1687" s="256"/>
      <c r="D1687" s="235" t="s">
        <v>198</v>
      </c>
      <c r="E1687" s="257" t="s">
        <v>19</v>
      </c>
      <c r="F1687" s="258" t="s">
        <v>229</v>
      </c>
      <c r="G1687" s="256"/>
      <c r="H1687" s="259">
        <v>60.851999999999997</v>
      </c>
      <c r="I1687" s="260"/>
      <c r="J1687" s="256"/>
      <c r="K1687" s="256"/>
      <c r="L1687" s="261"/>
      <c r="M1687" s="262"/>
      <c r="N1687" s="263"/>
      <c r="O1687" s="263"/>
      <c r="P1687" s="263"/>
      <c r="Q1687" s="263"/>
      <c r="R1687" s="263"/>
      <c r="S1687" s="263"/>
      <c r="T1687" s="264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T1687" s="265" t="s">
        <v>198</v>
      </c>
      <c r="AU1687" s="265" t="s">
        <v>82</v>
      </c>
      <c r="AV1687" s="15" t="s">
        <v>135</v>
      </c>
      <c r="AW1687" s="15" t="s">
        <v>35</v>
      </c>
      <c r="AX1687" s="15" t="s">
        <v>80</v>
      </c>
      <c r="AY1687" s="265" t="s">
        <v>188</v>
      </c>
    </row>
    <row r="1688" s="14" customFormat="1">
      <c r="A1688" s="14"/>
      <c r="B1688" s="244"/>
      <c r="C1688" s="245"/>
      <c r="D1688" s="235" t="s">
        <v>198</v>
      </c>
      <c r="E1688" s="245"/>
      <c r="F1688" s="247" t="s">
        <v>2216</v>
      </c>
      <c r="G1688" s="245"/>
      <c r="H1688" s="248">
        <v>66.936999999999998</v>
      </c>
      <c r="I1688" s="249"/>
      <c r="J1688" s="245"/>
      <c r="K1688" s="245"/>
      <c r="L1688" s="250"/>
      <c r="M1688" s="251"/>
      <c r="N1688" s="252"/>
      <c r="O1688" s="252"/>
      <c r="P1688" s="252"/>
      <c r="Q1688" s="252"/>
      <c r="R1688" s="252"/>
      <c r="S1688" s="252"/>
      <c r="T1688" s="253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T1688" s="254" t="s">
        <v>198</v>
      </c>
      <c r="AU1688" s="254" t="s">
        <v>82</v>
      </c>
      <c r="AV1688" s="14" t="s">
        <v>82</v>
      </c>
      <c r="AW1688" s="14" t="s">
        <v>4</v>
      </c>
      <c r="AX1688" s="14" t="s">
        <v>80</v>
      </c>
      <c r="AY1688" s="254" t="s">
        <v>188</v>
      </c>
    </row>
    <row r="1689" s="2" customFormat="1" ht="16.5" customHeight="1">
      <c r="A1689" s="40"/>
      <c r="B1689" s="41"/>
      <c r="C1689" s="215" t="s">
        <v>2217</v>
      </c>
      <c r="D1689" s="215" t="s">
        <v>190</v>
      </c>
      <c r="E1689" s="216" t="s">
        <v>2218</v>
      </c>
      <c r="F1689" s="217" t="s">
        <v>2219</v>
      </c>
      <c r="G1689" s="218" t="s">
        <v>243</v>
      </c>
      <c r="H1689" s="219">
        <v>1.05</v>
      </c>
      <c r="I1689" s="220"/>
      <c r="J1689" s="221">
        <f>ROUND(I1689*H1689,2)</f>
        <v>0</v>
      </c>
      <c r="K1689" s="217" t="s">
        <v>194</v>
      </c>
      <c r="L1689" s="46"/>
      <c r="M1689" s="222" t="s">
        <v>19</v>
      </c>
      <c r="N1689" s="223" t="s">
        <v>44</v>
      </c>
      <c r="O1689" s="86"/>
      <c r="P1689" s="224">
        <f>O1689*H1689</f>
        <v>0</v>
      </c>
      <c r="Q1689" s="224">
        <v>0.00063000000000000003</v>
      </c>
      <c r="R1689" s="224">
        <f>Q1689*H1689</f>
        <v>0.00066150000000000009</v>
      </c>
      <c r="S1689" s="224">
        <v>0</v>
      </c>
      <c r="T1689" s="225">
        <f>S1689*H1689</f>
        <v>0</v>
      </c>
      <c r="U1689" s="40"/>
      <c r="V1689" s="40"/>
      <c r="W1689" s="40"/>
      <c r="X1689" s="40"/>
      <c r="Y1689" s="40"/>
      <c r="Z1689" s="40"/>
      <c r="AA1689" s="40"/>
      <c r="AB1689" s="40"/>
      <c r="AC1689" s="40"/>
      <c r="AD1689" s="40"/>
      <c r="AE1689" s="40"/>
      <c r="AR1689" s="226" t="s">
        <v>342</v>
      </c>
      <c r="AT1689" s="226" t="s">
        <v>190</v>
      </c>
      <c r="AU1689" s="226" t="s">
        <v>82</v>
      </c>
      <c r="AY1689" s="19" t="s">
        <v>188</v>
      </c>
      <c r="BE1689" s="227">
        <f>IF(N1689="základní",J1689,0)</f>
        <v>0</v>
      </c>
      <c r="BF1689" s="227">
        <f>IF(N1689="snížená",J1689,0)</f>
        <v>0</v>
      </c>
      <c r="BG1689" s="227">
        <f>IF(N1689="zákl. přenesená",J1689,0)</f>
        <v>0</v>
      </c>
      <c r="BH1689" s="227">
        <f>IF(N1689="sníž. přenesená",J1689,0)</f>
        <v>0</v>
      </c>
      <c r="BI1689" s="227">
        <f>IF(N1689="nulová",J1689,0)</f>
        <v>0</v>
      </c>
      <c r="BJ1689" s="19" t="s">
        <v>80</v>
      </c>
      <c r="BK1689" s="227">
        <f>ROUND(I1689*H1689,2)</f>
        <v>0</v>
      </c>
      <c r="BL1689" s="19" t="s">
        <v>342</v>
      </c>
      <c r="BM1689" s="226" t="s">
        <v>2220</v>
      </c>
    </row>
    <row r="1690" s="2" customFormat="1">
      <c r="A1690" s="40"/>
      <c r="B1690" s="41"/>
      <c r="C1690" s="42"/>
      <c r="D1690" s="228" t="s">
        <v>196</v>
      </c>
      <c r="E1690" s="42"/>
      <c r="F1690" s="229" t="s">
        <v>2221</v>
      </c>
      <c r="G1690" s="42"/>
      <c r="H1690" s="42"/>
      <c r="I1690" s="230"/>
      <c r="J1690" s="42"/>
      <c r="K1690" s="42"/>
      <c r="L1690" s="46"/>
      <c r="M1690" s="231"/>
      <c r="N1690" s="232"/>
      <c r="O1690" s="86"/>
      <c r="P1690" s="86"/>
      <c r="Q1690" s="86"/>
      <c r="R1690" s="86"/>
      <c r="S1690" s="86"/>
      <c r="T1690" s="87"/>
      <c r="U1690" s="40"/>
      <c r="V1690" s="40"/>
      <c r="W1690" s="40"/>
      <c r="X1690" s="40"/>
      <c r="Y1690" s="40"/>
      <c r="Z1690" s="40"/>
      <c r="AA1690" s="40"/>
      <c r="AB1690" s="40"/>
      <c r="AC1690" s="40"/>
      <c r="AD1690" s="40"/>
      <c r="AE1690" s="40"/>
      <c r="AT1690" s="19" t="s">
        <v>196</v>
      </c>
      <c r="AU1690" s="19" t="s">
        <v>82</v>
      </c>
    </row>
    <row r="1691" s="13" customFormat="1">
      <c r="A1691" s="13"/>
      <c r="B1691" s="233"/>
      <c r="C1691" s="234"/>
      <c r="D1691" s="235" t="s">
        <v>198</v>
      </c>
      <c r="E1691" s="236" t="s">
        <v>19</v>
      </c>
      <c r="F1691" s="237" t="s">
        <v>1868</v>
      </c>
      <c r="G1691" s="234"/>
      <c r="H1691" s="236" t="s">
        <v>19</v>
      </c>
      <c r="I1691" s="238"/>
      <c r="J1691" s="234"/>
      <c r="K1691" s="234"/>
      <c r="L1691" s="239"/>
      <c r="M1691" s="240"/>
      <c r="N1691" s="241"/>
      <c r="O1691" s="241"/>
      <c r="P1691" s="241"/>
      <c r="Q1691" s="241"/>
      <c r="R1691" s="241"/>
      <c r="S1691" s="241"/>
      <c r="T1691" s="242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43" t="s">
        <v>198</v>
      </c>
      <c r="AU1691" s="243" t="s">
        <v>82</v>
      </c>
      <c r="AV1691" s="13" t="s">
        <v>80</v>
      </c>
      <c r="AW1691" s="13" t="s">
        <v>35</v>
      </c>
      <c r="AX1691" s="13" t="s">
        <v>73</v>
      </c>
      <c r="AY1691" s="243" t="s">
        <v>188</v>
      </c>
    </row>
    <row r="1692" s="14" customFormat="1">
      <c r="A1692" s="14"/>
      <c r="B1692" s="244"/>
      <c r="C1692" s="245"/>
      <c r="D1692" s="235" t="s">
        <v>198</v>
      </c>
      <c r="E1692" s="246" t="s">
        <v>19</v>
      </c>
      <c r="F1692" s="247" t="s">
        <v>2222</v>
      </c>
      <c r="G1692" s="245"/>
      <c r="H1692" s="248">
        <v>1.05</v>
      </c>
      <c r="I1692" s="249"/>
      <c r="J1692" s="245"/>
      <c r="K1692" s="245"/>
      <c r="L1692" s="250"/>
      <c r="M1692" s="251"/>
      <c r="N1692" s="252"/>
      <c r="O1692" s="252"/>
      <c r="P1692" s="252"/>
      <c r="Q1692" s="252"/>
      <c r="R1692" s="252"/>
      <c r="S1692" s="252"/>
      <c r="T1692" s="253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T1692" s="254" t="s">
        <v>198</v>
      </c>
      <c r="AU1692" s="254" t="s">
        <v>82</v>
      </c>
      <c r="AV1692" s="14" t="s">
        <v>82</v>
      </c>
      <c r="AW1692" s="14" t="s">
        <v>35</v>
      </c>
      <c r="AX1692" s="14" t="s">
        <v>73</v>
      </c>
      <c r="AY1692" s="254" t="s">
        <v>188</v>
      </c>
    </row>
    <row r="1693" s="15" customFormat="1">
      <c r="A1693" s="15"/>
      <c r="B1693" s="255"/>
      <c r="C1693" s="256"/>
      <c r="D1693" s="235" t="s">
        <v>198</v>
      </c>
      <c r="E1693" s="257" t="s">
        <v>19</v>
      </c>
      <c r="F1693" s="258" t="s">
        <v>229</v>
      </c>
      <c r="G1693" s="256"/>
      <c r="H1693" s="259">
        <v>1.05</v>
      </c>
      <c r="I1693" s="260"/>
      <c r="J1693" s="256"/>
      <c r="K1693" s="256"/>
      <c r="L1693" s="261"/>
      <c r="M1693" s="262"/>
      <c r="N1693" s="263"/>
      <c r="O1693" s="263"/>
      <c r="P1693" s="263"/>
      <c r="Q1693" s="263"/>
      <c r="R1693" s="263"/>
      <c r="S1693" s="263"/>
      <c r="T1693" s="264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T1693" s="265" t="s">
        <v>198</v>
      </c>
      <c r="AU1693" s="265" t="s">
        <v>82</v>
      </c>
      <c r="AV1693" s="15" t="s">
        <v>135</v>
      </c>
      <c r="AW1693" s="15" t="s">
        <v>35</v>
      </c>
      <c r="AX1693" s="15" t="s">
        <v>80</v>
      </c>
      <c r="AY1693" s="265" t="s">
        <v>188</v>
      </c>
    </row>
    <row r="1694" s="2" customFormat="1" ht="16.5" customHeight="1">
      <c r="A1694" s="40"/>
      <c r="B1694" s="41"/>
      <c r="C1694" s="272" t="s">
        <v>2223</v>
      </c>
      <c r="D1694" s="272" t="s">
        <v>522</v>
      </c>
      <c r="E1694" s="273" t="s">
        <v>2224</v>
      </c>
      <c r="F1694" s="274" t="s">
        <v>2225</v>
      </c>
      <c r="G1694" s="275" t="s">
        <v>243</v>
      </c>
      <c r="H1694" s="276">
        <v>1.155</v>
      </c>
      <c r="I1694" s="277"/>
      <c r="J1694" s="278">
        <f>ROUND(I1694*H1694,2)</f>
        <v>0</v>
      </c>
      <c r="K1694" s="274" t="s">
        <v>194</v>
      </c>
      <c r="L1694" s="279"/>
      <c r="M1694" s="280" t="s">
        <v>19</v>
      </c>
      <c r="N1694" s="281" t="s">
        <v>44</v>
      </c>
      <c r="O1694" s="86"/>
      <c r="P1694" s="224">
        <f>O1694*H1694</f>
        <v>0</v>
      </c>
      <c r="Q1694" s="224">
        <v>0.01</v>
      </c>
      <c r="R1694" s="224">
        <f>Q1694*H1694</f>
        <v>0.011550000000000001</v>
      </c>
      <c r="S1694" s="224">
        <v>0</v>
      </c>
      <c r="T1694" s="225">
        <f>S1694*H1694</f>
        <v>0</v>
      </c>
      <c r="U1694" s="40"/>
      <c r="V1694" s="40"/>
      <c r="W1694" s="40"/>
      <c r="X1694" s="40"/>
      <c r="Y1694" s="40"/>
      <c r="Z1694" s="40"/>
      <c r="AA1694" s="40"/>
      <c r="AB1694" s="40"/>
      <c r="AC1694" s="40"/>
      <c r="AD1694" s="40"/>
      <c r="AE1694" s="40"/>
      <c r="AR1694" s="226" t="s">
        <v>630</v>
      </c>
      <c r="AT1694" s="226" t="s">
        <v>522</v>
      </c>
      <c r="AU1694" s="226" t="s">
        <v>82</v>
      </c>
      <c r="AY1694" s="19" t="s">
        <v>188</v>
      </c>
      <c r="BE1694" s="227">
        <f>IF(N1694="základní",J1694,0)</f>
        <v>0</v>
      </c>
      <c r="BF1694" s="227">
        <f>IF(N1694="snížená",J1694,0)</f>
        <v>0</v>
      </c>
      <c r="BG1694" s="227">
        <f>IF(N1694="zákl. přenesená",J1694,0)</f>
        <v>0</v>
      </c>
      <c r="BH1694" s="227">
        <f>IF(N1694="sníž. přenesená",J1694,0)</f>
        <v>0</v>
      </c>
      <c r="BI1694" s="227">
        <f>IF(N1694="nulová",J1694,0)</f>
        <v>0</v>
      </c>
      <c r="BJ1694" s="19" t="s">
        <v>80</v>
      </c>
      <c r="BK1694" s="227">
        <f>ROUND(I1694*H1694,2)</f>
        <v>0</v>
      </c>
      <c r="BL1694" s="19" t="s">
        <v>342</v>
      </c>
      <c r="BM1694" s="226" t="s">
        <v>2226</v>
      </c>
    </row>
    <row r="1695" s="13" customFormat="1">
      <c r="A1695" s="13"/>
      <c r="B1695" s="233"/>
      <c r="C1695" s="234"/>
      <c r="D1695" s="235" t="s">
        <v>198</v>
      </c>
      <c r="E1695" s="236" t="s">
        <v>19</v>
      </c>
      <c r="F1695" s="237" t="s">
        <v>1868</v>
      </c>
      <c r="G1695" s="234"/>
      <c r="H1695" s="236" t="s">
        <v>19</v>
      </c>
      <c r="I1695" s="238"/>
      <c r="J1695" s="234"/>
      <c r="K1695" s="234"/>
      <c r="L1695" s="239"/>
      <c r="M1695" s="240"/>
      <c r="N1695" s="241"/>
      <c r="O1695" s="241"/>
      <c r="P1695" s="241"/>
      <c r="Q1695" s="241"/>
      <c r="R1695" s="241"/>
      <c r="S1695" s="241"/>
      <c r="T1695" s="242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43" t="s">
        <v>198</v>
      </c>
      <c r="AU1695" s="243" t="s">
        <v>82</v>
      </c>
      <c r="AV1695" s="13" t="s">
        <v>80</v>
      </c>
      <c r="AW1695" s="13" t="s">
        <v>35</v>
      </c>
      <c r="AX1695" s="13" t="s">
        <v>73</v>
      </c>
      <c r="AY1695" s="243" t="s">
        <v>188</v>
      </c>
    </row>
    <row r="1696" s="14" customFormat="1">
      <c r="A1696" s="14"/>
      <c r="B1696" s="244"/>
      <c r="C1696" s="245"/>
      <c r="D1696" s="235" t="s">
        <v>198</v>
      </c>
      <c r="E1696" s="246" t="s">
        <v>19</v>
      </c>
      <c r="F1696" s="247" t="s">
        <v>2222</v>
      </c>
      <c r="G1696" s="245"/>
      <c r="H1696" s="248">
        <v>1.05</v>
      </c>
      <c r="I1696" s="249"/>
      <c r="J1696" s="245"/>
      <c r="K1696" s="245"/>
      <c r="L1696" s="250"/>
      <c r="M1696" s="251"/>
      <c r="N1696" s="252"/>
      <c r="O1696" s="252"/>
      <c r="P1696" s="252"/>
      <c r="Q1696" s="252"/>
      <c r="R1696" s="252"/>
      <c r="S1696" s="252"/>
      <c r="T1696" s="253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T1696" s="254" t="s">
        <v>198</v>
      </c>
      <c r="AU1696" s="254" t="s">
        <v>82</v>
      </c>
      <c r="AV1696" s="14" t="s">
        <v>82</v>
      </c>
      <c r="AW1696" s="14" t="s">
        <v>35</v>
      </c>
      <c r="AX1696" s="14" t="s">
        <v>73</v>
      </c>
      <c r="AY1696" s="254" t="s">
        <v>188</v>
      </c>
    </row>
    <row r="1697" s="15" customFormat="1">
      <c r="A1697" s="15"/>
      <c r="B1697" s="255"/>
      <c r="C1697" s="256"/>
      <c r="D1697" s="235" t="s">
        <v>198</v>
      </c>
      <c r="E1697" s="257" t="s">
        <v>19</v>
      </c>
      <c r="F1697" s="258" t="s">
        <v>229</v>
      </c>
      <c r="G1697" s="256"/>
      <c r="H1697" s="259">
        <v>1.05</v>
      </c>
      <c r="I1697" s="260"/>
      <c r="J1697" s="256"/>
      <c r="K1697" s="256"/>
      <c r="L1697" s="261"/>
      <c r="M1697" s="262"/>
      <c r="N1697" s="263"/>
      <c r="O1697" s="263"/>
      <c r="P1697" s="263"/>
      <c r="Q1697" s="263"/>
      <c r="R1697" s="263"/>
      <c r="S1697" s="263"/>
      <c r="T1697" s="264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T1697" s="265" t="s">
        <v>198</v>
      </c>
      <c r="AU1697" s="265" t="s">
        <v>82</v>
      </c>
      <c r="AV1697" s="15" t="s">
        <v>135</v>
      </c>
      <c r="AW1697" s="15" t="s">
        <v>35</v>
      </c>
      <c r="AX1697" s="15" t="s">
        <v>80</v>
      </c>
      <c r="AY1697" s="265" t="s">
        <v>188</v>
      </c>
    </row>
    <row r="1698" s="14" customFormat="1">
      <c r="A1698" s="14"/>
      <c r="B1698" s="244"/>
      <c r="C1698" s="245"/>
      <c r="D1698" s="235" t="s">
        <v>198</v>
      </c>
      <c r="E1698" s="245"/>
      <c r="F1698" s="247" t="s">
        <v>2227</v>
      </c>
      <c r="G1698" s="245"/>
      <c r="H1698" s="248">
        <v>1.155</v>
      </c>
      <c r="I1698" s="249"/>
      <c r="J1698" s="245"/>
      <c r="K1698" s="245"/>
      <c r="L1698" s="250"/>
      <c r="M1698" s="251"/>
      <c r="N1698" s="252"/>
      <c r="O1698" s="252"/>
      <c r="P1698" s="252"/>
      <c r="Q1698" s="252"/>
      <c r="R1698" s="252"/>
      <c r="S1698" s="252"/>
      <c r="T1698" s="253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54" t="s">
        <v>198</v>
      </c>
      <c r="AU1698" s="254" t="s">
        <v>82</v>
      </c>
      <c r="AV1698" s="14" t="s">
        <v>82</v>
      </c>
      <c r="AW1698" s="14" t="s">
        <v>4</v>
      </c>
      <c r="AX1698" s="14" t="s">
        <v>80</v>
      </c>
      <c r="AY1698" s="254" t="s">
        <v>188</v>
      </c>
    </row>
    <row r="1699" s="2" customFormat="1" ht="16.5" customHeight="1">
      <c r="A1699" s="40"/>
      <c r="B1699" s="41"/>
      <c r="C1699" s="215" t="s">
        <v>2228</v>
      </c>
      <c r="D1699" s="215" t="s">
        <v>190</v>
      </c>
      <c r="E1699" s="216" t="s">
        <v>2229</v>
      </c>
      <c r="F1699" s="217" t="s">
        <v>2230</v>
      </c>
      <c r="G1699" s="218" t="s">
        <v>501</v>
      </c>
      <c r="H1699" s="219">
        <v>33.530000000000001</v>
      </c>
      <c r="I1699" s="220"/>
      <c r="J1699" s="221">
        <f>ROUND(I1699*H1699,2)</f>
        <v>0</v>
      </c>
      <c r="K1699" s="217" t="s">
        <v>194</v>
      </c>
      <c r="L1699" s="46"/>
      <c r="M1699" s="222" t="s">
        <v>19</v>
      </c>
      <c r="N1699" s="223" t="s">
        <v>44</v>
      </c>
      <c r="O1699" s="86"/>
      <c r="P1699" s="224">
        <f>O1699*H1699</f>
        <v>0</v>
      </c>
      <c r="Q1699" s="224">
        <v>0.00050000000000000001</v>
      </c>
      <c r="R1699" s="224">
        <f>Q1699*H1699</f>
        <v>0.016765000000000002</v>
      </c>
      <c r="S1699" s="224">
        <v>0</v>
      </c>
      <c r="T1699" s="225">
        <f>S1699*H1699</f>
        <v>0</v>
      </c>
      <c r="U1699" s="40"/>
      <c r="V1699" s="40"/>
      <c r="W1699" s="40"/>
      <c r="X1699" s="40"/>
      <c r="Y1699" s="40"/>
      <c r="Z1699" s="40"/>
      <c r="AA1699" s="40"/>
      <c r="AB1699" s="40"/>
      <c r="AC1699" s="40"/>
      <c r="AD1699" s="40"/>
      <c r="AE1699" s="40"/>
      <c r="AR1699" s="226" t="s">
        <v>342</v>
      </c>
      <c r="AT1699" s="226" t="s">
        <v>190</v>
      </c>
      <c r="AU1699" s="226" t="s">
        <v>82</v>
      </c>
      <c r="AY1699" s="19" t="s">
        <v>188</v>
      </c>
      <c r="BE1699" s="227">
        <f>IF(N1699="základní",J1699,0)</f>
        <v>0</v>
      </c>
      <c r="BF1699" s="227">
        <f>IF(N1699="snížená",J1699,0)</f>
        <v>0</v>
      </c>
      <c r="BG1699" s="227">
        <f>IF(N1699="zákl. přenesená",J1699,0)</f>
        <v>0</v>
      </c>
      <c r="BH1699" s="227">
        <f>IF(N1699="sníž. přenesená",J1699,0)</f>
        <v>0</v>
      </c>
      <c r="BI1699" s="227">
        <f>IF(N1699="nulová",J1699,0)</f>
        <v>0</v>
      </c>
      <c r="BJ1699" s="19" t="s">
        <v>80</v>
      </c>
      <c r="BK1699" s="227">
        <f>ROUND(I1699*H1699,2)</f>
        <v>0</v>
      </c>
      <c r="BL1699" s="19" t="s">
        <v>342</v>
      </c>
      <c r="BM1699" s="226" t="s">
        <v>2231</v>
      </c>
    </row>
    <row r="1700" s="2" customFormat="1">
      <c r="A1700" s="40"/>
      <c r="B1700" s="41"/>
      <c r="C1700" s="42"/>
      <c r="D1700" s="228" t="s">
        <v>196</v>
      </c>
      <c r="E1700" s="42"/>
      <c r="F1700" s="229" t="s">
        <v>2232</v>
      </c>
      <c r="G1700" s="42"/>
      <c r="H1700" s="42"/>
      <c r="I1700" s="230"/>
      <c r="J1700" s="42"/>
      <c r="K1700" s="42"/>
      <c r="L1700" s="46"/>
      <c r="M1700" s="231"/>
      <c r="N1700" s="232"/>
      <c r="O1700" s="86"/>
      <c r="P1700" s="86"/>
      <c r="Q1700" s="86"/>
      <c r="R1700" s="86"/>
      <c r="S1700" s="86"/>
      <c r="T1700" s="87"/>
      <c r="U1700" s="40"/>
      <c r="V1700" s="40"/>
      <c r="W1700" s="40"/>
      <c r="X1700" s="40"/>
      <c r="Y1700" s="40"/>
      <c r="Z1700" s="40"/>
      <c r="AA1700" s="40"/>
      <c r="AB1700" s="40"/>
      <c r="AC1700" s="40"/>
      <c r="AD1700" s="40"/>
      <c r="AE1700" s="40"/>
      <c r="AT1700" s="19" t="s">
        <v>196</v>
      </c>
      <c r="AU1700" s="19" t="s">
        <v>82</v>
      </c>
    </row>
    <row r="1701" s="13" customFormat="1">
      <c r="A1701" s="13"/>
      <c r="B1701" s="233"/>
      <c r="C1701" s="234"/>
      <c r="D1701" s="235" t="s">
        <v>198</v>
      </c>
      <c r="E1701" s="236" t="s">
        <v>19</v>
      </c>
      <c r="F1701" s="237" t="s">
        <v>1519</v>
      </c>
      <c r="G1701" s="234"/>
      <c r="H1701" s="236" t="s">
        <v>19</v>
      </c>
      <c r="I1701" s="238"/>
      <c r="J1701" s="234"/>
      <c r="K1701" s="234"/>
      <c r="L1701" s="239"/>
      <c r="M1701" s="240"/>
      <c r="N1701" s="241"/>
      <c r="O1701" s="241"/>
      <c r="P1701" s="241"/>
      <c r="Q1701" s="241"/>
      <c r="R1701" s="241"/>
      <c r="S1701" s="241"/>
      <c r="T1701" s="242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T1701" s="243" t="s">
        <v>198</v>
      </c>
      <c r="AU1701" s="243" t="s">
        <v>82</v>
      </c>
      <c r="AV1701" s="13" t="s">
        <v>80</v>
      </c>
      <c r="AW1701" s="13" t="s">
        <v>35</v>
      </c>
      <c r="AX1701" s="13" t="s">
        <v>73</v>
      </c>
      <c r="AY1701" s="243" t="s">
        <v>188</v>
      </c>
    </row>
    <row r="1702" s="13" customFormat="1">
      <c r="A1702" s="13"/>
      <c r="B1702" s="233"/>
      <c r="C1702" s="234"/>
      <c r="D1702" s="235" t="s">
        <v>198</v>
      </c>
      <c r="E1702" s="236" t="s">
        <v>19</v>
      </c>
      <c r="F1702" s="237" t="s">
        <v>1651</v>
      </c>
      <c r="G1702" s="234"/>
      <c r="H1702" s="236" t="s">
        <v>19</v>
      </c>
      <c r="I1702" s="238"/>
      <c r="J1702" s="234"/>
      <c r="K1702" s="234"/>
      <c r="L1702" s="239"/>
      <c r="M1702" s="240"/>
      <c r="N1702" s="241"/>
      <c r="O1702" s="241"/>
      <c r="P1702" s="241"/>
      <c r="Q1702" s="241"/>
      <c r="R1702" s="241"/>
      <c r="S1702" s="241"/>
      <c r="T1702" s="242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43" t="s">
        <v>198</v>
      </c>
      <c r="AU1702" s="243" t="s">
        <v>82</v>
      </c>
      <c r="AV1702" s="13" t="s">
        <v>80</v>
      </c>
      <c r="AW1702" s="13" t="s">
        <v>35</v>
      </c>
      <c r="AX1702" s="13" t="s">
        <v>73</v>
      </c>
      <c r="AY1702" s="243" t="s">
        <v>188</v>
      </c>
    </row>
    <row r="1703" s="14" customFormat="1">
      <c r="A1703" s="14"/>
      <c r="B1703" s="244"/>
      <c r="C1703" s="245"/>
      <c r="D1703" s="235" t="s">
        <v>198</v>
      </c>
      <c r="E1703" s="246" t="s">
        <v>19</v>
      </c>
      <c r="F1703" s="247" t="s">
        <v>2233</v>
      </c>
      <c r="G1703" s="245"/>
      <c r="H1703" s="248">
        <v>9.0600000000000005</v>
      </c>
      <c r="I1703" s="249"/>
      <c r="J1703" s="245"/>
      <c r="K1703" s="245"/>
      <c r="L1703" s="250"/>
      <c r="M1703" s="251"/>
      <c r="N1703" s="252"/>
      <c r="O1703" s="252"/>
      <c r="P1703" s="252"/>
      <c r="Q1703" s="252"/>
      <c r="R1703" s="252"/>
      <c r="S1703" s="252"/>
      <c r="T1703" s="253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T1703" s="254" t="s">
        <v>198</v>
      </c>
      <c r="AU1703" s="254" t="s">
        <v>82</v>
      </c>
      <c r="AV1703" s="14" t="s">
        <v>82</v>
      </c>
      <c r="AW1703" s="14" t="s">
        <v>35</v>
      </c>
      <c r="AX1703" s="14" t="s">
        <v>73</v>
      </c>
      <c r="AY1703" s="254" t="s">
        <v>188</v>
      </c>
    </row>
    <row r="1704" s="14" customFormat="1">
      <c r="A1704" s="14"/>
      <c r="B1704" s="244"/>
      <c r="C1704" s="245"/>
      <c r="D1704" s="235" t="s">
        <v>198</v>
      </c>
      <c r="E1704" s="246" t="s">
        <v>19</v>
      </c>
      <c r="F1704" s="247" t="s">
        <v>2180</v>
      </c>
      <c r="G1704" s="245"/>
      <c r="H1704" s="248">
        <v>-1.8</v>
      </c>
      <c r="I1704" s="249"/>
      <c r="J1704" s="245"/>
      <c r="K1704" s="245"/>
      <c r="L1704" s="250"/>
      <c r="M1704" s="251"/>
      <c r="N1704" s="252"/>
      <c r="O1704" s="252"/>
      <c r="P1704" s="252"/>
      <c r="Q1704" s="252"/>
      <c r="R1704" s="252"/>
      <c r="S1704" s="252"/>
      <c r="T1704" s="253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T1704" s="254" t="s">
        <v>198</v>
      </c>
      <c r="AU1704" s="254" t="s">
        <v>82</v>
      </c>
      <c r="AV1704" s="14" t="s">
        <v>82</v>
      </c>
      <c r="AW1704" s="14" t="s">
        <v>35</v>
      </c>
      <c r="AX1704" s="14" t="s">
        <v>73</v>
      </c>
      <c r="AY1704" s="254" t="s">
        <v>188</v>
      </c>
    </row>
    <row r="1705" s="13" customFormat="1">
      <c r="A1705" s="13"/>
      <c r="B1705" s="233"/>
      <c r="C1705" s="234"/>
      <c r="D1705" s="235" t="s">
        <v>198</v>
      </c>
      <c r="E1705" s="236" t="s">
        <v>19</v>
      </c>
      <c r="F1705" s="237" t="s">
        <v>1653</v>
      </c>
      <c r="G1705" s="234"/>
      <c r="H1705" s="236" t="s">
        <v>19</v>
      </c>
      <c r="I1705" s="238"/>
      <c r="J1705" s="234"/>
      <c r="K1705" s="234"/>
      <c r="L1705" s="239"/>
      <c r="M1705" s="240"/>
      <c r="N1705" s="241"/>
      <c r="O1705" s="241"/>
      <c r="P1705" s="241"/>
      <c r="Q1705" s="241"/>
      <c r="R1705" s="241"/>
      <c r="S1705" s="241"/>
      <c r="T1705" s="242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243" t="s">
        <v>198</v>
      </c>
      <c r="AU1705" s="243" t="s">
        <v>82</v>
      </c>
      <c r="AV1705" s="13" t="s">
        <v>80</v>
      </c>
      <c r="AW1705" s="13" t="s">
        <v>35</v>
      </c>
      <c r="AX1705" s="13" t="s">
        <v>73</v>
      </c>
      <c r="AY1705" s="243" t="s">
        <v>188</v>
      </c>
    </row>
    <row r="1706" s="14" customFormat="1">
      <c r="A1706" s="14"/>
      <c r="B1706" s="244"/>
      <c r="C1706" s="245"/>
      <c r="D1706" s="235" t="s">
        <v>198</v>
      </c>
      <c r="E1706" s="246" t="s">
        <v>19</v>
      </c>
      <c r="F1706" s="247" t="s">
        <v>2234</v>
      </c>
      <c r="G1706" s="245"/>
      <c r="H1706" s="248">
        <v>9</v>
      </c>
      <c r="I1706" s="249"/>
      <c r="J1706" s="245"/>
      <c r="K1706" s="245"/>
      <c r="L1706" s="250"/>
      <c r="M1706" s="251"/>
      <c r="N1706" s="252"/>
      <c r="O1706" s="252"/>
      <c r="P1706" s="252"/>
      <c r="Q1706" s="252"/>
      <c r="R1706" s="252"/>
      <c r="S1706" s="252"/>
      <c r="T1706" s="253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54" t="s">
        <v>198</v>
      </c>
      <c r="AU1706" s="254" t="s">
        <v>82</v>
      </c>
      <c r="AV1706" s="14" t="s">
        <v>82</v>
      </c>
      <c r="AW1706" s="14" t="s">
        <v>35</v>
      </c>
      <c r="AX1706" s="14" t="s">
        <v>73</v>
      </c>
      <c r="AY1706" s="254" t="s">
        <v>188</v>
      </c>
    </row>
    <row r="1707" s="14" customFormat="1">
      <c r="A1707" s="14"/>
      <c r="B1707" s="244"/>
      <c r="C1707" s="245"/>
      <c r="D1707" s="235" t="s">
        <v>198</v>
      </c>
      <c r="E1707" s="246" t="s">
        <v>19</v>
      </c>
      <c r="F1707" s="247" t="s">
        <v>2186</v>
      </c>
      <c r="G1707" s="245"/>
      <c r="H1707" s="248">
        <v>-0.90000000000000002</v>
      </c>
      <c r="I1707" s="249"/>
      <c r="J1707" s="245"/>
      <c r="K1707" s="245"/>
      <c r="L1707" s="250"/>
      <c r="M1707" s="251"/>
      <c r="N1707" s="252"/>
      <c r="O1707" s="252"/>
      <c r="P1707" s="252"/>
      <c r="Q1707" s="252"/>
      <c r="R1707" s="252"/>
      <c r="S1707" s="252"/>
      <c r="T1707" s="253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T1707" s="254" t="s">
        <v>198</v>
      </c>
      <c r="AU1707" s="254" t="s">
        <v>82</v>
      </c>
      <c r="AV1707" s="14" t="s">
        <v>82</v>
      </c>
      <c r="AW1707" s="14" t="s">
        <v>35</v>
      </c>
      <c r="AX1707" s="14" t="s">
        <v>73</v>
      </c>
      <c r="AY1707" s="254" t="s">
        <v>188</v>
      </c>
    </row>
    <row r="1708" s="13" customFormat="1">
      <c r="A1708" s="13"/>
      <c r="B1708" s="233"/>
      <c r="C1708" s="234"/>
      <c r="D1708" s="235" t="s">
        <v>198</v>
      </c>
      <c r="E1708" s="236" t="s">
        <v>19</v>
      </c>
      <c r="F1708" s="237" t="s">
        <v>1821</v>
      </c>
      <c r="G1708" s="234"/>
      <c r="H1708" s="236" t="s">
        <v>19</v>
      </c>
      <c r="I1708" s="238"/>
      <c r="J1708" s="234"/>
      <c r="K1708" s="234"/>
      <c r="L1708" s="239"/>
      <c r="M1708" s="240"/>
      <c r="N1708" s="241"/>
      <c r="O1708" s="241"/>
      <c r="P1708" s="241"/>
      <c r="Q1708" s="241"/>
      <c r="R1708" s="241"/>
      <c r="S1708" s="241"/>
      <c r="T1708" s="242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T1708" s="243" t="s">
        <v>198</v>
      </c>
      <c r="AU1708" s="243" t="s">
        <v>82</v>
      </c>
      <c r="AV1708" s="13" t="s">
        <v>80</v>
      </c>
      <c r="AW1708" s="13" t="s">
        <v>35</v>
      </c>
      <c r="AX1708" s="13" t="s">
        <v>73</v>
      </c>
      <c r="AY1708" s="243" t="s">
        <v>188</v>
      </c>
    </row>
    <row r="1709" s="14" customFormat="1">
      <c r="A1709" s="14"/>
      <c r="B1709" s="244"/>
      <c r="C1709" s="245"/>
      <c r="D1709" s="235" t="s">
        <v>198</v>
      </c>
      <c r="E1709" s="246" t="s">
        <v>19</v>
      </c>
      <c r="F1709" s="247" t="s">
        <v>2235</v>
      </c>
      <c r="G1709" s="245"/>
      <c r="H1709" s="248">
        <v>6</v>
      </c>
      <c r="I1709" s="249"/>
      <c r="J1709" s="245"/>
      <c r="K1709" s="245"/>
      <c r="L1709" s="250"/>
      <c r="M1709" s="251"/>
      <c r="N1709" s="252"/>
      <c r="O1709" s="252"/>
      <c r="P1709" s="252"/>
      <c r="Q1709" s="252"/>
      <c r="R1709" s="252"/>
      <c r="S1709" s="252"/>
      <c r="T1709" s="253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T1709" s="254" t="s">
        <v>198</v>
      </c>
      <c r="AU1709" s="254" t="s">
        <v>82</v>
      </c>
      <c r="AV1709" s="14" t="s">
        <v>82</v>
      </c>
      <c r="AW1709" s="14" t="s">
        <v>35</v>
      </c>
      <c r="AX1709" s="14" t="s">
        <v>73</v>
      </c>
      <c r="AY1709" s="254" t="s">
        <v>188</v>
      </c>
    </row>
    <row r="1710" s="14" customFormat="1">
      <c r="A1710" s="14"/>
      <c r="B1710" s="244"/>
      <c r="C1710" s="245"/>
      <c r="D1710" s="235" t="s">
        <v>198</v>
      </c>
      <c r="E1710" s="246" t="s">
        <v>19</v>
      </c>
      <c r="F1710" s="247" t="s">
        <v>2186</v>
      </c>
      <c r="G1710" s="245"/>
      <c r="H1710" s="248">
        <v>-0.90000000000000002</v>
      </c>
      <c r="I1710" s="249"/>
      <c r="J1710" s="245"/>
      <c r="K1710" s="245"/>
      <c r="L1710" s="250"/>
      <c r="M1710" s="251"/>
      <c r="N1710" s="252"/>
      <c r="O1710" s="252"/>
      <c r="P1710" s="252"/>
      <c r="Q1710" s="252"/>
      <c r="R1710" s="252"/>
      <c r="S1710" s="252"/>
      <c r="T1710" s="253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T1710" s="254" t="s">
        <v>198</v>
      </c>
      <c r="AU1710" s="254" t="s">
        <v>82</v>
      </c>
      <c r="AV1710" s="14" t="s">
        <v>82</v>
      </c>
      <c r="AW1710" s="14" t="s">
        <v>35</v>
      </c>
      <c r="AX1710" s="14" t="s">
        <v>73</v>
      </c>
      <c r="AY1710" s="254" t="s">
        <v>188</v>
      </c>
    </row>
    <row r="1711" s="13" customFormat="1">
      <c r="A1711" s="13"/>
      <c r="B1711" s="233"/>
      <c r="C1711" s="234"/>
      <c r="D1711" s="235" t="s">
        <v>198</v>
      </c>
      <c r="E1711" s="236" t="s">
        <v>19</v>
      </c>
      <c r="F1711" s="237" t="s">
        <v>1625</v>
      </c>
      <c r="G1711" s="234"/>
      <c r="H1711" s="236" t="s">
        <v>19</v>
      </c>
      <c r="I1711" s="238"/>
      <c r="J1711" s="234"/>
      <c r="K1711" s="234"/>
      <c r="L1711" s="239"/>
      <c r="M1711" s="240"/>
      <c r="N1711" s="241"/>
      <c r="O1711" s="241"/>
      <c r="P1711" s="241"/>
      <c r="Q1711" s="241"/>
      <c r="R1711" s="241"/>
      <c r="S1711" s="241"/>
      <c r="T1711" s="242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43" t="s">
        <v>198</v>
      </c>
      <c r="AU1711" s="243" t="s">
        <v>82</v>
      </c>
      <c r="AV1711" s="13" t="s">
        <v>80</v>
      </c>
      <c r="AW1711" s="13" t="s">
        <v>35</v>
      </c>
      <c r="AX1711" s="13" t="s">
        <v>73</v>
      </c>
      <c r="AY1711" s="243" t="s">
        <v>188</v>
      </c>
    </row>
    <row r="1712" s="14" customFormat="1">
      <c r="A1712" s="14"/>
      <c r="B1712" s="244"/>
      <c r="C1712" s="245"/>
      <c r="D1712" s="235" t="s">
        <v>198</v>
      </c>
      <c r="E1712" s="246" t="s">
        <v>19</v>
      </c>
      <c r="F1712" s="247" t="s">
        <v>2236</v>
      </c>
      <c r="G1712" s="245"/>
      <c r="H1712" s="248">
        <v>6.75</v>
      </c>
      <c r="I1712" s="249"/>
      <c r="J1712" s="245"/>
      <c r="K1712" s="245"/>
      <c r="L1712" s="250"/>
      <c r="M1712" s="251"/>
      <c r="N1712" s="252"/>
      <c r="O1712" s="252"/>
      <c r="P1712" s="252"/>
      <c r="Q1712" s="252"/>
      <c r="R1712" s="252"/>
      <c r="S1712" s="252"/>
      <c r="T1712" s="253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T1712" s="254" t="s">
        <v>198</v>
      </c>
      <c r="AU1712" s="254" t="s">
        <v>82</v>
      </c>
      <c r="AV1712" s="14" t="s">
        <v>82</v>
      </c>
      <c r="AW1712" s="14" t="s">
        <v>35</v>
      </c>
      <c r="AX1712" s="14" t="s">
        <v>73</v>
      </c>
      <c r="AY1712" s="254" t="s">
        <v>188</v>
      </c>
    </row>
    <row r="1713" s="14" customFormat="1">
      <c r="A1713" s="14"/>
      <c r="B1713" s="244"/>
      <c r="C1713" s="245"/>
      <c r="D1713" s="235" t="s">
        <v>198</v>
      </c>
      <c r="E1713" s="246" t="s">
        <v>19</v>
      </c>
      <c r="F1713" s="247" t="s">
        <v>2180</v>
      </c>
      <c r="G1713" s="245"/>
      <c r="H1713" s="248">
        <v>-1.8</v>
      </c>
      <c r="I1713" s="249"/>
      <c r="J1713" s="245"/>
      <c r="K1713" s="245"/>
      <c r="L1713" s="250"/>
      <c r="M1713" s="251"/>
      <c r="N1713" s="252"/>
      <c r="O1713" s="252"/>
      <c r="P1713" s="252"/>
      <c r="Q1713" s="252"/>
      <c r="R1713" s="252"/>
      <c r="S1713" s="252"/>
      <c r="T1713" s="253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T1713" s="254" t="s">
        <v>198</v>
      </c>
      <c r="AU1713" s="254" t="s">
        <v>82</v>
      </c>
      <c r="AV1713" s="14" t="s">
        <v>82</v>
      </c>
      <c r="AW1713" s="14" t="s">
        <v>35</v>
      </c>
      <c r="AX1713" s="14" t="s">
        <v>73</v>
      </c>
      <c r="AY1713" s="254" t="s">
        <v>188</v>
      </c>
    </row>
    <row r="1714" s="13" customFormat="1">
      <c r="A1714" s="13"/>
      <c r="B1714" s="233"/>
      <c r="C1714" s="234"/>
      <c r="D1714" s="235" t="s">
        <v>198</v>
      </c>
      <c r="E1714" s="236" t="s">
        <v>19</v>
      </c>
      <c r="F1714" s="237" t="s">
        <v>1627</v>
      </c>
      <c r="G1714" s="234"/>
      <c r="H1714" s="236" t="s">
        <v>19</v>
      </c>
      <c r="I1714" s="238"/>
      <c r="J1714" s="234"/>
      <c r="K1714" s="234"/>
      <c r="L1714" s="239"/>
      <c r="M1714" s="240"/>
      <c r="N1714" s="241"/>
      <c r="O1714" s="241"/>
      <c r="P1714" s="241"/>
      <c r="Q1714" s="241"/>
      <c r="R1714" s="241"/>
      <c r="S1714" s="241"/>
      <c r="T1714" s="242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43" t="s">
        <v>198</v>
      </c>
      <c r="AU1714" s="243" t="s">
        <v>82</v>
      </c>
      <c r="AV1714" s="13" t="s">
        <v>80</v>
      </c>
      <c r="AW1714" s="13" t="s">
        <v>35</v>
      </c>
      <c r="AX1714" s="13" t="s">
        <v>73</v>
      </c>
      <c r="AY1714" s="243" t="s">
        <v>188</v>
      </c>
    </row>
    <row r="1715" s="14" customFormat="1">
      <c r="A1715" s="14"/>
      <c r="B1715" s="244"/>
      <c r="C1715" s="245"/>
      <c r="D1715" s="235" t="s">
        <v>198</v>
      </c>
      <c r="E1715" s="246" t="s">
        <v>19</v>
      </c>
      <c r="F1715" s="247" t="s">
        <v>2237</v>
      </c>
      <c r="G1715" s="245"/>
      <c r="H1715" s="248">
        <v>9.0199999999999996</v>
      </c>
      <c r="I1715" s="249"/>
      <c r="J1715" s="245"/>
      <c r="K1715" s="245"/>
      <c r="L1715" s="250"/>
      <c r="M1715" s="251"/>
      <c r="N1715" s="252"/>
      <c r="O1715" s="252"/>
      <c r="P1715" s="252"/>
      <c r="Q1715" s="252"/>
      <c r="R1715" s="252"/>
      <c r="S1715" s="252"/>
      <c r="T1715" s="253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T1715" s="254" t="s">
        <v>198</v>
      </c>
      <c r="AU1715" s="254" t="s">
        <v>82</v>
      </c>
      <c r="AV1715" s="14" t="s">
        <v>82</v>
      </c>
      <c r="AW1715" s="14" t="s">
        <v>35</v>
      </c>
      <c r="AX1715" s="14" t="s">
        <v>73</v>
      </c>
      <c r="AY1715" s="254" t="s">
        <v>188</v>
      </c>
    </row>
    <row r="1716" s="14" customFormat="1">
      <c r="A1716" s="14"/>
      <c r="B1716" s="244"/>
      <c r="C1716" s="245"/>
      <c r="D1716" s="235" t="s">
        <v>198</v>
      </c>
      <c r="E1716" s="246" t="s">
        <v>19</v>
      </c>
      <c r="F1716" s="247" t="s">
        <v>2186</v>
      </c>
      <c r="G1716" s="245"/>
      <c r="H1716" s="248">
        <v>-0.90000000000000002</v>
      </c>
      <c r="I1716" s="249"/>
      <c r="J1716" s="245"/>
      <c r="K1716" s="245"/>
      <c r="L1716" s="250"/>
      <c r="M1716" s="251"/>
      <c r="N1716" s="252"/>
      <c r="O1716" s="252"/>
      <c r="P1716" s="252"/>
      <c r="Q1716" s="252"/>
      <c r="R1716" s="252"/>
      <c r="S1716" s="252"/>
      <c r="T1716" s="253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54" t="s">
        <v>198</v>
      </c>
      <c r="AU1716" s="254" t="s">
        <v>82</v>
      </c>
      <c r="AV1716" s="14" t="s">
        <v>82</v>
      </c>
      <c r="AW1716" s="14" t="s">
        <v>35</v>
      </c>
      <c r="AX1716" s="14" t="s">
        <v>73</v>
      </c>
      <c r="AY1716" s="254" t="s">
        <v>188</v>
      </c>
    </row>
    <row r="1717" s="15" customFormat="1">
      <c r="A1717" s="15"/>
      <c r="B1717" s="255"/>
      <c r="C1717" s="256"/>
      <c r="D1717" s="235" t="s">
        <v>198</v>
      </c>
      <c r="E1717" s="257" t="s">
        <v>19</v>
      </c>
      <c r="F1717" s="258" t="s">
        <v>229</v>
      </c>
      <c r="G1717" s="256"/>
      <c r="H1717" s="259">
        <v>33.530000000000001</v>
      </c>
      <c r="I1717" s="260"/>
      <c r="J1717" s="256"/>
      <c r="K1717" s="256"/>
      <c r="L1717" s="261"/>
      <c r="M1717" s="262"/>
      <c r="N1717" s="263"/>
      <c r="O1717" s="263"/>
      <c r="P1717" s="263"/>
      <c r="Q1717" s="263"/>
      <c r="R1717" s="263"/>
      <c r="S1717" s="263"/>
      <c r="T1717" s="264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T1717" s="265" t="s">
        <v>198</v>
      </c>
      <c r="AU1717" s="265" t="s">
        <v>82</v>
      </c>
      <c r="AV1717" s="15" t="s">
        <v>135</v>
      </c>
      <c r="AW1717" s="15" t="s">
        <v>35</v>
      </c>
      <c r="AX1717" s="15" t="s">
        <v>80</v>
      </c>
      <c r="AY1717" s="265" t="s">
        <v>188</v>
      </c>
    </row>
    <row r="1718" s="2" customFormat="1" ht="24.15" customHeight="1">
      <c r="A1718" s="40"/>
      <c r="B1718" s="41"/>
      <c r="C1718" s="215" t="s">
        <v>2238</v>
      </c>
      <c r="D1718" s="215" t="s">
        <v>190</v>
      </c>
      <c r="E1718" s="216" t="s">
        <v>2239</v>
      </c>
      <c r="F1718" s="217" t="s">
        <v>2240</v>
      </c>
      <c r="G1718" s="218" t="s">
        <v>460</v>
      </c>
      <c r="H1718" s="266"/>
      <c r="I1718" s="220"/>
      <c r="J1718" s="221">
        <f>ROUND(I1718*H1718,2)</f>
        <v>0</v>
      </c>
      <c r="K1718" s="217" t="s">
        <v>194</v>
      </c>
      <c r="L1718" s="46"/>
      <c r="M1718" s="222" t="s">
        <v>19</v>
      </c>
      <c r="N1718" s="223" t="s">
        <v>44</v>
      </c>
      <c r="O1718" s="86"/>
      <c r="P1718" s="224">
        <f>O1718*H1718</f>
        <v>0</v>
      </c>
      <c r="Q1718" s="224">
        <v>0</v>
      </c>
      <c r="R1718" s="224">
        <f>Q1718*H1718</f>
        <v>0</v>
      </c>
      <c r="S1718" s="224">
        <v>0</v>
      </c>
      <c r="T1718" s="225">
        <f>S1718*H1718</f>
        <v>0</v>
      </c>
      <c r="U1718" s="40"/>
      <c r="V1718" s="40"/>
      <c r="W1718" s="40"/>
      <c r="X1718" s="40"/>
      <c r="Y1718" s="40"/>
      <c r="Z1718" s="40"/>
      <c r="AA1718" s="40"/>
      <c r="AB1718" s="40"/>
      <c r="AC1718" s="40"/>
      <c r="AD1718" s="40"/>
      <c r="AE1718" s="40"/>
      <c r="AR1718" s="226" t="s">
        <v>342</v>
      </c>
      <c r="AT1718" s="226" t="s">
        <v>190</v>
      </c>
      <c r="AU1718" s="226" t="s">
        <v>82</v>
      </c>
      <c r="AY1718" s="19" t="s">
        <v>188</v>
      </c>
      <c r="BE1718" s="227">
        <f>IF(N1718="základní",J1718,0)</f>
        <v>0</v>
      </c>
      <c r="BF1718" s="227">
        <f>IF(N1718="snížená",J1718,0)</f>
        <v>0</v>
      </c>
      <c r="BG1718" s="227">
        <f>IF(N1718="zákl. přenesená",J1718,0)</f>
        <v>0</v>
      </c>
      <c r="BH1718" s="227">
        <f>IF(N1718="sníž. přenesená",J1718,0)</f>
        <v>0</v>
      </c>
      <c r="BI1718" s="227">
        <f>IF(N1718="nulová",J1718,0)</f>
        <v>0</v>
      </c>
      <c r="BJ1718" s="19" t="s">
        <v>80</v>
      </c>
      <c r="BK1718" s="227">
        <f>ROUND(I1718*H1718,2)</f>
        <v>0</v>
      </c>
      <c r="BL1718" s="19" t="s">
        <v>342</v>
      </c>
      <c r="BM1718" s="226" t="s">
        <v>2241</v>
      </c>
    </row>
    <row r="1719" s="2" customFormat="1">
      <c r="A1719" s="40"/>
      <c r="B1719" s="41"/>
      <c r="C1719" s="42"/>
      <c r="D1719" s="228" t="s">
        <v>196</v>
      </c>
      <c r="E1719" s="42"/>
      <c r="F1719" s="229" t="s">
        <v>2242</v>
      </c>
      <c r="G1719" s="42"/>
      <c r="H1719" s="42"/>
      <c r="I1719" s="230"/>
      <c r="J1719" s="42"/>
      <c r="K1719" s="42"/>
      <c r="L1719" s="46"/>
      <c r="M1719" s="231"/>
      <c r="N1719" s="232"/>
      <c r="O1719" s="86"/>
      <c r="P1719" s="86"/>
      <c r="Q1719" s="86"/>
      <c r="R1719" s="86"/>
      <c r="S1719" s="86"/>
      <c r="T1719" s="87"/>
      <c r="U1719" s="40"/>
      <c r="V1719" s="40"/>
      <c r="W1719" s="40"/>
      <c r="X1719" s="40"/>
      <c r="Y1719" s="40"/>
      <c r="Z1719" s="40"/>
      <c r="AA1719" s="40"/>
      <c r="AB1719" s="40"/>
      <c r="AC1719" s="40"/>
      <c r="AD1719" s="40"/>
      <c r="AE1719" s="40"/>
      <c r="AT1719" s="19" t="s">
        <v>196</v>
      </c>
      <c r="AU1719" s="19" t="s">
        <v>82</v>
      </c>
    </row>
    <row r="1720" s="12" customFormat="1" ht="22.8" customHeight="1">
      <c r="A1720" s="12"/>
      <c r="B1720" s="199"/>
      <c r="C1720" s="200"/>
      <c r="D1720" s="201" t="s">
        <v>72</v>
      </c>
      <c r="E1720" s="213" t="s">
        <v>1485</v>
      </c>
      <c r="F1720" s="213" t="s">
        <v>1486</v>
      </c>
      <c r="G1720" s="200"/>
      <c r="H1720" s="200"/>
      <c r="I1720" s="203"/>
      <c r="J1720" s="214">
        <f>BK1720</f>
        <v>0</v>
      </c>
      <c r="K1720" s="200"/>
      <c r="L1720" s="205"/>
      <c r="M1720" s="206"/>
      <c r="N1720" s="207"/>
      <c r="O1720" s="207"/>
      <c r="P1720" s="208">
        <f>SUM(P1721:P1841)</f>
        <v>0</v>
      </c>
      <c r="Q1720" s="207"/>
      <c r="R1720" s="208">
        <f>SUM(R1721:R1841)</f>
        <v>0.26271830000000002</v>
      </c>
      <c r="S1720" s="207"/>
      <c r="T1720" s="209">
        <f>SUM(T1721:T1841)</f>
        <v>0</v>
      </c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R1720" s="210" t="s">
        <v>82</v>
      </c>
      <c r="AT1720" s="211" t="s">
        <v>72</v>
      </c>
      <c r="AU1720" s="211" t="s">
        <v>80</v>
      </c>
      <c r="AY1720" s="210" t="s">
        <v>188</v>
      </c>
      <c r="BK1720" s="212">
        <f>SUM(BK1721:BK1841)</f>
        <v>0</v>
      </c>
    </row>
    <row r="1721" s="2" customFormat="1" ht="24.15" customHeight="1">
      <c r="A1721" s="40"/>
      <c r="B1721" s="41"/>
      <c r="C1721" s="215" t="s">
        <v>2243</v>
      </c>
      <c r="D1721" s="215" t="s">
        <v>190</v>
      </c>
      <c r="E1721" s="216" t="s">
        <v>1488</v>
      </c>
      <c r="F1721" s="217" t="s">
        <v>1489</v>
      </c>
      <c r="G1721" s="218" t="s">
        <v>243</v>
      </c>
      <c r="H1721" s="219">
        <v>954.33600000000001</v>
      </c>
      <c r="I1721" s="220"/>
      <c r="J1721" s="221">
        <f>ROUND(I1721*H1721,2)</f>
        <v>0</v>
      </c>
      <c r="K1721" s="217" t="s">
        <v>194</v>
      </c>
      <c r="L1721" s="46"/>
      <c r="M1721" s="222" t="s">
        <v>19</v>
      </c>
      <c r="N1721" s="223" t="s">
        <v>44</v>
      </c>
      <c r="O1721" s="86"/>
      <c r="P1721" s="224">
        <f>O1721*H1721</f>
        <v>0</v>
      </c>
      <c r="Q1721" s="224">
        <v>0.00025999999999999998</v>
      </c>
      <c r="R1721" s="224">
        <f>Q1721*H1721</f>
        <v>0.24812735999999999</v>
      </c>
      <c r="S1721" s="224">
        <v>0</v>
      </c>
      <c r="T1721" s="225">
        <f>S1721*H1721</f>
        <v>0</v>
      </c>
      <c r="U1721" s="40"/>
      <c r="V1721" s="40"/>
      <c r="W1721" s="40"/>
      <c r="X1721" s="40"/>
      <c r="Y1721" s="40"/>
      <c r="Z1721" s="40"/>
      <c r="AA1721" s="40"/>
      <c r="AB1721" s="40"/>
      <c r="AC1721" s="40"/>
      <c r="AD1721" s="40"/>
      <c r="AE1721" s="40"/>
      <c r="AR1721" s="226" t="s">
        <v>342</v>
      </c>
      <c r="AT1721" s="226" t="s">
        <v>190</v>
      </c>
      <c r="AU1721" s="226" t="s">
        <v>82</v>
      </c>
      <c r="AY1721" s="19" t="s">
        <v>188</v>
      </c>
      <c r="BE1721" s="227">
        <f>IF(N1721="základní",J1721,0)</f>
        <v>0</v>
      </c>
      <c r="BF1721" s="227">
        <f>IF(N1721="snížená",J1721,0)</f>
        <v>0</v>
      </c>
      <c r="BG1721" s="227">
        <f>IF(N1721="zákl. přenesená",J1721,0)</f>
        <v>0</v>
      </c>
      <c r="BH1721" s="227">
        <f>IF(N1721="sníž. přenesená",J1721,0)</f>
        <v>0</v>
      </c>
      <c r="BI1721" s="227">
        <f>IF(N1721="nulová",J1721,0)</f>
        <v>0</v>
      </c>
      <c r="BJ1721" s="19" t="s">
        <v>80</v>
      </c>
      <c r="BK1721" s="227">
        <f>ROUND(I1721*H1721,2)</f>
        <v>0</v>
      </c>
      <c r="BL1721" s="19" t="s">
        <v>342</v>
      </c>
      <c r="BM1721" s="226" t="s">
        <v>2244</v>
      </c>
    </row>
    <row r="1722" s="2" customFormat="1">
      <c r="A1722" s="40"/>
      <c r="B1722" s="41"/>
      <c r="C1722" s="42"/>
      <c r="D1722" s="228" t="s">
        <v>196</v>
      </c>
      <c r="E1722" s="42"/>
      <c r="F1722" s="229" t="s">
        <v>1491</v>
      </c>
      <c r="G1722" s="42"/>
      <c r="H1722" s="42"/>
      <c r="I1722" s="230"/>
      <c r="J1722" s="42"/>
      <c r="K1722" s="42"/>
      <c r="L1722" s="46"/>
      <c r="M1722" s="231"/>
      <c r="N1722" s="232"/>
      <c r="O1722" s="86"/>
      <c r="P1722" s="86"/>
      <c r="Q1722" s="86"/>
      <c r="R1722" s="86"/>
      <c r="S1722" s="86"/>
      <c r="T1722" s="87"/>
      <c r="U1722" s="40"/>
      <c r="V1722" s="40"/>
      <c r="W1722" s="40"/>
      <c r="X1722" s="40"/>
      <c r="Y1722" s="40"/>
      <c r="Z1722" s="40"/>
      <c r="AA1722" s="40"/>
      <c r="AB1722" s="40"/>
      <c r="AC1722" s="40"/>
      <c r="AD1722" s="40"/>
      <c r="AE1722" s="40"/>
      <c r="AT1722" s="19" t="s">
        <v>196</v>
      </c>
      <c r="AU1722" s="19" t="s">
        <v>82</v>
      </c>
    </row>
    <row r="1723" s="13" customFormat="1">
      <c r="A1723" s="13"/>
      <c r="B1723" s="233"/>
      <c r="C1723" s="234"/>
      <c r="D1723" s="235" t="s">
        <v>198</v>
      </c>
      <c r="E1723" s="236" t="s">
        <v>19</v>
      </c>
      <c r="F1723" s="237" t="s">
        <v>1519</v>
      </c>
      <c r="G1723" s="234"/>
      <c r="H1723" s="236" t="s">
        <v>19</v>
      </c>
      <c r="I1723" s="238"/>
      <c r="J1723" s="234"/>
      <c r="K1723" s="234"/>
      <c r="L1723" s="239"/>
      <c r="M1723" s="240"/>
      <c r="N1723" s="241"/>
      <c r="O1723" s="241"/>
      <c r="P1723" s="241"/>
      <c r="Q1723" s="241"/>
      <c r="R1723" s="241"/>
      <c r="S1723" s="241"/>
      <c r="T1723" s="242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T1723" s="243" t="s">
        <v>198</v>
      </c>
      <c r="AU1723" s="243" t="s">
        <v>82</v>
      </c>
      <c r="AV1723" s="13" t="s">
        <v>80</v>
      </c>
      <c r="AW1723" s="13" t="s">
        <v>35</v>
      </c>
      <c r="AX1723" s="13" t="s">
        <v>73</v>
      </c>
      <c r="AY1723" s="243" t="s">
        <v>188</v>
      </c>
    </row>
    <row r="1724" s="13" customFormat="1">
      <c r="A1724" s="13"/>
      <c r="B1724" s="233"/>
      <c r="C1724" s="234"/>
      <c r="D1724" s="235" t="s">
        <v>198</v>
      </c>
      <c r="E1724" s="236" t="s">
        <v>19</v>
      </c>
      <c r="F1724" s="237" t="s">
        <v>1646</v>
      </c>
      <c r="G1724" s="234"/>
      <c r="H1724" s="236" t="s">
        <v>19</v>
      </c>
      <c r="I1724" s="238"/>
      <c r="J1724" s="234"/>
      <c r="K1724" s="234"/>
      <c r="L1724" s="239"/>
      <c r="M1724" s="240"/>
      <c r="N1724" s="241"/>
      <c r="O1724" s="241"/>
      <c r="P1724" s="241"/>
      <c r="Q1724" s="241"/>
      <c r="R1724" s="241"/>
      <c r="S1724" s="241"/>
      <c r="T1724" s="242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243" t="s">
        <v>198</v>
      </c>
      <c r="AU1724" s="243" t="s">
        <v>82</v>
      </c>
      <c r="AV1724" s="13" t="s">
        <v>80</v>
      </c>
      <c r="AW1724" s="13" t="s">
        <v>35</v>
      </c>
      <c r="AX1724" s="13" t="s">
        <v>73</v>
      </c>
      <c r="AY1724" s="243" t="s">
        <v>188</v>
      </c>
    </row>
    <row r="1725" s="14" customFormat="1">
      <c r="A1725" s="14"/>
      <c r="B1725" s="244"/>
      <c r="C1725" s="245"/>
      <c r="D1725" s="235" t="s">
        <v>198</v>
      </c>
      <c r="E1725" s="246" t="s">
        <v>19</v>
      </c>
      <c r="F1725" s="247" t="s">
        <v>2245</v>
      </c>
      <c r="G1725" s="245"/>
      <c r="H1725" s="248">
        <v>229.726</v>
      </c>
      <c r="I1725" s="249"/>
      <c r="J1725" s="245"/>
      <c r="K1725" s="245"/>
      <c r="L1725" s="250"/>
      <c r="M1725" s="251"/>
      <c r="N1725" s="252"/>
      <c r="O1725" s="252"/>
      <c r="P1725" s="252"/>
      <c r="Q1725" s="252"/>
      <c r="R1725" s="252"/>
      <c r="S1725" s="252"/>
      <c r="T1725" s="253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T1725" s="254" t="s">
        <v>198</v>
      </c>
      <c r="AU1725" s="254" t="s">
        <v>82</v>
      </c>
      <c r="AV1725" s="14" t="s">
        <v>82</v>
      </c>
      <c r="AW1725" s="14" t="s">
        <v>35</v>
      </c>
      <c r="AX1725" s="14" t="s">
        <v>73</v>
      </c>
      <c r="AY1725" s="254" t="s">
        <v>188</v>
      </c>
    </row>
    <row r="1726" s="14" customFormat="1">
      <c r="A1726" s="14"/>
      <c r="B1726" s="244"/>
      <c r="C1726" s="245"/>
      <c r="D1726" s="235" t="s">
        <v>198</v>
      </c>
      <c r="E1726" s="246" t="s">
        <v>19</v>
      </c>
      <c r="F1726" s="247" t="s">
        <v>2246</v>
      </c>
      <c r="G1726" s="245"/>
      <c r="H1726" s="248">
        <v>-27.899999999999999</v>
      </c>
      <c r="I1726" s="249"/>
      <c r="J1726" s="245"/>
      <c r="K1726" s="245"/>
      <c r="L1726" s="250"/>
      <c r="M1726" s="251"/>
      <c r="N1726" s="252"/>
      <c r="O1726" s="252"/>
      <c r="P1726" s="252"/>
      <c r="Q1726" s="252"/>
      <c r="R1726" s="252"/>
      <c r="S1726" s="252"/>
      <c r="T1726" s="253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T1726" s="254" t="s">
        <v>198</v>
      </c>
      <c r="AU1726" s="254" t="s">
        <v>82</v>
      </c>
      <c r="AV1726" s="14" t="s">
        <v>82</v>
      </c>
      <c r="AW1726" s="14" t="s">
        <v>35</v>
      </c>
      <c r="AX1726" s="14" t="s">
        <v>73</v>
      </c>
      <c r="AY1726" s="254" t="s">
        <v>188</v>
      </c>
    </row>
    <row r="1727" s="14" customFormat="1">
      <c r="A1727" s="14"/>
      <c r="B1727" s="244"/>
      <c r="C1727" s="245"/>
      <c r="D1727" s="235" t="s">
        <v>198</v>
      </c>
      <c r="E1727" s="246" t="s">
        <v>19</v>
      </c>
      <c r="F1727" s="247" t="s">
        <v>2247</v>
      </c>
      <c r="G1727" s="245"/>
      <c r="H1727" s="248">
        <v>-45</v>
      </c>
      <c r="I1727" s="249"/>
      <c r="J1727" s="245"/>
      <c r="K1727" s="245"/>
      <c r="L1727" s="250"/>
      <c r="M1727" s="251"/>
      <c r="N1727" s="252"/>
      <c r="O1727" s="252"/>
      <c r="P1727" s="252"/>
      <c r="Q1727" s="252"/>
      <c r="R1727" s="252"/>
      <c r="S1727" s="252"/>
      <c r="T1727" s="253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54" t="s">
        <v>198</v>
      </c>
      <c r="AU1727" s="254" t="s">
        <v>82</v>
      </c>
      <c r="AV1727" s="14" t="s">
        <v>82</v>
      </c>
      <c r="AW1727" s="14" t="s">
        <v>35</v>
      </c>
      <c r="AX1727" s="14" t="s">
        <v>73</v>
      </c>
      <c r="AY1727" s="254" t="s">
        <v>188</v>
      </c>
    </row>
    <row r="1728" s="14" customFormat="1">
      <c r="A1728" s="14"/>
      <c r="B1728" s="244"/>
      <c r="C1728" s="245"/>
      <c r="D1728" s="235" t="s">
        <v>198</v>
      </c>
      <c r="E1728" s="246" t="s">
        <v>19</v>
      </c>
      <c r="F1728" s="247" t="s">
        <v>2248</v>
      </c>
      <c r="G1728" s="245"/>
      <c r="H1728" s="248">
        <v>-5.4000000000000004</v>
      </c>
      <c r="I1728" s="249"/>
      <c r="J1728" s="245"/>
      <c r="K1728" s="245"/>
      <c r="L1728" s="250"/>
      <c r="M1728" s="251"/>
      <c r="N1728" s="252"/>
      <c r="O1728" s="252"/>
      <c r="P1728" s="252"/>
      <c r="Q1728" s="252"/>
      <c r="R1728" s="252"/>
      <c r="S1728" s="252"/>
      <c r="T1728" s="253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54" t="s">
        <v>198</v>
      </c>
      <c r="AU1728" s="254" t="s">
        <v>82</v>
      </c>
      <c r="AV1728" s="14" t="s">
        <v>82</v>
      </c>
      <c r="AW1728" s="14" t="s">
        <v>35</v>
      </c>
      <c r="AX1728" s="14" t="s">
        <v>73</v>
      </c>
      <c r="AY1728" s="254" t="s">
        <v>188</v>
      </c>
    </row>
    <row r="1729" s="14" customFormat="1">
      <c r="A1729" s="14"/>
      <c r="B1729" s="244"/>
      <c r="C1729" s="245"/>
      <c r="D1729" s="235" t="s">
        <v>198</v>
      </c>
      <c r="E1729" s="246" t="s">
        <v>19</v>
      </c>
      <c r="F1729" s="247" t="s">
        <v>2249</v>
      </c>
      <c r="G1729" s="245"/>
      <c r="H1729" s="248">
        <v>-5.4539999999999997</v>
      </c>
      <c r="I1729" s="249"/>
      <c r="J1729" s="245"/>
      <c r="K1729" s="245"/>
      <c r="L1729" s="250"/>
      <c r="M1729" s="251"/>
      <c r="N1729" s="252"/>
      <c r="O1729" s="252"/>
      <c r="P1729" s="252"/>
      <c r="Q1729" s="252"/>
      <c r="R1729" s="252"/>
      <c r="S1729" s="252"/>
      <c r="T1729" s="253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T1729" s="254" t="s">
        <v>198</v>
      </c>
      <c r="AU1729" s="254" t="s">
        <v>82</v>
      </c>
      <c r="AV1729" s="14" t="s">
        <v>82</v>
      </c>
      <c r="AW1729" s="14" t="s">
        <v>35</v>
      </c>
      <c r="AX1729" s="14" t="s">
        <v>73</v>
      </c>
      <c r="AY1729" s="254" t="s">
        <v>188</v>
      </c>
    </row>
    <row r="1730" s="13" customFormat="1">
      <c r="A1730" s="13"/>
      <c r="B1730" s="233"/>
      <c r="C1730" s="234"/>
      <c r="D1730" s="235" t="s">
        <v>198</v>
      </c>
      <c r="E1730" s="236" t="s">
        <v>19</v>
      </c>
      <c r="F1730" s="237" t="s">
        <v>1651</v>
      </c>
      <c r="G1730" s="234"/>
      <c r="H1730" s="236" t="s">
        <v>19</v>
      </c>
      <c r="I1730" s="238"/>
      <c r="J1730" s="234"/>
      <c r="K1730" s="234"/>
      <c r="L1730" s="239"/>
      <c r="M1730" s="240"/>
      <c r="N1730" s="241"/>
      <c r="O1730" s="241"/>
      <c r="P1730" s="241"/>
      <c r="Q1730" s="241"/>
      <c r="R1730" s="241"/>
      <c r="S1730" s="241"/>
      <c r="T1730" s="242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T1730" s="243" t="s">
        <v>198</v>
      </c>
      <c r="AU1730" s="243" t="s">
        <v>82</v>
      </c>
      <c r="AV1730" s="13" t="s">
        <v>80</v>
      </c>
      <c r="AW1730" s="13" t="s">
        <v>35</v>
      </c>
      <c r="AX1730" s="13" t="s">
        <v>73</v>
      </c>
      <c r="AY1730" s="243" t="s">
        <v>188</v>
      </c>
    </row>
    <row r="1731" s="14" customFormat="1">
      <c r="A1731" s="14"/>
      <c r="B1731" s="244"/>
      <c r="C1731" s="245"/>
      <c r="D1731" s="235" t="s">
        <v>198</v>
      </c>
      <c r="E1731" s="246" t="s">
        <v>19</v>
      </c>
      <c r="F1731" s="247" t="s">
        <v>2250</v>
      </c>
      <c r="G1731" s="245"/>
      <c r="H1731" s="248">
        <v>11.778000000000001</v>
      </c>
      <c r="I1731" s="249"/>
      <c r="J1731" s="245"/>
      <c r="K1731" s="245"/>
      <c r="L1731" s="250"/>
      <c r="M1731" s="251"/>
      <c r="N1731" s="252"/>
      <c r="O1731" s="252"/>
      <c r="P1731" s="252"/>
      <c r="Q1731" s="252"/>
      <c r="R1731" s="252"/>
      <c r="S1731" s="252"/>
      <c r="T1731" s="253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54" t="s">
        <v>198</v>
      </c>
      <c r="AU1731" s="254" t="s">
        <v>82</v>
      </c>
      <c r="AV1731" s="14" t="s">
        <v>82</v>
      </c>
      <c r="AW1731" s="14" t="s">
        <v>35</v>
      </c>
      <c r="AX1731" s="14" t="s">
        <v>73</v>
      </c>
      <c r="AY1731" s="254" t="s">
        <v>188</v>
      </c>
    </row>
    <row r="1732" s="14" customFormat="1">
      <c r="A1732" s="14"/>
      <c r="B1732" s="244"/>
      <c r="C1732" s="245"/>
      <c r="D1732" s="235" t="s">
        <v>198</v>
      </c>
      <c r="E1732" s="246" t="s">
        <v>19</v>
      </c>
      <c r="F1732" s="247" t="s">
        <v>2251</v>
      </c>
      <c r="G1732" s="245"/>
      <c r="H1732" s="248">
        <v>-0.39600000000000002</v>
      </c>
      <c r="I1732" s="249"/>
      <c r="J1732" s="245"/>
      <c r="K1732" s="245"/>
      <c r="L1732" s="250"/>
      <c r="M1732" s="251"/>
      <c r="N1732" s="252"/>
      <c r="O1732" s="252"/>
      <c r="P1732" s="252"/>
      <c r="Q1732" s="252"/>
      <c r="R1732" s="252"/>
      <c r="S1732" s="252"/>
      <c r="T1732" s="253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54" t="s">
        <v>198</v>
      </c>
      <c r="AU1732" s="254" t="s">
        <v>82</v>
      </c>
      <c r="AV1732" s="14" t="s">
        <v>82</v>
      </c>
      <c r="AW1732" s="14" t="s">
        <v>35</v>
      </c>
      <c r="AX1732" s="14" t="s">
        <v>73</v>
      </c>
      <c r="AY1732" s="254" t="s">
        <v>188</v>
      </c>
    </row>
    <row r="1733" s="14" customFormat="1">
      <c r="A1733" s="14"/>
      <c r="B1733" s="244"/>
      <c r="C1733" s="245"/>
      <c r="D1733" s="235" t="s">
        <v>198</v>
      </c>
      <c r="E1733" s="246" t="s">
        <v>19</v>
      </c>
      <c r="F1733" s="247" t="s">
        <v>2252</v>
      </c>
      <c r="G1733" s="245"/>
      <c r="H1733" s="248">
        <v>4.7000000000000002</v>
      </c>
      <c r="I1733" s="249"/>
      <c r="J1733" s="245"/>
      <c r="K1733" s="245"/>
      <c r="L1733" s="250"/>
      <c r="M1733" s="251"/>
      <c r="N1733" s="252"/>
      <c r="O1733" s="252"/>
      <c r="P1733" s="252"/>
      <c r="Q1733" s="252"/>
      <c r="R1733" s="252"/>
      <c r="S1733" s="252"/>
      <c r="T1733" s="253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T1733" s="254" t="s">
        <v>198</v>
      </c>
      <c r="AU1733" s="254" t="s">
        <v>82</v>
      </c>
      <c r="AV1733" s="14" t="s">
        <v>82</v>
      </c>
      <c r="AW1733" s="14" t="s">
        <v>35</v>
      </c>
      <c r="AX1733" s="14" t="s">
        <v>73</v>
      </c>
      <c r="AY1733" s="254" t="s">
        <v>188</v>
      </c>
    </row>
    <row r="1734" s="13" customFormat="1">
      <c r="A1734" s="13"/>
      <c r="B1734" s="233"/>
      <c r="C1734" s="234"/>
      <c r="D1734" s="235" t="s">
        <v>198</v>
      </c>
      <c r="E1734" s="236" t="s">
        <v>19</v>
      </c>
      <c r="F1734" s="237" t="s">
        <v>1653</v>
      </c>
      <c r="G1734" s="234"/>
      <c r="H1734" s="236" t="s">
        <v>19</v>
      </c>
      <c r="I1734" s="238"/>
      <c r="J1734" s="234"/>
      <c r="K1734" s="234"/>
      <c r="L1734" s="239"/>
      <c r="M1734" s="240"/>
      <c r="N1734" s="241"/>
      <c r="O1734" s="241"/>
      <c r="P1734" s="241"/>
      <c r="Q1734" s="241"/>
      <c r="R1734" s="241"/>
      <c r="S1734" s="241"/>
      <c r="T1734" s="242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43" t="s">
        <v>198</v>
      </c>
      <c r="AU1734" s="243" t="s">
        <v>82</v>
      </c>
      <c r="AV1734" s="13" t="s">
        <v>80</v>
      </c>
      <c r="AW1734" s="13" t="s">
        <v>35</v>
      </c>
      <c r="AX1734" s="13" t="s">
        <v>73</v>
      </c>
      <c r="AY1734" s="243" t="s">
        <v>188</v>
      </c>
    </row>
    <row r="1735" s="14" customFormat="1">
      <c r="A1735" s="14"/>
      <c r="B1735" s="244"/>
      <c r="C1735" s="245"/>
      <c r="D1735" s="235" t="s">
        <v>198</v>
      </c>
      <c r="E1735" s="246" t="s">
        <v>19</v>
      </c>
      <c r="F1735" s="247" t="s">
        <v>2253</v>
      </c>
      <c r="G1735" s="245"/>
      <c r="H1735" s="248">
        <v>11.699999999999999</v>
      </c>
      <c r="I1735" s="249"/>
      <c r="J1735" s="245"/>
      <c r="K1735" s="245"/>
      <c r="L1735" s="250"/>
      <c r="M1735" s="251"/>
      <c r="N1735" s="252"/>
      <c r="O1735" s="252"/>
      <c r="P1735" s="252"/>
      <c r="Q1735" s="252"/>
      <c r="R1735" s="252"/>
      <c r="S1735" s="252"/>
      <c r="T1735" s="253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54" t="s">
        <v>198</v>
      </c>
      <c r="AU1735" s="254" t="s">
        <v>82</v>
      </c>
      <c r="AV1735" s="14" t="s">
        <v>82</v>
      </c>
      <c r="AW1735" s="14" t="s">
        <v>35</v>
      </c>
      <c r="AX1735" s="14" t="s">
        <v>73</v>
      </c>
      <c r="AY1735" s="254" t="s">
        <v>188</v>
      </c>
    </row>
    <row r="1736" s="14" customFormat="1">
      <c r="A1736" s="14"/>
      <c r="B1736" s="244"/>
      <c r="C1736" s="245"/>
      <c r="D1736" s="235" t="s">
        <v>198</v>
      </c>
      <c r="E1736" s="246" t="s">
        <v>19</v>
      </c>
      <c r="F1736" s="247" t="s">
        <v>2254</v>
      </c>
      <c r="G1736" s="245"/>
      <c r="H1736" s="248">
        <v>-0.19800000000000001</v>
      </c>
      <c r="I1736" s="249"/>
      <c r="J1736" s="245"/>
      <c r="K1736" s="245"/>
      <c r="L1736" s="250"/>
      <c r="M1736" s="251"/>
      <c r="N1736" s="252"/>
      <c r="O1736" s="252"/>
      <c r="P1736" s="252"/>
      <c r="Q1736" s="252"/>
      <c r="R1736" s="252"/>
      <c r="S1736" s="252"/>
      <c r="T1736" s="253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54" t="s">
        <v>198</v>
      </c>
      <c r="AU1736" s="254" t="s">
        <v>82</v>
      </c>
      <c r="AV1736" s="14" t="s">
        <v>82</v>
      </c>
      <c r="AW1736" s="14" t="s">
        <v>35</v>
      </c>
      <c r="AX1736" s="14" t="s">
        <v>73</v>
      </c>
      <c r="AY1736" s="254" t="s">
        <v>188</v>
      </c>
    </row>
    <row r="1737" s="14" customFormat="1">
      <c r="A1737" s="14"/>
      <c r="B1737" s="244"/>
      <c r="C1737" s="245"/>
      <c r="D1737" s="235" t="s">
        <v>198</v>
      </c>
      <c r="E1737" s="246" t="s">
        <v>19</v>
      </c>
      <c r="F1737" s="247" t="s">
        <v>2255</v>
      </c>
      <c r="G1737" s="245"/>
      <c r="H1737" s="248">
        <v>4.9000000000000004</v>
      </c>
      <c r="I1737" s="249"/>
      <c r="J1737" s="245"/>
      <c r="K1737" s="245"/>
      <c r="L1737" s="250"/>
      <c r="M1737" s="251"/>
      <c r="N1737" s="252"/>
      <c r="O1737" s="252"/>
      <c r="P1737" s="252"/>
      <c r="Q1737" s="252"/>
      <c r="R1737" s="252"/>
      <c r="S1737" s="252"/>
      <c r="T1737" s="253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T1737" s="254" t="s">
        <v>198</v>
      </c>
      <c r="AU1737" s="254" t="s">
        <v>82</v>
      </c>
      <c r="AV1737" s="14" t="s">
        <v>82</v>
      </c>
      <c r="AW1737" s="14" t="s">
        <v>35</v>
      </c>
      <c r="AX1737" s="14" t="s">
        <v>73</v>
      </c>
      <c r="AY1737" s="254" t="s">
        <v>188</v>
      </c>
    </row>
    <row r="1738" s="13" customFormat="1">
      <c r="A1738" s="13"/>
      <c r="B1738" s="233"/>
      <c r="C1738" s="234"/>
      <c r="D1738" s="235" t="s">
        <v>198</v>
      </c>
      <c r="E1738" s="236" t="s">
        <v>19</v>
      </c>
      <c r="F1738" s="237" t="s">
        <v>1821</v>
      </c>
      <c r="G1738" s="234"/>
      <c r="H1738" s="236" t="s">
        <v>19</v>
      </c>
      <c r="I1738" s="238"/>
      <c r="J1738" s="234"/>
      <c r="K1738" s="234"/>
      <c r="L1738" s="239"/>
      <c r="M1738" s="240"/>
      <c r="N1738" s="241"/>
      <c r="O1738" s="241"/>
      <c r="P1738" s="241"/>
      <c r="Q1738" s="241"/>
      <c r="R1738" s="241"/>
      <c r="S1738" s="241"/>
      <c r="T1738" s="242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T1738" s="243" t="s">
        <v>198</v>
      </c>
      <c r="AU1738" s="243" t="s">
        <v>82</v>
      </c>
      <c r="AV1738" s="13" t="s">
        <v>80</v>
      </c>
      <c r="AW1738" s="13" t="s">
        <v>35</v>
      </c>
      <c r="AX1738" s="13" t="s">
        <v>73</v>
      </c>
      <c r="AY1738" s="243" t="s">
        <v>188</v>
      </c>
    </row>
    <row r="1739" s="14" customFormat="1">
      <c r="A1739" s="14"/>
      <c r="B1739" s="244"/>
      <c r="C1739" s="245"/>
      <c r="D1739" s="235" t="s">
        <v>198</v>
      </c>
      <c r="E1739" s="246" t="s">
        <v>19</v>
      </c>
      <c r="F1739" s="247" t="s">
        <v>2256</v>
      </c>
      <c r="G1739" s="245"/>
      <c r="H1739" s="248">
        <v>6.6349999999999998</v>
      </c>
      <c r="I1739" s="249"/>
      <c r="J1739" s="245"/>
      <c r="K1739" s="245"/>
      <c r="L1739" s="250"/>
      <c r="M1739" s="251"/>
      <c r="N1739" s="252"/>
      <c r="O1739" s="252"/>
      <c r="P1739" s="252"/>
      <c r="Q1739" s="252"/>
      <c r="R1739" s="252"/>
      <c r="S1739" s="252"/>
      <c r="T1739" s="253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T1739" s="254" t="s">
        <v>198</v>
      </c>
      <c r="AU1739" s="254" t="s">
        <v>82</v>
      </c>
      <c r="AV1739" s="14" t="s">
        <v>82</v>
      </c>
      <c r="AW1739" s="14" t="s">
        <v>35</v>
      </c>
      <c r="AX1739" s="14" t="s">
        <v>73</v>
      </c>
      <c r="AY1739" s="254" t="s">
        <v>188</v>
      </c>
    </row>
    <row r="1740" s="14" customFormat="1">
      <c r="A1740" s="14"/>
      <c r="B1740" s="244"/>
      <c r="C1740" s="245"/>
      <c r="D1740" s="235" t="s">
        <v>198</v>
      </c>
      <c r="E1740" s="246" t="s">
        <v>19</v>
      </c>
      <c r="F1740" s="247" t="s">
        <v>2257</v>
      </c>
      <c r="G1740" s="245"/>
      <c r="H1740" s="248">
        <v>-0.46800000000000003</v>
      </c>
      <c r="I1740" s="249"/>
      <c r="J1740" s="245"/>
      <c r="K1740" s="245"/>
      <c r="L1740" s="250"/>
      <c r="M1740" s="251"/>
      <c r="N1740" s="252"/>
      <c r="O1740" s="252"/>
      <c r="P1740" s="252"/>
      <c r="Q1740" s="252"/>
      <c r="R1740" s="252"/>
      <c r="S1740" s="252"/>
      <c r="T1740" s="253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54" t="s">
        <v>198</v>
      </c>
      <c r="AU1740" s="254" t="s">
        <v>82</v>
      </c>
      <c r="AV1740" s="14" t="s">
        <v>82</v>
      </c>
      <c r="AW1740" s="14" t="s">
        <v>35</v>
      </c>
      <c r="AX1740" s="14" t="s">
        <v>73</v>
      </c>
      <c r="AY1740" s="254" t="s">
        <v>188</v>
      </c>
    </row>
    <row r="1741" s="14" customFormat="1">
      <c r="A1741" s="14"/>
      <c r="B1741" s="244"/>
      <c r="C1741" s="245"/>
      <c r="D1741" s="235" t="s">
        <v>198</v>
      </c>
      <c r="E1741" s="246" t="s">
        <v>19</v>
      </c>
      <c r="F1741" s="247" t="s">
        <v>2258</v>
      </c>
      <c r="G1741" s="245"/>
      <c r="H1741" s="248">
        <v>2.1000000000000001</v>
      </c>
      <c r="I1741" s="249"/>
      <c r="J1741" s="245"/>
      <c r="K1741" s="245"/>
      <c r="L1741" s="250"/>
      <c r="M1741" s="251"/>
      <c r="N1741" s="252"/>
      <c r="O1741" s="252"/>
      <c r="P1741" s="252"/>
      <c r="Q1741" s="252"/>
      <c r="R1741" s="252"/>
      <c r="S1741" s="252"/>
      <c r="T1741" s="253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54" t="s">
        <v>198</v>
      </c>
      <c r="AU1741" s="254" t="s">
        <v>82</v>
      </c>
      <c r="AV1741" s="14" t="s">
        <v>82</v>
      </c>
      <c r="AW1741" s="14" t="s">
        <v>35</v>
      </c>
      <c r="AX1741" s="14" t="s">
        <v>73</v>
      </c>
      <c r="AY1741" s="254" t="s">
        <v>188</v>
      </c>
    </row>
    <row r="1742" s="13" customFormat="1">
      <c r="A1742" s="13"/>
      <c r="B1742" s="233"/>
      <c r="C1742" s="234"/>
      <c r="D1742" s="235" t="s">
        <v>198</v>
      </c>
      <c r="E1742" s="236" t="s">
        <v>19</v>
      </c>
      <c r="F1742" s="237" t="s">
        <v>1625</v>
      </c>
      <c r="G1742" s="234"/>
      <c r="H1742" s="236" t="s">
        <v>19</v>
      </c>
      <c r="I1742" s="238"/>
      <c r="J1742" s="234"/>
      <c r="K1742" s="234"/>
      <c r="L1742" s="239"/>
      <c r="M1742" s="240"/>
      <c r="N1742" s="241"/>
      <c r="O1742" s="241"/>
      <c r="P1742" s="241"/>
      <c r="Q1742" s="241"/>
      <c r="R1742" s="241"/>
      <c r="S1742" s="241"/>
      <c r="T1742" s="242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43" t="s">
        <v>198</v>
      </c>
      <c r="AU1742" s="243" t="s">
        <v>82</v>
      </c>
      <c r="AV1742" s="13" t="s">
        <v>80</v>
      </c>
      <c r="AW1742" s="13" t="s">
        <v>35</v>
      </c>
      <c r="AX1742" s="13" t="s">
        <v>73</v>
      </c>
      <c r="AY1742" s="243" t="s">
        <v>188</v>
      </c>
    </row>
    <row r="1743" s="14" customFormat="1">
      <c r="A1743" s="14"/>
      <c r="B1743" s="244"/>
      <c r="C1743" s="245"/>
      <c r="D1743" s="235" t="s">
        <v>198</v>
      </c>
      <c r="E1743" s="246" t="s">
        <v>19</v>
      </c>
      <c r="F1743" s="247" t="s">
        <v>2259</v>
      </c>
      <c r="G1743" s="245"/>
      <c r="H1743" s="248">
        <v>8.8989999999999991</v>
      </c>
      <c r="I1743" s="249"/>
      <c r="J1743" s="245"/>
      <c r="K1743" s="245"/>
      <c r="L1743" s="250"/>
      <c r="M1743" s="251"/>
      <c r="N1743" s="252"/>
      <c r="O1743" s="252"/>
      <c r="P1743" s="252"/>
      <c r="Q1743" s="252"/>
      <c r="R1743" s="252"/>
      <c r="S1743" s="252"/>
      <c r="T1743" s="253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T1743" s="254" t="s">
        <v>198</v>
      </c>
      <c r="AU1743" s="254" t="s">
        <v>82</v>
      </c>
      <c r="AV1743" s="14" t="s">
        <v>82</v>
      </c>
      <c r="AW1743" s="14" t="s">
        <v>35</v>
      </c>
      <c r="AX1743" s="14" t="s">
        <v>73</v>
      </c>
      <c r="AY1743" s="254" t="s">
        <v>188</v>
      </c>
    </row>
    <row r="1744" s="14" customFormat="1">
      <c r="A1744" s="14"/>
      <c r="B1744" s="244"/>
      <c r="C1744" s="245"/>
      <c r="D1744" s="235" t="s">
        <v>198</v>
      </c>
      <c r="E1744" s="246" t="s">
        <v>19</v>
      </c>
      <c r="F1744" s="247" t="s">
        <v>2251</v>
      </c>
      <c r="G1744" s="245"/>
      <c r="H1744" s="248">
        <v>-0.39600000000000002</v>
      </c>
      <c r="I1744" s="249"/>
      <c r="J1744" s="245"/>
      <c r="K1744" s="245"/>
      <c r="L1744" s="250"/>
      <c r="M1744" s="251"/>
      <c r="N1744" s="252"/>
      <c r="O1744" s="252"/>
      <c r="P1744" s="252"/>
      <c r="Q1744" s="252"/>
      <c r="R1744" s="252"/>
      <c r="S1744" s="252"/>
      <c r="T1744" s="253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T1744" s="254" t="s">
        <v>198</v>
      </c>
      <c r="AU1744" s="254" t="s">
        <v>82</v>
      </c>
      <c r="AV1744" s="14" t="s">
        <v>82</v>
      </c>
      <c r="AW1744" s="14" t="s">
        <v>35</v>
      </c>
      <c r="AX1744" s="14" t="s">
        <v>73</v>
      </c>
      <c r="AY1744" s="254" t="s">
        <v>188</v>
      </c>
    </row>
    <row r="1745" s="14" customFormat="1">
      <c r="A1745" s="14"/>
      <c r="B1745" s="244"/>
      <c r="C1745" s="245"/>
      <c r="D1745" s="235" t="s">
        <v>198</v>
      </c>
      <c r="E1745" s="246" t="s">
        <v>19</v>
      </c>
      <c r="F1745" s="247" t="s">
        <v>2260</v>
      </c>
      <c r="G1745" s="245"/>
      <c r="H1745" s="248">
        <v>2.7999999999999998</v>
      </c>
      <c r="I1745" s="249"/>
      <c r="J1745" s="245"/>
      <c r="K1745" s="245"/>
      <c r="L1745" s="250"/>
      <c r="M1745" s="251"/>
      <c r="N1745" s="252"/>
      <c r="O1745" s="252"/>
      <c r="P1745" s="252"/>
      <c r="Q1745" s="252"/>
      <c r="R1745" s="252"/>
      <c r="S1745" s="252"/>
      <c r="T1745" s="253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T1745" s="254" t="s">
        <v>198</v>
      </c>
      <c r="AU1745" s="254" t="s">
        <v>82</v>
      </c>
      <c r="AV1745" s="14" t="s">
        <v>82</v>
      </c>
      <c r="AW1745" s="14" t="s">
        <v>35</v>
      </c>
      <c r="AX1745" s="14" t="s">
        <v>73</v>
      </c>
      <c r="AY1745" s="254" t="s">
        <v>188</v>
      </c>
    </row>
    <row r="1746" s="13" customFormat="1">
      <c r="A1746" s="13"/>
      <c r="B1746" s="233"/>
      <c r="C1746" s="234"/>
      <c r="D1746" s="235" t="s">
        <v>198</v>
      </c>
      <c r="E1746" s="236" t="s">
        <v>19</v>
      </c>
      <c r="F1746" s="237" t="s">
        <v>1627</v>
      </c>
      <c r="G1746" s="234"/>
      <c r="H1746" s="236" t="s">
        <v>19</v>
      </c>
      <c r="I1746" s="238"/>
      <c r="J1746" s="234"/>
      <c r="K1746" s="234"/>
      <c r="L1746" s="239"/>
      <c r="M1746" s="240"/>
      <c r="N1746" s="241"/>
      <c r="O1746" s="241"/>
      <c r="P1746" s="241"/>
      <c r="Q1746" s="241"/>
      <c r="R1746" s="241"/>
      <c r="S1746" s="241"/>
      <c r="T1746" s="242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243" t="s">
        <v>198</v>
      </c>
      <c r="AU1746" s="243" t="s">
        <v>82</v>
      </c>
      <c r="AV1746" s="13" t="s">
        <v>80</v>
      </c>
      <c r="AW1746" s="13" t="s">
        <v>35</v>
      </c>
      <c r="AX1746" s="13" t="s">
        <v>73</v>
      </c>
      <c r="AY1746" s="243" t="s">
        <v>188</v>
      </c>
    </row>
    <row r="1747" s="14" customFormat="1">
      <c r="A1747" s="14"/>
      <c r="B1747" s="244"/>
      <c r="C1747" s="245"/>
      <c r="D1747" s="235" t="s">
        <v>198</v>
      </c>
      <c r="E1747" s="246" t="s">
        <v>19</v>
      </c>
      <c r="F1747" s="247" t="s">
        <v>2261</v>
      </c>
      <c r="G1747" s="245"/>
      <c r="H1747" s="248">
        <v>11.154</v>
      </c>
      <c r="I1747" s="249"/>
      <c r="J1747" s="245"/>
      <c r="K1747" s="245"/>
      <c r="L1747" s="250"/>
      <c r="M1747" s="251"/>
      <c r="N1747" s="252"/>
      <c r="O1747" s="252"/>
      <c r="P1747" s="252"/>
      <c r="Q1747" s="252"/>
      <c r="R1747" s="252"/>
      <c r="S1747" s="252"/>
      <c r="T1747" s="253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54" t="s">
        <v>198</v>
      </c>
      <c r="AU1747" s="254" t="s">
        <v>82</v>
      </c>
      <c r="AV1747" s="14" t="s">
        <v>82</v>
      </c>
      <c r="AW1747" s="14" t="s">
        <v>35</v>
      </c>
      <c r="AX1747" s="14" t="s">
        <v>73</v>
      </c>
      <c r="AY1747" s="254" t="s">
        <v>188</v>
      </c>
    </row>
    <row r="1748" s="14" customFormat="1">
      <c r="A1748" s="14"/>
      <c r="B1748" s="244"/>
      <c r="C1748" s="245"/>
      <c r="D1748" s="235" t="s">
        <v>198</v>
      </c>
      <c r="E1748" s="246" t="s">
        <v>19</v>
      </c>
      <c r="F1748" s="247" t="s">
        <v>2254</v>
      </c>
      <c r="G1748" s="245"/>
      <c r="H1748" s="248">
        <v>-0.19800000000000001</v>
      </c>
      <c r="I1748" s="249"/>
      <c r="J1748" s="245"/>
      <c r="K1748" s="245"/>
      <c r="L1748" s="250"/>
      <c r="M1748" s="251"/>
      <c r="N1748" s="252"/>
      <c r="O1748" s="252"/>
      <c r="P1748" s="252"/>
      <c r="Q1748" s="252"/>
      <c r="R1748" s="252"/>
      <c r="S1748" s="252"/>
      <c r="T1748" s="253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54" t="s">
        <v>198</v>
      </c>
      <c r="AU1748" s="254" t="s">
        <v>82</v>
      </c>
      <c r="AV1748" s="14" t="s">
        <v>82</v>
      </c>
      <c r="AW1748" s="14" t="s">
        <v>35</v>
      </c>
      <c r="AX1748" s="14" t="s">
        <v>73</v>
      </c>
      <c r="AY1748" s="254" t="s">
        <v>188</v>
      </c>
    </row>
    <row r="1749" s="14" customFormat="1">
      <c r="A1749" s="14"/>
      <c r="B1749" s="244"/>
      <c r="C1749" s="245"/>
      <c r="D1749" s="235" t="s">
        <v>198</v>
      </c>
      <c r="E1749" s="246" t="s">
        <v>19</v>
      </c>
      <c r="F1749" s="247" t="s">
        <v>2252</v>
      </c>
      <c r="G1749" s="245"/>
      <c r="H1749" s="248">
        <v>4.7000000000000002</v>
      </c>
      <c r="I1749" s="249"/>
      <c r="J1749" s="245"/>
      <c r="K1749" s="245"/>
      <c r="L1749" s="250"/>
      <c r="M1749" s="251"/>
      <c r="N1749" s="252"/>
      <c r="O1749" s="252"/>
      <c r="P1749" s="252"/>
      <c r="Q1749" s="252"/>
      <c r="R1749" s="252"/>
      <c r="S1749" s="252"/>
      <c r="T1749" s="253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54" t="s">
        <v>198</v>
      </c>
      <c r="AU1749" s="254" t="s">
        <v>82</v>
      </c>
      <c r="AV1749" s="14" t="s">
        <v>82</v>
      </c>
      <c r="AW1749" s="14" t="s">
        <v>35</v>
      </c>
      <c r="AX1749" s="14" t="s">
        <v>73</v>
      </c>
      <c r="AY1749" s="254" t="s">
        <v>188</v>
      </c>
    </row>
    <row r="1750" s="13" customFormat="1">
      <c r="A1750" s="13"/>
      <c r="B1750" s="233"/>
      <c r="C1750" s="234"/>
      <c r="D1750" s="235" t="s">
        <v>198</v>
      </c>
      <c r="E1750" s="236" t="s">
        <v>19</v>
      </c>
      <c r="F1750" s="237" t="s">
        <v>1657</v>
      </c>
      <c r="G1750" s="234"/>
      <c r="H1750" s="236" t="s">
        <v>19</v>
      </c>
      <c r="I1750" s="238"/>
      <c r="J1750" s="234"/>
      <c r="K1750" s="234"/>
      <c r="L1750" s="239"/>
      <c r="M1750" s="240"/>
      <c r="N1750" s="241"/>
      <c r="O1750" s="241"/>
      <c r="P1750" s="241"/>
      <c r="Q1750" s="241"/>
      <c r="R1750" s="241"/>
      <c r="S1750" s="241"/>
      <c r="T1750" s="242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T1750" s="243" t="s">
        <v>198</v>
      </c>
      <c r="AU1750" s="243" t="s">
        <v>82</v>
      </c>
      <c r="AV1750" s="13" t="s">
        <v>80</v>
      </c>
      <c r="AW1750" s="13" t="s">
        <v>35</v>
      </c>
      <c r="AX1750" s="13" t="s">
        <v>73</v>
      </c>
      <c r="AY1750" s="243" t="s">
        <v>188</v>
      </c>
    </row>
    <row r="1751" s="14" customFormat="1">
      <c r="A1751" s="14"/>
      <c r="B1751" s="244"/>
      <c r="C1751" s="245"/>
      <c r="D1751" s="235" t="s">
        <v>198</v>
      </c>
      <c r="E1751" s="246" t="s">
        <v>19</v>
      </c>
      <c r="F1751" s="247" t="s">
        <v>2262</v>
      </c>
      <c r="G1751" s="245"/>
      <c r="H1751" s="248">
        <v>60.621000000000002</v>
      </c>
      <c r="I1751" s="249"/>
      <c r="J1751" s="245"/>
      <c r="K1751" s="245"/>
      <c r="L1751" s="250"/>
      <c r="M1751" s="251"/>
      <c r="N1751" s="252"/>
      <c r="O1751" s="252"/>
      <c r="P1751" s="252"/>
      <c r="Q1751" s="252"/>
      <c r="R1751" s="252"/>
      <c r="S1751" s="252"/>
      <c r="T1751" s="253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T1751" s="254" t="s">
        <v>198</v>
      </c>
      <c r="AU1751" s="254" t="s">
        <v>82</v>
      </c>
      <c r="AV1751" s="14" t="s">
        <v>82</v>
      </c>
      <c r="AW1751" s="14" t="s">
        <v>35</v>
      </c>
      <c r="AX1751" s="14" t="s">
        <v>73</v>
      </c>
      <c r="AY1751" s="254" t="s">
        <v>188</v>
      </c>
    </row>
    <row r="1752" s="14" customFormat="1">
      <c r="A1752" s="14"/>
      <c r="B1752" s="244"/>
      <c r="C1752" s="245"/>
      <c r="D1752" s="235" t="s">
        <v>198</v>
      </c>
      <c r="E1752" s="246" t="s">
        <v>19</v>
      </c>
      <c r="F1752" s="247" t="s">
        <v>1659</v>
      </c>
      <c r="G1752" s="245"/>
      <c r="H1752" s="248">
        <v>2.3999999999999999</v>
      </c>
      <c r="I1752" s="249"/>
      <c r="J1752" s="245"/>
      <c r="K1752" s="245"/>
      <c r="L1752" s="250"/>
      <c r="M1752" s="251"/>
      <c r="N1752" s="252"/>
      <c r="O1752" s="252"/>
      <c r="P1752" s="252"/>
      <c r="Q1752" s="252"/>
      <c r="R1752" s="252"/>
      <c r="S1752" s="252"/>
      <c r="T1752" s="253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54" t="s">
        <v>198</v>
      </c>
      <c r="AU1752" s="254" t="s">
        <v>82</v>
      </c>
      <c r="AV1752" s="14" t="s">
        <v>82</v>
      </c>
      <c r="AW1752" s="14" t="s">
        <v>35</v>
      </c>
      <c r="AX1752" s="14" t="s">
        <v>73</v>
      </c>
      <c r="AY1752" s="254" t="s">
        <v>188</v>
      </c>
    </row>
    <row r="1753" s="14" customFormat="1">
      <c r="A1753" s="14"/>
      <c r="B1753" s="244"/>
      <c r="C1753" s="245"/>
      <c r="D1753" s="235" t="s">
        <v>198</v>
      </c>
      <c r="E1753" s="246" t="s">
        <v>19</v>
      </c>
      <c r="F1753" s="247" t="s">
        <v>2263</v>
      </c>
      <c r="G1753" s="245"/>
      <c r="H1753" s="248">
        <v>-9.75</v>
      </c>
      <c r="I1753" s="249"/>
      <c r="J1753" s="245"/>
      <c r="K1753" s="245"/>
      <c r="L1753" s="250"/>
      <c r="M1753" s="251"/>
      <c r="N1753" s="252"/>
      <c r="O1753" s="252"/>
      <c r="P1753" s="252"/>
      <c r="Q1753" s="252"/>
      <c r="R1753" s="252"/>
      <c r="S1753" s="252"/>
      <c r="T1753" s="253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54" t="s">
        <v>198</v>
      </c>
      <c r="AU1753" s="254" t="s">
        <v>82</v>
      </c>
      <c r="AV1753" s="14" t="s">
        <v>82</v>
      </c>
      <c r="AW1753" s="14" t="s">
        <v>35</v>
      </c>
      <c r="AX1753" s="14" t="s">
        <v>73</v>
      </c>
      <c r="AY1753" s="254" t="s">
        <v>188</v>
      </c>
    </row>
    <row r="1754" s="13" customFormat="1">
      <c r="A1754" s="13"/>
      <c r="B1754" s="233"/>
      <c r="C1754" s="234"/>
      <c r="D1754" s="235" t="s">
        <v>198</v>
      </c>
      <c r="E1754" s="236" t="s">
        <v>19</v>
      </c>
      <c r="F1754" s="237" t="s">
        <v>1661</v>
      </c>
      <c r="G1754" s="234"/>
      <c r="H1754" s="236" t="s">
        <v>19</v>
      </c>
      <c r="I1754" s="238"/>
      <c r="J1754" s="234"/>
      <c r="K1754" s="234"/>
      <c r="L1754" s="239"/>
      <c r="M1754" s="240"/>
      <c r="N1754" s="241"/>
      <c r="O1754" s="241"/>
      <c r="P1754" s="241"/>
      <c r="Q1754" s="241"/>
      <c r="R1754" s="241"/>
      <c r="S1754" s="241"/>
      <c r="T1754" s="242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T1754" s="243" t="s">
        <v>198</v>
      </c>
      <c r="AU1754" s="243" t="s">
        <v>82</v>
      </c>
      <c r="AV1754" s="13" t="s">
        <v>80</v>
      </c>
      <c r="AW1754" s="13" t="s">
        <v>35</v>
      </c>
      <c r="AX1754" s="13" t="s">
        <v>73</v>
      </c>
      <c r="AY1754" s="243" t="s">
        <v>188</v>
      </c>
    </row>
    <row r="1755" s="14" customFormat="1">
      <c r="A1755" s="14"/>
      <c r="B1755" s="244"/>
      <c r="C1755" s="245"/>
      <c r="D1755" s="235" t="s">
        <v>198</v>
      </c>
      <c r="E1755" s="246" t="s">
        <v>19</v>
      </c>
      <c r="F1755" s="247" t="s">
        <v>2264</v>
      </c>
      <c r="G1755" s="245"/>
      <c r="H1755" s="248">
        <v>62.078000000000003</v>
      </c>
      <c r="I1755" s="249"/>
      <c r="J1755" s="245"/>
      <c r="K1755" s="245"/>
      <c r="L1755" s="250"/>
      <c r="M1755" s="251"/>
      <c r="N1755" s="252"/>
      <c r="O1755" s="252"/>
      <c r="P1755" s="252"/>
      <c r="Q1755" s="252"/>
      <c r="R1755" s="252"/>
      <c r="S1755" s="252"/>
      <c r="T1755" s="253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T1755" s="254" t="s">
        <v>198</v>
      </c>
      <c r="AU1755" s="254" t="s">
        <v>82</v>
      </c>
      <c r="AV1755" s="14" t="s">
        <v>82</v>
      </c>
      <c r="AW1755" s="14" t="s">
        <v>35</v>
      </c>
      <c r="AX1755" s="14" t="s">
        <v>73</v>
      </c>
      <c r="AY1755" s="254" t="s">
        <v>188</v>
      </c>
    </row>
    <row r="1756" s="14" customFormat="1">
      <c r="A1756" s="14"/>
      <c r="B1756" s="244"/>
      <c r="C1756" s="245"/>
      <c r="D1756" s="235" t="s">
        <v>198</v>
      </c>
      <c r="E1756" s="246" t="s">
        <v>19</v>
      </c>
      <c r="F1756" s="247" t="s">
        <v>1663</v>
      </c>
      <c r="G1756" s="245"/>
      <c r="H1756" s="248">
        <v>3.7799999999999998</v>
      </c>
      <c r="I1756" s="249"/>
      <c r="J1756" s="245"/>
      <c r="K1756" s="245"/>
      <c r="L1756" s="250"/>
      <c r="M1756" s="251"/>
      <c r="N1756" s="252"/>
      <c r="O1756" s="252"/>
      <c r="P1756" s="252"/>
      <c r="Q1756" s="252"/>
      <c r="R1756" s="252"/>
      <c r="S1756" s="252"/>
      <c r="T1756" s="253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54" t="s">
        <v>198</v>
      </c>
      <c r="AU1756" s="254" t="s">
        <v>82</v>
      </c>
      <c r="AV1756" s="14" t="s">
        <v>82</v>
      </c>
      <c r="AW1756" s="14" t="s">
        <v>35</v>
      </c>
      <c r="AX1756" s="14" t="s">
        <v>73</v>
      </c>
      <c r="AY1756" s="254" t="s">
        <v>188</v>
      </c>
    </row>
    <row r="1757" s="14" customFormat="1">
      <c r="A1757" s="14"/>
      <c r="B1757" s="244"/>
      <c r="C1757" s="245"/>
      <c r="D1757" s="235" t="s">
        <v>198</v>
      </c>
      <c r="E1757" s="246" t="s">
        <v>19</v>
      </c>
      <c r="F1757" s="247" t="s">
        <v>2265</v>
      </c>
      <c r="G1757" s="245"/>
      <c r="H1757" s="248">
        <v>-12.15</v>
      </c>
      <c r="I1757" s="249"/>
      <c r="J1757" s="245"/>
      <c r="K1757" s="245"/>
      <c r="L1757" s="250"/>
      <c r="M1757" s="251"/>
      <c r="N1757" s="252"/>
      <c r="O1757" s="252"/>
      <c r="P1757" s="252"/>
      <c r="Q1757" s="252"/>
      <c r="R1757" s="252"/>
      <c r="S1757" s="252"/>
      <c r="T1757" s="253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T1757" s="254" t="s">
        <v>198</v>
      </c>
      <c r="AU1757" s="254" t="s">
        <v>82</v>
      </c>
      <c r="AV1757" s="14" t="s">
        <v>82</v>
      </c>
      <c r="AW1757" s="14" t="s">
        <v>35</v>
      </c>
      <c r="AX1757" s="14" t="s">
        <v>73</v>
      </c>
      <c r="AY1757" s="254" t="s">
        <v>188</v>
      </c>
    </row>
    <row r="1758" s="14" customFormat="1">
      <c r="A1758" s="14"/>
      <c r="B1758" s="244"/>
      <c r="C1758" s="245"/>
      <c r="D1758" s="235" t="s">
        <v>198</v>
      </c>
      <c r="E1758" s="246" t="s">
        <v>19</v>
      </c>
      <c r="F1758" s="247" t="s">
        <v>2266</v>
      </c>
      <c r="G1758" s="245"/>
      <c r="H1758" s="248">
        <v>-1.6799999999999999</v>
      </c>
      <c r="I1758" s="249"/>
      <c r="J1758" s="245"/>
      <c r="K1758" s="245"/>
      <c r="L1758" s="250"/>
      <c r="M1758" s="251"/>
      <c r="N1758" s="252"/>
      <c r="O1758" s="252"/>
      <c r="P1758" s="252"/>
      <c r="Q1758" s="252"/>
      <c r="R1758" s="252"/>
      <c r="S1758" s="252"/>
      <c r="T1758" s="253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T1758" s="254" t="s">
        <v>198</v>
      </c>
      <c r="AU1758" s="254" t="s">
        <v>82</v>
      </c>
      <c r="AV1758" s="14" t="s">
        <v>82</v>
      </c>
      <c r="AW1758" s="14" t="s">
        <v>35</v>
      </c>
      <c r="AX1758" s="14" t="s">
        <v>73</v>
      </c>
      <c r="AY1758" s="254" t="s">
        <v>188</v>
      </c>
    </row>
    <row r="1759" s="13" customFormat="1">
      <c r="A1759" s="13"/>
      <c r="B1759" s="233"/>
      <c r="C1759" s="234"/>
      <c r="D1759" s="235" t="s">
        <v>198</v>
      </c>
      <c r="E1759" s="236" t="s">
        <v>19</v>
      </c>
      <c r="F1759" s="237" t="s">
        <v>1665</v>
      </c>
      <c r="G1759" s="234"/>
      <c r="H1759" s="236" t="s">
        <v>19</v>
      </c>
      <c r="I1759" s="238"/>
      <c r="J1759" s="234"/>
      <c r="K1759" s="234"/>
      <c r="L1759" s="239"/>
      <c r="M1759" s="240"/>
      <c r="N1759" s="241"/>
      <c r="O1759" s="241"/>
      <c r="P1759" s="241"/>
      <c r="Q1759" s="241"/>
      <c r="R1759" s="241"/>
      <c r="S1759" s="241"/>
      <c r="T1759" s="242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T1759" s="243" t="s">
        <v>198</v>
      </c>
      <c r="AU1759" s="243" t="s">
        <v>82</v>
      </c>
      <c r="AV1759" s="13" t="s">
        <v>80</v>
      </c>
      <c r="AW1759" s="13" t="s">
        <v>35</v>
      </c>
      <c r="AX1759" s="13" t="s">
        <v>73</v>
      </c>
      <c r="AY1759" s="243" t="s">
        <v>188</v>
      </c>
    </row>
    <row r="1760" s="14" customFormat="1">
      <c r="A1760" s="14"/>
      <c r="B1760" s="244"/>
      <c r="C1760" s="245"/>
      <c r="D1760" s="235" t="s">
        <v>198</v>
      </c>
      <c r="E1760" s="246" t="s">
        <v>19</v>
      </c>
      <c r="F1760" s="247" t="s">
        <v>2267</v>
      </c>
      <c r="G1760" s="245"/>
      <c r="H1760" s="248">
        <v>62.030999999999999</v>
      </c>
      <c r="I1760" s="249"/>
      <c r="J1760" s="245"/>
      <c r="K1760" s="245"/>
      <c r="L1760" s="250"/>
      <c r="M1760" s="251"/>
      <c r="N1760" s="252"/>
      <c r="O1760" s="252"/>
      <c r="P1760" s="252"/>
      <c r="Q1760" s="252"/>
      <c r="R1760" s="252"/>
      <c r="S1760" s="252"/>
      <c r="T1760" s="253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T1760" s="254" t="s">
        <v>198</v>
      </c>
      <c r="AU1760" s="254" t="s">
        <v>82</v>
      </c>
      <c r="AV1760" s="14" t="s">
        <v>82</v>
      </c>
      <c r="AW1760" s="14" t="s">
        <v>35</v>
      </c>
      <c r="AX1760" s="14" t="s">
        <v>73</v>
      </c>
      <c r="AY1760" s="254" t="s">
        <v>188</v>
      </c>
    </row>
    <row r="1761" s="14" customFormat="1">
      <c r="A1761" s="14"/>
      <c r="B1761" s="244"/>
      <c r="C1761" s="245"/>
      <c r="D1761" s="235" t="s">
        <v>198</v>
      </c>
      <c r="E1761" s="246" t="s">
        <v>19</v>
      </c>
      <c r="F1761" s="247" t="s">
        <v>1663</v>
      </c>
      <c r="G1761" s="245"/>
      <c r="H1761" s="248">
        <v>3.7799999999999998</v>
      </c>
      <c r="I1761" s="249"/>
      <c r="J1761" s="245"/>
      <c r="K1761" s="245"/>
      <c r="L1761" s="250"/>
      <c r="M1761" s="251"/>
      <c r="N1761" s="252"/>
      <c r="O1761" s="252"/>
      <c r="P1761" s="252"/>
      <c r="Q1761" s="252"/>
      <c r="R1761" s="252"/>
      <c r="S1761" s="252"/>
      <c r="T1761" s="253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T1761" s="254" t="s">
        <v>198</v>
      </c>
      <c r="AU1761" s="254" t="s">
        <v>82</v>
      </c>
      <c r="AV1761" s="14" t="s">
        <v>82</v>
      </c>
      <c r="AW1761" s="14" t="s">
        <v>35</v>
      </c>
      <c r="AX1761" s="14" t="s">
        <v>73</v>
      </c>
      <c r="AY1761" s="254" t="s">
        <v>188</v>
      </c>
    </row>
    <row r="1762" s="14" customFormat="1">
      <c r="A1762" s="14"/>
      <c r="B1762" s="244"/>
      <c r="C1762" s="245"/>
      <c r="D1762" s="235" t="s">
        <v>198</v>
      </c>
      <c r="E1762" s="246" t="s">
        <v>19</v>
      </c>
      <c r="F1762" s="247" t="s">
        <v>2265</v>
      </c>
      <c r="G1762" s="245"/>
      <c r="H1762" s="248">
        <v>-12.15</v>
      </c>
      <c r="I1762" s="249"/>
      <c r="J1762" s="245"/>
      <c r="K1762" s="245"/>
      <c r="L1762" s="250"/>
      <c r="M1762" s="251"/>
      <c r="N1762" s="252"/>
      <c r="O1762" s="252"/>
      <c r="P1762" s="252"/>
      <c r="Q1762" s="252"/>
      <c r="R1762" s="252"/>
      <c r="S1762" s="252"/>
      <c r="T1762" s="253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T1762" s="254" t="s">
        <v>198</v>
      </c>
      <c r="AU1762" s="254" t="s">
        <v>82</v>
      </c>
      <c r="AV1762" s="14" t="s">
        <v>82</v>
      </c>
      <c r="AW1762" s="14" t="s">
        <v>35</v>
      </c>
      <c r="AX1762" s="14" t="s">
        <v>73</v>
      </c>
      <c r="AY1762" s="254" t="s">
        <v>188</v>
      </c>
    </row>
    <row r="1763" s="14" customFormat="1">
      <c r="A1763" s="14"/>
      <c r="B1763" s="244"/>
      <c r="C1763" s="245"/>
      <c r="D1763" s="235" t="s">
        <v>198</v>
      </c>
      <c r="E1763" s="246" t="s">
        <v>19</v>
      </c>
      <c r="F1763" s="247" t="s">
        <v>2266</v>
      </c>
      <c r="G1763" s="245"/>
      <c r="H1763" s="248">
        <v>-1.6799999999999999</v>
      </c>
      <c r="I1763" s="249"/>
      <c r="J1763" s="245"/>
      <c r="K1763" s="245"/>
      <c r="L1763" s="250"/>
      <c r="M1763" s="251"/>
      <c r="N1763" s="252"/>
      <c r="O1763" s="252"/>
      <c r="P1763" s="252"/>
      <c r="Q1763" s="252"/>
      <c r="R1763" s="252"/>
      <c r="S1763" s="252"/>
      <c r="T1763" s="253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T1763" s="254" t="s">
        <v>198</v>
      </c>
      <c r="AU1763" s="254" t="s">
        <v>82</v>
      </c>
      <c r="AV1763" s="14" t="s">
        <v>82</v>
      </c>
      <c r="AW1763" s="14" t="s">
        <v>35</v>
      </c>
      <c r="AX1763" s="14" t="s">
        <v>73</v>
      </c>
      <c r="AY1763" s="254" t="s">
        <v>188</v>
      </c>
    </row>
    <row r="1764" s="13" customFormat="1">
      <c r="A1764" s="13"/>
      <c r="B1764" s="233"/>
      <c r="C1764" s="234"/>
      <c r="D1764" s="235" t="s">
        <v>198</v>
      </c>
      <c r="E1764" s="236" t="s">
        <v>19</v>
      </c>
      <c r="F1764" s="237" t="s">
        <v>1667</v>
      </c>
      <c r="G1764" s="234"/>
      <c r="H1764" s="236" t="s">
        <v>19</v>
      </c>
      <c r="I1764" s="238"/>
      <c r="J1764" s="234"/>
      <c r="K1764" s="234"/>
      <c r="L1764" s="239"/>
      <c r="M1764" s="240"/>
      <c r="N1764" s="241"/>
      <c r="O1764" s="241"/>
      <c r="P1764" s="241"/>
      <c r="Q1764" s="241"/>
      <c r="R1764" s="241"/>
      <c r="S1764" s="241"/>
      <c r="T1764" s="242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T1764" s="243" t="s">
        <v>198</v>
      </c>
      <c r="AU1764" s="243" t="s">
        <v>82</v>
      </c>
      <c r="AV1764" s="13" t="s">
        <v>80</v>
      </c>
      <c r="AW1764" s="13" t="s">
        <v>35</v>
      </c>
      <c r="AX1764" s="13" t="s">
        <v>73</v>
      </c>
      <c r="AY1764" s="243" t="s">
        <v>188</v>
      </c>
    </row>
    <row r="1765" s="14" customFormat="1">
      <c r="A1765" s="14"/>
      <c r="B1765" s="244"/>
      <c r="C1765" s="245"/>
      <c r="D1765" s="235" t="s">
        <v>198</v>
      </c>
      <c r="E1765" s="246" t="s">
        <v>19</v>
      </c>
      <c r="F1765" s="247" t="s">
        <v>2268</v>
      </c>
      <c r="G1765" s="245"/>
      <c r="H1765" s="248">
        <v>48.112000000000002</v>
      </c>
      <c r="I1765" s="249"/>
      <c r="J1765" s="245"/>
      <c r="K1765" s="245"/>
      <c r="L1765" s="250"/>
      <c r="M1765" s="251"/>
      <c r="N1765" s="252"/>
      <c r="O1765" s="252"/>
      <c r="P1765" s="252"/>
      <c r="Q1765" s="252"/>
      <c r="R1765" s="252"/>
      <c r="S1765" s="252"/>
      <c r="T1765" s="253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T1765" s="254" t="s">
        <v>198</v>
      </c>
      <c r="AU1765" s="254" t="s">
        <v>82</v>
      </c>
      <c r="AV1765" s="14" t="s">
        <v>82</v>
      </c>
      <c r="AW1765" s="14" t="s">
        <v>35</v>
      </c>
      <c r="AX1765" s="14" t="s">
        <v>73</v>
      </c>
      <c r="AY1765" s="254" t="s">
        <v>188</v>
      </c>
    </row>
    <row r="1766" s="14" customFormat="1">
      <c r="A1766" s="14"/>
      <c r="B1766" s="244"/>
      <c r="C1766" s="245"/>
      <c r="D1766" s="235" t="s">
        <v>198</v>
      </c>
      <c r="E1766" s="246" t="s">
        <v>19</v>
      </c>
      <c r="F1766" s="247" t="s">
        <v>1669</v>
      </c>
      <c r="G1766" s="245"/>
      <c r="H1766" s="248">
        <v>2.1000000000000001</v>
      </c>
      <c r="I1766" s="249"/>
      <c r="J1766" s="245"/>
      <c r="K1766" s="245"/>
      <c r="L1766" s="250"/>
      <c r="M1766" s="251"/>
      <c r="N1766" s="252"/>
      <c r="O1766" s="252"/>
      <c r="P1766" s="252"/>
      <c r="Q1766" s="252"/>
      <c r="R1766" s="252"/>
      <c r="S1766" s="252"/>
      <c r="T1766" s="253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T1766" s="254" t="s">
        <v>198</v>
      </c>
      <c r="AU1766" s="254" t="s">
        <v>82</v>
      </c>
      <c r="AV1766" s="14" t="s">
        <v>82</v>
      </c>
      <c r="AW1766" s="14" t="s">
        <v>35</v>
      </c>
      <c r="AX1766" s="14" t="s">
        <v>73</v>
      </c>
      <c r="AY1766" s="254" t="s">
        <v>188</v>
      </c>
    </row>
    <row r="1767" s="14" customFormat="1">
      <c r="A1767" s="14"/>
      <c r="B1767" s="244"/>
      <c r="C1767" s="245"/>
      <c r="D1767" s="235" t="s">
        <v>198</v>
      </c>
      <c r="E1767" s="246" t="s">
        <v>19</v>
      </c>
      <c r="F1767" s="247" t="s">
        <v>2269</v>
      </c>
      <c r="G1767" s="245"/>
      <c r="H1767" s="248">
        <v>-8.5679999999999996</v>
      </c>
      <c r="I1767" s="249"/>
      <c r="J1767" s="245"/>
      <c r="K1767" s="245"/>
      <c r="L1767" s="250"/>
      <c r="M1767" s="251"/>
      <c r="N1767" s="252"/>
      <c r="O1767" s="252"/>
      <c r="P1767" s="252"/>
      <c r="Q1767" s="252"/>
      <c r="R1767" s="252"/>
      <c r="S1767" s="252"/>
      <c r="T1767" s="253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T1767" s="254" t="s">
        <v>198</v>
      </c>
      <c r="AU1767" s="254" t="s">
        <v>82</v>
      </c>
      <c r="AV1767" s="14" t="s">
        <v>82</v>
      </c>
      <c r="AW1767" s="14" t="s">
        <v>35</v>
      </c>
      <c r="AX1767" s="14" t="s">
        <v>73</v>
      </c>
      <c r="AY1767" s="254" t="s">
        <v>188</v>
      </c>
    </row>
    <row r="1768" s="13" customFormat="1">
      <c r="A1768" s="13"/>
      <c r="B1768" s="233"/>
      <c r="C1768" s="234"/>
      <c r="D1768" s="235" t="s">
        <v>198</v>
      </c>
      <c r="E1768" s="236" t="s">
        <v>19</v>
      </c>
      <c r="F1768" s="237" t="s">
        <v>1671</v>
      </c>
      <c r="G1768" s="234"/>
      <c r="H1768" s="236" t="s">
        <v>19</v>
      </c>
      <c r="I1768" s="238"/>
      <c r="J1768" s="234"/>
      <c r="K1768" s="234"/>
      <c r="L1768" s="239"/>
      <c r="M1768" s="240"/>
      <c r="N1768" s="241"/>
      <c r="O1768" s="241"/>
      <c r="P1768" s="241"/>
      <c r="Q1768" s="241"/>
      <c r="R1768" s="241"/>
      <c r="S1768" s="241"/>
      <c r="T1768" s="242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T1768" s="243" t="s">
        <v>198</v>
      </c>
      <c r="AU1768" s="243" t="s">
        <v>82</v>
      </c>
      <c r="AV1768" s="13" t="s">
        <v>80</v>
      </c>
      <c r="AW1768" s="13" t="s">
        <v>35</v>
      </c>
      <c r="AX1768" s="13" t="s">
        <v>73</v>
      </c>
      <c r="AY1768" s="243" t="s">
        <v>188</v>
      </c>
    </row>
    <row r="1769" s="14" customFormat="1">
      <c r="A1769" s="14"/>
      <c r="B1769" s="244"/>
      <c r="C1769" s="245"/>
      <c r="D1769" s="235" t="s">
        <v>198</v>
      </c>
      <c r="E1769" s="246" t="s">
        <v>19</v>
      </c>
      <c r="F1769" s="247" t="s">
        <v>2270</v>
      </c>
      <c r="G1769" s="245"/>
      <c r="H1769" s="248">
        <v>48.856000000000002</v>
      </c>
      <c r="I1769" s="249"/>
      <c r="J1769" s="245"/>
      <c r="K1769" s="245"/>
      <c r="L1769" s="250"/>
      <c r="M1769" s="251"/>
      <c r="N1769" s="252"/>
      <c r="O1769" s="252"/>
      <c r="P1769" s="252"/>
      <c r="Q1769" s="252"/>
      <c r="R1769" s="252"/>
      <c r="S1769" s="252"/>
      <c r="T1769" s="253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54" t="s">
        <v>198</v>
      </c>
      <c r="AU1769" s="254" t="s">
        <v>82</v>
      </c>
      <c r="AV1769" s="14" t="s">
        <v>82</v>
      </c>
      <c r="AW1769" s="14" t="s">
        <v>35</v>
      </c>
      <c r="AX1769" s="14" t="s">
        <v>73</v>
      </c>
      <c r="AY1769" s="254" t="s">
        <v>188</v>
      </c>
    </row>
    <row r="1770" s="14" customFormat="1">
      <c r="A1770" s="14"/>
      <c r="B1770" s="244"/>
      <c r="C1770" s="245"/>
      <c r="D1770" s="235" t="s">
        <v>198</v>
      </c>
      <c r="E1770" s="246" t="s">
        <v>19</v>
      </c>
      <c r="F1770" s="247" t="s">
        <v>1669</v>
      </c>
      <c r="G1770" s="245"/>
      <c r="H1770" s="248">
        <v>2.1000000000000001</v>
      </c>
      <c r="I1770" s="249"/>
      <c r="J1770" s="245"/>
      <c r="K1770" s="245"/>
      <c r="L1770" s="250"/>
      <c r="M1770" s="251"/>
      <c r="N1770" s="252"/>
      <c r="O1770" s="252"/>
      <c r="P1770" s="252"/>
      <c r="Q1770" s="252"/>
      <c r="R1770" s="252"/>
      <c r="S1770" s="252"/>
      <c r="T1770" s="253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T1770" s="254" t="s">
        <v>198</v>
      </c>
      <c r="AU1770" s="254" t="s">
        <v>82</v>
      </c>
      <c r="AV1770" s="14" t="s">
        <v>82</v>
      </c>
      <c r="AW1770" s="14" t="s">
        <v>35</v>
      </c>
      <c r="AX1770" s="14" t="s">
        <v>73</v>
      </c>
      <c r="AY1770" s="254" t="s">
        <v>188</v>
      </c>
    </row>
    <row r="1771" s="14" customFormat="1">
      <c r="A1771" s="14"/>
      <c r="B1771" s="244"/>
      <c r="C1771" s="245"/>
      <c r="D1771" s="235" t="s">
        <v>198</v>
      </c>
      <c r="E1771" s="246" t="s">
        <v>19</v>
      </c>
      <c r="F1771" s="247" t="s">
        <v>2271</v>
      </c>
      <c r="G1771" s="245"/>
      <c r="H1771" s="248">
        <v>-6.75</v>
      </c>
      <c r="I1771" s="249"/>
      <c r="J1771" s="245"/>
      <c r="K1771" s="245"/>
      <c r="L1771" s="250"/>
      <c r="M1771" s="251"/>
      <c r="N1771" s="252"/>
      <c r="O1771" s="252"/>
      <c r="P1771" s="252"/>
      <c r="Q1771" s="252"/>
      <c r="R1771" s="252"/>
      <c r="S1771" s="252"/>
      <c r="T1771" s="253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T1771" s="254" t="s">
        <v>198</v>
      </c>
      <c r="AU1771" s="254" t="s">
        <v>82</v>
      </c>
      <c r="AV1771" s="14" t="s">
        <v>82</v>
      </c>
      <c r="AW1771" s="14" t="s">
        <v>35</v>
      </c>
      <c r="AX1771" s="14" t="s">
        <v>73</v>
      </c>
      <c r="AY1771" s="254" t="s">
        <v>188</v>
      </c>
    </row>
    <row r="1772" s="14" customFormat="1">
      <c r="A1772" s="14"/>
      <c r="B1772" s="244"/>
      <c r="C1772" s="245"/>
      <c r="D1772" s="235" t="s">
        <v>198</v>
      </c>
      <c r="E1772" s="246" t="s">
        <v>19</v>
      </c>
      <c r="F1772" s="247" t="s">
        <v>2272</v>
      </c>
      <c r="G1772" s="245"/>
      <c r="H1772" s="248">
        <v>-0.90000000000000002</v>
      </c>
      <c r="I1772" s="249"/>
      <c r="J1772" s="245"/>
      <c r="K1772" s="245"/>
      <c r="L1772" s="250"/>
      <c r="M1772" s="251"/>
      <c r="N1772" s="252"/>
      <c r="O1772" s="252"/>
      <c r="P1772" s="252"/>
      <c r="Q1772" s="252"/>
      <c r="R1772" s="252"/>
      <c r="S1772" s="252"/>
      <c r="T1772" s="253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T1772" s="254" t="s">
        <v>198</v>
      </c>
      <c r="AU1772" s="254" t="s">
        <v>82</v>
      </c>
      <c r="AV1772" s="14" t="s">
        <v>82</v>
      </c>
      <c r="AW1772" s="14" t="s">
        <v>35</v>
      </c>
      <c r="AX1772" s="14" t="s">
        <v>73</v>
      </c>
      <c r="AY1772" s="254" t="s">
        <v>188</v>
      </c>
    </row>
    <row r="1773" s="13" customFormat="1">
      <c r="A1773" s="13"/>
      <c r="B1773" s="233"/>
      <c r="C1773" s="234"/>
      <c r="D1773" s="235" t="s">
        <v>198</v>
      </c>
      <c r="E1773" s="236" t="s">
        <v>19</v>
      </c>
      <c r="F1773" s="237" t="s">
        <v>1673</v>
      </c>
      <c r="G1773" s="234"/>
      <c r="H1773" s="236" t="s">
        <v>19</v>
      </c>
      <c r="I1773" s="238"/>
      <c r="J1773" s="234"/>
      <c r="K1773" s="234"/>
      <c r="L1773" s="239"/>
      <c r="M1773" s="240"/>
      <c r="N1773" s="241"/>
      <c r="O1773" s="241"/>
      <c r="P1773" s="241"/>
      <c r="Q1773" s="241"/>
      <c r="R1773" s="241"/>
      <c r="S1773" s="241"/>
      <c r="T1773" s="242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243" t="s">
        <v>198</v>
      </c>
      <c r="AU1773" s="243" t="s">
        <v>82</v>
      </c>
      <c r="AV1773" s="13" t="s">
        <v>80</v>
      </c>
      <c r="AW1773" s="13" t="s">
        <v>35</v>
      </c>
      <c r="AX1773" s="13" t="s">
        <v>73</v>
      </c>
      <c r="AY1773" s="243" t="s">
        <v>188</v>
      </c>
    </row>
    <row r="1774" s="14" customFormat="1">
      <c r="A1774" s="14"/>
      <c r="B1774" s="244"/>
      <c r="C1774" s="245"/>
      <c r="D1774" s="235" t="s">
        <v>198</v>
      </c>
      <c r="E1774" s="246" t="s">
        <v>19</v>
      </c>
      <c r="F1774" s="247" t="s">
        <v>2268</v>
      </c>
      <c r="G1774" s="245"/>
      <c r="H1774" s="248">
        <v>48.112000000000002</v>
      </c>
      <c r="I1774" s="249"/>
      <c r="J1774" s="245"/>
      <c r="K1774" s="245"/>
      <c r="L1774" s="250"/>
      <c r="M1774" s="251"/>
      <c r="N1774" s="252"/>
      <c r="O1774" s="252"/>
      <c r="P1774" s="252"/>
      <c r="Q1774" s="252"/>
      <c r="R1774" s="252"/>
      <c r="S1774" s="252"/>
      <c r="T1774" s="253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T1774" s="254" t="s">
        <v>198</v>
      </c>
      <c r="AU1774" s="254" t="s">
        <v>82</v>
      </c>
      <c r="AV1774" s="14" t="s">
        <v>82</v>
      </c>
      <c r="AW1774" s="14" t="s">
        <v>35</v>
      </c>
      <c r="AX1774" s="14" t="s">
        <v>73</v>
      </c>
      <c r="AY1774" s="254" t="s">
        <v>188</v>
      </c>
    </row>
    <row r="1775" s="14" customFormat="1">
      <c r="A1775" s="14"/>
      <c r="B1775" s="244"/>
      <c r="C1775" s="245"/>
      <c r="D1775" s="235" t="s">
        <v>198</v>
      </c>
      <c r="E1775" s="246" t="s">
        <v>19</v>
      </c>
      <c r="F1775" s="247" t="s">
        <v>1669</v>
      </c>
      <c r="G1775" s="245"/>
      <c r="H1775" s="248">
        <v>2.1000000000000001</v>
      </c>
      <c r="I1775" s="249"/>
      <c r="J1775" s="245"/>
      <c r="K1775" s="245"/>
      <c r="L1775" s="250"/>
      <c r="M1775" s="251"/>
      <c r="N1775" s="252"/>
      <c r="O1775" s="252"/>
      <c r="P1775" s="252"/>
      <c r="Q1775" s="252"/>
      <c r="R1775" s="252"/>
      <c r="S1775" s="252"/>
      <c r="T1775" s="253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T1775" s="254" t="s">
        <v>198</v>
      </c>
      <c r="AU1775" s="254" t="s">
        <v>82</v>
      </c>
      <c r="AV1775" s="14" t="s">
        <v>82</v>
      </c>
      <c r="AW1775" s="14" t="s">
        <v>35</v>
      </c>
      <c r="AX1775" s="14" t="s">
        <v>73</v>
      </c>
      <c r="AY1775" s="254" t="s">
        <v>188</v>
      </c>
    </row>
    <row r="1776" s="14" customFormat="1">
      <c r="A1776" s="14"/>
      <c r="B1776" s="244"/>
      <c r="C1776" s="245"/>
      <c r="D1776" s="235" t="s">
        <v>198</v>
      </c>
      <c r="E1776" s="246" t="s">
        <v>19</v>
      </c>
      <c r="F1776" s="247" t="s">
        <v>2269</v>
      </c>
      <c r="G1776" s="245"/>
      <c r="H1776" s="248">
        <v>-8.5679999999999996</v>
      </c>
      <c r="I1776" s="249"/>
      <c r="J1776" s="245"/>
      <c r="K1776" s="245"/>
      <c r="L1776" s="250"/>
      <c r="M1776" s="251"/>
      <c r="N1776" s="252"/>
      <c r="O1776" s="252"/>
      <c r="P1776" s="252"/>
      <c r="Q1776" s="252"/>
      <c r="R1776" s="252"/>
      <c r="S1776" s="252"/>
      <c r="T1776" s="253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T1776" s="254" t="s">
        <v>198</v>
      </c>
      <c r="AU1776" s="254" t="s">
        <v>82</v>
      </c>
      <c r="AV1776" s="14" t="s">
        <v>82</v>
      </c>
      <c r="AW1776" s="14" t="s">
        <v>35</v>
      </c>
      <c r="AX1776" s="14" t="s">
        <v>73</v>
      </c>
      <c r="AY1776" s="254" t="s">
        <v>188</v>
      </c>
    </row>
    <row r="1777" s="14" customFormat="1">
      <c r="A1777" s="14"/>
      <c r="B1777" s="244"/>
      <c r="C1777" s="245"/>
      <c r="D1777" s="235" t="s">
        <v>198</v>
      </c>
      <c r="E1777" s="246" t="s">
        <v>19</v>
      </c>
      <c r="F1777" s="247" t="s">
        <v>2272</v>
      </c>
      <c r="G1777" s="245"/>
      <c r="H1777" s="248">
        <v>-0.90000000000000002</v>
      </c>
      <c r="I1777" s="249"/>
      <c r="J1777" s="245"/>
      <c r="K1777" s="245"/>
      <c r="L1777" s="250"/>
      <c r="M1777" s="251"/>
      <c r="N1777" s="252"/>
      <c r="O1777" s="252"/>
      <c r="P1777" s="252"/>
      <c r="Q1777" s="252"/>
      <c r="R1777" s="252"/>
      <c r="S1777" s="252"/>
      <c r="T1777" s="253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T1777" s="254" t="s">
        <v>198</v>
      </c>
      <c r="AU1777" s="254" t="s">
        <v>82</v>
      </c>
      <c r="AV1777" s="14" t="s">
        <v>82</v>
      </c>
      <c r="AW1777" s="14" t="s">
        <v>35</v>
      </c>
      <c r="AX1777" s="14" t="s">
        <v>73</v>
      </c>
      <c r="AY1777" s="254" t="s">
        <v>188</v>
      </c>
    </row>
    <row r="1778" s="13" customFormat="1">
      <c r="A1778" s="13"/>
      <c r="B1778" s="233"/>
      <c r="C1778" s="234"/>
      <c r="D1778" s="235" t="s">
        <v>198</v>
      </c>
      <c r="E1778" s="236" t="s">
        <v>19</v>
      </c>
      <c r="F1778" s="237" t="s">
        <v>1674</v>
      </c>
      <c r="G1778" s="234"/>
      <c r="H1778" s="236" t="s">
        <v>19</v>
      </c>
      <c r="I1778" s="238"/>
      <c r="J1778" s="234"/>
      <c r="K1778" s="234"/>
      <c r="L1778" s="239"/>
      <c r="M1778" s="240"/>
      <c r="N1778" s="241"/>
      <c r="O1778" s="241"/>
      <c r="P1778" s="241"/>
      <c r="Q1778" s="241"/>
      <c r="R1778" s="241"/>
      <c r="S1778" s="241"/>
      <c r="T1778" s="242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T1778" s="243" t="s">
        <v>198</v>
      </c>
      <c r="AU1778" s="243" t="s">
        <v>82</v>
      </c>
      <c r="AV1778" s="13" t="s">
        <v>80</v>
      </c>
      <c r="AW1778" s="13" t="s">
        <v>35</v>
      </c>
      <c r="AX1778" s="13" t="s">
        <v>73</v>
      </c>
      <c r="AY1778" s="243" t="s">
        <v>188</v>
      </c>
    </row>
    <row r="1779" s="14" customFormat="1">
      <c r="A1779" s="14"/>
      <c r="B1779" s="244"/>
      <c r="C1779" s="245"/>
      <c r="D1779" s="235" t="s">
        <v>198</v>
      </c>
      <c r="E1779" s="246" t="s">
        <v>19</v>
      </c>
      <c r="F1779" s="247" t="s">
        <v>2273</v>
      </c>
      <c r="G1779" s="245"/>
      <c r="H1779" s="248">
        <v>69.254000000000005</v>
      </c>
      <c r="I1779" s="249"/>
      <c r="J1779" s="245"/>
      <c r="K1779" s="245"/>
      <c r="L1779" s="250"/>
      <c r="M1779" s="251"/>
      <c r="N1779" s="252"/>
      <c r="O1779" s="252"/>
      <c r="P1779" s="252"/>
      <c r="Q1779" s="252"/>
      <c r="R1779" s="252"/>
      <c r="S1779" s="252"/>
      <c r="T1779" s="253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T1779" s="254" t="s">
        <v>198</v>
      </c>
      <c r="AU1779" s="254" t="s">
        <v>82</v>
      </c>
      <c r="AV1779" s="14" t="s">
        <v>82</v>
      </c>
      <c r="AW1779" s="14" t="s">
        <v>35</v>
      </c>
      <c r="AX1779" s="14" t="s">
        <v>73</v>
      </c>
      <c r="AY1779" s="254" t="s">
        <v>188</v>
      </c>
    </row>
    <row r="1780" s="14" customFormat="1">
      <c r="A1780" s="14"/>
      <c r="B1780" s="244"/>
      <c r="C1780" s="245"/>
      <c r="D1780" s="235" t="s">
        <v>198</v>
      </c>
      <c r="E1780" s="246" t="s">
        <v>19</v>
      </c>
      <c r="F1780" s="247" t="s">
        <v>1676</v>
      </c>
      <c r="G1780" s="245"/>
      <c r="H1780" s="248">
        <v>3</v>
      </c>
      <c r="I1780" s="249"/>
      <c r="J1780" s="245"/>
      <c r="K1780" s="245"/>
      <c r="L1780" s="250"/>
      <c r="M1780" s="251"/>
      <c r="N1780" s="252"/>
      <c r="O1780" s="252"/>
      <c r="P1780" s="252"/>
      <c r="Q1780" s="252"/>
      <c r="R1780" s="252"/>
      <c r="S1780" s="252"/>
      <c r="T1780" s="253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T1780" s="254" t="s">
        <v>198</v>
      </c>
      <c r="AU1780" s="254" t="s">
        <v>82</v>
      </c>
      <c r="AV1780" s="14" t="s">
        <v>82</v>
      </c>
      <c r="AW1780" s="14" t="s">
        <v>35</v>
      </c>
      <c r="AX1780" s="14" t="s">
        <v>73</v>
      </c>
      <c r="AY1780" s="254" t="s">
        <v>188</v>
      </c>
    </row>
    <row r="1781" s="14" customFormat="1">
      <c r="A1781" s="14"/>
      <c r="B1781" s="244"/>
      <c r="C1781" s="245"/>
      <c r="D1781" s="235" t="s">
        <v>198</v>
      </c>
      <c r="E1781" s="246" t="s">
        <v>19</v>
      </c>
      <c r="F1781" s="247" t="s">
        <v>2274</v>
      </c>
      <c r="G1781" s="245"/>
      <c r="H1781" s="248">
        <v>-33.317999999999998</v>
      </c>
      <c r="I1781" s="249"/>
      <c r="J1781" s="245"/>
      <c r="K1781" s="245"/>
      <c r="L1781" s="250"/>
      <c r="M1781" s="251"/>
      <c r="N1781" s="252"/>
      <c r="O1781" s="252"/>
      <c r="P1781" s="252"/>
      <c r="Q1781" s="252"/>
      <c r="R1781" s="252"/>
      <c r="S1781" s="252"/>
      <c r="T1781" s="253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T1781" s="254" t="s">
        <v>198</v>
      </c>
      <c r="AU1781" s="254" t="s">
        <v>82</v>
      </c>
      <c r="AV1781" s="14" t="s">
        <v>82</v>
      </c>
      <c r="AW1781" s="14" t="s">
        <v>35</v>
      </c>
      <c r="AX1781" s="14" t="s">
        <v>73</v>
      </c>
      <c r="AY1781" s="254" t="s">
        <v>188</v>
      </c>
    </row>
    <row r="1782" s="13" customFormat="1">
      <c r="A1782" s="13"/>
      <c r="B1782" s="233"/>
      <c r="C1782" s="234"/>
      <c r="D1782" s="235" t="s">
        <v>198</v>
      </c>
      <c r="E1782" s="236" t="s">
        <v>19</v>
      </c>
      <c r="F1782" s="237" t="s">
        <v>1678</v>
      </c>
      <c r="G1782" s="234"/>
      <c r="H1782" s="236" t="s">
        <v>19</v>
      </c>
      <c r="I1782" s="238"/>
      <c r="J1782" s="234"/>
      <c r="K1782" s="234"/>
      <c r="L1782" s="239"/>
      <c r="M1782" s="240"/>
      <c r="N1782" s="241"/>
      <c r="O1782" s="241"/>
      <c r="P1782" s="241"/>
      <c r="Q1782" s="241"/>
      <c r="R1782" s="241"/>
      <c r="S1782" s="241"/>
      <c r="T1782" s="242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T1782" s="243" t="s">
        <v>198</v>
      </c>
      <c r="AU1782" s="243" t="s">
        <v>82</v>
      </c>
      <c r="AV1782" s="13" t="s">
        <v>80</v>
      </c>
      <c r="AW1782" s="13" t="s">
        <v>35</v>
      </c>
      <c r="AX1782" s="13" t="s">
        <v>73</v>
      </c>
      <c r="AY1782" s="243" t="s">
        <v>188</v>
      </c>
    </row>
    <row r="1783" s="14" customFormat="1">
      <c r="A1783" s="14"/>
      <c r="B1783" s="244"/>
      <c r="C1783" s="245"/>
      <c r="D1783" s="235" t="s">
        <v>198</v>
      </c>
      <c r="E1783" s="246" t="s">
        <v>19</v>
      </c>
      <c r="F1783" s="247" t="s">
        <v>2275</v>
      </c>
      <c r="G1783" s="245"/>
      <c r="H1783" s="248">
        <v>67.673000000000002</v>
      </c>
      <c r="I1783" s="249"/>
      <c r="J1783" s="245"/>
      <c r="K1783" s="245"/>
      <c r="L1783" s="250"/>
      <c r="M1783" s="251"/>
      <c r="N1783" s="252"/>
      <c r="O1783" s="252"/>
      <c r="P1783" s="252"/>
      <c r="Q1783" s="252"/>
      <c r="R1783" s="252"/>
      <c r="S1783" s="252"/>
      <c r="T1783" s="253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T1783" s="254" t="s">
        <v>198</v>
      </c>
      <c r="AU1783" s="254" t="s">
        <v>82</v>
      </c>
      <c r="AV1783" s="14" t="s">
        <v>82</v>
      </c>
      <c r="AW1783" s="14" t="s">
        <v>35</v>
      </c>
      <c r="AX1783" s="14" t="s">
        <v>73</v>
      </c>
      <c r="AY1783" s="254" t="s">
        <v>188</v>
      </c>
    </row>
    <row r="1784" s="14" customFormat="1">
      <c r="A1784" s="14"/>
      <c r="B1784" s="244"/>
      <c r="C1784" s="245"/>
      <c r="D1784" s="235" t="s">
        <v>198</v>
      </c>
      <c r="E1784" s="246" t="s">
        <v>19</v>
      </c>
      <c r="F1784" s="247" t="s">
        <v>1676</v>
      </c>
      <c r="G1784" s="245"/>
      <c r="H1784" s="248">
        <v>3</v>
      </c>
      <c r="I1784" s="249"/>
      <c r="J1784" s="245"/>
      <c r="K1784" s="245"/>
      <c r="L1784" s="250"/>
      <c r="M1784" s="251"/>
      <c r="N1784" s="252"/>
      <c r="O1784" s="252"/>
      <c r="P1784" s="252"/>
      <c r="Q1784" s="252"/>
      <c r="R1784" s="252"/>
      <c r="S1784" s="252"/>
      <c r="T1784" s="253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T1784" s="254" t="s">
        <v>198</v>
      </c>
      <c r="AU1784" s="254" t="s">
        <v>82</v>
      </c>
      <c r="AV1784" s="14" t="s">
        <v>82</v>
      </c>
      <c r="AW1784" s="14" t="s">
        <v>35</v>
      </c>
      <c r="AX1784" s="14" t="s">
        <v>73</v>
      </c>
      <c r="AY1784" s="254" t="s">
        <v>188</v>
      </c>
    </row>
    <row r="1785" s="14" customFormat="1">
      <c r="A1785" s="14"/>
      <c r="B1785" s="244"/>
      <c r="C1785" s="245"/>
      <c r="D1785" s="235" t="s">
        <v>198</v>
      </c>
      <c r="E1785" s="246" t="s">
        <v>19</v>
      </c>
      <c r="F1785" s="247" t="s">
        <v>2276</v>
      </c>
      <c r="G1785" s="245"/>
      <c r="H1785" s="248">
        <v>-17.568000000000001</v>
      </c>
      <c r="I1785" s="249"/>
      <c r="J1785" s="245"/>
      <c r="K1785" s="245"/>
      <c r="L1785" s="250"/>
      <c r="M1785" s="251"/>
      <c r="N1785" s="252"/>
      <c r="O1785" s="252"/>
      <c r="P1785" s="252"/>
      <c r="Q1785" s="252"/>
      <c r="R1785" s="252"/>
      <c r="S1785" s="252"/>
      <c r="T1785" s="253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T1785" s="254" t="s">
        <v>198</v>
      </c>
      <c r="AU1785" s="254" t="s">
        <v>82</v>
      </c>
      <c r="AV1785" s="14" t="s">
        <v>82</v>
      </c>
      <c r="AW1785" s="14" t="s">
        <v>35</v>
      </c>
      <c r="AX1785" s="14" t="s">
        <v>73</v>
      </c>
      <c r="AY1785" s="254" t="s">
        <v>188</v>
      </c>
    </row>
    <row r="1786" s="13" customFormat="1">
      <c r="A1786" s="13"/>
      <c r="B1786" s="233"/>
      <c r="C1786" s="234"/>
      <c r="D1786" s="235" t="s">
        <v>198</v>
      </c>
      <c r="E1786" s="236" t="s">
        <v>19</v>
      </c>
      <c r="F1786" s="237" t="s">
        <v>1680</v>
      </c>
      <c r="G1786" s="234"/>
      <c r="H1786" s="236" t="s">
        <v>19</v>
      </c>
      <c r="I1786" s="238"/>
      <c r="J1786" s="234"/>
      <c r="K1786" s="234"/>
      <c r="L1786" s="239"/>
      <c r="M1786" s="240"/>
      <c r="N1786" s="241"/>
      <c r="O1786" s="241"/>
      <c r="P1786" s="241"/>
      <c r="Q1786" s="241"/>
      <c r="R1786" s="241"/>
      <c r="S1786" s="241"/>
      <c r="T1786" s="242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T1786" s="243" t="s">
        <v>198</v>
      </c>
      <c r="AU1786" s="243" t="s">
        <v>82</v>
      </c>
      <c r="AV1786" s="13" t="s">
        <v>80</v>
      </c>
      <c r="AW1786" s="13" t="s">
        <v>35</v>
      </c>
      <c r="AX1786" s="13" t="s">
        <v>73</v>
      </c>
      <c r="AY1786" s="243" t="s">
        <v>188</v>
      </c>
    </row>
    <row r="1787" s="14" customFormat="1">
      <c r="A1787" s="14"/>
      <c r="B1787" s="244"/>
      <c r="C1787" s="245"/>
      <c r="D1787" s="235" t="s">
        <v>198</v>
      </c>
      <c r="E1787" s="246" t="s">
        <v>19</v>
      </c>
      <c r="F1787" s="247" t="s">
        <v>2277</v>
      </c>
      <c r="G1787" s="245"/>
      <c r="H1787" s="248">
        <v>51.180999999999997</v>
      </c>
      <c r="I1787" s="249"/>
      <c r="J1787" s="245"/>
      <c r="K1787" s="245"/>
      <c r="L1787" s="250"/>
      <c r="M1787" s="251"/>
      <c r="N1787" s="252"/>
      <c r="O1787" s="252"/>
      <c r="P1787" s="252"/>
      <c r="Q1787" s="252"/>
      <c r="R1787" s="252"/>
      <c r="S1787" s="252"/>
      <c r="T1787" s="253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254" t="s">
        <v>198</v>
      </c>
      <c r="AU1787" s="254" t="s">
        <v>82</v>
      </c>
      <c r="AV1787" s="14" t="s">
        <v>82</v>
      </c>
      <c r="AW1787" s="14" t="s">
        <v>35</v>
      </c>
      <c r="AX1787" s="14" t="s">
        <v>73</v>
      </c>
      <c r="AY1787" s="254" t="s">
        <v>188</v>
      </c>
    </row>
    <row r="1788" s="14" customFormat="1">
      <c r="A1788" s="14"/>
      <c r="B1788" s="244"/>
      <c r="C1788" s="245"/>
      <c r="D1788" s="235" t="s">
        <v>198</v>
      </c>
      <c r="E1788" s="246" t="s">
        <v>19</v>
      </c>
      <c r="F1788" s="247" t="s">
        <v>1669</v>
      </c>
      <c r="G1788" s="245"/>
      <c r="H1788" s="248">
        <v>2.1000000000000001</v>
      </c>
      <c r="I1788" s="249"/>
      <c r="J1788" s="245"/>
      <c r="K1788" s="245"/>
      <c r="L1788" s="250"/>
      <c r="M1788" s="251"/>
      <c r="N1788" s="252"/>
      <c r="O1788" s="252"/>
      <c r="P1788" s="252"/>
      <c r="Q1788" s="252"/>
      <c r="R1788" s="252"/>
      <c r="S1788" s="252"/>
      <c r="T1788" s="253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T1788" s="254" t="s">
        <v>198</v>
      </c>
      <c r="AU1788" s="254" t="s">
        <v>82</v>
      </c>
      <c r="AV1788" s="14" t="s">
        <v>82</v>
      </c>
      <c r="AW1788" s="14" t="s">
        <v>35</v>
      </c>
      <c r="AX1788" s="14" t="s">
        <v>73</v>
      </c>
      <c r="AY1788" s="254" t="s">
        <v>188</v>
      </c>
    </row>
    <row r="1789" s="14" customFormat="1">
      <c r="A1789" s="14"/>
      <c r="B1789" s="244"/>
      <c r="C1789" s="245"/>
      <c r="D1789" s="235" t="s">
        <v>198</v>
      </c>
      <c r="E1789" s="246" t="s">
        <v>19</v>
      </c>
      <c r="F1789" s="247" t="s">
        <v>2271</v>
      </c>
      <c r="G1789" s="245"/>
      <c r="H1789" s="248">
        <v>-6.75</v>
      </c>
      <c r="I1789" s="249"/>
      <c r="J1789" s="245"/>
      <c r="K1789" s="245"/>
      <c r="L1789" s="250"/>
      <c r="M1789" s="251"/>
      <c r="N1789" s="252"/>
      <c r="O1789" s="252"/>
      <c r="P1789" s="252"/>
      <c r="Q1789" s="252"/>
      <c r="R1789" s="252"/>
      <c r="S1789" s="252"/>
      <c r="T1789" s="253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T1789" s="254" t="s">
        <v>198</v>
      </c>
      <c r="AU1789" s="254" t="s">
        <v>82</v>
      </c>
      <c r="AV1789" s="14" t="s">
        <v>82</v>
      </c>
      <c r="AW1789" s="14" t="s">
        <v>35</v>
      </c>
      <c r="AX1789" s="14" t="s">
        <v>73</v>
      </c>
      <c r="AY1789" s="254" t="s">
        <v>188</v>
      </c>
    </row>
    <row r="1790" s="13" customFormat="1">
      <c r="A1790" s="13"/>
      <c r="B1790" s="233"/>
      <c r="C1790" s="234"/>
      <c r="D1790" s="235" t="s">
        <v>198</v>
      </c>
      <c r="E1790" s="236" t="s">
        <v>19</v>
      </c>
      <c r="F1790" s="237" t="s">
        <v>1682</v>
      </c>
      <c r="G1790" s="234"/>
      <c r="H1790" s="236" t="s">
        <v>19</v>
      </c>
      <c r="I1790" s="238"/>
      <c r="J1790" s="234"/>
      <c r="K1790" s="234"/>
      <c r="L1790" s="239"/>
      <c r="M1790" s="240"/>
      <c r="N1790" s="241"/>
      <c r="O1790" s="241"/>
      <c r="P1790" s="241"/>
      <c r="Q1790" s="241"/>
      <c r="R1790" s="241"/>
      <c r="S1790" s="241"/>
      <c r="T1790" s="242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243" t="s">
        <v>198</v>
      </c>
      <c r="AU1790" s="243" t="s">
        <v>82</v>
      </c>
      <c r="AV1790" s="13" t="s">
        <v>80</v>
      </c>
      <c r="AW1790" s="13" t="s">
        <v>35</v>
      </c>
      <c r="AX1790" s="13" t="s">
        <v>73</v>
      </c>
      <c r="AY1790" s="243" t="s">
        <v>188</v>
      </c>
    </row>
    <row r="1791" s="14" customFormat="1">
      <c r="A1791" s="14"/>
      <c r="B1791" s="244"/>
      <c r="C1791" s="245"/>
      <c r="D1791" s="235" t="s">
        <v>198</v>
      </c>
      <c r="E1791" s="246" t="s">
        <v>19</v>
      </c>
      <c r="F1791" s="247" t="s">
        <v>2278</v>
      </c>
      <c r="G1791" s="245"/>
      <c r="H1791" s="248">
        <v>59.116999999999997</v>
      </c>
      <c r="I1791" s="249"/>
      <c r="J1791" s="245"/>
      <c r="K1791" s="245"/>
      <c r="L1791" s="250"/>
      <c r="M1791" s="251"/>
      <c r="N1791" s="252"/>
      <c r="O1791" s="252"/>
      <c r="P1791" s="252"/>
      <c r="Q1791" s="252"/>
      <c r="R1791" s="252"/>
      <c r="S1791" s="252"/>
      <c r="T1791" s="253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T1791" s="254" t="s">
        <v>198</v>
      </c>
      <c r="AU1791" s="254" t="s">
        <v>82</v>
      </c>
      <c r="AV1791" s="14" t="s">
        <v>82</v>
      </c>
      <c r="AW1791" s="14" t="s">
        <v>35</v>
      </c>
      <c r="AX1791" s="14" t="s">
        <v>73</v>
      </c>
      <c r="AY1791" s="254" t="s">
        <v>188</v>
      </c>
    </row>
    <row r="1792" s="14" customFormat="1">
      <c r="A1792" s="14"/>
      <c r="B1792" s="244"/>
      <c r="C1792" s="245"/>
      <c r="D1792" s="235" t="s">
        <v>198</v>
      </c>
      <c r="E1792" s="246" t="s">
        <v>19</v>
      </c>
      <c r="F1792" s="247" t="s">
        <v>1684</v>
      </c>
      <c r="G1792" s="245"/>
      <c r="H1792" s="248">
        <v>3.48</v>
      </c>
      <c r="I1792" s="249"/>
      <c r="J1792" s="245"/>
      <c r="K1792" s="245"/>
      <c r="L1792" s="250"/>
      <c r="M1792" s="251"/>
      <c r="N1792" s="252"/>
      <c r="O1792" s="252"/>
      <c r="P1792" s="252"/>
      <c r="Q1792" s="252"/>
      <c r="R1792" s="252"/>
      <c r="S1792" s="252"/>
      <c r="T1792" s="253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54" t="s">
        <v>198</v>
      </c>
      <c r="AU1792" s="254" t="s">
        <v>82</v>
      </c>
      <c r="AV1792" s="14" t="s">
        <v>82</v>
      </c>
      <c r="AW1792" s="14" t="s">
        <v>35</v>
      </c>
      <c r="AX1792" s="14" t="s">
        <v>73</v>
      </c>
      <c r="AY1792" s="254" t="s">
        <v>188</v>
      </c>
    </row>
    <row r="1793" s="14" customFormat="1">
      <c r="A1793" s="14"/>
      <c r="B1793" s="244"/>
      <c r="C1793" s="245"/>
      <c r="D1793" s="235" t="s">
        <v>198</v>
      </c>
      <c r="E1793" s="246" t="s">
        <v>19</v>
      </c>
      <c r="F1793" s="247" t="s">
        <v>2279</v>
      </c>
      <c r="G1793" s="245"/>
      <c r="H1793" s="248">
        <v>-8.0999999999999996</v>
      </c>
      <c r="I1793" s="249"/>
      <c r="J1793" s="245"/>
      <c r="K1793" s="245"/>
      <c r="L1793" s="250"/>
      <c r="M1793" s="251"/>
      <c r="N1793" s="252"/>
      <c r="O1793" s="252"/>
      <c r="P1793" s="252"/>
      <c r="Q1793" s="252"/>
      <c r="R1793" s="252"/>
      <c r="S1793" s="252"/>
      <c r="T1793" s="253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54" t="s">
        <v>198</v>
      </c>
      <c r="AU1793" s="254" t="s">
        <v>82</v>
      </c>
      <c r="AV1793" s="14" t="s">
        <v>82</v>
      </c>
      <c r="AW1793" s="14" t="s">
        <v>35</v>
      </c>
      <c r="AX1793" s="14" t="s">
        <v>73</v>
      </c>
      <c r="AY1793" s="254" t="s">
        <v>188</v>
      </c>
    </row>
    <row r="1794" s="13" customFormat="1">
      <c r="A1794" s="13"/>
      <c r="B1794" s="233"/>
      <c r="C1794" s="234"/>
      <c r="D1794" s="235" t="s">
        <v>198</v>
      </c>
      <c r="E1794" s="236" t="s">
        <v>19</v>
      </c>
      <c r="F1794" s="237" t="s">
        <v>1686</v>
      </c>
      <c r="G1794" s="234"/>
      <c r="H1794" s="236" t="s">
        <v>19</v>
      </c>
      <c r="I1794" s="238"/>
      <c r="J1794" s="234"/>
      <c r="K1794" s="234"/>
      <c r="L1794" s="239"/>
      <c r="M1794" s="240"/>
      <c r="N1794" s="241"/>
      <c r="O1794" s="241"/>
      <c r="P1794" s="241"/>
      <c r="Q1794" s="241"/>
      <c r="R1794" s="241"/>
      <c r="S1794" s="241"/>
      <c r="T1794" s="242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T1794" s="243" t="s">
        <v>198</v>
      </c>
      <c r="AU1794" s="243" t="s">
        <v>82</v>
      </c>
      <c r="AV1794" s="13" t="s">
        <v>80</v>
      </c>
      <c r="AW1794" s="13" t="s">
        <v>35</v>
      </c>
      <c r="AX1794" s="13" t="s">
        <v>73</v>
      </c>
      <c r="AY1794" s="243" t="s">
        <v>188</v>
      </c>
    </row>
    <row r="1795" s="14" customFormat="1">
      <c r="A1795" s="14"/>
      <c r="B1795" s="244"/>
      <c r="C1795" s="245"/>
      <c r="D1795" s="235" t="s">
        <v>198</v>
      </c>
      <c r="E1795" s="246" t="s">
        <v>19</v>
      </c>
      <c r="F1795" s="247" t="s">
        <v>2280</v>
      </c>
      <c r="G1795" s="245"/>
      <c r="H1795" s="248">
        <v>59.116999999999997</v>
      </c>
      <c r="I1795" s="249"/>
      <c r="J1795" s="245"/>
      <c r="K1795" s="245"/>
      <c r="L1795" s="250"/>
      <c r="M1795" s="251"/>
      <c r="N1795" s="252"/>
      <c r="O1795" s="252"/>
      <c r="P1795" s="252"/>
      <c r="Q1795" s="252"/>
      <c r="R1795" s="252"/>
      <c r="S1795" s="252"/>
      <c r="T1795" s="253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T1795" s="254" t="s">
        <v>198</v>
      </c>
      <c r="AU1795" s="254" t="s">
        <v>82</v>
      </c>
      <c r="AV1795" s="14" t="s">
        <v>82</v>
      </c>
      <c r="AW1795" s="14" t="s">
        <v>35</v>
      </c>
      <c r="AX1795" s="14" t="s">
        <v>73</v>
      </c>
      <c r="AY1795" s="254" t="s">
        <v>188</v>
      </c>
    </row>
    <row r="1796" s="14" customFormat="1">
      <c r="A1796" s="14"/>
      <c r="B1796" s="244"/>
      <c r="C1796" s="245"/>
      <c r="D1796" s="235" t="s">
        <v>198</v>
      </c>
      <c r="E1796" s="246" t="s">
        <v>19</v>
      </c>
      <c r="F1796" s="247" t="s">
        <v>1688</v>
      </c>
      <c r="G1796" s="245"/>
      <c r="H1796" s="248">
        <v>3.48</v>
      </c>
      <c r="I1796" s="249"/>
      <c r="J1796" s="245"/>
      <c r="K1796" s="245"/>
      <c r="L1796" s="250"/>
      <c r="M1796" s="251"/>
      <c r="N1796" s="252"/>
      <c r="O1796" s="252"/>
      <c r="P1796" s="252"/>
      <c r="Q1796" s="252"/>
      <c r="R1796" s="252"/>
      <c r="S1796" s="252"/>
      <c r="T1796" s="253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T1796" s="254" t="s">
        <v>198</v>
      </c>
      <c r="AU1796" s="254" t="s">
        <v>82</v>
      </c>
      <c r="AV1796" s="14" t="s">
        <v>82</v>
      </c>
      <c r="AW1796" s="14" t="s">
        <v>35</v>
      </c>
      <c r="AX1796" s="14" t="s">
        <v>73</v>
      </c>
      <c r="AY1796" s="254" t="s">
        <v>188</v>
      </c>
    </row>
    <row r="1797" s="14" customFormat="1">
      <c r="A1797" s="14"/>
      <c r="B1797" s="244"/>
      <c r="C1797" s="245"/>
      <c r="D1797" s="235" t="s">
        <v>198</v>
      </c>
      <c r="E1797" s="246" t="s">
        <v>19</v>
      </c>
      <c r="F1797" s="247" t="s">
        <v>2281</v>
      </c>
      <c r="G1797" s="245"/>
      <c r="H1797" s="248">
        <v>-8.0999999999999996</v>
      </c>
      <c r="I1797" s="249"/>
      <c r="J1797" s="245"/>
      <c r="K1797" s="245"/>
      <c r="L1797" s="250"/>
      <c r="M1797" s="251"/>
      <c r="N1797" s="252"/>
      <c r="O1797" s="252"/>
      <c r="P1797" s="252"/>
      <c r="Q1797" s="252"/>
      <c r="R1797" s="252"/>
      <c r="S1797" s="252"/>
      <c r="T1797" s="253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T1797" s="254" t="s">
        <v>198</v>
      </c>
      <c r="AU1797" s="254" t="s">
        <v>82</v>
      </c>
      <c r="AV1797" s="14" t="s">
        <v>82</v>
      </c>
      <c r="AW1797" s="14" t="s">
        <v>35</v>
      </c>
      <c r="AX1797" s="14" t="s">
        <v>73</v>
      </c>
      <c r="AY1797" s="254" t="s">
        <v>188</v>
      </c>
    </row>
    <row r="1798" s="13" customFormat="1">
      <c r="A1798" s="13"/>
      <c r="B1798" s="233"/>
      <c r="C1798" s="234"/>
      <c r="D1798" s="235" t="s">
        <v>198</v>
      </c>
      <c r="E1798" s="236" t="s">
        <v>19</v>
      </c>
      <c r="F1798" s="237" t="s">
        <v>1690</v>
      </c>
      <c r="G1798" s="234"/>
      <c r="H1798" s="236" t="s">
        <v>19</v>
      </c>
      <c r="I1798" s="238"/>
      <c r="J1798" s="234"/>
      <c r="K1798" s="234"/>
      <c r="L1798" s="239"/>
      <c r="M1798" s="240"/>
      <c r="N1798" s="241"/>
      <c r="O1798" s="241"/>
      <c r="P1798" s="241"/>
      <c r="Q1798" s="241"/>
      <c r="R1798" s="241"/>
      <c r="S1798" s="241"/>
      <c r="T1798" s="242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T1798" s="243" t="s">
        <v>198</v>
      </c>
      <c r="AU1798" s="243" t="s">
        <v>82</v>
      </c>
      <c r="AV1798" s="13" t="s">
        <v>80</v>
      </c>
      <c r="AW1798" s="13" t="s">
        <v>35</v>
      </c>
      <c r="AX1798" s="13" t="s">
        <v>73</v>
      </c>
      <c r="AY1798" s="243" t="s">
        <v>188</v>
      </c>
    </row>
    <row r="1799" s="14" customFormat="1">
      <c r="A1799" s="14"/>
      <c r="B1799" s="244"/>
      <c r="C1799" s="245"/>
      <c r="D1799" s="235" t="s">
        <v>198</v>
      </c>
      <c r="E1799" s="246" t="s">
        <v>19</v>
      </c>
      <c r="F1799" s="247" t="s">
        <v>2282</v>
      </c>
      <c r="G1799" s="245"/>
      <c r="H1799" s="248">
        <v>51.521999999999998</v>
      </c>
      <c r="I1799" s="249"/>
      <c r="J1799" s="245"/>
      <c r="K1799" s="245"/>
      <c r="L1799" s="250"/>
      <c r="M1799" s="251"/>
      <c r="N1799" s="252"/>
      <c r="O1799" s="252"/>
      <c r="P1799" s="252"/>
      <c r="Q1799" s="252"/>
      <c r="R1799" s="252"/>
      <c r="S1799" s="252"/>
      <c r="T1799" s="253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54" t="s">
        <v>198</v>
      </c>
      <c r="AU1799" s="254" t="s">
        <v>82</v>
      </c>
      <c r="AV1799" s="14" t="s">
        <v>82</v>
      </c>
      <c r="AW1799" s="14" t="s">
        <v>35</v>
      </c>
      <c r="AX1799" s="14" t="s">
        <v>73</v>
      </c>
      <c r="AY1799" s="254" t="s">
        <v>188</v>
      </c>
    </row>
    <row r="1800" s="14" customFormat="1">
      <c r="A1800" s="14"/>
      <c r="B1800" s="244"/>
      <c r="C1800" s="245"/>
      <c r="D1800" s="235" t="s">
        <v>198</v>
      </c>
      <c r="E1800" s="246" t="s">
        <v>19</v>
      </c>
      <c r="F1800" s="247" t="s">
        <v>1669</v>
      </c>
      <c r="G1800" s="245"/>
      <c r="H1800" s="248">
        <v>2.1000000000000001</v>
      </c>
      <c r="I1800" s="249"/>
      <c r="J1800" s="245"/>
      <c r="K1800" s="245"/>
      <c r="L1800" s="250"/>
      <c r="M1800" s="251"/>
      <c r="N1800" s="252"/>
      <c r="O1800" s="252"/>
      <c r="P1800" s="252"/>
      <c r="Q1800" s="252"/>
      <c r="R1800" s="252"/>
      <c r="S1800" s="252"/>
      <c r="T1800" s="253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T1800" s="254" t="s">
        <v>198</v>
      </c>
      <c r="AU1800" s="254" t="s">
        <v>82</v>
      </c>
      <c r="AV1800" s="14" t="s">
        <v>82</v>
      </c>
      <c r="AW1800" s="14" t="s">
        <v>35</v>
      </c>
      <c r="AX1800" s="14" t="s">
        <v>73</v>
      </c>
      <c r="AY1800" s="254" t="s">
        <v>188</v>
      </c>
    </row>
    <row r="1801" s="14" customFormat="1">
      <c r="A1801" s="14"/>
      <c r="B1801" s="244"/>
      <c r="C1801" s="245"/>
      <c r="D1801" s="235" t="s">
        <v>198</v>
      </c>
      <c r="E1801" s="246" t="s">
        <v>19</v>
      </c>
      <c r="F1801" s="247" t="s">
        <v>2271</v>
      </c>
      <c r="G1801" s="245"/>
      <c r="H1801" s="248">
        <v>-6.75</v>
      </c>
      <c r="I1801" s="249"/>
      <c r="J1801" s="245"/>
      <c r="K1801" s="245"/>
      <c r="L1801" s="250"/>
      <c r="M1801" s="251"/>
      <c r="N1801" s="252"/>
      <c r="O1801" s="252"/>
      <c r="P1801" s="252"/>
      <c r="Q1801" s="252"/>
      <c r="R1801" s="252"/>
      <c r="S1801" s="252"/>
      <c r="T1801" s="253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T1801" s="254" t="s">
        <v>198</v>
      </c>
      <c r="AU1801" s="254" t="s">
        <v>82</v>
      </c>
      <c r="AV1801" s="14" t="s">
        <v>82</v>
      </c>
      <c r="AW1801" s="14" t="s">
        <v>35</v>
      </c>
      <c r="AX1801" s="14" t="s">
        <v>73</v>
      </c>
      <c r="AY1801" s="254" t="s">
        <v>188</v>
      </c>
    </row>
    <row r="1802" s="13" customFormat="1">
      <c r="A1802" s="13"/>
      <c r="B1802" s="233"/>
      <c r="C1802" s="234"/>
      <c r="D1802" s="235" t="s">
        <v>198</v>
      </c>
      <c r="E1802" s="236" t="s">
        <v>19</v>
      </c>
      <c r="F1802" s="237" t="s">
        <v>1692</v>
      </c>
      <c r="G1802" s="234"/>
      <c r="H1802" s="236" t="s">
        <v>19</v>
      </c>
      <c r="I1802" s="238"/>
      <c r="J1802" s="234"/>
      <c r="K1802" s="234"/>
      <c r="L1802" s="239"/>
      <c r="M1802" s="240"/>
      <c r="N1802" s="241"/>
      <c r="O1802" s="241"/>
      <c r="P1802" s="241"/>
      <c r="Q1802" s="241"/>
      <c r="R1802" s="241"/>
      <c r="S1802" s="241"/>
      <c r="T1802" s="242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243" t="s">
        <v>198</v>
      </c>
      <c r="AU1802" s="243" t="s">
        <v>82</v>
      </c>
      <c r="AV1802" s="13" t="s">
        <v>80</v>
      </c>
      <c r="AW1802" s="13" t="s">
        <v>35</v>
      </c>
      <c r="AX1802" s="13" t="s">
        <v>73</v>
      </c>
      <c r="AY1802" s="243" t="s">
        <v>188</v>
      </c>
    </row>
    <row r="1803" s="14" customFormat="1">
      <c r="A1803" s="14"/>
      <c r="B1803" s="244"/>
      <c r="C1803" s="245"/>
      <c r="D1803" s="235" t="s">
        <v>198</v>
      </c>
      <c r="E1803" s="246" t="s">
        <v>19</v>
      </c>
      <c r="F1803" s="247" t="s">
        <v>2283</v>
      </c>
      <c r="G1803" s="245"/>
      <c r="H1803" s="248">
        <v>50.344000000000001</v>
      </c>
      <c r="I1803" s="249"/>
      <c r="J1803" s="245"/>
      <c r="K1803" s="245"/>
      <c r="L1803" s="250"/>
      <c r="M1803" s="251"/>
      <c r="N1803" s="252"/>
      <c r="O1803" s="252"/>
      <c r="P1803" s="252"/>
      <c r="Q1803" s="252"/>
      <c r="R1803" s="252"/>
      <c r="S1803" s="252"/>
      <c r="T1803" s="253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T1803" s="254" t="s">
        <v>198</v>
      </c>
      <c r="AU1803" s="254" t="s">
        <v>82</v>
      </c>
      <c r="AV1803" s="14" t="s">
        <v>82</v>
      </c>
      <c r="AW1803" s="14" t="s">
        <v>35</v>
      </c>
      <c r="AX1803" s="14" t="s">
        <v>73</v>
      </c>
      <c r="AY1803" s="254" t="s">
        <v>188</v>
      </c>
    </row>
    <row r="1804" s="14" customFormat="1">
      <c r="A1804" s="14"/>
      <c r="B1804" s="244"/>
      <c r="C1804" s="245"/>
      <c r="D1804" s="235" t="s">
        <v>198</v>
      </c>
      <c r="E1804" s="246" t="s">
        <v>19</v>
      </c>
      <c r="F1804" s="247" t="s">
        <v>1669</v>
      </c>
      <c r="G1804" s="245"/>
      <c r="H1804" s="248">
        <v>2.1000000000000001</v>
      </c>
      <c r="I1804" s="249"/>
      <c r="J1804" s="245"/>
      <c r="K1804" s="245"/>
      <c r="L1804" s="250"/>
      <c r="M1804" s="251"/>
      <c r="N1804" s="252"/>
      <c r="O1804" s="252"/>
      <c r="P1804" s="252"/>
      <c r="Q1804" s="252"/>
      <c r="R1804" s="252"/>
      <c r="S1804" s="252"/>
      <c r="T1804" s="253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T1804" s="254" t="s">
        <v>198</v>
      </c>
      <c r="AU1804" s="254" t="s">
        <v>82</v>
      </c>
      <c r="AV1804" s="14" t="s">
        <v>82</v>
      </c>
      <c r="AW1804" s="14" t="s">
        <v>35</v>
      </c>
      <c r="AX1804" s="14" t="s">
        <v>73</v>
      </c>
      <c r="AY1804" s="254" t="s">
        <v>188</v>
      </c>
    </row>
    <row r="1805" s="14" customFormat="1">
      <c r="A1805" s="14"/>
      <c r="B1805" s="244"/>
      <c r="C1805" s="245"/>
      <c r="D1805" s="235" t="s">
        <v>198</v>
      </c>
      <c r="E1805" s="246" t="s">
        <v>19</v>
      </c>
      <c r="F1805" s="247" t="s">
        <v>2271</v>
      </c>
      <c r="G1805" s="245"/>
      <c r="H1805" s="248">
        <v>-6.75</v>
      </c>
      <c r="I1805" s="249"/>
      <c r="J1805" s="245"/>
      <c r="K1805" s="245"/>
      <c r="L1805" s="250"/>
      <c r="M1805" s="251"/>
      <c r="N1805" s="252"/>
      <c r="O1805" s="252"/>
      <c r="P1805" s="252"/>
      <c r="Q1805" s="252"/>
      <c r="R1805" s="252"/>
      <c r="S1805" s="252"/>
      <c r="T1805" s="253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T1805" s="254" t="s">
        <v>198</v>
      </c>
      <c r="AU1805" s="254" t="s">
        <v>82</v>
      </c>
      <c r="AV1805" s="14" t="s">
        <v>82</v>
      </c>
      <c r="AW1805" s="14" t="s">
        <v>35</v>
      </c>
      <c r="AX1805" s="14" t="s">
        <v>73</v>
      </c>
      <c r="AY1805" s="254" t="s">
        <v>188</v>
      </c>
    </row>
    <row r="1806" s="13" customFormat="1">
      <c r="A1806" s="13"/>
      <c r="B1806" s="233"/>
      <c r="C1806" s="234"/>
      <c r="D1806" s="235" t="s">
        <v>198</v>
      </c>
      <c r="E1806" s="236" t="s">
        <v>19</v>
      </c>
      <c r="F1806" s="237" t="s">
        <v>1694</v>
      </c>
      <c r="G1806" s="234"/>
      <c r="H1806" s="236" t="s">
        <v>19</v>
      </c>
      <c r="I1806" s="238"/>
      <c r="J1806" s="234"/>
      <c r="K1806" s="234"/>
      <c r="L1806" s="239"/>
      <c r="M1806" s="240"/>
      <c r="N1806" s="241"/>
      <c r="O1806" s="241"/>
      <c r="P1806" s="241"/>
      <c r="Q1806" s="241"/>
      <c r="R1806" s="241"/>
      <c r="S1806" s="241"/>
      <c r="T1806" s="242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243" t="s">
        <v>198</v>
      </c>
      <c r="AU1806" s="243" t="s">
        <v>82</v>
      </c>
      <c r="AV1806" s="13" t="s">
        <v>80</v>
      </c>
      <c r="AW1806" s="13" t="s">
        <v>35</v>
      </c>
      <c r="AX1806" s="13" t="s">
        <v>73</v>
      </c>
      <c r="AY1806" s="243" t="s">
        <v>188</v>
      </c>
    </row>
    <row r="1807" s="14" customFormat="1">
      <c r="A1807" s="14"/>
      <c r="B1807" s="244"/>
      <c r="C1807" s="245"/>
      <c r="D1807" s="235" t="s">
        <v>198</v>
      </c>
      <c r="E1807" s="246" t="s">
        <v>19</v>
      </c>
      <c r="F1807" s="247" t="s">
        <v>2284</v>
      </c>
      <c r="G1807" s="245"/>
      <c r="H1807" s="248">
        <v>50.963999999999999</v>
      </c>
      <c r="I1807" s="249"/>
      <c r="J1807" s="245"/>
      <c r="K1807" s="245"/>
      <c r="L1807" s="250"/>
      <c r="M1807" s="251"/>
      <c r="N1807" s="252"/>
      <c r="O1807" s="252"/>
      <c r="P1807" s="252"/>
      <c r="Q1807" s="252"/>
      <c r="R1807" s="252"/>
      <c r="S1807" s="252"/>
      <c r="T1807" s="253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54" t="s">
        <v>198</v>
      </c>
      <c r="AU1807" s="254" t="s">
        <v>82</v>
      </c>
      <c r="AV1807" s="14" t="s">
        <v>82</v>
      </c>
      <c r="AW1807" s="14" t="s">
        <v>35</v>
      </c>
      <c r="AX1807" s="14" t="s">
        <v>73</v>
      </c>
      <c r="AY1807" s="254" t="s">
        <v>188</v>
      </c>
    </row>
    <row r="1808" s="14" customFormat="1">
      <c r="A1808" s="14"/>
      <c r="B1808" s="244"/>
      <c r="C1808" s="245"/>
      <c r="D1808" s="235" t="s">
        <v>198</v>
      </c>
      <c r="E1808" s="246" t="s">
        <v>19</v>
      </c>
      <c r="F1808" s="247" t="s">
        <v>1669</v>
      </c>
      <c r="G1808" s="245"/>
      <c r="H1808" s="248">
        <v>2.1000000000000001</v>
      </c>
      <c r="I1808" s="249"/>
      <c r="J1808" s="245"/>
      <c r="K1808" s="245"/>
      <c r="L1808" s="250"/>
      <c r="M1808" s="251"/>
      <c r="N1808" s="252"/>
      <c r="O1808" s="252"/>
      <c r="P1808" s="252"/>
      <c r="Q1808" s="252"/>
      <c r="R1808" s="252"/>
      <c r="S1808" s="252"/>
      <c r="T1808" s="253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T1808" s="254" t="s">
        <v>198</v>
      </c>
      <c r="AU1808" s="254" t="s">
        <v>82</v>
      </c>
      <c r="AV1808" s="14" t="s">
        <v>82</v>
      </c>
      <c r="AW1808" s="14" t="s">
        <v>35</v>
      </c>
      <c r="AX1808" s="14" t="s">
        <v>73</v>
      </c>
      <c r="AY1808" s="254" t="s">
        <v>188</v>
      </c>
    </row>
    <row r="1809" s="14" customFormat="1">
      <c r="A1809" s="14"/>
      <c r="B1809" s="244"/>
      <c r="C1809" s="245"/>
      <c r="D1809" s="235" t="s">
        <v>198</v>
      </c>
      <c r="E1809" s="246" t="s">
        <v>19</v>
      </c>
      <c r="F1809" s="247" t="s">
        <v>2271</v>
      </c>
      <c r="G1809" s="245"/>
      <c r="H1809" s="248">
        <v>-6.75</v>
      </c>
      <c r="I1809" s="249"/>
      <c r="J1809" s="245"/>
      <c r="K1809" s="245"/>
      <c r="L1809" s="250"/>
      <c r="M1809" s="251"/>
      <c r="N1809" s="252"/>
      <c r="O1809" s="252"/>
      <c r="P1809" s="252"/>
      <c r="Q1809" s="252"/>
      <c r="R1809" s="252"/>
      <c r="S1809" s="252"/>
      <c r="T1809" s="253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T1809" s="254" t="s">
        <v>198</v>
      </c>
      <c r="AU1809" s="254" t="s">
        <v>82</v>
      </c>
      <c r="AV1809" s="14" t="s">
        <v>82</v>
      </c>
      <c r="AW1809" s="14" t="s">
        <v>35</v>
      </c>
      <c r="AX1809" s="14" t="s">
        <v>73</v>
      </c>
      <c r="AY1809" s="254" t="s">
        <v>188</v>
      </c>
    </row>
    <row r="1810" s="13" customFormat="1">
      <c r="A1810" s="13"/>
      <c r="B1810" s="233"/>
      <c r="C1810" s="234"/>
      <c r="D1810" s="235" t="s">
        <v>198</v>
      </c>
      <c r="E1810" s="236" t="s">
        <v>19</v>
      </c>
      <c r="F1810" s="237" t="s">
        <v>1696</v>
      </c>
      <c r="G1810" s="234"/>
      <c r="H1810" s="236" t="s">
        <v>19</v>
      </c>
      <c r="I1810" s="238"/>
      <c r="J1810" s="234"/>
      <c r="K1810" s="234"/>
      <c r="L1810" s="239"/>
      <c r="M1810" s="240"/>
      <c r="N1810" s="241"/>
      <c r="O1810" s="241"/>
      <c r="P1810" s="241"/>
      <c r="Q1810" s="241"/>
      <c r="R1810" s="241"/>
      <c r="S1810" s="241"/>
      <c r="T1810" s="242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T1810" s="243" t="s">
        <v>198</v>
      </c>
      <c r="AU1810" s="243" t="s">
        <v>82</v>
      </c>
      <c r="AV1810" s="13" t="s">
        <v>80</v>
      </c>
      <c r="AW1810" s="13" t="s">
        <v>35</v>
      </c>
      <c r="AX1810" s="13" t="s">
        <v>73</v>
      </c>
      <c r="AY1810" s="243" t="s">
        <v>188</v>
      </c>
    </row>
    <row r="1811" s="14" customFormat="1">
      <c r="A1811" s="14"/>
      <c r="B1811" s="244"/>
      <c r="C1811" s="245"/>
      <c r="D1811" s="235" t="s">
        <v>198</v>
      </c>
      <c r="E1811" s="246" t="s">
        <v>19</v>
      </c>
      <c r="F1811" s="247" t="s">
        <v>2285</v>
      </c>
      <c r="G1811" s="245"/>
      <c r="H1811" s="248">
        <v>56.234000000000002</v>
      </c>
      <c r="I1811" s="249"/>
      <c r="J1811" s="245"/>
      <c r="K1811" s="245"/>
      <c r="L1811" s="250"/>
      <c r="M1811" s="251"/>
      <c r="N1811" s="252"/>
      <c r="O1811" s="252"/>
      <c r="P1811" s="252"/>
      <c r="Q1811" s="252"/>
      <c r="R1811" s="252"/>
      <c r="S1811" s="252"/>
      <c r="T1811" s="253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T1811" s="254" t="s">
        <v>198</v>
      </c>
      <c r="AU1811" s="254" t="s">
        <v>82</v>
      </c>
      <c r="AV1811" s="14" t="s">
        <v>82</v>
      </c>
      <c r="AW1811" s="14" t="s">
        <v>35</v>
      </c>
      <c r="AX1811" s="14" t="s">
        <v>73</v>
      </c>
      <c r="AY1811" s="254" t="s">
        <v>188</v>
      </c>
    </row>
    <row r="1812" s="14" customFormat="1">
      <c r="A1812" s="14"/>
      <c r="B1812" s="244"/>
      <c r="C1812" s="245"/>
      <c r="D1812" s="235" t="s">
        <v>198</v>
      </c>
      <c r="E1812" s="246" t="s">
        <v>19</v>
      </c>
      <c r="F1812" s="247" t="s">
        <v>1669</v>
      </c>
      <c r="G1812" s="245"/>
      <c r="H1812" s="248">
        <v>2.1000000000000001</v>
      </c>
      <c r="I1812" s="249"/>
      <c r="J1812" s="245"/>
      <c r="K1812" s="245"/>
      <c r="L1812" s="250"/>
      <c r="M1812" s="251"/>
      <c r="N1812" s="252"/>
      <c r="O1812" s="252"/>
      <c r="P1812" s="252"/>
      <c r="Q1812" s="252"/>
      <c r="R1812" s="252"/>
      <c r="S1812" s="252"/>
      <c r="T1812" s="253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T1812" s="254" t="s">
        <v>198</v>
      </c>
      <c r="AU1812" s="254" t="s">
        <v>82</v>
      </c>
      <c r="AV1812" s="14" t="s">
        <v>82</v>
      </c>
      <c r="AW1812" s="14" t="s">
        <v>35</v>
      </c>
      <c r="AX1812" s="14" t="s">
        <v>73</v>
      </c>
      <c r="AY1812" s="254" t="s">
        <v>188</v>
      </c>
    </row>
    <row r="1813" s="14" customFormat="1">
      <c r="A1813" s="14"/>
      <c r="B1813" s="244"/>
      <c r="C1813" s="245"/>
      <c r="D1813" s="235" t="s">
        <v>198</v>
      </c>
      <c r="E1813" s="246" t="s">
        <v>19</v>
      </c>
      <c r="F1813" s="247" t="s">
        <v>2271</v>
      </c>
      <c r="G1813" s="245"/>
      <c r="H1813" s="248">
        <v>-6.75</v>
      </c>
      <c r="I1813" s="249"/>
      <c r="J1813" s="245"/>
      <c r="K1813" s="245"/>
      <c r="L1813" s="250"/>
      <c r="M1813" s="251"/>
      <c r="N1813" s="252"/>
      <c r="O1813" s="252"/>
      <c r="P1813" s="252"/>
      <c r="Q1813" s="252"/>
      <c r="R1813" s="252"/>
      <c r="S1813" s="252"/>
      <c r="T1813" s="253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T1813" s="254" t="s">
        <v>198</v>
      </c>
      <c r="AU1813" s="254" t="s">
        <v>82</v>
      </c>
      <c r="AV1813" s="14" t="s">
        <v>82</v>
      </c>
      <c r="AW1813" s="14" t="s">
        <v>35</v>
      </c>
      <c r="AX1813" s="14" t="s">
        <v>73</v>
      </c>
      <c r="AY1813" s="254" t="s">
        <v>188</v>
      </c>
    </row>
    <row r="1814" s="16" customFormat="1">
      <c r="A1814" s="16"/>
      <c r="B1814" s="282"/>
      <c r="C1814" s="283"/>
      <c r="D1814" s="235" t="s">
        <v>198</v>
      </c>
      <c r="E1814" s="284" t="s">
        <v>19</v>
      </c>
      <c r="F1814" s="285" t="s">
        <v>730</v>
      </c>
      <c r="G1814" s="283"/>
      <c r="H1814" s="286">
        <v>934.68600000000026</v>
      </c>
      <c r="I1814" s="287"/>
      <c r="J1814" s="283"/>
      <c r="K1814" s="283"/>
      <c r="L1814" s="288"/>
      <c r="M1814" s="289"/>
      <c r="N1814" s="290"/>
      <c r="O1814" s="290"/>
      <c r="P1814" s="290"/>
      <c r="Q1814" s="290"/>
      <c r="R1814" s="290"/>
      <c r="S1814" s="290"/>
      <c r="T1814" s="291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T1814" s="292" t="s">
        <v>198</v>
      </c>
      <c r="AU1814" s="292" t="s">
        <v>82</v>
      </c>
      <c r="AV1814" s="16" t="s">
        <v>129</v>
      </c>
      <c r="AW1814" s="16" t="s">
        <v>35</v>
      </c>
      <c r="AX1814" s="16" t="s">
        <v>73</v>
      </c>
      <c r="AY1814" s="292" t="s">
        <v>188</v>
      </c>
    </row>
    <row r="1815" s="13" customFormat="1">
      <c r="A1815" s="13"/>
      <c r="B1815" s="233"/>
      <c r="C1815" s="234"/>
      <c r="D1815" s="235" t="s">
        <v>198</v>
      </c>
      <c r="E1815" s="236" t="s">
        <v>19</v>
      </c>
      <c r="F1815" s="237" t="s">
        <v>2286</v>
      </c>
      <c r="G1815" s="234"/>
      <c r="H1815" s="236" t="s">
        <v>19</v>
      </c>
      <c r="I1815" s="238"/>
      <c r="J1815" s="234"/>
      <c r="K1815" s="234"/>
      <c r="L1815" s="239"/>
      <c r="M1815" s="240"/>
      <c r="N1815" s="241"/>
      <c r="O1815" s="241"/>
      <c r="P1815" s="241"/>
      <c r="Q1815" s="241"/>
      <c r="R1815" s="241"/>
      <c r="S1815" s="241"/>
      <c r="T1815" s="242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T1815" s="243" t="s">
        <v>198</v>
      </c>
      <c r="AU1815" s="243" t="s">
        <v>82</v>
      </c>
      <c r="AV1815" s="13" t="s">
        <v>80</v>
      </c>
      <c r="AW1815" s="13" t="s">
        <v>35</v>
      </c>
      <c r="AX1815" s="13" t="s">
        <v>73</v>
      </c>
      <c r="AY1815" s="243" t="s">
        <v>188</v>
      </c>
    </row>
    <row r="1816" s="13" customFormat="1">
      <c r="A1816" s="13"/>
      <c r="B1816" s="233"/>
      <c r="C1816" s="234"/>
      <c r="D1816" s="235" t="s">
        <v>198</v>
      </c>
      <c r="E1816" s="236" t="s">
        <v>19</v>
      </c>
      <c r="F1816" s="237" t="s">
        <v>1651</v>
      </c>
      <c r="G1816" s="234"/>
      <c r="H1816" s="236" t="s">
        <v>19</v>
      </c>
      <c r="I1816" s="238"/>
      <c r="J1816" s="234"/>
      <c r="K1816" s="234"/>
      <c r="L1816" s="239"/>
      <c r="M1816" s="240"/>
      <c r="N1816" s="241"/>
      <c r="O1816" s="241"/>
      <c r="P1816" s="241"/>
      <c r="Q1816" s="241"/>
      <c r="R1816" s="241"/>
      <c r="S1816" s="241"/>
      <c r="T1816" s="242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243" t="s">
        <v>198</v>
      </c>
      <c r="AU1816" s="243" t="s">
        <v>82</v>
      </c>
      <c r="AV1816" s="13" t="s">
        <v>80</v>
      </c>
      <c r="AW1816" s="13" t="s">
        <v>35</v>
      </c>
      <c r="AX1816" s="13" t="s">
        <v>73</v>
      </c>
      <c r="AY1816" s="243" t="s">
        <v>188</v>
      </c>
    </row>
    <row r="1817" s="14" customFormat="1">
      <c r="A1817" s="14"/>
      <c r="B1817" s="244"/>
      <c r="C1817" s="245"/>
      <c r="D1817" s="235" t="s">
        <v>198</v>
      </c>
      <c r="E1817" s="246" t="s">
        <v>19</v>
      </c>
      <c r="F1817" s="247" t="s">
        <v>2252</v>
      </c>
      <c r="G1817" s="245"/>
      <c r="H1817" s="248">
        <v>4.7000000000000002</v>
      </c>
      <c r="I1817" s="249"/>
      <c r="J1817" s="245"/>
      <c r="K1817" s="245"/>
      <c r="L1817" s="250"/>
      <c r="M1817" s="251"/>
      <c r="N1817" s="252"/>
      <c r="O1817" s="252"/>
      <c r="P1817" s="252"/>
      <c r="Q1817" s="252"/>
      <c r="R1817" s="252"/>
      <c r="S1817" s="252"/>
      <c r="T1817" s="253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T1817" s="254" t="s">
        <v>198</v>
      </c>
      <c r="AU1817" s="254" t="s">
        <v>82</v>
      </c>
      <c r="AV1817" s="14" t="s">
        <v>82</v>
      </c>
      <c r="AW1817" s="14" t="s">
        <v>35</v>
      </c>
      <c r="AX1817" s="14" t="s">
        <v>73</v>
      </c>
      <c r="AY1817" s="254" t="s">
        <v>188</v>
      </c>
    </row>
    <row r="1818" s="13" customFormat="1">
      <c r="A1818" s="13"/>
      <c r="B1818" s="233"/>
      <c r="C1818" s="234"/>
      <c r="D1818" s="235" t="s">
        <v>198</v>
      </c>
      <c r="E1818" s="236" t="s">
        <v>19</v>
      </c>
      <c r="F1818" s="237" t="s">
        <v>1653</v>
      </c>
      <c r="G1818" s="234"/>
      <c r="H1818" s="236" t="s">
        <v>19</v>
      </c>
      <c r="I1818" s="238"/>
      <c r="J1818" s="234"/>
      <c r="K1818" s="234"/>
      <c r="L1818" s="239"/>
      <c r="M1818" s="240"/>
      <c r="N1818" s="241"/>
      <c r="O1818" s="241"/>
      <c r="P1818" s="241"/>
      <c r="Q1818" s="241"/>
      <c r="R1818" s="241"/>
      <c r="S1818" s="241"/>
      <c r="T1818" s="242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T1818" s="243" t="s">
        <v>198</v>
      </c>
      <c r="AU1818" s="243" t="s">
        <v>82</v>
      </c>
      <c r="AV1818" s="13" t="s">
        <v>80</v>
      </c>
      <c r="AW1818" s="13" t="s">
        <v>35</v>
      </c>
      <c r="AX1818" s="13" t="s">
        <v>73</v>
      </c>
      <c r="AY1818" s="243" t="s">
        <v>188</v>
      </c>
    </row>
    <row r="1819" s="14" customFormat="1">
      <c r="A1819" s="14"/>
      <c r="B1819" s="244"/>
      <c r="C1819" s="245"/>
      <c r="D1819" s="235" t="s">
        <v>198</v>
      </c>
      <c r="E1819" s="246" t="s">
        <v>19</v>
      </c>
      <c r="F1819" s="247" t="s">
        <v>2255</v>
      </c>
      <c r="G1819" s="245"/>
      <c r="H1819" s="248">
        <v>4.9000000000000004</v>
      </c>
      <c r="I1819" s="249"/>
      <c r="J1819" s="245"/>
      <c r="K1819" s="245"/>
      <c r="L1819" s="250"/>
      <c r="M1819" s="251"/>
      <c r="N1819" s="252"/>
      <c r="O1819" s="252"/>
      <c r="P1819" s="252"/>
      <c r="Q1819" s="252"/>
      <c r="R1819" s="252"/>
      <c r="S1819" s="252"/>
      <c r="T1819" s="253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54" t="s">
        <v>198</v>
      </c>
      <c r="AU1819" s="254" t="s">
        <v>82</v>
      </c>
      <c r="AV1819" s="14" t="s">
        <v>82</v>
      </c>
      <c r="AW1819" s="14" t="s">
        <v>35</v>
      </c>
      <c r="AX1819" s="14" t="s">
        <v>73</v>
      </c>
      <c r="AY1819" s="254" t="s">
        <v>188</v>
      </c>
    </row>
    <row r="1820" s="13" customFormat="1">
      <c r="A1820" s="13"/>
      <c r="B1820" s="233"/>
      <c r="C1820" s="234"/>
      <c r="D1820" s="235" t="s">
        <v>198</v>
      </c>
      <c r="E1820" s="236" t="s">
        <v>19</v>
      </c>
      <c r="F1820" s="237" t="s">
        <v>1821</v>
      </c>
      <c r="G1820" s="234"/>
      <c r="H1820" s="236" t="s">
        <v>19</v>
      </c>
      <c r="I1820" s="238"/>
      <c r="J1820" s="234"/>
      <c r="K1820" s="234"/>
      <c r="L1820" s="239"/>
      <c r="M1820" s="240"/>
      <c r="N1820" s="241"/>
      <c r="O1820" s="241"/>
      <c r="P1820" s="241"/>
      <c r="Q1820" s="241"/>
      <c r="R1820" s="241"/>
      <c r="S1820" s="241"/>
      <c r="T1820" s="242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T1820" s="243" t="s">
        <v>198</v>
      </c>
      <c r="AU1820" s="243" t="s">
        <v>82</v>
      </c>
      <c r="AV1820" s="13" t="s">
        <v>80</v>
      </c>
      <c r="AW1820" s="13" t="s">
        <v>35</v>
      </c>
      <c r="AX1820" s="13" t="s">
        <v>73</v>
      </c>
      <c r="AY1820" s="243" t="s">
        <v>188</v>
      </c>
    </row>
    <row r="1821" s="14" customFormat="1">
      <c r="A1821" s="14"/>
      <c r="B1821" s="244"/>
      <c r="C1821" s="245"/>
      <c r="D1821" s="235" t="s">
        <v>198</v>
      </c>
      <c r="E1821" s="246" t="s">
        <v>19</v>
      </c>
      <c r="F1821" s="247" t="s">
        <v>2258</v>
      </c>
      <c r="G1821" s="245"/>
      <c r="H1821" s="248">
        <v>2.1000000000000001</v>
      </c>
      <c r="I1821" s="249"/>
      <c r="J1821" s="245"/>
      <c r="K1821" s="245"/>
      <c r="L1821" s="250"/>
      <c r="M1821" s="251"/>
      <c r="N1821" s="252"/>
      <c r="O1821" s="252"/>
      <c r="P1821" s="252"/>
      <c r="Q1821" s="252"/>
      <c r="R1821" s="252"/>
      <c r="S1821" s="252"/>
      <c r="T1821" s="253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T1821" s="254" t="s">
        <v>198</v>
      </c>
      <c r="AU1821" s="254" t="s">
        <v>82</v>
      </c>
      <c r="AV1821" s="14" t="s">
        <v>82</v>
      </c>
      <c r="AW1821" s="14" t="s">
        <v>35</v>
      </c>
      <c r="AX1821" s="14" t="s">
        <v>73</v>
      </c>
      <c r="AY1821" s="254" t="s">
        <v>188</v>
      </c>
    </row>
    <row r="1822" s="13" customFormat="1">
      <c r="A1822" s="13"/>
      <c r="B1822" s="233"/>
      <c r="C1822" s="234"/>
      <c r="D1822" s="235" t="s">
        <v>198</v>
      </c>
      <c r="E1822" s="236" t="s">
        <v>19</v>
      </c>
      <c r="F1822" s="237" t="s">
        <v>1625</v>
      </c>
      <c r="G1822" s="234"/>
      <c r="H1822" s="236" t="s">
        <v>19</v>
      </c>
      <c r="I1822" s="238"/>
      <c r="J1822" s="234"/>
      <c r="K1822" s="234"/>
      <c r="L1822" s="239"/>
      <c r="M1822" s="240"/>
      <c r="N1822" s="241"/>
      <c r="O1822" s="241"/>
      <c r="P1822" s="241"/>
      <c r="Q1822" s="241"/>
      <c r="R1822" s="241"/>
      <c r="S1822" s="241"/>
      <c r="T1822" s="242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T1822" s="243" t="s">
        <v>198</v>
      </c>
      <c r="AU1822" s="243" t="s">
        <v>82</v>
      </c>
      <c r="AV1822" s="13" t="s">
        <v>80</v>
      </c>
      <c r="AW1822" s="13" t="s">
        <v>35</v>
      </c>
      <c r="AX1822" s="13" t="s">
        <v>73</v>
      </c>
      <c r="AY1822" s="243" t="s">
        <v>188</v>
      </c>
    </row>
    <row r="1823" s="14" customFormat="1">
      <c r="A1823" s="14"/>
      <c r="B1823" s="244"/>
      <c r="C1823" s="245"/>
      <c r="D1823" s="235" t="s">
        <v>198</v>
      </c>
      <c r="E1823" s="246" t="s">
        <v>19</v>
      </c>
      <c r="F1823" s="247" t="s">
        <v>1626</v>
      </c>
      <c r="G1823" s="245"/>
      <c r="H1823" s="248">
        <v>0.17000000000000001</v>
      </c>
      <c r="I1823" s="249"/>
      <c r="J1823" s="245"/>
      <c r="K1823" s="245"/>
      <c r="L1823" s="250"/>
      <c r="M1823" s="251"/>
      <c r="N1823" s="252"/>
      <c r="O1823" s="252"/>
      <c r="P1823" s="252"/>
      <c r="Q1823" s="252"/>
      <c r="R1823" s="252"/>
      <c r="S1823" s="252"/>
      <c r="T1823" s="253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254" t="s">
        <v>198</v>
      </c>
      <c r="AU1823" s="254" t="s">
        <v>82</v>
      </c>
      <c r="AV1823" s="14" t="s">
        <v>82</v>
      </c>
      <c r="AW1823" s="14" t="s">
        <v>35</v>
      </c>
      <c r="AX1823" s="14" t="s">
        <v>73</v>
      </c>
      <c r="AY1823" s="254" t="s">
        <v>188</v>
      </c>
    </row>
    <row r="1824" s="14" customFormat="1">
      <c r="A1824" s="14"/>
      <c r="B1824" s="244"/>
      <c r="C1824" s="245"/>
      <c r="D1824" s="235" t="s">
        <v>198</v>
      </c>
      <c r="E1824" s="246" t="s">
        <v>19</v>
      </c>
      <c r="F1824" s="247" t="s">
        <v>2260</v>
      </c>
      <c r="G1824" s="245"/>
      <c r="H1824" s="248">
        <v>2.7999999999999998</v>
      </c>
      <c r="I1824" s="249"/>
      <c r="J1824" s="245"/>
      <c r="K1824" s="245"/>
      <c r="L1824" s="250"/>
      <c r="M1824" s="251"/>
      <c r="N1824" s="252"/>
      <c r="O1824" s="252"/>
      <c r="P1824" s="252"/>
      <c r="Q1824" s="252"/>
      <c r="R1824" s="252"/>
      <c r="S1824" s="252"/>
      <c r="T1824" s="253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T1824" s="254" t="s">
        <v>198</v>
      </c>
      <c r="AU1824" s="254" t="s">
        <v>82</v>
      </c>
      <c r="AV1824" s="14" t="s">
        <v>82</v>
      </c>
      <c r="AW1824" s="14" t="s">
        <v>35</v>
      </c>
      <c r="AX1824" s="14" t="s">
        <v>73</v>
      </c>
      <c r="AY1824" s="254" t="s">
        <v>188</v>
      </c>
    </row>
    <row r="1825" s="13" customFormat="1">
      <c r="A1825" s="13"/>
      <c r="B1825" s="233"/>
      <c r="C1825" s="234"/>
      <c r="D1825" s="235" t="s">
        <v>198</v>
      </c>
      <c r="E1825" s="236" t="s">
        <v>19</v>
      </c>
      <c r="F1825" s="237" t="s">
        <v>1627</v>
      </c>
      <c r="G1825" s="234"/>
      <c r="H1825" s="236" t="s">
        <v>19</v>
      </c>
      <c r="I1825" s="238"/>
      <c r="J1825" s="234"/>
      <c r="K1825" s="234"/>
      <c r="L1825" s="239"/>
      <c r="M1825" s="240"/>
      <c r="N1825" s="241"/>
      <c r="O1825" s="241"/>
      <c r="P1825" s="241"/>
      <c r="Q1825" s="241"/>
      <c r="R1825" s="241"/>
      <c r="S1825" s="241"/>
      <c r="T1825" s="242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T1825" s="243" t="s">
        <v>198</v>
      </c>
      <c r="AU1825" s="243" t="s">
        <v>82</v>
      </c>
      <c r="AV1825" s="13" t="s">
        <v>80</v>
      </c>
      <c r="AW1825" s="13" t="s">
        <v>35</v>
      </c>
      <c r="AX1825" s="13" t="s">
        <v>73</v>
      </c>
      <c r="AY1825" s="243" t="s">
        <v>188</v>
      </c>
    </row>
    <row r="1826" s="14" customFormat="1">
      <c r="A1826" s="14"/>
      <c r="B1826" s="244"/>
      <c r="C1826" s="245"/>
      <c r="D1826" s="235" t="s">
        <v>198</v>
      </c>
      <c r="E1826" s="246" t="s">
        <v>19</v>
      </c>
      <c r="F1826" s="247" t="s">
        <v>1628</v>
      </c>
      <c r="G1826" s="245"/>
      <c r="H1826" s="248">
        <v>0.28000000000000003</v>
      </c>
      <c r="I1826" s="249"/>
      <c r="J1826" s="245"/>
      <c r="K1826" s="245"/>
      <c r="L1826" s="250"/>
      <c r="M1826" s="251"/>
      <c r="N1826" s="252"/>
      <c r="O1826" s="252"/>
      <c r="P1826" s="252"/>
      <c r="Q1826" s="252"/>
      <c r="R1826" s="252"/>
      <c r="S1826" s="252"/>
      <c r="T1826" s="253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T1826" s="254" t="s">
        <v>198</v>
      </c>
      <c r="AU1826" s="254" t="s">
        <v>82</v>
      </c>
      <c r="AV1826" s="14" t="s">
        <v>82</v>
      </c>
      <c r="AW1826" s="14" t="s">
        <v>35</v>
      </c>
      <c r="AX1826" s="14" t="s">
        <v>73</v>
      </c>
      <c r="AY1826" s="254" t="s">
        <v>188</v>
      </c>
    </row>
    <row r="1827" s="14" customFormat="1">
      <c r="A1827" s="14"/>
      <c r="B1827" s="244"/>
      <c r="C1827" s="245"/>
      <c r="D1827" s="235" t="s">
        <v>198</v>
      </c>
      <c r="E1827" s="246" t="s">
        <v>19</v>
      </c>
      <c r="F1827" s="247" t="s">
        <v>2252</v>
      </c>
      <c r="G1827" s="245"/>
      <c r="H1827" s="248">
        <v>4.7000000000000002</v>
      </c>
      <c r="I1827" s="249"/>
      <c r="J1827" s="245"/>
      <c r="K1827" s="245"/>
      <c r="L1827" s="250"/>
      <c r="M1827" s="251"/>
      <c r="N1827" s="252"/>
      <c r="O1827" s="252"/>
      <c r="P1827" s="252"/>
      <c r="Q1827" s="252"/>
      <c r="R1827" s="252"/>
      <c r="S1827" s="252"/>
      <c r="T1827" s="253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T1827" s="254" t="s">
        <v>198</v>
      </c>
      <c r="AU1827" s="254" t="s">
        <v>82</v>
      </c>
      <c r="AV1827" s="14" t="s">
        <v>82</v>
      </c>
      <c r="AW1827" s="14" t="s">
        <v>35</v>
      </c>
      <c r="AX1827" s="14" t="s">
        <v>73</v>
      </c>
      <c r="AY1827" s="254" t="s">
        <v>188</v>
      </c>
    </row>
    <row r="1828" s="15" customFormat="1">
      <c r="A1828" s="15"/>
      <c r="B1828" s="255"/>
      <c r="C1828" s="256"/>
      <c r="D1828" s="235" t="s">
        <v>198</v>
      </c>
      <c r="E1828" s="257" t="s">
        <v>19</v>
      </c>
      <c r="F1828" s="258" t="s">
        <v>229</v>
      </c>
      <c r="G1828" s="256"/>
      <c r="H1828" s="259">
        <v>954.33600000000024</v>
      </c>
      <c r="I1828" s="260"/>
      <c r="J1828" s="256"/>
      <c r="K1828" s="256"/>
      <c r="L1828" s="261"/>
      <c r="M1828" s="262"/>
      <c r="N1828" s="263"/>
      <c r="O1828" s="263"/>
      <c r="P1828" s="263"/>
      <c r="Q1828" s="263"/>
      <c r="R1828" s="263"/>
      <c r="S1828" s="263"/>
      <c r="T1828" s="264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T1828" s="265" t="s">
        <v>198</v>
      </c>
      <c r="AU1828" s="265" t="s">
        <v>82</v>
      </c>
      <c r="AV1828" s="15" t="s">
        <v>135</v>
      </c>
      <c r="AW1828" s="15" t="s">
        <v>35</v>
      </c>
      <c r="AX1828" s="15" t="s">
        <v>80</v>
      </c>
      <c r="AY1828" s="265" t="s">
        <v>188</v>
      </c>
    </row>
    <row r="1829" s="2" customFormat="1" ht="24.15" customHeight="1">
      <c r="A1829" s="40"/>
      <c r="B1829" s="41"/>
      <c r="C1829" s="215" t="s">
        <v>2287</v>
      </c>
      <c r="D1829" s="215" t="s">
        <v>190</v>
      </c>
      <c r="E1829" s="216" t="s">
        <v>2288</v>
      </c>
      <c r="F1829" s="217" t="s">
        <v>2289</v>
      </c>
      <c r="G1829" s="218" t="s">
        <v>243</v>
      </c>
      <c r="H1829" s="219">
        <v>56.119</v>
      </c>
      <c r="I1829" s="220"/>
      <c r="J1829" s="221">
        <f>ROUND(I1829*H1829,2)</f>
        <v>0</v>
      </c>
      <c r="K1829" s="217" t="s">
        <v>194</v>
      </c>
      <c r="L1829" s="46"/>
      <c r="M1829" s="222" t="s">
        <v>19</v>
      </c>
      <c r="N1829" s="223" t="s">
        <v>44</v>
      </c>
      <c r="O1829" s="86"/>
      <c r="P1829" s="224">
        <f>O1829*H1829</f>
        <v>0</v>
      </c>
      <c r="Q1829" s="224">
        <v>0.00025999999999999998</v>
      </c>
      <c r="R1829" s="224">
        <f>Q1829*H1829</f>
        <v>0.014590939999999998</v>
      </c>
      <c r="S1829" s="224">
        <v>0</v>
      </c>
      <c r="T1829" s="225">
        <f>S1829*H1829</f>
        <v>0</v>
      </c>
      <c r="U1829" s="40"/>
      <c r="V1829" s="40"/>
      <c r="W1829" s="40"/>
      <c r="X1829" s="40"/>
      <c r="Y1829" s="40"/>
      <c r="Z1829" s="40"/>
      <c r="AA1829" s="40"/>
      <c r="AB1829" s="40"/>
      <c r="AC1829" s="40"/>
      <c r="AD1829" s="40"/>
      <c r="AE1829" s="40"/>
      <c r="AR1829" s="226" t="s">
        <v>342</v>
      </c>
      <c r="AT1829" s="226" t="s">
        <v>190</v>
      </c>
      <c r="AU1829" s="226" t="s">
        <v>82</v>
      </c>
      <c r="AY1829" s="19" t="s">
        <v>188</v>
      </c>
      <c r="BE1829" s="227">
        <f>IF(N1829="základní",J1829,0)</f>
        <v>0</v>
      </c>
      <c r="BF1829" s="227">
        <f>IF(N1829="snížená",J1829,0)</f>
        <v>0</v>
      </c>
      <c r="BG1829" s="227">
        <f>IF(N1829="zákl. přenesená",J1829,0)</f>
        <v>0</v>
      </c>
      <c r="BH1829" s="227">
        <f>IF(N1829="sníž. přenesená",J1829,0)</f>
        <v>0</v>
      </c>
      <c r="BI1829" s="227">
        <f>IF(N1829="nulová",J1829,0)</f>
        <v>0</v>
      </c>
      <c r="BJ1829" s="19" t="s">
        <v>80</v>
      </c>
      <c r="BK1829" s="227">
        <f>ROUND(I1829*H1829,2)</f>
        <v>0</v>
      </c>
      <c r="BL1829" s="19" t="s">
        <v>342</v>
      </c>
      <c r="BM1829" s="226" t="s">
        <v>2290</v>
      </c>
    </row>
    <row r="1830" s="2" customFormat="1">
      <c r="A1830" s="40"/>
      <c r="B1830" s="41"/>
      <c r="C1830" s="42"/>
      <c r="D1830" s="228" t="s">
        <v>196</v>
      </c>
      <c r="E1830" s="42"/>
      <c r="F1830" s="229" t="s">
        <v>2291</v>
      </c>
      <c r="G1830" s="42"/>
      <c r="H1830" s="42"/>
      <c r="I1830" s="230"/>
      <c r="J1830" s="42"/>
      <c r="K1830" s="42"/>
      <c r="L1830" s="46"/>
      <c r="M1830" s="231"/>
      <c r="N1830" s="232"/>
      <c r="O1830" s="86"/>
      <c r="P1830" s="86"/>
      <c r="Q1830" s="86"/>
      <c r="R1830" s="86"/>
      <c r="S1830" s="86"/>
      <c r="T1830" s="87"/>
      <c r="U1830" s="40"/>
      <c r="V1830" s="40"/>
      <c r="W1830" s="40"/>
      <c r="X1830" s="40"/>
      <c r="Y1830" s="40"/>
      <c r="Z1830" s="40"/>
      <c r="AA1830" s="40"/>
      <c r="AB1830" s="40"/>
      <c r="AC1830" s="40"/>
      <c r="AD1830" s="40"/>
      <c r="AE1830" s="40"/>
      <c r="AT1830" s="19" t="s">
        <v>196</v>
      </c>
      <c r="AU1830" s="19" t="s">
        <v>82</v>
      </c>
    </row>
    <row r="1831" s="13" customFormat="1">
      <c r="A1831" s="13"/>
      <c r="B1831" s="233"/>
      <c r="C1831" s="234"/>
      <c r="D1831" s="235" t="s">
        <v>198</v>
      </c>
      <c r="E1831" s="236" t="s">
        <v>19</v>
      </c>
      <c r="F1831" s="237" t="s">
        <v>2292</v>
      </c>
      <c r="G1831" s="234"/>
      <c r="H1831" s="236" t="s">
        <v>19</v>
      </c>
      <c r="I1831" s="238"/>
      <c r="J1831" s="234"/>
      <c r="K1831" s="234"/>
      <c r="L1831" s="239"/>
      <c r="M1831" s="240"/>
      <c r="N1831" s="241"/>
      <c r="O1831" s="241"/>
      <c r="P1831" s="241"/>
      <c r="Q1831" s="241"/>
      <c r="R1831" s="241"/>
      <c r="S1831" s="241"/>
      <c r="T1831" s="242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T1831" s="243" t="s">
        <v>198</v>
      </c>
      <c r="AU1831" s="243" t="s">
        <v>82</v>
      </c>
      <c r="AV1831" s="13" t="s">
        <v>80</v>
      </c>
      <c r="AW1831" s="13" t="s">
        <v>35</v>
      </c>
      <c r="AX1831" s="13" t="s">
        <v>73</v>
      </c>
      <c r="AY1831" s="243" t="s">
        <v>188</v>
      </c>
    </row>
    <row r="1832" s="14" customFormat="1">
      <c r="A1832" s="14"/>
      <c r="B1832" s="244"/>
      <c r="C1832" s="245"/>
      <c r="D1832" s="235" t="s">
        <v>198</v>
      </c>
      <c r="E1832" s="246" t="s">
        <v>19</v>
      </c>
      <c r="F1832" s="247" t="s">
        <v>2293</v>
      </c>
      <c r="G1832" s="245"/>
      <c r="H1832" s="248">
        <v>44.975000000000001</v>
      </c>
      <c r="I1832" s="249"/>
      <c r="J1832" s="245"/>
      <c r="K1832" s="245"/>
      <c r="L1832" s="250"/>
      <c r="M1832" s="251"/>
      <c r="N1832" s="252"/>
      <c r="O1832" s="252"/>
      <c r="P1832" s="252"/>
      <c r="Q1832" s="252"/>
      <c r="R1832" s="252"/>
      <c r="S1832" s="252"/>
      <c r="T1832" s="253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T1832" s="254" t="s">
        <v>198</v>
      </c>
      <c r="AU1832" s="254" t="s">
        <v>82</v>
      </c>
      <c r="AV1832" s="14" t="s">
        <v>82</v>
      </c>
      <c r="AW1832" s="14" t="s">
        <v>35</v>
      </c>
      <c r="AX1832" s="14" t="s">
        <v>73</v>
      </c>
      <c r="AY1832" s="254" t="s">
        <v>188</v>
      </c>
    </row>
    <row r="1833" s="14" customFormat="1">
      <c r="A1833" s="14"/>
      <c r="B1833" s="244"/>
      <c r="C1833" s="245"/>
      <c r="D1833" s="235" t="s">
        <v>198</v>
      </c>
      <c r="E1833" s="246" t="s">
        <v>19</v>
      </c>
      <c r="F1833" s="247" t="s">
        <v>1553</v>
      </c>
      <c r="G1833" s="245"/>
      <c r="H1833" s="248">
        <v>1.05</v>
      </c>
      <c r="I1833" s="249"/>
      <c r="J1833" s="245"/>
      <c r="K1833" s="245"/>
      <c r="L1833" s="250"/>
      <c r="M1833" s="251"/>
      <c r="N1833" s="252"/>
      <c r="O1833" s="252"/>
      <c r="P1833" s="252"/>
      <c r="Q1833" s="252"/>
      <c r="R1833" s="252"/>
      <c r="S1833" s="252"/>
      <c r="T1833" s="253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T1833" s="254" t="s">
        <v>198</v>
      </c>
      <c r="AU1833" s="254" t="s">
        <v>82</v>
      </c>
      <c r="AV1833" s="14" t="s">
        <v>82</v>
      </c>
      <c r="AW1833" s="14" t="s">
        <v>35</v>
      </c>
      <c r="AX1833" s="14" t="s">
        <v>73</v>
      </c>
      <c r="AY1833" s="254" t="s">
        <v>188</v>
      </c>
    </row>
    <row r="1834" s="14" customFormat="1">
      <c r="A1834" s="14"/>
      <c r="B1834" s="244"/>
      <c r="C1834" s="245"/>
      <c r="D1834" s="235" t="s">
        <v>198</v>
      </c>
      <c r="E1834" s="246" t="s">
        <v>19</v>
      </c>
      <c r="F1834" s="247" t="s">
        <v>747</v>
      </c>
      <c r="G1834" s="245"/>
      <c r="H1834" s="248">
        <v>1.1479999999999999</v>
      </c>
      <c r="I1834" s="249"/>
      <c r="J1834" s="245"/>
      <c r="K1834" s="245"/>
      <c r="L1834" s="250"/>
      <c r="M1834" s="251"/>
      <c r="N1834" s="252"/>
      <c r="O1834" s="252"/>
      <c r="P1834" s="252"/>
      <c r="Q1834" s="252"/>
      <c r="R1834" s="252"/>
      <c r="S1834" s="252"/>
      <c r="T1834" s="253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T1834" s="254" t="s">
        <v>198</v>
      </c>
      <c r="AU1834" s="254" t="s">
        <v>82</v>
      </c>
      <c r="AV1834" s="14" t="s">
        <v>82</v>
      </c>
      <c r="AW1834" s="14" t="s">
        <v>35</v>
      </c>
      <c r="AX1834" s="14" t="s">
        <v>73</v>
      </c>
      <c r="AY1834" s="254" t="s">
        <v>188</v>
      </c>
    </row>
    <row r="1835" s="14" customFormat="1">
      <c r="A1835" s="14"/>
      <c r="B1835" s="244"/>
      <c r="C1835" s="245"/>
      <c r="D1835" s="235" t="s">
        <v>198</v>
      </c>
      <c r="E1835" s="246" t="s">
        <v>19</v>
      </c>
      <c r="F1835" s="247" t="s">
        <v>1632</v>
      </c>
      <c r="G1835" s="245"/>
      <c r="H1835" s="248">
        <v>-5.79</v>
      </c>
      <c r="I1835" s="249"/>
      <c r="J1835" s="245"/>
      <c r="K1835" s="245"/>
      <c r="L1835" s="250"/>
      <c r="M1835" s="251"/>
      <c r="N1835" s="252"/>
      <c r="O1835" s="252"/>
      <c r="P1835" s="252"/>
      <c r="Q1835" s="252"/>
      <c r="R1835" s="252"/>
      <c r="S1835" s="252"/>
      <c r="T1835" s="253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T1835" s="254" t="s">
        <v>198</v>
      </c>
      <c r="AU1835" s="254" t="s">
        <v>82</v>
      </c>
      <c r="AV1835" s="14" t="s">
        <v>82</v>
      </c>
      <c r="AW1835" s="14" t="s">
        <v>35</v>
      </c>
      <c r="AX1835" s="14" t="s">
        <v>73</v>
      </c>
      <c r="AY1835" s="254" t="s">
        <v>188</v>
      </c>
    </row>
    <row r="1836" s="13" customFormat="1">
      <c r="A1836" s="13"/>
      <c r="B1836" s="233"/>
      <c r="C1836" s="234"/>
      <c r="D1836" s="235" t="s">
        <v>198</v>
      </c>
      <c r="E1836" s="236" t="s">
        <v>19</v>
      </c>
      <c r="F1836" s="237" t="s">
        <v>2294</v>
      </c>
      <c r="G1836" s="234"/>
      <c r="H1836" s="236" t="s">
        <v>19</v>
      </c>
      <c r="I1836" s="238"/>
      <c r="J1836" s="234"/>
      <c r="K1836" s="234"/>
      <c r="L1836" s="239"/>
      <c r="M1836" s="240"/>
      <c r="N1836" s="241"/>
      <c r="O1836" s="241"/>
      <c r="P1836" s="241"/>
      <c r="Q1836" s="241"/>
      <c r="R1836" s="241"/>
      <c r="S1836" s="241"/>
      <c r="T1836" s="242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T1836" s="243" t="s">
        <v>198</v>
      </c>
      <c r="AU1836" s="243" t="s">
        <v>82</v>
      </c>
      <c r="AV1836" s="13" t="s">
        <v>80</v>
      </c>
      <c r="AW1836" s="13" t="s">
        <v>35</v>
      </c>
      <c r="AX1836" s="13" t="s">
        <v>73</v>
      </c>
      <c r="AY1836" s="243" t="s">
        <v>188</v>
      </c>
    </row>
    <row r="1837" s="14" customFormat="1">
      <c r="A1837" s="14"/>
      <c r="B1837" s="244"/>
      <c r="C1837" s="245"/>
      <c r="D1837" s="235" t="s">
        <v>198</v>
      </c>
      <c r="E1837" s="246" t="s">
        <v>19</v>
      </c>
      <c r="F1837" s="247" t="s">
        <v>2295</v>
      </c>
      <c r="G1837" s="245"/>
      <c r="H1837" s="248">
        <v>2.6400000000000001</v>
      </c>
      <c r="I1837" s="249"/>
      <c r="J1837" s="245"/>
      <c r="K1837" s="245"/>
      <c r="L1837" s="250"/>
      <c r="M1837" s="251"/>
      <c r="N1837" s="252"/>
      <c r="O1837" s="252"/>
      <c r="P1837" s="252"/>
      <c r="Q1837" s="252"/>
      <c r="R1837" s="252"/>
      <c r="S1837" s="252"/>
      <c r="T1837" s="253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T1837" s="254" t="s">
        <v>198</v>
      </c>
      <c r="AU1837" s="254" t="s">
        <v>82</v>
      </c>
      <c r="AV1837" s="14" t="s">
        <v>82</v>
      </c>
      <c r="AW1837" s="14" t="s">
        <v>35</v>
      </c>
      <c r="AX1837" s="14" t="s">
        <v>73</v>
      </c>
      <c r="AY1837" s="254" t="s">
        <v>188</v>
      </c>
    </row>
    <row r="1838" s="14" customFormat="1">
      <c r="A1838" s="14"/>
      <c r="B1838" s="244"/>
      <c r="C1838" s="245"/>
      <c r="D1838" s="235" t="s">
        <v>198</v>
      </c>
      <c r="E1838" s="246" t="s">
        <v>19</v>
      </c>
      <c r="F1838" s="247" t="s">
        <v>2296</v>
      </c>
      <c r="G1838" s="245"/>
      <c r="H1838" s="248">
        <v>3.6000000000000001</v>
      </c>
      <c r="I1838" s="249"/>
      <c r="J1838" s="245"/>
      <c r="K1838" s="245"/>
      <c r="L1838" s="250"/>
      <c r="M1838" s="251"/>
      <c r="N1838" s="252"/>
      <c r="O1838" s="252"/>
      <c r="P1838" s="252"/>
      <c r="Q1838" s="252"/>
      <c r="R1838" s="252"/>
      <c r="S1838" s="252"/>
      <c r="T1838" s="253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T1838" s="254" t="s">
        <v>198</v>
      </c>
      <c r="AU1838" s="254" t="s">
        <v>82</v>
      </c>
      <c r="AV1838" s="14" t="s">
        <v>82</v>
      </c>
      <c r="AW1838" s="14" t="s">
        <v>35</v>
      </c>
      <c r="AX1838" s="14" t="s">
        <v>73</v>
      </c>
      <c r="AY1838" s="254" t="s">
        <v>188</v>
      </c>
    </row>
    <row r="1839" s="14" customFormat="1">
      <c r="A1839" s="14"/>
      <c r="B1839" s="244"/>
      <c r="C1839" s="245"/>
      <c r="D1839" s="235" t="s">
        <v>198</v>
      </c>
      <c r="E1839" s="246" t="s">
        <v>19</v>
      </c>
      <c r="F1839" s="247" t="s">
        <v>1613</v>
      </c>
      <c r="G1839" s="245"/>
      <c r="H1839" s="248">
        <v>4.2480000000000002</v>
      </c>
      <c r="I1839" s="249"/>
      <c r="J1839" s="245"/>
      <c r="K1839" s="245"/>
      <c r="L1839" s="250"/>
      <c r="M1839" s="251"/>
      <c r="N1839" s="252"/>
      <c r="O1839" s="252"/>
      <c r="P1839" s="252"/>
      <c r="Q1839" s="252"/>
      <c r="R1839" s="252"/>
      <c r="S1839" s="252"/>
      <c r="T1839" s="253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54" t="s">
        <v>198</v>
      </c>
      <c r="AU1839" s="254" t="s">
        <v>82</v>
      </c>
      <c r="AV1839" s="14" t="s">
        <v>82</v>
      </c>
      <c r="AW1839" s="14" t="s">
        <v>35</v>
      </c>
      <c r="AX1839" s="14" t="s">
        <v>73</v>
      </c>
      <c r="AY1839" s="254" t="s">
        <v>188</v>
      </c>
    </row>
    <row r="1840" s="14" customFormat="1">
      <c r="A1840" s="14"/>
      <c r="B1840" s="244"/>
      <c r="C1840" s="245"/>
      <c r="D1840" s="235" t="s">
        <v>198</v>
      </c>
      <c r="E1840" s="246" t="s">
        <v>19</v>
      </c>
      <c r="F1840" s="247" t="s">
        <v>1613</v>
      </c>
      <c r="G1840" s="245"/>
      <c r="H1840" s="248">
        <v>4.2480000000000002</v>
      </c>
      <c r="I1840" s="249"/>
      <c r="J1840" s="245"/>
      <c r="K1840" s="245"/>
      <c r="L1840" s="250"/>
      <c r="M1840" s="251"/>
      <c r="N1840" s="252"/>
      <c r="O1840" s="252"/>
      <c r="P1840" s="252"/>
      <c r="Q1840" s="252"/>
      <c r="R1840" s="252"/>
      <c r="S1840" s="252"/>
      <c r="T1840" s="253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T1840" s="254" t="s">
        <v>198</v>
      </c>
      <c r="AU1840" s="254" t="s">
        <v>82</v>
      </c>
      <c r="AV1840" s="14" t="s">
        <v>82</v>
      </c>
      <c r="AW1840" s="14" t="s">
        <v>35</v>
      </c>
      <c r="AX1840" s="14" t="s">
        <v>73</v>
      </c>
      <c r="AY1840" s="254" t="s">
        <v>188</v>
      </c>
    </row>
    <row r="1841" s="15" customFormat="1">
      <c r="A1841" s="15"/>
      <c r="B1841" s="255"/>
      <c r="C1841" s="256"/>
      <c r="D1841" s="235" t="s">
        <v>198</v>
      </c>
      <c r="E1841" s="257" t="s">
        <v>19</v>
      </c>
      <c r="F1841" s="258" t="s">
        <v>229</v>
      </c>
      <c r="G1841" s="256"/>
      <c r="H1841" s="259">
        <v>56.119</v>
      </c>
      <c r="I1841" s="260"/>
      <c r="J1841" s="256"/>
      <c r="K1841" s="256"/>
      <c r="L1841" s="261"/>
      <c r="M1841" s="262"/>
      <c r="N1841" s="263"/>
      <c r="O1841" s="263"/>
      <c r="P1841" s="263"/>
      <c r="Q1841" s="263"/>
      <c r="R1841" s="263"/>
      <c r="S1841" s="263"/>
      <c r="T1841" s="264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T1841" s="265" t="s">
        <v>198</v>
      </c>
      <c r="AU1841" s="265" t="s">
        <v>82</v>
      </c>
      <c r="AV1841" s="15" t="s">
        <v>135</v>
      </c>
      <c r="AW1841" s="15" t="s">
        <v>35</v>
      </c>
      <c r="AX1841" s="15" t="s">
        <v>80</v>
      </c>
      <c r="AY1841" s="265" t="s">
        <v>188</v>
      </c>
    </row>
    <row r="1842" s="12" customFormat="1" ht="22.8" customHeight="1">
      <c r="A1842" s="12"/>
      <c r="B1842" s="199"/>
      <c r="C1842" s="200"/>
      <c r="D1842" s="201" t="s">
        <v>72</v>
      </c>
      <c r="E1842" s="213" t="s">
        <v>2297</v>
      </c>
      <c r="F1842" s="213" t="s">
        <v>2298</v>
      </c>
      <c r="G1842" s="200"/>
      <c r="H1842" s="200"/>
      <c r="I1842" s="203"/>
      <c r="J1842" s="214">
        <f>BK1842</f>
        <v>0</v>
      </c>
      <c r="K1842" s="200"/>
      <c r="L1842" s="205"/>
      <c r="M1842" s="206"/>
      <c r="N1842" s="207"/>
      <c r="O1842" s="207"/>
      <c r="P1842" s="208">
        <f>SUM(P1843:P1877)</f>
        <v>0</v>
      </c>
      <c r="Q1842" s="207"/>
      <c r="R1842" s="208">
        <f>SUM(R1843:R1877)</f>
        <v>0.044999999999999998</v>
      </c>
      <c r="S1842" s="207"/>
      <c r="T1842" s="209">
        <f>SUM(T1843:T1877)</f>
        <v>0</v>
      </c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R1842" s="210" t="s">
        <v>82</v>
      </c>
      <c r="AT1842" s="211" t="s">
        <v>72</v>
      </c>
      <c r="AU1842" s="211" t="s">
        <v>80</v>
      </c>
      <c r="AY1842" s="210" t="s">
        <v>188</v>
      </c>
      <c r="BK1842" s="212">
        <f>SUM(BK1843:BK1877)</f>
        <v>0</v>
      </c>
    </row>
    <row r="1843" s="2" customFormat="1" ht="24.15" customHeight="1">
      <c r="A1843" s="40"/>
      <c r="B1843" s="41"/>
      <c r="C1843" s="215" t="s">
        <v>2299</v>
      </c>
      <c r="D1843" s="215" t="s">
        <v>190</v>
      </c>
      <c r="E1843" s="216" t="s">
        <v>2300</v>
      </c>
      <c r="F1843" s="217" t="s">
        <v>2301</v>
      </c>
      <c r="G1843" s="218" t="s">
        <v>442</v>
      </c>
      <c r="H1843" s="219">
        <v>5</v>
      </c>
      <c r="I1843" s="220"/>
      <c r="J1843" s="221">
        <f>ROUND(I1843*H1843,2)</f>
        <v>0</v>
      </c>
      <c r="K1843" s="217" t="s">
        <v>2302</v>
      </c>
      <c r="L1843" s="46"/>
      <c r="M1843" s="222" t="s">
        <v>19</v>
      </c>
      <c r="N1843" s="223" t="s">
        <v>44</v>
      </c>
      <c r="O1843" s="86"/>
      <c r="P1843" s="224">
        <f>O1843*H1843</f>
        <v>0</v>
      </c>
      <c r="Q1843" s="224">
        <v>0</v>
      </c>
      <c r="R1843" s="224">
        <f>Q1843*H1843</f>
        <v>0</v>
      </c>
      <c r="S1843" s="224">
        <v>0</v>
      </c>
      <c r="T1843" s="225">
        <f>S1843*H1843</f>
        <v>0</v>
      </c>
      <c r="U1843" s="40"/>
      <c r="V1843" s="40"/>
      <c r="W1843" s="40"/>
      <c r="X1843" s="40"/>
      <c r="Y1843" s="40"/>
      <c r="Z1843" s="40"/>
      <c r="AA1843" s="40"/>
      <c r="AB1843" s="40"/>
      <c r="AC1843" s="40"/>
      <c r="AD1843" s="40"/>
      <c r="AE1843" s="40"/>
      <c r="AR1843" s="226" t="s">
        <v>342</v>
      </c>
      <c r="AT1843" s="226" t="s">
        <v>190</v>
      </c>
      <c r="AU1843" s="226" t="s">
        <v>82</v>
      </c>
      <c r="AY1843" s="19" t="s">
        <v>188</v>
      </c>
      <c r="BE1843" s="227">
        <f>IF(N1843="základní",J1843,0)</f>
        <v>0</v>
      </c>
      <c r="BF1843" s="227">
        <f>IF(N1843="snížená",J1843,0)</f>
        <v>0</v>
      </c>
      <c r="BG1843" s="227">
        <f>IF(N1843="zákl. přenesená",J1843,0)</f>
        <v>0</v>
      </c>
      <c r="BH1843" s="227">
        <f>IF(N1843="sníž. přenesená",J1843,0)</f>
        <v>0</v>
      </c>
      <c r="BI1843" s="227">
        <f>IF(N1843="nulová",J1843,0)</f>
        <v>0</v>
      </c>
      <c r="BJ1843" s="19" t="s">
        <v>80</v>
      </c>
      <c r="BK1843" s="227">
        <f>ROUND(I1843*H1843,2)</f>
        <v>0</v>
      </c>
      <c r="BL1843" s="19" t="s">
        <v>342</v>
      </c>
      <c r="BM1843" s="226" t="s">
        <v>2303</v>
      </c>
    </row>
    <row r="1844" s="2" customFormat="1">
      <c r="A1844" s="40"/>
      <c r="B1844" s="41"/>
      <c r="C1844" s="42"/>
      <c r="D1844" s="228" t="s">
        <v>196</v>
      </c>
      <c r="E1844" s="42"/>
      <c r="F1844" s="229" t="s">
        <v>2304</v>
      </c>
      <c r="G1844" s="42"/>
      <c r="H1844" s="42"/>
      <c r="I1844" s="230"/>
      <c r="J1844" s="42"/>
      <c r="K1844" s="42"/>
      <c r="L1844" s="46"/>
      <c r="M1844" s="231"/>
      <c r="N1844" s="232"/>
      <c r="O1844" s="86"/>
      <c r="P1844" s="86"/>
      <c r="Q1844" s="86"/>
      <c r="R1844" s="86"/>
      <c r="S1844" s="86"/>
      <c r="T1844" s="87"/>
      <c r="U1844" s="40"/>
      <c r="V1844" s="40"/>
      <c r="W1844" s="40"/>
      <c r="X1844" s="40"/>
      <c r="Y1844" s="40"/>
      <c r="Z1844" s="40"/>
      <c r="AA1844" s="40"/>
      <c r="AB1844" s="40"/>
      <c r="AC1844" s="40"/>
      <c r="AD1844" s="40"/>
      <c r="AE1844" s="40"/>
      <c r="AT1844" s="19" t="s">
        <v>196</v>
      </c>
      <c r="AU1844" s="19" t="s">
        <v>82</v>
      </c>
    </row>
    <row r="1845" s="13" customFormat="1">
      <c r="A1845" s="13"/>
      <c r="B1845" s="233"/>
      <c r="C1845" s="234"/>
      <c r="D1845" s="235" t="s">
        <v>198</v>
      </c>
      <c r="E1845" s="236" t="s">
        <v>19</v>
      </c>
      <c r="F1845" s="237" t="s">
        <v>2305</v>
      </c>
      <c r="G1845" s="234"/>
      <c r="H1845" s="236" t="s">
        <v>19</v>
      </c>
      <c r="I1845" s="238"/>
      <c r="J1845" s="234"/>
      <c r="K1845" s="234"/>
      <c r="L1845" s="239"/>
      <c r="M1845" s="240"/>
      <c r="N1845" s="241"/>
      <c r="O1845" s="241"/>
      <c r="P1845" s="241"/>
      <c r="Q1845" s="241"/>
      <c r="R1845" s="241"/>
      <c r="S1845" s="241"/>
      <c r="T1845" s="242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T1845" s="243" t="s">
        <v>198</v>
      </c>
      <c r="AU1845" s="243" t="s">
        <v>82</v>
      </c>
      <c r="AV1845" s="13" t="s">
        <v>80</v>
      </c>
      <c r="AW1845" s="13" t="s">
        <v>35</v>
      </c>
      <c r="AX1845" s="13" t="s">
        <v>73</v>
      </c>
      <c r="AY1845" s="243" t="s">
        <v>188</v>
      </c>
    </row>
    <row r="1846" s="13" customFormat="1">
      <c r="A1846" s="13"/>
      <c r="B1846" s="233"/>
      <c r="C1846" s="234"/>
      <c r="D1846" s="235" t="s">
        <v>198</v>
      </c>
      <c r="E1846" s="236" t="s">
        <v>19</v>
      </c>
      <c r="F1846" s="237" t="s">
        <v>2306</v>
      </c>
      <c r="G1846" s="234"/>
      <c r="H1846" s="236" t="s">
        <v>19</v>
      </c>
      <c r="I1846" s="238"/>
      <c r="J1846" s="234"/>
      <c r="K1846" s="234"/>
      <c r="L1846" s="239"/>
      <c r="M1846" s="240"/>
      <c r="N1846" s="241"/>
      <c r="O1846" s="241"/>
      <c r="P1846" s="241"/>
      <c r="Q1846" s="241"/>
      <c r="R1846" s="241"/>
      <c r="S1846" s="241"/>
      <c r="T1846" s="242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243" t="s">
        <v>198</v>
      </c>
      <c r="AU1846" s="243" t="s">
        <v>82</v>
      </c>
      <c r="AV1846" s="13" t="s">
        <v>80</v>
      </c>
      <c r="AW1846" s="13" t="s">
        <v>35</v>
      </c>
      <c r="AX1846" s="13" t="s">
        <v>73</v>
      </c>
      <c r="AY1846" s="243" t="s">
        <v>188</v>
      </c>
    </row>
    <row r="1847" s="14" customFormat="1">
      <c r="A1847" s="14"/>
      <c r="B1847" s="244"/>
      <c r="C1847" s="245"/>
      <c r="D1847" s="235" t="s">
        <v>198</v>
      </c>
      <c r="E1847" s="246" t="s">
        <v>19</v>
      </c>
      <c r="F1847" s="247" t="s">
        <v>253</v>
      </c>
      <c r="G1847" s="245"/>
      <c r="H1847" s="248">
        <v>5</v>
      </c>
      <c r="I1847" s="249"/>
      <c r="J1847" s="245"/>
      <c r="K1847" s="245"/>
      <c r="L1847" s="250"/>
      <c r="M1847" s="251"/>
      <c r="N1847" s="252"/>
      <c r="O1847" s="252"/>
      <c r="P1847" s="252"/>
      <c r="Q1847" s="252"/>
      <c r="R1847" s="252"/>
      <c r="S1847" s="252"/>
      <c r="T1847" s="253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T1847" s="254" t="s">
        <v>198</v>
      </c>
      <c r="AU1847" s="254" t="s">
        <v>82</v>
      </c>
      <c r="AV1847" s="14" t="s">
        <v>82</v>
      </c>
      <c r="AW1847" s="14" t="s">
        <v>35</v>
      </c>
      <c r="AX1847" s="14" t="s">
        <v>73</v>
      </c>
      <c r="AY1847" s="254" t="s">
        <v>188</v>
      </c>
    </row>
    <row r="1848" s="15" customFormat="1">
      <c r="A1848" s="15"/>
      <c r="B1848" s="255"/>
      <c r="C1848" s="256"/>
      <c r="D1848" s="235" t="s">
        <v>198</v>
      </c>
      <c r="E1848" s="257" t="s">
        <v>19</v>
      </c>
      <c r="F1848" s="258" t="s">
        <v>229</v>
      </c>
      <c r="G1848" s="256"/>
      <c r="H1848" s="259">
        <v>5</v>
      </c>
      <c r="I1848" s="260"/>
      <c r="J1848" s="256"/>
      <c r="K1848" s="256"/>
      <c r="L1848" s="261"/>
      <c r="M1848" s="262"/>
      <c r="N1848" s="263"/>
      <c r="O1848" s="263"/>
      <c r="P1848" s="263"/>
      <c r="Q1848" s="263"/>
      <c r="R1848" s="263"/>
      <c r="S1848" s="263"/>
      <c r="T1848" s="264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T1848" s="265" t="s">
        <v>198</v>
      </c>
      <c r="AU1848" s="265" t="s">
        <v>82</v>
      </c>
      <c r="AV1848" s="15" t="s">
        <v>135</v>
      </c>
      <c r="AW1848" s="15" t="s">
        <v>35</v>
      </c>
      <c r="AX1848" s="15" t="s">
        <v>80</v>
      </c>
      <c r="AY1848" s="265" t="s">
        <v>188</v>
      </c>
    </row>
    <row r="1849" s="2" customFormat="1" ht="16.5" customHeight="1">
      <c r="A1849" s="40"/>
      <c r="B1849" s="41"/>
      <c r="C1849" s="272" t="s">
        <v>2307</v>
      </c>
      <c r="D1849" s="272" t="s">
        <v>522</v>
      </c>
      <c r="E1849" s="273" t="s">
        <v>2308</v>
      </c>
      <c r="F1849" s="274" t="s">
        <v>2309</v>
      </c>
      <c r="G1849" s="275" t="s">
        <v>243</v>
      </c>
      <c r="H1849" s="276">
        <v>15</v>
      </c>
      <c r="I1849" s="277"/>
      <c r="J1849" s="278">
        <f>ROUND(I1849*H1849,2)</f>
        <v>0</v>
      </c>
      <c r="K1849" s="274" t="s">
        <v>2302</v>
      </c>
      <c r="L1849" s="279"/>
      <c r="M1849" s="280" t="s">
        <v>19</v>
      </c>
      <c r="N1849" s="281" t="s">
        <v>44</v>
      </c>
      <c r="O1849" s="86"/>
      <c r="P1849" s="224">
        <f>O1849*H1849</f>
        <v>0</v>
      </c>
      <c r="Q1849" s="224">
        <v>0.001</v>
      </c>
      <c r="R1849" s="224">
        <f>Q1849*H1849</f>
        <v>0.014999999999999999</v>
      </c>
      <c r="S1849" s="224">
        <v>0</v>
      </c>
      <c r="T1849" s="225">
        <f>S1849*H1849</f>
        <v>0</v>
      </c>
      <c r="U1849" s="40"/>
      <c r="V1849" s="40"/>
      <c r="W1849" s="40"/>
      <c r="X1849" s="40"/>
      <c r="Y1849" s="40"/>
      <c r="Z1849" s="40"/>
      <c r="AA1849" s="40"/>
      <c r="AB1849" s="40"/>
      <c r="AC1849" s="40"/>
      <c r="AD1849" s="40"/>
      <c r="AE1849" s="40"/>
      <c r="AR1849" s="226" t="s">
        <v>630</v>
      </c>
      <c r="AT1849" s="226" t="s">
        <v>522</v>
      </c>
      <c r="AU1849" s="226" t="s">
        <v>82</v>
      </c>
      <c r="AY1849" s="19" t="s">
        <v>188</v>
      </c>
      <c r="BE1849" s="227">
        <f>IF(N1849="základní",J1849,0)</f>
        <v>0</v>
      </c>
      <c r="BF1849" s="227">
        <f>IF(N1849="snížená",J1849,0)</f>
        <v>0</v>
      </c>
      <c r="BG1849" s="227">
        <f>IF(N1849="zákl. přenesená",J1849,0)</f>
        <v>0</v>
      </c>
      <c r="BH1849" s="227">
        <f>IF(N1849="sníž. přenesená",J1849,0)</f>
        <v>0</v>
      </c>
      <c r="BI1849" s="227">
        <f>IF(N1849="nulová",J1849,0)</f>
        <v>0</v>
      </c>
      <c r="BJ1849" s="19" t="s">
        <v>80</v>
      </c>
      <c r="BK1849" s="227">
        <f>ROUND(I1849*H1849,2)</f>
        <v>0</v>
      </c>
      <c r="BL1849" s="19" t="s">
        <v>342</v>
      </c>
      <c r="BM1849" s="226" t="s">
        <v>2310</v>
      </c>
    </row>
    <row r="1850" s="13" customFormat="1">
      <c r="A1850" s="13"/>
      <c r="B1850" s="233"/>
      <c r="C1850" s="234"/>
      <c r="D1850" s="235" t="s">
        <v>198</v>
      </c>
      <c r="E1850" s="236" t="s">
        <v>19</v>
      </c>
      <c r="F1850" s="237" t="s">
        <v>2305</v>
      </c>
      <c r="G1850" s="234"/>
      <c r="H1850" s="236" t="s">
        <v>19</v>
      </c>
      <c r="I1850" s="238"/>
      <c r="J1850" s="234"/>
      <c r="K1850" s="234"/>
      <c r="L1850" s="239"/>
      <c r="M1850" s="240"/>
      <c r="N1850" s="241"/>
      <c r="O1850" s="241"/>
      <c r="P1850" s="241"/>
      <c r="Q1850" s="241"/>
      <c r="R1850" s="241"/>
      <c r="S1850" s="241"/>
      <c r="T1850" s="242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T1850" s="243" t="s">
        <v>198</v>
      </c>
      <c r="AU1850" s="243" t="s">
        <v>82</v>
      </c>
      <c r="AV1850" s="13" t="s">
        <v>80</v>
      </c>
      <c r="AW1850" s="13" t="s">
        <v>35</v>
      </c>
      <c r="AX1850" s="13" t="s">
        <v>73</v>
      </c>
      <c r="AY1850" s="243" t="s">
        <v>188</v>
      </c>
    </row>
    <row r="1851" s="13" customFormat="1">
      <c r="A1851" s="13"/>
      <c r="B1851" s="233"/>
      <c r="C1851" s="234"/>
      <c r="D1851" s="235" t="s">
        <v>198</v>
      </c>
      <c r="E1851" s="236" t="s">
        <v>19</v>
      </c>
      <c r="F1851" s="237" t="s">
        <v>2306</v>
      </c>
      <c r="G1851" s="234"/>
      <c r="H1851" s="236" t="s">
        <v>19</v>
      </c>
      <c r="I1851" s="238"/>
      <c r="J1851" s="234"/>
      <c r="K1851" s="234"/>
      <c r="L1851" s="239"/>
      <c r="M1851" s="240"/>
      <c r="N1851" s="241"/>
      <c r="O1851" s="241"/>
      <c r="P1851" s="241"/>
      <c r="Q1851" s="241"/>
      <c r="R1851" s="241"/>
      <c r="S1851" s="241"/>
      <c r="T1851" s="242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T1851" s="243" t="s">
        <v>198</v>
      </c>
      <c r="AU1851" s="243" t="s">
        <v>82</v>
      </c>
      <c r="AV1851" s="13" t="s">
        <v>80</v>
      </c>
      <c r="AW1851" s="13" t="s">
        <v>35</v>
      </c>
      <c r="AX1851" s="13" t="s">
        <v>73</v>
      </c>
      <c r="AY1851" s="243" t="s">
        <v>188</v>
      </c>
    </row>
    <row r="1852" s="14" customFormat="1">
      <c r="A1852" s="14"/>
      <c r="B1852" s="244"/>
      <c r="C1852" s="245"/>
      <c r="D1852" s="235" t="s">
        <v>198</v>
      </c>
      <c r="E1852" s="246" t="s">
        <v>19</v>
      </c>
      <c r="F1852" s="247" t="s">
        <v>2311</v>
      </c>
      <c r="G1852" s="245"/>
      <c r="H1852" s="248">
        <v>15</v>
      </c>
      <c r="I1852" s="249"/>
      <c r="J1852" s="245"/>
      <c r="K1852" s="245"/>
      <c r="L1852" s="250"/>
      <c r="M1852" s="251"/>
      <c r="N1852" s="252"/>
      <c r="O1852" s="252"/>
      <c r="P1852" s="252"/>
      <c r="Q1852" s="252"/>
      <c r="R1852" s="252"/>
      <c r="S1852" s="252"/>
      <c r="T1852" s="253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T1852" s="254" t="s">
        <v>198</v>
      </c>
      <c r="AU1852" s="254" t="s">
        <v>82</v>
      </c>
      <c r="AV1852" s="14" t="s">
        <v>82</v>
      </c>
      <c r="AW1852" s="14" t="s">
        <v>35</v>
      </c>
      <c r="AX1852" s="14" t="s">
        <v>73</v>
      </c>
      <c r="AY1852" s="254" t="s">
        <v>188</v>
      </c>
    </row>
    <row r="1853" s="15" customFormat="1">
      <c r="A1853" s="15"/>
      <c r="B1853" s="255"/>
      <c r="C1853" s="256"/>
      <c r="D1853" s="235" t="s">
        <v>198</v>
      </c>
      <c r="E1853" s="257" t="s">
        <v>19</v>
      </c>
      <c r="F1853" s="258" t="s">
        <v>229</v>
      </c>
      <c r="G1853" s="256"/>
      <c r="H1853" s="259">
        <v>15</v>
      </c>
      <c r="I1853" s="260"/>
      <c r="J1853" s="256"/>
      <c r="K1853" s="256"/>
      <c r="L1853" s="261"/>
      <c r="M1853" s="262"/>
      <c r="N1853" s="263"/>
      <c r="O1853" s="263"/>
      <c r="P1853" s="263"/>
      <c r="Q1853" s="263"/>
      <c r="R1853" s="263"/>
      <c r="S1853" s="263"/>
      <c r="T1853" s="264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T1853" s="265" t="s">
        <v>198</v>
      </c>
      <c r="AU1853" s="265" t="s">
        <v>82</v>
      </c>
      <c r="AV1853" s="15" t="s">
        <v>135</v>
      </c>
      <c r="AW1853" s="15" t="s">
        <v>35</v>
      </c>
      <c r="AX1853" s="15" t="s">
        <v>80</v>
      </c>
      <c r="AY1853" s="265" t="s">
        <v>188</v>
      </c>
    </row>
    <row r="1854" s="2" customFormat="1" ht="24.15" customHeight="1">
      <c r="A1854" s="40"/>
      <c r="B1854" s="41"/>
      <c r="C1854" s="215" t="s">
        <v>2312</v>
      </c>
      <c r="D1854" s="215" t="s">
        <v>190</v>
      </c>
      <c r="E1854" s="216" t="s">
        <v>2313</v>
      </c>
      <c r="F1854" s="217" t="s">
        <v>2314</v>
      </c>
      <c r="G1854" s="218" t="s">
        <v>442</v>
      </c>
      <c r="H1854" s="219">
        <v>1</v>
      </c>
      <c r="I1854" s="220"/>
      <c r="J1854" s="221">
        <f>ROUND(I1854*H1854,2)</f>
        <v>0</v>
      </c>
      <c r="K1854" s="217" t="s">
        <v>2302</v>
      </c>
      <c r="L1854" s="46"/>
      <c r="M1854" s="222" t="s">
        <v>19</v>
      </c>
      <c r="N1854" s="223" t="s">
        <v>44</v>
      </c>
      <c r="O1854" s="86"/>
      <c r="P1854" s="224">
        <f>O1854*H1854</f>
        <v>0</v>
      </c>
      <c r="Q1854" s="224">
        <v>0</v>
      </c>
      <c r="R1854" s="224">
        <f>Q1854*H1854</f>
        <v>0</v>
      </c>
      <c r="S1854" s="224">
        <v>0</v>
      </c>
      <c r="T1854" s="225">
        <f>S1854*H1854</f>
        <v>0</v>
      </c>
      <c r="U1854" s="40"/>
      <c r="V1854" s="40"/>
      <c r="W1854" s="40"/>
      <c r="X1854" s="40"/>
      <c r="Y1854" s="40"/>
      <c r="Z1854" s="40"/>
      <c r="AA1854" s="40"/>
      <c r="AB1854" s="40"/>
      <c r="AC1854" s="40"/>
      <c r="AD1854" s="40"/>
      <c r="AE1854" s="40"/>
      <c r="AR1854" s="226" t="s">
        <v>342</v>
      </c>
      <c r="AT1854" s="226" t="s">
        <v>190</v>
      </c>
      <c r="AU1854" s="226" t="s">
        <v>82</v>
      </c>
      <c r="AY1854" s="19" t="s">
        <v>188</v>
      </c>
      <c r="BE1854" s="227">
        <f>IF(N1854="základní",J1854,0)</f>
        <v>0</v>
      </c>
      <c r="BF1854" s="227">
        <f>IF(N1854="snížená",J1854,0)</f>
        <v>0</v>
      </c>
      <c r="BG1854" s="227">
        <f>IF(N1854="zákl. přenesená",J1854,0)</f>
        <v>0</v>
      </c>
      <c r="BH1854" s="227">
        <f>IF(N1854="sníž. přenesená",J1854,0)</f>
        <v>0</v>
      </c>
      <c r="BI1854" s="227">
        <f>IF(N1854="nulová",J1854,0)</f>
        <v>0</v>
      </c>
      <c r="BJ1854" s="19" t="s">
        <v>80</v>
      </c>
      <c r="BK1854" s="227">
        <f>ROUND(I1854*H1854,2)</f>
        <v>0</v>
      </c>
      <c r="BL1854" s="19" t="s">
        <v>342</v>
      </c>
      <c r="BM1854" s="226" t="s">
        <v>2315</v>
      </c>
    </row>
    <row r="1855" s="2" customFormat="1">
      <c r="A1855" s="40"/>
      <c r="B1855" s="41"/>
      <c r="C1855" s="42"/>
      <c r="D1855" s="228" t="s">
        <v>196</v>
      </c>
      <c r="E1855" s="42"/>
      <c r="F1855" s="229" t="s">
        <v>2316</v>
      </c>
      <c r="G1855" s="42"/>
      <c r="H1855" s="42"/>
      <c r="I1855" s="230"/>
      <c r="J1855" s="42"/>
      <c r="K1855" s="42"/>
      <c r="L1855" s="46"/>
      <c r="M1855" s="231"/>
      <c r="N1855" s="232"/>
      <c r="O1855" s="86"/>
      <c r="P1855" s="86"/>
      <c r="Q1855" s="86"/>
      <c r="R1855" s="86"/>
      <c r="S1855" s="86"/>
      <c r="T1855" s="87"/>
      <c r="U1855" s="40"/>
      <c r="V1855" s="40"/>
      <c r="W1855" s="40"/>
      <c r="X1855" s="40"/>
      <c r="Y1855" s="40"/>
      <c r="Z1855" s="40"/>
      <c r="AA1855" s="40"/>
      <c r="AB1855" s="40"/>
      <c r="AC1855" s="40"/>
      <c r="AD1855" s="40"/>
      <c r="AE1855" s="40"/>
      <c r="AT1855" s="19" t="s">
        <v>196</v>
      </c>
      <c r="AU1855" s="19" t="s">
        <v>82</v>
      </c>
    </row>
    <row r="1856" s="13" customFormat="1">
      <c r="A1856" s="13"/>
      <c r="B1856" s="233"/>
      <c r="C1856" s="234"/>
      <c r="D1856" s="235" t="s">
        <v>198</v>
      </c>
      <c r="E1856" s="236" t="s">
        <v>19</v>
      </c>
      <c r="F1856" s="237" t="s">
        <v>2305</v>
      </c>
      <c r="G1856" s="234"/>
      <c r="H1856" s="236" t="s">
        <v>19</v>
      </c>
      <c r="I1856" s="238"/>
      <c r="J1856" s="234"/>
      <c r="K1856" s="234"/>
      <c r="L1856" s="239"/>
      <c r="M1856" s="240"/>
      <c r="N1856" s="241"/>
      <c r="O1856" s="241"/>
      <c r="P1856" s="241"/>
      <c r="Q1856" s="241"/>
      <c r="R1856" s="241"/>
      <c r="S1856" s="241"/>
      <c r="T1856" s="242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T1856" s="243" t="s">
        <v>198</v>
      </c>
      <c r="AU1856" s="243" t="s">
        <v>82</v>
      </c>
      <c r="AV1856" s="13" t="s">
        <v>80</v>
      </c>
      <c r="AW1856" s="13" t="s">
        <v>35</v>
      </c>
      <c r="AX1856" s="13" t="s">
        <v>73</v>
      </c>
      <c r="AY1856" s="243" t="s">
        <v>188</v>
      </c>
    </row>
    <row r="1857" s="13" customFormat="1">
      <c r="A1857" s="13"/>
      <c r="B1857" s="233"/>
      <c r="C1857" s="234"/>
      <c r="D1857" s="235" t="s">
        <v>198</v>
      </c>
      <c r="E1857" s="236" t="s">
        <v>19</v>
      </c>
      <c r="F1857" s="237" t="s">
        <v>2317</v>
      </c>
      <c r="G1857" s="234"/>
      <c r="H1857" s="236" t="s">
        <v>19</v>
      </c>
      <c r="I1857" s="238"/>
      <c r="J1857" s="234"/>
      <c r="K1857" s="234"/>
      <c r="L1857" s="239"/>
      <c r="M1857" s="240"/>
      <c r="N1857" s="241"/>
      <c r="O1857" s="241"/>
      <c r="P1857" s="241"/>
      <c r="Q1857" s="241"/>
      <c r="R1857" s="241"/>
      <c r="S1857" s="241"/>
      <c r="T1857" s="242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T1857" s="243" t="s">
        <v>198</v>
      </c>
      <c r="AU1857" s="243" t="s">
        <v>82</v>
      </c>
      <c r="AV1857" s="13" t="s">
        <v>80</v>
      </c>
      <c r="AW1857" s="13" t="s">
        <v>35</v>
      </c>
      <c r="AX1857" s="13" t="s">
        <v>73</v>
      </c>
      <c r="AY1857" s="243" t="s">
        <v>188</v>
      </c>
    </row>
    <row r="1858" s="14" customFormat="1">
      <c r="A1858" s="14"/>
      <c r="B1858" s="244"/>
      <c r="C1858" s="245"/>
      <c r="D1858" s="235" t="s">
        <v>198</v>
      </c>
      <c r="E1858" s="246" t="s">
        <v>19</v>
      </c>
      <c r="F1858" s="247" t="s">
        <v>80</v>
      </c>
      <c r="G1858" s="245"/>
      <c r="H1858" s="248">
        <v>1</v>
      </c>
      <c r="I1858" s="249"/>
      <c r="J1858" s="245"/>
      <c r="K1858" s="245"/>
      <c r="L1858" s="250"/>
      <c r="M1858" s="251"/>
      <c r="N1858" s="252"/>
      <c r="O1858" s="252"/>
      <c r="P1858" s="252"/>
      <c r="Q1858" s="252"/>
      <c r="R1858" s="252"/>
      <c r="S1858" s="252"/>
      <c r="T1858" s="253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T1858" s="254" t="s">
        <v>198</v>
      </c>
      <c r="AU1858" s="254" t="s">
        <v>82</v>
      </c>
      <c r="AV1858" s="14" t="s">
        <v>82</v>
      </c>
      <c r="AW1858" s="14" t="s">
        <v>35</v>
      </c>
      <c r="AX1858" s="14" t="s">
        <v>73</v>
      </c>
      <c r="AY1858" s="254" t="s">
        <v>188</v>
      </c>
    </row>
    <row r="1859" s="15" customFormat="1">
      <c r="A1859" s="15"/>
      <c r="B1859" s="255"/>
      <c r="C1859" s="256"/>
      <c r="D1859" s="235" t="s">
        <v>198</v>
      </c>
      <c r="E1859" s="257" t="s">
        <v>19</v>
      </c>
      <c r="F1859" s="258" t="s">
        <v>229</v>
      </c>
      <c r="G1859" s="256"/>
      <c r="H1859" s="259">
        <v>1</v>
      </c>
      <c r="I1859" s="260"/>
      <c r="J1859" s="256"/>
      <c r="K1859" s="256"/>
      <c r="L1859" s="261"/>
      <c r="M1859" s="262"/>
      <c r="N1859" s="263"/>
      <c r="O1859" s="263"/>
      <c r="P1859" s="263"/>
      <c r="Q1859" s="263"/>
      <c r="R1859" s="263"/>
      <c r="S1859" s="263"/>
      <c r="T1859" s="264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T1859" s="265" t="s">
        <v>198</v>
      </c>
      <c r="AU1859" s="265" t="s">
        <v>82</v>
      </c>
      <c r="AV1859" s="15" t="s">
        <v>135</v>
      </c>
      <c r="AW1859" s="15" t="s">
        <v>35</v>
      </c>
      <c r="AX1859" s="15" t="s">
        <v>80</v>
      </c>
      <c r="AY1859" s="265" t="s">
        <v>188</v>
      </c>
    </row>
    <row r="1860" s="2" customFormat="1" ht="16.5" customHeight="1">
      <c r="A1860" s="40"/>
      <c r="B1860" s="41"/>
      <c r="C1860" s="272" t="s">
        <v>2318</v>
      </c>
      <c r="D1860" s="272" t="s">
        <v>522</v>
      </c>
      <c r="E1860" s="273" t="s">
        <v>2319</v>
      </c>
      <c r="F1860" s="274" t="s">
        <v>2320</v>
      </c>
      <c r="G1860" s="275" t="s">
        <v>243</v>
      </c>
      <c r="H1860" s="276">
        <v>6</v>
      </c>
      <c r="I1860" s="277"/>
      <c r="J1860" s="278">
        <f>ROUND(I1860*H1860,2)</f>
        <v>0</v>
      </c>
      <c r="K1860" s="274" t="s">
        <v>2302</v>
      </c>
      <c r="L1860" s="279"/>
      <c r="M1860" s="280" t="s">
        <v>19</v>
      </c>
      <c r="N1860" s="281" t="s">
        <v>44</v>
      </c>
      <c r="O1860" s="86"/>
      <c r="P1860" s="224">
        <f>O1860*H1860</f>
        <v>0</v>
      </c>
      <c r="Q1860" s="224">
        <v>0.001</v>
      </c>
      <c r="R1860" s="224">
        <f>Q1860*H1860</f>
        <v>0.0060000000000000001</v>
      </c>
      <c r="S1860" s="224">
        <v>0</v>
      </c>
      <c r="T1860" s="225">
        <f>S1860*H1860</f>
        <v>0</v>
      </c>
      <c r="U1860" s="40"/>
      <c r="V1860" s="40"/>
      <c r="W1860" s="40"/>
      <c r="X1860" s="40"/>
      <c r="Y1860" s="40"/>
      <c r="Z1860" s="40"/>
      <c r="AA1860" s="40"/>
      <c r="AB1860" s="40"/>
      <c r="AC1860" s="40"/>
      <c r="AD1860" s="40"/>
      <c r="AE1860" s="40"/>
      <c r="AR1860" s="226" t="s">
        <v>630</v>
      </c>
      <c r="AT1860" s="226" t="s">
        <v>522</v>
      </c>
      <c r="AU1860" s="226" t="s">
        <v>82</v>
      </c>
      <c r="AY1860" s="19" t="s">
        <v>188</v>
      </c>
      <c r="BE1860" s="227">
        <f>IF(N1860="základní",J1860,0)</f>
        <v>0</v>
      </c>
      <c r="BF1860" s="227">
        <f>IF(N1860="snížená",J1860,0)</f>
        <v>0</v>
      </c>
      <c r="BG1860" s="227">
        <f>IF(N1860="zákl. přenesená",J1860,0)</f>
        <v>0</v>
      </c>
      <c r="BH1860" s="227">
        <f>IF(N1860="sníž. přenesená",J1860,0)</f>
        <v>0</v>
      </c>
      <c r="BI1860" s="227">
        <f>IF(N1860="nulová",J1860,0)</f>
        <v>0</v>
      </c>
      <c r="BJ1860" s="19" t="s">
        <v>80</v>
      </c>
      <c r="BK1860" s="227">
        <f>ROUND(I1860*H1860,2)</f>
        <v>0</v>
      </c>
      <c r="BL1860" s="19" t="s">
        <v>342</v>
      </c>
      <c r="BM1860" s="226" t="s">
        <v>2321</v>
      </c>
    </row>
    <row r="1861" s="13" customFormat="1">
      <c r="A1861" s="13"/>
      <c r="B1861" s="233"/>
      <c r="C1861" s="234"/>
      <c r="D1861" s="235" t="s">
        <v>198</v>
      </c>
      <c r="E1861" s="236" t="s">
        <v>19</v>
      </c>
      <c r="F1861" s="237" t="s">
        <v>2305</v>
      </c>
      <c r="G1861" s="234"/>
      <c r="H1861" s="236" t="s">
        <v>19</v>
      </c>
      <c r="I1861" s="238"/>
      <c r="J1861" s="234"/>
      <c r="K1861" s="234"/>
      <c r="L1861" s="239"/>
      <c r="M1861" s="240"/>
      <c r="N1861" s="241"/>
      <c r="O1861" s="241"/>
      <c r="P1861" s="241"/>
      <c r="Q1861" s="241"/>
      <c r="R1861" s="241"/>
      <c r="S1861" s="241"/>
      <c r="T1861" s="242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T1861" s="243" t="s">
        <v>198</v>
      </c>
      <c r="AU1861" s="243" t="s">
        <v>82</v>
      </c>
      <c r="AV1861" s="13" t="s">
        <v>80</v>
      </c>
      <c r="AW1861" s="13" t="s">
        <v>35</v>
      </c>
      <c r="AX1861" s="13" t="s">
        <v>73</v>
      </c>
      <c r="AY1861" s="243" t="s">
        <v>188</v>
      </c>
    </row>
    <row r="1862" s="13" customFormat="1">
      <c r="A1862" s="13"/>
      <c r="B1862" s="233"/>
      <c r="C1862" s="234"/>
      <c r="D1862" s="235" t="s">
        <v>198</v>
      </c>
      <c r="E1862" s="236" t="s">
        <v>19</v>
      </c>
      <c r="F1862" s="237" t="s">
        <v>2317</v>
      </c>
      <c r="G1862" s="234"/>
      <c r="H1862" s="236" t="s">
        <v>19</v>
      </c>
      <c r="I1862" s="238"/>
      <c r="J1862" s="234"/>
      <c r="K1862" s="234"/>
      <c r="L1862" s="239"/>
      <c r="M1862" s="240"/>
      <c r="N1862" s="241"/>
      <c r="O1862" s="241"/>
      <c r="P1862" s="241"/>
      <c r="Q1862" s="241"/>
      <c r="R1862" s="241"/>
      <c r="S1862" s="241"/>
      <c r="T1862" s="242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T1862" s="243" t="s">
        <v>198</v>
      </c>
      <c r="AU1862" s="243" t="s">
        <v>82</v>
      </c>
      <c r="AV1862" s="13" t="s">
        <v>80</v>
      </c>
      <c r="AW1862" s="13" t="s">
        <v>35</v>
      </c>
      <c r="AX1862" s="13" t="s">
        <v>73</v>
      </c>
      <c r="AY1862" s="243" t="s">
        <v>188</v>
      </c>
    </row>
    <row r="1863" s="14" customFormat="1">
      <c r="A1863" s="14"/>
      <c r="B1863" s="244"/>
      <c r="C1863" s="245"/>
      <c r="D1863" s="235" t="s">
        <v>198</v>
      </c>
      <c r="E1863" s="246" t="s">
        <v>19</v>
      </c>
      <c r="F1863" s="247" t="s">
        <v>2113</v>
      </c>
      <c r="G1863" s="245"/>
      <c r="H1863" s="248">
        <v>6</v>
      </c>
      <c r="I1863" s="249"/>
      <c r="J1863" s="245"/>
      <c r="K1863" s="245"/>
      <c r="L1863" s="250"/>
      <c r="M1863" s="251"/>
      <c r="N1863" s="252"/>
      <c r="O1863" s="252"/>
      <c r="P1863" s="252"/>
      <c r="Q1863" s="252"/>
      <c r="R1863" s="252"/>
      <c r="S1863" s="252"/>
      <c r="T1863" s="253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T1863" s="254" t="s">
        <v>198</v>
      </c>
      <c r="AU1863" s="254" t="s">
        <v>82</v>
      </c>
      <c r="AV1863" s="14" t="s">
        <v>82</v>
      </c>
      <c r="AW1863" s="14" t="s">
        <v>35</v>
      </c>
      <c r="AX1863" s="14" t="s">
        <v>73</v>
      </c>
      <c r="AY1863" s="254" t="s">
        <v>188</v>
      </c>
    </row>
    <row r="1864" s="15" customFormat="1">
      <c r="A1864" s="15"/>
      <c r="B1864" s="255"/>
      <c r="C1864" s="256"/>
      <c r="D1864" s="235" t="s">
        <v>198</v>
      </c>
      <c r="E1864" s="257" t="s">
        <v>19</v>
      </c>
      <c r="F1864" s="258" t="s">
        <v>229</v>
      </c>
      <c r="G1864" s="256"/>
      <c r="H1864" s="259">
        <v>6</v>
      </c>
      <c r="I1864" s="260"/>
      <c r="J1864" s="256"/>
      <c r="K1864" s="256"/>
      <c r="L1864" s="261"/>
      <c r="M1864" s="262"/>
      <c r="N1864" s="263"/>
      <c r="O1864" s="263"/>
      <c r="P1864" s="263"/>
      <c r="Q1864" s="263"/>
      <c r="R1864" s="263"/>
      <c r="S1864" s="263"/>
      <c r="T1864" s="264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T1864" s="265" t="s">
        <v>198</v>
      </c>
      <c r="AU1864" s="265" t="s">
        <v>82</v>
      </c>
      <c r="AV1864" s="15" t="s">
        <v>135</v>
      </c>
      <c r="AW1864" s="15" t="s">
        <v>35</v>
      </c>
      <c r="AX1864" s="15" t="s">
        <v>80</v>
      </c>
      <c r="AY1864" s="265" t="s">
        <v>188</v>
      </c>
    </row>
    <row r="1865" s="2" customFormat="1" ht="24.15" customHeight="1">
      <c r="A1865" s="40"/>
      <c r="B1865" s="41"/>
      <c r="C1865" s="215" t="s">
        <v>2322</v>
      </c>
      <c r="D1865" s="215" t="s">
        <v>190</v>
      </c>
      <c r="E1865" s="216" t="s">
        <v>2323</v>
      </c>
      <c r="F1865" s="217" t="s">
        <v>2324</v>
      </c>
      <c r="G1865" s="218" t="s">
        <v>442</v>
      </c>
      <c r="H1865" s="219">
        <v>2</v>
      </c>
      <c r="I1865" s="220"/>
      <c r="J1865" s="221">
        <f>ROUND(I1865*H1865,2)</f>
        <v>0</v>
      </c>
      <c r="K1865" s="217" t="s">
        <v>2302</v>
      </c>
      <c r="L1865" s="46"/>
      <c r="M1865" s="222" t="s">
        <v>19</v>
      </c>
      <c r="N1865" s="223" t="s">
        <v>44</v>
      </c>
      <c r="O1865" s="86"/>
      <c r="P1865" s="224">
        <f>O1865*H1865</f>
        <v>0</v>
      </c>
      <c r="Q1865" s="224">
        <v>0</v>
      </c>
      <c r="R1865" s="224">
        <f>Q1865*H1865</f>
        <v>0</v>
      </c>
      <c r="S1865" s="224">
        <v>0</v>
      </c>
      <c r="T1865" s="225">
        <f>S1865*H1865</f>
        <v>0</v>
      </c>
      <c r="U1865" s="40"/>
      <c r="V1865" s="40"/>
      <c r="W1865" s="40"/>
      <c r="X1865" s="40"/>
      <c r="Y1865" s="40"/>
      <c r="Z1865" s="40"/>
      <c r="AA1865" s="40"/>
      <c r="AB1865" s="40"/>
      <c r="AC1865" s="40"/>
      <c r="AD1865" s="40"/>
      <c r="AE1865" s="40"/>
      <c r="AR1865" s="226" t="s">
        <v>342</v>
      </c>
      <c r="AT1865" s="226" t="s">
        <v>190</v>
      </c>
      <c r="AU1865" s="226" t="s">
        <v>82</v>
      </c>
      <c r="AY1865" s="19" t="s">
        <v>188</v>
      </c>
      <c r="BE1865" s="227">
        <f>IF(N1865="základní",J1865,0)</f>
        <v>0</v>
      </c>
      <c r="BF1865" s="227">
        <f>IF(N1865="snížená",J1865,0)</f>
        <v>0</v>
      </c>
      <c r="BG1865" s="227">
        <f>IF(N1865="zákl. přenesená",J1865,0)</f>
        <v>0</v>
      </c>
      <c r="BH1865" s="227">
        <f>IF(N1865="sníž. přenesená",J1865,0)</f>
        <v>0</v>
      </c>
      <c r="BI1865" s="227">
        <f>IF(N1865="nulová",J1865,0)</f>
        <v>0</v>
      </c>
      <c r="BJ1865" s="19" t="s">
        <v>80</v>
      </c>
      <c r="BK1865" s="227">
        <f>ROUND(I1865*H1865,2)</f>
        <v>0</v>
      </c>
      <c r="BL1865" s="19" t="s">
        <v>342</v>
      </c>
      <c r="BM1865" s="226" t="s">
        <v>2325</v>
      </c>
    </row>
    <row r="1866" s="2" customFormat="1">
      <c r="A1866" s="40"/>
      <c r="B1866" s="41"/>
      <c r="C1866" s="42"/>
      <c r="D1866" s="228" t="s">
        <v>196</v>
      </c>
      <c r="E1866" s="42"/>
      <c r="F1866" s="229" t="s">
        <v>2326</v>
      </c>
      <c r="G1866" s="42"/>
      <c r="H1866" s="42"/>
      <c r="I1866" s="230"/>
      <c r="J1866" s="42"/>
      <c r="K1866" s="42"/>
      <c r="L1866" s="46"/>
      <c r="M1866" s="231"/>
      <c r="N1866" s="232"/>
      <c r="O1866" s="86"/>
      <c r="P1866" s="86"/>
      <c r="Q1866" s="86"/>
      <c r="R1866" s="86"/>
      <c r="S1866" s="86"/>
      <c r="T1866" s="87"/>
      <c r="U1866" s="40"/>
      <c r="V1866" s="40"/>
      <c r="W1866" s="40"/>
      <c r="X1866" s="40"/>
      <c r="Y1866" s="40"/>
      <c r="Z1866" s="40"/>
      <c r="AA1866" s="40"/>
      <c r="AB1866" s="40"/>
      <c r="AC1866" s="40"/>
      <c r="AD1866" s="40"/>
      <c r="AE1866" s="40"/>
      <c r="AT1866" s="19" t="s">
        <v>196</v>
      </c>
      <c r="AU1866" s="19" t="s">
        <v>82</v>
      </c>
    </row>
    <row r="1867" s="13" customFormat="1">
      <c r="A1867" s="13"/>
      <c r="B1867" s="233"/>
      <c r="C1867" s="234"/>
      <c r="D1867" s="235" t="s">
        <v>198</v>
      </c>
      <c r="E1867" s="236" t="s">
        <v>19</v>
      </c>
      <c r="F1867" s="237" t="s">
        <v>2305</v>
      </c>
      <c r="G1867" s="234"/>
      <c r="H1867" s="236" t="s">
        <v>19</v>
      </c>
      <c r="I1867" s="238"/>
      <c r="J1867" s="234"/>
      <c r="K1867" s="234"/>
      <c r="L1867" s="239"/>
      <c r="M1867" s="240"/>
      <c r="N1867" s="241"/>
      <c r="O1867" s="241"/>
      <c r="P1867" s="241"/>
      <c r="Q1867" s="241"/>
      <c r="R1867" s="241"/>
      <c r="S1867" s="241"/>
      <c r="T1867" s="242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T1867" s="243" t="s">
        <v>198</v>
      </c>
      <c r="AU1867" s="243" t="s">
        <v>82</v>
      </c>
      <c r="AV1867" s="13" t="s">
        <v>80</v>
      </c>
      <c r="AW1867" s="13" t="s">
        <v>35</v>
      </c>
      <c r="AX1867" s="13" t="s">
        <v>73</v>
      </c>
      <c r="AY1867" s="243" t="s">
        <v>188</v>
      </c>
    </row>
    <row r="1868" s="13" customFormat="1">
      <c r="A1868" s="13"/>
      <c r="B1868" s="233"/>
      <c r="C1868" s="234"/>
      <c r="D1868" s="235" t="s">
        <v>198</v>
      </c>
      <c r="E1868" s="236" t="s">
        <v>19</v>
      </c>
      <c r="F1868" s="237" t="s">
        <v>2327</v>
      </c>
      <c r="G1868" s="234"/>
      <c r="H1868" s="236" t="s">
        <v>19</v>
      </c>
      <c r="I1868" s="238"/>
      <c r="J1868" s="234"/>
      <c r="K1868" s="234"/>
      <c r="L1868" s="239"/>
      <c r="M1868" s="240"/>
      <c r="N1868" s="241"/>
      <c r="O1868" s="241"/>
      <c r="P1868" s="241"/>
      <c r="Q1868" s="241"/>
      <c r="R1868" s="241"/>
      <c r="S1868" s="241"/>
      <c r="T1868" s="242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243" t="s">
        <v>198</v>
      </c>
      <c r="AU1868" s="243" t="s">
        <v>82</v>
      </c>
      <c r="AV1868" s="13" t="s">
        <v>80</v>
      </c>
      <c r="AW1868" s="13" t="s">
        <v>35</v>
      </c>
      <c r="AX1868" s="13" t="s">
        <v>73</v>
      </c>
      <c r="AY1868" s="243" t="s">
        <v>188</v>
      </c>
    </row>
    <row r="1869" s="14" customFormat="1">
      <c r="A1869" s="14"/>
      <c r="B1869" s="244"/>
      <c r="C1869" s="245"/>
      <c r="D1869" s="235" t="s">
        <v>198</v>
      </c>
      <c r="E1869" s="246" t="s">
        <v>19</v>
      </c>
      <c r="F1869" s="247" t="s">
        <v>1773</v>
      </c>
      <c r="G1869" s="245"/>
      <c r="H1869" s="248">
        <v>2</v>
      </c>
      <c r="I1869" s="249"/>
      <c r="J1869" s="245"/>
      <c r="K1869" s="245"/>
      <c r="L1869" s="250"/>
      <c r="M1869" s="251"/>
      <c r="N1869" s="252"/>
      <c r="O1869" s="252"/>
      <c r="P1869" s="252"/>
      <c r="Q1869" s="252"/>
      <c r="R1869" s="252"/>
      <c r="S1869" s="252"/>
      <c r="T1869" s="253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T1869" s="254" t="s">
        <v>198</v>
      </c>
      <c r="AU1869" s="254" t="s">
        <v>82</v>
      </c>
      <c r="AV1869" s="14" t="s">
        <v>82</v>
      </c>
      <c r="AW1869" s="14" t="s">
        <v>35</v>
      </c>
      <c r="AX1869" s="14" t="s">
        <v>73</v>
      </c>
      <c r="AY1869" s="254" t="s">
        <v>188</v>
      </c>
    </row>
    <row r="1870" s="15" customFormat="1">
      <c r="A1870" s="15"/>
      <c r="B1870" s="255"/>
      <c r="C1870" s="256"/>
      <c r="D1870" s="235" t="s">
        <v>198</v>
      </c>
      <c r="E1870" s="257" t="s">
        <v>19</v>
      </c>
      <c r="F1870" s="258" t="s">
        <v>229</v>
      </c>
      <c r="G1870" s="256"/>
      <c r="H1870" s="259">
        <v>2</v>
      </c>
      <c r="I1870" s="260"/>
      <c r="J1870" s="256"/>
      <c r="K1870" s="256"/>
      <c r="L1870" s="261"/>
      <c r="M1870" s="262"/>
      <c r="N1870" s="263"/>
      <c r="O1870" s="263"/>
      <c r="P1870" s="263"/>
      <c r="Q1870" s="263"/>
      <c r="R1870" s="263"/>
      <c r="S1870" s="263"/>
      <c r="T1870" s="264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T1870" s="265" t="s">
        <v>198</v>
      </c>
      <c r="AU1870" s="265" t="s">
        <v>82</v>
      </c>
      <c r="AV1870" s="15" t="s">
        <v>135</v>
      </c>
      <c r="AW1870" s="15" t="s">
        <v>35</v>
      </c>
      <c r="AX1870" s="15" t="s">
        <v>80</v>
      </c>
      <c r="AY1870" s="265" t="s">
        <v>188</v>
      </c>
    </row>
    <row r="1871" s="2" customFormat="1" ht="16.5" customHeight="1">
      <c r="A1871" s="40"/>
      <c r="B1871" s="41"/>
      <c r="C1871" s="272" t="s">
        <v>2328</v>
      </c>
      <c r="D1871" s="272" t="s">
        <v>522</v>
      </c>
      <c r="E1871" s="273" t="s">
        <v>2329</v>
      </c>
      <c r="F1871" s="274" t="s">
        <v>2330</v>
      </c>
      <c r="G1871" s="275" t="s">
        <v>243</v>
      </c>
      <c r="H1871" s="276">
        <v>24</v>
      </c>
      <c r="I1871" s="277"/>
      <c r="J1871" s="278">
        <f>ROUND(I1871*H1871,2)</f>
        <v>0</v>
      </c>
      <c r="K1871" s="274" t="s">
        <v>2302</v>
      </c>
      <c r="L1871" s="279"/>
      <c r="M1871" s="280" t="s">
        <v>19</v>
      </c>
      <c r="N1871" s="281" t="s">
        <v>44</v>
      </c>
      <c r="O1871" s="86"/>
      <c r="P1871" s="224">
        <f>O1871*H1871</f>
        <v>0</v>
      </c>
      <c r="Q1871" s="224">
        <v>0.001</v>
      </c>
      <c r="R1871" s="224">
        <f>Q1871*H1871</f>
        <v>0.024</v>
      </c>
      <c r="S1871" s="224">
        <v>0</v>
      </c>
      <c r="T1871" s="225">
        <f>S1871*H1871</f>
        <v>0</v>
      </c>
      <c r="U1871" s="40"/>
      <c r="V1871" s="40"/>
      <c r="W1871" s="40"/>
      <c r="X1871" s="40"/>
      <c r="Y1871" s="40"/>
      <c r="Z1871" s="40"/>
      <c r="AA1871" s="40"/>
      <c r="AB1871" s="40"/>
      <c r="AC1871" s="40"/>
      <c r="AD1871" s="40"/>
      <c r="AE1871" s="40"/>
      <c r="AR1871" s="226" t="s">
        <v>630</v>
      </c>
      <c r="AT1871" s="226" t="s">
        <v>522</v>
      </c>
      <c r="AU1871" s="226" t="s">
        <v>82</v>
      </c>
      <c r="AY1871" s="19" t="s">
        <v>188</v>
      </c>
      <c r="BE1871" s="227">
        <f>IF(N1871="základní",J1871,0)</f>
        <v>0</v>
      </c>
      <c r="BF1871" s="227">
        <f>IF(N1871="snížená",J1871,0)</f>
        <v>0</v>
      </c>
      <c r="BG1871" s="227">
        <f>IF(N1871="zákl. přenesená",J1871,0)</f>
        <v>0</v>
      </c>
      <c r="BH1871" s="227">
        <f>IF(N1871="sníž. přenesená",J1871,0)</f>
        <v>0</v>
      </c>
      <c r="BI1871" s="227">
        <f>IF(N1871="nulová",J1871,0)</f>
        <v>0</v>
      </c>
      <c r="BJ1871" s="19" t="s">
        <v>80</v>
      </c>
      <c r="BK1871" s="227">
        <f>ROUND(I1871*H1871,2)</f>
        <v>0</v>
      </c>
      <c r="BL1871" s="19" t="s">
        <v>342</v>
      </c>
      <c r="BM1871" s="226" t="s">
        <v>2331</v>
      </c>
    </row>
    <row r="1872" s="13" customFormat="1">
      <c r="A1872" s="13"/>
      <c r="B1872" s="233"/>
      <c r="C1872" s="234"/>
      <c r="D1872" s="235" t="s">
        <v>198</v>
      </c>
      <c r="E1872" s="236" t="s">
        <v>19</v>
      </c>
      <c r="F1872" s="237" t="s">
        <v>2305</v>
      </c>
      <c r="G1872" s="234"/>
      <c r="H1872" s="236" t="s">
        <v>19</v>
      </c>
      <c r="I1872" s="238"/>
      <c r="J1872" s="234"/>
      <c r="K1872" s="234"/>
      <c r="L1872" s="239"/>
      <c r="M1872" s="240"/>
      <c r="N1872" s="241"/>
      <c r="O1872" s="241"/>
      <c r="P1872" s="241"/>
      <c r="Q1872" s="241"/>
      <c r="R1872" s="241"/>
      <c r="S1872" s="241"/>
      <c r="T1872" s="242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T1872" s="243" t="s">
        <v>198</v>
      </c>
      <c r="AU1872" s="243" t="s">
        <v>82</v>
      </c>
      <c r="AV1872" s="13" t="s">
        <v>80</v>
      </c>
      <c r="AW1872" s="13" t="s">
        <v>35</v>
      </c>
      <c r="AX1872" s="13" t="s">
        <v>73</v>
      </c>
      <c r="AY1872" s="243" t="s">
        <v>188</v>
      </c>
    </row>
    <row r="1873" s="13" customFormat="1">
      <c r="A1873" s="13"/>
      <c r="B1873" s="233"/>
      <c r="C1873" s="234"/>
      <c r="D1873" s="235" t="s">
        <v>198</v>
      </c>
      <c r="E1873" s="236" t="s">
        <v>19</v>
      </c>
      <c r="F1873" s="237" t="s">
        <v>2327</v>
      </c>
      <c r="G1873" s="234"/>
      <c r="H1873" s="236" t="s">
        <v>19</v>
      </c>
      <c r="I1873" s="238"/>
      <c r="J1873" s="234"/>
      <c r="K1873" s="234"/>
      <c r="L1873" s="239"/>
      <c r="M1873" s="240"/>
      <c r="N1873" s="241"/>
      <c r="O1873" s="241"/>
      <c r="P1873" s="241"/>
      <c r="Q1873" s="241"/>
      <c r="R1873" s="241"/>
      <c r="S1873" s="241"/>
      <c r="T1873" s="242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243" t="s">
        <v>198</v>
      </c>
      <c r="AU1873" s="243" t="s">
        <v>82</v>
      </c>
      <c r="AV1873" s="13" t="s">
        <v>80</v>
      </c>
      <c r="AW1873" s="13" t="s">
        <v>35</v>
      </c>
      <c r="AX1873" s="13" t="s">
        <v>73</v>
      </c>
      <c r="AY1873" s="243" t="s">
        <v>188</v>
      </c>
    </row>
    <row r="1874" s="14" customFormat="1">
      <c r="A1874" s="14"/>
      <c r="B1874" s="244"/>
      <c r="C1874" s="245"/>
      <c r="D1874" s="235" t="s">
        <v>198</v>
      </c>
      <c r="E1874" s="246" t="s">
        <v>19</v>
      </c>
      <c r="F1874" s="247" t="s">
        <v>2332</v>
      </c>
      <c r="G1874" s="245"/>
      <c r="H1874" s="248">
        <v>24</v>
      </c>
      <c r="I1874" s="249"/>
      <c r="J1874" s="245"/>
      <c r="K1874" s="245"/>
      <c r="L1874" s="250"/>
      <c r="M1874" s="251"/>
      <c r="N1874" s="252"/>
      <c r="O1874" s="252"/>
      <c r="P1874" s="252"/>
      <c r="Q1874" s="252"/>
      <c r="R1874" s="252"/>
      <c r="S1874" s="252"/>
      <c r="T1874" s="253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T1874" s="254" t="s">
        <v>198</v>
      </c>
      <c r="AU1874" s="254" t="s">
        <v>82</v>
      </c>
      <c r="AV1874" s="14" t="s">
        <v>82</v>
      </c>
      <c r="AW1874" s="14" t="s">
        <v>35</v>
      </c>
      <c r="AX1874" s="14" t="s">
        <v>73</v>
      </c>
      <c r="AY1874" s="254" t="s">
        <v>188</v>
      </c>
    </row>
    <row r="1875" s="15" customFormat="1">
      <c r="A1875" s="15"/>
      <c r="B1875" s="255"/>
      <c r="C1875" s="256"/>
      <c r="D1875" s="235" t="s">
        <v>198</v>
      </c>
      <c r="E1875" s="257" t="s">
        <v>19</v>
      </c>
      <c r="F1875" s="258" t="s">
        <v>229</v>
      </c>
      <c r="G1875" s="256"/>
      <c r="H1875" s="259">
        <v>24</v>
      </c>
      <c r="I1875" s="260"/>
      <c r="J1875" s="256"/>
      <c r="K1875" s="256"/>
      <c r="L1875" s="261"/>
      <c r="M1875" s="262"/>
      <c r="N1875" s="263"/>
      <c r="O1875" s="263"/>
      <c r="P1875" s="263"/>
      <c r="Q1875" s="263"/>
      <c r="R1875" s="263"/>
      <c r="S1875" s="263"/>
      <c r="T1875" s="264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T1875" s="265" t="s">
        <v>198</v>
      </c>
      <c r="AU1875" s="265" t="s">
        <v>82</v>
      </c>
      <c r="AV1875" s="15" t="s">
        <v>135</v>
      </c>
      <c r="AW1875" s="15" t="s">
        <v>35</v>
      </c>
      <c r="AX1875" s="15" t="s">
        <v>80</v>
      </c>
      <c r="AY1875" s="265" t="s">
        <v>188</v>
      </c>
    </row>
    <row r="1876" s="2" customFormat="1" ht="24.15" customHeight="1">
      <c r="A1876" s="40"/>
      <c r="B1876" s="41"/>
      <c r="C1876" s="215" t="s">
        <v>2333</v>
      </c>
      <c r="D1876" s="215" t="s">
        <v>190</v>
      </c>
      <c r="E1876" s="216" t="s">
        <v>2334</v>
      </c>
      <c r="F1876" s="217" t="s">
        <v>2335</v>
      </c>
      <c r="G1876" s="218" t="s">
        <v>460</v>
      </c>
      <c r="H1876" s="266"/>
      <c r="I1876" s="220"/>
      <c r="J1876" s="221">
        <f>ROUND(I1876*H1876,2)</f>
        <v>0</v>
      </c>
      <c r="K1876" s="217" t="s">
        <v>2302</v>
      </c>
      <c r="L1876" s="46"/>
      <c r="M1876" s="222" t="s">
        <v>19</v>
      </c>
      <c r="N1876" s="223" t="s">
        <v>44</v>
      </c>
      <c r="O1876" s="86"/>
      <c r="P1876" s="224">
        <f>O1876*H1876</f>
        <v>0</v>
      </c>
      <c r="Q1876" s="224">
        <v>0</v>
      </c>
      <c r="R1876" s="224">
        <f>Q1876*H1876</f>
        <v>0</v>
      </c>
      <c r="S1876" s="224">
        <v>0</v>
      </c>
      <c r="T1876" s="225">
        <f>S1876*H1876</f>
        <v>0</v>
      </c>
      <c r="U1876" s="40"/>
      <c r="V1876" s="40"/>
      <c r="W1876" s="40"/>
      <c r="X1876" s="40"/>
      <c r="Y1876" s="40"/>
      <c r="Z1876" s="40"/>
      <c r="AA1876" s="40"/>
      <c r="AB1876" s="40"/>
      <c r="AC1876" s="40"/>
      <c r="AD1876" s="40"/>
      <c r="AE1876" s="40"/>
      <c r="AR1876" s="226" t="s">
        <v>342</v>
      </c>
      <c r="AT1876" s="226" t="s">
        <v>190</v>
      </c>
      <c r="AU1876" s="226" t="s">
        <v>82</v>
      </c>
      <c r="AY1876" s="19" t="s">
        <v>188</v>
      </c>
      <c r="BE1876" s="227">
        <f>IF(N1876="základní",J1876,0)</f>
        <v>0</v>
      </c>
      <c r="BF1876" s="227">
        <f>IF(N1876="snížená",J1876,0)</f>
        <v>0</v>
      </c>
      <c r="BG1876" s="227">
        <f>IF(N1876="zákl. přenesená",J1876,0)</f>
        <v>0</v>
      </c>
      <c r="BH1876" s="227">
        <f>IF(N1876="sníž. přenesená",J1876,0)</f>
        <v>0</v>
      </c>
      <c r="BI1876" s="227">
        <f>IF(N1876="nulová",J1876,0)</f>
        <v>0</v>
      </c>
      <c r="BJ1876" s="19" t="s">
        <v>80</v>
      </c>
      <c r="BK1876" s="227">
        <f>ROUND(I1876*H1876,2)</f>
        <v>0</v>
      </c>
      <c r="BL1876" s="19" t="s">
        <v>342</v>
      </c>
      <c r="BM1876" s="226" t="s">
        <v>2336</v>
      </c>
    </row>
    <row r="1877" s="2" customFormat="1">
      <c r="A1877" s="40"/>
      <c r="B1877" s="41"/>
      <c r="C1877" s="42"/>
      <c r="D1877" s="228" t="s">
        <v>196</v>
      </c>
      <c r="E1877" s="42"/>
      <c r="F1877" s="229" t="s">
        <v>2337</v>
      </c>
      <c r="G1877" s="42"/>
      <c r="H1877" s="42"/>
      <c r="I1877" s="230"/>
      <c r="J1877" s="42"/>
      <c r="K1877" s="42"/>
      <c r="L1877" s="46"/>
      <c r="M1877" s="231"/>
      <c r="N1877" s="232"/>
      <c r="O1877" s="86"/>
      <c r="P1877" s="86"/>
      <c r="Q1877" s="86"/>
      <c r="R1877" s="86"/>
      <c r="S1877" s="86"/>
      <c r="T1877" s="87"/>
      <c r="U1877" s="40"/>
      <c r="V1877" s="40"/>
      <c r="W1877" s="40"/>
      <c r="X1877" s="40"/>
      <c r="Y1877" s="40"/>
      <c r="Z1877" s="40"/>
      <c r="AA1877" s="40"/>
      <c r="AB1877" s="40"/>
      <c r="AC1877" s="40"/>
      <c r="AD1877" s="40"/>
      <c r="AE1877" s="40"/>
      <c r="AT1877" s="19" t="s">
        <v>196</v>
      </c>
      <c r="AU1877" s="19" t="s">
        <v>82</v>
      </c>
    </row>
    <row r="1878" s="12" customFormat="1" ht="25.92" customHeight="1">
      <c r="A1878" s="12"/>
      <c r="B1878" s="199"/>
      <c r="C1878" s="200"/>
      <c r="D1878" s="201" t="s">
        <v>72</v>
      </c>
      <c r="E1878" s="202" t="s">
        <v>455</v>
      </c>
      <c r="F1878" s="202" t="s">
        <v>456</v>
      </c>
      <c r="G1878" s="200"/>
      <c r="H1878" s="200"/>
      <c r="I1878" s="203"/>
      <c r="J1878" s="204">
        <f>BK1878</f>
        <v>0</v>
      </c>
      <c r="K1878" s="200"/>
      <c r="L1878" s="205"/>
      <c r="M1878" s="206"/>
      <c r="N1878" s="207"/>
      <c r="O1878" s="207"/>
      <c r="P1878" s="208">
        <f>P1879</f>
        <v>0</v>
      </c>
      <c r="Q1878" s="207"/>
      <c r="R1878" s="208">
        <f>R1879</f>
        <v>0</v>
      </c>
      <c r="S1878" s="207"/>
      <c r="T1878" s="209">
        <f>T1879</f>
        <v>0</v>
      </c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R1878" s="210" t="s">
        <v>253</v>
      </c>
      <c r="AT1878" s="211" t="s">
        <v>72</v>
      </c>
      <c r="AU1878" s="211" t="s">
        <v>73</v>
      </c>
      <c r="AY1878" s="210" t="s">
        <v>188</v>
      </c>
      <c r="BK1878" s="212">
        <f>BK1879</f>
        <v>0</v>
      </c>
    </row>
    <row r="1879" s="2" customFormat="1" ht="16.5" customHeight="1">
      <c r="A1879" s="40"/>
      <c r="B1879" s="41"/>
      <c r="C1879" s="215" t="s">
        <v>2338</v>
      </c>
      <c r="D1879" s="215" t="s">
        <v>190</v>
      </c>
      <c r="E1879" s="216" t="s">
        <v>2339</v>
      </c>
      <c r="F1879" s="217" t="s">
        <v>459</v>
      </c>
      <c r="G1879" s="218" t="s">
        <v>460</v>
      </c>
      <c r="H1879" s="266"/>
      <c r="I1879" s="220"/>
      <c r="J1879" s="221">
        <f>ROUND(I1879*H1879,2)</f>
        <v>0</v>
      </c>
      <c r="K1879" s="217" t="s">
        <v>19</v>
      </c>
      <c r="L1879" s="46"/>
      <c r="M1879" s="267" t="s">
        <v>19</v>
      </c>
      <c r="N1879" s="268" t="s">
        <v>44</v>
      </c>
      <c r="O1879" s="269"/>
      <c r="P1879" s="270">
        <f>O1879*H1879</f>
        <v>0</v>
      </c>
      <c r="Q1879" s="270">
        <v>0</v>
      </c>
      <c r="R1879" s="270">
        <f>Q1879*H1879</f>
        <v>0</v>
      </c>
      <c r="S1879" s="270">
        <v>0</v>
      </c>
      <c r="T1879" s="271">
        <f>S1879*H1879</f>
        <v>0</v>
      </c>
      <c r="U1879" s="40"/>
      <c r="V1879" s="40"/>
      <c r="W1879" s="40"/>
      <c r="X1879" s="40"/>
      <c r="Y1879" s="40"/>
      <c r="Z1879" s="40"/>
      <c r="AA1879" s="40"/>
      <c r="AB1879" s="40"/>
      <c r="AC1879" s="40"/>
      <c r="AD1879" s="40"/>
      <c r="AE1879" s="40"/>
      <c r="AR1879" s="226" t="s">
        <v>135</v>
      </c>
      <c r="AT1879" s="226" t="s">
        <v>190</v>
      </c>
      <c r="AU1879" s="226" t="s">
        <v>80</v>
      </c>
      <c r="AY1879" s="19" t="s">
        <v>188</v>
      </c>
      <c r="BE1879" s="227">
        <f>IF(N1879="základní",J1879,0)</f>
        <v>0</v>
      </c>
      <c r="BF1879" s="227">
        <f>IF(N1879="snížená",J1879,0)</f>
        <v>0</v>
      </c>
      <c r="BG1879" s="227">
        <f>IF(N1879="zákl. přenesená",J1879,0)</f>
        <v>0</v>
      </c>
      <c r="BH1879" s="227">
        <f>IF(N1879="sníž. přenesená",J1879,0)</f>
        <v>0</v>
      </c>
      <c r="BI1879" s="227">
        <f>IF(N1879="nulová",J1879,0)</f>
        <v>0</v>
      </c>
      <c r="BJ1879" s="19" t="s">
        <v>80</v>
      </c>
      <c r="BK1879" s="227">
        <f>ROUND(I1879*H1879,2)</f>
        <v>0</v>
      </c>
      <c r="BL1879" s="19" t="s">
        <v>135</v>
      </c>
      <c r="BM1879" s="226" t="s">
        <v>2340</v>
      </c>
    </row>
    <row r="1880" s="2" customFormat="1" ht="6.96" customHeight="1">
      <c r="A1880" s="40"/>
      <c r="B1880" s="61"/>
      <c r="C1880" s="62"/>
      <c r="D1880" s="62"/>
      <c r="E1880" s="62"/>
      <c r="F1880" s="62"/>
      <c r="G1880" s="62"/>
      <c r="H1880" s="62"/>
      <c r="I1880" s="62"/>
      <c r="J1880" s="62"/>
      <c r="K1880" s="62"/>
      <c r="L1880" s="46"/>
      <c r="M1880" s="40"/>
      <c r="O1880" s="40"/>
      <c r="P1880" s="40"/>
      <c r="Q1880" s="40"/>
      <c r="R1880" s="40"/>
      <c r="S1880" s="40"/>
      <c r="T1880" s="40"/>
      <c r="U1880" s="40"/>
      <c r="V1880" s="40"/>
      <c r="W1880" s="40"/>
      <c r="X1880" s="40"/>
      <c r="Y1880" s="40"/>
      <c r="Z1880" s="40"/>
      <c r="AA1880" s="40"/>
      <c r="AB1880" s="40"/>
      <c r="AC1880" s="40"/>
      <c r="AD1880" s="40"/>
      <c r="AE1880" s="40"/>
    </row>
  </sheetData>
  <sheetProtection sheet="1" autoFilter="0" formatColumns="0" formatRows="0" objects="1" scenarios="1" spinCount="100000" saltValue="h0iy8J51oon78lQO+PwXloEccI76j7O3mtuqKLNHto7ioLVTWOQOW0AJo+F6xK1oYl+jUvkoYqm/4J4Emp9N1Q==" hashValue="OFj2vapSzehmcO3juLpsIj8bWIuZPxNc+Zeb44ah+thO1dWf1YQYAbekx9IgVZWFJbBNBhPk8cSFCednsFcxXg==" algorithmName="SHA-512" password="CC35"/>
  <autoFilter ref="C105:K187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4:H94"/>
    <mergeCell ref="E96:H96"/>
    <mergeCell ref="E98:H98"/>
    <mergeCell ref="L2:V2"/>
  </mergeCells>
  <hyperlinks>
    <hyperlink ref="F110" r:id="rId1" display="https://podminky.urs.cz/item/CS_URS_2021_02/311272241"/>
    <hyperlink ref="F123" r:id="rId2" display="https://podminky.urs.cz/item/CS_URS_2021_02/330321610"/>
    <hyperlink ref="F129" r:id="rId3" display="https://podminky.urs.cz/item/CS_URS_2021_02/331351121"/>
    <hyperlink ref="F134" r:id="rId4" display="https://podminky.urs.cz/item/CS_URS_2021_02/331351122"/>
    <hyperlink ref="F139" r:id="rId5" display="https://podminky.urs.cz/item/CS_URS_2021_02/331351125"/>
    <hyperlink ref="F144" r:id="rId6" display="https://podminky.urs.cz/item/CS_URS_2021_02/331351126"/>
    <hyperlink ref="F149" r:id="rId7" display="https://podminky.urs.cz/item/CS_URS_2021_02/331361821"/>
    <hyperlink ref="F153" r:id="rId8" display="https://podminky.urs.cz/item/CS_URS_2021_02/341321410"/>
    <hyperlink ref="F161" r:id="rId9" display="https://podminky.urs.cz/item/CS_URS_2021_02/341351111"/>
    <hyperlink ref="F171" r:id="rId10" display="https://podminky.urs.cz/item/CS_URS_2021_02/341351112"/>
    <hyperlink ref="F181" r:id="rId11" display="https://podminky.urs.cz/item/CS_URS_2021_02/341361821"/>
    <hyperlink ref="F186" r:id="rId12" display="https://podminky.urs.cz/item/CS_URS_2021_02/411321616"/>
    <hyperlink ref="F200" r:id="rId13" display="https://podminky.urs.cz/item/CS_URS_2021_02/411351011"/>
    <hyperlink ref="F216" r:id="rId14" display="https://podminky.urs.cz/item/CS_URS_2021_02/411351012"/>
    <hyperlink ref="F232" r:id="rId15" display="https://podminky.urs.cz/item/CS_URS_2021_02/411354313"/>
    <hyperlink ref="F243" r:id="rId16" display="https://podminky.urs.cz/item/CS_URS_2021_02/411354314"/>
    <hyperlink ref="F254" r:id="rId17" display="https://podminky.urs.cz/item/CS_URS_2021_02/411361821"/>
    <hyperlink ref="F258" r:id="rId18" display="https://podminky.urs.cz/item/CS_URS_2021_02/413322626"/>
    <hyperlink ref="F271" r:id="rId19" display="https://podminky.urs.cz/item/CS_URS_2021_02/413351111"/>
    <hyperlink ref="F286" r:id="rId20" display="https://podminky.urs.cz/item/CS_URS_2021_02/413351112"/>
    <hyperlink ref="F301" r:id="rId21" display="https://podminky.urs.cz/item/CS_URS_2021_02/413352111"/>
    <hyperlink ref="F308" r:id="rId22" display="https://podminky.urs.cz/item/CS_URS_2021_02/413352112"/>
    <hyperlink ref="F315" r:id="rId23" display="https://podminky.urs.cz/item/CS_URS_2021_02/413361821"/>
    <hyperlink ref="F319" r:id="rId24" display="https://podminky.urs.cz/item/CS_URS_2021_02/430321414"/>
    <hyperlink ref="F327" r:id="rId25" display="https://podminky.urs.cz/item/CS_URS_2021_02/430361821"/>
    <hyperlink ref="F331" r:id="rId26" display="https://podminky.urs.cz/item/CS_URS_2021_02/431351121"/>
    <hyperlink ref="F339" r:id="rId27" display="https://podminky.urs.cz/item/CS_URS_2021_02/431351122"/>
    <hyperlink ref="F347" r:id="rId28" display="https://podminky.urs.cz/item/CS_URS_2021_02/433351131"/>
    <hyperlink ref="F353" r:id="rId29" display="https://podminky.urs.cz/item/CS_URS_2021_02/433351132"/>
    <hyperlink ref="F359" r:id="rId30" display="https://podminky.urs.cz/item/CS_URS_2021_02/434351141"/>
    <hyperlink ref="F365" r:id="rId31" display="https://podminky.urs.cz/item/CS_URS_2021_02/434351142"/>
    <hyperlink ref="F372" r:id="rId32" display="https://podminky.urs.cz/item/CS_URS_2021_02/611131121"/>
    <hyperlink ref="F379" r:id="rId33" display="https://podminky.urs.cz/item/CS_URS_2021_02/611131125"/>
    <hyperlink ref="F391" r:id="rId34" display="https://podminky.urs.cz/item/CS_URS_2021_02/611142001"/>
    <hyperlink ref="F398" r:id="rId35" display="https://podminky.urs.cz/item/CS_URS_2021_02/611311131"/>
    <hyperlink ref="F405" r:id="rId36" display="https://podminky.urs.cz/item/CS_URS_2021_02/611311135"/>
    <hyperlink ref="F417" r:id="rId37" display="https://podminky.urs.cz/item/CS_URS_2021_02/612131121"/>
    <hyperlink ref="F494" r:id="rId38" display="https://podminky.urs.cz/item/CS_URS_2021_02/612142001"/>
    <hyperlink ref="F579" r:id="rId39" display="https://podminky.urs.cz/item/CS_URS_2021_02/612311131"/>
    <hyperlink ref="F660" r:id="rId40" display="https://podminky.urs.cz/item/CS_URS_2021_02/632441225"/>
    <hyperlink ref="F699" r:id="rId41" display="https://podminky.urs.cz/item/CS_URS_2021_02/632481213"/>
    <hyperlink ref="F704" r:id="rId42" display="https://podminky.urs.cz/item/CS_URS_2021_02/634112126"/>
    <hyperlink ref="F751" r:id="rId43" display="https://podminky.urs.cz/item/CS_URS_2021_02/642942951"/>
    <hyperlink ref="F786" r:id="rId44" display="https://podminky.urs.cz/item/CS_URS_2021_02/941211112"/>
    <hyperlink ref="F790" r:id="rId45" display="https://podminky.urs.cz/item/CS_URS_2021_02/941211211"/>
    <hyperlink ref="F794" r:id="rId46" display="https://podminky.urs.cz/item/CS_URS_2021_02/941211812"/>
    <hyperlink ref="F798" r:id="rId47" display="https://podminky.urs.cz/item/CS_URS_2021_02/943211111"/>
    <hyperlink ref="F804" r:id="rId48" display="https://podminky.urs.cz/item/CS_URS_2021_02/943211211"/>
    <hyperlink ref="F810" r:id="rId49" display="https://podminky.urs.cz/item/CS_URS_2021_02/943211811"/>
    <hyperlink ref="F816" r:id="rId50" display="https://podminky.urs.cz/item/CS_URS_2021_02/944611111"/>
    <hyperlink ref="F820" r:id="rId51" display="https://podminky.urs.cz/item/CS_URS_2021_02/944611211"/>
    <hyperlink ref="F824" r:id="rId52" display="https://podminky.urs.cz/item/CS_URS_2021_02/944611811"/>
    <hyperlink ref="F828" r:id="rId53" display="https://podminky.urs.cz/item/CS_URS_2021_02/949101112"/>
    <hyperlink ref="F846" r:id="rId54" display="https://podminky.urs.cz/item/CS_URS_2021_02/998012103"/>
    <hyperlink ref="F872" r:id="rId55" display="https://podminky.urs.cz/item/CS_URS_2021_02/711493112"/>
    <hyperlink ref="F877" r:id="rId56" display="https://podminky.urs.cz/item/CS_URS_2021_02/711493122"/>
    <hyperlink ref="F898" r:id="rId57" display="https://podminky.urs.cz/item/CS_URS_2021_02/998711203"/>
    <hyperlink ref="F914" r:id="rId58" display="https://podminky.urs.cz/item/CS_URS_2021_02/713121111"/>
    <hyperlink ref="F942" r:id="rId59" display="https://podminky.urs.cz/item/CS_URS_2021_02/998713203"/>
    <hyperlink ref="F953" r:id="rId60" display="https://podminky.urs.cz/item/CS_URS_2021_02/725291511"/>
    <hyperlink ref="F958" r:id="rId61" display="https://podminky.urs.cz/item/CS_URS_2021_02/725291621"/>
    <hyperlink ref="F963" r:id="rId62" display="https://podminky.urs.cz/item/CS_URS_2021_02/725291631"/>
    <hyperlink ref="F968" r:id="rId63" display="https://podminky.urs.cz/item/CS_URS_2021_02/998725203"/>
    <hyperlink ref="F971" r:id="rId64" display="https://podminky.urs.cz/item/CS_URS_2021_02/763111336"/>
    <hyperlink ref="F990" r:id="rId65" display="https://podminky.urs.cz/item/CS_URS_2021_02/763111362"/>
    <hyperlink ref="F1043" r:id="rId66" display="https://podminky.urs.cz/item/CS_URS_2021_02/763111717"/>
    <hyperlink ref="F1111" r:id="rId67" display="https://podminky.urs.cz/item/CS_URS_2021_02/763111771"/>
    <hyperlink ref="F1179" r:id="rId68" display="https://podminky.urs.cz/item/CS_URS_2021_02/763173111"/>
    <hyperlink ref="F1188" r:id="rId69" display="https://podminky.urs.cz/item/CS_URS_2021_02/763173121"/>
    <hyperlink ref="F1197" r:id="rId70" display="https://podminky.urs.cz/item/CS_URS_2021_02/763411116"/>
    <hyperlink ref="F1208" r:id="rId71" display="https://podminky.urs.cz/item/CS_URS_2021_02/763411126"/>
    <hyperlink ref="F1216" r:id="rId72" display="https://podminky.urs.cz/item/CS_URS_2021_02/763431031"/>
    <hyperlink ref="F1226" r:id="rId73" display="https://podminky.urs.cz/item/CS_URS_2021_02/998763403"/>
    <hyperlink ref="F1234" r:id="rId74" display="https://podminky.urs.cz/item/CS_URS_2021_02/764208105"/>
    <hyperlink ref="F1246" r:id="rId75" display="https://podminky.urs.cz/item/CS_URS_2021_02/764208107"/>
    <hyperlink ref="F1271" r:id="rId76" display="https://podminky.urs.cz/item/CS_URS_2021_02/764208145"/>
    <hyperlink ref="F1275" r:id="rId77" display="https://podminky.urs.cz/item/CS_URS_2021_02/998764203"/>
    <hyperlink ref="F1286" r:id="rId78" display="https://podminky.urs.cz/item/CS_URS_2021_02/766211100"/>
    <hyperlink ref="F1302" r:id="rId79" display="https://podminky.urs.cz/item/CS_URS_2021_02/766660171"/>
    <hyperlink ref="F1321" r:id="rId80" display="https://podminky.urs.cz/item/CS_URS_2021_02/766660173"/>
    <hyperlink ref="F1332" r:id="rId81" display="https://podminky.urs.cz/item/CS_URS_2021_02/766660182"/>
    <hyperlink ref="F1343" r:id="rId82" display="https://podminky.urs.cz/item/CS_URS_2021_02/766694124"/>
    <hyperlink ref="F1354" r:id="rId83" display="https://podminky.urs.cz/item/CS_URS_2021_02/998766203"/>
    <hyperlink ref="F1386" r:id="rId84" display="https://podminky.urs.cz/item/CS_URS_2021_02/767163221"/>
    <hyperlink ref="F1401" r:id="rId85" display="https://podminky.urs.cz/item/CS_URS_2021_02/767995111"/>
    <hyperlink ref="F1438" r:id="rId86" display="https://podminky.urs.cz/item/CS_URS_2021_02/767995113"/>
    <hyperlink ref="F1451" r:id="rId87" display="https://podminky.urs.cz/item/CS_URS_2021_02/953965132"/>
    <hyperlink ref="F1463" r:id="rId88" display="https://podminky.urs.cz/item/CS_URS_2021_02/998767203"/>
    <hyperlink ref="F1470" r:id="rId89" display="https://podminky.urs.cz/item/CS_URS_2021_02/771151022"/>
    <hyperlink ref="F1475" r:id="rId90" display="https://podminky.urs.cz/item/CS_URS_2021_02/771574263"/>
    <hyperlink ref="F1485" r:id="rId91" display="https://podminky.urs.cz/item/CS_URS_2021_02/771577111"/>
    <hyperlink ref="F1490" r:id="rId92" display="https://podminky.urs.cz/item/CS_URS_2021_02/998771203"/>
    <hyperlink ref="F1493" r:id="rId93" display="https://podminky.urs.cz/item/CS_URS_2021_02/776111111"/>
    <hyperlink ref="F1501" r:id="rId94" display="https://podminky.urs.cz/item/CS_URS_2021_02/776211131"/>
    <hyperlink ref="F1513" r:id="rId95" display="https://podminky.urs.cz/item/CS_URS_2021_02/776251311"/>
    <hyperlink ref="F1525" r:id="rId96" display="https://podminky.urs.cz/item/CS_URS_2021_02/776411112"/>
    <hyperlink ref="F1639" r:id="rId97" display="https://podminky.urs.cz/item/CS_URS_2021_02/776991141"/>
    <hyperlink ref="F1645" r:id="rId98" display="https://podminky.urs.cz/item/CS_URS_2021_02/998776203"/>
    <hyperlink ref="F1648" r:id="rId99" display="https://podminky.urs.cz/item/CS_URS_2021_02/781474114"/>
    <hyperlink ref="F1690" r:id="rId100" display="https://podminky.urs.cz/item/CS_URS_2021_02/781491021"/>
    <hyperlink ref="F1700" r:id="rId101" display="https://podminky.urs.cz/item/CS_URS_2021_02/781494511"/>
    <hyperlink ref="F1719" r:id="rId102" display="https://podminky.urs.cz/item/CS_URS_2021_02/998781203"/>
    <hyperlink ref="F1722" r:id="rId103" display="https://podminky.urs.cz/item/CS_URS_2021_02/784211101"/>
    <hyperlink ref="F1830" r:id="rId104" display="https://podminky.urs.cz/item/CS_URS_2021_02/784211109"/>
    <hyperlink ref="F1844" r:id="rId105" display="https://podminky.urs.cz/item/CS_URS_2022_01/786623021"/>
    <hyperlink ref="F1855" r:id="rId106" display="https://podminky.urs.cz/item/CS_URS_2022_01/786623023"/>
    <hyperlink ref="F1866" r:id="rId107" display="https://podminky.urs.cz/item/CS_URS_2022_01/786623027"/>
    <hyperlink ref="F1877" r:id="rId108" display="https://podminky.urs.cz/item/CS_URS_2022_01/9987862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9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2341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ROUND(J108,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ROUND((SUM(BE108:BE2095)),  2)</f>
        <v>0</v>
      </c>
      <c r="G35" s="40"/>
      <c r="H35" s="40"/>
      <c r="I35" s="160">
        <v>0.20999999999999999</v>
      </c>
      <c r="J35" s="159">
        <f>ROUND(((SUM(BE108:BE2095))*I35),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ROUND((SUM(BF108:BF2095)),  2)</f>
        <v>0</v>
      </c>
      <c r="G36" s="40"/>
      <c r="H36" s="40"/>
      <c r="I36" s="160">
        <v>0.14999999999999999</v>
      </c>
      <c r="J36" s="159">
        <f>ROUND(((SUM(BF108:BF2095))*I36),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ROUND((SUM(BG108:BG2095)),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ROUND((SUM(BH108:BH2095)),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ROUND((SUM(BI108:BI2095)),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06 - Architektonicko - stavební řešení 4. NP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J108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161</v>
      </c>
      <c r="E64" s="180"/>
      <c r="F64" s="180"/>
      <c r="G64" s="180"/>
      <c r="H64" s="180"/>
      <c r="I64" s="180"/>
      <c r="J64" s="181">
        <f>J109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163</v>
      </c>
      <c r="E65" s="185"/>
      <c r="F65" s="185"/>
      <c r="G65" s="185"/>
      <c r="H65" s="185"/>
      <c r="I65" s="185"/>
      <c r="J65" s="186">
        <f>J110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650</v>
      </c>
      <c r="E66" s="185"/>
      <c r="F66" s="185"/>
      <c r="G66" s="185"/>
      <c r="H66" s="185"/>
      <c r="I66" s="185"/>
      <c r="J66" s="186">
        <f>J188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2342</v>
      </c>
      <c r="E67" s="185"/>
      <c r="F67" s="185"/>
      <c r="G67" s="185"/>
      <c r="H67" s="185"/>
      <c r="I67" s="185"/>
      <c r="J67" s="186">
        <f>J398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1039</v>
      </c>
      <c r="E68" s="185"/>
      <c r="F68" s="185"/>
      <c r="G68" s="185"/>
      <c r="H68" s="185"/>
      <c r="I68" s="185"/>
      <c r="J68" s="186">
        <f>J409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164</v>
      </c>
      <c r="E69" s="185"/>
      <c r="F69" s="185"/>
      <c r="G69" s="185"/>
      <c r="H69" s="185"/>
      <c r="I69" s="185"/>
      <c r="J69" s="186">
        <f>J825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166</v>
      </c>
      <c r="E70" s="185"/>
      <c r="F70" s="185"/>
      <c r="G70" s="185"/>
      <c r="H70" s="185"/>
      <c r="I70" s="185"/>
      <c r="J70" s="186">
        <f>J881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7"/>
      <c r="C71" s="178"/>
      <c r="D71" s="179" t="s">
        <v>167</v>
      </c>
      <c r="E71" s="180"/>
      <c r="F71" s="180"/>
      <c r="G71" s="180"/>
      <c r="H71" s="180"/>
      <c r="I71" s="180"/>
      <c r="J71" s="181">
        <f>J884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3"/>
      <c r="C72" s="127"/>
      <c r="D72" s="184" t="s">
        <v>464</v>
      </c>
      <c r="E72" s="185"/>
      <c r="F72" s="185"/>
      <c r="G72" s="185"/>
      <c r="H72" s="185"/>
      <c r="I72" s="185"/>
      <c r="J72" s="186">
        <f>J885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168</v>
      </c>
      <c r="E73" s="185"/>
      <c r="F73" s="185"/>
      <c r="G73" s="185"/>
      <c r="H73" s="185"/>
      <c r="I73" s="185"/>
      <c r="J73" s="186">
        <f>J934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169</v>
      </c>
      <c r="E74" s="185"/>
      <c r="F74" s="185"/>
      <c r="G74" s="185"/>
      <c r="H74" s="185"/>
      <c r="I74" s="185"/>
      <c r="J74" s="186">
        <f>J1109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3"/>
      <c r="C75" s="127"/>
      <c r="D75" s="184" t="s">
        <v>1514</v>
      </c>
      <c r="E75" s="185"/>
      <c r="F75" s="185"/>
      <c r="G75" s="185"/>
      <c r="H75" s="185"/>
      <c r="I75" s="185"/>
      <c r="J75" s="186">
        <f>J1161</f>
        <v>0</v>
      </c>
      <c r="K75" s="127"/>
      <c r="L75" s="18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3"/>
      <c r="C76" s="127"/>
      <c r="D76" s="184" t="s">
        <v>2343</v>
      </c>
      <c r="E76" s="185"/>
      <c r="F76" s="185"/>
      <c r="G76" s="185"/>
      <c r="H76" s="185"/>
      <c r="I76" s="185"/>
      <c r="J76" s="186">
        <f>J1199</f>
        <v>0</v>
      </c>
      <c r="K76" s="127"/>
      <c r="L76" s="18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3"/>
      <c r="C77" s="127"/>
      <c r="D77" s="184" t="s">
        <v>1041</v>
      </c>
      <c r="E77" s="185"/>
      <c r="F77" s="185"/>
      <c r="G77" s="185"/>
      <c r="H77" s="185"/>
      <c r="I77" s="185"/>
      <c r="J77" s="186">
        <f>J1229</f>
        <v>0</v>
      </c>
      <c r="K77" s="127"/>
      <c r="L77" s="18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3"/>
      <c r="C78" s="127"/>
      <c r="D78" s="184" t="s">
        <v>1042</v>
      </c>
      <c r="E78" s="185"/>
      <c r="F78" s="185"/>
      <c r="G78" s="185"/>
      <c r="H78" s="185"/>
      <c r="I78" s="185"/>
      <c r="J78" s="186">
        <f>J1349</f>
        <v>0</v>
      </c>
      <c r="K78" s="127"/>
      <c r="L78" s="187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3"/>
      <c r="C79" s="127"/>
      <c r="D79" s="184" t="s">
        <v>170</v>
      </c>
      <c r="E79" s="185"/>
      <c r="F79" s="185"/>
      <c r="G79" s="185"/>
      <c r="H79" s="185"/>
      <c r="I79" s="185"/>
      <c r="J79" s="186">
        <f>J1407</f>
        <v>0</v>
      </c>
      <c r="K79" s="127"/>
      <c r="L79" s="187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3"/>
      <c r="C80" s="127"/>
      <c r="D80" s="184" t="s">
        <v>1043</v>
      </c>
      <c r="E80" s="185"/>
      <c r="F80" s="185"/>
      <c r="G80" s="185"/>
      <c r="H80" s="185"/>
      <c r="I80" s="185"/>
      <c r="J80" s="186">
        <f>J1533</f>
        <v>0</v>
      </c>
      <c r="K80" s="127"/>
      <c r="L80" s="187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3"/>
      <c r="C81" s="127"/>
      <c r="D81" s="184" t="s">
        <v>1515</v>
      </c>
      <c r="E81" s="185"/>
      <c r="F81" s="185"/>
      <c r="G81" s="185"/>
      <c r="H81" s="185"/>
      <c r="I81" s="185"/>
      <c r="J81" s="186">
        <f>J1666</f>
        <v>0</v>
      </c>
      <c r="K81" s="127"/>
      <c r="L81" s="187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3"/>
      <c r="C82" s="127"/>
      <c r="D82" s="184" t="s">
        <v>1044</v>
      </c>
      <c r="E82" s="185"/>
      <c r="F82" s="185"/>
      <c r="G82" s="185"/>
      <c r="H82" s="185"/>
      <c r="I82" s="185"/>
      <c r="J82" s="186">
        <f>J1689</f>
        <v>0</v>
      </c>
      <c r="K82" s="127"/>
      <c r="L82" s="187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3"/>
      <c r="C83" s="127"/>
      <c r="D83" s="184" t="s">
        <v>1516</v>
      </c>
      <c r="E83" s="185"/>
      <c r="F83" s="185"/>
      <c r="G83" s="185"/>
      <c r="H83" s="185"/>
      <c r="I83" s="185"/>
      <c r="J83" s="186">
        <f>J1856</f>
        <v>0</v>
      </c>
      <c r="K83" s="127"/>
      <c r="L83" s="187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3"/>
      <c r="C84" s="127"/>
      <c r="D84" s="184" t="s">
        <v>1045</v>
      </c>
      <c r="E84" s="185"/>
      <c r="F84" s="185"/>
      <c r="G84" s="185"/>
      <c r="H84" s="185"/>
      <c r="I84" s="185"/>
      <c r="J84" s="186">
        <f>J1931</f>
        <v>0</v>
      </c>
      <c r="K84" s="127"/>
      <c r="L84" s="187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3"/>
      <c r="C85" s="127"/>
      <c r="D85" s="184" t="s">
        <v>1517</v>
      </c>
      <c r="E85" s="185"/>
      <c r="F85" s="185"/>
      <c r="G85" s="185"/>
      <c r="H85" s="185"/>
      <c r="I85" s="185"/>
      <c r="J85" s="186">
        <f>J2046</f>
        <v>0</v>
      </c>
      <c r="K85" s="127"/>
      <c r="L85" s="187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9" customFormat="1" ht="24.96" customHeight="1">
      <c r="A86" s="9"/>
      <c r="B86" s="177"/>
      <c r="C86" s="178"/>
      <c r="D86" s="179" t="s">
        <v>172</v>
      </c>
      <c r="E86" s="180"/>
      <c r="F86" s="180"/>
      <c r="G86" s="180"/>
      <c r="H86" s="180"/>
      <c r="I86" s="180"/>
      <c r="J86" s="181">
        <f>J2094</f>
        <v>0</v>
      </c>
      <c r="K86" s="178"/>
      <c r="L86" s="182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</row>
    <row r="87" s="2" customFormat="1" ht="21.84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61"/>
      <c r="C88" s="62"/>
      <c r="D88" s="62"/>
      <c r="E88" s="62"/>
      <c r="F88" s="62"/>
      <c r="G88" s="62"/>
      <c r="H88" s="62"/>
      <c r="I88" s="62"/>
      <c r="J88" s="62"/>
      <c r="K88" s="6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92" s="2" customFormat="1" ht="6.96" customHeight="1">
      <c r="A92" s="40"/>
      <c r="B92" s="63"/>
      <c r="C92" s="64"/>
      <c r="D92" s="64"/>
      <c r="E92" s="64"/>
      <c r="F92" s="64"/>
      <c r="G92" s="64"/>
      <c r="H92" s="64"/>
      <c r="I92" s="64"/>
      <c r="J92" s="64"/>
      <c r="K92" s="64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4.96" customHeight="1">
      <c r="A93" s="40"/>
      <c r="B93" s="41"/>
      <c r="C93" s="25" t="s">
        <v>173</v>
      </c>
      <c r="D93" s="42"/>
      <c r="E93" s="42"/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6.96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2" customHeight="1">
      <c r="A95" s="40"/>
      <c r="B95" s="41"/>
      <c r="C95" s="34" t="s">
        <v>16</v>
      </c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6.5" customHeight="1">
      <c r="A96" s="40"/>
      <c r="B96" s="41"/>
      <c r="C96" s="42"/>
      <c r="D96" s="42"/>
      <c r="E96" s="172" t="str">
        <f>E7</f>
        <v>OU - stavební úpravy objektu ZW - děkanát Lékařské fakulty</v>
      </c>
      <c r="F96" s="34"/>
      <c r="G96" s="34"/>
      <c r="H96" s="34"/>
      <c r="I96" s="42"/>
      <c r="J96" s="42"/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1" customFormat="1" ht="12" customHeight="1">
      <c r="B97" s="23"/>
      <c r="C97" s="34" t="s">
        <v>153</v>
      </c>
      <c r="D97" s="24"/>
      <c r="E97" s="24"/>
      <c r="F97" s="24"/>
      <c r="G97" s="24"/>
      <c r="H97" s="24"/>
      <c r="I97" s="24"/>
      <c r="J97" s="24"/>
      <c r="K97" s="24"/>
      <c r="L97" s="22"/>
    </row>
    <row r="98" s="2" customFormat="1" ht="16.5" customHeight="1">
      <c r="A98" s="40"/>
      <c r="B98" s="41"/>
      <c r="C98" s="42"/>
      <c r="D98" s="42"/>
      <c r="E98" s="172" t="s">
        <v>154</v>
      </c>
      <c r="F98" s="42"/>
      <c r="G98" s="42"/>
      <c r="H98" s="42"/>
      <c r="I98" s="42"/>
      <c r="J98" s="42"/>
      <c r="K98" s="42"/>
      <c r="L98" s="147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2" customHeight="1">
      <c r="A99" s="40"/>
      <c r="B99" s="41"/>
      <c r="C99" s="34" t="s">
        <v>155</v>
      </c>
      <c r="D99" s="42"/>
      <c r="E99" s="42"/>
      <c r="F99" s="42"/>
      <c r="G99" s="42"/>
      <c r="H99" s="42"/>
      <c r="I99" s="42"/>
      <c r="J99" s="42"/>
      <c r="K99" s="42"/>
      <c r="L99" s="147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6.5" customHeight="1">
      <c r="A100" s="40"/>
      <c r="B100" s="41"/>
      <c r="C100" s="42"/>
      <c r="D100" s="42"/>
      <c r="E100" s="71" t="str">
        <f>E11</f>
        <v>06 - Architektonicko - stavební řešení 4. NP</v>
      </c>
      <c r="F100" s="42"/>
      <c r="G100" s="42"/>
      <c r="H100" s="42"/>
      <c r="I100" s="42"/>
      <c r="J100" s="42"/>
      <c r="K100" s="42"/>
      <c r="L100" s="147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6.96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147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2" customFormat="1" ht="12" customHeight="1">
      <c r="A102" s="40"/>
      <c r="B102" s="41"/>
      <c r="C102" s="34" t="s">
        <v>21</v>
      </c>
      <c r="D102" s="42"/>
      <c r="E102" s="42"/>
      <c r="F102" s="29" t="str">
        <f>F14</f>
        <v xml:space="preserve"> </v>
      </c>
      <c r="G102" s="42"/>
      <c r="H102" s="42"/>
      <c r="I102" s="34" t="s">
        <v>23</v>
      </c>
      <c r="J102" s="74" t="str">
        <f>IF(J14="","",J14)</f>
        <v>16. 9. 2021</v>
      </c>
      <c r="K102" s="42"/>
      <c r="L102" s="147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="2" customFormat="1" ht="6.96" customHeight="1">
      <c r="A103" s="40"/>
      <c r="B103" s="41"/>
      <c r="C103" s="42"/>
      <c r="D103" s="42"/>
      <c r="E103" s="42"/>
      <c r="F103" s="42"/>
      <c r="G103" s="42"/>
      <c r="H103" s="42"/>
      <c r="I103" s="42"/>
      <c r="J103" s="42"/>
      <c r="K103" s="42"/>
      <c r="L103" s="147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2" customFormat="1" ht="40.05" customHeight="1">
      <c r="A104" s="40"/>
      <c r="B104" s="41"/>
      <c r="C104" s="34" t="s">
        <v>25</v>
      </c>
      <c r="D104" s="42"/>
      <c r="E104" s="42"/>
      <c r="F104" s="29" t="str">
        <f>E17</f>
        <v>Ostravská univerzita, Dvořákova 138/7, Ostrava</v>
      </c>
      <c r="G104" s="42"/>
      <c r="H104" s="42"/>
      <c r="I104" s="34" t="s">
        <v>32</v>
      </c>
      <c r="J104" s="38" t="str">
        <f>E23</f>
        <v>Ing.arch.Martin Janda,Lomná 1895, Frenštát p.R.</v>
      </c>
      <c r="K104" s="42"/>
      <c r="L104" s="147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2" customFormat="1" ht="15.15" customHeight="1">
      <c r="A105" s="40"/>
      <c r="B105" s="41"/>
      <c r="C105" s="34" t="s">
        <v>30</v>
      </c>
      <c r="D105" s="42"/>
      <c r="E105" s="42"/>
      <c r="F105" s="29" t="str">
        <f>IF(E20="","",E20)</f>
        <v>Vyplň údaj</v>
      </c>
      <c r="G105" s="42"/>
      <c r="H105" s="42"/>
      <c r="I105" s="34" t="s">
        <v>36</v>
      </c>
      <c r="J105" s="38" t="str">
        <f>E26</f>
        <v xml:space="preserve"> </v>
      </c>
      <c r="K105" s="42"/>
      <c r="L105" s="147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="2" customFormat="1" ht="10.32" customHeight="1">
      <c r="A106" s="40"/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147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11" customFormat="1" ht="29.28" customHeight="1">
      <c r="A107" s="188"/>
      <c r="B107" s="189"/>
      <c r="C107" s="190" t="s">
        <v>174</v>
      </c>
      <c r="D107" s="191" t="s">
        <v>58</v>
      </c>
      <c r="E107" s="191" t="s">
        <v>54</v>
      </c>
      <c r="F107" s="191" t="s">
        <v>55</v>
      </c>
      <c r="G107" s="191" t="s">
        <v>175</v>
      </c>
      <c r="H107" s="191" t="s">
        <v>176</v>
      </c>
      <c r="I107" s="191" t="s">
        <v>177</v>
      </c>
      <c r="J107" s="191" t="s">
        <v>159</v>
      </c>
      <c r="K107" s="192" t="s">
        <v>178</v>
      </c>
      <c r="L107" s="193"/>
      <c r="M107" s="94" t="s">
        <v>19</v>
      </c>
      <c r="N107" s="95" t="s">
        <v>43</v>
      </c>
      <c r="O107" s="95" t="s">
        <v>179</v>
      </c>
      <c r="P107" s="95" t="s">
        <v>180</v>
      </c>
      <c r="Q107" s="95" t="s">
        <v>181</v>
      </c>
      <c r="R107" s="95" t="s">
        <v>182</v>
      </c>
      <c r="S107" s="95" t="s">
        <v>183</v>
      </c>
      <c r="T107" s="96" t="s">
        <v>184</v>
      </c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</row>
    <row r="108" s="2" customFormat="1" ht="22.8" customHeight="1">
      <c r="A108" s="40"/>
      <c r="B108" s="41"/>
      <c r="C108" s="101" t="s">
        <v>185</v>
      </c>
      <c r="D108" s="42"/>
      <c r="E108" s="42"/>
      <c r="F108" s="42"/>
      <c r="G108" s="42"/>
      <c r="H108" s="42"/>
      <c r="I108" s="42"/>
      <c r="J108" s="194">
        <f>BK108</f>
        <v>0</v>
      </c>
      <c r="K108" s="42"/>
      <c r="L108" s="46"/>
      <c r="M108" s="97"/>
      <c r="N108" s="195"/>
      <c r="O108" s="98"/>
      <c r="P108" s="196">
        <f>P109+P884+P2094</f>
        <v>0</v>
      </c>
      <c r="Q108" s="98"/>
      <c r="R108" s="196">
        <f>R109+R884+R2094</f>
        <v>537.90916673000004</v>
      </c>
      <c r="S108" s="98"/>
      <c r="T108" s="197">
        <f>T109+T884+T2094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72</v>
      </c>
      <c r="AU108" s="19" t="s">
        <v>160</v>
      </c>
      <c r="BK108" s="198">
        <f>BK109+BK884+BK2094</f>
        <v>0</v>
      </c>
    </row>
    <row r="109" s="12" customFormat="1" ht="25.92" customHeight="1">
      <c r="A109" s="12"/>
      <c r="B109" s="199"/>
      <c r="C109" s="200"/>
      <c r="D109" s="201" t="s">
        <v>72</v>
      </c>
      <c r="E109" s="202" t="s">
        <v>186</v>
      </c>
      <c r="F109" s="202" t="s">
        <v>187</v>
      </c>
      <c r="G109" s="200"/>
      <c r="H109" s="200"/>
      <c r="I109" s="203"/>
      <c r="J109" s="204">
        <f>BK109</f>
        <v>0</v>
      </c>
      <c r="K109" s="200"/>
      <c r="L109" s="205"/>
      <c r="M109" s="206"/>
      <c r="N109" s="207"/>
      <c r="O109" s="207"/>
      <c r="P109" s="208">
        <f>P110+P188+P398+P409+P825+P881</f>
        <v>0</v>
      </c>
      <c r="Q109" s="207"/>
      <c r="R109" s="208">
        <f>R110+R188+R398+R409+R825+R881</f>
        <v>514.05491519000009</v>
      </c>
      <c r="S109" s="207"/>
      <c r="T109" s="209">
        <f>T110+T188+T398+T409+T825+T881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10" t="s">
        <v>80</v>
      </c>
      <c r="AT109" s="211" t="s">
        <v>72</v>
      </c>
      <c r="AU109" s="211" t="s">
        <v>73</v>
      </c>
      <c r="AY109" s="210" t="s">
        <v>188</v>
      </c>
      <c r="BK109" s="212">
        <f>BK110+BK188+BK398+BK409+BK825+BK881</f>
        <v>0</v>
      </c>
    </row>
    <row r="110" s="12" customFormat="1" ht="22.8" customHeight="1">
      <c r="A110" s="12"/>
      <c r="B110" s="199"/>
      <c r="C110" s="200"/>
      <c r="D110" s="201" t="s">
        <v>72</v>
      </c>
      <c r="E110" s="213" t="s">
        <v>129</v>
      </c>
      <c r="F110" s="213" t="s">
        <v>230</v>
      </c>
      <c r="G110" s="200"/>
      <c r="H110" s="200"/>
      <c r="I110" s="203"/>
      <c r="J110" s="214">
        <f>BK110</f>
        <v>0</v>
      </c>
      <c r="K110" s="200"/>
      <c r="L110" s="205"/>
      <c r="M110" s="206"/>
      <c r="N110" s="207"/>
      <c r="O110" s="207"/>
      <c r="P110" s="208">
        <f>SUM(P111:P187)</f>
        <v>0</v>
      </c>
      <c r="Q110" s="207"/>
      <c r="R110" s="208">
        <f>SUM(R111:R187)</f>
        <v>114.31958313000001</v>
      </c>
      <c r="S110" s="207"/>
      <c r="T110" s="209">
        <f>SUM(T111:T187)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0" t="s">
        <v>80</v>
      </c>
      <c r="AT110" s="211" t="s">
        <v>72</v>
      </c>
      <c r="AU110" s="211" t="s">
        <v>80</v>
      </c>
      <c r="AY110" s="210" t="s">
        <v>188</v>
      </c>
      <c r="BK110" s="212">
        <f>SUM(BK111:BK187)</f>
        <v>0</v>
      </c>
    </row>
    <row r="111" s="2" customFormat="1" ht="24.15" customHeight="1">
      <c r="A111" s="40"/>
      <c r="B111" s="41"/>
      <c r="C111" s="215" t="s">
        <v>80</v>
      </c>
      <c r="D111" s="215" t="s">
        <v>190</v>
      </c>
      <c r="E111" s="216" t="s">
        <v>651</v>
      </c>
      <c r="F111" s="217" t="s">
        <v>652</v>
      </c>
      <c r="G111" s="218" t="s">
        <v>243</v>
      </c>
      <c r="H111" s="219">
        <v>191.09800000000001</v>
      </c>
      <c r="I111" s="220"/>
      <c r="J111" s="221">
        <f>ROUND(I111*H111,2)</f>
        <v>0</v>
      </c>
      <c r="K111" s="217" t="s">
        <v>194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0.20712</v>
      </c>
      <c r="R111" s="224">
        <f>Q111*H111</f>
        <v>39.580217760000004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135</v>
      </c>
      <c r="AT111" s="226" t="s">
        <v>190</v>
      </c>
      <c r="AU111" s="226" t="s">
        <v>82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135</v>
      </c>
      <c r="BM111" s="226" t="s">
        <v>2344</v>
      </c>
    </row>
    <row r="112" s="2" customFormat="1">
      <c r="A112" s="40"/>
      <c r="B112" s="41"/>
      <c r="C112" s="42"/>
      <c r="D112" s="228" t="s">
        <v>196</v>
      </c>
      <c r="E112" s="42"/>
      <c r="F112" s="229" t="s">
        <v>654</v>
      </c>
      <c r="G112" s="42"/>
      <c r="H112" s="42"/>
      <c r="I112" s="230"/>
      <c r="J112" s="42"/>
      <c r="K112" s="42"/>
      <c r="L112" s="46"/>
      <c r="M112" s="231"/>
      <c r="N112" s="232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196</v>
      </c>
      <c r="AU112" s="19" t="s">
        <v>82</v>
      </c>
    </row>
    <row r="113" s="13" customFormat="1">
      <c r="A113" s="13"/>
      <c r="B113" s="233"/>
      <c r="C113" s="234"/>
      <c r="D113" s="235" t="s">
        <v>198</v>
      </c>
      <c r="E113" s="236" t="s">
        <v>19</v>
      </c>
      <c r="F113" s="237" t="s">
        <v>2345</v>
      </c>
      <c r="G113" s="234"/>
      <c r="H113" s="236" t="s">
        <v>19</v>
      </c>
      <c r="I113" s="238"/>
      <c r="J113" s="234"/>
      <c r="K113" s="234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198</v>
      </c>
      <c r="AU113" s="243" t="s">
        <v>82</v>
      </c>
      <c r="AV113" s="13" t="s">
        <v>80</v>
      </c>
      <c r="AW113" s="13" t="s">
        <v>35</v>
      </c>
      <c r="AX113" s="13" t="s">
        <v>73</v>
      </c>
      <c r="AY113" s="243" t="s">
        <v>188</v>
      </c>
    </row>
    <row r="114" s="14" customFormat="1">
      <c r="A114" s="14"/>
      <c r="B114" s="244"/>
      <c r="C114" s="245"/>
      <c r="D114" s="235" t="s">
        <v>198</v>
      </c>
      <c r="E114" s="246" t="s">
        <v>19</v>
      </c>
      <c r="F114" s="247" t="s">
        <v>1520</v>
      </c>
      <c r="G114" s="245"/>
      <c r="H114" s="248">
        <v>37.799999999999997</v>
      </c>
      <c r="I114" s="249"/>
      <c r="J114" s="245"/>
      <c r="K114" s="245"/>
      <c r="L114" s="250"/>
      <c r="M114" s="251"/>
      <c r="N114" s="252"/>
      <c r="O114" s="252"/>
      <c r="P114" s="252"/>
      <c r="Q114" s="252"/>
      <c r="R114" s="252"/>
      <c r="S114" s="252"/>
      <c r="T114" s="253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4" t="s">
        <v>198</v>
      </c>
      <c r="AU114" s="254" t="s">
        <v>82</v>
      </c>
      <c r="AV114" s="14" t="s">
        <v>82</v>
      </c>
      <c r="AW114" s="14" t="s">
        <v>35</v>
      </c>
      <c r="AX114" s="14" t="s">
        <v>73</v>
      </c>
      <c r="AY114" s="254" t="s">
        <v>188</v>
      </c>
    </row>
    <row r="115" s="14" customFormat="1">
      <c r="A115" s="14"/>
      <c r="B115" s="244"/>
      <c r="C115" s="245"/>
      <c r="D115" s="235" t="s">
        <v>198</v>
      </c>
      <c r="E115" s="246" t="s">
        <v>19</v>
      </c>
      <c r="F115" s="247" t="s">
        <v>2346</v>
      </c>
      <c r="G115" s="245"/>
      <c r="H115" s="248">
        <v>-6.4000000000000004</v>
      </c>
      <c r="I115" s="249"/>
      <c r="J115" s="245"/>
      <c r="K115" s="245"/>
      <c r="L115" s="250"/>
      <c r="M115" s="251"/>
      <c r="N115" s="252"/>
      <c r="O115" s="252"/>
      <c r="P115" s="252"/>
      <c r="Q115" s="252"/>
      <c r="R115" s="252"/>
      <c r="S115" s="252"/>
      <c r="T115" s="25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4" t="s">
        <v>198</v>
      </c>
      <c r="AU115" s="254" t="s">
        <v>82</v>
      </c>
      <c r="AV115" s="14" t="s">
        <v>82</v>
      </c>
      <c r="AW115" s="14" t="s">
        <v>35</v>
      </c>
      <c r="AX115" s="14" t="s">
        <v>73</v>
      </c>
      <c r="AY115" s="254" t="s">
        <v>188</v>
      </c>
    </row>
    <row r="116" s="14" customFormat="1">
      <c r="A116" s="14"/>
      <c r="B116" s="244"/>
      <c r="C116" s="245"/>
      <c r="D116" s="235" t="s">
        <v>198</v>
      </c>
      <c r="E116" s="246" t="s">
        <v>19</v>
      </c>
      <c r="F116" s="247" t="s">
        <v>1522</v>
      </c>
      <c r="G116" s="245"/>
      <c r="H116" s="248">
        <v>86.641000000000005</v>
      </c>
      <c r="I116" s="249"/>
      <c r="J116" s="245"/>
      <c r="K116" s="245"/>
      <c r="L116" s="250"/>
      <c r="M116" s="251"/>
      <c r="N116" s="252"/>
      <c r="O116" s="252"/>
      <c r="P116" s="252"/>
      <c r="Q116" s="252"/>
      <c r="R116" s="252"/>
      <c r="S116" s="252"/>
      <c r="T116" s="253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4" t="s">
        <v>198</v>
      </c>
      <c r="AU116" s="254" t="s">
        <v>82</v>
      </c>
      <c r="AV116" s="14" t="s">
        <v>82</v>
      </c>
      <c r="AW116" s="14" t="s">
        <v>35</v>
      </c>
      <c r="AX116" s="14" t="s">
        <v>73</v>
      </c>
      <c r="AY116" s="254" t="s">
        <v>188</v>
      </c>
    </row>
    <row r="117" s="14" customFormat="1">
      <c r="A117" s="14"/>
      <c r="B117" s="244"/>
      <c r="C117" s="245"/>
      <c r="D117" s="235" t="s">
        <v>198</v>
      </c>
      <c r="E117" s="246" t="s">
        <v>19</v>
      </c>
      <c r="F117" s="247" t="s">
        <v>2347</v>
      </c>
      <c r="G117" s="245"/>
      <c r="H117" s="248">
        <v>-33.311999999999998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198</v>
      </c>
      <c r="AU117" s="254" t="s">
        <v>82</v>
      </c>
      <c r="AV117" s="14" t="s">
        <v>82</v>
      </c>
      <c r="AW117" s="14" t="s">
        <v>35</v>
      </c>
      <c r="AX117" s="14" t="s">
        <v>73</v>
      </c>
      <c r="AY117" s="254" t="s">
        <v>188</v>
      </c>
    </row>
    <row r="118" s="14" customFormat="1">
      <c r="A118" s="14"/>
      <c r="B118" s="244"/>
      <c r="C118" s="245"/>
      <c r="D118" s="235" t="s">
        <v>198</v>
      </c>
      <c r="E118" s="246" t="s">
        <v>19</v>
      </c>
      <c r="F118" s="247" t="s">
        <v>1524</v>
      </c>
      <c r="G118" s="245"/>
      <c r="H118" s="248">
        <v>8.5050000000000008</v>
      </c>
      <c r="I118" s="249"/>
      <c r="J118" s="245"/>
      <c r="K118" s="245"/>
      <c r="L118" s="250"/>
      <c r="M118" s="251"/>
      <c r="N118" s="252"/>
      <c r="O118" s="252"/>
      <c r="P118" s="252"/>
      <c r="Q118" s="252"/>
      <c r="R118" s="252"/>
      <c r="S118" s="252"/>
      <c r="T118" s="253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4" t="s">
        <v>198</v>
      </c>
      <c r="AU118" s="254" t="s">
        <v>82</v>
      </c>
      <c r="AV118" s="14" t="s">
        <v>82</v>
      </c>
      <c r="AW118" s="14" t="s">
        <v>35</v>
      </c>
      <c r="AX118" s="14" t="s">
        <v>73</v>
      </c>
      <c r="AY118" s="254" t="s">
        <v>188</v>
      </c>
    </row>
    <row r="119" s="14" customFormat="1">
      <c r="A119" s="14"/>
      <c r="B119" s="244"/>
      <c r="C119" s="245"/>
      <c r="D119" s="235" t="s">
        <v>198</v>
      </c>
      <c r="E119" s="246" t="s">
        <v>19</v>
      </c>
      <c r="F119" s="247" t="s">
        <v>2348</v>
      </c>
      <c r="G119" s="245"/>
      <c r="H119" s="248">
        <v>37.170000000000002</v>
      </c>
      <c r="I119" s="249"/>
      <c r="J119" s="245"/>
      <c r="K119" s="245"/>
      <c r="L119" s="250"/>
      <c r="M119" s="251"/>
      <c r="N119" s="252"/>
      <c r="O119" s="252"/>
      <c r="P119" s="252"/>
      <c r="Q119" s="252"/>
      <c r="R119" s="252"/>
      <c r="S119" s="252"/>
      <c r="T119" s="253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4" t="s">
        <v>198</v>
      </c>
      <c r="AU119" s="254" t="s">
        <v>82</v>
      </c>
      <c r="AV119" s="14" t="s">
        <v>82</v>
      </c>
      <c r="AW119" s="14" t="s">
        <v>35</v>
      </c>
      <c r="AX119" s="14" t="s">
        <v>73</v>
      </c>
      <c r="AY119" s="254" t="s">
        <v>188</v>
      </c>
    </row>
    <row r="120" s="14" customFormat="1">
      <c r="A120" s="14"/>
      <c r="B120" s="244"/>
      <c r="C120" s="245"/>
      <c r="D120" s="235" t="s">
        <v>198</v>
      </c>
      <c r="E120" s="246" t="s">
        <v>19</v>
      </c>
      <c r="F120" s="247" t="s">
        <v>1526</v>
      </c>
      <c r="G120" s="245"/>
      <c r="H120" s="248">
        <v>98.296000000000006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198</v>
      </c>
      <c r="AU120" s="254" t="s">
        <v>82</v>
      </c>
      <c r="AV120" s="14" t="s">
        <v>82</v>
      </c>
      <c r="AW120" s="14" t="s">
        <v>35</v>
      </c>
      <c r="AX120" s="14" t="s">
        <v>73</v>
      </c>
      <c r="AY120" s="254" t="s">
        <v>188</v>
      </c>
    </row>
    <row r="121" s="14" customFormat="1">
      <c r="A121" s="14"/>
      <c r="B121" s="244"/>
      <c r="C121" s="245"/>
      <c r="D121" s="235" t="s">
        <v>198</v>
      </c>
      <c r="E121" s="246" t="s">
        <v>19</v>
      </c>
      <c r="F121" s="247" t="s">
        <v>2349</v>
      </c>
      <c r="G121" s="245"/>
      <c r="H121" s="248">
        <v>-40.909999999999997</v>
      </c>
      <c r="I121" s="249"/>
      <c r="J121" s="245"/>
      <c r="K121" s="245"/>
      <c r="L121" s="250"/>
      <c r="M121" s="251"/>
      <c r="N121" s="252"/>
      <c r="O121" s="252"/>
      <c r="P121" s="252"/>
      <c r="Q121" s="252"/>
      <c r="R121" s="252"/>
      <c r="S121" s="252"/>
      <c r="T121" s="253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4" t="s">
        <v>198</v>
      </c>
      <c r="AU121" s="254" t="s">
        <v>82</v>
      </c>
      <c r="AV121" s="14" t="s">
        <v>82</v>
      </c>
      <c r="AW121" s="14" t="s">
        <v>35</v>
      </c>
      <c r="AX121" s="14" t="s">
        <v>73</v>
      </c>
      <c r="AY121" s="254" t="s">
        <v>188</v>
      </c>
    </row>
    <row r="122" s="14" customFormat="1">
      <c r="A122" s="14"/>
      <c r="B122" s="244"/>
      <c r="C122" s="245"/>
      <c r="D122" s="235" t="s">
        <v>198</v>
      </c>
      <c r="E122" s="246" t="s">
        <v>19</v>
      </c>
      <c r="F122" s="247" t="s">
        <v>2350</v>
      </c>
      <c r="G122" s="245"/>
      <c r="H122" s="248">
        <v>1.575</v>
      </c>
      <c r="I122" s="249"/>
      <c r="J122" s="245"/>
      <c r="K122" s="245"/>
      <c r="L122" s="250"/>
      <c r="M122" s="251"/>
      <c r="N122" s="252"/>
      <c r="O122" s="252"/>
      <c r="P122" s="252"/>
      <c r="Q122" s="252"/>
      <c r="R122" s="252"/>
      <c r="S122" s="252"/>
      <c r="T122" s="253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4" t="s">
        <v>198</v>
      </c>
      <c r="AU122" s="254" t="s">
        <v>82</v>
      </c>
      <c r="AV122" s="14" t="s">
        <v>82</v>
      </c>
      <c r="AW122" s="14" t="s">
        <v>35</v>
      </c>
      <c r="AX122" s="14" t="s">
        <v>73</v>
      </c>
      <c r="AY122" s="254" t="s">
        <v>188</v>
      </c>
    </row>
    <row r="123" s="14" customFormat="1">
      <c r="A123" s="14"/>
      <c r="B123" s="244"/>
      <c r="C123" s="245"/>
      <c r="D123" s="235" t="s">
        <v>198</v>
      </c>
      <c r="E123" s="246" t="s">
        <v>19</v>
      </c>
      <c r="F123" s="247" t="s">
        <v>2351</v>
      </c>
      <c r="G123" s="245"/>
      <c r="H123" s="248">
        <v>0.94499999999999995</v>
      </c>
      <c r="I123" s="249"/>
      <c r="J123" s="245"/>
      <c r="K123" s="245"/>
      <c r="L123" s="250"/>
      <c r="M123" s="251"/>
      <c r="N123" s="252"/>
      <c r="O123" s="252"/>
      <c r="P123" s="252"/>
      <c r="Q123" s="252"/>
      <c r="R123" s="252"/>
      <c r="S123" s="252"/>
      <c r="T123" s="25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4" t="s">
        <v>198</v>
      </c>
      <c r="AU123" s="254" t="s">
        <v>82</v>
      </c>
      <c r="AV123" s="14" t="s">
        <v>82</v>
      </c>
      <c r="AW123" s="14" t="s">
        <v>35</v>
      </c>
      <c r="AX123" s="14" t="s">
        <v>73</v>
      </c>
      <c r="AY123" s="254" t="s">
        <v>188</v>
      </c>
    </row>
    <row r="124" s="14" customFormat="1">
      <c r="A124" s="14"/>
      <c r="B124" s="244"/>
      <c r="C124" s="245"/>
      <c r="D124" s="235" t="s">
        <v>198</v>
      </c>
      <c r="E124" s="246" t="s">
        <v>19</v>
      </c>
      <c r="F124" s="247" t="s">
        <v>2352</v>
      </c>
      <c r="G124" s="245"/>
      <c r="H124" s="248">
        <v>0.78800000000000003</v>
      </c>
      <c r="I124" s="249"/>
      <c r="J124" s="245"/>
      <c r="K124" s="245"/>
      <c r="L124" s="250"/>
      <c r="M124" s="251"/>
      <c r="N124" s="252"/>
      <c r="O124" s="252"/>
      <c r="P124" s="252"/>
      <c r="Q124" s="252"/>
      <c r="R124" s="252"/>
      <c r="S124" s="252"/>
      <c r="T124" s="253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4" t="s">
        <v>198</v>
      </c>
      <c r="AU124" s="254" t="s">
        <v>82</v>
      </c>
      <c r="AV124" s="14" t="s">
        <v>82</v>
      </c>
      <c r="AW124" s="14" t="s">
        <v>35</v>
      </c>
      <c r="AX124" s="14" t="s">
        <v>73</v>
      </c>
      <c r="AY124" s="254" t="s">
        <v>188</v>
      </c>
    </row>
    <row r="125" s="15" customFormat="1">
      <c r="A125" s="15"/>
      <c r="B125" s="255"/>
      <c r="C125" s="256"/>
      <c r="D125" s="235" t="s">
        <v>198</v>
      </c>
      <c r="E125" s="257" t="s">
        <v>19</v>
      </c>
      <c r="F125" s="258" t="s">
        <v>229</v>
      </c>
      <c r="G125" s="256"/>
      <c r="H125" s="259">
        <v>191.09799999999999</v>
      </c>
      <c r="I125" s="260"/>
      <c r="J125" s="256"/>
      <c r="K125" s="256"/>
      <c r="L125" s="261"/>
      <c r="M125" s="262"/>
      <c r="N125" s="263"/>
      <c r="O125" s="263"/>
      <c r="P125" s="263"/>
      <c r="Q125" s="263"/>
      <c r="R125" s="263"/>
      <c r="S125" s="263"/>
      <c r="T125" s="26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5" t="s">
        <v>198</v>
      </c>
      <c r="AU125" s="265" t="s">
        <v>82</v>
      </c>
      <c r="AV125" s="15" t="s">
        <v>135</v>
      </c>
      <c r="AW125" s="15" t="s">
        <v>35</v>
      </c>
      <c r="AX125" s="15" t="s">
        <v>80</v>
      </c>
      <c r="AY125" s="265" t="s">
        <v>188</v>
      </c>
    </row>
    <row r="126" s="2" customFormat="1" ht="24.15" customHeight="1">
      <c r="A126" s="40"/>
      <c r="B126" s="41"/>
      <c r="C126" s="215" t="s">
        <v>82</v>
      </c>
      <c r="D126" s="215" t="s">
        <v>190</v>
      </c>
      <c r="E126" s="216" t="s">
        <v>681</v>
      </c>
      <c r="F126" s="217" t="s">
        <v>682</v>
      </c>
      <c r="G126" s="218" t="s">
        <v>193</v>
      </c>
      <c r="H126" s="219">
        <v>12.632</v>
      </c>
      <c r="I126" s="220"/>
      <c r="J126" s="221">
        <f>ROUND(I126*H126,2)</f>
        <v>0</v>
      </c>
      <c r="K126" s="217" t="s">
        <v>194</v>
      </c>
      <c r="L126" s="46"/>
      <c r="M126" s="222" t="s">
        <v>19</v>
      </c>
      <c r="N126" s="223" t="s">
        <v>44</v>
      </c>
      <c r="O126" s="86"/>
      <c r="P126" s="224">
        <f>O126*H126</f>
        <v>0</v>
      </c>
      <c r="Q126" s="224">
        <v>2.45329</v>
      </c>
      <c r="R126" s="224">
        <f>Q126*H126</f>
        <v>30.989959279999997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135</v>
      </c>
      <c r="AT126" s="226" t="s">
        <v>190</v>
      </c>
      <c r="AU126" s="226" t="s">
        <v>82</v>
      </c>
      <c r="AY126" s="19" t="s">
        <v>188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135</v>
      </c>
      <c r="BM126" s="226" t="s">
        <v>2353</v>
      </c>
    </row>
    <row r="127" s="2" customFormat="1">
      <c r="A127" s="40"/>
      <c r="B127" s="41"/>
      <c r="C127" s="42"/>
      <c r="D127" s="228" t="s">
        <v>196</v>
      </c>
      <c r="E127" s="42"/>
      <c r="F127" s="229" t="s">
        <v>684</v>
      </c>
      <c r="G127" s="42"/>
      <c r="H127" s="42"/>
      <c r="I127" s="230"/>
      <c r="J127" s="42"/>
      <c r="K127" s="42"/>
      <c r="L127" s="46"/>
      <c r="M127" s="231"/>
      <c r="N127" s="232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196</v>
      </c>
      <c r="AU127" s="19" t="s">
        <v>82</v>
      </c>
    </row>
    <row r="128" s="13" customFormat="1">
      <c r="A128" s="13"/>
      <c r="B128" s="233"/>
      <c r="C128" s="234"/>
      <c r="D128" s="235" t="s">
        <v>198</v>
      </c>
      <c r="E128" s="236" t="s">
        <v>19</v>
      </c>
      <c r="F128" s="237" t="s">
        <v>2345</v>
      </c>
      <c r="G128" s="234"/>
      <c r="H128" s="236" t="s">
        <v>19</v>
      </c>
      <c r="I128" s="238"/>
      <c r="J128" s="234"/>
      <c r="K128" s="234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198</v>
      </c>
      <c r="AU128" s="243" t="s">
        <v>82</v>
      </c>
      <c r="AV128" s="13" t="s">
        <v>80</v>
      </c>
      <c r="AW128" s="13" t="s">
        <v>35</v>
      </c>
      <c r="AX128" s="13" t="s">
        <v>73</v>
      </c>
      <c r="AY128" s="243" t="s">
        <v>188</v>
      </c>
    </row>
    <row r="129" s="14" customFormat="1">
      <c r="A129" s="14"/>
      <c r="B129" s="244"/>
      <c r="C129" s="245"/>
      <c r="D129" s="235" t="s">
        <v>198</v>
      </c>
      <c r="E129" s="246" t="s">
        <v>19</v>
      </c>
      <c r="F129" s="247" t="s">
        <v>1529</v>
      </c>
      <c r="G129" s="245"/>
      <c r="H129" s="248">
        <v>5.5439999999999996</v>
      </c>
      <c r="I129" s="249"/>
      <c r="J129" s="245"/>
      <c r="K129" s="245"/>
      <c r="L129" s="250"/>
      <c r="M129" s="251"/>
      <c r="N129" s="252"/>
      <c r="O129" s="252"/>
      <c r="P129" s="252"/>
      <c r="Q129" s="252"/>
      <c r="R129" s="252"/>
      <c r="S129" s="252"/>
      <c r="T129" s="253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4" t="s">
        <v>198</v>
      </c>
      <c r="AU129" s="254" t="s">
        <v>82</v>
      </c>
      <c r="AV129" s="14" t="s">
        <v>82</v>
      </c>
      <c r="AW129" s="14" t="s">
        <v>35</v>
      </c>
      <c r="AX129" s="14" t="s">
        <v>73</v>
      </c>
      <c r="AY129" s="254" t="s">
        <v>188</v>
      </c>
    </row>
    <row r="130" s="14" customFormat="1">
      <c r="A130" s="14"/>
      <c r="B130" s="244"/>
      <c r="C130" s="245"/>
      <c r="D130" s="235" t="s">
        <v>198</v>
      </c>
      <c r="E130" s="246" t="s">
        <v>19</v>
      </c>
      <c r="F130" s="247" t="s">
        <v>2354</v>
      </c>
      <c r="G130" s="245"/>
      <c r="H130" s="248">
        <v>7.0880000000000001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198</v>
      </c>
      <c r="AU130" s="254" t="s">
        <v>82</v>
      </c>
      <c r="AV130" s="14" t="s">
        <v>82</v>
      </c>
      <c r="AW130" s="14" t="s">
        <v>35</v>
      </c>
      <c r="AX130" s="14" t="s">
        <v>73</v>
      </c>
      <c r="AY130" s="254" t="s">
        <v>188</v>
      </c>
    </row>
    <row r="131" s="15" customFormat="1">
      <c r="A131" s="15"/>
      <c r="B131" s="255"/>
      <c r="C131" s="256"/>
      <c r="D131" s="235" t="s">
        <v>198</v>
      </c>
      <c r="E131" s="257" t="s">
        <v>19</v>
      </c>
      <c r="F131" s="258" t="s">
        <v>229</v>
      </c>
      <c r="G131" s="256"/>
      <c r="H131" s="259">
        <v>12.632</v>
      </c>
      <c r="I131" s="260"/>
      <c r="J131" s="256"/>
      <c r="K131" s="256"/>
      <c r="L131" s="261"/>
      <c r="M131" s="262"/>
      <c r="N131" s="263"/>
      <c r="O131" s="263"/>
      <c r="P131" s="263"/>
      <c r="Q131" s="263"/>
      <c r="R131" s="263"/>
      <c r="S131" s="263"/>
      <c r="T131" s="26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5" t="s">
        <v>198</v>
      </c>
      <c r="AU131" s="265" t="s">
        <v>82</v>
      </c>
      <c r="AV131" s="15" t="s">
        <v>135</v>
      </c>
      <c r="AW131" s="15" t="s">
        <v>35</v>
      </c>
      <c r="AX131" s="15" t="s">
        <v>80</v>
      </c>
      <c r="AY131" s="265" t="s">
        <v>188</v>
      </c>
    </row>
    <row r="132" s="2" customFormat="1" ht="24.15" customHeight="1">
      <c r="A132" s="40"/>
      <c r="B132" s="41"/>
      <c r="C132" s="215" t="s">
        <v>129</v>
      </c>
      <c r="D132" s="215" t="s">
        <v>190</v>
      </c>
      <c r="E132" s="216" t="s">
        <v>688</v>
      </c>
      <c r="F132" s="217" t="s">
        <v>689</v>
      </c>
      <c r="G132" s="218" t="s">
        <v>243</v>
      </c>
      <c r="H132" s="219">
        <v>55.439999999999998</v>
      </c>
      <c r="I132" s="220"/>
      <c r="J132" s="221">
        <f>ROUND(I132*H132,2)</f>
        <v>0</v>
      </c>
      <c r="K132" s="217" t="s">
        <v>194</v>
      </c>
      <c r="L132" s="46"/>
      <c r="M132" s="222" t="s">
        <v>19</v>
      </c>
      <c r="N132" s="223" t="s">
        <v>44</v>
      </c>
      <c r="O132" s="86"/>
      <c r="P132" s="224">
        <f>O132*H132</f>
        <v>0</v>
      </c>
      <c r="Q132" s="224">
        <v>0.0024399999999999999</v>
      </c>
      <c r="R132" s="224">
        <f>Q132*H132</f>
        <v>0.13527359999999999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135</v>
      </c>
      <c r="AT132" s="226" t="s">
        <v>190</v>
      </c>
      <c r="AU132" s="226" t="s">
        <v>82</v>
      </c>
      <c r="AY132" s="19" t="s">
        <v>188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135</v>
      </c>
      <c r="BM132" s="226" t="s">
        <v>2355</v>
      </c>
    </row>
    <row r="133" s="2" customFormat="1">
      <c r="A133" s="40"/>
      <c r="B133" s="41"/>
      <c r="C133" s="42"/>
      <c r="D133" s="228" t="s">
        <v>196</v>
      </c>
      <c r="E133" s="42"/>
      <c r="F133" s="229" t="s">
        <v>691</v>
      </c>
      <c r="G133" s="42"/>
      <c r="H133" s="42"/>
      <c r="I133" s="230"/>
      <c r="J133" s="42"/>
      <c r="K133" s="42"/>
      <c r="L133" s="46"/>
      <c r="M133" s="231"/>
      <c r="N133" s="232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196</v>
      </c>
      <c r="AU133" s="19" t="s">
        <v>82</v>
      </c>
    </row>
    <row r="134" s="13" customFormat="1">
      <c r="A134" s="13"/>
      <c r="B134" s="233"/>
      <c r="C134" s="234"/>
      <c r="D134" s="235" t="s">
        <v>198</v>
      </c>
      <c r="E134" s="236" t="s">
        <v>19</v>
      </c>
      <c r="F134" s="237" t="s">
        <v>2356</v>
      </c>
      <c r="G134" s="234"/>
      <c r="H134" s="236" t="s">
        <v>19</v>
      </c>
      <c r="I134" s="238"/>
      <c r="J134" s="234"/>
      <c r="K134" s="234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198</v>
      </c>
      <c r="AU134" s="243" t="s">
        <v>82</v>
      </c>
      <c r="AV134" s="13" t="s">
        <v>80</v>
      </c>
      <c r="AW134" s="13" t="s">
        <v>35</v>
      </c>
      <c r="AX134" s="13" t="s">
        <v>73</v>
      </c>
      <c r="AY134" s="243" t="s">
        <v>188</v>
      </c>
    </row>
    <row r="135" s="14" customFormat="1">
      <c r="A135" s="14"/>
      <c r="B135" s="244"/>
      <c r="C135" s="245"/>
      <c r="D135" s="235" t="s">
        <v>198</v>
      </c>
      <c r="E135" s="246" t="s">
        <v>19</v>
      </c>
      <c r="F135" s="247" t="s">
        <v>1532</v>
      </c>
      <c r="G135" s="245"/>
      <c r="H135" s="248">
        <v>55.439999999999998</v>
      </c>
      <c r="I135" s="249"/>
      <c r="J135" s="245"/>
      <c r="K135" s="245"/>
      <c r="L135" s="250"/>
      <c r="M135" s="251"/>
      <c r="N135" s="252"/>
      <c r="O135" s="252"/>
      <c r="P135" s="252"/>
      <c r="Q135" s="252"/>
      <c r="R135" s="252"/>
      <c r="S135" s="252"/>
      <c r="T135" s="253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4" t="s">
        <v>198</v>
      </c>
      <c r="AU135" s="254" t="s">
        <v>82</v>
      </c>
      <c r="AV135" s="14" t="s">
        <v>82</v>
      </c>
      <c r="AW135" s="14" t="s">
        <v>35</v>
      </c>
      <c r="AX135" s="14" t="s">
        <v>73</v>
      </c>
      <c r="AY135" s="254" t="s">
        <v>188</v>
      </c>
    </row>
    <row r="136" s="15" customFormat="1">
      <c r="A136" s="15"/>
      <c r="B136" s="255"/>
      <c r="C136" s="256"/>
      <c r="D136" s="235" t="s">
        <v>198</v>
      </c>
      <c r="E136" s="257" t="s">
        <v>19</v>
      </c>
      <c r="F136" s="258" t="s">
        <v>229</v>
      </c>
      <c r="G136" s="256"/>
      <c r="H136" s="259">
        <v>55.439999999999998</v>
      </c>
      <c r="I136" s="260"/>
      <c r="J136" s="256"/>
      <c r="K136" s="256"/>
      <c r="L136" s="261"/>
      <c r="M136" s="262"/>
      <c r="N136" s="263"/>
      <c r="O136" s="263"/>
      <c r="P136" s="263"/>
      <c r="Q136" s="263"/>
      <c r="R136" s="263"/>
      <c r="S136" s="263"/>
      <c r="T136" s="264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65" t="s">
        <v>198</v>
      </c>
      <c r="AU136" s="265" t="s">
        <v>82</v>
      </c>
      <c r="AV136" s="15" t="s">
        <v>135</v>
      </c>
      <c r="AW136" s="15" t="s">
        <v>35</v>
      </c>
      <c r="AX136" s="15" t="s">
        <v>80</v>
      </c>
      <c r="AY136" s="265" t="s">
        <v>188</v>
      </c>
    </row>
    <row r="137" s="2" customFormat="1" ht="24.15" customHeight="1">
      <c r="A137" s="40"/>
      <c r="B137" s="41"/>
      <c r="C137" s="215" t="s">
        <v>135</v>
      </c>
      <c r="D137" s="215" t="s">
        <v>190</v>
      </c>
      <c r="E137" s="216" t="s">
        <v>693</v>
      </c>
      <c r="F137" s="217" t="s">
        <v>694</v>
      </c>
      <c r="G137" s="218" t="s">
        <v>243</v>
      </c>
      <c r="H137" s="219">
        <v>55.439999999999998</v>
      </c>
      <c r="I137" s="220"/>
      <c r="J137" s="221">
        <f>ROUND(I137*H137,2)</f>
        <v>0</v>
      </c>
      <c r="K137" s="217" t="s">
        <v>194</v>
      </c>
      <c r="L137" s="46"/>
      <c r="M137" s="222" t="s">
        <v>19</v>
      </c>
      <c r="N137" s="223" t="s">
        <v>44</v>
      </c>
      <c r="O137" s="86"/>
      <c r="P137" s="224">
        <f>O137*H137</f>
        <v>0</v>
      </c>
      <c r="Q137" s="224">
        <v>0</v>
      </c>
      <c r="R137" s="224">
        <f>Q137*H137</f>
        <v>0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135</v>
      </c>
      <c r="AT137" s="226" t="s">
        <v>190</v>
      </c>
      <c r="AU137" s="226" t="s">
        <v>82</v>
      </c>
      <c r="AY137" s="19" t="s">
        <v>188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135</v>
      </c>
      <c r="BM137" s="226" t="s">
        <v>2357</v>
      </c>
    </row>
    <row r="138" s="2" customFormat="1">
      <c r="A138" s="40"/>
      <c r="B138" s="41"/>
      <c r="C138" s="42"/>
      <c r="D138" s="228" t="s">
        <v>196</v>
      </c>
      <c r="E138" s="42"/>
      <c r="F138" s="229" t="s">
        <v>696</v>
      </c>
      <c r="G138" s="42"/>
      <c r="H138" s="42"/>
      <c r="I138" s="230"/>
      <c r="J138" s="42"/>
      <c r="K138" s="42"/>
      <c r="L138" s="46"/>
      <c r="M138" s="231"/>
      <c r="N138" s="232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196</v>
      </c>
      <c r="AU138" s="19" t="s">
        <v>82</v>
      </c>
    </row>
    <row r="139" s="13" customFormat="1">
      <c r="A139" s="13"/>
      <c r="B139" s="233"/>
      <c r="C139" s="234"/>
      <c r="D139" s="235" t="s">
        <v>198</v>
      </c>
      <c r="E139" s="236" t="s">
        <v>19</v>
      </c>
      <c r="F139" s="237" t="s">
        <v>2345</v>
      </c>
      <c r="G139" s="234"/>
      <c r="H139" s="236" t="s">
        <v>19</v>
      </c>
      <c r="I139" s="238"/>
      <c r="J139" s="234"/>
      <c r="K139" s="234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198</v>
      </c>
      <c r="AU139" s="243" t="s">
        <v>82</v>
      </c>
      <c r="AV139" s="13" t="s">
        <v>80</v>
      </c>
      <c r="AW139" s="13" t="s">
        <v>35</v>
      </c>
      <c r="AX139" s="13" t="s">
        <v>73</v>
      </c>
      <c r="AY139" s="243" t="s">
        <v>188</v>
      </c>
    </row>
    <row r="140" s="14" customFormat="1">
      <c r="A140" s="14"/>
      <c r="B140" s="244"/>
      <c r="C140" s="245"/>
      <c r="D140" s="235" t="s">
        <v>198</v>
      </c>
      <c r="E140" s="246" t="s">
        <v>19</v>
      </c>
      <c r="F140" s="247" t="s">
        <v>1532</v>
      </c>
      <c r="G140" s="245"/>
      <c r="H140" s="248">
        <v>55.439999999999998</v>
      </c>
      <c r="I140" s="249"/>
      <c r="J140" s="245"/>
      <c r="K140" s="245"/>
      <c r="L140" s="250"/>
      <c r="M140" s="251"/>
      <c r="N140" s="252"/>
      <c r="O140" s="252"/>
      <c r="P140" s="252"/>
      <c r="Q140" s="252"/>
      <c r="R140" s="252"/>
      <c r="S140" s="252"/>
      <c r="T140" s="253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4" t="s">
        <v>198</v>
      </c>
      <c r="AU140" s="254" t="s">
        <v>82</v>
      </c>
      <c r="AV140" s="14" t="s">
        <v>82</v>
      </c>
      <c r="AW140" s="14" t="s">
        <v>35</v>
      </c>
      <c r="AX140" s="14" t="s">
        <v>73</v>
      </c>
      <c r="AY140" s="254" t="s">
        <v>188</v>
      </c>
    </row>
    <row r="141" s="15" customFormat="1">
      <c r="A141" s="15"/>
      <c r="B141" s="255"/>
      <c r="C141" s="256"/>
      <c r="D141" s="235" t="s">
        <v>198</v>
      </c>
      <c r="E141" s="257" t="s">
        <v>19</v>
      </c>
      <c r="F141" s="258" t="s">
        <v>229</v>
      </c>
      <c r="G141" s="256"/>
      <c r="H141" s="259">
        <v>55.439999999999998</v>
      </c>
      <c r="I141" s="260"/>
      <c r="J141" s="256"/>
      <c r="K141" s="256"/>
      <c r="L141" s="261"/>
      <c r="M141" s="262"/>
      <c r="N141" s="263"/>
      <c r="O141" s="263"/>
      <c r="P141" s="263"/>
      <c r="Q141" s="263"/>
      <c r="R141" s="263"/>
      <c r="S141" s="263"/>
      <c r="T141" s="26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5" t="s">
        <v>198</v>
      </c>
      <c r="AU141" s="265" t="s">
        <v>82</v>
      </c>
      <c r="AV141" s="15" t="s">
        <v>135</v>
      </c>
      <c r="AW141" s="15" t="s">
        <v>35</v>
      </c>
      <c r="AX141" s="15" t="s">
        <v>80</v>
      </c>
      <c r="AY141" s="265" t="s">
        <v>188</v>
      </c>
    </row>
    <row r="142" s="2" customFormat="1" ht="24.15" customHeight="1">
      <c r="A142" s="40"/>
      <c r="B142" s="41"/>
      <c r="C142" s="215" t="s">
        <v>253</v>
      </c>
      <c r="D142" s="215" t="s">
        <v>190</v>
      </c>
      <c r="E142" s="216" t="s">
        <v>1534</v>
      </c>
      <c r="F142" s="217" t="s">
        <v>1535</v>
      </c>
      <c r="G142" s="218" t="s">
        <v>243</v>
      </c>
      <c r="H142" s="219">
        <v>50.399999999999999</v>
      </c>
      <c r="I142" s="220"/>
      <c r="J142" s="221">
        <f>ROUND(I142*H142,2)</f>
        <v>0</v>
      </c>
      <c r="K142" s="217" t="s">
        <v>194</v>
      </c>
      <c r="L142" s="46"/>
      <c r="M142" s="222" t="s">
        <v>19</v>
      </c>
      <c r="N142" s="223" t="s">
        <v>44</v>
      </c>
      <c r="O142" s="86"/>
      <c r="P142" s="224">
        <f>O142*H142</f>
        <v>0</v>
      </c>
      <c r="Q142" s="224">
        <v>0.0022000000000000001</v>
      </c>
      <c r="R142" s="224">
        <f>Q142*H142</f>
        <v>0.11088000000000001</v>
      </c>
      <c r="S142" s="224">
        <v>0</v>
      </c>
      <c r="T142" s="225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6" t="s">
        <v>135</v>
      </c>
      <c r="AT142" s="226" t="s">
        <v>190</v>
      </c>
      <c r="AU142" s="226" t="s">
        <v>82</v>
      </c>
      <c r="AY142" s="19" t="s">
        <v>188</v>
      </c>
      <c r="BE142" s="227">
        <f>IF(N142="základní",J142,0)</f>
        <v>0</v>
      </c>
      <c r="BF142" s="227">
        <f>IF(N142="snížená",J142,0)</f>
        <v>0</v>
      </c>
      <c r="BG142" s="227">
        <f>IF(N142="zákl. přenesená",J142,0)</f>
        <v>0</v>
      </c>
      <c r="BH142" s="227">
        <f>IF(N142="sníž. přenesená",J142,0)</f>
        <v>0</v>
      </c>
      <c r="BI142" s="227">
        <f>IF(N142="nulová",J142,0)</f>
        <v>0</v>
      </c>
      <c r="BJ142" s="19" t="s">
        <v>80</v>
      </c>
      <c r="BK142" s="227">
        <f>ROUND(I142*H142,2)</f>
        <v>0</v>
      </c>
      <c r="BL142" s="19" t="s">
        <v>135</v>
      </c>
      <c r="BM142" s="226" t="s">
        <v>2358</v>
      </c>
    </row>
    <row r="143" s="2" customFormat="1">
      <c r="A143" s="40"/>
      <c r="B143" s="41"/>
      <c r="C143" s="42"/>
      <c r="D143" s="228" t="s">
        <v>196</v>
      </c>
      <c r="E143" s="42"/>
      <c r="F143" s="229" t="s">
        <v>1537</v>
      </c>
      <c r="G143" s="42"/>
      <c r="H143" s="42"/>
      <c r="I143" s="230"/>
      <c r="J143" s="42"/>
      <c r="K143" s="42"/>
      <c r="L143" s="46"/>
      <c r="M143" s="231"/>
      <c r="N143" s="232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196</v>
      </c>
      <c r="AU143" s="19" t="s">
        <v>82</v>
      </c>
    </row>
    <row r="144" s="13" customFormat="1">
      <c r="A144" s="13"/>
      <c r="B144" s="233"/>
      <c r="C144" s="234"/>
      <c r="D144" s="235" t="s">
        <v>198</v>
      </c>
      <c r="E144" s="236" t="s">
        <v>19</v>
      </c>
      <c r="F144" s="237" t="s">
        <v>2345</v>
      </c>
      <c r="G144" s="234"/>
      <c r="H144" s="236" t="s">
        <v>19</v>
      </c>
      <c r="I144" s="238"/>
      <c r="J144" s="234"/>
      <c r="K144" s="234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198</v>
      </c>
      <c r="AU144" s="243" t="s">
        <v>82</v>
      </c>
      <c r="AV144" s="13" t="s">
        <v>80</v>
      </c>
      <c r="AW144" s="13" t="s">
        <v>35</v>
      </c>
      <c r="AX144" s="13" t="s">
        <v>73</v>
      </c>
      <c r="AY144" s="243" t="s">
        <v>188</v>
      </c>
    </row>
    <row r="145" s="14" customFormat="1">
      <c r="A145" s="14"/>
      <c r="B145" s="244"/>
      <c r="C145" s="245"/>
      <c r="D145" s="235" t="s">
        <v>198</v>
      </c>
      <c r="E145" s="246" t="s">
        <v>19</v>
      </c>
      <c r="F145" s="247" t="s">
        <v>1538</v>
      </c>
      <c r="G145" s="245"/>
      <c r="H145" s="248">
        <v>50.399999999999999</v>
      </c>
      <c r="I145" s="249"/>
      <c r="J145" s="245"/>
      <c r="K145" s="245"/>
      <c r="L145" s="250"/>
      <c r="M145" s="251"/>
      <c r="N145" s="252"/>
      <c r="O145" s="252"/>
      <c r="P145" s="252"/>
      <c r="Q145" s="252"/>
      <c r="R145" s="252"/>
      <c r="S145" s="252"/>
      <c r="T145" s="25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4" t="s">
        <v>198</v>
      </c>
      <c r="AU145" s="254" t="s">
        <v>82</v>
      </c>
      <c r="AV145" s="14" t="s">
        <v>82</v>
      </c>
      <c r="AW145" s="14" t="s">
        <v>35</v>
      </c>
      <c r="AX145" s="14" t="s">
        <v>73</v>
      </c>
      <c r="AY145" s="254" t="s">
        <v>188</v>
      </c>
    </row>
    <row r="146" s="15" customFormat="1">
      <c r="A146" s="15"/>
      <c r="B146" s="255"/>
      <c r="C146" s="256"/>
      <c r="D146" s="235" t="s">
        <v>198</v>
      </c>
      <c r="E146" s="257" t="s">
        <v>19</v>
      </c>
      <c r="F146" s="258" t="s">
        <v>229</v>
      </c>
      <c r="G146" s="256"/>
      <c r="H146" s="259">
        <v>50.399999999999999</v>
      </c>
      <c r="I146" s="260"/>
      <c r="J146" s="256"/>
      <c r="K146" s="256"/>
      <c r="L146" s="261"/>
      <c r="M146" s="262"/>
      <c r="N146" s="263"/>
      <c r="O146" s="263"/>
      <c r="P146" s="263"/>
      <c r="Q146" s="263"/>
      <c r="R146" s="263"/>
      <c r="S146" s="263"/>
      <c r="T146" s="26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5" t="s">
        <v>198</v>
      </c>
      <c r="AU146" s="265" t="s">
        <v>82</v>
      </c>
      <c r="AV146" s="15" t="s">
        <v>135</v>
      </c>
      <c r="AW146" s="15" t="s">
        <v>35</v>
      </c>
      <c r="AX146" s="15" t="s">
        <v>80</v>
      </c>
      <c r="AY146" s="265" t="s">
        <v>188</v>
      </c>
    </row>
    <row r="147" s="2" customFormat="1" ht="24.15" customHeight="1">
      <c r="A147" s="40"/>
      <c r="B147" s="41"/>
      <c r="C147" s="215" t="s">
        <v>258</v>
      </c>
      <c r="D147" s="215" t="s">
        <v>190</v>
      </c>
      <c r="E147" s="216" t="s">
        <v>1539</v>
      </c>
      <c r="F147" s="217" t="s">
        <v>1540</v>
      </c>
      <c r="G147" s="218" t="s">
        <v>243</v>
      </c>
      <c r="H147" s="219">
        <v>50.399999999999999</v>
      </c>
      <c r="I147" s="220"/>
      <c r="J147" s="221">
        <f>ROUND(I147*H147,2)</f>
        <v>0</v>
      </c>
      <c r="K147" s="217" t="s">
        <v>194</v>
      </c>
      <c r="L147" s="46"/>
      <c r="M147" s="222" t="s">
        <v>19</v>
      </c>
      <c r="N147" s="223" t="s">
        <v>44</v>
      </c>
      <c r="O147" s="86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135</v>
      </c>
      <c r="AT147" s="226" t="s">
        <v>190</v>
      </c>
      <c r="AU147" s="226" t="s">
        <v>82</v>
      </c>
      <c r="AY147" s="19" t="s">
        <v>188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135</v>
      </c>
      <c r="BM147" s="226" t="s">
        <v>2359</v>
      </c>
    </row>
    <row r="148" s="2" customFormat="1">
      <c r="A148" s="40"/>
      <c r="B148" s="41"/>
      <c r="C148" s="42"/>
      <c r="D148" s="228" t="s">
        <v>196</v>
      </c>
      <c r="E148" s="42"/>
      <c r="F148" s="229" t="s">
        <v>1542</v>
      </c>
      <c r="G148" s="42"/>
      <c r="H148" s="42"/>
      <c r="I148" s="230"/>
      <c r="J148" s="42"/>
      <c r="K148" s="42"/>
      <c r="L148" s="46"/>
      <c r="M148" s="231"/>
      <c r="N148" s="232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196</v>
      </c>
      <c r="AU148" s="19" t="s">
        <v>82</v>
      </c>
    </row>
    <row r="149" s="13" customFormat="1">
      <c r="A149" s="13"/>
      <c r="B149" s="233"/>
      <c r="C149" s="234"/>
      <c r="D149" s="235" t="s">
        <v>198</v>
      </c>
      <c r="E149" s="236" t="s">
        <v>19</v>
      </c>
      <c r="F149" s="237" t="s">
        <v>2345</v>
      </c>
      <c r="G149" s="234"/>
      <c r="H149" s="236" t="s">
        <v>19</v>
      </c>
      <c r="I149" s="238"/>
      <c r="J149" s="234"/>
      <c r="K149" s="234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198</v>
      </c>
      <c r="AU149" s="243" t="s">
        <v>82</v>
      </c>
      <c r="AV149" s="13" t="s">
        <v>80</v>
      </c>
      <c r="AW149" s="13" t="s">
        <v>35</v>
      </c>
      <c r="AX149" s="13" t="s">
        <v>73</v>
      </c>
      <c r="AY149" s="243" t="s">
        <v>188</v>
      </c>
    </row>
    <row r="150" s="14" customFormat="1">
      <c r="A150" s="14"/>
      <c r="B150" s="244"/>
      <c r="C150" s="245"/>
      <c r="D150" s="235" t="s">
        <v>198</v>
      </c>
      <c r="E150" s="246" t="s">
        <v>19</v>
      </c>
      <c r="F150" s="247" t="s">
        <v>1538</v>
      </c>
      <c r="G150" s="245"/>
      <c r="H150" s="248">
        <v>50.399999999999999</v>
      </c>
      <c r="I150" s="249"/>
      <c r="J150" s="245"/>
      <c r="K150" s="245"/>
      <c r="L150" s="250"/>
      <c r="M150" s="251"/>
      <c r="N150" s="252"/>
      <c r="O150" s="252"/>
      <c r="P150" s="252"/>
      <c r="Q150" s="252"/>
      <c r="R150" s="252"/>
      <c r="S150" s="252"/>
      <c r="T150" s="25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4" t="s">
        <v>198</v>
      </c>
      <c r="AU150" s="254" t="s">
        <v>82</v>
      </c>
      <c r="AV150" s="14" t="s">
        <v>82</v>
      </c>
      <c r="AW150" s="14" t="s">
        <v>35</v>
      </c>
      <c r="AX150" s="14" t="s">
        <v>73</v>
      </c>
      <c r="AY150" s="254" t="s">
        <v>188</v>
      </c>
    </row>
    <row r="151" s="15" customFormat="1">
      <c r="A151" s="15"/>
      <c r="B151" s="255"/>
      <c r="C151" s="256"/>
      <c r="D151" s="235" t="s">
        <v>198</v>
      </c>
      <c r="E151" s="257" t="s">
        <v>19</v>
      </c>
      <c r="F151" s="258" t="s">
        <v>229</v>
      </c>
      <c r="G151" s="256"/>
      <c r="H151" s="259">
        <v>50.399999999999999</v>
      </c>
      <c r="I151" s="260"/>
      <c r="J151" s="256"/>
      <c r="K151" s="256"/>
      <c r="L151" s="261"/>
      <c r="M151" s="262"/>
      <c r="N151" s="263"/>
      <c r="O151" s="263"/>
      <c r="P151" s="263"/>
      <c r="Q151" s="263"/>
      <c r="R151" s="263"/>
      <c r="S151" s="263"/>
      <c r="T151" s="264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5" t="s">
        <v>198</v>
      </c>
      <c r="AU151" s="265" t="s">
        <v>82</v>
      </c>
      <c r="AV151" s="15" t="s">
        <v>135</v>
      </c>
      <c r="AW151" s="15" t="s">
        <v>35</v>
      </c>
      <c r="AX151" s="15" t="s">
        <v>80</v>
      </c>
      <c r="AY151" s="265" t="s">
        <v>188</v>
      </c>
    </row>
    <row r="152" s="2" customFormat="1" ht="24.15" customHeight="1">
      <c r="A152" s="40"/>
      <c r="B152" s="41"/>
      <c r="C152" s="215" t="s">
        <v>263</v>
      </c>
      <c r="D152" s="215" t="s">
        <v>190</v>
      </c>
      <c r="E152" s="216" t="s">
        <v>715</v>
      </c>
      <c r="F152" s="217" t="s">
        <v>716</v>
      </c>
      <c r="G152" s="218" t="s">
        <v>345</v>
      </c>
      <c r="H152" s="219">
        <v>3.79</v>
      </c>
      <c r="I152" s="220"/>
      <c r="J152" s="221">
        <f>ROUND(I152*H152,2)</f>
        <v>0</v>
      </c>
      <c r="K152" s="217" t="s">
        <v>194</v>
      </c>
      <c r="L152" s="46"/>
      <c r="M152" s="222" t="s">
        <v>19</v>
      </c>
      <c r="N152" s="223" t="s">
        <v>44</v>
      </c>
      <c r="O152" s="86"/>
      <c r="P152" s="224">
        <f>O152*H152</f>
        <v>0</v>
      </c>
      <c r="Q152" s="224">
        <v>1.05237</v>
      </c>
      <c r="R152" s="224">
        <f>Q152*H152</f>
        <v>3.9884823000000003</v>
      </c>
      <c r="S152" s="224">
        <v>0</v>
      </c>
      <c r="T152" s="225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6" t="s">
        <v>135</v>
      </c>
      <c r="AT152" s="226" t="s">
        <v>190</v>
      </c>
      <c r="AU152" s="226" t="s">
        <v>82</v>
      </c>
      <c r="AY152" s="19" t="s">
        <v>188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19" t="s">
        <v>80</v>
      </c>
      <c r="BK152" s="227">
        <f>ROUND(I152*H152,2)</f>
        <v>0</v>
      </c>
      <c r="BL152" s="19" t="s">
        <v>135</v>
      </c>
      <c r="BM152" s="226" t="s">
        <v>2360</v>
      </c>
    </row>
    <row r="153" s="2" customFormat="1">
      <c r="A153" s="40"/>
      <c r="B153" s="41"/>
      <c r="C153" s="42"/>
      <c r="D153" s="228" t="s">
        <v>196</v>
      </c>
      <c r="E153" s="42"/>
      <c r="F153" s="229" t="s">
        <v>718</v>
      </c>
      <c r="G153" s="42"/>
      <c r="H153" s="42"/>
      <c r="I153" s="230"/>
      <c r="J153" s="42"/>
      <c r="K153" s="42"/>
      <c r="L153" s="46"/>
      <c r="M153" s="231"/>
      <c r="N153" s="232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196</v>
      </c>
      <c r="AU153" s="19" t="s">
        <v>82</v>
      </c>
    </row>
    <row r="154" s="14" customFormat="1">
      <c r="A154" s="14"/>
      <c r="B154" s="244"/>
      <c r="C154" s="245"/>
      <c r="D154" s="235" t="s">
        <v>198</v>
      </c>
      <c r="E154" s="246" t="s">
        <v>19</v>
      </c>
      <c r="F154" s="247" t="s">
        <v>2361</v>
      </c>
      <c r="G154" s="245"/>
      <c r="H154" s="248">
        <v>3.79</v>
      </c>
      <c r="I154" s="249"/>
      <c r="J154" s="245"/>
      <c r="K154" s="245"/>
      <c r="L154" s="250"/>
      <c r="M154" s="251"/>
      <c r="N154" s="252"/>
      <c r="O154" s="252"/>
      <c r="P154" s="252"/>
      <c r="Q154" s="252"/>
      <c r="R154" s="252"/>
      <c r="S154" s="252"/>
      <c r="T154" s="253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4" t="s">
        <v>198</v>
      </c>
      <c r="AU154" s="254" t="s">
        <v>82</v>
      </c>
      <c r="AV154" s="14" t="s">
        <v>82</v>
      </c>
      <c r="AW154" s="14" t="s">
        <v>35</v>
      </c>
      <c r="AX154" s="14" t="s">
        <v>73</v>
      </c>
      <c r="AY154" s="254" t="s">
        <v>188</v>
      </c>
    </row>
    <row r="155" s="15" customFormat="1">
      <c r="A155" s="15"/>
      <c r="B155" s="255"/>
      <c r="C155" s="256"/>
      <c r="D155" s="235" t="s">
        <v>198</v>
      </c>
      <c r="E155" s="257" t="s">
        <v>19</v>
      </c>
      <c r="F155" s="258" t="s">
        <v>229</v>
      </c>
      <c r="G155" s="256"/>
      <c r="H155" s="259">
        <v>3.79</v>
      </c>
      <c r="I155" s="260"/>
      <c r="J155" s="256"/>
      <c r="K155" s="256"/>
      <c r="L155" s="261"/>
      <c r="M155" s="262"/>
      <c r="N155" s="263"/>
      <c r="O155" s="263"/>
      <c r="P155" s="263"/>
      <c r="Q155" s="263"/>
      <c r="R155" s="263"/>
      <c r="S155" s="263"/>
      <c r="T155" s="26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5" t="s">
        <v>198</v>
      </c>
      <c r="AU155" s="265" t="s">
        <v>82</v>
      </c>
      <c r="AV155" s="15" t="s">
        <v>135</v>
      </c>
      <c r="AW155" s="15" t="s">
        <v>35</v>
      </c>
      <c r="AX155" s="15" t="s">
        <v>80</v>
      </c>
      <c r="AY155" s="265" t="s">
        <v>188</v>
      </c>
    </row>
    <row r="156" s="2" customFormat="1" ht="16.5" customHeight="1">
      <c r="A156" s="40"/>
      <c r="B156" s="41"/>
      <c r="C156" s="215" t="s">
        <v>268</v>
      </c>
      <c r="D156" s="215" t="s">
        <v>190</v>
      </c>
      <c r="E156" s="216" t="s">
        <v>720</v>
      </c>
      <c r="F156" s="217" t="s">
        <v>721</v>
      </c>
      <c r="G156" s="218" t="s">
        <v>193</v>
      </c>
      <c r="H156" s="219">
        <v>15.145</v>
      </c>
      <c r="I156" s="220"/>
      <c r="J156" s="221">
        <f>ROUND(I156*H156,2)</f>
        <v>0</v>
      </c>
      <c r="K156" s="217" t="s">
        <v>194</v>
      </c>
      <c r="L156" s="46"/>
      <c r="M156" s="222" t="s">
        <v>19</v>
      </c>
      <c r="N156" s="223" t="s">
        <v>44</v>
      </c>
      <c r="O156" s="86"/>
      <c r="P156" s="224">
        <f>O156*H156</f>
        <v>0</v>
      </c>
      <c r="Q156" s="224">
        <v>2.4533</v>
      </c>
      <c r="R156" s="224">
        <f>Q156*H156</f>
        <v>37.1552285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135</v>
      </c>
      <c r="AT156" s="226" t="s">
        <v>190</v>
      </c>
      <c r="AU156" s="226" t="s">
        <v>82</v>
      </c>
      <c r="AY156" s="19" t="s">
        <v>188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135</v>
      </c>
      <c r="BM156" s="226" t="s">
        <v>2362</v>
      </c>
    </row>
    <row r="157" s="2" customFormat="1">
      <c r="A157" s="40"/>
      <c r="B157" s="41"/>
      <c r="C157" s="42"/>
      <c r="D157" s="228" t="s">
        <v>196</v>
      </c>
      <c r="E157" s="42"/>
      <c r="F157" s="229" t="s">
        <v>723</v>
      </c>
      <c r="G157" s="42"/>
      <c r="H157" s="42"/>
      <c r="I157" s="230"/>
      <c r="J157" s="42"/>
      <c r="K157" s="42"/>
      <c r="L157" s="46"/>
      <c r="M157" s="231"/>
      <c r="N157" s="232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196</v>
      </c>
      <c r="AU157" s="19" t="s">
        <v>82</v>
      </c>
    </row>
    <row r="158" s="13" customFormat="1">
      <c r="A158" s="13"/>
      <c r="B158" s="233"/>
      <c r="C158" s="234"/>
      <c r="D158" s="235" t="s">
        <v>198</v>
      </c>
      <c r="E158" s="236" t="s">
        <v>19</v>
      </c>
      <c r="F158" s="237" t="s">
        <v>2363</v>
      </c>
      <c r="G158" s="234"/>
      <c r="H158" s="236" t="s">
        <v>19</v>
      </c>
      <c r="I158" s="238"/>
      <c r="J158" s="234"/>
      <c r="K158" s="234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198</v>
      </c>
      <c r="AU158" s="243" t="s">
        <v>82</v>
      </c>
      <c r="AV158" s="13" t="s">
        <v>80</v>
      </c>
      <c r="AW158" s="13" t="s">
        <v>35</v>
      </c>
      <c r="AX158" s="13" t="s">
        <v>73</v>
      </c>
      <c r="AY158" s="243" t="s">
        <v>188</v>
      </c>
    </row>
    <row r="159" s="14" customFormat="1">
      <c r="A159" s="14"/>
      <c r="B159" s="244"/>
      <c r="C159" s="245"/>
      <c r="D159" s="235" t="s">
        <v>198</v>
      </c>
      <c r="E159" s="246" t="s">
        <v>19</v>
      </c>
      <c r="F159" s="247" t="s">
        <v>2364</v>
      </c>
      <c r="G159" s="245"/>
      <c r="H159" s="248">
        <v>13.265000000000001</v>
      </c>
      <c r="I159" s="249"/>
      <c r="J159" s="245"/>
      <c r="K159" s="245"/>
      <c r="L159" s="250"/>
      <c r="M159" s="251"/>
      <c r="N159" s="252"/>
      <c r="O159" s="252"/>
      <c r="P159" s="252"/>
      <c r="Q159" s="252"/>
      <c r="R159" s="252"/>
      <c r="S159" s="252"/>
      <c r="T159" s="253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4" t="s">
        <v>198</v>
      </c>
      <c r="AU159" s="254" t="s">
        <v>82</v>
      </c>
      <c r="AV159" s="14" t="s">
        <v>82</v>
      </c>
      <c r="AW159" s="14" t="s">
        <v>35</v>
      </c>
      <c r="AX159" s="14" t="s">
        <v>73</v>
      </c>
      <c r="AY159" s="254" t="s">
        <v>188</v>
      </c>
    </row>
    <row r="160" s="14" customFormat="1">
      <c r="A160" s="14"/>
      <c r="B160" s="244"/>
      <c r="C160" s="245"/>
      <c r="D160" s="235" t="s">
        <v>198</v>
      </c>
      <c r="E160" s="246" t="s">
        <v>19</v>
      </c>
      <c r="F160" s="247" t="s">
        <v>1548</v>
      </c>
      <c r="G160" s="245"/>
      <c r="H160" s="248">
        <v>2.8879999999999999</v>
      </c>
      <c r="I160" s="249"/>
      <c r="J160" s="245"/>
      <c r="K160" s="245"/>
      <c r="L160" s="250"/>
      <c r="M160" s="251"/>
      <c r="N160" s="252"/>
      <c r="O160" s="252"/>
      <c r="P160" s="252"/>
      <c r="Q160" s="252"/>
      <c r="R160" s="252"/>
      <c r="S160" s="252"/>
      <c r="T160" s="25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4" t="s">
        <v>198</v>
      </c>
      <c r="AU160" s="254" t="s">
        <v>82</v>
      </c>
      <c r="AV160" s="14" t="s">
        <v>82</v>
      </c>
      <c r="AW160" s="14" t="s">
        <v>35</v>
      </c>
      <c r="AX160" s="14" t="s">
        <v>73</v>
      </c>
      <c r="AY160" s="254" t="s">
        <v>188</v>
      </c>
    </row>
    <row r="161" s="14" customFormat="1">
      <c r="A161" s="14"/>
      <c r="B161" s="244"/>
      <c r="C161" s="245"/>
      <c r="D161" s="235" t="s">
        <v>198</v>
      </c>
      <c r="E161" s="246" t="s">
        <v>19</v>
      </c>
      <c r="F161" s="247" t="s">
        <v>1068</v>
      </c>
      <c r="G161" s="245"/>
      <c r="H161" s="248">
        <v>-0.55800000000000005</v>
      </c>
      <c r="I161" s="249"/>
      <c r="J161" s="245"/>
      <c r="K161" s="245"/>
      <c r="L161" s="250"/>
      <c r="M161" s="251"/>
      <c r="N161" s="252"/>
      <c r="O161" s="252"/>
      <c r="P161" s="252"/>
      <c r="Q161" s="252"/>
      <c r="R161" s="252"/>
      <c r="S161" s="252"/>
      <c r="T161" s="253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4" t="s">
        <v>198</v>
      </c>
      <c r="AU161" s="254" t="s">
        <v>82</v>
      </c>
      <c r="AV161" s="14" t="s">
        <v>82</v>
      </c>
      <c r="AW161" s="14" t="s">
        <v>35</v>
      </c>
      <c r="AX161" s="14" t="s">
        <v>73</v>
      </c>
      <c r="AY161" s="254" t="s">
        <v>188</v>
      </c>
    </row>
    <row r="162" s="14" customFormat="1">
      <c r="A162" s="14"/>
      <c r="B162" s="244"/>
      <c r="C162" s="245"/>
      <c r="D162" s="235" t="s">
        <v>198</v>
      </c>
      <c r="E162" s="246" t="s">
        <v>19</v>
      </c>
      <c r="F162" s="247" t="s">
        <v>1549</v>
      </c>
      <c r="G162" s="245"/>
      <c r="H162" s="248">
        <v>-0.45000000000000001</v>
      </c>
      <c r="I162" s="249"/>
      <c r="J162" s="245"/>
      <c r="K162" s="245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198</v>
      </c>
      <c r="AU162" s="254" t="s">
        <v>82</v>
      </c>
      <c r="AV162" s="14" t="s">
        <v>82</v>
      </c>
      <c r="AW162" s="14" t="s">
        <v>35</v>
      </c>
      <c r="AX162" s="14" t="s">
        <v>73</v>
      </c>
      <c r="AY162" s="254" t="s">
        <v>188</v>
      </c>
    </row>
    <row r="163" s="15" customFormat="1">
      <c r="A163" s="15"/>
      <c r="B163" s="255"/>
      <c r="C163" s="256"/>
      <c r="D163" s="235" t="s">
        <v>198</v>
      </c>
      <c r="E163" s="257" t="s">
        <v>19</v>
      </c>
      <c r="F163" s="258" t="s">
        <v>229</v>
      </c>
      <c r="G163" s="256"/>
      <c r="H163" s="259">
        <v>15.145</v>
      </c>
      <c r="I163" s="260"/>
      <c r="J163" s="256"/>
      <c r="K163" s="256"/>
      <c r="L163" s="261"/>
      <c r="M163" s="262"/>
      <c r="N163" s="263"/>
      <c r="O163" s="263"/>
      <c r="P163" s="263"/>
      <c r="Q163" s="263"/>
      <c r="R163" s="263"/>
      <c r="S163" s="263"/>
      <c r="T163" s="264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5" t="s">
        <v>198</v>
      </c>
      <c r="AU163" s="265" t="s">
        <v>82</v>
      </c>
      <c r="AV163" s="15" t="s">
        <v>135</v>
      </c>
      <c r="AW163" s="15" t="s">
        <v>35</v>
      </c>
      <c r="AX163" s="15" t="s">
        <v>80</v>
      </c>
      <c r="AY163" s="265" t="s">
        <v>188</v>
      </c>
    </row>
    <row r="164" s="2" customFormat="1" ht="16.5" customHeight="1">
      <c r="A164" s="40"/>
      <c r="B164" s="41"/>
      <c r="C164" s="215" t="s">
        <v>239</v>
      </c>
      <c r="D164" s="215" t="s">
        <v>190</v>
      </c>
      <c r="E164" s="216" t="s">
        <v>742</v>
      </c>
      <c r="F164" s="217" t="s">
        <v>743</v>
      </c>
      <c r="G164" s="218" t="s">
        <v>243</v>
      </c>
      <c r="H164" s="219">
        <v>166.68299999999999</v>
      </c>
      <c r="I164" s="220"/>
      <c r="J164" s="221">
        <f>ROUND(I164*H164,2)</f>
        <v>0</v>
      </c>
      <c r="K164" s="217" t="s">
        <v>194</v>
      </c>
      <c r="L164" s="46"/>
      <c r="M164" s="222" t="s">
        <v>19</v>
      </c>
      <c r="N164" s="223" t="s">
        <v>44</v>
      </c>
      <c r="O164" s="86"/>
      <c r="P164" s="224">
        <f>O164*H164</f>
        <v>0</v>
      </c>
      <c r="Q164" s="224">
        <v>0.0027499999999999998</v>
      </c>
      <c r="R164" s="224">
        <f>Q164*H164</f>
        <v>0.45837824999999993</v>
      </c>
      <c r="S164" s="224">
        <v>0</v>
      </c>
      <c r="T164" s="225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6" t="s">
        <v>135</v>
      </c>
      <c r="AT164" s="226" t="s">
        <v>190</v>
      </c>
      <c r="AU164" s="226" t="s">
        <v>82</v>
      </c>
      <c r="AY164" s="19" t="s">
        <v>188</v>
      </c>
      <c r="BE164" s="227">
        <f>IF(N164="základní",J164,0)</f>
        <v>0</v>
      </c>
      <c r="BF164" s="227">
        <f>IF(N164="snížená",J164,0)</f>
        <v>0</v>
      </c>
      <c r="BG164" s="227">
        <f>IF(N164="zákl. přenesená",J164,0)</f>
        <v>0</v>
      </c>
      <c r="BH164" s="227">
        <f>IF(N164="sníž. přenesená",J164,0)</f>
        <v>0</v>
      </c>
      <c r="BI164" s="227">
        <f>IF(N164="nulová",J164,0)</f>
        <v>0</v>
      </c>
      <c r="BJ164" s="19" t="s">
        <v>80</v>
      </c>
      <c r="BK164" s="227">
        <f>ROUND(I164*H164,2)</f>
        <v>0</v>
      </c>
      <c r="BL164" s="19" t="s">
        <v>135</v>
      </c>
      <c r="BM164" s="226" t="s">
        <v>2365</v>
      </c>
    </row>
    <row r="165" s="2" customFormat="1">
      <c r="A165" s="40"/>
      <c r="B165" s="41"/>
      <c r="C165" s="42"/>
      <c r="D165" s="228" t="s">
        <v>196</v>
      </c>
      <c r="E165" s="42"/>
      <c r="F165" s="229" t="s">
        <v>745</v>
      </c>
      <c r="G165" s="42"/>
      <c r="H165" s="42"/>
      <c r="I165" s="230"/>
      <c r="J165" s="42"/>
      <c r="K165" s="42"/>
      <c r="L165" s="46"/>
      <c r="M165" s="231"/>
      <c r="N165" s="232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196</v>
      </c>
      <c r="AU165" s="19" t="s">
        <v>82</v>
      </c>
    </row>
    <row r="166" s="13" customFormat="1">
      <c r="A166" s="13"/>
      <c r="B166" s="233"/>
      <c r="C166" s="234"/>
      <c r="D166" s="235" t="s">
        <v>198</v>
      </c>
      <c r="E166" s="236" t="s">
        <v>19</v>
      </c>
      <c r="F166" s="237" t="s">
        <v>2363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198</v>
      </c>
      <c r="AU166" s="243" t="s">
        <v>82</v>
      </c>
      <c r="AV166" s="13" t="s">
        <v>80</v>
      </c>
      <c r="AW166" s="13" t="s">
        <v>35</v>
      </c>
      <c r="AX166" s="13" t="s">
        <v>73</v>
      </c>
      <c r="AY166" s="243" t="s">
        <v>188</v>
      </c>
    </row>
    <row r="167" s="14" customFormat="1">
      <c r="A167" s="14"/>
      <c r="B167" s="244"/>
      <c r="C167" s="245"/>
      <c r="D167" s="235" t="s">
        <v>198</v>
      </c>
      <c r="E167" s="246" t="s">
        <v>19</v>
      </c>
      <c r="F167" s="247" t="s">
        <v>1551</v>
      </c>
      <c r="G167" s="245"/>
      <c r="H167" s="248">
        <v>82.424999999999997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198</v>
      </c>
      <c r="AU167" s="254" t="s">
        <v>82</v>
      </c>
      <c r="AV167" s="14" t="s">
        <v>82</v>
      </c>
      <c r="AW167" s="14" t="s">
        <v>35</v>
      </c>
      <c r="AX167" s="14" t="s">
        <v>73</v>
      </c>
      <c r="AY167" s="254" t="s">
        <v>188</v>
      </c>
    </row>
    <row r="168" s="14" customFormat="1">
      <c r="A168" s="14"/>
      <c r="B168" s="244"/>
      <c r="C168" s="245"/>
      <c r="D168" s="235" t="s">
        <v>198</v>
      </c>
      <c r="E168" s="246" t="s">
        <v>19</v>
      </c>
      <c r="F168" s="247" t="s">
        <v>1552</v>
      </c>
      <c r="G168" s="245"/>
      <c r="H168" s="248">
        <v>55.299999999999997</v>
      </c>
      <c r="I168" s="249"/>
      <c r="J168" s="245"/>
      <c r="K168" s="245"/>
      <c r="L168" s="250"/>
      <c r="M168" s="251"/>
      <c r="N168" s="252"/>
      <c r="O168" s="252"/>
      <c r="P168" s="252"/>
      <c r="Q168" s="252"/>
      <c r="R168" s="252"/>
      <c r="S168" s="252"/>
      <c r="T168" s="25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4" t="s">
        <v>198</v>
      </c>
      <c r="AU168" s="254" t="s">
        <v>82</v>
      </c>
      <c r="AV168" s="14" t="s">
        <v>82</v>
      </c>
      <c r="AW168" s="14" t="s">
        <v>35</v>
      </c>
      <c r="AX168" s="14" t="s">
        <v>73</v>
      </c>
      <c r="AY168" s="254" t="s">
        <v>188</v>
      </c>
    </row>
    <row r="169" s="14" customFormat="1">
      <c r="A169" s="14"/>
      <c r="B169" s="244"/>
      <c r="C169" s="245"/>
      <c r="D169" s="235" t="s">
        <v>198</v>
      </c>
      <c r="E169" s="246" t="s">
        <v>19</v>
      </c>
      <c r="F169" s="247" t="s">
        <v>747</v>
      </c>
      <c r="G169" s="245"/>
      <c r="H169" s="248">
        <v>1.1479999999999999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198</v>
      </c>
      <c r="AU169" s="254" t="s">
        <v>82</v>
      </c>
      <c r="AV169" s="14" t="s">
        <v>82</v>
      </c>
      <c r="AW169" s="14" t="s">
        <v>35</v>
      </c>
      <c r="AX169" s="14" t="s">
        <v>73</v>
      </c>
      <c r="AY169" s="254" t="s">
        <v>188</v>
      </c>
    </row>
    <row r="170" s="14" customFormat="1">
      <c r="A170" s="14"/>
      <c r="B170" s="244"/>
      <c r="C170" s="245"/>
      <c r="D170" s="235" t="s">
        <v>198</v>
      </c>
      <c r="E170" s="246" t="s">
        <v>19</v>
      </c>
      <c r="F170" s="247" t="s">
        <v>1553</v>
      </c>
      <c r="G170" s="245"/>
      <c r="H170" s="248">
        <v>1.05</v>
      </c>
      <c r="I170" s="249"/>
      <c r="J170" s="245"/>
      <c r="K170" s="245"/>
      <c r="L170" s="250"/>
      <c r="M170" s="251"/>
      <c r="N170" s="252"/>
      <c r="O170" s="252"/>
      <c r="P170" s="252"/>
      <c r="Q170" s="252"/>
      <c r="R170" s="252"/>
      <c r="S170" s="252"/>
      <c r="T170" s="253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4" t="s">
        <v>198</v>
      </c>
      <c r="AU170" s="254" t="s">
        <v>82</v>
      </c>
      <c r="AV170" s="14" t="s">
        <v>82</v>
      </c>
      <c r="AW170" s="14" t="s">
        <v>35</v>
      </c>
      <c r="AX170" s="14" t="s">
        <v>73</v>
      </c>
      <c r="AY170" s="254" t="s">
        <v>188</v>
      </c>
    </row>
    <row r="171" s="14" customFormat="1">
      <c r="A171" s="14"/>
      <c r="B171" s="244"/>
      <c r="C171" s="245"/>
      <c r="D171" s="235" t="s">
        <v>198</v>
      </c>
      <c r="E171" s="246" t="s">
        <v>19</v>
      </c>
      <c r="F171" s="247" t="s">
        <v>1554</v>
      </c>
      <c r="G171" s="245"/>
      <c r="H171" s="248">
        <v>-5.79</v>
      </c>
      <c r="I171" s="249"/>
      <c r="J171" s="245"/>
      <c r="K171" s="245"/>
      <c r="L171" s="250"/>
      <c r="M171" s="251"/>
      <c r="N171" s="252"/>
      <c r="O171" s="252"/>
      <c r="P171" s="252"/>
      <c r="Q171" s="252"/>
      <c r="R171" s="252"/>
      <c r="S171" s="252"/>
      <c r="T171" s="253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4" t="s">
        <v>198</v>
      </c>
      <c r="AU171" s="254" t="s">
        <v>82</v>
      </c>
      <c r="AV171" s="14" t="s">
        <v>82</v>
      </c>
      <c r="AW171" s="14" t="s">
        <v>35</v>
      </c>
      <c r="AX171" s="14" t="s">
        <v>73</v>
      </c>
      <c r="AY171" s="254" t="s">
        <v>188</v>
      </c>
    </row>
    <row r="172" s="14" customFormat="1">
      <c r="A172" s="14"/>
      <c r="B172" s="244"/>
      <c r="C172" s="245"/>
      <c r="D172" s="235" t="s">
        <v>198</v>
      </c>
      <c r="E172" s="246" t="s">
        <v>19</v>
      </c>
      <c r="F172" s="247" t="s">
        <v>1555</v>
      </c>
      <c r="G172" s="245"/>
      <c r="H172" s="248">
        <v>32.549999999999997</v>
      </c>
      <c r="I172" s="249"/>
      <c r="J172" s="245"/>
      <c r="K172" s="245"/>
      <c r="L172" s="250"/>
      <c r="M172" s="251"/>
      <c r="N172" s="252"/>
      <c r="O172" s="252"/>
      <c r="P172" s="252"/>
      <c r="Q172" s="252"/>
      <c r="R172" s="252"/>
      <c r="S172" s="252"/>
      <c r="T172" s="253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4" t="s">
        <v>198</v>
      </c>
      <c r="AU172" s="254" t="s">
        <v>82</v>
      </c>
      <c r="AV172" s="14" t="s">
        <v>82</v>
      </c>
      <c r="AW172" s="14" t="s">
        <v>35</v>
      </c>
      <c r="AX172" s="14" t="s">
        <v>73</v>
      </c>
      <c r="AY172" s="254" t="s">
        <v>188</v>
      </c>
    </row>
    <row r="173" s="15" customFormat="1">
      <c r="A173" s="15"/>
      <c r="B173" s="255"/>
      <c r="C173" s="256"/>
      <c r="D173" s="235" t="s">
        <v>198</v>
      </c>
      <c r="E173" s="257" t="s">
        <v>19</v>
      </c>
      <c r="F173" s="258" t="s">
        <v>229</v>
      </c>
      <c r="G173" s="256"/>
      <c r="H173" s="259">
        <v>166.68299999999999</v>
      </c>
      <c r="I173" s="260"/>
      <c r="J173" s="256"/>
      <c r="K173" s="256"/>
      <c r="L173" s="261"/>
      <c r="M173" s="262"/>
      <c r="N173" s="263"/>
      <c r="O173" s="263"/>
      <c r="P173" s="263"/>
      <c r="Q173" s="263"/>
      <c r="R173" s="263"/>
      <c r="S173" s="263"/>
      <c r="T173" s="264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5" t="s">
        <v>198</v>
      </c>
      <c r="AU173" s="265" t="s">
        <v>82</v>
      </c>
      <c r="AV173" s="15" t="s">
        <v>135</v>
      </c>
      <c r="AW173" s="15" t="s">
        <v>35</v>
      </c>
      <c r="AX173" s="15" t="s">
        <v>80</v>
      </c>
      <c r="AY173" s="265" t="s">
        <v>188</v>
      </c>
    </row>
    <row r="174" s="2" customFormat="1" ht="16.5" customHeight="1">
      <c r="A174" s="40"/>
      <c r="B174" s="41"/>
      <c r="C174" s="215" t="s">
        <v>286</v>
      </c>
      <c r="D174" s="215" t="s">
        <v>190</v>
      </c>
      <c r="E174" s="216" t="s">
        <v>757</v>
      </c>
      <c r="F174" s="217" t="s">
        <v>758</v>
      </c>
      <c r="G174" s="218" t="s">
        <v>243</v>
      </c>
      <c r="H174" s="219">
        <v>166.68299999999999</v>
      </c>
      <c r="I174" s="220"/>
      <c r="J174" s="221">
        <f>ROUND(I174*H174,2)</f>
        <v>0</v>
      </c>
      <c r="K174" s="217" t="s">
        <v>194</v>
      </c>
      <c r="L174" s="46"/>
      <c r="M174" s="222" t="s">
        <v>19</v>
      </c>
      <c r="N174" s="223" t="s">
        <v>44</v>
      </c>
      <c r="O174" s="86"/>
      <c r="P174" s="224">
        <f>O174*H174</f>
        <v>0</v>
      </c>
      <c r="Q174" s="224">
        <v>0</v>
      </c>
      <c r="R174" s="224">
        <f>Q174*H174</f>
        <v>0</v>
      </c>
      <c r="S174" s="224">
        <v>0</v>
      </c>
      <c r="T174" s="225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6" t="s">
        <v>135</v>
      </c>
      <c r="AT174" s="226" t="s">
        <v>190</v>
      </c>
      <c r="AU174" s="226" t="s">
        <v>82</v>
      </c>
      <c r="AY174" s="19" t="s">
        <v>188</v>
      </c>
      <c r="BE174" s="227">
        <f>IF(N174="základní",J174,0)</f>
        <v>0</v>
      </c>
      <c r="BF174" s="227">
        <f>IF(N174="snížená",J174,0)</f>
        <v>0</v>
      </c>
      <c r="BG174" s="227">
        <f>IF(N174="zákl. přenesená",J174,0)</f>
        <v>0</v>
      </c>
      <c r="BH174" s="227">
        <f>IF(N174="sníž. přenesená",J174,0)</f>
        <v>0</v>
      </c>
      <c r="BI174" s="227">
        <f>IF(N174="nulová",J174,0)</f>
        <v>0</v>
      </c>
      <c r="BJ174" s="19" t="s">
        <v>80</v>
      </c>
      <c r="BK174" s="227">
        <f>ROUND(I174*H174,2)</f>
        <v>0</v>
      </c>
      <c r="BL174" s="19" t="s">
        <v>135</v>
      </c>
      <c r="BM174" s="226" t="s">
        <v>2366</v>
      </c>
    </row>
    <row r="175" s="2" customFormat="1">
      <c r="A175" s="40"/>
      <c r="B175" s="41"/>
      <c r="C175" s="42"/>
      <c r="D175" s="228" t="s">
        <v>196</v>
      </c>
      <c r="E175" s="42"/>
      <c r="F175" s="229" t="s">
        <v>760</v>
      </c>
      <c r="G175" s="42"/>
      <c r="H175" s="42"/>
      <c r="I175" s="230"/>
      <c r="J175" s="42"/>
      <c r="K175" s="42"/>
      <c r="L175" s="46"/>
      <c r="M175" s="231"/>
      <c r="N175" s="232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196</v>
      </c>
      <c r="AU175" s="19" t="s">
        <v>82</v>
      </c>
    </row>
    <row r="176" s="13" customFormat="1">
      <c r="A176" s="13"/>
      <c r="B176" s="233"/>
      <c r="C176" s="234"/>
      <c r="D176" s="235" t="s">
        <v>198</v>
      </c>
      <c r="E176" s="236" t="s">
        <v>19</v>
      </c>
      <c r="F176" s="237" t="s">
        <v>2363</v>
      </c>
      <c r="G176" s="234"/>
      <c r="H176" s="236" t="s">
        <v>19</v>
      </c>
      <c r="I176" s="238"/>
      <c r="J176" s="234"/>
      <c r="K176" s="234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198</v>
      </c>
      <c r="AU176" s="243" t="s">
        <v>82</v>
      </c>
      <c r="AV176" s="13" t="s">
        <v>80</v>
      </c>
      <c r="AW176" s="13" t="s">
        <v>35</v>
      </c>
      <c r="AX176" s="13" t="s">
        <v>73</v>
      </c>
      <c r="AY176" s="243" t="s">
        <v>188</v>
      </c>
    </row>
    <row r="177" s="14" customFormat="1">
      <c r="A177" s="14"/>
      <c r="B177" s="244"/>
      <c r="C177" s="245"/>
      <c r="D177" s="235" t="s">
        <v>198</v>
      </c>
      <c r="E177" s="246" t="s">
        <v>19</v>
      </c>
      <c r="F177" s="247" t="s">
        <v>1551</v>
      </c>
      <c r="G177" s="245"/>
      <c r="H177" s="248">
        <v>82.424999999999997</v>
      </c>
      <c r="I177" s="249"/>
      <c r="J177" s="245"/>
      <c r="K177" s="245"/>
      <c r="L177" s="250"/>
      <c r="M177" s="251"/>
      <c r="N177" s="252"/>
      <c r="O177" s="252"/>
      <c r="P177" s="252"/>
      <c r="Q177" s="252"/>
      <c r="R177" s="252"/>
      <c r="S177" s="252"/>
      <c r="T177" s="25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4" t="s">
        <v>198</v>
      </c>
      <c r="AU177" s="254" t="s">
        <v>82</v>
      </c>
      <c r="AV177" s="14" t="s">
        <v>82</v>
      </c>
      <c r="AW177" s="14" t="s">
        <v>35</v>
      </c>
      <c r="AX177" s="14" t="s">
        <v>73</v>
      </c>
      <c r="AY177" s="254" t="s">
        <v>188</v>
      </c>
    </row>
    <row r="178" s="14" customFormat="1">
      <c r="A178" s="14"/>
      <c r="B178" s="244"/>
      <c r="C178" s="245"/>
      <c r="D178" s="235" t="s">
        <v>198</v>
      </c>
      <c r="E178" s="246" t="s">
        <v>19</v>
      </c>
      <c r="F178" s="247" t="s">
        <v>1552</v>
      </c>
      <c r="G178" s="245"/>
      <c r="H178" s="248">
        <v>55.299999999999997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198</v>
      </c>
      <c r="AU178" s="254" t="s">
        <v>82</v>
      </c>
      <c r="AV178" s="14" t="s">
        <v>82</v>
      </c>
      <c r="AW178" s="14" t="s">
        <v>35</v>
      </c>
      <c r="AX178" s="14" t="s">
        <v>73</v>
      </c>
      <c r="AY178" s="254" t="s">
        <v>188</v>
      </c>
    </row>
    <row r="179" s="14" customFormat="1">
      <c r="A179" s="14"/>
      <c r="B179" s="244"/>
      <c r="C179" s="245"/>
      <c r="D179" s="235" t="s">
        <v>198</v>
      </c>
      <c r="E179" s="246" t="s">
        <v>19</v>
      </c>
      <c r="F179" s="247" t="s">
        <v>747</v>
      </c>
      <c r="G179" s="245"/>
      <c r="H179" s="248">
        <v>1.1479999999999999</v>
      </c>
      <c r="I179" s="249"/>
      <c r="J179" s="245"/>
      <c r="K179" s="245"/>
      <c r="L179" s="250"/>
      <c r="M179" s="251"/>
      <c r="N179" s="252"/>
      <c r="O179" s="252"/>
      <c r="P179" s="252"/>
      <c r="Q179" s="252"/>
      <c r="R179" s="252"/>
      <c r="S179" s="252"/>
      <c r="T179" s="253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4" t="s">
        <v>198</v>
      </c>
      <c r="AU179" s="254" t="s">
        <v>82</v>
      </c>
      <c r="AV179" s="14" t="s">
        <v>82</v>
      </c>
      <c r="AW179" s="14" t="s">
        <v>35</v>
      </c>
      <c r="AX179" s="14" t="s">
        <v>73</v>
      </c>
      <c r="AY179" s="254" t="s">
        <v>188</v>
      </c>
    </row>
    <row r="180" s="14" customFormat="1">
      <c r="A180" s="14"/>
      <c r="B180" s="244"/>
      <c r="C180" s="245"/>
      <c r="D180" s="235" t="s">
        <v>198</v>
      </c>
      <c r="E180" s="246" t="s">
        <v>19</v>
      </c>
      <c r="F180" s="247" t="s">
        <v>1553</v>
      </c>
      <c r="G180" s="245"/>
      <c r="H180" s="248">
        <v>1.05</v>
      </c>
      <c r="I180" s="249"/>
      <c r="J180" s="245"/>
      <c r="K180" s="245"/>
      <c r="L180" s="250"/>
      <c r="M180" s="251"/>
      <c r="N180" s="252"/>
      <c r="O180" s="252"/>
      <c r="P180" s="252"/>
      <c r="Q180" s="252"/>
      <c r="R180" s="252"/>
      <c r="S180" s="252"/>
      <c r="T180" s="253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4" t="s">
        <v>198</v>
      </c>
      <c r="AU180" s="254" t="s">
        <v>82</v>
      </c>
      <c r="AV180" s="14" t="s">
        <v>82</v>
      </c>
      <c r="AW180" s="14" t="s">
        <v>35</v>
      </c>
      <c r="AX180" s="14" t="s">
        <v>73</v>
      </c>
      <c r="AY180" s="254" t="s">
        <v>188</v>
      </c>
    </row>
    <row r="181" s="14" customFormat="1">
      <c r="A181" s="14"/>
      <c r="B181" s="244"/>
      <c r="C181" s="245"/>
      <c r="D181" s="235" t="s">
        <v>198</v>
      </c>
      <c r="E181" s="246" t="s">
        <v>19</v>
      </c>
      <c r="F181" s="247" t="s">
        <v>1554</v>
      </c>
      <c r="G181" s="245"/>
      <c r="H181" s="248">
        <v>-5.79</v>
      </c>
      <c r="I181" s="249"/>
      <c r="J181" s="245"/>
      <c r="K181" s="245"/>
      <c r="L181" s="250"/>
      <c r="M181" s="251"/>
      <c r="N181" s="252"/>
      <c r="O181" s="252"/>
      <c r="P181" s="252"/>
      <c r="Q181" s="252"/>
      <c r="R181" s="252"/>
      <c r="S181" s="252"/>
      <c r="T181" s="253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4" t="s">
        <v>198</v>
      </c>
      <c r="AU181" s="254" t="s">
        <v>82</v>
      </c>
      <c r="AV181" s="14" t="s">
        <v>82</v>
      </c>
      <c r="AW181" s="14" t="s">
        <v>35</v>
      </c>
      <c r="AX181" s="14" t="s">
        <v>73</v>
      </c>
      <c r="AY181" s="254" t="s">
        <v>188</v>
      </c>
    </row>
    <row r="182" s="14" customFormat="1">
      <c r="A182" s="14"/>
      <c r="B182" s="244"/>
      <c r="C182" s="245"/>
      <c r="D182" s="235" t="s">
        <v>198</v>
      </c>
      <c r="E182" s="246" t="s">
        <v>19</v>
      </c>
      <c r="F182" s="247" t="s">
        <v>1555</v>
      </c>
      <c r="G182" s="245"/>
      <c r="H182" s="248">
        <v>32.549999999999997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198</v>
      </c>
      <c r="AU182" s="254" t="s">
        <v>82</v>
      </c>
      <c r="AV182" s="14" t="s">
        <v>82</v>
      </c>
      <c r="AW182" s="14" t="s">
        <v>35</v>
      </c>
      <c r="AX182" s="14" t="s">
        <v>73</v>
      </c>
      <c r="AY182" s="254" t="s">
        <v>188</v>
      </c>
    </row>
    <row r="183" s="15" customFormat="1">
      <c r="A183" s="15"/>
      <c r="B183" s="255"/>
      <c r="C183" s="256"/>
      <c r="D183" s="235" t="s">
        <v>198</v>
      </c>
      <c r="E183" s="257" t="s">
        <v>19</v>
      </c>
      <c r="F183" s="258" t="s">
        <v>229</v>
      </c>
      <c r="G183" s="256"/>
      <c r="H183" s="259">
        <v>166.68299999999999</v>
      </c>
      <c r="I183" s="260"/>
      <c r="J183" s="256"/>
      <c r="K183" s="256"/>
      <c r="L183" s="261"/>
      <c r="M183" s="262"/>
      <c r="N183" s="263"/>
      <c r="O183" s="263"/>
      <c r="P183" s="263"/>
      <c r="Q183" s="263"/>
      <c r="R183" s="263"/>
      <c r="S183" s="263"/>
      <c r="T183" s="264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5" t="s">
        <v>198</v>
      </c>
      <c r="AU183" s="265" t="s">
        <v>82</v>
      </c>
      <c r="AV183" s="15" t="s">
        <v>135</v>
      </c>
      <c r="AW183" s="15" t="s">
        <v>35</v>
      </c>
      <c r="AX183" s="15" t="s">
        <v>80</v>
      </c>
      <c r="AY183" s="265" t="s">
        <v>188</v>
      </c>
    </row>
    <row r="184" s="2" customFormat="1" ht="24.15" customHeight="1">
      <c r="A184" s="40"/>
      <c r="B184" s="41"/>
      <c r="C184" s="215" t="s">
        <v>296</v>
      </c>
      <c r="D184" s="215" t="s">
        <v>190</v>
      </c>
      <c r="E184" s="216" t="s">
        <v>761</v>
      </c>
      <c r="F184" s="217" t="s">
        <v>762</v>
      </c>
      <c r="G184" s="218" t="s">
        <v>345</v>
      </c>
      <c r="H184" s="219">
        <v>1.817</v>
      </c>
      <c r="I184" s="220"/>
      <c r="J184" s="221">
        <f>ROUND(I184*H184,2)</f>
        <v>0</v>
      </c>
      <c r="K184" s="217" t="s">
        <v>194</v>
      </c>
      <c r="L184" s="46"/>
      <c r="M184" s="222" t="s">
        <v>19</v>
      </c>
      <c r="N184" s="223" t="s">
        <v>44</v>
      </c>
      <c r="O184" s="86"/>
      <c r="P184" s="224">
        <f>O184*H184</f>
        <v>0</v>
      </c>
      <c r="Q184" s="224">
        <v>1.0463199999999999</v>
      </c>
      <c r="R184" s="224">
        <f>Q184*H184</f>
        <v>1.9011634399999997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135</v>
      </c>
      <c r="AT184" s="226" t="s">
        <v>190</v>
      </c>
      <c r="AU184" s="226" t="s">
        <v>82</v>
      </c>
      <c r="AY184" s="19" t="s">
        <v>188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135</v>
      </c>
      <c r="BM184" s="226" t="s">
        <v>2367</v>
      </c>
    </row>
    <row r="185" s="2" customFormat="1">
      <c r="A185" s="40"/>
      <c r="B185" s="41"/>
      <c r="C185" s="42"/>
      <c r="D185" s="228" t="s">
        <v>196</v>
      </c>
      <c r="E185" s="42"/>
      <c r="F185" s="229" t="s">
        <v>764</v>
      </c>
      <c r="G185" s="42"/>
      <c r="H185" s="42"/>
      <c r="I185" s="230"/>
      <c r="J185" s="42"/>
      <c r="K185" s="42"/>
      <c r="L185" s="46"/>
      <c r="M185" s="231"/>
      <c r="N185" s="232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196</v>
      </c>
      <c r="AU185" s="19" t="s">
        <v>82</v>
      </c>
    </row>
    <row r="186" s="14" customFormat="1">
      <c r="A186" s="14"/>
      <c r="B186" s="244"/>
      <c r="C186" s="245"/>
      <c r="D186" s="235" t="s">
        <v>198</v>
      </c>
      <c r="E186" s="246" t="s">
        <v>19</v>
      </c>
      <c r="F186" s="247" t="s">
        <v>2368</v>
      </c>
      <c r="G186" s="245"/>
      <c r="H186" s="248">
        <v>1.817</v>
      </c>
      <c r="I186" s="249"/>
      <c r="J186" s="245"/>
      <c r="K186" s="245"/>
      <c r="L186" s="250"/>
      <c r="M186" s="251"/>
      <c r="N186" s="252"/>
      <c r="O186" s="252"/>
      <c r="P186" s="252"/>
      <c r="Q186" s="252"/>
      <c r="R186" s="252"/>
      <c r="S186" s="252"/>
      <c r="T186" s="253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4" t="s">
        <v>198</v>
      </c>
      <c r="AU186" s="254" t="s">
        <v>82</v>
      </c>
      <c r="AV186" s="14" t="s">
        <v>82</v>
      </c>
      <c r="AW186" s="14" t="s">
        <v>35</v>
      </c>
      <c r="AX186" s="14" t="s">
        <v>73</v>
      </c>
      <c r="AY186" s="254" t="s">
        <v>188</v>
      </c>
    </row>
    <row r="187" s="15" customFormat="1">
      <c r="A187" s="15"/>
      <c r="B187" s="255"/>
      <c r="C187" s="256"/>
      <c r="D187" s="235" t="s">
        <v>198</v>
      </c>
      <c r="E187" s="257" t="s">
        <v>19</v>
      </c>
      <c r="F187" s="258" t="s">
        <v>229</v>
      </c>
      <c r="G187" s="256"/>
      <c r="H187" s="259">
        <v>1.817</v>
      </c>
      <c r="I187" s="260"/>
      <c r="J187" s="256"/>
      <c r="K187" s="256"/>
      <c r="L187" s="261"/>
      <c r="M187" s="262"/>
      <c r="N187" s="263"/>
      <c r="O187" s="263"/>
      <c r="P187" s="263"/>
      <c r="Q187" s="263"/>
      <c r="R187" s="263"/>
      <c r="S187" s="263"/>
      <c r="T187" s="264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5" t="s">
        <v>198</v>
      </c>
      <c r="AU187" s="265" t="s">
        <v>82</v>
      </c>
      <c r="AV187" s="15" t="s">
        <v>135</v>
      </c>
      <c r="AW187" s="15" t="s">
        <v>35</v>
      </c>
      <c r="AX187" s="15" t="s">
        <v>80</v>
      </c>
      <c r="AY187" s="265" t="s">
        <v>188</v>
      </c>
    </row>
    <row r="188" s="12" customFormat="1" ht="22.8" customHeight="1">
      <c r="A188" s="12"/>
      <c r="B188" s="199"/>
      <c r="C188" s="200"/>
      <c r="D188" s="201" t="s">
        <v>72</v>
      </c>
      <c r="E188" s="213" t="s">
        <v>135</v>
      </c>
      <c r="F188" s="213" t="s">
        <v>788</v>
      </c>
      <c r="G188" s="200"/>
      <c r="H188" s="200"/>
      <c r="I188" s="203"/>
      <c r="J188" s="214">
        <f>BK188</f>
        <v>0</v>
      </c>
      <c r="K188" s="200"/>
      <c r="L188" s="205"/>
      <c r="M188" s="206"/>
      <c r="N188" s="207"/>
      <c r="O188" s="207"/>
      <c r="P188" s="208">
        <f>SUM(P189:P397)</f>
        <v>0</v>
      </c>
      <c r="Q188" s="207"/>
      <c r="R188" s="208">
        <f>SUM(R189:R397)</f>
        <v>332.95174610000004</v>
      </c>
      <c r="S188" s="207"/>
      <c r="T188" s="209">
        <f>SUM(T189:T397)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0" t="s">
        <v>80</v>
      </c>
      <c r="AT188" s="211" t="s">
        <v>72</v>
      </c>
      <c r="AU188" s="211" t="s">
        <v>80</v>
      </c>
      <c r="AY188" s="210" t="s">
        <v>188</v>
      </c>
      <c r="BK188" s="212">
        <f>SUM(BK189:BK397)</f>
        <v>0</v>
      </c>
    </row>
    <row r="189" s="2" customFormat="1" ht="24.15" customHeight="1">
      <c r="A189" s="40"/>
      <c r="B189" s="41"/>
      <c r="C189" s="215" t="s">
        <v>305</v>
      </c>
      <c r="D189" s="215" t="s">
        <v>190</v>
      </c>
      <c r="E189" s="216" t="s">
        <v>789</v>
      </c>
      <c r="F189" s="217" t="s">
        <v>790</v>
      </c>
      <c r="G189" s="218" t="s">
        <v>193</v>
      </c>
      <c r="H189" s="219">
        <v>99.019000000000005</v>
      </c>
      <c r="I189" s="220"/>
      <c r="J189" s="221">
        <f>ROUND(I189*H189,2)</f>
        <v>0</v>
      </c>
      <c r="K189" s="217" t="s">
        <v>194</v>
      </c>
      <c r="L189" s="46"/>
      <c r="M189" s="222" t="s">
        <v>19</v>
      </c>
      <c r="N189" s="223" t="s">
        <v>44</v>
      </c>
      <c r="O189" s="86"/>
      <c r="P189" s="224">
        <f>O189*H189</f>
        <v>0</v>
      </c>
      <c r="Q189" s="224">
        <v>2.45343</v>
      </c>
      <c r="R189" s="224">
        <f>Q189*H189</f>
        <v>242.93618517000002</v>
      </c>
      <c r="S189" s="224">
        <v>0</v>
      </c>
      <c r="T189" s="225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6" t="s">
        <v>135</v>
      </c>
      <c r="AT189" s="226" t="s">
        <v>190</v>
      </c>
      <c r="AU189" s="226" t="s">
        <v>82</v>
      </c>
      <c r="AY189" s="19" t="s">
        <v>188</v>
      </c>
      <c r="BE189" s="227">
        <f>IF(N189="základní",J189,0)</f>
        <v>0</v>
      </c>
      <c r="BF189" s="227">
        <f>IF(N189="snížená",J189,0)</f>
        <v>0</v>
      </c>
      <c r="BG189" s="227">
        <f>IF(N189="zákl. přenesená",J189,0)</f>
        <v>0</v>
      </c>
      <c r="BH189" s="227">
        <f>IF(N189="sníž. přenesená",J189,0)</f>
        <v>0</v>
      </c>
      <c r="BI189" s="227">
        <f>IF(N189="nulová",J189,0)</f>
        <v>0</v>
      </c>
      <c r="BJ189" s="19" t="s">
        <v>80</v>
      </c>
      <c r="BK189" s="227">
        <f>ROUND(I189*H189,2)</f>
        <v>0</v>
      </c>
      <c r="BL189" s="19" t="s">
        <v>135</v>
      </c>
      <c r="BM189" s="226" t="s">
        <v>2369</v>
      </c>
    </row>
    <row r="190" s="2" customFormat="1">
      <c r="A190" s="40"/>
      <c r="B190" s="41"/>
      <c r="C190" s="42"/>
      <c r="D190" s="228" t="s">
        <v>196</v>
      </c>
      <c r="E190" s="42"/>
      <c r="F190" s="229" t="s">
        <v>792</v>
      </c>
      <c r="G190" s="42"/>
      <c r="H190" s="42"/>
      <c r="I190" s="230"/>
      <c r="J190" s="42"/>
      <c r="K190" s="42"/>
      <c r="L190" s="46"/>
      <c r="M190" s="231"/>
      <c r="N190" s="232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196</v>
      </c>
      <c r="AU190" s="19" t="s">
        <v>82</v>
      </c>
    </row>
    <row r="191" s="13" customFormat="1">
      <c r="A191" s="13"/>
      <c r="B191" s="233"/>
      <c r="C191" s="234"/>
      <c r="D191" s="235" t="s">
        <v>198</v>
      </c>
      <c r="E191" s="236" t="s">
        <v>19</v>
      </c>
      <c r="F191" s="237" t="s">
        <v>2345</v>
      </c>
      <c r="G191" s="234"/>
      <c r="H191" s="236" t="s">
        <v>19</v>
      </c>
      <c r="I191" s="238"/>
      <c r="J191" s="234"/>
      <c r="K191" s="234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198</v>
      </c>
      <c r="AU191" s="243" t="s">
        <v>82</v>
      </c>
      <c r="AV191" s="13" t="s">
        <v>80</v>
      </c>
      <c r="AW191" s="13" t="s">
        <v>35</v>
      </c>
      <c r="AX191" s="13" t="s">
        <v>73</v>
      </c>
      <c r="AY191" s="243" t="s">
        <v>188</v>
      </c>
    </row>
    <row r="192" s="14" customFormat="1">
      <c r="A192" s="14"/>
      <c r="B192" s="244"/>
      <c r="C192" s="245"/>
      <c r="D192" s="235" t="s">
        <v>198</v>
      </c>
      <c r="E192" s="246" t="s">
        <v>19</v>
      </c>
      <c r="F192" s="247" t="s">
        <v>1560</v>
      </c>
      <c r="G192" s="245"/>
      <c r="H192" s="248">
        <v>71.569999999999993</v>
      </c>
      <c r="I192" s="249"/>
      <c r="J192" s="245"/>
      <c r="K192" s="245"/>
      <c r="L192" s="250"/>
      <c r="M192" s="251"/>
      <c r="N192" s="252"/>
      <c r="O192" s="252"/>
      <c r="P192" s="252"/>
      <c r="Q192" s="252"/>
      <c r="R192" s="252"/>
      <c r="S192" s="252"/>
      <c r="T192" s="25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4" t="s">
        <v>198</v>
      </c>
      <c r="AU192" s="254" t="s">
        <v>82</v>
      </c>
      <c r="AV192" s="14" t="s">
        <v>82</v>
      </c>
      <c r="AW192" s="14" t="s">
        <v>35</v>
      </c>
      <c r="AX192" s="14" t="s">
        <v>73</v>
      </c>
      <c r="AY192" s="254" t="s">
        <v>188</v>
      </c>
    </row>
    <row r="193" s="14" customFormat="1">
      <c r="A193" s="14"/>
      <c r="B193" s="244"/>
      <c r="C193" s="245"/>
      <c r="D193" s="235" t="s">
        <v>198</v>
      </c>
      <c r="E193" s="246" t="s">
        <v>19</v>
      </c>
      <c r="F193" s="247" t="s">
        <v>800</v>
      </c>
      <c r="G193" s="245"/>
      <c r="H193" s="248">
        <v>33.32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198</v>
      </c>
      <c r="AU193" s="254" t="s">
        <v>82</v>
      </c>
      <c r="AV193" s="14" t="s">
        <v>82</v>
      </c>
      <c r="AW193" s="14" t="s">
        <v>35</v>
      </c>
      <c r="AX193" s="14" t="s">
        <v>73</v>
      </c>
      <c r="AY193" s="254" t="s">
        <v>188</v>
      </c>
    </row>
    <row r="194" s="14" customFormat="1">
      <c r="A194" s="14"/>
      <c r="B194" s="244"/>
      <c r="C194" s="245"/>
      <c r="D194" s="235" t="s">
        <v>198</v>
      </c>
      <c r="E194" s="246" t="s">
        <v>19</v>
      </c>
      <c r="F194" s="247" t="s">
        <v>1561</v>
      </c>
      <c r="G194" s="245"/>
      <c r="H194" s="248">
        <v>-4.625</v>
      </c>
      <c r="I194" s="249"/>
      <c r="J194" s="245"/>
      <c r="K194" s="245"/>
      <c r="L194" s="250"/>
      <c r="M194" s="251"/>
      <c r="N194" s="252"/>
      <c r="O194" s="252"/>
      <c r="P194" s="252"/>
      <c r="Q194" s="252"/>
      <c r="R194" s="252"/>
      <c r="S194" s="252"/>
      <c r="T194" s="25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4" t="s">
        <v>198</v>
      </c>
      <c r="AU194" s="254" t="s">
        <v>82</v>
      </c>
      <c r="AV194" s="14" t="s">
        <v>82</v>
      </c>
      <c r="AW194" s="14" t="s">
        <v>35</v>
      </c>
      <c r="AX194" s="14" t="s">
        <v>73</v>
      </c>
      <c r="AY194" s="254" t="s">
        <v>188</v>
      </c>
    </row>
    <row r="195" s="14" customFormat="1">
      <c r="A195" s="14"/>
      <c r="B195" s="244"/>
      <c r="C195" s="245"/>
      <c r="D195" s="235" t="s">
        <v>198</v>
      </c>
      <c r="E195" s="246" t="s">
        <v>19</v>
      </c>
      <c r="F195" s="247" t="s">
        <v>1562</v>
      </c>
      <c r="G195" s="245"/>
      <c r="H195" s="248">
        <v>-0.20000000000000001</v>
      </c>
      <c r="I195" s="249"/>
      <c r="J195" s="245"/>
      <c r="K195" s="245"/>
      <c r="L195" s="250"/>
      <c r="M195" s="251"/>
      <c r="N195" s="252"/>
      <c r="O195" s="252"/>
      <c r="P195" s="252"/>
      <c r="Q195" s="252"/>
      <c r="R195" s="252"/>
      <c r="S195" s="252"/>
      <c r="T195" s="25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4" t="s">
        <v>198</v>
      </c>
      <c r="AU195" s="254" t="s">
        <v>82</v>
      </c>
      <c r="AV195" s="14" t="s">
        <v>82</v>
      </c>
      <c r="AW195" s="14" t="s">
        <v>35</v>
      </c>
      <c r="AX195" s="14" t="s">
        <v>73</v>
      </c>
      <c r="AY195" s="254" t="s">
        <v>188</v>
      </c>
    </row>
    <row r="196" s="14" customFormat="1">
      <c r="A196" s="14"/>
      <c r="B196" s="244"/>
      <c r="C196" s="245"/>
      <c r="D196" s="235" t="s">
        <v>198</v>
      </c>
      <c r="E196" s="246" t="s">
        <v>19</v>
      </c>
      <c r="F196" s="247" t="s">
        <v>2370</v>
      </c>
      <c r="G196" s="245"/>
      <c r="H196" s="248">
        <v>-5.2320000000000002</v>
      </c>
      <c r="I196" s="249"/>
      <c r="J196" s="245"/>
      <c r="K196" s="245"/>
      <c r="L196" s="250"/>
      <c r="M196" s="251"/>
      <c r="N196" s="252"/>
      <c r="O196" s="252"/>
      <c r="P196" s="252"/>
      <c r="Q196" s="252"/>
      <c r="R196" s="252"/>
      <c r="S196" s="252"/>
      <c r="T196" s="253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4" t="s">
        <v>198</v>
      </c>
      <c r="AU196" s="254" t="s">
        <v>82</v>
      </c>
      <c r="AV196" s="14" t="s">
        <v>82</v>
      </c>
      <c r="AW196" s="14" t="s">
        <v>35</v>
      </c>
      <c r="AX196" s="14" t="s">
        <v>73</v>
      </c>
      <c r="AY196" s="254" t="s">
        <v>188</v>
      </c>
    </row>
    <row r="197" s="16" customFormat="1">
      <c r="A197" s="16"/>
      <c r="B197" s="282"/>
      <c r="C197" s="283"/>
      <c r="D197" s="235" t="s">
        <v>198</v>
      </c>
      <c r="E197" s="284" t="s">
        <v>19</v>
      </c>
      <c r="F197" s="285" t="s">
        <v>730</v>
      </c>
      <c r="G197" s="283"/>
      <c r="H197" s="286">
        <v>94.832999999999984</v>
      </c>
      <c r="I197" s="287"/>
      <c r="J197" s="283"/>
      <c r="K197" s="283"/>
      <c r="L197" s="288"/>
      <c r="M197" s="289"/>
      <c r="N197" s="290"/>
      <c r="O197" s="290"/>
      <c r="P197" s="290"/>
      <c r="Q197" s="290"/>
      <c r="R197" s="290"/>
      <c r="S197" s="290"/>
      <c r="T197" s="291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T197" s="292" t="s">
        <v>198</v>
      </c>
      <c r="AU197" s="292" t="s">
        <v>82</v>
      </c>
      <c r="AV197" s="16" t="s">
        <v>129</v>
      </c>
      <c r="AW197" s="16" t="s">
        <v>35</v>
      </c>
      <c r="AX197" s="16" t="s">
        <v>73</v>
      </c>
      <c r="AY197" s="292" t="s">
        <v>188</v>
      </c>
    </row>
    <row r="198" s="14" customFormat="1">
      <c r="A198" s="14"/>
      <c r="B198" s="244"/>
      <c r="C198" s="245"/>
      <c r="D198" s="235" t="s">
        <v>198</v>
      </c>
      <c r="E198" s="246" t="s">
        <v>19</v>
      </c>
      <c r="F198" s="247" t="s">
        <v>1563</v>
      </c>
      <c r="G198" s="245"/>
      <c r="H198" s="248">
        <v>0.76600000000000001</v>
      </c>
      <c r="I198" s="249"/>
      <c r="J198" s="245"/>
      <c r="K198" s="245"/>
      <c r="L198" s="250"/>
      <c r="M198" s="251"/>
      <c r="N198" s="252"/>
      <c r="O198" s="252"/>
      <c r="P198" s="252"/>
      <c r="Q198" s="252"/>
      <c r="R198" s="252"/>
      <c r="S198" s="252"/>
      <c r="T198" s="253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4" t="s">
        <v>198</v>
      </c>
      <c r="AU198" s="254" t="s">
        <v>82</v>
      </c>
      <c r="AV198" s="14" t="s">
        <v>82</v>
      </c>
      <c r="AW198" s="14" t="s">
        <v>35</v>
      </c>
      <c r="AX198" s="14" t="s">
        <v>73</v>
      </c>
      <c r="AY198" s="254" t="s">
        <v>188</v>
      </c>
    </row>
    <row r="199" s="14" customFormat="1">
      <c r="A199" s="14"/>
      <c r="B199" s="244"/>
      <c r="C199" s="245"/>
      <c r="D199" s="235" t="s">
        <v>198</v>
      </c>
      <c r="E199" s="246" t="s">
        <v>19</v>
      </c>
      <c r="F199" s="247" t="s">
        <v>2371</v>
      </c>
      <c r="G199" s="245"/>
      <c r="H199" s="248">
        <v>0.97399999999999998</v>
      </c>
      <c r="I199" s="249"/>
      <c r="J199" s="245"/>
      <c r="K199" s="245"/>
      <c r="L199" s="250"/>
      <c r="M199" s="251"/>
      <c r="N199" s="252"/>
      <c r="O199" s="252"/>
      <c r="P199" s="252"/>
      <c r="Q199" s="252"/>
      <c r="R199" s="252"/>
      <c r="S199" s="252"/>
      <c r="T199" s="253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4" t="s">
        <v>198</v>
      </c>
      <c r="AU199" s="254" t="s">
        <v>82</v>
      </c>
      <c r="AV199" s="14" t="s">
        <v>82</v>
      </c>
      <c r="AW199" s="14" t="s">
        <v>35</v>
      </c>
      <c r="AX199" s="14" t="s">
        <v>73</v>
      </c>
      <c r="AY199" s="254" t="s">
        <v>188</v>
      </c>
    </row>
    <row r="200" s="14" customFormat="1">
      <c r="A200" s="14"/>
      <c r="B200" s="244"/>
      <c r="C200" s="245"/>
      <c r="D200" s="235" t="s">
        <v>198</v>
      </c>
      <c r="E200" s="246" t="s">
        <v>19</v>
      </c>
      <c r="F200" s="247" t="s">
        <v>1564</v>
      </c>
      <c r="G200" s="245"/>
      <c r="H200" s="248">
        <v>0.32300000000000001</v>
      </c>
      <c r="I200" s="249"/>
      <c r="J200" s="245"/>
      <c r="K200" s="245"/>
      <c r="L200" s="250"/>
      <c r="M200" s="251"/>
      <c r="N200" s="252"/>
      <c r="O200" s="252"/>
      <c r="P200" s="252"/>
      <c r="Q200" s="252"/>
      <c r="R200" s="252"/>
      <c r="S200" s="252"/>
      <c r="T200" s="25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4" t="s">
        <v>198</v>
      </c>
      <c r="AU200" s="254" t="s">
        <v>82</v>
      </c>
      <c r="AV200" s="14" t="s">
        <v>82</v>
      </c>
      <c r="AW200" s="14" t="s">
        <v>35</v>
      </c>
      <c r="AX200" s="14" t="s">
        <v>73</v>
      </c>
      <c r="AY200" s="254" t="s">
        <v>188</v>
      </c>
    </row>
    <row r="201" s="14" customFormat="1">
      <c r="A201" s="14"/>
      <c r="B201" s="244"/>
      <c r="C201" s="245"/>
      <c r="D201" s="235" t="s">
        <v>198</v>
      </c>
      <c r="E201" s="246" t="s">
        <v>19</v>
      </c>
      <c r="F201" s="247" t="s">
        <v>1564</v>
      </c>
      <c r="G201" s="245"/>
      <c r="H201" s="248">
        <v>0.32300000000000001</v>
      </c>
      <c r="I201" s="249"/>
      <c r="J201" s="245"/>
      <c r="K201" s="245"/>
      <c r="L201" s="250"/>
      <c r="M201" s="251"/>
      <c r="N201" s="252"/>
      <c r="O201" s="252"/>
      <c r="P201" s="252"/>
      <c r="Q201" s="252"/>
      <c r="R201" s="252"/>
      <c r="S201" s="252"/>
      <c r="T201" s="253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4" t="s">
        <v>198</v>
      </c>
      <c r="AU201" s="254" t="s">
        <v>82</v>
      </c>
      <c r="AV201" s="14" t="s">
        <v>82</v>
      </c>
      <c r="AW201" s="14" t="s">
        <v>35</v>
      </c>
      <c r="AX201" s="14" t="s">
        <v>73</v>
      </c>
      <c r="AY201" s="254" t="s">
        <v>188</v>
      </c>
    </row>
    <row r="202" s="16" customFormat="1">
      <c r="A202" s="16"/>
      <c r="B202" s="282"/>
      <c r="C202" s="283"/>
      <c r="D202" s="235" t="s">
        <v>198</v>
      </c>
      <c r="E202" s="284" t="s">
        <v>19</v>
      </c>
      <c r="F202" s="285" t="s">
        <v>730</v>
      </c>
      <c r="G202" s="283"/>
      <c r="H202" s="286">
        <v>2.3860000000000001</v>
      </c>
      <c r="I202" s="287"/>
      <c r="J202" s="283"/>
      <c r="K202" s="283"/>
      <c r="L202" s="288"/>
      <c r="M202" s="289"/>
      <c r="N202" s="290"/>
      <c r="O202" s="290"/>
      <c r="P202" s="290"/>
      <c r="Q202" s="290"/>
      <c r="R202" s="290"/>
      <c r="S202" s="290"/>
      <c r="T202" s="291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T202" s="292" t="s">
        <v>198</v>
      </c>
      <c r="AU202" s="292" t="s">
        <v>82</v>
      </c>
      <c r="AV202" s="16" t="s">
        <v>129</v>
      </c>
      <c r="AW202" s="16" t="s">
        <v>35</v>
      </c>
      <c r="AX202" s="16" t="s">
        <v>73</v>
      </c>
      <c r="AY202" s="292" t="s">
        <v>188</v>
      </c>
    </row>
    <row r="203" s="13" customFormat="1">
      <c r="A203" s="13"/>
      <c r="B203" s="233"/>
      <c r="C203" s="234"/>
      <c r="D203" s="235" t="s">
        <v>198</v>
      </c>
      <c r="E203" s="236" t="s">
        <v>19</v>
      </c>
      <c r="F203" s="237" t="s">
        <v>998</v>
      </c>
      <c r="G203" s="234"/>
      <c r="H203" s="236" t="s">
        <v>19</v>
      </c>
      <c r="I203" s="238"/>
      <c r="J203" s="234"/>
      <c r="K203" s="234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198</v>
      </c>
      <c r="AU203" s="243" t="s">
        <v>82</v>
      </c>
      <c r="AV203" s="13" t="s">
        <v>80</v>
      </c>
      <c r="AW203" s="13" t="s">
        <v>35</v>
      </c>
      <c r="AX203" s="13" t="s">
        <v>73</v>
      </c>
      <c r="AY203" s="243" t="s">
        <v>188</v>
      </c>
    </row>
    <row r="204" s="14" customFormat="1">
      <c r="A204" s="14"/>
      <c r="B204" s="244"/>
      <c r="C204" s="245"/>
      <c r="D204" s="235" t="s">
        <v>198</v>
      </c>
      <c r="E204" s="246" t="s">
        <v>19</v>
      </c>
      <c r="F204" s="247" t="s">
        <v>2372</v>
      </c>
      <c r="G204" s="245"/>
      <c r="H204" s="248">
        <v>1.8</v>
      </c>
      <c r="I204" s="249"/>
      <c r="J204" s="245"/>
      <c r="K204" s="245"/>
      <c r="L204" s="250"/>
      <c r="M204" s="251"/>
      <c r="N204" s="252"/>
      <c r="O204" s="252"/>
      <c r="P204" s="252"/>
      <c r="Q204" s="252"/>
      <c r="R204" s="252"/>
      <c r="S204" s="252"/>
      <c r="T204" s="253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4" t="s">
        <v>198</v>
      </c>
      <c r="AU204" s="254" t="s">
        <v>82</v>
      </c>
      <c r="AV204" s="14" t="s">
        <v>82</v>
      </c>
      <c r="AW204" s="14" t="s">
        <v>35</v>
      </c>
      <c r="AX204" s="14" t="s">
        <v>73</v>
      </c>
      <c r="AY204" s="254" t="s">
        <v>188</v>
      </c>
    </row>
    <row r="205" s="15" customFormat="1">
      <c r="A205" s="15"/>
      <c r="B205" s="255"/>
      <c r="C205" s="256"/>
      <c r="D205" s="235" t="s">
        <v>198</v>
      </c>
      <c r="E205" s="257" t="s">
        <v>19</v>
      </c>
      <c r="F205" s="258" t="s">
        <v>229</v>
      </c>
      <c r="G205" s="256"/>
      <c r="H205" s="259">
        <v>99.018999999999977</v>
      </c>
      <c r="I205" s="260"/>
      <c r="J205" s="256"/>
      <c r="K205" s="256"/>
      <c r="L205" s="261"/>
      <c r="M205" s="262"/>
      <c r="N205" s="263"/>
      <c r="O205" s="263"/>
      <c r="P205" s="263"/>
      <c r="Q205" s="263"/>
      <c r="R205" s="263"/>
      <c r="S205" s="263"/>
      <c r="T205" s="264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65" t="s">
        <v>198</v>
      </c>
      <c r="AU205" s="265" t="s">
        <v>82</v>
      </c>
      <c r="AV205" s="15" t="s">
        <v>135</v>
      </c>
      <c r="AW205" s="15" t="s">
        <v>35</v>
      </c>
      <c r="AX205" s="15" t="s">
        <v>80</v>
      </c>
      <c r="AY205" s="265" t="s">
        <v>188</v>
      </c>
    </row>
    <row r="206" s="2" customFormat="1" ht="21.75" customHeight="1">
      <c r="A206" s="40"/>
      <c r="B206" s="41"/>
      <c r="C206" s="215" t="s">
        <v>312</v>
      </c>
      <c r="D206" s="215" t="s">
        <v>190</v>
      </c>
      <c r="E206" s="216" t="s">
        <v>802</v>
      </c>
      <c r="F206" s="217" t="s">
        <v>803</v>
      </c>
      <c r="G206" s="218" t="s">
        <v>243</v>
      </c>
      <c r="H206" s="219">
        <v>398.14800000000002</v>
      </c>
      <c r="I206" s="220"/>
      <c r="J206" s="221">
        <f>ROUND(I206*H206,2)</f>
        <v>0</v>
      </c>
      <c r="K206" s="217" t="s">
        <v>194</v>
      </c>
      <c r="L206" s="46"/>
      <c r="M206" s="222" t="s">
        <v>19</v>
      </c>
      <c r="N206" s="223" t="s">
        <v>44</v>
      </c>
      <c r="O206" s="86"/>
      <c r="P206" s="224">
        <f>O206*H206</f>
        <v>0</v>
      </c>
      <c r="Q206" s="224">
        <v>0.0053299999999999997</v>
      </c>
      <c r="R206" s="224">
        <f>Q206*H206</f>
        <v>2.1221288399999998</v>
      </c>
      <c r="S206" s="224">
        <v>0</v>
      </c>
      <c r="T206" s="225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6" t="s">
        <v>135</v>
      </c>
      <c r="AT206" s="226" t="s">
        <v>190</v>
      </c>
      <c r="AU206" s="226" t="s">
        <v>82</v>
      </c>
      <c r="AY206" s="19" t="s">
        <v>188</v>
      </c>
      <c r="BE206" s="227">
        <f>IF(N206="základní",J206,0)</f>
        <v>0</v>
      </c>
      <c r="BF206" s="227">
        <f>IF(N206="snížená",J206,0)</f>
        <v>0</v>
      </c>
      <c r="BG206" s="227">
        <f>IF(N206="zákl. přenesená",J206,0)</f>
        <v>0</v>
      </c>
      <c r="BH206" s="227">
        <f>IF(N206="sníž. přenesená",J206,0)</f>
        <v>0</v>
      </c>
      <c r="BI206" s="227">
        <f>IF(N206="nulová",J206,0)</f>
        <v>0</v>
      </c>
      <c r="BJ206" s="19" t="s">
        <v>80</v>
      </c>
      <c r="BK206" s="227">
        <f>ROUND(I206*H206,2)</f>
        <v>0</v>
      </c>
      <c r="BL206" s="19" t="s">
        <v>135</v>
      </c>
      <c r="BM206" s="226" t="s">
        <v>2373</v>
      </c>
    </row>
    <row r="207" s="2" customFormat="1">
      <c r="A207" s="40"/>
      <c r="B207" s="41"/>
      <c r="C207" s="42"/>
      <c r="D207" s="228" t="s">
        <v>196</v>
      </c>
      <c r="E207" s="42"/>
      <c r="F207" s="229" t="s">
        <v>805</v>
      </c>
      <c r="G207" s="42"/>
      <c r="H207" s="42"/>
      <c r="I207" s="230"/>
      <c r="J207" s="42"/>
      <c r="K207" s="42"/>
      <c r="L207" s="46"/>
      <c r="M207" s="231"/>
      <c r="N207" s="232"/>
      <c r="O207" s="86"/>
      <c r="P207" s="86"/>
      <c r="Q207" s="86"/>
      <c r="R207" s="86"/>
      <c r="S207" s="86"/>
      <c r="T207" s="87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196</v>
      </c>
      <c r="AU207" s="19" t="s">
        <v>82</v>
      </c>
    </row>
    <row r="208" s="13" customFormat="1">
      <c r="A208" s="13"/>
      <c r="B208" s="233"/>
      <c r="C208" s="234"/>
      <c r="D208" s="235" t="s">
        <v>198</v>
      </c>
      <c r="E208" s="236" t="s">
        <v>19</v>
      </c>
      <c r="F208" s="237" t="s">
        <v>2345</v>
      </c>
      <c r="G208" s="234"/>
      <c r="H208" s="236" t="s">
        <v>19</v>
      </c>
      <c r="I208" s="238"/>
      <c r="J208" s="234"/>
      <c r="K208" s="234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198</v>
      </c>
      <c r="AU208" s="243" t="s">
        <v>82</v>
      </c>
      <c r="AV208" s="13" t="s">
        <v>80</v>
      </c>
      <c r="AW208" s="13" t="s">
        <v>35</v>
      </c>
      <c r="AX208" s="13" t="s">
        <v>73</v>
      </c>
      <c r="AY208" s="243" t="s">
        <v>188</v>
      </c>
    </row>
    <row r="209" s="14" customFormat="1">
      <c r="A209" s="14"/>
      <c r="B209" s="244"/>
      <c r="C209" s="245"/>
      <c r="D209" s="235" t="s">
        <v>198</v>
      </c>
      <c r="E209" s="246" t="s">
        <v>19</v>
      </c>
      <c r="F209" s="247" t="s">
        <v>1566</v>
      </c>
      <c r="G209" s="245"/>
      <c r="H209" s="248">
        <v>258.56</v>
      </c>
      <c r="I209" s="249"/>
      <c r="J209" s="245"/>
      <c r="K209" s="245"/>
      <c r="L209" s="250"/>
      <c r="M209" s="251"/>
      <c r="N209" s="252"/>
      <c r="O209" s="252"/>
      <c r="P209" s="252"/>
      <c r="Q209" s="252"/>
      <c r="R209" s="252"/>
      <c r="S209" s="252"/>
      <c r="T209" s="253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4" t="s">
        <v>198</v>
      </c>
      <c r="AU209" s="254" t="s">
        <v>82</v>
      </c>
      <c r="AV209" s="14" t="s">
        <v>82</v>
      </c>
      <c r="AW209" s="14" t="s">
        <v>35</v>
      </c>
      <c r="AX209" s="14" t="s">
        <v>73</v>
      </c>
      <c r="AY209" s="254" t="s">
        <v>188</v>
      </c>
    </row>
    <row r="210" s="14" customFormat="1">
      <c r="A210" s="14"/>
      <c r="B210" s="244"/>
      <c r="C210" s="245"/>
      <c r="D210" s="235" t="s">
        <v>198</v>
      </c>
      <c r="E210" s="246" t="s">
        <v>19</v>
      </c>
      <c r="F210" s="247" t="s">
        <v>809</v>
      </c>
      <c r="G210" s="245"/>
      <c r="H210" s="248">
        <v>-23.760000000000002</v>
      </c>
      <c r="I210" s="249"/>
      <c r="J210" s="245"/>
      <c r="K210" s="245"/>
      <c r="L210" s="250"/>
      <c r="M210" s="251"/>
      <c r="N210" s="252"/>
      <c r="O210" s="252"/>
      <c r="P210" s="252"/>
      <c r="Q210" s="252"/>
      <c r="R210" s="252"/>
      <c r="S210" s="252"/>
      <c r="T210" s="253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4" t="s">
        <v>198</v>
      </c>
      <c r="AU210" s="254" t="s">
        <v>82</v>
      </c>
      <c r="AV210" s="14" t="s">
        <v>82</v>
      </c>
      <c r="AW210" s="14" t="s">
        <v>35</v>
      </c>
      <c r="AX210" s="14" t="s">
        <v>73</v>
      </c>
      <c r="AY210" s="254" t="s">
        <v>188</v>
      </c>
    </row>
    <row r="211" s="14" customFormat="1">
      <c r="A211" s="14"/>
      <c r="B211" s="244"/>
      <c r="C211" s="245"/>
      <c r="D211" s="235" t="s">
        <v>198</v>
      </c>
      <c r="E211" s="246" t="s">
        <v>19</v>
      </c>
      <c r="F211" s="247" t="s">
        <v>1094</v>
      </c>
      <c r="G211" s="245"/>
      <c r="H211" s="248">
        <v>0.79500000000000004</v>
      </c>
      <c r="I211" s="249"/>
      <c r="J211" s="245"/>
      <c r="K211" s="245"/>
      <c r="L211" s="250"/>
      <c r="M211" s="251"/>
      <c r="N211" s="252"/>
      <c r="O211" s="252"/>
      <c r="P211" s="252"/>
      <c r="Q211" s="252"/>
      <c r="R211" s="252"/>
      <c r="S211" s="252"/>
      <c r="T211" s="253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4" t="s">
        <v>198</v>
      </c>
      <c r="AU211" s="254" t="s">
        <v>82</v>
      </c>
      <c r="AV211" s="14" t="s">
        <v>82</v>
      </c>
      <c r="AW211" s="14" t="s">
        <v>35</v>
      </c>
      <c r="AX211" s="14" t="s">
        <v>73</v>
      </c>
      <c r="AY211" s="254" t="s">
        <v>188</v>
      </c>
    </row>
    <row r="212" s="14" customFormat="1">
      <c r="A212" s="14"/>
      <c r="B212" s="244"/>
      <c r="C212" s="245"/>
      <c r="D212" s="235" t="s">
        <v>198</v>
      </c>
      <c r="E212" s="246" t="s">
        <v>19</v>
      </c>
      <c r="F212" s="247" t="s">
        <v>811</v>
      </c>
      <c r="G212" s="245"/>
      <c r="H212" s="248">
        <v>0.89500000000000002</v>
      </c>
      <c r="I212" s="249"/>
      <c r="J212" s="245"/>
      <c r="K212" s="245"/>
      <c r="L212" s="250"/>
      <c r="M212" s="251"/>
      <c r="N212" s="252"/>
      <c r="O212" s="252"/>
      <c r="P212" s="252"/>
      <c r="Q212" s="252"/>
      <c r="R212" s="252"/>
      <c r="S212" s="252"/>
      <c r="T212" s="253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4" t="s">
        <v>198</v>
      </c>
      <c r="AU212" s="254" t="s">
        <v>82</v>
      </c>
      <c r="AV212" s="14" t="s">
        <v>82</v>
      </c>
      <c r="AW212" s="14" t="s">
        <v>35</v>
      </c>
      <c r="AX212" s="14" t="s">
        <v>73</v>
      </c>
      <c r="AY212" s="254" t="s">
        <v>188</v>
      </c>
    </row>
    <row r="213" s="14" customFormat="1">
      <c r="A213" s="14"/>
      <c r="B213" s="244"/>
      <c r="C213" s="245"/>
      <c r="D213" s="235" t="s">
        <v>198</v>
      </c>
      <c r="E213" s="246" t="s">
        <v>19</v>
      </c>
      <c r="F213" s="247" t="s">
        <v>812</v>
      </c>
      <c r="G213" s="245"/>
      <c r="H213" s="248">
        <v>-1.6739999999999999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198</v>
      </c>
      <c r="AU213" s="254" t="s">
        <v>82</v>
      </c>
      <c r="AV213" s="14" t="s">
        <v>82</v>
      </c>
      <c r="AW213" s="14" t="s">
        <v>35</v>
      </c>
      <c r="AX213" s="14" t="s">
        <v>73</v>
      </c>
      <c r="AY213" s="254" t="s">
        <v>188</v>
      </c>
    </row>
    <row r="214" s="14" customFormat="1">
      <c r="A214" s="14"/>
      <c r="B214" s="244"/>
      <c r="C214" s="245"/>
      <c r="D214" s="235" t="s">
        <v>198</v>
      </c>
      <c r="E214" s="246" t="s">
        <v>19</v>
      </c>
      <c r="F214" s="247" t="s">
        <v>1567</v>
      </c>
      <c r="G214" s="245"/>
      <c r="H214" s="248">
        <v>27.178000000000001</v>
      </c>
      <c r="I214" s="249"/>
      <c r="J214" s="245"/>
      <c r="K214" s="245"/>
      <c r="L214" s="250"/>
      <c r="M214" s="251"/>
      <c r="N214" s="252"/>
      <c r="O214" s="252"/>
      <c r="P214" s="252"/>
      <c r="Q214" s="252"/>
      <c r="R214" s="252"/>
      <c r="S214" s="252"/>
      <c r="T214" s="253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4" t="s">
        <v>198</v>
      </c>
      <c r="AU214" s="254" t="s">
        <v>82</v>
      </c>
      <c r="AV214" s="14" t="s">
        <v>82</v>
      </c>
      <c r="AW214" s="14" t="s">
        <v>35</v>
      </c>
      <c r="AX214" s="14" t="s">
        <v>73</v>
      </c>
      <c r="AY214" s="254" t="s">
        <v>188</v>
      </c>
    </row>
    <row r="215" s="14" customFormat="1">
      <c r="A215" s="14"/>
      <c r="B215" s="244"/>
      <c r="C215" s="245"/>
      <c r="D215" s="235" t="s">
        <v>198</v>
      </c>
      <c r="E215" s="246" t="s">
        <v>19</v>
      </c>
      <c r="F215" s="247" t="s">
        <v>1093</v>
      </c>
      <c r="G215" s="245"/>
      <c r="H215" s="248">
        <v>3.9500000000000002</v>
      </c>
      <c r="I215" s="249"/>
      <c r="J215" s="245"/>
      <c r="K215" s="245"/>
      <c r="L215" s="250"/>
      <c r="M215" s="251"/>
      <c r="N215" s="252"/>
      <c r="O215" s="252"/>
      <c r="P215" s="252"/>
      <c r="Q215" s="252"/>
      <c r="R215" s="252"/>
      <c r="S215" s="252"/>
      <c r="T215" s="253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4" t="s">
        <v>198</v>
      </c>
      <c r="AU215" s="254" t="s">
        <v>82</v>
      </c>
      <c r="AV215" s="14" t="s">
        <v>82</v>
      </c>
      <c r="AW215" s="14" t="s">
        <v>35</v>
      </c>
      <c r="AX215" s="14" t="s">
        <v>73</v>
      </c>
      <c r="AY215" s="254" t="s">
        <v>188</v>
      </c>
    </row>
    <row r="216" s="14" customFormat="1">
      <c r="A216" s="14"/>
      <c r="B216" s="244"/>
      <c r="C216" s="245"/>
      <c r="D216" s="235" t="s">
        <v>198</v>
      </c>
      <c r="E216" s="246" t="s">
        <v>19</v>
      </c>
      <c r="F216" s="247" t="s">
        <v>1568</v>
      </c>
      <c r="G216" s="245"/>
      <c r="H216" s="248">
        <v>2.3250000000000002</v>
      </c>
      <c r="I216" s="249"/>
      <c r="J216" s="245"/>
      <c r="K216" s="245"/>
      <c r="L216" s="250"/>
      <c r="M216" s="251"/>
      <c r="N216" s="252"/>
      <c r="O216" s="252"/>
      <c r="P216" s="252"/>
      <c r="Q216" s="252"/>
      <c r="R216" s="252"/>
      <c r="S216" s="252"/>
      <c r="T216" s="253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4" t="s">
        <v>198</v>
      </c>
      <c r="AU216" s="254" t="s">
        <v>82</v>
      </c>
      <c r="AV216" s="14" t="s">
        <v>82</v>
      </c>
      <c r="AW216" s="14" t="s">
        <v>35</v>
      </c>
      <c r="AX216" s="14" t="s">
        <v>73</v>
      </c>
      <c r="AY216" s="254" t="s">
        <v>188</v>
      </c>
    </row>
    <row r="217" s="14" customFormat="1">
      <c r="A217" s="14"/>
      <c r="B217" s="244"/>
      <c r="C217" s="245"/>
      <c r="D217" s="235" t="s">
        <v>198</v>
      </c>
      <c r="E217" s="246" t="s">
        <v>19</v>
      </c>
      <c r="F217" s="247" t="s">
        <v>2374</v>
      </c>
      <c r="G217" s="245"/>
      <c r="H217" s="248">
        <v>20.864999999999998</v>
      </c>
      <c r="I217" s="249"/>
      <c r="J217" s="245"/>
      <c r="K217" s="245"/>
      <c r="L217" s="250"/>
      <c r="M217" s="251"/>
      <c r="N217" s="252"/>
      <c r="O217" s="252"/>
      <c r="P217" s="252"/>
      <c r="Q217" s="252"/>
      <c r="R217" s="252"/>
      <c r="S217" s="252"/>
      <c r="T217" s="253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4" t="s">
        <v>198</v>
      </c>
      <c r="AU217" s="254" t="s">
        <v>82</v>
      </c>
      <c r="AV217" s="14" t="s">
        <v>82</v>
      </c>
      <c r="AW217" s="14" t="s">
        <v>35</v>
      </c>
      <c r="AX217" s="14" t="s">
        <v>73</v>
      </c>
      <c r="AY217" s="254" t="s">
        <v>188</v>
      </c>
    </row>
    <row r="218" s="14" customFormat="1">
      <c r="A218" s="14"/>
      <c r="B218" s="244"/>
      <c r="C218" s="245"/>
      <c r="D218" s="235" t="s">
        <v>198</v>
      </c>
      <c r="E218" s="246" t="s">
        <v>19</v>
      </c>
      <c r="F218" s="247" t="s">
        <v>1570</v>
      </c>
      <c r="G218" s="245"/>
      <c r="H218" s="248">
        <v>43.700000000000003</v>
      </c>
      <c r="I218" s="249"/>
      <c r="J218" s="245"/>
      <c r="K218" s="245"/>
      <c r="L218" s="250"/>
      <c r="M218" s="251"/>
      <c r="N218" s="252"/>
      <c r="O218" s="252"/>
      <c r="P218" s="252"/>
      <c r="Q218" s="252"/>
      <c r="R218" s="252"/>
      <c r="S218" s="252"/>
      <c r="T218" s="25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4" t="s">
        <v>198</v>
      </c>
      <c r="AU218" s="254" t="s">
        <v>82</v>
      </c>
      <c r="AV218" s="14" t="s">
        <v>82</v>
      </c>
      <c r="AW218" s="14" t="s">
        <v>35</v>
      </c>
      <c r="AX218" s="14" t="s">
        <v>73</v>
      </c>
      <c r="AY218" s="254" t="s">
        <v>188</v>
      </c>
    </row>
    <row r="219" s="14" customFormat="1">
      <c r="A219" s="14"/>
      <c r="B219" s="244"/>
      <c r="C219" s="245"/>
      <c r="D219" s="235" t="s">
        <v>198</v>
      </c>
      <c r="E219" s="246" t="s">
        <v>19</v>
      </c>
      <c r="F219" s="247" t="s">
        <v>1569</v>
      </c>
      <c r="G219" s="245"/>
      <c r="H219" s="248">
        <v>44.850000000000001</v>
      </c>
      <c r="I219" s="249"/>
      <c r="J219" s="245"/>
      <c r="K219" s="245"/>
      <c r="L219" s="250"/>
      <c r="M219" s="251"/>
      <c r="N219" s="252"/>
      <c r="O219" s="252"/>
      <c r="P219" s="252"/>
      <c r="Q219" s="252"/>
      <c r="R219" s="252"/>
      <c r="S219" s="252"/>
      <c r="T219" s="253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4" t="s">
        <v>198</v>
      </c>
      <c r="AU219" s="254" t="s">
        <v>82</v>
      </c>
      <c r="AV219" s="14" t="s">
        <v>82</v>
      </c>
      <c r="AW219" s="14" t="s">
        <v>35</v>
      </c>
      <c r="AX219" s="14" t="s">
        <v>73</v>
      </c>
      <c r="AY219" s="254" t="s">
        <v>188</v>
      </c>
    </row>
    <row r="220" s="14" customFormat="1">
      <c r="A220" s="14"/>
      <c r="B220" s="244"/>
      <c r="C220" s="245"/>
      <c r="D220" s="235" t="s">
        <v>198</v>
      </c>
      <c r="E220" s="246" t="s">
        <v>19</v>
      </c>
      <c r="F220" s="247" t="s">
        <v>2375</v>
      </c>
      <c r="G220" s="245"/>
      <c r="H220" s="248">
        <v>11.412000000000001</v>
      </c>
      <c r="I220" s="249"/>
      <c r="J220" s="245"/>
      <c r="K220" s="245"/>
      <c r="L220" s="250"/>
      <c r="M220" s="251"/>
      <c r="N220" s="252"/>
      <c r="O220" s="252"/>
      <c r="P220" s="252"/>
      <c r="Q220" s="252"/>
      <c r="R220" s="252"/>
      <c r="S220" s="252"/>
      <c r="T220" s="25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4" t="s">
        <v>198</v>
      </c>
      <c r="AU220" s="254" t="s">
        <v>82</v>
      </c>
      <c r="AV220" s="14" t="s">
        <v>82</v>
      </c>
      <c r="AW220" s="14" t="s">
        <v>35</v>
      </c>
      <c r="AX220" s="14" t="s">
        <v>73</v>
      </c>
      <c r="AY220" s="254" t="s">
        <v>188</v>
      </c>
    </row>
    <row r="221" s="14" customFormat="1">
      <c r="A221" s="14"/>
      <c r="B221" s="244"/>
      <c r="C221" s="245"/>
      <c r="D221" s="235" t="s">
        <v>198</v>
      </c>
      <c r="E221" s="246" t="s">
        <v>19</v>
      </c>
      <c r="F221" s="247" t="s">
        <v>2376</v>
      </c>
      <c r="G221" s="245"/>
      <c r="H221" s="248">
        <v>9.0519999999999996</v>
      </c>
      <c r="I221" s="249"/>
      <c r="J221" s="245"/>
      <c r="K221" s="245"/>
      <c r="L221" s="250"/>
      <c r="M221" s="251"/>
      <c r="N221" s="252"/>
      <c r="O221" s="252"/>
      <c r="P221" s="252"/>
      <c r="Q221" s="252"/>
      <c r="R221" s="252"/>
      <c r="S221" s="252"/>
      <c r="T221" s="253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4" t="s">
        <v>198</v>
      </c>
      <c r="AU221" s="254" t="s">
        <v>82</v>
      </c>
      <c r="AV221" s="14" t="s">
        <v>82</v>
      </c>
      <c r="AW221" s="14" t="s">
        <v>35</v>
      </c>
      <c r="AX221" s="14" t="s">
        <v>73</v>
      </c>
      <c r="AY221" s="254" t="s">
        <v>188</v>
      </c>
    </row>
    <row r="222" s="15" customFormat="1">
      <c r="A222" s="15"/>
      <c r="B222" s="255"/>
      <c r="C222" s="256"/>
      <c r="D222" s="235" t="s">
        <v>198</v>
      </c>
      <c r="E222" s="257" t="s">
        <v>19</v>
      </c>
      <c r="F222" s="258" t="s">
        <v>229</v>
      </c>
      <c r="G222" s="256"/>
      <c r="H222" s="259">
        <v>398.14800000000002</v>
      </c>
      <c r="I222" s="260"/>
      <c r="J222" s="256"/>
      <c r="K222" s="256"/>
      <c r="L222" s="261"/>
      <c r="M222" s="262"/>
      <c r="N222" s="263"/>
      <c r="O222" s="263"/>
      <c r="P222" s="263"/>
      <c r="Q222" s="263"/>
      <c r="R222" s="263"/>
      <c r="S222" s="263"/>
      <c r="T222" s="264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65" t="s">
        <v>198</v>
      </c>
      <c r="AU222" s="265" t="s">
        <v>82</v>
      </c>
      <c r="AV222" s="15" t="s">
        <v>135</v>
      </c>
      <c r="AW222" s="15" t="s">
        <v>35</v>
      </c>
      <c r="AX222" s="15" t="s">
        <v>80</v>
      </c>
      <c r="AY222" s="265" t="s">
        <v>188</v>
      </c>
    </row>
    <row r="223" s="2" customFormat="1" ht="24.15" customHeight="1">
      <c r="A223" s="40"/>
      <c r="B223" s="41"/>
      <c r="C223" s="215" t="s">
        <v>321</v>
      </c>
      <c r="D223" s="215" t="s">
        <v>190</v>
      </c>
      <c r="E223" s="216" t="s">
        <v>819</v>
      </c>
      <c r="F223" s="217" t="s">
        <v>820</v>
      </c>
      <c r="G223" s="218" t="s">
        <v>243</v>
      </c>
      <c r="H223" s="219">
        <v>398.14800000000002</v>
      </c>
      <c r="I223" s="220"/>
      <c r="J223" s="221">
        <f>ROUND(I223*H223,2)</f>
        <v>0</v>
      </c>
      <c r="K223" s="217" t="s">
        <v>194</v>
      </c>
      <c r="L223" s="46"/>
      <c r="M223" s="222" t="s">
        <v>19</v>
      </c>
      <c r="N223" s="223" t="s">
        <v>44</v>
      </c>
      <c r="O223" s="86"/>
      <c r="P223" s="224">
        <f>O223*H223</f>
        <v>0</v>
      </c>
      <c r="Q223" s="224">
        <v>0</v>
      </c>
      <c r="R223" s="224">
        <f>Q223*H223</f>
        <v>0</v>
      </c>
      <c r="S223" s="224">
        <v>0</v>
      </c>
      <c r="T223" s="225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6" t="s">
        <v>135</v>
      </c>
      <c r="AT223" s="226" t="s">
        <v>190</v>
      </c>
      <c r="AU223" s="226" t="s">
        <v>82</v>
      </c>
      <c r="AY223" s="19" t="s">
        <v>188</v>
      </c>
      <c r="BE223" s="227">
        <f>IF(N223="základní",J223,0)</f>
        <v>0</v>
      </c>
      <c r="BF223" s="227">
        <f>IF(N223="snížená",J223,0)</f>
        <v>0</v>
      </c>
      <c r="BG223" s="227">
        <f>IF(N223="zákl. přenesená",J223,0)</f>
        <v>0</v>
      </c>
      <c r="BH223" s="227">
        <f>IF(N223="sníž. přenesená",J223,0)</f>
        <v>0</v>
      </c>
      <c r="BI223" s="227">
        <f>IF(N223="nulová",J223,0)</f>
        <v>0</v>
      </c>
      <c r="BJ223" s="19" t="s">
        <v>80</v>
      </c>
      <c r="BK223" s="227">
        <f>ROUND(I223*H223,2)</f>
        <v>0</v>
      </c>
      <c r="BL223" s="19" t="s">
        <v>135</v>
      </c>
      <c r="BM223" s="226" t="s">
        <v>2377</v>
      </c>
    </row>
    <row r="224" s="2" customFormat="1">
      <c r="A224" s="40"/>
      <c r="B224" s="41"/>
      <c r="C224" s="42"/>
      <c r="D224" s="228" t="s">
        <v>196</v>
      </c>
      <c r="E224" s="42"/>
      <c r="F224" s="229" t="s">
        <v>822</v>
      </c>
      <c r="G224" s="42"/>
      <c r="H224" s="42"/>
      <c r="I224" s="230"/>
      <c r="J224" s="42"/>
      <c r="K224" s="42"/>
      <c r="L224" s="46"/>
      <c r="M224" s="231"/>
      <c r="N224" s="232"/>
      <c r="O224" s="86"/>
      <c r="P224" s="86"/>
      <c r="Q224" s="86"/>
      <c r="R224" s="86"/>
      <c r="S224" s="86"/>
      <c r="T224" s="87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196</v>
      </c>
      <c r="AU224" s="19" t="s">
        <v>82</v>
      </c>
    </row>
    <row r="225" s="13" customFormat="1">
      <c r="A225" s="13"/>
      <c r="B225" s="233"/>
      <c r="C225" s="234"/>
      <c r="D225" s="235" t="s">
        <v>198</v>
      </c>
      <c r="E225" s="236" t="s">
        <v>19</v>
      </c>
      <c r="F225" s="237" t="s">
        <v>2345</v>
      </c>
      <c r="G225" s="234"/>
      <c r="H225" s="236" t="s">
        <v>19</v>
      </c>
      <c r="I225" s="238"/>
      <c r="J225" s="234"/>
      <c r="K225" s="234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198</v>
      </c>
      <c r="AU225" s="243" t="s">
        <v>82</v>
      </c>
      <c r="AV225" s="13" t="s">
        <v>80</v>
      </c>
      <c r="AW225" s="13" t="s">
        <v>35</v>
      </c>
      <c r="AX225" s="13" t="s">
        <v>73</v>
      </c>
      <c r="AY225" s="243" t="s">
        <v>188</v>
      </c>
    </row>
    <row r="226" s="14" customFormat="1">
      <c r="A226" s="14"/>
      <c r="B226" s="244"/>
      <c r="C226" s="245"/>
      <c r="D226" s="235" t="s">
        <v>198</v>
      </c>
      <c r="E226" s="246" t="s">
        <v>19</v>
      </c>
      <c r="F226" s="247" t="s">
        <v>1566</v>
      </c>
      <c r="G226" s="245"/>
      <c r="H226" s="248">
        <v>258.56</v>
      </c>
      <c r="I226" s="249"/>
      <c r="J226" s="245"/>
      <c r="K226" s="245"/>
      <c r="L226" s="250"/>
      <c r="M226" s="251"/>
      <c r="N226" s="252"/>
      <c r="O226" s="252"/>
      <c r="P226" s="252"/>
      <c r="Q226" s="252"/>
      <c r="R226" s="252"/>
      <c r="S226" s="252"/>
      <c r="T226" s="25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4" t="s">
        <v>198</v>
      </c>
      <c r="AU226" s="254" t="s">
        <v>82</v>
      </c>
      <c r="AV226" s="14" t="s">
        <v>82</v>
      </c>
      <c r="AW226" s="14" t="s">
        <v>35</v>
      </c>
      <c r="AX226" s="14" t="s">
        <v>73</v>
      </c>
      <c r="AY226" s="254" t="s">
        <v>188</v>
      </c>
    </row>
    <row r="227" s="14" customFormat="1">
      <c r="A227" s="14"/>
      <c r="B227" s="244"/>
      <c r="C227" s="245"/>
      <c r="D227" s="235" t="s">
        <v>198</v>
      </c>
      <c r="E227" s="246" t="s">
        <v>19</v>
      </c>
      <c r="F227" s="247" t="s">
        <v>809</v>
      </c>
      <c r="G227" s="245"/>
      <c r="H227" s="248">
        <v>-23.760000000000002</v>
      </c>
      <c r="I227" s="249"/>
      <c r="J227" s="245"/>
      <c r="K227" s="245"/>
      <c r="L227" s="250"/>
      <c r="M227" s="251"/>
      <c r="N227" s="252"/>
      <c r="O227" s="252"/>
      <c r="P227" s="252"/>
      <c r="Q227" s="252"/>
      <c r="R227" s="252"/>
      <c r="S227" s="252"/>
      <c r="T227" s="25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4" t="s">
        <v>198</v>
      </c>
      <c r="AU227" s="254" t="s">
        <v>82</v>
      </c>
      <c r="AV227" s="14" t="s">
        <v>82</v>
      </c>
      <c r="AW227" s="14" t="s">
        <v>35</v>
      </c>
      <c r="AX227" s="14" t="s">
        <v>73</v>
      </c>
      <c r="AY227" s="254" t="s">
        <v>188</v>
      </c>
    </row>
    <row r="228" s="14" customFormat="1">
      <c r="A228" s="14"/>
      <c r="B228" s="244"/>
      <c r="C228" s="245"/>
      <c r="D228" s="235" t="s">
        <v>198</v>
      </c>
      <c r="E228" s="246" t="s">
        <v>19</v>
      </c>
      <c r="F228" s="247" t="s">
        <v>1094</v>
      </c>
      <c r="G228" s="245"/>
      <c r="H228" s="248">
        <v>0.79500000000000004</v>
      </c>
      <c r="I228" s="249"/>
      <c r="J228" s="245"/>
      <c r="K228" s="245"/>
      <c r="L228" s="250"/>
      <c r="M228" s="251"/>
      <c r="N228" s="252"/>
      <c r="O228" s="252"/>
      <c r="P228" s="252"/>
      <c r="Q228" s="252"/>
      <c r="R228" s="252"/>
      <c r="S228" s="252"/>
      <c r="T228" s="253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4" t="s">
        <v>198</v>
      </c>
      <c r="AU228" s="254" t="s">
        <v>82</v>
      </c>
      <c r="AV228" s="14" t="s">
        <v>82</v>
      </c>
      <c r="AW228" s="14" t="s">
        <v>35</v>
      </c>
      <c r="AX228" s="14" t="s">
        <v>73</v>
      </c>
      <c r="AY228" s="254" t="s">
        <v>188</v>
      </c>
    </row>
    <row r="229" s="14" customFormat="1">
      <c r="A229" s="14"/>
      <c r="B229" s="244"/>
      <c r="C229" s="245"/>
      <c r="D229" s="235" t="s">
        <v>198</v>
      </c>
      <c r="E229" s="246" t="s">
        <v>19</v>
      </c>
      <c r="F229" s="247" t="s">
        <v>811</v>
      </c>
      <c r="G229" s="245"/>
      <c r="H229" s="248">
        <v>0.89500000000000002</v>
      </c>
      <c r="I229" s="249"/>
      <c r="J229" s="245"/>
      <c r="K229" s="245"/>
      <c r="L229" s="250"/>
      <c r="M229" s="251"/>
      <c r="N229" s="252"/>
      <c r="O229" s="252"/>
      <c r="P229" s="252"/>
      <c r="Q229" s="252"/>
      <c r="R229" s="252"/>
      <c r="S229" s="252"/>
      <c r="T229" s="253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4" t="s">
        <v>198</v>
      </c>
      <c r="AU229" s="254" t="s">
        <v>82</v>
      </c>
      <c r="AV229" s="14" t="s">
        <v>82</v>
      </c>
      <c r="AW229" s="14" t="s">
        <v>35</v>
      </c>
      <c r="AX229" s="14" t="s">
        <v>73</v>
      </c>
      <c r="AY229" s="254" t="s">
        <v>188</v>
      </c>
    </row>
    <row r="230" s="14" customFormat="1">
      <c r="A230" s="14"/>
      <c r="B230" s="244"/>
      <c r="C230" s="245"/>
      <c r="D230" s="235" t="s">
        <v>198</v>
      </c>
      <c r="E230" s="246" t="s">
        <v>19</v>
      </c>
      <c r="F230" s="247" t="s">
        <v>812</v>
      </c>
      <c r="G230" s="245"/>
      <c r="H230" s="248">
        <v>-1.6739999999999999</v>
      </c>
      <c r="I230" s="249"/>
      <c r="J230" s="245"/>
      <c r="K230" s="245"/>
      <c r="L230" s="250"/>
      <c r="M230" s="251"/>
      <c r="N230" s="252"/>
      <c r="O230" s="252"/>
      <c r="P230" s="252"/>
      <c r="Q230" s="252"/>
      <c r="R230" s="252"/>
      <c r="S230" s="252"/>
      <c r="T230" s="253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4" t="s">
        <v>198</v>
      </c>
      <c r="AU230" s="254" t="s">
        <v>82</v>
      </c>
      <c r="AV230" s="14" t="s">
        <v>82</v>
      </c>
      <c r="AW230" s="14" t="s">
        <v>35</v>
      </c>
      <c r="AX230" s="14" t="s">
        <v>73</v>
      </c>
      <c r="AY230" s="254" t="s">
        <v>188</v>
      </c>
    </row>
    <row r="231" s="14" customFormat="1">
      <c r="A231" s="14"/>
      <c r="B231" s="244"/>
      <c r="C231" s="245"/>
      <c r="D231" s="235" t="s">
        <v>198</v>
      </c>
      <c r="E231" s="246" t="s">
        <v>19</v>
      </c>
      <c r="F231" s="247" t="s">
        <v>1567</v>
      </c>
      <c r="G231" s="245"/>
      <c r="H231" s="248">
        <v>27.178000000000001</v>
      </c>
      <c r="I231" s="249"/>
      <c r="J231" s="245"/>
      <c r="K231" s="245"/>
      <c r="L231" s="250"/>
      <c r="M231" s="251"/>
      <c r="N231" s="252"/>
      <c r="O231" s="252"/>
      <c r="P231" s="252"/>
      <c r="Q231" s="252"/>
      <c r="R231" s="252"/>
      <c r="S231" s="252"/>
      <c r="T231" s="253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4" t="s">
        <v>198</v>
      </c>
      <c r="AU231" s="254" t="s">
        <v>82</v>
      </c>
      <c r="AV231" s="14" t="s">
        <v>82</v>
      </c>
      <c r="AW231" s="14" t="s">
        <v>35</v>
      </c>
      <c r="AX231" s="14" t="s">
        <v>73</v>
      </c>
      <c r="AY231" s="254" t="s">
        <v>188</v>
      </c>
    </row>
    <row r="232" s="14" customFormat="1">
      <c r="A232" s="14"/>
      <c r="B232" s="244"/>
      <c r="C232" s="245"/>
      <c r="D232" s="235" t="s">
        <v>198</v>
      </c>
      <c r="E232" s="246" t="s">
        <v>19</v>
      </c>
      <c r="F232" s="247" t="s">
        <v>1093</v>
      </c>
      <c r="G232" s="245"/>
      <c r="H232" s="248">
        <v>3.9500000000000002</v>
      </c>
      <c r="I232" s="249"/>
      <c r="J232" s="245"/>
      <c r="K232" s="245"/>
      <c r="L232" s="250"/>
      <c r="M232" s="251"/>
      <c r="N232" s="252"/>
      <c r="O232" s="252"/>
      <c r="P232" s="252"/>
      <c r="Q232" s="252"/>
      <c r="R232" s="252"/>
      <c r="S232" s="252"/>
      <c r="T232" s="253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4" t="s">
        <v>198</v>
      </c>
      <c r="AU232" s="254" t="s">
        <v>82</v>
      </c>
      <c r="AV232" s="14" t="s">
        <v>82</v>
      </c>
      <c r="AW232" s="14" t="s">
        <v>35</v>
      </c>
      <c r="AX232" s="14" t="s">
        <v>73</v>
      </c>
      <c r="AY232" s="254" t="s">
        <v>188</v>
      </c>
    </row>
    <row r="233" s="14" customFormat="1">
      <c r="A233" s="14"/>
      <c r="B233" s="244"/>
      <c r="C233" s="245"/>
      <c r="D233" s="235" t="s">
        <v>198</v>
      </c>
      <c r="E233" s="246" t="s">
        <v>19</v>
      </c>
      <c r="F233" s="247" t="s">
        <v>1568</v>
      </c>
      <c r="G233" s="245"/>
      <c r="H233" s="248">
        <v>2.3250000000000002</v>
      </c>
      <c r="I233" s="249"/>
      <c r="J233" s="245"/>
      <c r="K233" s="245"/>
      <c r="L233" s="250"/>
      <c r="M233" s="251"/>
      <c r="N233" s="252"/>
      <c r="O233" s="252"/>
      <c r="P233" s="252"/>
      <c r="Q233" s="252"/>
      <c r="R233" s="252"/>
      <c r="S233" s="252"/>
      <c r="T233" s="253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4" t="s">
        <v>198</v>
      </c>
      <c r="AU233" s="254" t="s">
        <v>82</v>
      </c>
      <c r="AV233" s="14" t="s">
        <v>82</v>
      </c>
      <c r="AW233" s="14" t="s">
        <v>35</v>
      </c>
      <c r="AX233" s="14" t="s">
        <v>73</v>
      </c>
      <c r="AY233" s="254" t="s">
        <v>188</v>
      </c>
    </row>
    <row r="234" s="14" customFormat="1">
      <c r="A234" s="14"/>
      <c r="B234" s="244"/>
      <c r="C234" s="245"/>
      <c r="D234" s="235" t="s">
        <v>198</v>
      </c>
      <c r="E234" s="246" t="s">
        <v>19</v>
      </c>
      <c r="F234" s="247" t="s">
        <v>2374</v>
      </c>
      <c r="G234" s="245"/>
      <c r="H234" s="248">
        <v>20.864999999999998</v>
      </c>
      <c r="I234" s="249"/>
      <c r="J234" s="245"/>
      <c r="K234" s="245"/>
      <c r="L234" s="250"/>
      <c r="M234" s="251"/>
      <c r="N234" s="252"/>
      <c r="O234" s="252"/>
      <c r="P234" s="252"/>
      <c r="Q234" s="252"/>
      <c r="R234" s="252"/>
      <c r="S234" s="252"/>
      <c r="T234" s="25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4" t="s">
        <v>198</v>
      </c>
      <c r="AU234" s="254" t="s">
        <v>82</v>
      </c>
      <c r="AV234" s="14" t="s">
        <v>82</v>
      </c>
      <c r="AW234" s="14" t="s">
        <v>35</v>
      </c>
      <c r="AX234" s="14" t="s">
        <v>73</v>
      </c>
      <c r="AY234" s="254" t="s">
        <v>188</v>
      </c>
    </row>
    <row r="235" s="14" customFormat="1">
      <c r="A235" s="14"/>
      <c r="B235" s="244"/>
      <c r="C235" s="245"/>
      <c r="D235" s="235" t="s">
        <v>198</v>
      </c>
      <c r="E235" s="246" t="s">
        <v>19</v>
      </c>
      <c r="F235" s="247" t="s">
        <v>1570</v>
      </c>
      <c r="G235" s="245"/>
      <c r="H235" s="248">
        <v>43.700000000000003</v>
      </c>
      <c r="I235" s="249"/>
      <c r="J235" s="245"/>
      <c r="K235" s="245"/>
      <c r="L235" s="250"/>
      <c r="M235" s="251"/>
      <c r="N235" s="252"/>
      <c r="O235" s="252"/>
      <c r="P235" s="252"/>
      <c r="Q235" s="252"/>
      <c r="R235" s="252"/>
      <c r="S235" s="252"/>
      <c r="T235" s="253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4" t="s">
        <v>198</v>
      </c>
      <c r="AU235" s="254" t="s">
        <v>82</v>
      </c>
      <c r="AV235" s="14" t="s">
        <v>82</v>
      </c>
      <c r="AW235" s="14" t="s">
        <v>35</v>
      </c>
      <c r="AX235" s="14" t="s">
        <v>73</v>
      </c>
      <c r="AY235" s="254" t="s">
        <v>188</v>
      </c>
    </row>
    <row r="236" s="14" customFormat="1">
      <c r="A236" s="14"/>
      <c r="B236" s="244"/>
      <c r="C236" s="245"/>
      <c r="D236" s="235" t="s">
        <v>198</v>
      </c>
      <c r="E236" s="246" t="s">
        <v>19</v>
      </c>
      <c r="F236" s="247" t="s">
        <v>1569</v>
      </c>
      <c r="G236" s="245"/>
      <c r="H236" s="248">
        <v>44.850000000000001</v>
      </c>
      <c r="I236" s="249"/>
      <c r="J236" s="245"/>
      <c r="K236" s="245"/>
      <c r="L236" s="250"/>
      <c r="M236" s="251"/>
      <c r="N236" s="252"/>
      <c r="O236" s="252"/>
      <c r="P236" s="252"/>
      <c r="Q236" s="252"/>
      <c r="R236" s="252"/>
      <c r="S236" s="252"/>
      <c r="T236" s="25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4" t="s">
        <v>198</v>
      </c>
      <c r="AU236" s="254" t="s">
        <v>82</v>
      </c>
      <c r="AV236" s="14" t="s">
        <v>82</v>
      </c>
      <c r="AW236" s="14" t="s">
        <v>35</v>
      </c>
      <c r="AX236" s="14" t="s">
        <v>73</v>
      </c>
      <c r="AY236" s="254" t="s">
        <v>188</v>
      </c>
    </row>
    <row r="237" s="14" customFormat="1">
      <c r="A237" s="14"/>
      <c r="B237" s="244"/>
      <c r="C237" s="245"/>
      <c r="D237" s="235" t="s">
        <v>198</v>
      </c>
      <c r="E237" s="246" t="s">
        <v>19</v>
      </c>
      <c r="F237" s="247" t="s">
        <v>2375</v>
      </c>
      <c r="G237" s="245"/>
      <c r="H237" s="248">
        <v>11.412000000000001</v>
      </c>
      <c r="I237" s="249"/>
      <c r="J237" s="245"/>
      <c r="K237" s="245"/>
      <c r="L237" s="250"/>
      <c r="M237" s="251"/>
      <c r="N237" s="252"/>
      <c r="O237" s="252"/>
      <c r="P237" s="252"/>
      <c r="Q237" s="252"/>
      <c r="R237" s="252"/>
      <c r="S237" s="252"/>
      <c r="T237" s="253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4" t="s">
        <v>198</v>
      </c>
      <c r="AU237" s="254" t="s">
        <v>82</v>
      </c>
      <c r="AV237" s="14" t="s">
        <v>82</v>
      </c>
      <c r="AW237" s="14" t="s">
        <v>35</v>
      </c>
      <c r="AX237" s="14" t="s">
        <v>73</v>
      </c>
      <c r="AY237" s="254" t="s">
        <v>188</v>
      </c>
    </row>
    <row r="238" s="14" customFormat="1">
      <c r="A238" s="14"/>
      <c r="B238" s="244"/>
      <c r="C238" s="245"/>
      <c r="D238" s="235" t="s">
        <v>198</v>
      </c>
      <c r="E238" s="246" t="s">
        <v>19</v>
      </c>
      <c r="F238" s="247" t="s">
        <v>2376</v>
      </c>
      <c r="G238" s="245"/>
      <c r="H238" s="248">
        <v>9.0519999999999996</v>
      </c>
      <c r="I238" s="249"/>
      <c r="J238" s="245"/>
      <c r="K238" s="245"/>
      <c r="L238" s="250"/>
      <c r="M238" s="251"/>
      <c r="N238" s="252"/>
      <c r="O238" s="252"/>
      <c r="P238" s="252"/>
      <c r="Q238" s="252"/>
      <c r="R238" s="252"/>
      <c r="S238" s="252"/>
      <c r="T238" s="25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4" t="s">
        <v>198</v>
      </c>
      <c r="AU238" s="254" t="s">
        <v>82</v>
      </c>
      <c r="AV238" s="14" t="s">
        <v>82</v>
      </c>
      <c r="AW238" s="14" t="s">
        <v>35</v>
      </c>
      <c r="AX238" s="14" t="s">
        <v>73</v>
      </c>
      <c r="AY238" s="254" t="s">
        <v>188</v>
      </c>
    </row>
    <row r="239" s="15" customFormat="1">
      <c r="A239" s="15"/>
      <c r="B239" s="255"/>
      <c r="C239" s="256"/>
      <c r="D239" s="235" t="s">
        <v>198</v>
      </c>
      <c r="E239" s="257" t="s">
        <v>19</v>
      </c>
      <c r="F239" s="258" t="s">
        <v>229</v>
      </c>
      <c r="G239" s="256"/>
      <c r="H239" s="259">
        <v>398.14800000000002</v>
      </c>
      <c r="I239" s="260"/>
      <c r="J239" s="256"/>
      <c r="K239" s="256"/>
      <c r="L239" s="261"/>
      <c r="M239" s="262"/>
      <c r="N239" s="263"/>
      <c r="O239" s="263"/>
      <c r="P239" s="263"/>
      <c r="Q239" s="263"/>
      <c r="R239" s="263"/>
      <c r="S239" s="263"/>
      <c r="T239" s="264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65" t="s">
        <v>198</v>
      </c>
      <c r="AU239" s="265" t="s">
        <v>82</v>
      </c>
      <c r="AV239" s="15" t="s">
        <v>135</v>
      </c>
      <c r="AW239" s="15" t="s">
        <v>35</v>
      </c>
      <c r="AX239" s="15" t="s">
        <v>80</v>
      </c>
      <c r="AY239" s="265" t="s">
        <v>188</v>
      </c>
    </row>
    <row r="240" s="2" customFormat="1" ht="24.15" customHeight="1">
      <c r="A240" s="40"/>
      <c r="B240" s="41"/>
      <c r="C240" s="215" t="s">
        <v>8</v>
      </c>
      <c r="D240" s="215" t="s">
        <v>190</v>
      </c>
      <c r="E240" s="216" t="s">
        <v>823</v>
      </c>
      <c r="F240" s="217" t="s">
        <v>824</v>
      </c>
      <c r="G240" s="218" t="s">
        <v>243</v>
      </c>
      <c r="H240" s="219">
        <v>397.42899999999997</v>
      </c>
      <c r="I240" s="220"/>
      <c r="J240" s="221">
        <f>ROUND(I240*H240,2)</f>
        <v>0</v>
      </c>
      <c r="K240" s="217" t="s">
        <v>194</v>
      </c>
      <c r="L240" s="46"/>
      <c r="M240" s="222" t="s">
        <v>19</v>
      </c>
      <c r="N240" s="223" t="s">
        <v>44</v>
      </c>
      <c r="O240" s="86"/>
      <c r="P240" s="224">
        <f>O240*H240</f>
        <v>0</v>
      </c>
      <c r="Q240" s="224">
        <v>0.00088000000000000003</v>
      </c>
      <c r="R240" s="224">
        <f>Q240*H240</f>
        <v>0.34973751999999997</v>
      </c>
      <c r="S240" s="224">
        <v>0</v>
      </c>
      <c r="T240" s="225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6" t="s">
        <v>135</v>
      </c>
      <c r="AT240" s="226" t="s">
        <v>190</v>
      </c>
      <c r="AU240" s="226" t="s">
        <v>82</v>
      </c>
      <c r="AY240" s="19" t="s">
        <v>188</v>
      </c>
      <c r="BE240" s="227">
        <f>IF(N240="základní",J240,0)</f>
        <v>0</v>
      </c>
      <c r="BF240" s="227">
        <f>IF(N240="snížená",J240,0)</f>
        <v>0</v>
      </c>
      <c r="BG240" s="227">
        <f>IF(N240="zákl. přenesená",J240,0)</f>
        <v>0</v>
      </c>
      <c r="BH240" s="227">
        <f>IF(N240="sníž. přenesená",J240,0)</f>
        <v>0</v>
      </c>
      <c r="BI240" s="227">
        <f>IF(N240="nulová",J240,0)</f>
        <v>0</v>
      </c>
      <c r="BJ240" s="19" t="s">
        <v>80</v>
      </c>
      <c r="BK240" s="227">
        <f>ROUND(I240*H240,2)</f>
        <v>0</v>
      </c>
      <c r="BL240" s="19" t="s">
        <v>135</v>
      </c>
      <c r="BM240" s="226" t="s">
        <v>2378</v>
      </c>
    </row>
    <row r="241" s="2" customFormat="1">
      <c r="A241" s="40"/>
      <c r="B241" s="41"/>
      <c r="C241" s="42"/>
      <c r="D241" s="228" t="s">
        <v>196</v>
      </c>
      <c r="E241" s="42"/>
      <c r="F241" s="229" t="s">
        <v>826</v>
      </c>
      <c r="G241" s="42"/>
      <c r="H241" s="42"/>
      <c r="I241" s="230"/>
      <c r="J241" s="42"/>
      <c r="K241" s="42"/>
      <c r="L241" s="46"/>
      <c r="M241" s="231"/>
      <c r="N241" s="232"/>
      <c r="O241" s="86"/>
      <c r="P241" s="86"/>
      <c r="Q241" s="86"/>
      <c r="R241" s="86"/>
      <c r="S241" s="86"/>
      <c r="T241" s="87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196</v>
      </c>
      <c r="AU241" s="19" t="s">
        <v>82</v>
      </c>
    </row>
    <row r="242" s="13" customFormat="1">
      <c r="A242" s="13"/>
      <c r="B242" s="233"/>
      <c r="C242" s="234"/>
      <c r="D242" s="235" t="s">
        <v>198</v>
      </c>
      <c r="E242" s="236" t="s">
        <v>19</v>
      </c>
      <c r="F242" s="237" t="s">
        <v>2345</v>
      </c>
      <c r="G242" s="234"/>
      <c r="H242" s="236" t="s">
        <v>19</v>
      </c>
      <c r="I242" s="238"/>
      <c r="J242" s="234"/>
      <c r="K242" s="234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198</v>
      </c>
      <c r="AU242" s="243" t="s">
        <v>82</v>
      </c>
      <c r="AV242" s="13" t="s">
        <v>80</v>
      </c>
      <c r="AW242" s="13" t="s">
        <v>35</v>
      </c>
      <c r="AX242" s="13" t="s">
        <v>73</v>
      </c>
      <c r="AY242" s="243" t="s">
        <v>188</v>
      </c>
    </row>
    <row r="243" s="14" customFormat="1">
      <c r="A243" s="14"/>
      <c r="B243" s="244"/>
      <c r="C243" s="245"/>
      <c r="D243" s="235" t="s">
        <v>198</v>
      </c>
      <c r="E243" s="246" t="s">
        <v>19</v>
      </c>
      <c r="F243" s="247" t="s">
        <v>1566</v>
      </c>
      <c r="G243" s="245"/>
      <c r="H243" s="248">
        <v>258.56</v>
      </c>
      <c r="I243" s="249"/>
      <c r="J243" s="245"/>
      <c r="K243" s="245"/>
      <c r="L243" s="250"/>
      <c r="M243" s="251"/>
      <c r="N243" s="252"/>
      <c r="O243" s="252"/>
      <c r="P243" s="252"/>
      <c r="Q243" s="252"/>
      <c r="R243" s="252"/>
      <c r="S243" s="252"/>
      <c r="T243" s="253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4" t="s">
        <v>198</v>
      </c>
      <c r="AU243" s="254" t="s">
        <v>82</v>
      </c>
      <c r="AV243" s="14" t="s">
        <v>82</v>
      </c>
      <c r="AW243" s="14" t="s">
        <v>35</v>
      </c>
      <c r="AX243" s="14" t="s">
        <v>73</v>
      </c>
      <c r="AY243" s="254" t="s">
        <v>188</v>
      </c>
    </row>
    <row r="244" s="14" customFormat="1">
      <c r="A244" s="14"/>
      <c r="B244" s="244"/>
      <c r="C244" s="245"/>
      <c r="D244" s="235" t="s">
        <v>198</v>
      </c>
      <c r="E244" s="246" t="s">
        <v>19</v>
      </c>
      <c r="F244" s="247" t="s">
        <v>1574</v>
      </c>
      <c r="G244" s="245"/>
      <c r="H244" s="248">
        <v>-18.5</v>
      </c>
      <c r="I244" s="249"/>
      <c r="J244" s="245"/>
      <c r="K244" s="245"/>
      <c r="L244" s="250"/>
      <c r="M244" s="251"/>
      <c r="N244" s="252"/>
      <c r="O244" s="252"/>
      <c r="P244" s="252"/>
      <c r="Q244" s="252"/>
      <c r="R244" s="252"/>
      <c r="S244" s="252"/>
      <c r="T244" s="253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4" t="s">
        <v>198</v>
      </c>
      <c r="AU244" s="254" t="s">
        <v>82</v>
      </c>
      <c r="AV244" s="14" t="s">
        <v>82</v>
      </c>
      <c r="AW244" s="14" t="s">
        <v>35</v>
      </c>
      <c r="AX244" s="14" t="s">
        <v>73</v>
      </c>
      <c r="AY244" s="254" t="s">
        <v>188</v>
      </c>
    </row>
    <row r="245" s="14" customFormat="1">
      <c r="A245" s="14"/>
      <c r="B245" s="244"/>
      <c r="C245" s="245"/>
      <c r="D245" s="235" t="s">
        <v>198</v>
      </c>
      <c r="E245" s="246" t="s">
        <v>19</v>
      </c>
      <c r="F245" s="247" t="s">
        <v>1575</v>
      </c>
      <c r="G245" s="245"/>
      <c r="H245" s="248">
        <v>13.023</v>
      </c>
      <c r="I245" s="249"/>
      <c r="J245" s="245"/>
      <c r="K245" s="245"/>
      <c r="L245" s="250"/>
      <c r="M245" s="251"/>
      <c r="N245" s="252"/>
      <c r="O245" s="252"/>
      <c r="P245" s="252"/>
      <c r="Q245" s="252"/>
      <c r="R245" s="252"/>
      <c r="S245" s="252"/>
      <c r="T245" s="253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4" t="s">
        <v>198</v>
      </c>
      <c r="AU245" s="254" t="s">
        <v>82</v>
      </c>
      <c r="AV245" s="14" t="s">
        <v>82</v>
      </c>
      <c r="AW245" s="14" t="s">
        <v>35</v>
      </c>
      <c r="AX245" s="14" t="s">
        <v>73</v>
      </c>
      <c r="AY245" s="254" t="s">
        <v>188</v>
      </c>
    </row>
    <row r="246" s="14" customFormat="1">
      <c r="A246" s="14"/>
      <c r="B246" s="244"/>
      <c r="C246" s="245"/>
      <c r="D246" s="235" t="s">
        <v>198</v>
      </c>
      <c r="E246" s="246" t="s">
        <v>19</v>
      </c>
      <c r="F246" s="247" t="s">
        <v>1569</v>
      </c>
      <c r="G246" s="245"/>
      <c r="H246" s="248">
        <v>44.850000000000001</v>
      </c>
      <c r="I246" s="249"/>
      <c r="J246" s="245"/>
      <c r="K246" s="245"/>
      <c r="L246" s="250"/>
      <c r="M246" s="251"/>
      <c r="N246" s="252"/>
      <c r="O246" s="252"/>
      <c r="P246" s="252"/>
      <c r="Q246" s="252"/>
      <c r="R246" s="252"/>
      <c r="S246" s="252"/>
      <c r="T246" s="253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4" t="s">
        <v>198</v>
      </c>
      <c r="AU246" s="254" t="s">
        <v>82</v>
      </c>
      <c r="AV246" s="14" t="s">
        <v>82</v>
      </c>
      <c r="AW246" s="14" t="s">
        <v>35</v>
      </c>
      <c r="AX246" s="14" t="s">
        <v>73</v>
      </c>
      <c r="AY246" s="254" t="s">
        <v>188</v>
      </c>
    </row>
    <row r="247" s="14" customFormat="1">
      <c r="A247" s="14"/>
      <c r="B247" s="244"/>
      <c r="C247" s="245"/>
      <c r="D247" s="235" t="s">
        <v>198</v>
      </c>
      <c r="E247" s="246" t="s">
        <v>19</v>
      </c>
      <c r="F247" s="247" t="s">
        <v>1570</v>
      </c>
      <c r="G247" s="245"/>
      <c r="H247" s="248">
        <v>43.700000000000003</v>
      </c>
      <c r="I247" s="249"/>
      <c r="J247" s="245"/>
      <c r="K247" s="245"/>
      <c r="L247" s="250"/>
      <c r="M247" s="251"/>
      <c r="N247" s="252"/>
      <c r="O247" s="252"/>
      <c r="P247" s="252"/>
      <c r="Q247" s="252"/>
      <c r="R247" s="252"/>
      <c r="S247" s="252"/>
      <c r="T247" s="253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4" t="s">
        <v>198</v>
      </c>
      <c r="AU247" s="254" t="s">
        <v>82</v>
      </c>
      <c r="AV247" s="14" t="s">
        <v>82</v>
      </c>
      <c r="AW247" s="14" t="s">
        <v>35</v>
      </c>
      <c r="AX247" s="14" t="s">
        <v>73</v>
      </c>
      <c r="AY247" s="254" t="s">
        <v>188</v>
      </c>
    </row>
    <row r="248" s="14" customFormat="1">
      <c r="A248" s="14"/>
      <c r="B248" s="244"/>
      <c r="C248" s="245"/>
      <c r="D248" s="235" t="s">
        <v>198</v>
      </c>
      <c r="E248" s="246" t="s">
        <v>19</v>
      </c>
      <c r="F248" s="247" t="s">
        <v>1569</v>
      </c>
      <c r="G248" s="245"/>
      <c r="H248" s="248">
        <v>44.850000000000001</v>
      </c>
      <c r="I248" s="249"/>
      <c r="J248" s="245"/>
      <c r="K248" s="245"/>
      <c r="L248" s="250"/>
      <c r="M248" s="251"/>
      <c r="N248" s="252"/>
      <c r="O248" s="252"/>
      <c r="P248" s="252"/>
      <c r="Q248" s="252"/>
      <c r="R248" s="252"/>
      <c r="S248" s="252"/>
      <c r="T248" s="253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4" t="s">
        <v>198</v>
      </c>
      <c r="AU248" s="254" t="s">
        <v>82</v>
      </c>
      <c r="AV248" s="14" t="s">
        <v>82</v>
      </c>
      <c r="AW248" s="14" t="s">
        <v>35</v>
      </c>
      <c r="AX248" s="14" t="s">
        <v>73</v>
      </c>
      <c r="AY248" s="254" t="s">
        <v>188</v>
      </c>
    </row>
    <row r="249" s="14" customFormat="1">
      <c r="A249" s="14"/>
      <c r="B249" s="244"/>
      <c r="C249" s="245"/>
      <c r="D249" s="235" t="s">
        <v>198</v>
      </c>
      <c r="E249" s="246" t="s">
        <v>19</v>
      </c>
      <c r="F249" s="247" t="s">
        <v>2379</v>
      </c>
      <c r="G249" s="245"/>
      <c r="H249" s="248">
        <v>6.1040000000000001</v>
      </c>
      <c r="I249" s="249"/>
      <c r="J249" s="245"/>
      <c r="K249" s="245"/>
      <c r="L249" s="250"/>
      <c r="M249" s="251"/>
      <c r="N249" s="252"/>
      <c r="O249" s="252"/>
      <c r="P249" s="252"/>
      <c r="Q249" s="252"/>
      <c r="R249" s="252"/>
      <c r="S249" s="252"/>
      <c r="T249" s="253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4" t="s">
        <v>198</v>
      </c>
      <c r="AU249" s="254" t="s">
        <v>82</v>
      </c>
      <c r="AV249" s="14" t="s">
        <v>82</v>
      </c>
      <c r="AW249" s="14" t="s">
        <v>35</v>
      </c>
      <c r="AX249" s="14" t="s">
        <v>73</v>
      </c>
      <c r="AY249" s="254" t="s">
        <v>188</v>
      </c>
    </row>
    <row r="250" s="14" customFormat="1">
      <c r="A250" s="14"/>
      <c r="B250" s="244"/>
      <c r="C250" s="245"/>
      <c r="D250" s="235" t="s">
        <v>198</v>
      </c>
      <c r="E250" s="246" t="s">
        <v>19</v>
      </c>
      <c r="F250" s="247" t="s">
        <v>2380</v>
      </c>
      <c r="G250" s="245"/>
      <c r="H250" s="248">
        <v>4.8419999999999996</v>
      </c>
      <c r="I250" s="249"/>
      <c r="J250" s="245"/>
      <c r="K250" s="245"/>
      <c r="L250" s="250"/>
      <c r="M250" s="251"/>
      <c r="N250" s="252"/>
      <c r="O250" s="252"/>
      <c r="P250" s="252"/>
      <c r="Q250" s="252"/>
      <c r="R250" s="252"/>
      <c r="S250" s="252"/>
      <c r="T250" s="253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4" t="s">
        <v>198</v>
      </c>
      <c r="AU250" s="254" t="s">
        <v>82</v>
      </c>
      <c r="AV250" s="14" t="s">
        <v>82</v>
      </c>
      <c r="AW250" s="14" t="s">
        <v>35</v>
      </c>
      <c r="AX250" s="14" t="s">
        <v>73</v>
      </c>
      <c r="AY250" s="254" t="s">
        <v>188</v>
      </c>
    </row>
    <row r="251" s="15" customFormat="1">
      <c r="A251" s="15"/>
      <c r="B251" s="255"/>
      <c r="C251" s="256"/>
      <c r="D251" s="235" t="s">
        <v>198</v>
      </c>
      <c r="E251" s="257" t="s">
        <v>19</v>
      </c>
      <c r="F251" s="258" t="s">
        <v>229</v>
      </c>
      <c r="G251" s="256"/>
      <c r="H251" s="259">
        <v>397.42899999999997</v>
      </c>
      <c r="I251" s="260"/>
      <c r="J251" s="256"/>
      <c r="K251" s="256"/>
      <c r="L251" s="261"/>
      <c r="M251" s="262"/>
      <c r="N251" s="263"/>
      <c r="O251" s="263"/>
      <c r="P251" s="263"/>
      <c r="Q251" s="263"/>
      <c r="R251" s="263"/>
      <c r="S251" s="263"/>
      <c r="T251" s="264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5" t="s">
        <v>198</v>
      </c>
      <c r="AU251" s="265" t="s">
        <v>82</v>
      </c>
      <c r="AV251" s="15" t="s">
        <v>135</v>
      </c>
      <c r="AW251" s="15" t="s">
        <v>35</v>
      </c>
      <c r="AX251" s="15" t="s">
        <v>80</v>
      </c>
      <c r="AY251" s="265" t="s">
        <v>188</v>
      </c>
    </row>
    <row r="252" s="2" customFormat="1" ht="24.15" customHeight="1">
      <c r="A252" s="40"/>
      <c r="B252" s="41"/>
      <c r="C252" s="215" t="s">
        <v>342</v>
      </c>
      <c r="D252" s="215" t="s">
        <v>190</v>
      </c>
      <c r="E252" s="216" t="s">
        <v>830</v>
      </c>
      <c r="F252" s="217" t="s">
        <v>831</v>
      </c>
      <c r="G252" s="218" t="s">
        <v>243</v>
      </c>
      <c r="H252" s="219">
        <v>397.42899999999997</v>
      </c>
      <c r="I252" s="220"/>
      <c r="J252" s="221">
        <f>ROUND(I252*H252,2)</f>
        <v>0</v>
      </c>
      <c r="K252" s="217" t="s">
        <v>194</v>
      </c>
      <c r="L252" s="46"/>
      <c r="M252" s="222" t="s">
        <v>19</v>
      </c>
      <c r="N252" s="223" t="s">
        <v>44</v>
      </c>
      <c r="O252" s="86"/>
      <c r="P252" s="224">
        <f>O252*H252</f>
        <v>0</v>
      </c>
      <c r="Q252" s="224">
        <v>0</v>
      </c>
      <c r="R252" s="224">
        <f>Q252*H252</f>
        <v>0</v>
      </c>
      <c r="S252" s="224">
        <v>0</v>
      </c>
      <c r="T252" s="225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26" t="s">
        <v>135</v>
      </c>
      <c r="AT252" s="226" t="s">
        <v>190</v>
      </c>
      <c r="AU252" s="226" t="s">
        <v>82</v>
      </c>
      <c r="AY252" s="19" t="s">
        <v>188</v>
      </c>
      <c r="BE252" s="227">
        <f>IF(N252="základní",J252,0)</f>
        <v>0</v>
      </c>
      <c r="BF252" s="227">
        <f>IF(N252="snížená",J252,0)</f>
        <v>0</v>
      </c>
      <c r="BG252" s="227">
        <f>IF(N252="zákl. přenesená",J252,0)</f>
        <v>0</v>
      </c>
      <c r="BH252" s="227">
        <f>IF(N252="sníž. přenesená",J252,0)</f>
        <v>0</v>
      </c>
      <c r="BI252" s="227">
        <f>IF(N252="nulová",J252,0)</f>
        <v>0</v>
      </c>
      <c r="BJ252" s="19" t="s">
        <v>80</v>
      </c>
      <c r="BK252" s="227">
        <f>ROUND(I252*H252,2)</f>
        <v>0</v>
      </c>
      <c r="BL252" s="19" t="s">
        <v>135</v>
      </c>
      <c r="BM252" s="226" t="s">
        <v>2381</v>
      </c>
    </row>
    <row r="253" s="2" customFormat="1">
      <c r="A253" s="40"/>
      <c r="B253" s="41"/>
      <c r="C253" s="42"/>
      <c r="D253" s="228" t="s">
        <v>196</v>
      </c>
      <c r="E253" s="42"/>
      <c r="F253" s="229" t="s">
        <v>833</v>
      </c>
      <c r="G253" s="42"/>
      <c r="H253" s="42"/>
      <c r="I253" s="230"/>
      <c r="J253" s="42"/>
      <c r="K253" s="42"/>
      <c r="L253" s="46"/>
      <c r="M253" s="231"/>
      <c r="N253" s="232"/>
      <c r="O253" s="86"/>
      <c r="P253" s="86"/>
      <c r="Q253" s="86"/>
      <c r="R253" s="86"/>
      <c r="S253" s="86"/>
      <c r="T253" s="87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196</v>
      </c>
      <c r="AU253" s="19" t="s">
        <v>82</v>
      </c>
    </row>
    <row r="254" s="13" customFormat="1">
      <c r="A254" s="13"/>
      <c r="B254" s="233"/>
      <c r="C254" s="234"/>
      <c r="D254" s="235" t="s">
        <v>198</v>
      </c>
      <c r="E254" s="236" t="s">
        <v>19</v>
      </c>
      <c r="F254" s="237" t="s">
        <v>2345</v>
      </c>
      <c r="G254" s="234"/>
      <c r="H254" s="236" t="s">
        <v>19</v>
      </c>
      <c r="I254" s="238"/>
      <c r="J254" s="234"/>
      <c r="K254" s="234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198</v>
      </c>
      <c r="AU254" s="243" t="s">
        <v>82</v>
      </c>
      <c r="AV254" s="13" t="s">
        <v>80</v>
      </c>
      <c r="AW254" s="13" t="s">
        <v>35</v>
      </c>
      <c r="AX254" s="13" t="s">
        <v>73</v>
      </c>
      <c r="AY254" s="243" t="s">
        <v>188</v>
      </c>
    </row>
    <row r="255" s="14" customFormat="1">
      <c r="A255" s="14"/>
      <c r="B255" s="244"/>
      <c r="C255" s="245"/>
      <c r="D255" s="235" t="s">
        <v>198</v>
      </c>
      <c r="E255" s="246" t="s">
        <v>19</v>
      </c>
      <c r="F255" s="247" t="s">
        <v>1566</v>
      </c>
      <c r="G255" s="245"/>
      <c r="H255" s="248">
        <v>258.56</v>
      </c>
      <c r="I255" s="249"/>
      <c r="J255" s="245"/>
      <c r="K255" s="245"/>
      <c r="L255" s="250"/>
      <c r="M255" s="251"/>
      <c r="N255" s="252"/>
      <c r="O255" s="252"/>
      <c r="P255" s="252"/>
      <c r="Q255" s="252"/>
      <c r="R255" s="252"/>
      <c r="S255" s="252"/>
      <c r="T255" s="253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4" t="s">
        <v>198</v>
      </c>
      <c r="AU255" s="254" t="s">
        <v>82</v>
      </c>
      <c r="AV255" s="14" t="s">
        <v>82</v>
      </c>
      <c r="AW255" s="14" t="s">
        <v>35</v>
      </c>
      <c r="AX255" s="14" t="s">
        <v>73</v>
      </c>
      <c r="AY255" s="254" t="s">
        <v>188</v>
      </c>
    </row>
    <row r="256" s="14" customFormat="1">
      <c r="A256" s="14"/>
      <c r="B256" s="244"/>
      <c r="C256" s="245"/>
      <c r="D256" s="235" t="s">
        <v>198</v>
      </c>
      <c r="E256" s="246" t="s">
        <v>19</v>
      </c>
      <c r="F256" s="247" t="s">
        <v>1574</v>
      </c>
      <c r="G256" s="245"/>
      <c r="H256" s="248">
        <v>-18.5</v>
      </c>
      <c r="I256" s="249"/>
      <c r="J256" s="245"/>
      <c r="K256" s="245"/>
      <c r="L256" s="250"/>
      <c r="M256" s="251"/>
      <c r="N256" s="252"/>
      <c r="O256" s="252"/>
      <c r="P256" s="252"/>
      <c r="Q256" s="252"/>
      <c r="R256" s="252"/>
      <c r="S256" s="252"/>
      <c r="T256" s="253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4" t="s">
        <v>198</v>
      </c>
      <c r="AU256" s="254" t="s">
        <v>82</v>
      </c>
      <c r="AV256" s="14" t="s">
        <v>82</v>
      </c>
      <c r="AW256" s="14" t="s">
        <v>35</v>
      </c>
      <c r="AX256" s="14" t="s">
        <v>73</v>
      </c>
      <c r="AY256" s="254" t="s">
        <v>188</v>
      </c>
    </row>
    <row r="257" s="14" customFormat="1">
      <c r="A257" s="14"/>
      <c r="B257" s="244"/>
      <c r="C257" s="245"/>
      <c r="D257" s="235" t="s">
        <v>198</v>
      </c>
      <c r="E257" s="246" t="s">
        <v>19</v>
      </c>
      <c r="F257" s="247" t="s">
        <v>1575</v>
      </c>
      <c r="G257" s="245"/>
      <c r="H257" s="248">
        <v>13.023</v>
      </c>
      <c r="I257" s="249"/>
      <c r="J257" s="245"/>
      <c r="K257" s="245"/>
      <c r="L257" s="250"/>
      <c r="M257" s="251"/>
      <c r="N257" s="252"/>
      <c r="O257" s="252"/>
      <c r="P257" s="252"/>
      <c r="Q257" s="252"/>
      <c r="R257" s="252"/>
      <c r="S257" s="252"/>
      <c r="T257" s="253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4" t="s">
        <v>198</v>
      </c>
      <c r="AU257" s="254" t="s">
        <v>82</v>
      </c>
      <c r="AV257" s="14" t="s">
        <v>82</v>
      </c>
      <c r="AW257" s="14" t="s">
        <v>35</v>
      </c>
      <c r="AX257" s="14" t="s">
        <v>73</v>
      </c>
      <c r="AY257" s="254" t="s">
        <v>188</v>
      </c>
    </row>
    <row r="258" s="14" customFormat="1">
      <c r="A258" s="14"/>
      <c r="B258" s="244"/>
      <c r="C258" s="245"/>
      <c r="D258" s="235" t="s">
        <v>198</v>
      </c>
      <c r="E258" s="246" t="s">
        <v>19</v>
      </c>
      <c r="F258" s="247" t="s">
        <v>1569</v>
      </c>
      <c r="G258" s="245"/>
      <c r="H258" s="248">
        <v>44.850000000000001</v>
      </c>
      <c r="I258" s="249"/>
      <c r="J258" s="245"/>
      <c r="K258" s="245"/>
      <c r="L258" s="250"/>
      <c r="M258" s="251"/>
      <c r="N258" s="252"/>
      <c r="O258" s="252"/>
      <c r="P258" s="252"/>
      <c r="Q258" s="252"/>
      <c r="R258" s="252"/>
      <c r="S258" s="252"/>
      <c r="T258" s="253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4" t="s">
        <v>198</v>
      </c>
      <c r="AU258" s="254" t="s">
        <v>82</v>
      </c>
      <c r="AV258" s="14" t="s">
        <v>82</v>
      </c>
      <c r="AW258" s="14" t="s">
        <v>35</v>
      </c>
      <c r="AX258" s="14" t="s">
        <v>73</v>
      </c>
      <c r="AY258" s="254" t="s">
        <v>188</v>
      </c>
    </row>
    <row r="259" s="14" customFormat="1">
      <c r="A259" s="14"/>
      <c r="B259" s="244"/>
      <c r="C259" s="245"/>
      <c r="D259" s="235" t="s">
        <v>198</v>
      </c>
      <c r="E259" s="246" t="s">
        <v>19</v>
      </c>
      <c r="F259" s="247" t="s">
        <v>1570</v>
      </c>
      <c r="G259" s="245"/>
      <c r="H259" s="248">
        <v>43.700000000000003</v>
      </c>
      <c r="I259" s="249"/>
      <c r="J259" s="245"/>
      <c r="K259" s="245"/>
      <c r="L259" s="250"/>
      <c r="M259" s="251"/>
      <c r="N259" s="252"/>
      <c r="O259" s="252"/>
      <c r="P259" s="252"/>
      <c r="Q259" s="252"/>
      <c r="R259" s="252"/>
      <c r="S259" s="252"/>
      <c r="T259" s="253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4" t="s">
        <v>198</v>
      </c>
      <c r="AU259" s="254" t="s">
        <v>82</v>
      </c>
      <c r="AV259" s="14" t="s">
        <v>82</v>
      </c>
      <c r="AW259" s="14" t="s">
        <v>35</v>
      </c>
      <c r="AX259" s="14" t="s">
        <v>73</v>
      </c>
      <c r="AY259" s="254" t="s">
        <v>188</v>
      </c>
    </row>
    <row r="260" s="14" customFormat="1">
      <c r="A260" s="14"/>
      <c r="B260" s="244"/>
      <c r="C260" s="245"/>
      <c r="D260" s="235" t="s">
        <v>198</v>
      </c>
      <c r="E260" s="246" t="s">
        <v>19</v>
      </c>
      <c r="F260" s="247" t="s">
        <v>1569</v>
      </c>
      <c r="G260" s="245"/>
      <c r="H260" s="248">
        <v>44.850000000000001</v>
      </c>
      <c r="I260" s="249"/>
      <c r="J260" s="245"/>
      <c r="K260" s="245"/>
      <c r="L260" s="250"/>
      <c r="M260" s="251"/>
      <c r="N260" s="252"/>
      <c r="O260" s="252"/>
      <c r="P260" s="252"/>
      <c r="Q260" s="252"/>
      <c r="R260" s="252"/>
      <c r="S260" s="252"/>
      <c r="T260" s="253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4" t="s">
        <v>198</v>
      </c>
      <c r="AU260" s="254" t="s">
        <v>82</v>
      </c>
      <c r="AV260" s="14" t="s">
        <v>82</v>
      </c>
      <c r="AW260" s="14" t="s">
        <v>35</v>
      </c>
      <c r="AX260" s="14" t="s">
        <v>73</v>
      </c>
      <c r="AY260" s="254" t="s">
        <v>188</v>
      </c>
    </row>
    <row r="261" s="14" customFormat="1">
      <c r="A261" s="14"/>
      <c r="B261" s="244"/>
      <c r="C261" s="245"/>
      <c r="D261" s="235" t="s">
        <v>198</v>
      </c>
      <c r="E261" s="246" t="s">
        <v>19</v>
      </c>
      <c r="F261" s="247" t="s">
        <v>2379</v>
      </c>
      <c r="G261" s="245"/>
      <c r="H261" s="248">
        <v>6.1040000000000001</v>
      </c>
      <c r="I261" s="249"/>
      <c r="J261" s="245"/>
      <c r="K261" s="245"/>
      <c r="L261" s="250"/>
      <c r="M261" s="251"/>
      <c r="N261" s="252"/>
      <c r="O261" s="252"/>
      <c r="P261" s="252"/>
      <c r="Q261" s="252"/>
      <c r="R261" s="252"/>
      <c r="S261" s="252"/>
      <c r="T261" s="25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4" t="s">
        <v>198</v>
      </c>
      <c r="AU261" s="254" t="s">
        <v>82</v>
      </c>
      <c r="AV261" s="14" t="s">
        <v>82</v>
      </c>
      <c r="AW261" s="14" t="s">
        <v>35</v>
      </c>
      <c r="AX261" s="14" t="s">
        <v>73</v>
      </c>
      <c r="AY261" s="254" t="s">
        <v>188</v>
      </c>
    </row>
    <row r="262" s="14" customFormat="1">
      <c r="A262" s="14"/>
      <c r="B262" s="244"/>
      <c r="C262" s="245"/>
      <c r="D262" s="235" t="s">
        <v>198</v>
      </c>
      <c r="E262" s="246" t="s">
        <v>19</v>
      </c>
      <c r="F262" s="247" t="s">
        <v>2380</v>
      </c>
      <c r="G262" s="245"/>
      <c r="H262" s="248">
        <v>4.8419999999999996</v>
      </c>
      <c r="I262" s="249"/>
      <c r="J262" s="245"/>
      <c r="K262" s="245"/>
      <c r="L262" s="250"/>
      <c r="M262" s="251"/>
      <c r="N262" s="252"/>
      <c r="O262" s="252"/>
      <c r="P262" s="252"/>
      <c r="Q262" s="252"/>
      <c r="R262" s="252"/>
      <c r="S262" s="252"/>
      <c r="T262" s="25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4" t="s">
        <v>198</v>
      </c>
      <c r="AU262" s="254" t="s">
        <v>82</v>
      </c>
      <c r="AV262" s="14" t="s">
        <v>82</v>
      </c>
      <c r="AW262" s="14" t="s">
        <v>35</v>
      </c>
      <c r="AX262" s="14" t="s">
        <v>73</v>
      </c>
      <c r="AY262" s="254" t="s">
        <v>188</v>
      </c>
    </row>
    <row r="263" s="15" customFormat="1">
      <c r="A263" s="15"/>
      <c r="B263" s="255"/>
      <c r="C263" s="256"/>
      <c r="D263" s="235" t="s">
        <v>198</v>
      </c>
      <c r="E263" s="257" t="s">
        <v>19</v>
      </c>
      <c r="F263" s="258" t="s">
        <v>229</v>
      </c>
      <c r="G263" s="256"/>
      <c r="H263" s="259">
        <v>397.42899999999997</v>
      </c>
      <c r="I263" s="260"/>
      <c r="J263" s="256"/>
      <c r="K263" s="256"/>
      <c r="L263" s="261"/>
      <c r="M263" s="262"/>
      <c r="N263" s="263"/>
      <c r="O263" s="263"/>
      <c r="P263" s="263"/>
      <c r="Q263" s="263"/>
      <c r="R263" s="263"/>
      <c r="S263" s="263"/>
      <c r="T263" s="264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65" t="s">
        <v>198</v>
      </c>
      <c r="AU263" s="265" t="s">
        <v>82</v>
      </c>
      <c r="AV263" s="15" t="s">
        <v>135</v>
      </c>
      <c r="AW263" s="15" t="s">
        <v>35</v>
      </c>
      <c r="AX263" s="15" t="s">
        <v>80</v>
      </c>
      <c r="AY263" s="265" t="s">
        <v>188</v>
      </c>
    </row>
    <row r="264" s="2" customFormat="1" ht="44.25" customHeight="1">
      <c r="A264" s="40"/>
      <c r="B264" s="41"/>
      <c r="C264" s="215" t="s">
        <v>348</v>
      </c>
      <c r="D264" s="215" t="s">
        <v>190</v>
      </c>
      <c r="E264" s="216" t="s">
        <v>843</v>
      </c>
      <c r="F264" s="217" t="s">
        <v>844</v>
      </c>
      <c r="G264" s="218" t="s">
        <v>345</v>
      </c>
      <c r="H264" s="219">
        <v>12.872</v>
      </c>
      <c r="I264" s="220"/>
      <c r="J264" s="221">
        <f>ROUND(I264*H264,2)</f>
        <v>0</v>
      </c>
      <c r="K264" s="217" t="s">
        <v>194</v>
      </c>
      <c r="L264" s="46"/>
      <c r="M264" s="222" t="s">
        <v>19</v>
      </c>
      <c r="N264" s="223" t="s">
        <v>44</v>
      </c>
      <c r="O264" s="86"/>
      <c r="P264" s="224">
        <f>O264*H264</f>
        <v>0</v>
      </c>
      <c r="Q264" s="224">
        <v>1.05555</v>
      </c>
      <c r="R264" s="224">
        <f>Q264*H264</f>
        <v>13.587039599999999</v>
      </c>
      <c r="S264" s="224">
        <v>0</v>
      </c>
      <c r="T264" s="225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6" t="s">
        <v>135</v>
      </c>
      <c r="AT264" s="226" t="s">
        <v>190</v>
      </c>
      <c r="AU264" s="226" t="s">
        <v>82</v>
      </c>
      <c r="AY264" s="19" t="s">
        <v>188</v>
      </c>
      <c r="BE264" s="227">
        <f>IF(N264="základní",J264,0)</f>
        <v>0</v>
      </c>
      <c r="BF264" s="227">
        <f>IF(N264="snížená",J264,0)</f>
        <v>0</v>
      </c>
      <c r="BG264" s="227">
        <f>IF(N264="zákl. přenesená",J264,0)</f>
        <v>0</v>
      </c>
      <c r="BH264" s="227">
        <f>IF(N264="sníž. přenesená",J264,0)</f>
        <v>0</v>
      </c>
      <c r="BI264" s="227">
        <f>IF(N264="nulová",J264,0)</f>
        <v>0</v>
      </c>
      <c r="BJ264" s="19" t="s">
        <v>80</v>
      </c>
      <c r="BK264" s="227">
        <f>ROUND(I264*H264,2)</f>
        <v>0</v>
      </c>
      <c r="BL264" s="19" t="s">
        <v>135</v>
      </c>
      <c r="BM264" s="226" t="s">
        <v>2382</v>
      </c>
    </row>
    <row r="265" s="2" customFormat="1">
      <c r="A265" s="40"/>
      <c r="B265" s="41"/>
      <c r="C265" s="42"/>
      <c r="D265" s="228" t="s">
        <v>196</v>
      </c>
      <c r="E265" s="42"/>
      <c r="F265" s="229" t="s">
        <v>846</v>
      </c>
      <c r="G265" s="42"/>
      <c r="H265" s="42"/>
      <c r="I265" s="230"/>
      <c r="J265" s="42"/>
      <c r="K265" s="42"/>
      <c r="L265" s="46"/>
      <c r="M265" s="231"/>
      <c r="N265" s="232"/>
      <c r="O265" s="86"/>
      <c r="P265" s="86"/>
      <c r="Q265" s="86"/>
      <c r="R265" s="86"/>
      <c r="S265" s="86"/>
      <c r="T265" s="87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196</v>
      </c>
      <c r="AU265" s="19" t="s">
        <v>82</v>
      </c>
    </row>
    <row r="266" s="14" customFormat="1">
      <c r="A266" s="14"/>
      <c r="B266" s="244"/>
      <c r="C266" s="245"/>
      <c r="D266" s="235" t="s">
        <v>198</v>
      </c>
      <c r="E266" s="246" t="s">
        <v>19</v>
      </c>
      <c r="F266" s="247" t="s">
        <v>2383</v>
      </c>
      <c r="G266" s="245"/>
      <c r="H266" s="248">
        <v>12.872</v>
      </c>
      <c r="I266" s="249"/>
      <c r="J266" s="245"/>
      <c r="K266" s="245"/>
      <c r="L266" s="250"/>
      <c r="M266" s="251"/>
      <c r="N266" s="252"/>
      <c r="O266" s="252"/>
      <c r="P266" s="252"/>
      <c r="Q266" s="252"/>
      <c r="R266" s="252"/>
      <c r="S266" s="252"/>
      <c r="T266" s="253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4" t="s">
        <v>198</v>
      </c>
      <c r="AU266" s="254" t="s">
        <v>82</v>
      </c>
      <c r="AV266" s="14" t="s">
        <v>82</v>
      </c>
      <c r="AW266" s="14" t="s">
        <v>35</v>
      </c>
      <c r="AX266" s="14" t="s">
        <v>73</v>
      </c>
      <c r="AY266" s="254" t="s">
        <v>188</v>
      </c>
    </row>
    <row r="267" s="15" customFormat="1">
      <c r="A267" s="15"/>
      <c r="B267" s="255"/>
      <c r="C267" s="256"/>
      <c r="D267" s="235" t="s">
        <v>198</v>
      </c>
      <c r="E267" s="257" t="s">
        <v>19</v>
      </c>
      <c r="F267" s="258" t="s">
        <v>229</v>
      </c>
      <c r="G267" s="256"/>
      <c r="H267" s="259">
        <v>12.872</v>
      </c>
      <c r="I267" s="260"/>
      <c r="J267" s="256"/>
      <c r="K267" s="256"/>
      <c r="L267" s="261"/>
      <c r="M267" s="262"/>
      <c r="N267" s="263"/>
      <c r="O267" s="263"/>
      <c r="P267" s="263"/>
      <c r="Q267" s="263"/>
      <c r="R267" s="263"/>
      <c r="S267" s="263"/>
      <c r="T267" s="264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65" t="s">
        <v>198</v>
      </c>
      <c r="AU267" s="265" t="s">
        <v>82</v>
      </c>
      <c r="AV267" s="15" t="s">
        <v>135</v>
      </c>
      <c r="AW267" s="15" t="s">
        <v>35</v>
      </c>
      <c r="AX267" s="15" t="s">
        <v>80</v>
      </c>
      <c r="AY267" s="265" t="s">
        <v>188</v>
      </c>
    </row>
    <row r="268" s="2" customFormat="1" ht="33" customHeight="1">
      <c r="A268" s="40"/>
      <c r="B268" s="41"/>
      <c r="C268" s="215" t="s">
        <v>355</v>
      </c>
      <c r="D268" s="215" t="s">
        <v>190</v>
      </c>
      <c r="E268" s="216" t="s">
        <v>1102</v>
      </c>
      <c r="F268" s="217" t="s">
        <v>1103</v>
      </c>
      <c r="G268" s="218" t="s">
        <v>193</v>
      </c>
      <c r="H268" s="219">
        <v>22.863</v>
      </c>
      <c r="I268" s="220"/>
      <c r="J268" s="221">
        <f>ROUND(I268*H268,2)</f>
        <v>0</v>
      </c>
      <c r="K268" s="217" t="s">
        <v>194</v>
      </c>
      <c r="L268" s="46"/>
      <c r="M268" s="222" t="s">
        <v>19</v>
      </c>
      <c r="N268" s="223" t="s">
        <v>44</v>
      </c>
      <c r="O268" s="86"/>
      <c r="P268" s="224">
        <f>O268*H268</f>
        <v>0</v>
      </c>
      <c r="Q268" s="224">
        <v>2.45336</v>
      </c>
      <c r="R268" s="224">
        <f>Q268*H268</f>
        <v>56.09116968</v>
      </c>
      <c r="S268" s="224">
        <v>0</v>
      </c>
      <c r="T268" s="225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6" t="s">
        <v>135</v>
      </c>
      <c r="AT268" s="226" t="s">
        <v>190</v>
      </c>
      <c r="AU268" s="226" t="s">
        <v>82</v>
      </c>
      <c r="AY268" s="19" t="s">
        <v>188</v>
      </c>
      <c r="BE268" s="227">
        <f>IF(N268="základní",J268,0)</f>
        <v>0</v>
      </c>
      <c r="BF268" s="227">
        <f>IF(N268="snížená",J268,0)</f>
        <v>0</v>
      </c>
      <c r="BG268" s="227">
        <f>IF(N268="zákl. přenesená",J268,0)</f>
        <v>0</v>
      </c>
      <c r="BH268" s="227">
        <f>IF(N268="sníž. přenesená",J268,0)</f>
        <v>0</v>
      </c>
      <c r="BI268" s="227">
        <f>IF(N268="nulová",J268,0)</f>
        <v>0</v>
      </c>
      <c r="BJ268" s="19" t="s">
        <v>80</v>
      </c>
      <c r="BK268" s="227">
        <f>ROUND(I268*H268,2)</f>
        <v>0</v>
      </c>
      <c r="BL268" s="19" t="s">
        <v>135</v>
      </c>
      <c r="BM268" s="226" t="s">
        <v>2384</v>
      </c>
    </row>
    <row r="269" s="2" customFormat="1">
      <c r="A269" s="40"/>
      <c r="B269" s="41"/>
      <c r="C269" s="42"/>
      <c r="D269" s="228" t="s">
        <v>196</v>
      </c>
      <c r="E269" s="42"/>
      <c r="F269" s="229" t="s">
        <v>1105</v>
      </c>
      <c r="G269" s="42"/>
      <c r="H269" s="42"/>
      <c r="I269" s="230"/>
      <c r="J269" s="42"/>
      <c r="K269" s="42"/>
      <c r="L269" s="46"/>
      <c r="M269" s="231"/>
      <c r="N269" s="232"/>
      <c r="O269" s="86"/>
      <c r="P269" s="86"/>
      <c r="Q269" s="86"/>
      <c r="R269" s="86"/>
      <c r="S269" s="86"/>
      <c r="T269" s="87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196</v>
      </c>
      <c r="AU269" s="19" t="s">
        <v>82</v>
      </c>
    </row>
    <row r="270" s="13" customFormat="1">
      <c r="A270" s="13"/>
      <c r="B270" s="233"/>
      <c r="C270" s="234"/>
      <c r="D270" s="235" t="s">
        <v>198</v>
      </c>
      <c r="E270" s="236" t="s">
        <v>19</v>
      </c>
      <c r="F270" s="237" t="s">
        <v>2345</v>
      </c>
      <c r="G270" s="234"/>
      <c r="H270" s="236" t="s">
        <v>19</v>
      </c>
      <c r="I270" s="238"/>
      <c r="J270" s="234"/>
      <c r="K270" s="234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198</v>
      </c>
      <c r="AU270" s="243" t="s">
        <v>82</v>
      </c>
      <c r="AV270" s="13" t="s">
        <v>80</v>
      </c>
      <c r="AW270" s="13" t="s">
        <v>35</v>
      </c>
      <c r="AX270" s="13" t="s">
        <v>73</v>
      </c>
      <c r="AY270" s="243" t="s">
        <v>188</v>
      </c>
    </row>
    <row r="271" s="14" customFormat="1">
      <c r="A271" s="14"/>
      <c r="B271" s="244"/>
      <c r="C271" s="245"/>
      <c r="D271" s="235" t="s">
        <v>198</v>
      </c>
      <c r="E271" s="246" t="s">
        <v>19</v>
      </c>
      <c r="F271" s="247" t="s">
        <v>1581</v>
      </c>
      <c r="G271" s="245"/>
      <c r="H271" s="248">
        <v>3.2069999999999999</v>
      </c>
      <c r="I271" s="249"/>
      <c r="J271" s="245"/>
      <c r="K271" s="245"/>
      <c r="L271" s="250"/>
      <c r="M271" s="251"/>
      <c r="N271" s="252"/>
      <c r="O271" s="252"/>
      <c r="P271" s="252"/>
      <c r="Q271" s="252"/>
      <c r="R271" s="252"/>
      <c r="S271" s="252"/>
      <c r="T271" s="253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4" t="s">
        <v>198</v>
      </c>
      <c r="AU271" s="254" t="s">
        <v>82</v>
      </c>
      <c r="AV271" s="14" t="s">
        <v>82</v>
      </c>
      <c r="AW271" s="14" t="s">
        <v>35</v>
      </c>
      <c r="AX271" s="14" t="s">
        <v>73</v>
      </c>
      <c r="AY271" s="254" t="s">
        <v>188</v>
      </c>
    </row>
    <row r="272" s="14" customFormat="1">
      <c r="A272" s="14"/>
      <c r="B272" s="244"/>
      <c r="C272" s="245"/>
      <c r="D272" s="235" t="s">
        <v>198</v>
      </c>
      <c r="E272" s="246" t="s">
        <v>19</v>
      </c>
      <c r="F272" s="247" t="s">
        <v>1581</v>
      </c>
      <c r="G272" s="245"/>
      <c r="H272" s="248">
        <v>3.2069999999999999</v>
      </c>
      <c r="I272" s="249"/>
      <c r="J272" s="245"/>
      <c r="K272" s="245"/>
      <c r="L272" s="250"/>
      <c r="M272" s="251"/>
      <c r="N272" s="252"/>
      <c r="O272" s="252"/>
      <c r="P272" s="252"/>
      <c r="Q272" s="252"/>
      <c r="R272" s="252"/>
      <c r="S272" s="252"/>
      <c r="T272" s="253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4" t="s">
        <v>198</v>
      </c>
      <c r="AU272" s="254" t="s">
        <v>82</v>
      </c>
      <c r="AV272" s="14" t="s">
        <v>82</v>
      </c>
      <c r="AW272" s="14" t="s">
        <v>35</v>
      </c>
      <c r="AX272" s="14" t="s">
        <v>73</v>
      </c>
      <c r="AY272" s="254" t="s">
        <v>188</v>
      </c>
    </row>
    <row r="273" s="14" customFormat="1">
      <c r="A273" s="14"/>
      <c r="B273" s="244"/>
      <c r="C273" s="245"/>
      <c r="D273" s="235" t="s">
        <v>198</v>
      </c>
      <c r="E273" s="246" t="s">
        <v>19</v>
      </c>
      <c r="F273" s="247" t="s">
        <v>1582</v>
      </c>
      <c r="G273" s="245"/>
      <c r="H273" s="248">
        <v>1.946</v>
      </c>
      <c r="I273" s="249"/>
      <c r="J273" s="245"/>
      <c r="K273" s="245"/>
      <c r="L273" s="250"/>
      <c r="M273" s="251"/>
      <c r="N273" s="252"/>
      <c r="O273" s="252"/>
      <c r="P273" s="252"/>
      <c r="Q273" s="252"/>
      <c r="R273" s="252"/>
      <c r="S273" s="252"/>
      <c r="T273" s="25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4" t="s">
        <v>198</v>
      </c>
      <c r="AU273" s="254" t="s">
        <v>82</v>
      </c>
      <c r="AV273" s="14" t="s">
        <v>82</v>
      </c>
      <c r="AW273" s="14" t="s">
        <v>35</v>
      </c>
      <c r="AX273" s="14" t="s">
        <v>73</v>
      </c>
      <c r="AY273" s="254" t="s">
        <v>188</v>
      </c>
    </row>
    <row r="274" s="14" customFormat="1">
      <c r="A274" s="14"/>
      <c r="B274" s="244"/>
      <c r="C274" s="245"/>
      <c r="D274" s="235" t="s">
        <v>198</v>
      </c>
      <c r="E274" s="246" t="s">
        <v>19</v>
      </c>
      <c r="F274" s="247" t="s">
        <v>2385</v>
      </c>
      <c r="G274" s="245"/>
      <c r="H274" s="248">
        <v>1.365</v>
      </c>
      <c r="I274" s="249"/>
      <c r="J274" s="245"/>
      <c r="K274" s="245"/>
      <c r="L274" s="250"/>
      <c r="M274" s="251"/>
      <c r="N274" s="252"/>
      <c r="O274" s="252"/>
      <c r="P274" s="252"/>
      <c r="Q274" s="252"/>
      <c r="R274" s="252"/>
      <c r="S274" s="252"/>
      <c r="T274" s="253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4" t="s">
        <v>198</v>
      </c>
      <c r="AU274" s="254" t="s">
        <v>82</v>
      </c>
      <c r="AV274" s="14" t="s">
        <v>82</v>
      </c>
      <c r="AW274" s="14" t="s">
        <v>35</v>
      </c>
      <c r="AX274" s="14" t="s">
        <v>73</v>
      </c>
      <c r="AY274" s="254" t="s">
        <v>188</v>
      </c>
    </row>
    <row r="275" s="14" customFormat="1">
      <c r="A275" s="14"/>
      <c r="B275" s="244"/>
      <c r="C275" s="245"/>
      <c r="D275" s="235" t="s">
        <v>198</v>
      </c>
      <c r="E275" s="246" t="s">
        <v>19</v>
      </c>
      <c r="F275" s="247" t="s">
        <v>2386</v>
      </c>
      <c r="G275" s="245"/>
      <c r="H275" s="248">
        <v>2.7519999999999998</v>
      </c>
      <c r="I275" s="249"/>
      <c r="J275" s="245"/>
      <c r="K275" s="245"/>
      <c r="L275" s="250"/>
      <c r="M275" s="251"/>
      <c r="N275" s="252"/>
      <c r="O275" s="252"/>
      <c r="P275" s="252"/>
      <c r="Q275" s="252"/>
      <c r="R275" s="252"/>
      <c r="S275" s="252"/>
      <c r="T275" s="253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4" t="s">
        <v>198</v>
      </c>
      <c r="AU275" s="254" t="s">
        <v>82</v>
      </c>
      <c r="AV275" s="14" t="s">
        <v>82</v>
      </c>
      <c r="AW275" s="14" t="s">
        <v>35</v>
      </c>
      <c r="AX275" s="14" t="s">
        <v>73</v>
      </c>
      <c r="AY275" s="254" t="s">
        <v>188</v>
      </c>
    </row>
    <row r="276" s="14" customFormat="1">
      <c r="A276" s="14"/>
      <c r="B276" s="244"/>
      <c r="C276" s="245"/>
      <c r="D276" s="235" t="s">
        <v>198</v>
      </c>
      <c r="E276" s="246" t="s">
        <v>19</v>
      </c>
      <c r="F276" s="247" t="s">
        <v>2387</v>
      </c>
      <c r="G276" s="245"/>
      <c r="H276" s="248">
        <v>2.6880000000000002</v>
      </c>
      <c r="I276" s="249"/>
      <c r="J276" s="245"/>
      <c r="K276" s="245"/>
      <c r="L276" s="250"/>
      <c r="M276" s="251"/>
      <c r="N276" s="252"/>
      <c r="O276" s="252"/>
      <c r="P276" s="252"/>
      <c r="Q276" s="252"/>
      <c r="R276" s="252"/>
      <c r="S276" s="252"/>
      <c r="T276" s="253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4" t="s">
        <v>198</v>
      </c>
      <c r="AU276" s="254" t="s">
        <v>82</v>
      </c>
      <c r="AV276" s="14" t="s">
        <v>82</v>
      </c>
      <c r="AW276" s="14" t="s">
        <v>35</v>
      </c>
      <c r="AX276" s="14" t="s">
        <v>73</v>
      </c>
      <c r="AY276" s="254" t="s">
        <v>188</v>
      </c>
    </row>
    <row r="277" s="14" customFormat="1">
      <c r="A277" s="14"/>
      <c r="B277" s="244"/>
      <c r="C277" s="245"/>
      <c r="D277" s="235" t="s">
        <v>198</v>
      </c>
      <c r="E277" s="246" t="s">
        <v>19</v>
      </c>
      <c r="F277" s="247" t="s">
        <v>2388</v>
      </c>
      <c r="G277" s="245"/>
      <c r="H277" s="248">
        <v>2.4729999999999999</v>
      </c>
      <c r="I277" s="249"/>
      <c r="J277" s="245"/>
      <c r="K277" s="245"/>
      <c r="L277" s="250"/>
      <c r="M277" s="251"/>
      <c r="N277" s="252"/>
      <c r="O277" s="252"/>
      <c r="P277" s="252"/>
      <c r="Q277" s="252"/>
      <c r="R277" s="252"/>
      <c r="S277" s="252"/>
      <c r="T277" s="253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4" t="s">
        <v>198</v>
      </c>
      <c r="AU277" s="254" t="s">
        <v>82</v>
      </c>
      <c r="AV277" s="14" t="s">
        <v>82</v>
      </c>
      <c r="AW277" s="14" t="s">
        <v>35</v>
      </c>
      <c r="AX277" s="14" t="s">
        <v>73</v>
      </c>
      <c r="AY277" s="254" t="s">
        <v>188</v>
      </c>
    </row>
    <row r="278" s="14" customFormat="1">
      <c r="A278" s="14"/>
      <c r="B278" s="244"/>
      <c r="C278" s="245"/>
      <c r="D278" s="235" t="s">
        <v>198</v>
      </c>
      <c r="E278" s="246" t="s">
        <v>19</v>
      </c>
      <c r="F278" s="247" t="s">
        <v>2388</v>
      </c>
      <c r="G278" s="245"/>
      <c r="H278" s="248">
        <v>2.4729999999999999</v>
      </c>
      <c r="I278" s="249"/>
      <c r="J278" s="245"/>
      <c r="K278" s="245"/>
      <c r="L278" s="250"/>
      <c r="M278" s="251"/>
      <c r="N278" s="252"/>
      <c r="O278" s="252"/>
      <c r="P278" s="252"/>
      <c r="Q278" s="252"/>
      <c r="R278" s="252"/>
      <c r="S278" s="252"/>
      <c r="T278" s="25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4" t="s">
        <v>198</v>
      </c>
      <c r="AU278" s="254" t="s">
        <v>82</v>
      </c>
      <c r="AV278" s="14" t="s">
        <v>82</v>
      </c>
      <c r="AW278" s="14" t="s">
        <v>35</v>
      </c>
      <c r="AX278" s="14" t="s">
        <v>73</v>
      </c>
      <c r="AY278" s="254" t="s">
        <v>188</v>
      </c>
    </row>
    <row r="279" s="14" customFormat="1">
      <c r="A279" s="14"/>
      <c r="B279" s="244"/>
      <c r="C279" s="245"/>
      <c r="D279" s="235" t="s">
        <v>198</v>
      </c>
      <c r="E279" s="246" t="s">
        <v>19</v>
      </c>
      <c r="F279" s="247" t="s">
        <v>2386</v>
      </c>
      <c r="G279" s="245"/>
      <c r="H279" s="248">
        <v>2.7519999999999998</v>
      </c>
      <c r="I279" s="249"/>
      <c r="J279" s="245"/>
      <c r="K279" s="245"/>
      <c r="L279" s="250"/>
      <c r="M279" s="251"/>
      <c r="N279" s="252"/>
      <c r="O279" s="252"/>
      <c r="P279" s="252"/>
      <c r="Q279" s="252"/>
      <c r="R279" s="252"/>
      <c r="S279" s="252"/>
      <c r="T279" s="25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4" t="s">
        <v>198</v>
      </c>
      <c r="AU279" s="254" t="s">
        <v>82</v>
      </c>
      <c r="AV279" s="14" t="s">
        <v>82</v>
      </c>
      <c r="AW279" s="14" t="s">
        <v>35</v>
      </c>
      <c r="AX279" s="14" t="s">
        <v>73</v>
      </c>
      <c r="AY279" s="254" t="s">
        <v>188</v>
      </c>
    </row>
    <row r="280" s="15" customFormat="1">
      <c r="A280" s="15"/>
      <c r="B280" s="255"/>
      <c r="C280" s="256"/>
      <c r="D280" s="235" t="s">
        <v>198</v>
      </c>
      <c r="E280" s="257" t="s">
        <v>19</v>
      </c>
      <c r="F280" s="258" t="s">
        <v>229</v>
      </c>
      <c r="G280" s="256"/>
      <c r="H280" s="259">
        <v>22.863</v>
      </c>
      <c r="I280" s="260"/>
      <c r="J280" s="256"/>
      <c r="K280" s="256"/>
      <c r="L280" s="261"/>
      <c r="M280" s="262"/>
      <c r="N280" s="263"/>
      <c r="O280" s="263"/>
      <c r="P280" s="263"/>
      <c r="Q280" s="263"/>
      <c r="R280" s="263"/>
      <c r="S280" s="263"/>
      <c r="T280" s="264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65" t="s">
        <v>198</v>
      </c>
      <c r="AU280" s="265" t="s">
        <v>82</v>
      </c>
      <c r="AV280" s="15" t="s">
        <v>135</v>
      </c>
      <c r="AW280" s="15" t="s">
        <v>35</v>
      </c>
      <c r="AX280" s="15" t="s">
        <v>80</v>
      </c>
      <c r="AY280" s="265" t="s">
        <v>188</v>
      </c>
    </row>
    <row r="281" s="2" customFormat="1" ht="24.15" customHeight="1">
      <c r="A281" s="40"/>
      <c r="B281" s="41"/>
      <c r="C281" s="215" t="s">
        <v>361</v>
      </c>
      <c r="D281" s="215" t="s">
        <v>190</v>
      </c>
      <c r="E281" s="216" t="s">
        <v>861</v>
      </c>
      <c r="F281" s="217" t="s">
        <v>862</v>
      </c>
      <c r="G281" s="218" t="s">
        <v>243</v>
      </c>
      <c r="H281" s="219">
        <v>156.03899999999999</v>
      </c>
      <c r="I281" s="220"/>
      <c r="J281" s="221">
        <f>ROUND(I281*H281,2)</f>
        <v>0</v>
      </c>
      <c r="K281" s="217" t="s">
        <v>194</v>
      </c>
      <c r="L281" s="46"/>
      <c r="M281" s="222" t="s">
        <v>19</v>
      </c>
      <c r="N281" s="223" t="s">
        <v>44</v>
      </c>
      <c r="O281" s="86"/>
      <c r="P281" s="224">
        <f>O281*H281</f>
        <v>0</v>
      </c>
      <c r="Q281" s="224">
        <v>0.0066299999999999996</v>
      </c>
      <c r="R281" s="224">
        <f>Q281*H281</f>
        <v>1.0345385699999998</v>
      </c>
      <c r="S281" s="224">
        <v>0</v>
      </c>
      <c r="T281" s="225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26" t="s">
        <v>135</v>
      </c>
      <c r="AT281" s="226" t="s">
        <v>190</v>
      </c>
      <c r="AU281" s="226" t="s">
        <v>82</v>
      </c>
      <c r="AY281" s="19" t="s">
        <v>188</v>
      </c>
      <c r="BE281" s="227">
        <f>IF(N281="základní",J281,0)</f>
        <v>0</v>
      </c>
      <c r="BF281" s="227">
        <f>IF(N281="snížená",J281,0)</f>
        <v>0</v>
      </c>
      <c r="BG281" s="227">
        <f>IF(N281="zákl. přenesená",J281,0)</f>
        <v>0</v>
      </c>
      <c r="BH281" s="227">
        <f>IF(N281="sníž. přenesená",J281,0)</f>
        <v>0</v>
      </c>
      <c r="BI281" s="227">
        <f>IF(N281="nulová",J281,0)</f>
        <v>0</v>
      </c>
      <c r="BJ281" s="19" t="s">
        <v>80</v>
      </c>
      <c r="BK281" s="227">
        <f>ROUND(I281*H281,2)</f>
        <v>0</v>
      </c>
      <c r="BL281" s="19" t="s">
        <v>135</v>
      </c>
      <c r="BM281" s="226" t="s">
        <v>2389</v>
      </c>
    </row>
    <row r="282" s="2" customFormat="1">
      <c r="A282" s="40"/>
      <c r="B282" s="41"/>
      <c r="C282" s="42"/>
      <c r="D282" s="228" t="s">
        <v>196</v>
      </c>
      <c r="E282" s="42"/>
      <c r="F282" s="229" t="s">
        <v>864</v>
      </c>
      <c r="G282" s="42"/>
      <c r="H282" s="42"/>
      <c r="I282" s="230"/>
      <c r="J282" s="42"/>
      <c r="K282" s="42"/>
      <c r="L282" s="46"/>
      <c r="M282" s="231"/>
      <c r="N282" s="232"/>
      <c r="O282" s="86"/>
      <c r="P282" s="86"/>
      <c r="Q282" s="86"/>
      <c r="R282" s="86"/>
      <c r="S282" s="86"/>
      <c r="T282" s="87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196</v>
      </c>
      <c r="AU282" s="19" t="s">
        <v>82</v>
      </c>
    </row>
    <row r="283" s="13" customFormat="1">
      <c r="A283" s="13"/>
      <c r="B283" s="233"/>
      <c r="C283" s="234"/>
      <c r="D283" s="235" t="s">
        <v>198</v>
      </c>
      <c r="E283" s="236" t="s">
        <v>19</v>
      </c>
      <c r="F283" s="237" t="s">
        <v>2345</v>
      </c>
      <c r="G283" s="234"/>
      <c r="H283" s="236" t="s">
        <v>19</v>
      </c>
      <c r="I283" s="238"/>
      <c r="J283" s="234"/>
      <c r="K283" s="234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198</v>
      </c>
      <c r="AU283" s="243" t="s">
        <v>82</v>
      </c>
      <c r="AV283" s="13" t="s">
        <v>80</v>
      </c>
      <c r="AW283" s="13" t="s">
        <v>35</v>
      </c>
      <c r="AX283" s="13" t="s">
        <v>73</v>
      </c>
      <c r="AY283" s="243" t="s">
        <v>188</v>
      </c>
    </row>
    <row r="284" s="14" customFormat="1">
      <c r="A284" s="14"/>
      <c r="B284" s="244"/>
      <c r="C284" s="245"/>
      <c r="D284" s="235" t="s">
        <v>198</v>
      </c>
      <c r="E284" s="246" t="s">
        <v>19</v>
      </c>
      <c r="F284" s="247" t="s">
        <v>1588</v>
      </c>
      <c r="G284" s="245"/>
      <c r="H284" s="248">
        <v>21.204000000000001</v>
      </c>
      <c r="I284" s="249"/>
      <c r="J284" s="245"/>
      <c r="K284" s="245"/>
      <c r="L284" s="250"/>
      <c r="M284" s="251"/>
      <c r="N284" s="252"/>
      <c r="O284" s="252"/>
      <c r="P284" s="252"/>
      <c r="Q284" s="252"/>
      <c r="R284" s="252"/>
      <c r="S284" s="252"/>
      <c r="T284" s="253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4" t="s">
        <v>198</v>
      </c>
      <c r="AU284" s="254" t="s">
        <v>82</v>
      </c>
      <c r="AV284" s="14" t="s">
        <v>82</v>
      </c>
      <c r="AW284" s="14" t="s">
        <v>35</v>
      </c>
      <c r="AX284" s="14" t="s">
        <v>73</v>
      </c>
      <c r="AY284" s="254" t="s">
        <v>188</v>
      </c>
    </row>
    <row r="285" s="14" customFormat="1">
      <c r="A285" s="14"/>
      <c r="B285" s="244"/>
      <c r="C285" s="245"/>
      <c r="D285" s="235" t="s">
        <v>198</v>
      </c>
      <c r="E285" s="246" t="s">
        <v>19</v>
      </c>
      <c r="F285" s="247" t="s">
        <v>1589</v>
      </c>
      <c r="G285" s="245"/>
      <c r="H285" s="248">
        <v>20.596</v>
      </c>
      <c r="I285" s="249"/>
      <c r="J285" s="245"/>
      <c r="K285" s="245"/>
      <c r="L285" s="250"/>
      <c r="M285" s="251"/>
      <c r="N285" s="252"/>
      <c r="O285" s="252"/>
      <c r="P285" s="252"/>
      <c r="Q285" s="252"/>
      <c r="R285" s="252"/>
      <c r="S285" s="252"/>
      <c r="T285" s="253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4" t="s">
        <v>198</v>
      </c>
      <c r="AU285" s="254" t="s">
        <v>82</v>
      </c>
      <c r="AV285" s="14" t="s">
        <v>82</v>
      </c>
      <c r="AW285" s="14" t="s">
        <v>35</v>
      </c>
      <c r="AX285" s="14" t="s">
        <v>73</v>
      </c>
      <c r="AY285" s="254" t="s">
        <v>188</v>
      </c>
    </row>
    <row r="286" s="14" customFormat="1">
      <c r="A286" s="14"/>
      <c r="B286" s="244"/>
      <c r="C286" s="245"/>
      <c r="D286" s="235" t="s">
        <v>198</v>
      </c>
      <c r="E286" s="246" t="s">
        <v>19</v>
      </c>
      <c r="F286" s="247" t="s">
        <v>1590</v>
      </c>
      <c r="G286" s="245"/>
      <c r="H286" s="248">
        <v>20.564</v>
      </c>
      <c r="I286" s="249"/>
      <c r="J286" s="245"/>
      <c r="K286" s="245"/>
      <c r="L286" s="250"/>
      <c r="M286" s="251"/>
      <c r="N286" s="252"/>
      <c r="O286" s="252"/>
      <c r="P286" s="252"/>
      <c r="Q286" s="252"/>
      <c r="R286" s="252"/>
      <c r="S286" s="252"/>
      <c r="T286" s="25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4" t="s">
        <v>198</v>
      </c>
      <c r="AU286" s="254" t="s">
        <v>82</v>
      </c>
      <c r="AV286" s="14" t="s">
        <v>82</v>
      </c>
      <c r="AW286" s="14" t="s">
        <v>35</v>
      </c>
      <c r="AX286" s="14" t="s">
        <v>73</v>
      </c>
      <c r="AY286" s="254" t="s">
        <v>188</v>
      </c>
    </row>
    <row r="287" s="14" customFormat="1">
      <c r="A287" s="14"/>
      <c r="B287" s="244"/>
      <c r="C287" s="245"/>
      <c r="D287" s="235" t="s">
        <v>198</v>
      </c>
      <c r="E287" s="246" t="s">
        <v>19</v>
      </c>
      <c r="F287" s="247" t="s">
        <v>2390</v>
      </c>
      <c r="G287" s="245"/>
      <c r="H287" s="248">
        <v>16.382999999999999</v>
      </c>
      <c r="I287" s="249"/>
      <c r="J287" s="245"/>
      <c r="K287" s="245"/>
      <c r="L287" s="250"/>
      <c r="M287" s="251"/>
      <c r="N287" s="252"/>
      <c r="O287" s="252"/>
      <c r="P287" s="252"/>
      <c r="Q287" s="252"/>
      <c r="R287" s="252"/>
      <c r="S287" s="252"/>
      <c r="T287" s="253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4" t="s">
        <v>198</v>
      </c>
      <c r="AU287" s="254" t="s">
        <v>82</v>
      </c>
      <c r="AV287" s="14" t="s">
        <v>82</v>
      </c>
      <c r="AW287" s="14" t="s">
        <v>35</v>
      </c>
      <c r="AX287" s="14" t="s">
        <v>73</v>
      </c>
      <c r="AY287" s="254" t="s">
        <v>188</v>
      </c>
    </row>
    <row r="288" s="14" customFormat="1">
      <c r="A288" s="14"/>
      <c r="B288" s="244"/>
      <c r="C288" s="245"/>
      <c r="D288" s="235" t="s">
        <v>198</v>
      </c>
      <c r="E288" s="246" t="s">
        <v>19</v>
      </c>
      <c r="F288" s="247" t="s">
        <v>2391</v>
      </c>
      <c r="G288" s="245"/>
      <c r="H288" s="248">
        <v>15.566000000000001</v>
      </c>
      <c r="I288" s="249"/>
      <c r="J288" s="245"/>
      <c r="K288" s="245"/>
      <c r="L288" s="250"/>
      <c r="M288" s="251"/>
      <c r="N288" s="252"/>
      <c r="O288" s="252"/>
      <c r="P288" s="252"/>
      <c r="Q288" s="252"/>
      <c r="R288" s="252"/>
      <c r="S288" s="252"/>
      <c r="T288" s="253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4" t="s">
        <v>198</v>
      </c>
      <c r="AU288" s="254" t="s">
        <v>82</v>
      </c>
      <c r="AV288" s="14" t="s">
        <v>82</v>
      </c>
      <c r="AW288" s="14" t="s">
        <v>35</v>
      </c>
      <c r="AX288" s="14" t="s">
        <v>73</v>
      </c>
      <c r="AY288" s="254" t="s">
        <v>188</v>
      </c>
    </row>
    <row r="289" s="14" customFormat="1">
      <c r="A289" s="14"/>
      <c r="B289" s="244"/>
      <c r="C289" s="245"/>
      <c r="D289" s="235" t="s">
        <v>198</v>
      </c>
      <c r="E289" s="246" t="s">
        <v>19</v>
      </c>
      <c r="F289" s="247" t="s">
        <v>1594</v>
      </c>
      <c r="G289" s="245"/>
      <c r="H289" s="248">
        <v>5.1680000000000001</v>
      </c>
      <c r="I289" s="249"/>
      <c r="J289" s="245"/>
      <c r="K289" s="245"/>
      <c r="L289" s="250"/>
      <c r="M289" s="251"/>
      <c r="N289" s="252"/>
      <c r="O289" s="252"/>
      <c r="P289" s="252"/>
      <c r="Q289" s="252"/>
      <c r="R289" s="252"/>
      <c r="S289" s="252"/>
      <c r="T289" s="253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4" t="s">
        <v>198</v>
      </c>
      <c r="AU289" s="254" t="s">
        <v>82</v>
      </c>
      <c r="AV289" s="14" t="s">
        <v>82</v>
      </c>
      <c r="AW289" s="14" t="s">
        <v>35</v>
      </c>
      <c r="AX289" s="14" t="s">
        <v>73</v>
      </c>
      <c r="AY289" s="254" t="s">
        <v>188</v>
      </c>
    </row>
    <row r="290" s="14" customFormat="1">
      <c r="A290" s="14"/>
      <c r="B290" s="244"/>
      <c r="C290" s="245"/>
      <c r="D290" s="235" t="s">
        <v>198</v>
      </c>
      <c r="E290" s="246" t="s">
        <v>19</v>
      </c>
      <c r="F290" s="247" t="s">
        <v>2392</v>
      </c>
      <c r="G290" s="245"/>
      <c r="H290" s="248">
        <v>5.2030000000000003</v>
      </c>
      <c r="I290" s="249"/>
      <c r="J290" s="245"/>
      <c r="K290" s="245"/>
      <c r="L290" s="250"/>
      <c r="M290" s="251"/>
      <c r="N290" s="252"/>
      <c r="O290" s="252"/>
      <c r="P290" s="252"/>
      <c r="Q290" s="252"/>
      <c r="R290" s="252"/>
      <c r="S290" s="252"/>
      <c r="T290" s="253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4" t="s">
        <v>198</v>
      </c>
      <c r="AU290" s="254" t="s">
        <v>82</v>
      </c>
      <c r="AV290" s="14" t="s">
        <v>82</v>
      </c>
      <c r="AW290" s="14" t="s">
        <v>35</v>
      </c>
      <c r="AX290" s="14" t="s">
        <v>73</v>
      </c>
      <c r="AY290" s="254" t="s">
        <v>188</v>
      </c>
    </row>
    <row r="291" s="14" customFormat="1">
      <c r="A291" s="14"/>
      <c r="B291" s="244"/>
      <c r="C291" s="245"/>
      <c r="D291" s="235" t="s">
        <v>198</v>
      </c>
      <c r="E291" s="246" t="s">
        <v>19</v>
      </c>
      <c r="F291" s="247" t="s">
        <v>2393</v>
      </c>
      <c r="G291" s="245"/>
      <c r="H291" s="248">
        <v>19.780000000000001</v>
      </c>
      <c r="I291" s="249"/>
      <c r="J291" s="245"/>
      <c r="K291" s="245"/>
      <c r="L291" s="250"/>
      <c r="M291" s="251"/>
      <c r="N291" s="252"/>
      <c r="O291" s="252"/>
      <c r="P291" s="252"/>
      <c r="Q291" s="252"/>
      <c r="R291" s="252"/>
      <c r="S291" s="252"/>
      <c r="T291" s="253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4" t="s">
        <v>198</v>
      </c>
      <c r="AU291" s="254" t="s">
        <v>82</v>
      </c>
      <c r="AV291" s="14" t="s">
        <v>82</v>
      </c>
      <c r="AW291" s="14" t="s">
        <v>35</v>
      </c>
      <c r="AX291" s="14" t="s">
        <v>73</v>
      </c>
      <c r="AY291" s="254" t="s">
        <v>188</v>
      </c>
    </row>
    <row r="292" s="14" customFormat="1">
      <c r="A292" s="14"/>
      <c r="B292" s="244"/>
      <c r="C292" s="245"/>
      <c r="D292" s="235" t="s">
        <v>198</v>
      </c>
      <c r="E292" s="246" t="s">
        <v>19</v>
      </c>
      <c r="F292" s="247" t="s">
        <v>2394</v>
      </c>
      <c r="G292" s="245"/>
      <c r="H292" s="248">
        <v>14.275</v>
      </c>
      <c r="I292" s="249"/>
      <c r="J292" s="245"/>
      <c r="K292" s="245"/>
      <c r="L292" s="250"/>
      <c r="M292" s="251"/>
      <c r="N292" s="252"/>
      <c r="O292" s="252"/>
      <c r="P292" s="252"/>
      <c r="Q292" s="252"/>
      <c r="R292" s="252"/>
      <c r="S292" s="252"/>
      <c r="T292" s="253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4" t="s">
        <v>198</v>
      </c>
      <c r="AU292" s="254" t="s">
        <v>82</v>
      </c>
      <c r="AV292" s="14" t="s">
        <v>82</v>
      </c>
      <c r="AW292" s="14" t="s">
        <v>35</v>
      </c>
      <c r="AX292" s="14" t="s">
        <v>73</v>
      </c>
      <c r="AY292" s="254" t="s">
        <v>188</v>
      </c>
    </row>
    <row r="293" s="14" customFormat="1">
      <c r="A293" s="14"/>
      <c r="B293" s="244"/>
      <c r="C293" s="245"/>
      <c r="D293" s="235" t="s">
        <v>198</v>
      </c>
      <c r="E293" s="246" t="s">
        <v>19</v>
      </c>
      <c r="F293" s="247" t="s">
        <v>1596</v>
      </c>
      <c r="G293" s="245"/>
      <c r="H293" s="248">
        <v>5.7999999999999998</v>
      </c>
      <c r="I293" s="249"/>
      <c r="J293" s="245"/>
      <c r="K293" s="245"/>
      <c r="L293" s="250"/>
      <c r="M293" s="251"/>
      <c r="N293" s="252"/>
      <c r="O293" s="252"/>
      <c r="P293" s="252"/>
      <c r="Q293" s="252"/>
      <c r="R293" s="252"/>
      <c r="S293" s="252"/>
      <c r="T293" s="25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4" t="s">
        <v>198</v>
      </c>
      <c r="AU293" s="254" t="s">
        <v>82</v>
      </c>
      <c r="AV293" s="14" t="s">
        <v>82</v>
      </c>
      <c r="AW293" s="14" t="s">
        <v>35</v>
      </c>
      <c r="AX293" s="14" t="s">
        <v>73</v>
      </c>
      <c r="AY293" s="254" t="s">
        <v>188</v>
      </c>
    </row>
    <row r="294" s="14" customFormat="1">
      <c r="A294" s="14"/>
      <c r="B294" s="244"/>
      <c r="C294" s="245"/>
      <c r="D294" s="235" t="s">
        <v>198</v>
      </c>
      <c r="E294" s="246" t="s">
        <v>19</v>
      </c>
      <c r="F294" s="247" t="s">
        <v>1598</v>
      </c>
      <c r="G294" s="245"/>
      <c r="H294" s="248">
        <v>11.5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198</v>
      </c>
      <c r="AU294" s="254" t="s">
        <v>82</v>
      </c>
      <c r="AV294" s="14" t="s">
        <v>82</v>
      </c>
      <c r="AW294" s="14" t="s">
        <v>35</v>
      </c>
      <c r="AX294" s="14" t="s">
        <v>73</v>
      </c>
      <c r="AY294" s="254" t="s">
        <v>188</v>
      </c>
    </row>
    <row r="295" s="15" customFormat="1">
      <c r="A295" s="15"/>
      <c r="B295" s="255"/>
      <c r="C295" s="256"/>
      <c r="D295" s="235" t="s">
        <v>198</v>
      </c>
      <c r="E295" s="257" t="s">
        <v>19</v>
      </c>
      <c r="F295" s="258" t="s">
        <v>229</v>
      </c>
      <c r="G295" s="256"/>
      <c r="H295" s="259">
        <v>156.03900000000002</v>
      </c>
      <c r="I295" s="260"/>
      <c r="J295" s="256"/>
      <c r="K295" s="256"/>
      <c r="L295" s="261"/>
      <c r="M295" s="262"/>
      <c r="N295" s="263"/>
      <c r="O295" s="263"/>
      <c r="P295" s="263"/>
      <c r="Q295" s="263"/>
      <c r="R295" s="263"/>
      <c r="S295" s="263"/>
      <c r="T295" s="264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65" t="s">
        <v>198</v>
      </c>
      <c r="AU295" s="265" t="s">
        <v>82</v>
      </c>
      <c r="AV295" s="15" t="s">
        <v>135</v>
      </c>
      <c r="AW295" s="15" t="s">
        <v>35</v>
      </c>
      <c r="AX295" s="15" t="s">
        <v>80</v>
      </c>
      <c r="AY295" s="265" t="s">
        <v>188</v>
      </c>
    </row>
    <row r="296" s="2" customFormat="1" ht="24.15" customHeight="1">
      <c r="A296" s="40"/>
      <c r="B296" s="41"/>
      <c r="C296" s="215" t="s">
        <v>375</v>
      </c>
      <c r="D296" s="215" t="s">
        <v>190</v>
      </c>
      <c r="E296" s="216" t="s">
        <v>879</v>
      </c>
      <c r="F296" s="217" t="s">
        <v>880</v>
      </c>
      <c r="G296" s="218" t="s">
        <v>243</v>
      </c>
      <c r="H296" s="219">
        <v>156.03899999999999</v>
      </c>
      <c r="I296" s="220"/>
      <c r="J296" s="221">
        <f>ROUND(I296*H296,2)</f>
        <v>0</v>
      </c>
      <c r="K296" s="217" t="s">
        <v>194</v>
      </c>
      <c r="L296" s="46"/>
      <c r="M296" s="222" t="s">
        <v>19</v>
      </c>
      <c r="N296" s="223" t="s">
        <v>44</v>
      </c>
      <c r="O296" s="86"/>
      <c r="P296" s="224">
        <f>O296*H296</f>
        <v>0</v>
      </c>
      <c r="Q296" s="224">
        <v>0</v>
      </c>
      <c r="R296" s="224">
        <f>Q296*H296</f>
        <v>0</v>
      </c>
      <c r="S296" s="224">
        <v>0</v>
      </c>
      <c r="T296" s="225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6" t="s">
        <v>135</v>
      </c>
      <c r="AT296" s="226" t="s">
        <v>190</v>
      </c>
      <c r="AU296" s="226" t="s">
        <v>82</v>
      </c>
      <c r="AY296" s="19" t="s">
        <v>188</v>
      </c>
      <c r="BE296" s="227">
        <f>IF(N296="základní",J296,0)</f>
        <v>0</v>
      </c>
      <c r="BF296" s="227">
        <f>IF(N296="snížená",J296,0)</f>
        <v>0</v>
      </c>
      <c r="BG296" s="227">
        <f>IF(N296="zákl. přenesená",J296,0)</f>
        <v>0</v>
      </c>
      <c r="BH296" s="227">
        <f>IF(N296="sníž. přenesená",J296,0)</f>
        <v>0</v>
      </c>
      <c r="BI296" s="227">
        <f>IF(N296="nulová",J296,0)</f>
        <v>0</v>
      </c>
      <c r="BJ296" s="19" t="s">
        <v>80</v>
      </c>
      <c r="BK296" s="227">
        <f>ROUND(I296*H296,2)</f>
        <v>0</v>
      </c>
      <c r="BL296" s="19" t="s">
        <v>135</v>
      </c>
      <c r="BM296" s="226" t="s">
        <v>2395</v>
      </c>
    </row>
    <row r="297" s="2" customFormat="1">
      <c r="A297" s="40"/>
      <c r="B297" s="41"/>
      <c r="C297" s="42"/>
      <c r="D297" s="228" t="s">
        <v>196</v>
      </c>
      <c r="E297" s="42"/>
      <c r="F297" s="229" t="s">
        <v>882</v>
      </c>
      <c r="G297" s="42"/>
      <c r="H297" s="42"/>
      <c r="I297" s="230"/>
      <c r="J297" s="42"/>
      <c r="K297" s="42"/>
      <c r="L297" s="46"/>
      <c r="M297" s="231"/>
      <c r="N297" s="232"/>
      <c r="O297" s="86"/>
      <c r="P297" s="86"/>
      <c r="Q297" s="86"/>
      <c r="R297" s="86"/>
      <c r="S297" s="86"/>
      <c r="T297" s="87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T297" s="19" t="s">
        <v>196</v>
      </c>
      <c r="AU297" s="19" t="s">
        <v>82</v>
      </c>
    </row>
    <row r="298" s="13" customFormat="1">
      <c r="A298" s="13"/>
      <c r="B298" s="233"/>
      <c r="C298" s="234"/>
      <c r="D298" s="235" t="s">
        <v>198</v>
      </c>
      <c r="E298" s="236" t="s">
        <v>19</v>
      </c>
      <c r="F298" s="237" t="s">
        <v>2345</v>
      </c>
      <c r="G298" s="234"/>
      <c r="H298" s="236" t="s">
        <v>19</v>
      </c>
      <c r="I298" s="238"/>
      <c r="J298" s="234"/>
      <c r="K298" s="234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198</v>
      </c>
      <c r="AU298" s="243" t="s">
        <v>82</v>
      </c>
      <c r="AV298" s="13" t="s">
        <v>80</v>
      </c>
      <c r="AW298" s="13" t="s">
        <v>35</v>
      </c>
      <c r="AX298" s="13" t="s">
        <v>73</v>
      </c>
      <c r="AY298" s="243" t="s">
        <v>188</v>
      </c>
    </row>
    <row r="299" s="14" customFormat="1">
      <c r="A299" s="14"/>
      <c r="B299" s="244"/>
      <c r="C299" s="245"/>
      <c r="D299" s="235" t="s">
        <v>198</v>
      </c>
      <c r="E299" s="246" t="s">
        <v>19</v>
      </c>
      <c r="F299" s="247" t="s">
        <v>1588</v>
      </c>
      <c r="G299" s="245"/>
      <c r="H299" s="248">
        <v>21.204000000000001</v>
      </c>
      <c r="I299" s="249"/>
      <c r="J299" s="245"/>
      <c r="K299" s="245"/>
      <c r="L299" s="250"/>
      <c r="M299" s="251"/>
      <c r="N299" s="252"/>
      <c r="O299" s="252"/>
      <c r="P299" s="252"/>
      <c r="Q299" s="252"/>
      <c r="R299" s="252"/>
      <c r="S299" s="252"/>
      <c r="T299" s="253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4" t="s">
        <v>198</v>
      </c>
      <c r="AU299" s="254" t="s">
        <v>82</v>
      </c>
      <c r="AV299" s="14" t="s">
        <v>82</v>
      </c>
      <c r="AW299" s="14" t="s">
        <v>35</v>
      </c>
      <c r="AX299" s="14" t="s">
        <v>73</v>
      </c>
      <c r="AY299" s="254" t="s">
        <v>188</v>
      </c>
    </row>
    <row r="300" s="14" customFormat="1">
      <c r="A300" s="14"/>
      <c r="B300" s="244"/>
      <c r="C300" s="245"/>
      <c r="D300" s="235" t="s">
        <v>198</v>
      </c>
      <c r="E300" s="246" t="s">
        <v>19</v>
      </c>
      <c r="F300" s="247" t="s">
        <v>1589</v>
      </c>
      <c r="G300" s="245"/>
      <c r="H300" s="248">
        <v>20.596</v>
      </c>
      <c r="I300" s="249"/>
      <c r="J300" s="245"/>
      <c r="K300" s="245"/>
      <c r="L300" s="250"/>
      <c r="M300" s="251"/>
      <c r="N300" s="252"/>
      <c r="O300" s="252"/>
      <c r="P300" s="252"/>
      <c r="Q300" s="252"/>
      <c r="R300" s="252"/>
      <c r="S300" s="252"/>
      <c r="T300" s="253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4" t="s">
        <v>198</v>
      </c>
      <c r="AU300" s="254" t="s">
        <v>82</v>
      </c>
      <c r="AV300" s="14" t="s">
        <v>82</v>
      </c>
      <c r="AW300" s="14" t="s">
        <v>35</v>
      </c>
      <c r="AX300" s="14" t="s">
        <v>73</v>
      </c>
      <c r="AY300" s="254" t="s">
        <v>188</v>
      </c>
    </row>
    <row r="301" s="14" customFormat="1">
      <c r="A301" s="14"/>
      <c r="B301" s="244"/>
      <c r="C301" s="245"/>
      <c r="D301" s="235" t="s">
        <v>198</v>
      </c>
      <c r="E301" s="246" t="s">
        <v>19</v>
      </c>
      <c r="F301" s="247" t="s">
        <v>1590</v>
      </c>
      <c r="G301" s="245"/>
      <c r="H301" s="248">
        <v>20.564</v>
      </c>
      <c r="I301" s="249"/>
      <c r="J301" s="245"/>
      <c r="K301" s="245"/>
      <c r="L301" s="250"/>
      <c r="M301" s="251"/>
      <c r="N301" s="252"/>
      <c r="O301" s="252"/>
      <c r="P301" s="252"/>
      <c r="Q301" s="252"/>
      <c r="R301" s="252"/>
      <c r="S301" s="252"/>
      <c r="T301" s="253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4" t="s">
        <v>198</v>
      </c>
      <c r="AU301" s="254" t="s">
        <v>82</v>
      </c>
      <c r="AV301" s="14" t="s">
        <v>82</v>
      </c>
      <c r="AW301" s="14" t="s">
        <v>35</v>
      </c>
      <c r="AX301" s="14" t="s">
        <v>73</v>
      </c>
      <c r="AY301" s="254" t="s">
        <v>188</v>
      </c>
    </row>
    <row r="302" s="14" customFormat="1">
      <c r="A302" s="14"/>
      <c r="B302" s="244"/>
      <c r="C302" s="245"/>
      <c r="D302" s="235" t="s">
        <v>198</v>
      </c>
      <c r="E302" s="246" t="s">
        <v>19</v>
      </c>
      <c r="F302" s="247" t="s">
        <v>2390</v>
      </c>
      <c r="G302" s="245"/>
      <c r="H302" s="248">
        <v>16.382999999999999</v>
      </c>
      <c r="I302" s="249"/>
      <c r="J302" s="245"/>
      <c r="K302" s="245"/>
      <c r="L302" s="250"/>
      <c r="M302" s="251"/>
      <c r="N302" s="252"/>
      <c r="O302" s="252"/>
      <c r="P302" s="252"/>
      <c r="Q302" s="252"/>
      <c r="R302" s="252"/>
      <c r="S302" s="252"/>
      <c r="T302" s="253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4" t="s">
        <v>198</v>
      </c>
      <c r="AU302" s="254" t="s">
        <v>82</v>
      </c>
      <c r="AV302" s="14" t="s">
        <v>82</v>
      </c>
      <c r="AW302" s="14" t="s">
        <v>35</v>
      </c>
      <c r="AX302" s="14" t="s">
        <v>73</v>
      </c>
      <c r="AY302" s="254" t="s">
        <v>188</v>
      </c>
    </row>
    <row r="303" s="14" customFormat="1">
      <c r="A303" s="14"/>
      <c r="B303" s="244"/>
      <c r="C303" s="245"/>
      <c r="D303" s="235" t="s">
        <v>198</v>
      </c>
      <c r="E303" s="246" t="s">
        <v>19</v>
      </c>
      <c r="F303" s="247" t="s">
        <v>2391</v>
      </c>
      <c r="G303" s="245"/>
      <c r="H303" s="248">
        <v>15.566000000000001</v>
      </c>
      <c r="I303" s="249"/>
      <c r="J303" s="245"/>
      <c r="K303" s="245"/>
      <c r="L303" s="250"/>
      <c r="M303" s="251"/>
      <c r="N303" s="252"/>
      <c r="O303" s="252"/>
      <c r="P303" s="252"/>
      <c r="Q303" s="252"/>
      <c r="R303" s="252"/>
      <c r="S303" s="252"/>
      <c r="T303" s="253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4" t="s">
        <v>198</v>
      </c>
      <c r="AU303" s="254" t="s">
        <v>82</v>
      </c>
      <c r="AV303" s="14" t="s">
        <v>82</v>
      </c>
      <c r="AW303" s="14" t="s">
        <v>35</v>
      </c>
      <c r="AX303" s="14" t="s">
        <v>73</v>
      </c>
      <c r="AY303" s="254" t="s">
        <v>188</v>
      </c>
    </row>
    <row r="304" s="14" customFormat="1">
      <c r="A304" s="14"/>
      <c r="B304" s="244"/>
      <c r="C304" s="245"/>
      <c r="D304" s="235" t="s">
        <v>198</v>
      </c>
      <c r="E304" s="246" t="s">
        <v>19</v>
      </c>
      <c r="F304" s="247" t="s">
        <v>1594</v>
      </c>
      <c r="G304" s="245"/>
      <c r="H304" s="248">
        <v>5.1680000000000001</v>
      </c>
      <c r="I304" s="249"/>
      <c r="J304" s="245"/>
      <c r="K304" s="245"/>
      <c r="L304" s="250"/>
      <c r="M304" s="251"/>
      <c r="N304" s="252"/>
      <c r="O304" s="252"/>
      <c r="P304" s="252"/>
      <c r="Q304" s="252"/>
      <c r="R304" s="252"/>
      <c r="S304" s="252"/>
      <c r="T304" s="25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4" t="s">
        <v>198</v>
      </c>
      <c r="AU304" s="254" t="s">
        <v>82</v>
      </c>
      <c r="AV304" s="14" t="s">
        <v>82</v>
      </c>
      <c r="AW304" s="14" t="s">
        <v>35</v>
      </c>
      <c r="AX304" s="14" t="s">
        <v>73</v>
      </c>
      <c r="AY304" s="254" t="s">
        <v>188</v>
      </c>
    </row>
    <row r="305" s="14" customFormat="1">
      <c r="A305" s="14"/>
      <c r="B305" s="244"/>
      <c r="C305" s="245"/>
      <c r="D305" s="235" t="s">
        <v>198</v>
      </c>
      <c r="E305" s="246" t="s">
        <v>19</v>
      </c>
      <c r="F305" s="247" t="s">
        <v>2392</v>
      </c>
      <c r="G305" s="245"/>
      <c r="H305" s="248">
        <v>5.2030000000000003</v>
      </c>
      <c r="I305" s="249"/>
      <c r="J305" s="245"/>
      <c r="K305" s="245"/>
      <c r="L305" s="250"/>
      <c r="M305" s="251"/>
      <c r="N305" s="252"/>
      <c r="O305" s="252"/>
      <c r="P305" s="252"/>
      <c r="Q305" s="252"/>
      <c r="R305" s="252"/>
      <c r="S305" s="252"/>
      <c r="T305" s="253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4" t="s">
        <v>198</v>
      </c>
      <c r="AU305" s="254" t="s">
        <v>82</v>
      </c>
      <c r="AV305" s="14" t="s">
        <v>82</v>
      </c>
      <c r="AW305" s="14" t="s">
        <v>35</v>
      </c>
      <c r="AX305" s="14" t="s">
        <v>73</v>
      </c>
      <c r="AY305" s="254" t="s">
        <v>188</v>
      </c>
    </row>
    <row r="306" s="14" customFormat="1">
      <c r="A306" s="14"/>
      <c r="B306" s="244"/>
      <c r="C306" s="245"/>
      <c r="D306" s="235" t="s">
        <v>198</v>
      </c>
      <c r="E306" s="246" t="s">
        <v>19</v>
      </c>
      <c r="F306" s="247" t="s">
        <v>2393</v>
      </c>
      <c r="G306" s="245"/>
      <c r="H306" s="248">
        <v>19.780000000000001</v>
      </c>
      <c r="I306" s="249"/>
      <c r="J306" s="245"/>
      <c r="K306" s="245"/>
      <c r="L306" s="250"/>
      <c r="M306" s="251"/>
      <c r="N306" s="252"/>
      <c r="O306" s="252"/>
      <c r="P306" s="252"/>
      <c r="Q306" s="252"/>
      <c r="R306" s="252"/>
      <c r="S306" s="252"/>
      <c r="T306" s="253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4" t="s">
        <v>198</v>
      </c>
      <c r="AU306" s="254" t="s">
        <v>82</v>
      </c>
      <c r="AV306" s="14" t="s">
        <v>82</v>
      </c>
      <c r="AW306" s="14" t="s">
        <v>35</v>
      </c>
      <c r="AX306" s="14" t="s">
        <v>73</v>
      </c>
      <c r="AY306" s="254" t="s">
        <v>188</v>
      </c>
    </row>
    <row r="307" s="14" customFormat="1">
      <c r="A307" s="14"/>
      <c r="B307" s="244"/>
      <c r="C307" s="245"/>
      <c r="D307" s="235" t="s">
        <v>198</v>
      </c>
      <c r="E307" s="246" t="s">
        <v>19</v>
      </c>
      <c r="F307" s="247" t="s">
        <v>2394</v>
      </c>
      <c r="G307" s="245"/>
      <c r="H307" s="248">
        <v>14.275</v>
      </c>
      <c r="I307" s="249"/>
      <c r="J307" s="245"/>
      <c r="K307" s="245"/>
      <c r="L307" s="250"/>
      <c r="M307" s="251"/>
      <c r="N307" s="252"/>
      <c r="O307" s="252"/>
      <c r="P307" s="252"/>
      <c r="Q307" s="252"/>
      <c r="R307" s="252"/>
      <c r="S307" s="252"/>
      <c r="T307" s="253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4" t="s">
        <v>198</v>
      </c>
      <c r="AU307" s="254" t="s">
        <v>82</v>
      </c>
      <c r="AV307" s="14" t="s">
        <v>82</v>
      </c>
      <c r="AW307" s="14" t="s">
        <v>35</v>
      </c>
      <c r="AX307" s="14" t="s">
        <v>73</v>
      </c>
      <c r="AY307" s="254" t="s">
        <v>188</v>
      </c>
    </row>
    <row r="308" s="14" customFormat="1">
      <c r="A308" s="14"/>
      <c r="B308" s="244"/>
      <c r="C308" s="245"/>
      <c r="D308" s="235" t="s">
        <v>198</v>
      </c>
      <c r="E308" s="246" t="s">
        <v>19</v>
      </c>
      <c r="F308" s="247" t="s">
        <v>1596</v>
      </c>
      <c r="G308" s="245"/>
      <c r="H308" s="248">
        <v>5.7999999999999998</v>
      </c>
      <c r="I308" s="249"/>
      <c r="J308" s="245"/>
      <c r="K308" s="245"/>
      <c r="L308" s="250"/>
      <c r="M308" s="251"/>
      <c r="N308" s="252"/>
      <c r="O308" s="252"/>
      <c r="P308" s="252"/>
      <c r="Q308" s="252"/>
      <c r="R308" s="252"/>
      <c r="S308" s="252"/>
      <c r="T308" s="253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4" t="s">
        <v>198</v>
      </c>
      <c r="AU308" s="254" t="s">
        <v>82</v>
      </c>
      <c r="AV308" s="14" t="s">
        <v>82</v>
      </c>
      <c r="AW308" s="14" t="s">
        <v>35</v>
      </c>
      <c r="AX308" s="14" t="s">
        <v>73</v>
      </c>
      <c r="AY308" s="254" t="s">
        <v>188</v>
      </c>
    </row>
    <row r="309" s="14" customFormat="1">
      <c r="A309" s="14"/>
      <c r="B309" s="244"/>
      <c r="C309" s="245"/>
      <c r="D309" s="235" t="s">
        <v>198</v>
      </c>
      <c r="E309" s="246" t="s">
        <v>19</v>
      </c>
      <c r="F309" s="247" t="s">
        <v>1598</v>
      </c>
      <c r="G309" s="245"/>
      <c r="H309" s="248">
        <v>11.5</v>
      </c>
      <c r="I309" s="249"/>
      <c r="J309" s="245"/>
      <c r="K309" s="245"/>
      <c r="L309" s="250"/>
      <c r="M309" s="251"/>
      <c r="N309" s="252"/>
      <c r="O309" s="252"/>
      <c r="P309" s="252"/>
      <c r="Q309" s="252"/>
      <c r="R309" s="252"/>
      <c r="S309" s="252"/>
      <c r="T309" s="253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4" t="s">
        <v>198</v>
      </c>
      <c r="AU309" s="254" t="s">
        <v>82</v>
      </c>
      <c r="AV309" s="14" t="s">
        <v>82</v>
      </c>
      <c r="AW309" s="14" t="s">
        <v>35</v>
      </c>
      <c r="AX309" s="14" t="s">
        <v>73</v>
      </c>
      <c r="AY309" s="254" t="s">
        <v>188</v>
      </c>
    </row>
    <row r="310" s="15" customFormat="1">
      <c r="A310" s="15"/>
      <c r="B310" s="255"/>
      <c r="C310" s="256"/>
      <c r="D310" s="235" t="s">
        <v>198</v>
      </c>
      <c r="E310" s="257" t="s">
        <v>19</v>
      </c>
      <c r="F310" s="258" t="s">
        <v>229</v>
      </c>
      <c r="G310" s="256"/>
      <c r="H310" s="259">
        <v>156.03900000000002</v>
      </c>
      <c r="I310" s="260"/>
      <c r="J310" s="256"/>
      <c r="K310" s="256"/>
      <c r="L310" s="261"/>
      <c r="M310" s="262"/>
      <c r="N310" s="263"/>
      <c r="O310" s="263"/>
      <c r="P310" s="263"/>
      <c r="Q310" s="263"/>
      <c r="R310" s="263"/>
      <c r="S310" s="263"/>
      <c r="T310" s="264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65" t="s">
        <v>198</v>
      </c>
      <c r="AU310" s="265" t="s">
        <v>82</v>
      </c>
      <c r="AV310" s="15" t="s">
        <v>135</v>
      </c>
      <c r="AW310" s="15" t="s">
        <v>35</v>
      </c>
      <c r="AX310" s="15" t="s">
        <v>80</v>
      </c>
      <c r="AY310" s="265" t="s">
        <v>188</v>
      </c>
    </row>
    <row r="311" s="2" customFormat="1" ht="24.15" customHeight="1">
      <c r="A311" s="40"/>
      <c r="B311" s="41"/>
      <c r="C311" s="215" t="s">
        <v>7</v>
      </c>
      <c r="D311" s="215" t="s">
        <v>190</v>
      </c>
      <c r="E311" s="216" t="s">
        <v>883</v>
      </c>
      <c r="F311" s="217" t="s">
        <v>884</v>
      </c>
      <c r="G311" s="218" t="s">
        <v>243</v>
      </c>
      <c r="H311" s="219">
        <v>52.139000000000003</v>
      </c>
      <c r="I311" s="220"/>
      <c r="J311" s="221">
        <f>ROUND(I311*H311,2)</f>
        <v>0</v>
      </c>
      <c r="K311" s="217" t="s">
        <v>194</v>
      </c>
      <c r="L311" s="46"/>
      <c r="M311" s="222" t="s">
        <v>19</v>
      </c>
      <c r="N311" s="223" t="s">
        <v>44</v>
      </c>
      <c r="O311" s="86"/>
      <c r="P311" s="224">
        <f>O311*H311</f>
        <v>0</v>
      </c>
      <c r="Q311" s="224">
        <v>0.0013400000000000001</v>
      </c>
      <c r="R311" s="224">
        <f>Q311*H311</f>
        <v>0.069866259999999999</v>
      </c>
      <c r="S311" s="224">
        <v>0</v>
      </c>
      <c r="T311" s="225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6" t="s">
        <v>135</v>
      </c>
      <c r="AT311" s="226" t="s">
        <v>190</v>
      </c>
      <c r="AU311" s="226" t="s">
        <v>82</v>
      </c>
      <c r="AY311" s="19" t="s">
        <v>188</v>
      </c>
      <c r="BE311" s="227">
        <f>IF(N311="základní",J311,0)</f>
        <v>0</v>
      </c>
      <c r="BF311" s="227">
        <f>IF(N311="snížená",J311,0)</f>
        <v>0</v>
      </c>
      <c r="BG311" s="227">
        <f>IF(N311="zákl. přenesená",J311,0)</f>
        <v>0</v>
      </c>
      <c r="BH311" s="227">
        <f>IF(N311="sníž. přenesená",J311,0)</f>
        <v>0</v>
      </c>
      <c r="BI311" s="227">
        <f>IF(N311="nulová",J311,0)</f>
        <v>0</v>
      </c>
      <c r="BJ311" s="19" t="s">
        <v>80</v>
      </c>
      <c r="BK311" s="227">
        <f>ROUND(I311*H311,2)</f>
        <v>0</v>
      </c>
      <c r="BL311" s="19" t="s">
        <v>135</v>
      </c>
      <c r="BM311" s="226" t="s">
        <v>2396</v>
      </c>
    </row>
    <row r="312" s="2" customFormat="1">
      <c r="A312" s="40"/>
      <c r="B312" s="41"/>
      <c r="C312" s="42"/>
      <c r="D312" s="228" t="s">
        <v>196</v>
      </c>
      <c r="E312" s="42"/>
      <c r="F312" s="229" t="s">
        <v>886</v>
      </c>
      <c r="G312" s="42"/>
      <c r="H312" s="42"/>
      <c r="I312" s="230"/>
      <c r="J312" s="42"/>
      <c r="K312" s="42"/>
      <c r="L312" s="46"/>
      <c r="M312" s="231"/>
      <c r="N312" s="232"/>
      <c r="O312" s="86"/>
      <c r="P312" s="86"/>
      <c r="Q312" s="86"/>
      <c r="R312" s="86"/>
      <c r="S312" s="86"/>
      <c r="T312" s="87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196</v>
      </c>
      <c r="AU312" s="19" t="s">
        <v>82</v>
      </c>
    </row>
    <row r="313" s="13" customFormat="1">
      <c r="A313" s="13"/>
      <c r="B313" s="233"/>
      <c r="C313" s="234"/>
      <c r="D313" s="235" t="s">
        <v>198</v>
      </c>
      <c r="E313" s="236" t="s">
        <v>19</v>
      </c>
      <c r="F313" s="237" t="s">
        <v>2345</v>
      </c>
      <c r="G313" s="234"/>
      <c r="H313" s="236" t="s">
        <v>19</v>
      </c>
      <c r="I313" s="238"/>
      <c r="J313" s="234"/>
      <c r="K313" s="234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198</v>
      </c>
      <c r="AU313" s="243" t="s">
        <v>82</v>
      </c>
      <c r="AV313" s="13" t="s">
        <v>80</v>
      </c>
      <c r="AW313" s="13" t="s">
        <v>35</v>
      </c>
      <c r="AX313" s="13" t="s">
        <v>73</v>
      </c>
      <c r="AY313" s="243" t="s">
        <v>188</v>
      </c>
    </row>
    <row r="314" s="14" customFormat="1">
      <c r="A314" s="14"/>
      <c r="B314" s="244"/>
      <c r="C314" s="245"/>
      <c r="D314" s="235" t="s">
        <v>198</v>
      </c>
      <c r="E314" s="246" t="s">
        <v>19</v>
      </c>
      <c r="F314" s="247" t="s">
        <v>1590</v>
      </c>
      <c r="G314" s="245"/>
      <c r="H314" s="248">
        <v>20.564</v>
      </c>
      <c r="I314" s="249"/>
      <c r="J314" s="245"/>
      <c r="K314" s="245"/>
      <c r="L314" s="250"/>
      <c r="M314" s="251"/>
      <c r="N314" s="252"/>
      <c r="O314" s="252"/>
      <c r="P314" s="252"/>
      <c r="Q314" s="252"/>
      <c r="R314" s="252"/>
      <c r="S314" s="252"/>
      <c r="T314" s="253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4" t="s">
        <v>198</v>
      </c>
      <c r="AU314" s="254" t="s">
        <v>82</v>
      </c>
      <c r="AV314" s="14" t="s">
        <v>82</v>
      </c>
      <c r="AW314" s="14" t="s">
        <v>35</v>
      </c>
      <c r="AX314" s="14" t="s">
        <v>73</v>
      </c>
      <c r="AY314" s="254" t="s">
        <v>188</v>
      </c>
    </row>
    <row r="315" s="14" customFormat="1">
      <c r="A315" s="14"/>
      <c r="B315" s="244"/>
      <c r="C315" s="245"/>
      <c r="D315" s="235" t="s">
        <v>198</v>
      </c>
      <c r="E315" s="246" t="s">
        <v>19</v>
      </c>
      <c r="F315" s="247" t="s">
        <v>2394</v>
      </c>
      <c r="G315" s="245"/>
      <c r="H315" s="248">
        <v>14.275</v>
      </c>
      <c r="I315" s="249"/>
      <c r="J315" s="245"/>
      <c r="K315" s="245"/>
      <c r="L315" s="250"/>
      <c r="M315" s="251"/>
      <c r="N315" s="252"/>
      <c r="O315" s="252"/>
      <c r="P315" s="252"/>
      <c r="Q315" s="252"/>
      <c r="R315" s="252"/>
      <c r="S315" s="252"/>
      <c r="T315" s="253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4" t="s">
        <v>198</v>
      </c>
      <c r="AU315" s="254" t="s">
        <v>82</v>
      </c>
      <c r="AV315" s="14" t="s">
        <v>82</v>
      </c>
      <c r="AW315" s="14" t="s">
        <v>35</v>
      </c>
      <c r="AX315" s="14" t="s">
        <v>73</v>
      </c>
      <c r="AY315" s="254" t="s">
        <v>188</v>
      </c>
    </row>
    <row r="316" s="14" customFormat="1">
      <c r="A316" s="14"/>
      <c r="B316" s="244"/>
      <c r="C316" s="245"/>
      <c r="D316" s="235" t="s">
        <v>198</v>
      </c>
      <c r="E316" s="246" t="s">
        <v>19</v>
      </c>
      <c r="F316" s="247" t="s">
        <v>1596</v>
      </c>
      <c r="G316" s="245"/>
      <c r="H316" s="248">
        <v>5.7999999999999998</v>
      </c>
      <c r="I316" s="249"/>
      <c r="J316" s="245"/>
      <c r="K316" s="245"/>
      <c r="L316" s="250"/>
      <c r="M316" s="251"/>
      <c r="N316" s="252"/>
      <c r="O316" s="252"/>
      <c r="P316" s="252"/>
      <c r="Q316" s="252"/>
      <c r="R316" s="252"/>
      <c r="S316" s="252"/>
      <c r="T316" s="253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4" t="s">
        <v>198</v>
      </c>
      <c r="AU316" s="254" t="s">
        <v>82</v>
      </c>
      <c r="AV316" s="14" t="s">
        <v>82</v>
      </c>
      <c r="AW316" s="14" t="s">
        <v>35</v>
      </c>
      <c r="AX316" s="14" t="s">
        <v>73</v>
      </c>
      <c r="AY316" s="254" t="s">
        <v>188</v>
      </c>
    </row>
    <row r="317" s="14" customFormat="1">
      <c r="A317" s="14"/>
      <c r="B317" s="244"/>
      <c r="C317" s="245"/>
      <c r="D317" s="235" t="s">
        <v>198</v>
      </c>
      <c r="E317" s="246" t="s">
        <v>19</v>
      </c>
      <c r="F317" s="247" t="s">
        <v>2397</v>
      </c>
      <c r="G317" s="245"/>
      <c r="H317" s="248">
        <v>11.5</v>
      </c>
      <c r="I317" s="249"/>
      <c r="J317" s="245"/>
      <c r="K317" s="245"/>
      <c r="L317" s="250"/>
      <c r="M317" s="251"/>
      <c r="N317" s="252"/>
      <c r="O317" s="252"/>
      <c r="P317" s="252"/>
      <c r="Q317" s="252"/>
      <c r="R317" s="252"/>
      <c r="S317" s="252"/>
      <c r="T317" s="253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4" t="s">
        <v>198</v>
      </c>
      <c r="AU317" s="254" t="s">
        <v>82</v>
      </c>
      <c r="AV317" s="14" t="s">
        <v>82</v>
      </c>
      <c r="AW317" s="14" t="s">
        <v>35</v>
      </c>
      <c r="AX317" s="14" t="s">
        <v>73</v>
      </c>
      <c r="AY317" s="254" t="s">
        <v>188</v>
      </c>
    </row>
    <row r="318" s="15" customFormat="1">
      <c r="A318" s="15"/>
      <c r="B318" s="255"/>
      <c r="C318" s="256"/>
      <c r="D318" s="235" t="s">
        <v>198</v>
      </c>
      <c r="E318" s="257" t="s">
        <v>19</v>
      </c>
      <c r="F318" s="258" t="s">
        <v>229</v>
      </c>
      <c r="G318" s="256"/>
      <c r="H318" s="259">
        <v>52.138999999999996</v>
      </c>
      <c r="I318" s="260"/>
      <c r="J318" s="256"/>
      <c r="K318" s="256"/>
      <c r="L318" s="261"/>
      <c r="M318" s="262"/>
      <c r="N318" s="263"/>
      <c r="O318" s="263"/>
      <c r="P318" s="263"/>
      <c r="Q318" s="263"/>
      <c r="R318" s="263"/>
      <c r="S318" s="263"/>
      <c r="T318" s="264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65" t="s">
        <v>198</v>
      </c>
      <c r="AU318" s="265" t="s">
        <v>82</v>
      </c>
      <c r="AV318" s="15" t="s">
        <v>135</v>
      </c>
      <c r="AW318" s="15" t="s">
        <v>35</v>
      </c>
      <c r="AX318" s="15" t="s">
        <v>80</v>
      </c>
      <c r="AY318" s="265" t="s">
        <v>188</v>
      </c>
    </row>
    <row r="319" s="2" customFormat="1" ht="24.15" customHeight="1">
      <c r="A319" s="40"/>
      <c r="B319" s="41"/>
      <c r="C319" s="215" t="s">
        <v>389</v>
      </c>
      <c r="D319" s="215" t="s">
        <v>190</v>
      </c>
      <c r="E319" s="216" t="s">
        <v>887</v>
      </c>
      <c r="F319" s="217" t="s">
        <v>888</v>
      </c>
      <c r="G319" s="218" t="s">
        <v>243</v>
      </c>
      <c r="H319" s="219">
        <v>52.139000000000003</v>
      </c>
      <c r="I319" s="220"/>
      <c r="J319" s="221">
        <f>ROUND(I319*H319,2)</f>
        <v>0</v>
      </c>
      <c r="K319" s="217" t="s">
        <v>194</v>
      </c>
      <c r="L319" s="46"/>
      <c r="M319" s="222" t="s">
        <v>19</v>
      </c>
      <c r="N319" s="223" t="s">
        <v>44</v>
      </c>
      <c r="O319" s="86"/>
      <c r="P319" s="224">
        <f>O319*H319</f>
        <v>0</v>
      </c>
      <c r="Q319" s="224">
        <v>0</v>
      </c>
      <c r="R319" s="224">
        <f>Q319*H319</f>
        <v>0</v>
      </c>
      <c r="S319" s="224">
        <v>0</v>
      </c>
      <c r="T319" s="225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26" t="s">
        <v>135</v>
      </c>
      <c r="AT319" s="226" t="s">
        <v>190</v>
      </c>
      <c r="AU319" s="226" t="s">
        <v>82</v>
      </c>
      <c r="AY319" s="19" t="s">
        <v>188</v>
      </c>
      <c r="BE319" s="227">
        <f>IF(N319="základní",J319,0)</f>
        <v>0</v>
      </c>
      <c r="BF319" s="227">
        <f>IF(N319="snížená",J319,0)</f>
        <v>0</v>
      </c>
      <c r="BG319" s="227">
        <f>IF(N319="zákl. přenesená",J319,0)</f>
        <v>0</v>
      </c>
      <c r="BH319" s="227">
        <f>IF(N319="sníž. přenesená",J319,0)</f>
        <v>0</v>
      </c>
      <c r="BI319" s="227">
        <f>IF(N319="nulová",J319,0)</f>
        <v>0</v>
      </c>
      <c r="BJ319" s="19" t="s">
        <v>80</v>
      </c>
      <c r="BK319" s="227">
        <f>ROUND(I319*H319,2)</f>
        <v>0</v>
      </c>
      <c r="BL319" s="19" t="s">
        <v>135</v>
      </c>
      <c r="BM319" s="226" t="s">
        <v>2398</v>
      </c>
    </row>
    <row r="320" s="2" customFormat="1">
      <c r="A320" s="40"/>
      <c r="B320" s="41"/>
      <c r="C320" s="42"/>
      <c r="D320" s="228" t="s">
        <v>196</v>
      </c>
      <c r="E320" s="42"/>
      <c r="F320" s="229" t="s">
        <v>890</v>
      </c>
      <c r="G320" s="42"/>
      <c r="H320" s="42"/>
      <c r="I320" s="230"/>
      <c r="J320" s="42"/>
      <c r="K320" s="42"/>
      <c r="L320" s="46"/>
      <c r="M320" s="231"/>
      <c r="N320" s="232"/>
      <c r="O320" s="86"/>
      <c r="P320" s="86"/>
      <c r="Q320" s="86"/>
      <c r="R320" s="86"/>
      <c r="S320" s="86"/>
      <c r="T320" s="87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196</v>
      </c>
      <c r="AU320" s="19" t="s">
        <v>82</v>
      </c>
    </row>
    <row r="321" s="13" customFormat="1">
      <c r="A321" s="13"/>
      <c r="B321" s="233"/>
      <c r="C321" s="234"/>
      <c r="D321" s="235" t="s">
        <v>198</v>
      </c>
      <c r="E321" s="236" t="s">
        <v>19</v>
      </c>
      <c r="F321" s="237" t="s">
        <v>2345</v>
      </c>
      <c r="G321" s="234"/>
      <c r="H321" s="236" t="s">
        <v>19</v>
      </c>
      <c r="I321" s="238"/>
      <c r="J321" s="234"/>
      <c r="K321" s="234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198</v>
      </c>
      <c r="AU321" s="243" t="s">
        <v>82</v>
      </c>
      <c r="AV321" s="13" t="s">
        <v>80</v>
      </c>
      <c r="AW321" s="13" t="s">
        <v>35</v>
      </c>
      <c r="AX321" s="13" t="s">
        <v>73</v>
      </c>
      <c r="AY321" s="243" t="s">
        <v>188</v>
      </c>
    </row>
    <row r="322" s="14" customFormat="1">
      <c r="A322" s="14"/>
      <c r="B322" s="244"/>
      <c r="C322" s="245"/>
      <c r="D322" s="235" t="s">
        <v>198</v>
      </c>
      <c r="E322" s="246" t="s">
        <v>19</v>
      </c>
      <c r="F322" s="247" t="s">
        <v>1590</v>
      </c>
      <c r="G322" s="245"/>
      <c r="H322" s="248">
        <v>20.564</v>
      </c>
      <c r="I322" s="249"/>
      <c r="J322" s="245"/>
      <c r="K322" s="245"/>
      <c r="L322" s="250"/>
      <c r="M322" s="251"/>
      <c r="N322" s="252"/>
      <c r="O322" s="252"/>
      <c r="P322" s="252"/>
      <c r="Q322" s="252"/>
      <c r="R322" s="252"/>
      <c r="S322" s="252"/>
      <c r="T322" s="253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4" t="s">
        <v>198</v>
      </c>
      <c r="AU322" s="254" t="s">
        <v>82</v>
      </c>
      <c r="AV322" s="14" t="s">
        <v>82</v>
      </c>
      <c r="AW322" s="14" t="s">
        <v>35</v>
      </c>
      <c r="AX322" s="14" t="s">
        <v>73</v>
      </c>
      <c r="AY322" s="254" t="s">
        <v>188</v>
      </c>
    </row>
    <row r="323" s="14" customFormat="1">
      <c r="A323" s="14"/>
      <c r="B323" s="244"/>
      <c r="C323" s="245"/>
      <c r="D323" s="235" t="s">
        <v>198</v>
      </c>
      <c r="E323" s="246" t="s">
        <v>19</v>
      </c>
      <c r="F323" s="247" t="s">
        <v>2394</v>
      </c>
      <c r="G323" s="245"/>
      <c r="H323" s="248">
        <v>14.275</v>
      </c>
      <c r="I323" s="249"/>
      <c r="J323" s="245"/>
      <c r="K323" s="245"/>
      <c r="L323" s="250"/>
      <c r="M323" s="251"/>
      <c r="N323" s="252"/>
      <c r="O323" s="252"/>
      <c r="P323" s="252"/>
      <c r="Q323" s="252"/>
      <c r="R323" s="252"/>
      <c r="S323" s="252"/>
      <c r="T323" s="253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4" t="s">
        <v>198</v>
      </c>
      <c r="AU323" s="254" t="s">
        <v>82</v>
      </c>
      <c r="AV323" s="14" t="s">
        <v>82</v>
      </c>
      <c r="AW323" s="14" t="s">
        <v>35</v>
      </c>
      <c r="AX323" s="14" t="s">
        <v>73</v>
      </c>
      <c r="AY323" s="254" t="s">
        <v>188</v>
      </c>
    </row>
    <row r="324" s="14" customFormat="1">
      <c r="A324" s="14"/>
      <c r="B324" s="244"/>
      <c r="C324" s="245"/>
      <c r="D324" s="235" t="s">
        <v>198</v>
      </c>
      <c r="E324" s="246" t="s">
        <v>19</v>
      </c>
      <c r="F324" s="247" t="s">
        <v>1596</v>
      </c>
      <c r="G324" s="245"/>
      <c r="H324" s="248">
        <v>5.7999999999999998</v>
      </c>
      <c r="I324" s="249"/>
      <c r="J324" s="245"/>
      <c r="K324" s="245"/>
      <c r="L324" s="250"/>
      <c r="M324" s="251"/>
      <c r="N324" s="252"/>
      <c r="O324" s="252"/>
      <c r="P324" s="252"/>
      <c r="Q324" s="252"/>
      <c r="R324" s="252"/>
      <c r="S324" s="252"/>
      <c r="T324" s="253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4" t="s">
        <v>198</v>
      </c>
      <c r="AU324" s="254" t="s">
        <v>82</v>
      </c>
      <c r="AV324" s="14" t="s">
        <v>82</v>
      </c>
      <c r="AW324" s="14" t="s">
        <v>35</v>
      </c>
      <c r="AX324" s="14" t="s">
        <v>73</v>
      </c>
      <c r="AY324" s="254" t="s">
        <v>188</v>
      </c>
    </row>
    <row r="325" s="14" customFormat="1">
      <c r="A325" s="14"/>
      <c r="B325" s="244"/>
      <c r="C325" s="245"/>
      <c r="D325" s="235" t="s">
        <v>198</v>
      </c>
      <c r="E325" s="246" t="s">
        <v>19</v>
      </c>
      <c r="F325" s="247" t="s">
        <v>2397</v>
      </c>
      <c r="G325" s="245"/>
      <c r="H325" s="248">
        <v>11.5</v>
      </c>
      <c r="I325" s="249"/>
      <c r="J325" s="245"/>
      <c r="K325" s="245"/>
      <c r="L325" s="250"/>
      <c r="M325" s="251"/>
      <c r="N325" s="252"/>
      <c r="O325" s="252"/>
      <c r="P325" s="252"/>
      <c r="Q325" s="252"/>
      <c r="R325" s="252"/>
      <c r="S325" s="252"/>
      <c r="T325" s="253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4" t="s">
        <v>198</v>
      </c>
      <c r="AU325" s="254" t="s">
        <v>82</v>
      </c>
      <c r="AV325" s="14" t="s">
        <v>82</v>
      </c>
      <c r="AW325" s="14" t="s">
        <v>35</v>
      </c>
      <c r="AX325" s="14" t="s">
        <v>73</v>
      </c>
      <c r="AY325" s="254" t="s">
        <v>188</v>
      </c>
    </row>
    <row r="326" s="15" customFormat="1">
      <c r="A326" s="15"/>
      <c r="B326" s="255"/>
      <c r="C326" s="256"/>
      <c r="D326" s="235" t="s">
        <v>198</v>
      </c>
      <c r="E326" s="257" t="s">
        <v>19</v>
      </c>
      <c r="F326" s="258" t="s">
        <v>229</v>
      </c>
      <c r="G326" s="256"/>
      <c r="H326" s="259">
        <v>52.138999999999996</v>
      </c>
      <c r="I326" s="260"/>
      <c r="J326" s="256"/>
      <c r="K326" s="256"/>
      <c r="L326" s="261"/>
      <c r="M326" s="262"/>
      <c r="N326" s="263"/>
      <c r="O326" s="263"/>
      <c r="P326" s="263"/>
      <c r="Q326" s="263"/>
      <c r="R326" s="263"/>
      <c r="S326" s="263"/>
      <c r="T326" s="264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65" t="s">
        <v>198</v>
      </c>
      <c r="AU326" s="265" t="s">
        <v>82</v>
      </c>
      <c r="AV326" s="15" t="s">
        <v>135</v>
      </c>
      <c r="AW326" s="15" t="s">
        <v>35</v>
      </c>
      <c r="AX326" s="15" t="s">
        <v>80</v>
      </c>
      <c r="AY326" s="265" t="s">
        <v>188</v>
      </c>
    </row>
    <row r="327" s="2" customFormat="1" ht="37.8" customHeight="1">
      <c r="A327" s="40"/>
      <c r="B327" s="41"/>
      <c r="C327" s="215" t="s">
        <v>396</v>
      </c>
      <c r="D327" s="215" t="s">
        <v>190</v>
      </c>
      <c r="E327" s="216" t="s">
        <v>902</v>
      </c>
      <c r="F327" s="217" t="s">
        <v>903</v>
      </c>
      <c r="G327" s="218" t="s">
        <v>345</v>
      </c>
      <c r="H327" s="219">
        <v>2.972</v>
      </c>
      <c r="I327" s="220"/>
      <c r="J327" s="221">
        <f>ROUND(I327*H327,2)</f>
        <v>0</v>
      </c>
      <c r="K327" s="217" t="s">
        <v>194</v>
      </c>
      <c r="L327" s="46"/>
      <c r="M327" s="222" t="s">
        <v>19</v>
      </c>
      <c r="N327" s="223" t="s">
        <v>44</v>
      </c>
      <c r="O327" s="86"/>
      <c r="P327" s="224">
        <f>O327*H327</f>
        <v>0</v>
      </c>
      <c r="Q327" s="224">
        <v>1.0551200000000001</v>
      </c>
      <c r="R327" s="224">
        <f>Q327*H327</f>
        <v>3.1358166400000003</v>
      </c>
      <c r="S327" s="224">
        <v>0</v>
      </c>
      <c r="T327" s="225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26" t="s">
        <v>135</v>
      </c>
      <c r="AT327" s="226" t="s">
        <v>190</v>
      </c>
      <c r="AU327" s="226" t="s">
        <v>82</v>
      </c>
      <c r="AY327" s="19" t="s">
        <v>188</v>
      </c>
      <c r="BE327" s="227">
        <f>IF(N327="základní",J327,0)</f>
        <v>0</v>
      </c>
      <c r="BF327" s="227">
        <f>IF(N327="snížená",J327,0)</f>
        <v>0</v>
      </c>
      <c r="BG327" s="227">
        <f>IF(N327="zákl. přenesená",J327,0)</f>
        <v>0</v>
      </c>
      <c r="BH327" s="227">
        <f>IF(N327="sníž. přenesená",J327,0)</f>
        <v>0</v>
      </c>
      <c r="BI327" s="227">
        <f>IF(N327="nulová",J327,0)</f>
        <v>0</v>
      </c>
      <c r="BJ327" s="19" t="s">
        <v>80</v>
      </c>
      <c r="BK327" s="227">
        <f>ROUND(I327*H327,2)</f>
        <v>0</v>
      </c>
      <c r="BL327" s="19" t="s">
        <v>135</v>
      </c>
      <c r="BM327" s="226" t="s">
        <v>2399</v>
      </c>
    </row>
    <row r="328" s="2" customFormat="1">
      <c r="A328" s="40"/>
      <c r="B328" s="41"/>
      <c r="C328" s="42"/>
      <c r="D328" s="228" t="s">
        <v>196</v>
      </c>
      <c r="E328" s="42"/>
      <c r="F328" s="229" t="s">
        <v>905</v>
      </c>
      <c r="G328" s="42"/>
      <c r="H328" s="42"/>
      <c r="I328" s="230"/>
      <c r="J328" s="42"/>
      <c r="K328" s="42"/>
      <c r="L328" s="46"/>
      <c r="M328" s="231"/>
      <c r="N328" s="232"/>
      <c r="O328" s="86"/>
      <c r="P328" s="86"/>
      <c r="Q328" s="86"/>
      <c r="R328" s="86"/>
      <c r="S328" s="86"/>
      <c r="T328" s="87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T328" s="19" t="s">
        <v>196</v>
      </c>
      <c r="AU328" s="19" t="s">
        <v>82</v>
      </c>
    </row>
    <row r="329" s="14" customFormat="1">
      <c r="A329" s="14"/>
      <c r="B329" s="244"/>
      <c r="C329" s="245"/>
      <c r="D329" s="235" t="s">
        <v>198</v>
      </c>
      <c r="E329" s="246" t="s">
        <v>19</v>
      </c>
      <c r="F329" s="247" t="s">
        <v>2400</v>
      </c>
      <c r="G329" s="245"/>
      <c r="H329" s="248">
        <v>2.972</v>
      </c>
      <c r="I329" s="249"/>
      <c r="J329" s="245"/>
      <c r="K329" s="245"/>
      <c r="L329" s="250"/>
      <c r="M329" s="251"/>
      <c r="N329" s="252"/>
      <c r="O329" s="252"/>
      <c r="P329" s="252"/>
      <c r="Q329" s="252"/>
      <c r="R329" s="252"/>
      <c r="S329" s="252"/>
      <c r="T329" s="253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4" t="s">
        <v>198</v>
      </c>
      <c r="AU329" s="254" t="s">
        <v>82</v>
      </c>
      <c r="AV329" s="14" t="s">
        <v>82</v>
      </c>
      <c r="AW329" s="14" t="s">
        <v>35</v>
      </c>
      <c r="AX329" s="14" t="s">
        <v>73</v>
      </c>
      <c r="AY329" s="254" t="s">
        <v>188</v>
      </c>
    </row>
    <row r="330" s="15" customFormat="1">
      <c r="A330" s="15"/>
      <c r="B330" s="255"/>
      <c r="C330" s="256"/>
      <c r="D330" s="235" t="s">
        <v>198</v>
      </c>
      <c r="E330" s="257" t="s">
        <v>19</v>
      </c>
      <c r="F330" s="258" t="s">
        <v>229</v>
      </c>
      <c r="G330" s="256"/>
      <c r="H330" s="259">
        <v>2.972</v>
      </c>
      <c r="I330" s="260"/>
      <c r="J330" s="256"/>
      <c r="K330" s="256"/>
      <c r="L330" s="261"/>
      <c r="M330" s="262"/>
      <c r="N330" s="263"/>
      <c r="O330" s="263"/>
      <c r="P330" s="263"/>
      <c r="Q330" s="263"/>
      <c r="R330" s="263"/>
      <c r="S330" s="263"/>
      <c r="T330" s="264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65" t="s">
        <v>198</v>
      </c>
      <c r="AU330" s="265" t="s">
        <v>82</v>
      </c>
      <c r="AV330" s="15" t="s">
        <v>135</v>
      </c>
      <c r="AW330" s="15" t="s">
        <v>35</v>
      </c>
      <c r="AX330" s="15" t="s">
        <v>80</v>
      </c>
      <c r="AY330" s="265" t="s">
        <v>188</v>
      </c>
    </row>
    <row r="331" s="2" customFormat="1" ht="24.15" customHeight="1">
      <c r="A331" s="40"/>
      <c r="B331" s="41"/>
      <c r="C331" s="215" t="s">
        <v>403</v>
      </c>
      <c r="D331" s="215" t="s">
        <v>190</v>
      </c>
      <c r="E331" s="216" t="s">
        <v>908</v>
      </c>
      <c r="F331" s="217" t="s">
        <v>909</v>
      </c>
      <c r="G331" s="218" t="s">
        <v>193</v>
      </c>
      <c r="H331" s="219">
        <v>5.1310000000000002</v>
      </c>
      <c r="I331" s="220"/>
      <c r="J331" s="221">
        <f>ROUND(I331*H331,2)</f>
        <v>0</v>
      </c>
      <c r="K331" s="217" t="s">
        <v>194</v>
      </c>
      <c r="L331" s="46"/>
      <c r="M331" s="222" t="s">
        <v>19</v>
      </c>
      <c r="N331" s="223" t="s">
        <v>44</v>
      </c>
      <c r="O331" s="86"/>
      <c r="P331" s="224">
        <f>O331*H331</f>
        <v>0</v>
      </c>
      <c r="Q331" s="224">
        <v>2.4533700000000001</v>
      </c>
      <c r="R331" s="224">
        <f>Q331*H331</f>
        <v>12.588241470000002</v>
      </c>
      <c r="S331" s="224">
        <v>0</v>
      </c>
      <c r="T331" s="225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26" t="s">
        <v>135</v>
      </c>
      <c r="AT331" s="226" t="s">
        <v>190</v>
      </c>
      <c r="AU331" s="226" t="s">
        <v>82</v>
      </c>
      <c r="AY331" s="19" t="s">
        <v>188</v>
      </c>
      <c r="BE331" s="227">
        <f>IF(N331="základní",J331,0)</f>
        <v>0</v>
      </c>
      <c r="BF331" s="227">
        <f>IF(N331="snížená",J331,0)</f>
        <v>0</v>
      </c>
      <c r="BG331" s="227">
        <f>IF(N331="zákl. přenesená",J331,0)</f>
        <v>0</v>
      </c>
      <c r="BH331" s="227">
        <f>IF(N331="sníž. přenesená",J331,0)</f>
        <v>0</v>
      </c>
      <c r="BI331" s="227">
        <f>IF(N331="nulová",J331,0)</f>
        <v>0</v>
      </c>
      <c r="BJ331" s="19" t="s">
        <v>80</v>
      </c>
      <c r="BK331" s="227">
        <f>ROUND(I331*H331,2)</f>
        <v>0</v>
      </c>
      <c r="BL331" s="19" t="s">
        <v>135</v>
      </c>
      <c r="BM331" s="226" t="s">
        <v>2401</v>
      </c>
    </row>
    <row r="332" s="2" customFormat="1">
      <c r="A332" s="40"/>
      <c r="B332" s="41"/>
      <c r="C332" s="42"/>
      <c r="D332" s="228" t="s">
        <v>196</v>
      </c>
      <c r="E332" s="42"/>
      <c r="F332" s="229" t="s">
        <v>911</v>
      </c>
      <c r="G332" s="42"/>
      <c r="H332" s="42"/>
      <c r="I332" s="230"/>
      <c r="J332" s="42"/>
      <c r="K332" s="42"/>
      <c r="L332" s="46"/>
      <c r="M332" s="231"/>
      <c r="N332" s="232"/>
      <c r="O332" s="86"/>
      <c r="P332" s="86"/>
      <c r="Q332" s="86"/>
      <c r="R332" s="86"/>
      <c r="S332" s="86"/>
      <c r="T332" s="87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T332" s="19" t="s">
        <v>196</v>
      </c>
      <c r="AU332" s="19" t="s">
        <v>82</v>
      </c>
    </row>
    <row r="333" s="13" customFormat="1">
      <c r="A333" s="13"/>
      <c r="B333" s="233"/>
      <c r="C333" s="234"/>
      <c r="D333" s="235" t="s">
        <v>198</v>
      </c>
      <c r="E333" s="236" t="s">
        <v>19</v>
      </c>
      <c r="F333" s="237" t="s">
        <v>2345</v>
      </c>
      <c r="G333" s="234"/>
      <c r="H333" s="236" t="s">
        <v>19</v>
      </c>
      <c r="I333" s="238"/>
      <c r="J333" s="234"/>
      <c r="K333" s="234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198</v>
      </c>
      <c r="AU333" s="243" t="s">
        <v>82</v>
      </c>
      <c r="AV333" s="13" t="s">
        <v>80</v>
      </c>
      <c r="AW333" s="13" t="s">
        <v>35</v>
      </c>
      <c r="AX333" s="13" t="s">
        <v>73</v>
      </c>
      <c r="AY333" s="243" t="s">
        <v>188</v>
      </c>
    </row>
    <row r="334" s="14" customFormat="1">
      <c r="A334" s="14"/>
      <c r="B334" s="244"/>
      <c r="C334" s="245"/>
      <c r="D334" s="235" t="s">
        <v>198</v>
      </c>
      <c r="E334" s="246" t="s">
        <v>19</v>
      </c>
      <c r="F334" s="247" t="s">
        <v>2402</v>
      </c>
      <c r="G334" s="245"/>
      <c r="H334" s="248">
        <v>1.9310000000000001</v>
      </c>
      <c r="I334" s="249"/>
      <c r="J334" s="245"/>
      <c r="K334" s="245"/>
      <c r="L334" s="250"/>
      <c r="M334" s="251"/>
      <c r="N334" s="252"/>
      <c r="O334" s="252"/>
      <c r="P334" s="252"/>
      <c r="Q334" s="252"/>
      <c r="R334" s="252"/>
      <c r="S334" s="252"/>
      <c r="T334" s="253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4" t="s">
        <v>198</v>
      </c>
      <c r="AU334" s="254" t="s">
        <v>82</v>
      </c>
      <c r="AV334" s="14" t="s">
        <v>82</v>
      </c>
      <c r="AW334" s="14" t="s">
        <v>35</v>
      </c>
      <c r="AX334" s="14" t="s">
        <v>73</v>
      </c>
      <c r="AY334" s="254" t="s">
        <v>188</v>
      </c>
    </row>
    <row r="335" s="14" customFormat="1">
      <c r="A335" s="14"/>
      <c r="B335" s="244"/>
      <c r="C335" s="245"/>
      <c r="D335" s="235" t="s">
        <v>198</v>
      </c>
      <c r="E335" s="246" t="s">
        <v>19</v>
      </c>
      <c r="F335" s="247" t="s">
        <v>1606</v>
      </c>
      <c r="G335" s="245"/>
      <c r="H335" s="248">
        <v>0.64600000000000002</v>
      </c>
      <c r="I335" s="249"/>
      <c r="J335" s="245"/>
      <c r="K335" s="245"/>
      <c r="L335" s="250"/>
      <c r="M335" s="251"/>
      <c r="N335" s="252"/>
      <c r="O335" s="252"/>
      <c r="P335" s="252"/>
      <c r="Q335" s="252"/>
      <c r="R335" s="252"/>
      <c r="S335" s="252"/>
      <c r="T335" s="253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4" t="s">
        <v>198</v>
      </c>
      <c r="AU335" s="254" t="s">
        <v>82</v>
      </c>
      <c r="AV335" s="14" t="s">
        <v>82</v>
      </c>
      <c r="AW335" s="14" t="s">
        <v>35</v>
      </c>
      <c r="AX335" s="14" t="s">
        <v>73</v>
      </c>
      <c r="AY335" s="254" t="s">
        <v>188</v>
      </c>
    </row>
    <row r="336" s="14" customFormat="1">
      <c r="A336" s="14"/>
      <c r="B336" s="244"/>
      <c r="C336" s="245"/>
      <c r="D336" s="235" t="s">
        <v>198</v>
      </c>
      <c r="E336" s="246" t="s">
        <v>19</v>
      </c>
      <c r="F336" s="247" t="s">
        <v>2403</v>
      </c>
      <c r="G336" s="245"/>
      <c r="H336" s="248">
        <v>0.58799999999999997</v>
      </c>
      <c r="I336" s="249"/>
      <c r="J336" s="245"/>
      <c r="K336" s="245"/>
      <c r="L336" s="250"/>
      <c r="M336" s="251"/>
      <c r="N336" s="252"/>
      <c r="O336" s="252"/>
      <c r="P336" s="252"/>
      <c r="Q336" s="252"/>
      <c r="R336" s="252"/>
      <c r="S336" s="252"/>
      <c r="T336" s="253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4" t="s">
        <v>198</v>
      </c>
      <c r="AU336" s="254" t="s">
        <v>82</v>
      </c>
      <c r="AV336" s="14" t="s">
        <v>82</v>
      </c>
      <c r="AW336" s="14" t="s">
        <v>35</v>
      </c>
      <c r="AX336" s="14" t="s">
        <v>73</v>
      </c>
      <c r="AY336" s="254" t="s">
        <v>188</v>
      </c>
    </row>
    <row r="337" s="14" customFormat="1">
      <c r="A337" s="14"/>
      <c r="B337" s="244"/>
      <c r="C337" s="245"/>
      <c r="D337" s="235" t="s">
        <v>198</v>
      </c>
      <c r="E337" s="246" t="s">
        <v>19</v>
      </c>
      <c r="F337" s="247" t="s">
        <v>1606</v>
      </c>
      <c r="G337" s="245"/>
      <c r="H337" s="248">
        <v>0.64600000000000002</v>
      </c>
      <c r="I337" s="249"/>
      <c r="J337" s="245"/>
      <c r="K337" s="245"/>
      <c r="L337" s="250"/>
      <c r="M337" s="251"/>
      <c r="N337" s="252"/>
      <c r="O337" s="252"/>
      <c r="P337" s="252"/>
      <c r="Q337" s="252"/>
      <c r="R337" s="252"/>
      <c r="S337" s="252"/>
      <c r="T337" s="253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4" t="s">
        <v>198</v>
      </c>
      <c r="AU337" s="254" t="s">
        <v>82</v>
      </c>
      <c r="AV337" s="14" t="s">
        <v>82</v>
      </c>
      <c r="AW337" s="14" t="s">
        <v>35</v>
      </c>
      <c r="AX337" s="14" t="s">
        <v>73</v>
      </c>
      <c r="AY337" s="254" t="s">
        <v>188</v>
      </c>
    </row>
    <row r="338" s="14" customFormat="1">
      <c r="A338" s="14"/>
      <c r="B338" s="244"/>
      <c r="C338" s="245"/>
      <c r="D338" s="235" t="s">
        <v>198</v>
      </c>
      <c r="E338" s="246" t="s">
        <v>19</v>
      </c>
      <c r="F338" s="247" t="s">
        <v>2404</v>
      </c>
      <c r="G338" s="245"/>
      <c r="H338" s="248">
        <v>0.14099999999999999</v>
      </c>
      <c r="I338" s="249"/>
      <c r="J338" s="245"/>
      <c r="K338" s="245"/>
      <c r="L338" s="250"/>
      <c r="M338" s="251"/>
      <c r="N338" s="252"/>
      <c r="O338" s="252"/>
      <c r="P338" s="252"/>
      <c r="Q338" s="252"/>
      <c r="R338" s="252"/>
      <c r="S338" s="252"/>
      <c r="T338" s="253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4" t="s">
        <v>198</v>
      </c>
      <c r="AU338" s="254" t="s">
        <v>82</v>
      </c>
      <c r="AV338" s="14" t="s">
        <v>82</v>
      </c>
      <c r="AW338" s="14" t="s">
        <v>35</v>
      </c>
      <c r="AX338" s="14" t="s">
        <v>73</v>
      </c>
      <c r="AY338" s="254" t="s">
        <v>188</v>
      </c>
    </row>
    <row r="339" s="13" customFormat="1">
      <c r="A339" s="13"/>
      <c r="B339" s="233"/>
      <c r="C339" s="234"/>
      <c r="D339" s="235" t="s">
        <v>198</v>
      </c>
      <c r="E339" s="236" t="s">
        <v>19</v>
      </c>
      <c r="F339" s="237" t="s">
        <v>2405</v>
      </c>
      <c r="G339" s="234"/>
      <c r="H339" s="236" t="s">
        <v>19</v>
      </c>
      <c r="I339" s="238"/>
      <c r="J339" s="234"/>
      <c r="K339" s="234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198</v>
      </c>
      <c r="AU339" s="243" t="s">
        <v>82</v>
      </c>
      <c r="AV339" s="13" t="s">
        <v>80</v>
      </c>
      <c r="AW339" s="13" t="s">
        <v>35</v>
      </c>
      <c r="AX339" s="13" t="s">
        <v>73</v>
      </c>
      <c r="AY339" s="243" t="s">
        <v>188</v>
      </c>
    </row>
    <row r="340" s="14" customFormat="1">
      <c r="A340" s="14"/>
      <c r="B340" s="244"/>
      <c r="C340" s="245"/>
      <c r="D340" s="235" t="s">
        <v>198</v>
      </c>
      <c r="E340" s="246" t="s">
        <v>19</v>
      </c>
      <c r="F340" s="247" t="s">
        <v>2406</v>
      </c>
      <c r="G340" s="245"/>
      <c r="H340" s="248">
        <v>0.67800000000000005</v>
      </c>
      <c r="I340" s="249"/>
      <c r="J340" s="245"/>
      <c r="K340" s="245"/>
      <c r="L340" s="250"/>
      <c r="M340" s="251"/>
      <c r="N340" s="252"/>
      <c r="O340" s="252"/>
      <c r="P340" s="252"/>
      <c r="Q340" s="252"/>
      <c r="R340" s="252"/>
      <c r="S340" s="252"/>
      <c r="T340" s="253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4" t="s">
        <v>198</v>
      </c>
      <c r="AU340" s="254" t="s">
        <v>82</v>
      </c>
      <c r="AV340" s="14" t="s">
        <v>82</v>
      </c>
      <c r="AW340" s="14" t="s">
        <v>35</v>
      </c>
      <c r="AX340" s="14" t="s">
        <v>73</v>
      </c>
      <c r="AY340" s="254" t="s">
        <v>188</v>
      </c>
    </row>
    <row r="341" s="14" customFormat="1">
      <c r="A341" s="14"/>
      <c r="B341" s="244"/>
      <c r="C341" s="245"/>
      <c r="D341" s="235" t="s">
        <v>198</v>
      </c>
      <c r="E341" s="246" t="s">
        <v>19</v>
      </c>
      <c r="F341" s="247" t="s">
        <v>2407</v>
      </c>
      <c r="G341" s="245"/>
      <c r="H341" s="248">
        <v>0.32400000000000001</v>
      </c>
      <c r="I341" s="249"/>
      <c r="J341" s="245"/>
      <c r="K341" s="245"/>
      <c r="L341" s="250"/>
      <c r="M341" s="251"/>
      <c r="N341" s="252"/>
      <c r="O341" s="252"/>
      <c r="P341" s="252"/>
      <c r="Q341" s="252"/>
      <c r="R341" s="252"/>
      <c r="S341" s="252"/>
      <c r="T341" s="253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4" t="s">
        <v>198</v>
      </c>
      <c r="AU341" s="254" t="s">
        <v>82</v>
      </c>
      <c r="AV341" s="14" t="s">
        <v>82</v>
      </c>
      <c r="AW341" s="14" t="s">
        <v>35</v>
      </c>
      <c r="AX341" s="14" t="s">
        <v>73</v>
      </c>
      <c r="AY341" s="254" t="s">
        <v>188</v>
      </c>
    </row>
    <row r="342" s="14" customFormat="1">
      <c r="A342" s="14"/>
      <c r="B342" s="244"/>
      <c r="C342" s="245"/>
      <c r="D342" s="235" t="s">
        <v>198</v>
      </c>
      <c r="E342" s="246" t="s">
        <v>19</v>
      </c>
      <c r="F342" s="247" t="s">
        <v>2408</v>
      </c>
      <c r="G342" s="245"/>
      <c r="H342" s="248">
        <v>0.17699999999999999</v>
      </c>
      <c r="I342" s="249"/>
      <c r="J342" s="245"/>
      <c r="K342" s="245"/>
      <c r="L342" s="250"/>
      <c r="M342" s="251"/>
      <c r="N342" s="252"/>
      <c r="O342" s="252"/>
      <c r="P342" s="252"/>
      <c r="Q342" s="252"/>
      <c r="R342" s="252"/>
      <c r="S342" s="252"/>
      <c r="T342" s="253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4" t="s">
        <v>198</v>
      </c>
      <c r="AU342" s="254" t="s">
        <v>82</v>
      </c>
      <c r="AV342" s="14" t="s">
        <v>82</v>
      </c>
      <c r="AW342" s="14" t="s">
        <v>35</v>
      </c>
      <c r="AX342" s="14" t="s">
        <v>73</v>
      </c>
      <c r="AY342" s="254" t="s">
        <v>188</v>
      </c>
    </row>
    <row r="343" s="15" customFormat="1">
      <c r="A343" s="15"/>
      <c r="B343" s="255"/>
      <c r="C343" s="256"/>
      <c r="D343" s="235" t="s">
        <v>198</v>
      </c>
      <c r="E343" s="257" t="s">
        <v>19</v>
      </c>
      <c r="F343" s="258" t="s">
        <v>229</v>
      </c>
      <c r="G343" s="256"/>
      <c r="H343" s="259">
        <v>5.1309999999999993</v>
      </c>
      <c r="I343" s="260"/>
      <c r="J343" s="256"/>
      <c r="K343" s="256"/>
      <c r="L343" s="261"/>
      <c r="M343" s="262"/>
      <c r="N343" s="263"/>
      <c r="O343" s="263"/>
      <c r="P343" s="263"/>
      <c r="Q343" s="263"/>
      <c r="R343" s="263"/>
      <c r="S343" s="263"/>
      <c r="T343" s="264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65" t="s">
        <v>198</v>
      </c>
      <c r="AU343" s="265" t="s">
        <v>82</v>
      </c>
      <c r="AV343" s="15" t="s">
        <v>135</v>
      </c>
      <c r="AW343" s="15" t="s">
        <v>35</v>
      </c>
      <c r="AX343" s="15" t="s">
        <v>80</v>
      </c>
      <c r="AY343" s="265" t="s">
        <v>188</v>
      </c>
    </row>
    <row r="344" s="2" customFormat="1" ht="24.15" customHeight="1">
      <c r="A344" s="40"/>
      <c r="B344" s="41"/>
      <c r="C344" s="215" t="s">
        <v>412</v>
      </c>
      <c r="D344" s="215" t="s">
        <v>190</v>
      </c>
      <c r="E344" s="216" t="s">
        <v>933</v>
      </c>
      <c r="F344" s="217" t="s">
        <v>934</v>
      </c>
      <c r="G344" s="218" t="s">
        <v>345</v>
      </c>
      <c r="H344" s="219">
        <v>0.64100000000000001</v>
      </c>
      <c r="I344" s="220"/>
      <c r="J344" s="221">
        <f>ROUND(I344*H344,2)</f>
        <v>0</v>
      </c>
      <c r="K344" s="217" t="s">
        <v>194</v>
      </c>
      <c r="L344" s="46"/>
      <c r="M344" s="222" t="s">
        <v>19</v>
      </c>
      <c r="N344" s="223" t="s">
        <v>44</v>
      </c>
      <c r="O344" s="86"/>
      <c r="P344" s="224">
        <f>O344*H344</f>
        <v>0</v>
      </c>
      <c r="Q344" s="224">
        <v>1.0492699999999999</v>
      </c>
      <c r="R344" s="224">
        <f>Q344*H344</f>
        <v>0.67258206999999992</v>
      </c>
      <c r="S344" s="224">
        <v>0</v>
      </c>
      <c r="T344" s="225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26" t="s">
        <v>135</v>
      </c>
      <c r="AT344" s="226" t="s">
        <v>190</v>
      </c>
      <c r="AU344" s="226" t="s">
        <v>82</v>
      </c>
      <c r="AY344" s="19" t="s">
        <v>188</v>
      </c>
      <c r="BE344" s="227">
        <f>IF(N344="základní",J344,0)</f>
        <v>0</v>
      </c>
      <c r="BF344" s="227">
        <f>IF(N344="snížená",J344,0)</f>
        <v>0</v>
      </c>
      <c r="BG344" s="227">
        <f>IF(N344="zákl. přenesená",J344,0)</f>
        <v>0</v>
      </c>
      <c r="BH344" s="227">
        <f>IF(N344="sníž. přenesená",J344,0)</f>
        <v>0</v>
      </c>
      <c r="BI344" s="227">
        <f>IF(N344="nulová",J344,0)</f>
        <v>0</v>
      </c>
      <c r="BJ344" s="19" t="s">
        <v>80</v>
      </c>
      <c r="BK344" s="227">
        <f>ROUND(I344*H344,2)</f>
        <v>0</v>
      </c>
      <c r="BL344" s="19" t="s">
        <v>135</v>
      </c>
      <c r="BM344" s="226" t="s">
        <v>2409</v>
      </c>
    </row>
    <row r="345" s="2" customFormat="1">
      <c r="A345" s="40"/>
      <c r="B345" s="41"/>
      <c r="C345" s="42"/>
      <c r="D345" s="228" t="s">
        <v>196</v>
      </c>
      <c r="E345" s="42"/>
      <c r="F345" s="229" t="s">
        <v>936</v>
      </c>
      <c r="G345" s="42"/>
      <c r="H345" s="42"/>
      <c r="I345" s="230"/>
      <c r="J345" s="42"/>
      <c r="K345" s="42"/>
      <c r="L345" s="46"/>
      <c r="M345" s="231"/>
      <c r="N345" s="232"/>
      <c r="O345" s="86"/>
      <c r="P345" s="86"/>
      <c r="Q345" s="86"/>
      <c r="R345" s="86"/>
      <c r="S345" s="86"/>
      <c r="T345" s="87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196</v>
      </c>
      <c r="AU345" s="19" t="s">
        <v>82</v>
      </c>
    </row>
    <row r="346" s="14" customFormat="1">
      <c r="A346" s="14"/>
      <c r="B346" s="244"/>
      <c r="C346" s="245"/>
      <c r="D346" s="235" t="s">
        <v>198</v>
      </c>
      <c r="E346" s="246" t="s">
        <v>19</v>
      </c>
      <c r="F346" s="247" t="s">
        <v>2410</v>
      </c>
      <c r="G346" s="245"/>
      <c r="H346" s="248">
        <v>0.64100000000000001</v>
      </c>
      <c r="I346" s="249"/>
      <c r="J346" s="245"/>
      <c r="K346" s="245"/>
      <c r="L346" s="250"/>
      <c r="M346" s="251"/>
      <c r="N346" s="252"/>
      <c r="O346" s="252"/>
      <c r="P346" s="252"/>
      <c r="Q346" s="252"/>
      <c r="R346" s="252"/>
      <c r="S346" s="252"/>
      <c r="T346" s="253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4" t="s">
        <v>198</v>
      </c>
      <c r="AU346" s="254" t="s">
        <v>82</v>
      </c>
      <c r="AV346" s="14" t="s">
        <v>82</v>
      </c>
      <c r="AW346" s="14" t="s">
        <v>35</v>
      </c>
      <c r="AX346" s="14" t="s">
        <v>73</v>
      </c>
      <c r="AY346" s="254" t="s">
        <v>188</v>
      </c>
    </row>
    <row r="347" s="15" customFormat="1">
      <c r="A347" s="15"/>
      <c r="B347" s="255"/>
      <c r="C347" s="256"/>
      <c r="D347" s="235" t="s">
        <v>198</v>
      </c>
      <c r="E347" s="257" t="s">
        <v>19</v>
      </c>
      <c r="F347" s="258" t="s">
        <v>229</v>
      </c>
      <c r="G347" s="256"/>
      <c r="H347" s="259">
        <v>0.64100000000000001</v>
      </c>
      <c r="I347" s="260"/>
      <c r="J347" s="256"/>
      <c r="K347" s="256"/>
      <c r="L347" s="261"/>
      <c r="M347" s="262"/>
      <c r="N347" s="263"/>
      <c r="O347" s="263"/>
      <c r="P347" s="263"/>
      <c r="Q347" s="263"/>
      <c r="R347" s="263"/>
      <c r="S347" s="263"/>
      <c r="T347" s="264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65" t="s">
        <v>198</v>
      </c>
      <c r="AU347" s="265" t="s">
        <v>82</v>
      </c>
      <c r="AV347" s="15" t="s">
        <v>135</v>
      </c>
      <c r="AW347" s="15" t="s">
        <v>35</v>
      </c>
      <c r="AX347" s="15" t="s">
        <v>80</v>
      </c>
      <c r="AY347" s="265" t="s">
        <v>188</v>
      </c>
    </row>
    <row r="348" s="2" customFormat="1" ht="24.15" customHeight="1">
      <c r="A348" s="40"/>
      <c r="B348" s="41"/>
      <c r="C348" s="215" t="s">
        <v>420</v>
      </c>
      <c r="D348" s="215" t="s">
        <v>190</v>
      </c>
      <c r="E348" s="216" t="s">
        <v>940</v>
      </c>
      <c r="F348" s="217" t="s">
        <v>941</v>
      </c>
      <c r="G348" s="218" t="s">
        <v>243</v>
      </c>
      <c r="H348" s="219">
        <v>21.623999999999999</v>
      </c>
      <c r="I348" s="220"/>
      <c r="J348" s="221">
        <f>ROUND(I348*H348,2)</f>
        <v>0</v>
      </c>
      <c r="K348" s="217" t="s">
        <v>194</v>
      </c>
      <c r="L348" s="46"/>
      <c r="M348" s="222" t="s">
        <v>19</v>
      </c>
      <c r="N348" s="223" t="s">
        <v>44</v>
      </c>
      <c r="O348" s="86"/>
      <c r="P348" s="224">
        <f>O348*H348</f>
        <v>0</v>
      </c>
      <c r="Q348" s="224">
        <v>0.01282</v>
      </c>
      <c r="R348" s="224">
        <f>Q348*H348</f>
        <v>0.27721967999999997</v>
      </c>
      <c r="S348" s="224">
        <v>0</v>
      </c>
      <c r="T348" s="225">
        <f>S348*H348</f>
        <v>0</v>
      </c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R348" s="226" t="s">
        <v>135</v>
      </c>
      <c r="AT348" s="226" t="s">
        <v>190</v>
      </c>
      <c r="AU348" s="226" t="s">
        <v>82</v>
      </c>
      <c r="AY348" s="19" t="s">
        <v>188</v>
      </c>
      <c r="BE348" s="227">
        <f>IF(N348="základní",J348,0)</f>
        <v>0</v>
      </c>
      <c r="BF348" s="227">
        <f>IF(N348="snížená",J348,0)</f>
        <v>0</v>
      </c>
      <c r="BG348" s="227">
        <f>IF(N348="zákl. přenesená",J348,0)</f>
        <v>0</v>
      </c>
      <c r="BH348" s="227">
        <f>IF(N348="sníž. přenesená",J348,0)</f>
        <v>0</v>
      </c>
      <c r="BI348" s="227">
        <f>IF(N348="nulová",J348,0)</f>
        <v>0</v>
      </c>
      <c r="BJ348" s="19" t="s">
        <v>80</v>
      </c>
      <c r="BK348" s="227">
        <f>ROUND(I348*H348,2)</f>
        <v>0</v>
      </c>
      <c r="BL348" s="19" t="s">
        <v>135</v>
      </c>
      <c r="BM348" s="226" t="s">
        <v>2411</v>
      </c>
    </row>
    <row r="349" s="2" customFormat="1">
      <c r="A349" s="40"/>
      <c r="B349" s="41"/>
      <c r="C349" s="42"/>
      <c r="D349" s="228" t="s">
        <v>196</v>
      </c>
      <c r="E349" s="42"/>
      <c r="F349" s="229" t="s">
        <v>943</v>
      </c>
      <c r="G349" s="42"/>
      <c r="H349" s="42"/>
      <c r="I349" s="230"/>
      <c r="J349" s="42"/>
      <c r="K349" s="42"/>
      <c r="L349" s="46"/>
      <c r="M349" s="231"/>
      <c r="N349" s="232"/>
      <c r="O349" s="86"/>
      <c r="P349" s="86"/>
      <c r="Q349" s="86"/>
      <c r="R349" s="86"/>
      <c r="S349" s="86"/>
      <c r="T349" s="87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T349" s="19" t="s">
        <v>196</v>
      </c>
      <c r="AU349" s="19" t="s">
        <v>82</v>
      </c>
    </row>
    <row r="350" s="13" customFormat="1">
      <c r="A350" s="13"/>
      <c r="B350" s="233"/>
      <c r="C350" s="234"/>
      <c r="D350" s="235" t="s">
        <v>198</v>
      </c>
      <c r="E350" s="236" t="s">
        <v>19</v>
      </c>
      <c r="F350" s="237" t="s">
        <v>2345</v>
      </c>
      <c r="G350" s="234"/>
      <c r="H350" s="236" t="s">
        <v>19</v>
      </c>
      <c r="I350" s="238"/>
      <c r="J350" s="234"/>
      <c r="K350" s="234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198</v>
      </c>
      <c r="AU350" s="243" t="s">
        <v>82</v>
      </c>
      <c r="AV350" s="13" t="s">
        <v>80</v>
      </c>
      <c r="AW350" s="13" t="s">
        <v>35</v>
      </c>
      <c r="AX350" s="13" t="s">
        <v>73</v>
      </c>
      <c r="AY350" s="243" t="s">
        <v>188</v>
      </c>
    </row>
    <row r="351" s="14" customFormat="1">
      <c r="A351" s="14"/>
      <c r="B351" s="244"/>
      <c r="C351" s="245"/>
      <c r="D351" s="235" t="s">
        <v>198</v>
      </c>
      <c r="E351" s="246" t="s">
        <v>19</v>
      </c>
      <c r="F351" s="247" t="s">
        <v>2295</v>
      </c>
      <c r="G351" s="245"/>
      <c r="H351" s="248">
        <v>2.6400000000000001</v>
      </c>
      <c r="I351" s="249"/>
      <c r="J351" s="245"/>
      <c r="K351" s="245"/>
      <c r="L351" s="250"/>
      <c r="M351" s="251"/>
      <c r="N351" s="252"/>
      <c r="O351" s="252"/>
      <c r="P351" s="252"/>
      <c r="Q351" s="252"/>
      <c r="R351" s="252"/>
      <c r="S351" s="252"/>
      <c r="T351" s="253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4" t="s">
        <v>198</v>
      </c>
      <c r="AU351" s="254" t="s">
        <v>82</v>
      </c>
      <c r="AV351" s="14" t="s">
        <v>82</v>
      </c>
      <c r="AW351" s="14" t="s">
        <v>35</v>
      </c>
      <c r="AX351" s="14" t="s">
        <v>73</v>
      </c>
      <c r="AY351" s="254" t="s">
        <v>188</v>
      </c>
    </row>
    <row r="352" s="14" customFormat="1">
      <c r="A352" s="14"/>
      <c r="B352" s="244"/>
      <c r="C352" s="245"/>
      <c r="D352" s="235" t="s">
        <v>198</v>
      </c>
      <c r="E352" s="246" t="s">
        <v>19</v>
      </c>
      <c r="F352" s="247" t="s">
        <v>2412</v>
      </c>
      <c r="G352" s="245"/>
      <c r="H352" s="248">
        <v>4.3200000000000003</v>
      </c>
      <c r="I352" s="249"/>
      <c r="J352" s="245"/>
      <c r="K352" s="245"/>
      <c r="L352" s="250"/>
      <c r="M352" s="251"/>
      <c r="N352" s="252"/>
      <c r="O352" s="252"/>
      <c r="P352" s="252"/>
      <c r="Q352" s="252"/>
      <c r="R352" s="252"/>
      <c r="S352" s="252"/>
      <c r="T352" s="253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4" t="s">
        <v>198</v>
      </c>
      <c r="AU352" s="254" t="s">
        <v>82</v>
      </c>
      <c r="AV352" s="14" t="s">
        <v>82</v>
      </c>
      <c r="AW352" s="14" t="s">
        <v>35</v>
      </c>
      <c r="AX352" s="14" t="s">
        <v>73</v>
      </c>
      <c r="AY352" s="254" t="s">
        <v>188</v>
      </c>
    </row>
    <row r="353" s="14" customFormat="1">
      <c r="A353" s="14"/>
      <c r="B353" s="244"/>
      <c r="C353" s="245"/>
      <c r="D353" s="235" t="s">
        <v>198</v>
      </c>
      <c r="E353" s="246" t="s">
        <v>19</v>
      </c>
      <c r="F353" s="247" t="s">
        <v>2413</v>
      </c>
      <c r="G353" s="245"/>
      <c r="H353" s="248">
        <v>2.9399999999999999</v>
      </c>
      <c r="I353" s="249"/>
      <c r="J353" s="245"/>
      <c r="K353" s="245"/>
      <c r="L353" s="250"/>
      <c r="M353" s="251"/>
      <c r="N353" s="252"/>
      <c r="O353" s="252"/>
      <c r="P353" s="252"/>
      <c r="Q353" s="252"/>
      <c r="R353" s="252"/>
      <c r="S353" s="252"/>
      <c r="T353" s="253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4" t="s">
        <v>198</v>
      </c>
      <c r="AU353" s="254" t="s">
        <v>82</v>
      </c>
      <c r="AV353" s="14" t="s">
        <v>82</v>
      </c>
      <c r="AW353" s="14" t="s">
        <v>35</v>
      </c>
      <c r="AX353" s="14" t="s">
        <v>73</v>
      </c>
      <c r="AY353" s="254" t="s">
        <v>188</v>
      </c>
    </row>
    <row r="354" s="14" customFormat="1">
      <c r="A354" s="14"/>
      <c r="B354" s="244"/>
      <c r="C354" s="245"/>
      <c r="D354" s="235" t="s">
        <v>198</v>
      </c>
      <c r="E354" s="246" t="s">
        <v>19</v>
      </c>
      <c r="F354" s="247" t="s">
        <v>1611</v>
      </c>
      <c r="G354" s="245"/>
      <c r="H354" s="248">
        <v>3.2280000000000002</v>
      </c>
      <c r="I354" s="249"/>
      <c r="J354" s="245"/>
      <c r="K354" s="245"/>
      <c r="L354" s="250"/>
      <c r="M354" s="251"/>
      <c r="N354" s="252"/>
      <c r="O354" s="252"/>
      <c r="P354" s="252"/>
      <c r="Q354" s="252"/>
      <c r="R354" s="252"/>
      <c r="S354" s="252"/>
      <c r="T354" s="253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4" t="s">
        <v>198</v>
      </c>
      <c r="AU354" s="254" t="s">
        <v>82</v>
      </c>
      <c r="AV354" s="14" t="s">
        <v>82</v>
      </c>
      <c r="AW354" s="14" t="s">
        <v>35</v>
      </c>
      <c r="AX354" s="14" t="s">
        <v>73</v>
      </c>
      <c r="AY354" s="254" t="s">
        <v>188</v>
      </c>
    </row>
    <row r="355" s="14" customFormat="1">
      <c r="A355" s="14"/>
      <c r="B355" s="244"/>
      <c r="C355" s="245"/>
      <c r="D355" s="235" t="s">
        <v>198</v>
      </c>
      <c r="E355" s="246" t="s">
        <v>19</v>
      </c>
      <c r="F355" s="247" t="s">
        <v>1613</v>
      </c>
      <c r="G355" s="245"/>
      <c r="H355" s="248">
        <v>4.2480000000000002</v>
      </c>
      <c r="I355" s="249"/>
      <c r="J355" s="245"/>
      <c r="K355" s="245"/>
      <c r="L355" s="250"/>
      <c r="M355" s="251"/>
      <c r="N355" s="252"/>
      <c r="O355" s="252"/>
      <c r="P355" s="252"/>
      <c r="Q355" s="252"/>
      <c r="R355" s="252"/>
      <c r="S355" s="252"/>
      <c r="T355" s="253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4" t="s">
        <v>198</v>
      </c>
      <c r="AU355" s="254" t="s">
        <v>82</v>
      </c>
      <c r="AV355" s="14" t="s">
        <v>82</v>
      </c>
      <c r="AW355" s="14" t="s">
        <v>35</v>
      </c>
      <c r="AX355" s="14" t="s">
        <v>73</v>
      </c>
      <c r="AY355" s="254" t="s">
        <v>188</v>
      </c>
    </row>
    <row r="356" s="14" customFormat="1">
      <c r="A356" s="14"/>
      <c r="B356" s="244"/>
      <c r="C356" s="245"/>
      <c r="D356" s="235" t="s">
        <v>198</v>
      </c>
      <c r="E356" s="246" t="s">
        <v>19</v>
      </c>
      <c r="F356" s="247" t="s">
        <v>1613</v>
      </c>
      <c r="G356" s="245"/>
      <c r="H356" s="248">
        <v>4.2480000000000002</v>
      </c>
      <c r="I356" s="249"/>
      <c r="J356" s="245"/>
      <c r="K356" s="245"/>
      <c r="L356" s="250"/>
      <c r="M356" s="251"/>
      <c r="N356" s="252"/>
      <c r="O356" s="252"/>
      <c r="P356" s="252"/>
      <c r="Q356" s="252"/>
      <c r="R356" s="252"/>
      <c r="S356" s="252"/>
      <c r="T356" s="253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4" t="s">
        <v>198</v>
      </c>
      <c r="AU356" s="254" t="s">
        <v>82</v>
      </c>
      <c r="AV356" s="14" t="s">
        <v>82</v>
      </c>
      <c r="AW356" s="14" t="s">
        <v>35</v>
      </c>
      <c r="AX356" s="14" t="s">
        <v>73</v>
      </c>
      <c r="AY356" s="254" t="s">
        <v>188</v>
      </c>
    </row>
    <row r="357" s="15" customFormat="1">
      <c r="A357" s="15"/>
      <c r="B357" s="255"/>
      <c r="C357" s="256"/>
      <c r="D357" s="235" t="s">
        <v>198</v>
      </c>
      <c r="E357" s="257" t="s">
        <v>19</v>
      </c>
      <c r="F357" s="258" t="s">
        <v>229</v>
      </c>
      <c r="G357" s="256"/>
      <c r="H357" s="259">
        <v>21.624000000000002</v>
      </c>
      <c r="I357" s="260"/>
      <c r="J357" s="256"/>
      <c r="K357" s="256"/>
      <c r="L357" s="261"/>
      <c r="M357" s="262"/>
      <c r="N357" s="263"/>
      <c r="O357" s="263"/>
      <c r="P357" s="263"/>
      <c r="Q357" s="263"/>
      <c r="R357" s="263"/>
      <c r="S357" s="263"/>
      <c r="T357" s="264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65" t="s">
        <v>198</v>
      </c>
      <c r="AU357" s="265" t="s">
        <v>82</v>
      </c>
      <c r="AV357" s="15" t="s">
        <v>135</v>
      </c>
      <c r="AW357" s="15" t="s">
        <v>35</v>
      </c>
      <c r="AX357" s="15" t="s">
        <v>80</v>
      </c>
      <c r="AY357" s="265" t="s">
        <v>188</v>
      </c>
    </row>
    <row r="358" s="2" customFormat="1" ht="24.15" customHeight="1">
      <c r="A358" s="40"/>
      <c r="B358" s="41"/>
      <c r="C358" s="215" t="s">
        <v>439</v>
      </c>
      <c r="D358" s="215" t="s">
        <v>190</v>
      </c>
      <c r="E358" s="216" t="s">
        <v>949</v>
      </c>
      <c r="F358" s="217" t="s">
        <v>950</v>
      </c>
      <c r="G358" s="218" t="s">
        <v>243</v>
      </c>
      <c r="H358" s="219">
        <v>21.623999999999999</v>
      </c>
      <c r="I358" s="220"/>
      <c r="J358" s="221">
        <f>ROUND(I358*H358,2)</f>
        <v>0</v>
      </c>
      <c r="K358" s="217" t="s">
        <v>194</v>
      </c>
      <c r="L358" s="46"/>
      <c r="M358" s="222" t="s">
        <v>19</v>
      </c>
      <c r="N358" s="223" t="s">
        <v>44</v>
      </c>
      <c r="O358" s="86"/>
      <c r="P358" s="224">
        <f>O358*H358</f>
        <v>0</v>
      </c>
      <c r="Q358" s="224">
        <v>0</v>
      </c>
      <c r="R358" s="224">
        <f>Q358*H358</f>
        <v>0</v>
      </c>
      <c r="S358" s="224">
        <v>0</v>
      </c>
      <c r="T358" s="225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26" t="s">
        <v>135</v>
      </c>
      <c r="AT358" s="226" t="s">
        <v>190</v>
      </c>
      <c r="AU358" s="226" t="s">
        <v>82</v>
      </c>
      <c r="AY358" s="19" t="s">
        <v>188</v>
      </c>
      <c r="BE358" s="227">
        <f>IF(N358="základní",J358,0)</f>
        <v>0</v>
      </c>
      <c r="BF358" s="227">
        <f>IF(N358="snížená",J358,0)</f>
        <v>0</v>
      </c>
      <c r="BG358" s="227">
        <f>IF(N358="zákl. přenesená",J358,0)</f>
        <v>0</v>
      </c>
      <c r="BH358" s="227">
        <f>IF(N358="sníž. přenesená",J358,0)</f>
        <v>0</v>
      </c>
      <c r="BI358" s="227">
        <f>IF(N358="nulová",J358,0)</f>
        <v>0</v>
      </c>
      <c r="BJ358" s="19" t="s">
        <v>80</v>
      </c>
      <c r="BK358" s="227">
        <f>ROUND(I358*H358,2)</f>
        <v>0</v>
      </c>
      <c r="BL358" s="19" t="s">
        <v>135</v>
      </c>
      <c r="BM358" s="226" t="s">
        <v>2414</v>
      </c>
    </row>
    <row r="359" s="2" customFormat="1">
      <c r="A359" s="40"/>
      <c r="B359" s="41"/>
      <c r="C359" s="42"/>
      <c r="D359" s="228" t="s">
        <v>196</v>
      </c>
      <c r="E359" s="42"/>
      <c r="F359" s="229" t="s">
        <v>952</v>
      </c>
      <c r="G359" s="42"/>
      <c r="H359" s="42"/>
      <c r="I359" s="230"/>
      <c r="J359" s="42"/>
      <c r="K359" s="42"/>
      <c r="L359" s="46"/>
      <c r="M359" s="231"/>
      <c r="N359" s="232"/>
      <c r="O359" s="86"/>
      <c r="P359" s="86"/>
      <c r="Q359" s="86"/>
      <c r="R359" s="86"/>
      <c r="S359" s="86"/>
      <c r="T359" s="87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T359" s="19" t="s">
        <v>196</v>
      </c>
      <c r="AU359" s="19" t="s">
        <v>82</v>
      </c>
    </row>
    <row r="360" s="13" customFormat="1">
      <c r="A360" s="13"/>
      <c r="B360" s="233"/>
      <c r="C360" s="234"/>
      <c r="D360" s="235" t="s">
        <v>198</v>
      </c>
      <c r="E360" s="236" t="s">
        <v>19</v>
      </c>
      <c r="F360" s="237" t="s">
        <v>2345</v>
      </c>
      <c r="G360" s="234"/>
      <c r="H360" s="236" t="s">
        <v>19</v>
      </c>
      <c r="I360" s="238"/>
      <c r="J360" s="234"/>
      <c r="K360" s="234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198</v>
      </c>
      <c r="AU360" s="243" t="s">
        <v>82</v>
      </c>
      <c r="AV360" s="13" t="s">
        <v>80</v>
      </c>
      <c r="AW360" s="13" t="s">
        <v>35</v>
      </c>
      <c r="AX360" s="13" t="s">
        <v>73</v>
      </c>
      <c r="AY360" s="243" t="s">
        <v>188</v>
      </c>
    </row>
    <row r="361" s="14" customFormat="1">
      <c r="A361" s="14"/>
      <c r="B361" s="244"/>
      <c r="C361" s="245"/>
      <c r="D361" s="235" t="s">
        <v>198</v>
      </c>
      <c r="E361" s="246" t="s">
        <v>19</v>
      </c>
      <c r="F361" s="247" t="s">
        <v>2295</v>
      </c>
      <c r="G361" s="245"/>
      <c r="H361" s="248">
        <v>2.6400000000000001</v>
      </c>
      <c r="I361" s="249"/>
      <c r="J361" s="245"/>
      <c r="K361" s="245"/>
      <c r="L361" s="250"/>
      <c r="M361" s="251"/>
      <c r="N361" s="252"/>
      <c r="O361" s="252"/>
      <c r="P361" s="252"/>
      <c r="Q361" s="252"/>
      <c r="R361" s="252"/>
      <c r="S361" s="252"/>
      <c r="T361" s="253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4" t="s">
        <v>198</v>
      </c>
      <c r="AU361" s="254" t="s">
        <v>82</v>
      </c>
      <c r="AV361" s="14" t="s">
        <v>82</v>
      </c>
      <c r="AW361" s="14" t="s">
        <v>35</v>
      </c>
      <c r="AX361" s="14" t="s">
        <v>73</v>
      </c>
      <c r="AY361" s="254" t="s">
        <v>188</v>
      </c>
    </row>
    <row r="362" s="14" customFormat="1">
      <c r="A362" s="14"/>
      <c r="B362" s="244"/>
      <c r="C362" s="245"/>
      <c r="D362" s="235" t="s">
        <v>198</v>
      </c>
      <c r="E362" s="246" t="s">
        <v>19</v>
      </c>
      <c r="F362" s="247" t="s">
        <v>2412</v>
      </c>
      <c r="G362" s="245"/>
      <c r="H362" s="248">
        <v>4.3200000000000003</v>
      </c>
      <c r="I362" s="249"/>
      <c r="J362" s="245"/>
      <c r="K362" s="245"/>
      <c r="L362" s="250"/>
      <c r="M362" s="251"/>
      <c r="N362" s="252"/>
      <c r="O362" s="252"/>
      <c r="P362" s="252"/>
      <c r="Q362" s="252"/>
      <c r="R362" s="252"/>
      <c r="S362" s="252"/>
      <c r="T362" s="253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4" t="s">
        <v>198</v>
      </c>
      <c r="AU362" s="254" t="s">
        <v>82</v>
      </c>
      <c r="AV362" s="14" t="s">
        <v>82</v>
      </c>
      <c r="AW362" s="14" t="s">
        <v>35</v>
      </c>
      <c r="AX362" s="14" t="s">
        <v>73</v>
      </c>
      <c r="AY362" s="254" t="s">
        <v>188</v>
      </c>
    </row>
    <row r="363" s="14" customFormat="1">
      <c r="A363" s="14"/>
      <c r="B363" s="244"/>
      <c r="C363" s="245"/>
      <c r="D363" s="235" t="s">
        <v>198</v>
      </c>
      <c r="E363" s="246" t="s">
        <v>19</v>
      </c>
      <c r="F363" s="247" t="s">
        <v>2413</v>
      </c>
      <c r="G363" s="245"/>
      <c r="H363" s="248">
        <v>2.9399999999999999</v>
      </c>
      <c r="I363" s="249"/>
      <c r="J363" s="245"/>
      <c r="K363" s="245"/>
      <c r="L363" s="250"/>
      <c r="M363" s="251"/>
      <c r="N363" s="252"/>
      <c r="O363" s="252"/>
      <c r="P363" s="252"/>
      <c r="Q363" s="252"/>
      <c r="R363" s="252"/>
      <c r="S363" s="252"/>
      <c r="T363" s="253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4" t="s">
        <v>198</v>
      </c>
      <c r="AU363" s="254" t="s">
        <v>82</v>
      </c>
      <c r="AV363" s="14" t="s">
        <v>82</v>
      </c>
      <c r="AW363" s="14" t="s">
        <v>35</v>
      </c>
      <c r="AX363" s="14" t="s">
        <v>73</v>
      </c>
      <c r="AY363" s="254" t="s">
        <v>188</v>
      </c>
    </row>
    <row r="364" s="14" customFormat="1">
      <c r="A364" s="14"/>
      <c r="B364" s="244"/>
      <c r="C364" s="245"/>
      <c r="D364" s="235" t="s">
        <v>198</v>
      </c>
      <c r="E364" s="246" t="s">
        <v>19</v>
      </c>
      <c r="F364" s="247" t="s">
        <v>1611</v>
      </c>
      <c r="G364" s="245"/>
      <c r="H364" s="248">
        <v>3.2280000000000002</v>
      </c>
      <c r="I364" s="249"/>
      <c r="J364" s="245"/>
      <c r="K364" s="245"/>
      <c r="L364" s="250"/>
      <c r="M364" s="251"/>
      <c r="N364" s="252"/>
      <c r="O364" s="252"/>
      <c r="P364" s="252"/>
      <c r="Q364" s="252"/>
      <c r="R364" s="252"/>
      <c r="S364" s="252"/>
      <c r="T364" s="253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4" t="s">
        <v>198</v>
      </c>
      <c r="AU364" s="254" t="s">
        <v>82</v>
      </c>
      <c r="AV364" s="14" t="s">
        <v>82</v>
      </c>
      <c r="AW364" s="14" t="s">
        <v>35</v>
      </c>
      <c r="AX364" s="14" t="s">
        <v>73</v>
      </c>
      <c r="AY364" s="254" t="s">
        <v>188</v>
      </c>
    </row>
    <row r="365" s="14" customFormat="1">
      <c r="A365" s="14"/>
      <c r="B365" s="244"/>
      <c r="C365" s="245"/>
      <c r="D365" s="235" t="s">
        <v>198</v>
      </c>
      <c r="E365" s="246" t="s">
        <v>19</v>
      </c>
      <c r="F365" s="247" t="s">
        <v>1613</v>
      </c>
      <c r="G365" s="245"/>
      <c r="H365" s="248">
        <v>4.2480000000000002</v>
      </c>
      <c r="I365" s="249"/>
      <c r="J365" s="245"/>
      <c r="K365" s="245"/>
      <c r="L365" s="250"/>
      <c r="M365" s="251"/>
      <c r="N365" s="252"/>
      <c r="O365" s="252"/>
      <c r="P365" s="252"/>
      <c r="Q365" s="252"/>
      <c r="R365" s="252"/>
      <c r="S365" s="252"/>
      <c r="T365" s="253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4" t="s">
        <v>198</v>
      </c>
      <c r="AU365" s="254" t="s">
        <v>82</v>
      </c>
      <c r="AV365" s="14" t="s">
        <v>82</v>
      </c>
      <c r="AW365" s="14" t="s">
        <v>35</v>
      </c>
      <c r="AX365" s="14" t="s">
        <v>73</v>
      </c>
      <c r="AY365" s="254" t="s">
        <v>188</v>
      </c>
    </row>
    <row r="366" s="14" customFormat="1">
      <c r="A366" s="14"/>
      <c r="B366" s="244"/>
      <c r="C366" s="245"/>
      <c r="D366" s="235" t="s">
        <v>198</v>
      </c>
      <c r="E366" s="246" t="s">
        <v>19</v>
      </c>
      <c r="F366" s="247" t="s">
        <v>1613</v>
      </c>
      <c r="G366" s="245"/>
      <c r="H366" s="248">
        <v>4.2480000000000002</v>
      </c>
      <c r="I366" s="249"/>
      <c r="J366" s="245"/>
      <c r="K366" s="245"/>
      <c r="L366" s="250"/>
      <c r="M366" s="251"/>
      <c r="N366" s="252"/>
      <c r="O366" s="252"/>
      <c r="P366" s="252"/>
      <c r="Q366" s="252"/>
      <c r="R366" s="252"/>
      <c r="S366" s="252"/>
      <c r="T366" s="253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4" t="s">
        <v>198</v>
      </c>
      <c r="AU366" s="254" t="s">
        <v>82</v>
      </c>
      <c r="AV366" s="14" t="s">
        <v>82</v>
      </c>
      <c r="AW366" s="14" t="s">
        <v>35</v>
      </c>
      <c r="AX366" s="14" t="s">
        <v>73</v>
      </c>
      <c r="AY366" s="254" t="s">
        <v>188</v>
      </c>
    </row>
    <row r="367" s="15" customFormat="1">
      <c r="A367" s="15"/>
      <c r="B367" s="255"/>
      <c r="C367" s="256"/>
      <c r="D367" s="235" t="s">
        <v>198</v>
      </c>
      <c r="E367" s="257" t="s">
        <v>19</v>
      </c>
      <c r="F367" s="258" t="s">
        <v>229</v>
      </c>
      <c r="G367" s="256"/>
      <c r="H367" s="259">
        <v>21.624000000000002</v>
      </c>
      <c r="I367" s="260"/>
      <c r="J367" s="256"/>
      <c r="K367" s="256"/>
      <c r="L367" s="261"/>
      <c r="M367" s="262"/>
      <c r="N367" s="263"/>
      <c r="O367" s="263"/>
      <c r="P367" s="263"/>
      <c r="Q367" s="263"/>
      <c r="R367" s="263"/>
      <c r="S367" s="263"/>
      <c r="T367" s="264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65" t="s">
        <v>198</v>
      </c>
      <c r="AU367" s="265" t="s">
        <v>82</v>
      </c>
      <c r="AV367" s="15" t="s">
        <v>135</v>
      </c>
      <c r="AW367" s="15" t="s">
        <v>35</v>
      </c>
      <c r="AX367" s="15" t="s">
        <v>80</v>
      </c>
      <c r="AY367" s="265" t="s">
        <v>188</v>
      </c>
    </row>
    <row r="368" s="2" customFormat="1" ht="16.5" customHeight="1">
      <c r="A368" s="40"/>
      <c r="B368" s="41"/>
      <c r="C368" s="215" t="s">
        <v>448</v>
      </c>
      <c r="D368" s="215" t="s">
        <v>190</v>
      </c>
      <c r="E368" s="216" t="s">
        <v>954</v>
      </c>
      <c r="F368" s="217" t="s">
        <v>955</v>
      </c>
      <c r="G368" s="218" t="s">
        <v>243</v>
      </c>
      <c r="H368" s="219">
        <v>2.8799999999999999</v>
      </c>
      <c r="I368" s="220"/>
      <c r="J368" s="221">
        <f>ROUND(I368*H368,2)</f>
        <v>0</v>
      </c>
      <c r="K368" s="217" t="s">
        <v>194</v>
      </c>
      <c r="L368" s="46"/>
      <c r="M368" s="222" t="s">
        <v>19</v>
      </c>
      <c r="N368" s="223" t="s">
        <v>44</v>
      </c>
      <c r="O368" s="86"/>
      <c r="P368" s="224">
        <f>O368*H368</f>
        <v>0</v>
      </c>
      <c r="Q368" s="224">
        <v>0.0087399999999999995</v>
      </c>
      <c r="R368" s="224">
        <f>Q368*H368</f>
        <v>0.025171199999999998</v>
      </c>
      <c r="S368" s="224">
        <v>0</v>
      </c>
      <c r="T368" s="225">
        <f>S368*H368</f>
        <v>0</v>
      </c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R368" s="226" t="s">
        <v>135</v>
      </c>
      <c r="AT368" s="226" t="s">
        <v>190</v>
      </c>
      <c r="AU368" s="226" t="s">
        <v>82</v>
      </c>
      <c r="AY368" s="19" t="s">
        <v>188</v>
      </c>
      <c r="BE368" s="227">
        <f>IF(N368="základní",J368,0)</f>
        <v>0</v>
      </c>
      <c r="BF368" s="227">
        <f>IF(N368="snížená",J368,0)</f>
        <v>0</v>
      </c>
      <c r="BG368" s="227">
        <f>IF(N368="zákl. přenesená",J368,0)</f>
        <v>0</v>
      </c>
      <c r="BH368" s="227">
        <f>IF(N368="sníž. přenesená",J368,0)</f>
        <v>0</v>
      </c>
      <c r="BI368" s="227">
        <f>IF(N368="nulová",J368,0)</f>
        <v>0</v>
      </c>
      <c r="BJ368" s="19" t="s">
        <v>80</v>
      </c>
      <c r="BK368" s="227">
        <f>ROUND(I368*H368,2)</f>
        <v>0</v>
      </c>
      <c r="BL368" s="19" t="s">
        <v>135</v>
      </c>
      <c r="BM368" s="226" t="s">
        <v>2415</v>
      </c>
    </row>
    <row r="369" s="2" customFormat="1">
      <c r="A369" s="40"/>
      <c r="B369" s="41"/>
      <c r="C369" s="42"/>
      <c r="D369" s="228" t="s">
        <v>196</v>
      </c>
      <c r="E369" s="42"/>
      <c r="F369" s="229" t="s">
        <v>957</v>
      </c>
      <c r="G369" s="42"/>
      <c r="H369" s="42"/>
      <c r="I369" s="230"/>
      <c r="J369" s="42"/>
      <c r="K369" s="42"/>
      <c r="L369" s="46"/>
      <c r="M369" s="231"/>
      <c r="N369" s="232"/>
      <c r="O369" s="86"/>
      <c r="P369" s="86"/>
      <c r="Q369" s="86"/>
      <c r="R369" s="86"/>
      <c r="S369" s="86"/>
      <c r="T369" s="87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T369" s="19" t="s">
        <v>196</v>
      </c>
      <c r="AU369" s="19" t="s">
        <v>82</v>
      </c>
    </row>
    <row r="370" s="13" customFormat="1">
      <c r="A370" s="13"/>
      <c r="B370" s="233"/>
      <c r="C370" s="234"/>
      <c r="D370" s="235" t="s">
        <v>198</v>
      </c>
      <c r="E370" s="236" t="s">
        <v>19</v>
      </c>
      <c r="F370" s="237" t="s">
        <v>2345</v>
      </c>
      <c r="G370" s="234"/>
      <c r="H370" s="236" t="s">
        <v>19</v>
      </c>
      <c r="I370" s="238"/>
      <c r="J370" s="234"/>
      <c r="K370" s="234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198</v>
      </c>
      <c r="AU370" s="243" t="s">
        <v>82</v>
      </c>
      <c r="AV370" s="13" t="s">
        <v>80</v>
      </c>
      <c r="AW370" s="13" t="s">
        <v>35</v>
      </c>
      <c r="AX370" s="13" t="s">
        <v>73</v>
      </c>
      <c r="AY370" s="243" t="s">
        <v>188</v>
      </c>
    </row>
    <row r="371" s="14" customFormat="1">
      <c r="A371" s="14"/>
      <c r="B371" s="244"/>
      <c r="C371" s="245"/>
      <c r="D371" s="235" t="s">
        <v>198</v>
      </c>
      <c r="E371" s="246" t="s">
        <v>19</v>
      </c>
      <c r="F371" s="247" t="s">
        <v>1616</v>
      </c>
      <c r="G371" s="245"/>
      <c r="H371" s="248">
        <v>1.44</v>
      </c>
      <c r="I371" s="249"/>
      <c r="J371" s="245"/>
      <c r="K371" s="245"/>
      <c r="L371" s="250"/>
      <c r="M371" s="251"/>
      <c r="N371" s="252"/>
      <c r="O371" s="252"/>
      <c r="P371" s="252"/>
      <c r="Q371" s="252"/>
      <c r="R371" s="252"/>
      <c r="S371" s="252"/>
      <c r="T371" s="253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4" t="s">
        <v>198</v>
      </c>
      <c r="AU371" s="254" t="s">
        <v>82</v>
      </c>
      <c r="AV371" s="14" t="s">
        <v>82</v>
      </c>
      <c r="AW371" s="14" t="s">
        <v>35</v>
      </c>
      <c r="AX371" s="14" t="s">
        <v>73</v>
      </c>
      <c r="AY371" s="254" t="s">
        <v>188</v>
      </c>
    </row>
    <row r="372" s="14" customFormat="1">
      <c r="A372" s="14"/>
      <c r="B372" s="244"/>
      <c r="C372" s="245"/>
      <c r="D372" s="235" t="s">
        <v>198</v>
      </c>
      <c r="E372" s="246" t="s">
        <v>19</v>
      </c>
      <c r="F372" s="247" t="s">
        <v>1616</v>
      </c>
      <c r="G372" s="245"/>
      <c r="H372" s="248">
        <v>1.44</v>
      </c>
      <c r="I372" s="249"/>
      <c r="J372" s="245"/>
      <c r="K372" s="245"/>
      <c r="L372" s="250"/>
      <c r="M372" s="251"/>
      <c r="N372" s="252"/>
      <c r="O372" s="252"/>
      <c r="P372" s="252"/>
      <c r="Q372" s="252"/>
      <c r="R372" s="252"/>
      <c r="S372" s="252"/>
      <c r="T372" s="253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4" t="s">
        <v>198</v>
      </c>
      <c r="AU372" s="254" t="s">
        <v>82</v>
      </c>
      <c r="AV372" s="14" t="s">
        <v>82</v>
      </c>
      <c r="AW372" s="14" t="s">
        <v>35</v>
      </c>
      <c r="AX372" s="14" t="s">
        <v>73</v>
      </c>
      <c r="AY372" s="254" t="s">
        <v>188</v>
      </c>
    </row>
    <row r="373" s="15" customFormat="1">
      <c r="A373" s="15"/>
      <c r="B373" s="255"/>
      <c r="C373" s="256"/>
      <c r="D373" s="235" t="s">
        <v>198</v>
      </c>
      <c r="E373" s="257" t="s">
        <v>19</v>
      </c>
      <c r="F373" s="258" t="s">
        <v>229</v>
      </c>
      <c r="G373" s="256"/>
      <c r="H373" s="259">
        <v>2.8799999999999999</v>
      </c>
      <c r="I373" s="260"/>
      <c r="J373" s="256"/>
      <c r="K373" s="256"/>
      <c r="L373" s="261"/>
      <c r="M373" s="262"/>
      <c r="N373" s="263"/>
      <c r="O373" s="263"/>
      <c r="P373" s="263"/>
      <c r="Q373" s="263"/>
      <c r="R373" s="263"/>
      <c r="S373" s="263"/>
      <c r="T373" s="264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65" t="s">
        <v>198</v>
      </c>
      <c r="AU373" s="265" t="s">
        <v>82</v>
      </c>
      <c r="AV373" s="15" t="s">
        <v>135</v>
      </c>
      <c r="AW373" s="15" t="s">
        <v>35</v>
      </c>
      <c r="AX373" s="15" t="s">
        <v>80</v>
      </c>
      <c r="AY373" s="265" t="s">
        <v>188</v>
      </c>
    </row>
    <row r="374" s="2" customFormat="1" ht="16.5" customHeight="1">
      <c r="A374" s="40"/>
      <c r="B374" s="41"/>
      <c r="C374" s="215" t="s">
        <v>457</v>
      </c>
      <c r="D374" s="215" t="s">
        <v>190</v>
      </c>
      <c r="E374" s="216" t="s">
        <v>968</v>
      </c>
      <c r="F374" s="217" t="s">
        <v>969</v>
      </c>
      <c r="G374" s="218" t="s">
        <v>243</v>
      </c>
      <c r="H374" s="219">
        <v>2.8799999999999999</v>
      </c>
      <c r="I374" s="220"/>
      <c r="J374" s="221">
        <f>ROUND(I374*H374,2)</f>
        <v>0</v>
      </c>
      <c r="K374" s="217" t="s">
        <v>194</v>
      </c>
      <c r="L374" s="46"/>
      <c r="M374" s="222" t="s">
        <v>19</v>
      </c>
      <c r="N374" s="223" t="s">
        <v>44</v>
      </c>
      <c r="O374" s="86"/>
      <c r="P374" s="224">
        <f>O374*H374</f>
        <v>0</v>
      </c>
      <c r="Q374" s="224">
        <v>0</v>
      </c>
      <c r="R374" s="224">
        <f>Q374*H374</f>
        <v>0</v>
      </c>
      <c r="S374" s="224">
        <v>0</v>
      </c>
      <c r="T374" s="225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26" t="s">
        <v>135</v>
      </c>
      <c r="AT374" s="226" t="s">
        <v>190</v>
      </c>
      <c r="AU374" s="226" t="s">
        <v>82</v>
      </c>
      <c r="AY374" s="19" t="s">
        <v>188</v>
      </c>
      <c r="BE374" s="227">
        <f>IF(N374="základní",J374,0)</f>
        <v>0</v>
      </c>
      <c r="BF374" s="227">
        <f>IF(N374="snížená",J374,0)</f>
        <v>0</v>
      </c>
      <c r="BG374" s="227">
        <f>IF(N374="zákl. přenesená",J374,0)</f>
        <v>0</v>
      </c>
      <c r="BH374" s="227">
        <f>IF(N374="sníž. přenesená",J374,0)</f>
        <v>0</v>
      </c>
      <c r="BI374" s="227">
        <f>IF(N374="nulová",J374,0)</f>
        <v>0</v>
      </c>
      <c r="BJ374" s="19" t="s">
        <v>80</v>
      </c>
      <c r="BK374" s="227">
        <f>ROUND(I374*H374,2)</f>
        <v>0</v>
      </c>
      <c r="BL374" s="19" t="s">
        <v>135</v>
      </c>
      <c r="BM374" s="226" t="s">
        <v>2416</v>
      </c>
    </row>
    <row r="375" s="2" customFormat="1">
      <c r="A375" s="40"/>
      <c r="B375" s="41"/>
      <c r="C375" s="42"/>
      <c r="D375" s="228" t="s">
        <v>196</v>
      </c>
      <c r="E375" s="42"/>
      <c r="F375" s="229" t="s">
        <v>971</v>
      </c>
      <c r="G375" s="42"/>
      <c r="H375" s="42"/>
      <c r="I375" s="230"/>
      <c r="J375" s="42"/>
      <c r="K375" s="42"/>
      <c r="L375" s="46"/>
      <c r="M375" s="231"/>
      <c r="N375" s="232"/>
      <c r="O375" s="86"/>
      <c r="P375" s="86"/>
      <c r="Q375" s="86"/>
      <c r="R375" s="86"/>
      <c r="S375" s="86"/>
      <c r="T375" s="87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T375" s="19" t="s">
        <v>196</v>
      </c>
      <c r="AU375" s="19" t="s">
        <v>82</v>
      </c>
    </row>
    <row r="376" s="13" customFormat="1">
      <c r="A376" s="13"/>
      <c r="B376" s="233"/>
      <c r="C376" s="234"/>
      <c r="D376" s="235" t="s">
        <v>198</v>
      </c>
      <c r="E376" s="236" t="s">
        <v>19</v>
      </c>
      <c r="F376" s="237" t="s">
        <v>2345</v>
      </c>
      <c r="G376" s="234"/>
      <c r="H376" s="236" t="s">
        <v>19</v>
      </c>
      <c r="I376" s="238"/>
      <c r="J376" s="234"/>
      <c r="K376" s="234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198</v>
      </c>
      <c r="AU376" s="243" t="s">
        <v>82</v>
      </c>
      <c r="AV376" s="13" t="s">
        <v>80</v>
      </c>
      <c r="AW376" s="13" t="s">
        <v>35</v>
      </c>
      <c r="AX376" s="13" t="s">
        <v>73</v>
      </c>
      <c r="AY376" s="243" t="s">
        <v>188</v>
      </c>
    </row>
    <row r="377" s="14" customFormat="1">
      <c r="A377" s="14"/>
      <c r="B377" s="244"/>
      <c r="C377" s="245"/>
      <c r="D377" s="235" t="s">
        <v>198</v>
      </c>
      <c r="E377" s="246" t="s">
        <v>19</v>
      </c>
      <c r="F377" s="247" t="s">
        <v>1616</v>
      </c>
      <c r="G377" s="245"/>
      <c r="H377" s="248">
        <v>1.44</v>
      </c>
      <c r="I377" s="249"/>
      <c r="J377" s="245"/>
      <c r="K377" s="245"/>
      <c r="L377" s="250"/>
      <c r="M377" s="251"/>
      <c r="N377" s="252"/>
      <c r="O377" s="252"/>
      <c r="P377" s="252"/>
      <c r="Q377" s="252"/>
      <c r="R377" s="252"/>
      <c r="S377" s="252"/>
      <c r="T377" s="253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4" t="s">
        <v>198</v>
      </c>
      <c r="AU377" s="254" t="s">
        <v>82</v>
      </c>
      <c r="AV377" s="14" t="s">
        <v>82</v>
      </c>
      <c r="AW377" s="14" t="s">
        <v>35</v>
      </c>
      <c r="AX377" s="14" t="s">
        <v>73</v>
      </c>
      <c r="AY377" s="254" t="s">
        <v>188</v>
      </c>
    </row>
    <row r="378" s="14" customFormat="1">
      <c r="A378" s="14"/>
      <c r="B378" s="244"/>
      <c r="C378" s="245"/>
      <c r="D378" s="235" t="s">
        <v>198</v>
      </c>
      <c r="E378" s="246" t="s">
        <v>19</v>
      </c>
      <c r="F378" s="247" t="s">
        <v>1616</v>
      </c>
      <c r="G378" s="245"/>
      <c r="H378" s="248">
        <v>1.44</v>
      </c>
      <c r="I378" s="249"/>
      <c r="J378" s="245"/>
      <c r="K378" s="245"/>
      <c r="L378" s="250"/>
      <c r="M378" s="251"/>
      <c r="N378" s="252"/>
      <c r="O378" s="252"/>
      <c r="P378" s="252"/>
      <c r="Q378" s="252"/>
      <c r="R378" s="252"/>
      <c r="S378" s="252"/>
      <c r="T378" s="253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4" t="s">
        <v>198</v>
      </c>
      <c r="AU378" s="254" t="s">
        <v>82</v>
      </c>
      <c r="AV378" s="14" t="s">
        <v>82</v>
      </c>
      <c r="AW378" s="14" t="s">
        <v>35</v>
      </c>
      <c r="AX378" s="14" t="s">
        <v>73</v>
      </c>
      <c r="AY378" s="254" t="s">
        <v>188</v>
      </c>
    </row>
    <row r="379" s="15" customFormat="1">
      <c r="A379" s="15"/>
      <c r="B379" s="255"/>
      <c r="C379" s="256"/>
      <c r="D379" s="235" t="s">
        <v>198</v>
      </c>
      <c r="E379" s="257" t="s">
        <v>19</v>
      </c>
      <c r="F379" s="258" t="s">
        <v>229</v>
      </c>
      <c r="G379" s="256"/>
      <c r="H379" s="259">
        <v>2.8799999999999999</v>
      </c>
      <c r="I379" s="260"/>
      <c r="J379" s="256"/>
      <c r="K379" s="256"/>
      <c r="L379" s="261"/>
      <c r="M379" s="262"/>
      <c r="N379" s="263"/>
      <c r="O379" s="263"/>
      <c r="P379" s="263"/>
      <c r="Q379" s="263"/>
      <c r="R379" s="263"/>
      <c r="S379" s="263"/>
      <c r="T379" s="264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65" t="s">
        <v>198</v>
      </c>
      <c r="AU379" s="265" t="s">
        <v>82</v>
      </c>
      <c r="AV379" s="15" t="s">
        <v>135</v>
      </c>
      <c r="AW379" s="15" t="s">
        <v>35</v>
      </c>
      <c r="AX379" s="15" t="s">
        <v>80</v>
      </c>
      <c r="AY379" s="265" t="s">
        <v>188</v>
      </c>
    </row>
    <row r="380" s="2" customFormat="1" ht="21.75" customHeight="1">
      <c r="A380" s="40"/>
      <c r="B380" s="41"/>
      <c r="C380" s="215" t="s">
        <v>633</v>
      </c>
      <c r="D380" s="215" t="s">
        <v>190</v>
      </c>
      <c r="E380" s="216" t="s">
        <v>973</v>
      </c>
      <c r="F380" s="217" t="s">
        <v>974</v>
      </c>
      <c r="G380" s="218" t="s">
        <v>243</v>
      </c>
      <c r="H380" s="219">
        <v>9.4299999999999997</v>
      </c>
      <c r="I380" s="220"/>
      <c r="J380" s="221">
        <f>ROUND(I380*H380,2)</f>
        <v>0</v>
      </c>
      <c r="K380" s="217" t="s">
        <v>194</v>
      </c>
      <c r="L380" s="46"/>
      <c r="M380" s="222" t="s">
        <v>19</v>
      </c>
      <c r="N380" s="223" t="s">
        <v>44</v>
      </c>
      <c r="O380" s="86"/>
      <c r="P380" s="224">
        <f>O380*H380</f>
        <v>0</v>
      </c>
      <c r="Q380" s="224">
        <v>0.0065799999999999999</v>
      </c>
      <c r="R380" s="224">
        <f>Q380*H380</f>
        <v>0.062049399999999998</v>
      </c>
      <c r="S380" s="224">
        <v>0</v>
      </c>
      <c r="T380" s="225">
        <f>S380*H380</f>
        <v>0</v>
      </c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R380" s="226" t="s">
        <v>135</v>
      </c>
      <c r="AT380" s="226" t="s">
        <v>190</v>
      </c>
      <c r="AU380" s="226" t="s">
        <v>82</v>
      </c>
      <c r="AY380" s="19" t="s">
        <v>188</v>
      </c>
      <c r="BE380" s="227">
        <f>IF(N380="základní",J380,0)</f>
        <v>0</v>
      </c>
      <c r="BF380" s="227">
        <f>IF(N380="snížená",J380,0)</f>
        <v>0</v>
      </c>
      <c r="BG380" s="227">
        <f>IF(N380="zákl. přenesená",J380,0)</f>
        <v>0</v>
      </c>
      <c r="BH380" s="227">
        <f>IF(N380="sníž. přenesená",J380,0)</f>
        <v>0</v>
      </c>
      <c r="BI380" s="227">
        <f>IF(N380="nulová",J380,0)</f>
        <v>0</v>
      </c>
      <c r="BJ380" s="19" t="s">
        <v>80</v>
      </c>
      <c r="BK380" s="227">
        <f>ROUND(I380*H380,2)</f>
        <v>0</v>
      </c>
      <c r="BL380" s="19" t="s">
        <v>135</v>
      </c>
      <c r="BM380" s="226" t="s">
        <v>2417</v>
      </c>
    </row>
    <row r="381" s="2" customFormat="1">
      <c r="A381" s="40"/>
      <c r="B381" s="41"/>
      <c r="C381" s="42"/>
      <c r="D381" s="228" t="s">
        <v>196</v>
      </c>
      <c r="E381" s="42"/>
      <c r="F381" s="229" t="s">
        <v>976</v>
      </c>
      <c r="G381" s="42"/>
      <c r="H381" s="42"/>
      <c r="I381" s="230"/>
      <c r="J381" s="42"/>
      <c r="K381" s="42"/>
      <c r="L381" s="46"/>
      <c r="M381" s="231"/>
      <c r="N381" s="232"/>
      <c r="O381" s="86"/>
      <c r="P381" s="86"/>
      <c r="Q381" s="86"/>
      <c r="R381" s="86"/>
      <c r="S381" s="86"/>
      <c r="T381" s="87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T381" s="19" t="s">
        <v>196</v>
      </c>
      <c r="AU381" s="19" t="s">
        <v>82</v>
      </c>
    </row>
    <row r="382" s="13" customFormat="1">
      <c r="A382" s="13"/>
      <c r="B382" s="233"/>
      <c r="C382" s="234"/>
      <c r="D382" s="235" t="s">
        <v>198</v>
      </c>
      <c r="E382" s="236" t="s">
        <v>19</v>
      </c>
      <c r="F382" s="237" t="s">
        <v>2345</v>
      </c>
      <c r="G382" s="234"/>
      <c r="H382" s="236" t="s">
        <v>19</v>
      </c>
      <c r="I382" s="238"/>
      <c r="J382" s="234"/>
      <c r="K382" s="234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198</v>
      </c>
      <c r="AU382" s="243" t="s">
        <v>82</v>
      </c>
      <c r="AV382" s="13" t="s">
        <v>80</v>
      </c>
      <c r="AW382" s="13" t="s">
        <v>35</v>
      </c>
      <c r="AX382" s="13" t="s">
        <v>73</v>
      </c>
      <c r="AY382" s="243" t="s">
        <v>188</v>
      </c>
    </row>
    <row r="383" s="14" customFormat="1">
      <c r="A383" s="14"/>
      <c r="B383" s="244"/>
      <c r="C383" s="245"/>
      <c r="D383" s="235" t="s">
        <v>198</v>
      </c>
      <c r="E383" s="246" t="s">
        <v>19</v>
      </c>
      <c r="F383" s="247" t="s">
        <v>2418</v>
      </c>
      <c r="G383" s="245"/>
      <c r="H383" s="248">
        <v>2.1549999999999998</v>
      </c>
      <c r="I383" s="249"/>
      <c r="J383" s="245"/>
      <c r="K383" s="245"/>
      <c r="L383" s="250"/>
      <c r="M383" s="251"/>
      <c r="N383" s="252"/>
      <c r="O383" s="252"/>
      <c r="P383" s="252"/>
      <c r="Q383" s="252"/>
      <c r="R383" s="252"/>
      <c r="S383" s="252"/>
      <c r="T383" s="253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4" t="s">
        <v>198</v>
      </c>
      <c r="AU383" s="254" t="s">
        <v>82</v>
      </c>
      <c r="AV383" s="14" t="s">
        <v>82</v>
      </c>
      <c r="AW383" s="14" t="s">
        <v>35</v>
      </c>
      <c r="AX383" s="14" t="s">
        <v>73</v>
      </c>
      <c r="AY383" s="254" t="s">
        <v>188</v>
      </c>
    </row>
    <row r="384" s="14" customFormat="1">
      <c r="A384" s="14"/>
      <c r="B384" s="244"/>
      <c r="C384" s="245"/>
      <c r="D384" s="235" t="s">
        <v>198</v>
      </c>
      <c r="E384" s="246" t="s">
        <v>19</v>
      </c>
      <c r="F384" s="247" t="s">
        <v>2418</v>
      </c>
      <c r="G384" s="245"/>
      <c r="H384" s="248">
        <v>2.1549999999999998</v>
      </c>
      <c r="I384" s="249"/>
      <c r="J384" s="245"/>
      <c r="K384" s="245"/>
      <c r="L384" s="250"/>
      <c r="M384" s="251"/>
      <c r="N384" s="252"/>
      <c r="O384" s="252"/>
      <c r="P384" s="252"/>
      <c r="Q384" s="252"/>
      <c r="R384" s="252"/>
      <c r="S384" s="252"/>
      <c r="T384" s="253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4" t="s">
        <v>198</v>
      </c>
      <c r="AU384" s="254" t="s">
        <v>82</v>
      </c>
      <c r="AV384" s="14" t="s">
        <v>82</v>
      </c>
      <c r="AW384" s="14" t="s">
        <v>35</v>
      </c>
      <c r="AX384" s="14" t="s">
        <v>73</v>
      </c>
      <c r="AY384" s="254" t="s">
        <v>188</v>
      </c>
    </row>
    <row r="385" s="13" customFormat="1">
      <c r="A385" s="13"/>
      <c r="B385" s="233"/>
      <c r="C385" s="234"/>
      <c r="D385" s="235" t="s">
        <v>198</v>
      </c>
      <c r="E385" s="236" t="s">
        <v>19</v>
      </c>
      <c r="F385" s="237" t="s">
        <v>2405</v>
      </c>
      <c r="G385" s="234"/>
      <c r="H385" s="236" t="s">
        <v>19</v>
      </c>
      <c r="I385" s="238"/>
      <c r="J385" s="234"/>
      <c r="K385" s="234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198</v>
      </c>
      <c r="AU385" s="243" t="s">
        <v>82</v>
      </c>
      <c r="AV385" s="13" t="s">
        <v>80</v>
      </c>
      <c r="AW385" s="13" t="s">
        <v>35</v>
      </c>
      <c r="AX385" s="13" t="s">
        <v>73</v>
      </c>
      <c r="AY385" s="243" t="s">
        <v>188</v>
      </c>
    </row>
    <row r="386" s="14" customFormat="1">
      <c r="A386" s="14"/>
      <c r="B386" s="244"/>
      <c r="C386" s="245"/>
      <c r="D386" s="235" t="s">
        <v>198</v>
      </c>
      <c r="E386" s="246" t="s">
        <v>19</v>
      </c>
      <c r="F386" s="247" t="s">
        <v>2419</v>
      </c>
      <c r="G386" s="245"/>
      <c r="H386" s="248">
        <v>2.5</v>
      </c>
      <c r="I386" s="249"/>
      <c r="J386" s="245"/>
      <c r="K386" s="245"/>
      <c r="L386" s="250"/>
      <c r="M386" s="251"/>
      <c r="N386" s="252"/>
      <c r="O386" s="252"/>
      <c r="P386" s="252"/>
      <c r="Q386" s="252"/>
      <c r="R386" s="252"/>
      <c r="S386" s="252"/>
      <c r="T386" s="253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4" t="s">
        <v>198</v>
      </c>
      <c r="AU386" s="254" t="s">
        <v>82</v>
      </c>
      <c r="AV386" s="14" t="s">
        <v>82</v>
      </c>
      <c r="AW386" s="14" t="s">
        <v>35</v>
      </c>
      <c r="AX386" s="14" t="s">
        <v>73</v>
      </c>
      <c r="AY386" s="254" t="s">
        <v>188</v>
      </c>
    </row>
    <row r="387" s="14" customFormat="1">
      <c r="A387" s="14"/>
      <c r="B387" s="244"/>
      <c r="C387" s="245"/>
      <c r="D387" s="235" t="s">
        <v>198</v>
      </c>
      <c r="E387" s="246" t="s">
        <v>19</v>
      </c>
      <c r="F387" s="247" t="s">
        <v>2420</v>
      </c>
      <c r="G387" s="245"/>
      <c r="H387" s="248">
        <v>2.6200000000000001</v>
      </c>
      <c r="I387" s="249"/>
      <c r="J387" s="245"/>
      <c r="K387" s="245"/>
      <c r="L387" s="250"/>
      <c r="M387" s="251"/>
      <c r="N387" s="252"/>
      <c r="O387" s="252"/>
      <c r="P387" s="252"/>
      <c r="Q387" s="252"/>
      <c r="R387" s="252"/>
      <c r="S387" s="252"/>
      <c r="T387" s="253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4" t="s">
        <v>198</v>
      </c>
      <c r="AU387" s="254" t="s">
        <v>82</v>
      </c>
      <c r="AV387" s="14" t="s">
        <v>82</v>
      </c>
      <c r="AW387" s="14" t="s">
        <v>35</v>
      </c>
      <c r="AX387" s="14" t="s">
        <v>73</v>
      </c>
      <c r="AY387" s="254" t="s">
        <v>188</v>
      </c>
    </row>
    <row r="388" s="15" customFormat="1">
      <c r="A388" s="15"/>
      <c r="B388" s="255"/>
      <c r="C388" s="256"/>
      <c r="D388" s="235" t="s">
        <v>198</v>
      </c>
      <c r="E388" s="257" t="s">
        <v>19</v>
      </c>
      <c r="F388" s="258" t="s">
        <v>229</v>
      </c>
      <c r="G388" s="256"/>
      <c r="H388" s="259">
        <v>9.4299999999999997</v>
      </c>
      <c r="I388" s="260"/>
      <c r="J388" s="256"/>
      <c r="K388" s="256"/>
      <c r="L388" s="261"/>
      <c r="M388" s="262"/>
      <c r="N388" s="263"/>
      <c r="O388" s="263"/>
      <c r="P388" s="263"/>
      <c r="Q388" s="263"/>
      <c r="R388" s="263"/>
      <c r="S388" s="263"/>
      <c r="T388" s="264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65" t="s">
        <v>198</v>
      </c>
      <c r="AU388" s="265" t="s">
        <v>82</v>
      </c>
      <c r="AV388" s="15" t="s">
        <v>135</v>
      </c>
      <c r="AW388" s="15" t="s">
        <v>35</v>
      </c>
      <c r="AX388" s="15" t="s">
        <v>80</v>
      </c>
      <c r="AY388" s="265" t="s">
        <v>188</v>
      </c>
    </row>
    <row r="389" s="2" customFormat="1" ht="21.75" customHeight="1">
      <c r="A389" s="40"/>
      <c r="B389" s="41"/>
      <c r="C389" s="215" t="s">
        <v>638</v>
      </c>
      <c r="D389" s="215" t="s">
        <v>190</v>
      </c>
      <c r="E389" s="216" t="s">
        <v>980</v>
      </c>
      <c r="F389" s="217" t="s">
        <v>981</v>
      </c>
      <c r="G389" s="218" t="s">
        <v>243</v>
      </c>
      <c r="H389" s="219">
        <v>9.4299999999999997</v>
      </c>
      <c r="I389" s="220"/>
      <c r="J389" s="221">
        <f>ROUND(I389*H389,2)</f>
        <v>0</v>
      </c>
      <c r="K389" s="217" t="s">
        <v>194</v>
      </c>
      <c r="L389" s="46"/>
      <c r="M389" s="222" t="s">
        <v>19</v>
      </c>
      <c r="N389" s="223" t="s">
        <v>44</v>
      </c>
      <c r="O389" s="86"/>
      <c r="P389" s="224">
        <f>O389*H389</f>
        <v>0</v>
      </c>
      <c r="Q389" s="224">
        <v>0</v>
      </c>
      <c r="R389" s="224">
        <f>Q389*H389</f>
        <v>0</v>
      </c>
      <c r="S389" s="224">
        <v>0</v>
      </c>
      <c r="T389" s="225">
        <f>S389*H389</f>
        <v>0</v>
      </c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R389" s="226" t="s">
        <v>135</v>
      </c>
      <c r="AT389" s="226" t="s">
        <v>190</v>
      </c>
      <c r="AU389" s="226" t="s">
        <v>82</v>
      </c>
      <c r="AY389" s="19" t="s">
        <v>188</v>
      </c>
      <c r="BE389" s="227">
        <f>IF(N389="základní",J389,0)</f>
        <v>0</v>
      </c>
      <c r="BF389" s="227">
        <f>IF(N389="snížená",J389,0)</f>
        <v>0</v>
      </c>
      <c r="BG389" s="227">
        <f>IF(N389="zákl. přenesená",J389,0)</f>
        <v>0</v>
      </c>
      <c r="BH389" s="227">
        <f>IF(N389="sníž. přenesená",J389,0)</f>
        <v>0</v>
      </c>
      <c r="BI389" s="227">
        <f>IF(N389="nulová",J389,0)</f>
        <v>0</v>
      </c>
      <c r="BJ389" s="19" t="s">
        <v>80</v>
      </c>
      <c r="BK389" s="227">
        <f>ROUND(I389*H389,2)</f>
        <v>0</v>
      </c>
      <c r="BL389" s="19" t="s">
        <v>135</v>
      </c>
      <c r="BM389" s="226" t="s">
        <v>2421</v>
      </c>
    </row>
    <row r="390" s="2" customFormat="1">
      <c r="A390" s="40"/>
      <c r="B390" s="41"/>
      <c r="C390" s="42"/>
      <c r="D390" s="228" t="s">
        <v>196</v>
      </c>
      <c r="E390" s="42"/>
      <c r="F390" s="229" t="s">
        <v>983</v>
      </c>
      <c r="G390" s="42"/>
      <c r="H390" s="42"/>
      <c r="I390" s="230"/>
      <c r="J390" s="42"/>
      <c r="K390" s="42"/>
      <c r="L390" s="46"/>
      <c r="M390" s="231"/>
      <c r="N390" s="232"/>
      <c r="O390" s="86"/>
      <c r="P390" s="86"/>
      <c r="Q390" s="86"/>
      <c r="R390" s="86"/>
      <c r="S390" s="86"/>
      <c r="T390" s="87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T390" s="19" t="s">
        <v>196</v>
      </c>
      <c r="AU390" s="19" t="s">
        <v>82</v>
      </c>
    </row>
    <row r="391" s="13" customFormat="1">
      <c r="A391" s="13"/>
      <c r="B391" s="233"/>
      <c r="C391" s="234"/>
      <c r="D391" s="235" t="s">
        <v>198</v>
      </c>
      <c r="E391" s="236" t="s">
        <v>19</v>
      </c>
      <c r="F391" s="237" t="s">
        <v>2345</v>
      </c>
      <c r="G391" s="234"/>
      <c r="H391" s="236" t="s">
        <v>19</v>
      </c>
      <c r="I391" s="238"/>
      <c r="J391" s="234"/>
      <c r="K391" s="234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198</v>
      </c>
      <c r="AU391" s="243" t="s">
        <v>82</v>
      </c>
      <c r="AV391" s="13" t="s">
        <v>80</v>
      </c>
      <c r="AW391" s="13" t="s">
        <v>35</v>
      </c>
      <c r="AX391" s="13" t="s">
        <v>73</v>
      </c>
      <c r="AY391" s="243" t="s">
        <v>188</v>
      </c>
    </row>
    <row r="392" s="14" customFormat="1">
      <c r="A392" s="14"/>
      <c r="B392" s="244"/>
      <c r="C392" s="245"/>
      <c r="D392" s="235" t="s">
        <v>198</v>
      </c>
      <c r="E392" s="246" t="s">
        <v>19</v>
      </c>
      <c r="F392" s="247" t="s">
        <v>2418</v>
      </c>
      <c r="G392" s="245"/>
      <c r="H392" s="248">
        <v>2.1549999999999998</v>
      </c>
      <c r="I392" s="249"/>
      <c r="J392" s="245"/>
      <c r="K392" s="245"/>
      <c r="L392" s="250"/>
      <c r="M392" s="251"/>
      <c r="N392" s="252"/>
      <c r="O392" s="252"/>
      <c r="P392" s="252"/>
      <c r="Q392" s="252"/>
      <c r="R392" s="252"/>
      <c r="S392" s="252"/>
      <c r="T392" s="253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4" t="s">
        <v>198</v>
      </c>
      <c r="AU392" s="254" t="s">
        <v>82</v>
      </c>
      <c r="AV392" s="14" t="s">
        <v>82</v>
      </c>
      <c r="AW392" s="14" t="s">
        <v>35</v>
      </c>
      <c r="AX392" s="14" t="s">
        <v>73</v>
      </c>
      <c r="AY392" s="254" t="s">
        <v>188</v>
      </c>
    </row>
    <row r="393" s="14" customFormat="1">
      <c r="A393" s="14"/>
      <c r="B393" s="244"/>
      <c r="C393" s="245"/>
      <c r="D393" s="235" t="s">
        <v>198</v>
      </c>
      <c r="E393" s="246" t="s">
        <v>19</v>
      </c>
      <c r="F393" s="247" t="s">
        <v>2418</v>
      </c>
      <c r="G393" s="245"/>
      <c r="H393" s="248">
        <v>2.1549999999999998</v>
      </c>
      <c r="I393" s="249"/>
      <c r="J393" s="245"/>
      <c r="K393" s="245"/>
      <c r="L393" s="250"/>
      <c r="M393" s="251"/>
      <c r="N393" s="252"/>
      <c r="O393" s="252"/>
      <c r="P393" s="252"/>
      <c r="Q393" s="252"/>
      <c r="R393" s="252"/>
      <c r="S393" s="252"/>
      <c r="T393" s="25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4" t="s">
        <v>198</v>
      </c>
      <c r="AU393" s="254" t="s">
        <v>82</v>
      </c>
      <c r="AV393" s="14" t="s">
        <v>82</v>
      </c>
      <c r="AW393" s="14" t="s">
        <v>35</v>
      </c>
      <c r="AX393" s="14" t="s">
        <v>73</v>
      </c>
      <c r="AY393" s="254" t="s">
        <v>188</v>
      </c>
    </row>
    <row r="394" s="13" customFormat="1">
      <c r="A394" s="13"/>
      <c r="B394" s="233"/>
      <c r="C394" s="234"/>
      <c r="D394" s="235" t="s">
        <v>198</v>
      </c>
      <c r="E394" s="236" t="s">
        <v>19</v>
      </c>
      <c r="F394" s="237" t="s">
        <v>2405</v>
      </c>
      <c r="G394" s="234"/>
      <c r="H394" s="236" t="s">
        <v>19</v>
      </c>
      <c r="I394" s="238"/>
      <c r="J394" s="234"/>
      <c r="K394" s="234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198</v>
      </c>
      <c r="AU394" s="243" t="s">
        <v>82</v>
      </c>
      <c r="AV394" s="13" t="s">
        <v>80</v>
      </c>
      <c r="AW394" s="13" t="s">
        <v>35</v>
      </c>
      <c r="AX394" s="13" t="s">
        <v>73</v>
      </c>
      <c r="AY394" s="243" t="s">
        <v>188</v>
      </c>
    </row>
    <row r="395" s="14" customFormat="1">
      <c r="A395" s="14"/>
      <c r="B395" s="244"/>
      <c r="C395" s="245"/>
      <c r="D395" s="235" t="s">
        <v>198</v>
      </c>
      <c r="E395" s="246" t="s">
        <v>19</v>
      </c>
      <c r="F395" s="247" t="s">
        <v>2419</v>
      </c>
      <c r="G395" s="245"/>
      <c r="H395" s="248">
        <v>2.5</v>
      </c>
      <c r="I395" s="249"/>
      <c r="J395" s="245"/>
      <c r="K395" s="245"/>
      <c r="L395" s="250"/>
      <c r="M395" s="251"/>
      <c r="N395" s="252"/>
      <c r="O395" s="252"/>
      <c r="P395" s="252"/>
      <c r="Q395" s="252"/>
      <c r="R395" s="252"/>
      <c r="S395" s="252"/>
      <c r="T395" s="253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4" t="s">
        <v>198</v>
      </c>
      <c r="AU395" s="254" t="s">
        <v>82</v>
      </c>
      <c r="AV395" s="14" t="s">
        <v>82</v>
      </c>
      <c r="AW395" s="14" t="s">
        <v>35</v>
      </c>
      <c r="AX395" s="14" t="s">
        <v>73</v>
      </c>
      <c r="AY395" s="254" t="s">
        <v>188</v>
      </c>
    </row>
    <row r="396" s="14" customFormat="1">
      <c r="A396" s="14"/>
      <c r="B396" s="244"/>
      <c r="C396" s="245"/>
      <c r="D396" s="235" t="s">
        <v>198</v>
      </c>
      <c r="E396" s="246" t="s">
        <v>19</v>
      </c>
      <c r="F396" s="247" t="s">
        <v>2420</v>
      </c>
      <c r="G396" s="245"/>
      <c r="H396" s="248">
        <v>2.6200000000000001</v>
      </c>
      <c r="I396" s="249"/>
      <c r="J396" s="245"/>
      <c r="K396" s="245"/>
      <c r="L396" s="250"/>
      <c r="M396" s="251"/>
      <c r="N396" s="252"/>
      <c r="O396" s="252"/>
      <c r="P396" s="252"/>
      <c r="Q396" s="252"/>
      <c r="R396" s="252"/>
      <c r="S396" s="252"/>
      <c r="T396" s="253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4" t="s">
        <v>198</v>
      </c>
      <c r="AU396" s="254" t="s">
        <v>82</v>
      </c>
      <c r="AV396" s="14" t="s">
        <v>82</v>
      </c>
      <c r="AW396" s="14" t="s">
        <v>35</v>
      </c>
      <c r="AX396" s="14" t="s">
        <v>73</v>
      </c>
      <c r="AY396" s="254" t="s">
        <v>188</v>
      </c>
    </row>
    <row r="397" s="15" customFormat="1">
      <c r="A397" s="15"/>
      <c r="B397" s="255"/>
      <c r="C397" s="256"/>
      <c r="D397" s="235" t="s">
        <v>198</v>
      </c>
      <c r="E397" s="257" t="s">
        <v>19</v>
      </c>
      <c r="F397" s="258" t="s">
        <v>229</v>
      </c>
      <c r="G397" s="256"/>
      <c r="H397" s="259">
        <v>9.4299999999999997</v>
      </c>
      <c r="I397" s="260"/>
      <c r="J397" s="256"/>
      <c r="K397" s="256"/>
      <c r="L397" s="261"/>
      <c r="M397" s="262"/>
      <c r="N397" s="263"/>
      <c r="O397" s="263"/>
      <c r="P397" s="263"/>
      <c r="Q397" s="263"/>
      <c r="R397" s="263"/>
      <c r="S397" s="263"/>
      <c r="T397" s="264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T397" s="265" t="s">
        <v>198</v>
      </c>
      <c r="AU397" s="265" t="s">
        <v>82</v>
      </c>
      <c r="AV397" s="15" t="s">
        <v>135</v>
      </c>
      <c r="AW397" s="15" t="s">
        <v>35</v>
      </c>
      <c r="AX397" s="15" t="s">
        <v>80</v>
      </c>
      <c r="AY397" s="265" t="s">
        <v>188</v>
      </c>
    </row>
    <row r="398" s="12" customFormat="1" ht="22.8" customHeight="1">
      <c r="A398" s="12"/>
      <c r="B398" s="199"/>
      <c r="C398" s="200"/>
      <c r="D398" s="201" t="s">
        <v>72</v>
      </c>
      <c r="E398" s="213" t="s">
        <v>253</v>
      </c>
      <c r="F398" s="213" t="s">
        <v>2422</v>
      </c>
      <c r="G398" s="200"/>
      <c r="H398" s="200"/>
      <c r="I398" s="203"/>
      <c r="J398" s="214">
        <f>BK398</f>
        <v>0</v>
      </c>
      <c r="K398" s="200"/>
      <c r="L398" s="205"/>
      <c r="M398" s="206"/>
      <c r="N398" s="207"/>
      <c r="O398" s="207"/>
      <c r="P398" s="208">
        <f>SUM(P399:P408)</f>
        <v>0</v>
      </c>
      <c r="Q398" s="207"/>
      <c r="R398" s="208">
        <f>SUM(R399:R408)</f>
        <v>1.20852</v>
      </c>
      <c r="S398" s="207"/>
      <c r="T398" s="209">
        <f>SUM(T399:T408)</f>
        <v>0</v>
      </c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R398" s="210" t="s">
        <v>80</v>
      </c>
      <c r="AT398" s="211" t="s">
        <v>72</v>
      </c>
      <c r="AU398" s="211" t="s">
        <v>80</v>
      </c>
      <c r="AY398" s="210" t="s">
        <v>188</v>
      </c>
      <c r="BK398" s="212">
        <f>SUM(BK399:BK408)</f>
        <v>0</v>
      </c>
    </row>
    <row r="399" s="2" customFormat="1" ht="37.8" customHeight="1">
      <c r="A399" s="40"/>
      <c r="B399" s="41"/>
      <c r="C399" s="215" t="s">
        <v>630</v>
      </c>
      <c r="D399" s="215" t="s">
        <v>190</v>
      </c>
      <c r="E399" s="216" t="s">
        <v>2423</v>
      </c>
      <c r="F399" s="217" t="s">
        <v>2424</v>
      </c>
      <c r="G399" s="218" t="s">
        <v>243</v>
      </c>
      <c r="H399" s="219">
        <v>5.5949999999999998</v>
      </c>
      <c r="I399" s="220"/>
      <c r="J399" s="221">
        <f>ROUND(I399*H399,2)</f>
        <v>0</v>
      </c>
      <c r="K399" s="217" t="s">
        <v>415</v>
      </c>
      <c r="L399" s="46"/>
      <c r="M399" s="222" t="s">
        <v>19</v>
      </c>
      <c r="N399" s="223" t="s">
        <v>44</v>
      </c>
      <c r="O399" s="86"/>
      <c r="P399" s="224">
        <f>O399*H399</f>
        <v>0</v>
      </c>
      <c r="Q399" s="224">
        <v>0.10100000000000001</v>
      </c>
      <c r="R399" s="224">
        <f>Q399*H399</f>
        <v>0.56509500000000001</v>
      </c>
      <c r="S399" s="224">
        <v>0</v>
      </c>
      <c r="T399" s="225">
        <f>S399*H399</f>
        <v>0</v>
      </c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26" t="s">
        <v>135</v>
      </c>
      <c r="AT399" s="226" t="s">
        <v>190</v>
      </c>
      <c r="AU399" s="226" t="s">
        <v>82</v>
      </c>
      <c r="AY399" s="19" t="s">
        <v>188</v>
      </c>
      <c r="BE399" s="227">
        <f>IF(N399="základní",J399,0)</f>
        <v>0</v>
      </c>
      <c r="BF399" s="227">
        <f>IF(N399="snížená",J399,0)</f>
        <v>0</v>
      </c>
      <c r="BG399" s="227">
        <f>IF(N399="zákl. přenesená",J399,0)</f>
        <v>0</v>
      </c>
      <c r="BH399" s="227">
        <f>IF(N399="sníž. přenesená",J399,0)</f>
        <v>0</v>
      </c>
      <c r="BI399" s="227">
        <f>IF(N399="nulová",J399,0)</f>
        <v>0</v>
      </c>
      <c r="BJ399" s="19" t="s">
        <v>80</v>
      </c>
      <c r="BK399" s="227">
        <f>ROUND(I399*H399,2)</f>
        <v>0</v>
      </c>
      <c r="BL399" s="19" t="s">
        <v>135</v>
      </c>
      <c r="BM399" s="226" t="s">
        <v>2425</v>
      </c>
    </row>
    <row r="400" s="13" customFormat="1">
      <c r="A400" s="13"/>
      <c r="B400" s="233"/>
      <c r="C400" s="234"/>
      <c r="D400" s="235" t="s">
        <v>198</v>
      </c>
      <c r="E400" s="236" t="s">
        <v>19</v>
      </c>
      <c r="F400" s="237" t="s">
        <v>2426</v>
      </c>
      <c r="G400" s="234"/>
      <c r="H400" s="236" t="s">
        <v>19</v>
      </c>
      <c r="I400" s="238"/>
      <c r="J400" s="234"/>
      <c r="K400" s="234"/>
      <c r="L400" s="239"/>
      <c r="M400" s="240"/>
      <c r="N400" s="241"/>
      <c r="O400" s="241"/>
      <c r="P400" s="241"/>
      <c r="Q400" s="241"/>
      <c r="R400" s="241"/>
      <c r="S400" s="241"/>
      <c r="T400" s="242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3" t="s">
        <v>198</v>
      </c>
      <c r="AU400" s="243" t="s">
        <v>82</v>
      </c>
      <c r="AV400" s="13" t="s">
        <v>80</v>
      </c>
      <c r="AW400" s="13" t="s">
        <v>35</v>
      </c>
      <c r="AX400" s="13" t="s">
        <v>73</v>
      </c>
      <c r="AY400" s="243" t="s">
        <v>188</v>
      </c>
    </row>
    <row r="401" s="13" customFormat="1">
      <c r="A401" s="13"/>
      <c r="B401" s="233"/>
      <c r="C401" s="234"/>
      <c r="D401" s="235" t="s">
        <v>198</v>
      </c>
      <c r="E401" s="236" t="s">
        <v>19</v>
      </c>
      <c r="F401" s="237" t="s">
        <v>2427</v>
      </c>
      <c r="G401" s="234"/>
      <c r="H401" s="236" t="s">
        <v>19</v>
      </c>
      <c r="I401" s="238"/>
      <c r="J401" s="234"/>
      <c r="K401" s="234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198</v>
      </c>
      <c r="AU401" s="243" t="s">
        <v>82</v>
      </c>
      <c r="AV401" s="13" t="s">
        <v>80</v>
      </c>
      <c r="AW401" s="13" t="s">
        <v>35</v>
      </c>
      <c r="AX401" s="13" t="s">
        <v>73</v>
      </c>
      <c r="AY401" s="243" t="s">
        <v>188</v>
      </c>
    </row>
    <row r="402" s="14" customFormat="1">
      <c r="A402" s="14"/>
      <c r="B402" s="244"/>
      <c r="C402" s="245"/>
      <c r="D402" s="235" t="s">
        <v>198</v>
      </c>
      <c r="E402" s="246" t="s">
        <v>19</v>
      </c>
      <c r="F402" s="247" t="s">
        <v>2428</v>
      </c>
      <c r="G402" s="245"/>
      <c r="H402" s="248">
        <v>5.5949999999999998</v>
      </c>
      <c r="I402" s="249"/>
      <c r="J402" s="245"/>
      <c r="K402" s="245"/>
      <c r="L402" s="250"/>
      <c r="M402" s="251"/>
      <c r="N402" s="252"/>
      <c r="O402" s="252"/>
      <c r="P402" s="252"/>
      <c r="Q402" s="252"/>
      <c r="R402" s="252"/>
      <c r="S402" s="252"/>
      <c r="T402" s="253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4" t="s">
        <v>198</v>
      </c>
      <c r="AU402" s="254" t="s">
        <v>82</v>
      </c>
      <c r="AV402" s="14" t="s">
        <v>82</v>
      </c>
      <c r="AW402" s="14" t="s">
        <v>35</v>
      </c>
      <c r="AX402" s="14" t="s">
        <v>73</v>
      </c>
      <c r="AY402" s="254" t="s">
        <v>188</v>
      </c>
    </row>
    <row r="403" s="15" customFormat="1">
      <c r="A403" s="15"/>
      <c r="B403" s="255"/>
      <c r="C403" s="256"/>
      <c r="D403" s="235" t="s">
        <v>198</v>
      </c>
      <c r="E403" s="257" t="s">
        <v>19</v>
      </c>
      <c r="F403" s="258" t="s">
        <v>229</v>
      </c>
      <c r="G403" s="256"/>
      <c r="H403" s="259">
        <v>5.5949999999999998</v>
      </c>
      <c r="I403" s="260"/>
      <c r="J403" s="256"/>
      <c r="K403" s="256"/>
      <c r="L403" s="261"/>
      <c r="M403" s="262"/>
      <c r="N403" s="263"/>
      <c r="O403" s="263"/>
      <c r="P403" s="263"/>
      <c r="Q403" s="263"/>
      <c r="R403" s="263"/>
      <c r="S403" s="263"/>
      <c r="T403" s="264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65" t="s">
        <v>198</v>
      </c>
      <c r="AU403" s="265" t="s">
        <v>82</v>
      </c>
      <c r="AV403" s="15" t="s">
        <v>135</v>
      </c>
      <c r="AW403" s="15" t="s">
        <v>35</v>
      </c>
      <c r="AX403" s="15" t="s">
        <v>80</v>
      </c>
      <c r="AY403" s="265" t="s">
        <v>188</v>
      </c>
    </row>
    <row r="404" s="2" customFormat="1" ht="16.5" customHeight="1">
      <c r="A404" s="40"/>
      <c r="B404" s="41"/>
      <c r="C404" s="272" t="s">
        <v>647</v>
      </c>
      <c r="D404" s="272" t="s">
        <v>522</v>
      </c>
      <c r="E404" s="273" t="s">
        <v>2429</v>
      </c>
      <c r="F404" s="274" t="s">
        <v>2430</v>
      </c>
      <c r="G404" s="275" t="s">
        <v>243</v>
      </c>
      <c r="H404" s="276">
        <v>5.5949999999999998</v>
      </c>
      <c r="I404" s="277"/>
      <c r="J404" s="278">
        <f>ROUND(I404*H404,2)</f>
        <v>0</v>
      </c>
      <c r="K404" s="274" t="s">
        <v>452</v>
      </c>
      <c r="L404" s="279"/>
      <c r="M404" s="280" t="s">
        <v>19</v>
      </c>
      <c r="N404" s="281" t="s">
        <v>44</v>
      </c>
      <c r="O404" s="86"/>
      <c r="P404" s="224">
        <f>O404*H404</f>
        <v>0</v>
      </c>
      <c r="Q404" s="224">
        <v>0.11500000000000001</v>
      </c>
      <c r="R404" s="224">
        <f>Q404*H404</f>
        <v>0.64342500000000002</v>
      </c>
      <c r="S404" s="224">
        <v>0</v>
      </c>
      <c r="T404" s="225">
        <f>S404*H404</f>
        <v>0</v>
      </c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R404" s="226" t="s">
        <v>268</v>
      </c>
      <c r="AT404" s="226" t="s">
        <v>522</v>
      </c>
      <c r="AU404" s="226" t="s">
        <v>82</v>
      </c>
      <c r="AY404" s="19" t="s">
        <v>188</v>
      </c>
      <c r="BE404" s="227">
        <f>IF(N404="základní",J404,0)</f>
        <v>0</v>
      </c>
      <c r="BF404" s="227">
        <f>IF(N404="snížená",J404,0)</f>
        <v>0</v>
      </c>
      <c r="BG404" s="227">
        <f>IF(N404="zákl. přenesená",J404,0)</f>
        <v>0</v>
      </c>
      <c r="BH404" s="227">
        <f>IF(N404="sníž. přenesená",J404,0)</f>
        <v>0</v>
      </c>
      <c r="BI404" s="227">
        <f>IF(N404="nulová",J404,0)</f>
        <v>0</v>
      </c>
      <c r="BJ404" s="19" t="s">
        <v>80</v>
      </c>
      <c r="BK404" s="227">
        <f>ROUND(I404*H404,2)</f>
        <v>0</v>
      </c>
      <c r="BL404" s="19" t="s">
        <v>135</v>
      </c>
      <c r="BM404" s="226" t="s">
        <v>2431</v>
      </c>
    </row>
    <row r="405" s="13" customFormat="1">
      <c r="A405" s="13"/>
      <c r="B405" s="233"/>
      <c r="C405" s="234"/>
      <c r="D405" s="235" t="s">
        <v>198</v>
      </c>
      <c r="E405" s="236" t="s">
        <v>19</v>
      </c>
      <c r="F405" s="237" t="s">
        <v>2426</v>
      </c>
      <c r="G405" s="234"/>
      <c r="H405" s="236" t="s">
        <v>19</v>
      </c>
      <c r="I405" s="238"/>
      <c r="J405" s="234"/>
      <c r="K405" s="234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198</v>
      </c>
      <c r="AU405" s="243" t="s">
        <v>82</v>
      </c>
      <c r="AV405" s="13" t="s">
        <v>80</v>
      </c>
      <c r="AW405" s="13" t="s">
        <v>35</v>
      </c>
      <c r="AX405" s="13" t="s">
        <v>73</v>
      </c>
      <c r="AY405" s="243" t="s">
        <v>188</v>
      </c>
    </row>
    <row r="406" s="13" customFormat="1">
      <c r="A406" s="13"/>
      <c r="B406" s="233"/>
      <c r="C406" s="234"/>
      <c r="D406" s="235" t="s">
        <v>198</v>
      </c>
      <c r="E406" s="236" t="s">
        <v>19</v>
      </c>
      <c r="F406" s="237" t="s">
        <v>2427</v>
      </c>
      <c r="G406" s="234"/>
      <c r="H406" s="236" t="s">
        <v>19</v>
      </c>
      <c r="I406" s="238"/>
      <c r="J406" s="234"/>
      <c r="K406" s="234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198</v>
      </c>
      <c r="AU406" s="243" t="s">
        <v>82</v>
      </c>
      <c r="AV406" s="13" t="s">
        <v>80</v>
      </c>
      <c r="AW406" s="13" t="s">
        <v>35</v>
      </c>
      <c r="AX406" s="13" t="s">
        <v>73</v>
      </c>
      <c r="AY406" s="243" t="s">
        <v>188</v>
      </c>
    </row>
    <row r="407" s="14" customFormat="1">
      <c r="A407" s="14"/>
      <c r="B407" s="244"/>
      <c r="C407" s="245"/>
      <c r="D407" s="235" t="s">
        <v>198</v>
      </c>
      <c r="E407" s="246" t="s">
        <v>19</v>
      </c>
      <c r="F407" s="247" t="s">
        <v>2428</v>
      </c>
      <c r="G407" s="245"/>
      <c r="H407" s="248">
        <v>5.5949999999999998</v>
      </c>
      <c r="I407" s="249"/>
      <c r="J407" s="245"/>
      <c r="K407" s="245"/>
      <c r="L407" s="250"/>
      <c r="M407" s="251"/>
      <c r="N407" s="252"/>
      <c r="O407" s="252"/>
      <c r="P407" s="252"/>
      <c r="Q407" s="252"/>
      <c r="R407" s="252"/>
      <c r="S407" s="252"/>
      <c r="T407" s="253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4" t="s">
        <v>198</v>
      </c>
      <c r="AU407" s="254" t="s">
        <v>82</v>
      </c>
      <c r="AV407" s="14" t="s">
        <v>82</v>
      </c>
      <c r="AW407" s="14" t="s">
        <v>35</v>
      </c>
      <c r="AX407" s="14" t="s">
        <v>73</v>
      </c>
      <c r="AY407" s="254" t="s">
        <v>188</v>
      </c>
    </row>
    <row r="408" s="15" customFormat="1">
      <c r="A408" s="15"/>
      <c r="B408" s="255"/>
      <c r="C408" s="256"/>
      <c r="D408" s="235" t="s">
        <v>198</v>
      </c>
      <c r="E408" s="257" t="s">
        <v>19</v>
      </c>
      <c r="F408" s="258" t="s">
        <v>229</v>
      </c>
      <c r="G408" s="256"/>
      <c r="H408" s="259">
        <v>5.5949999999999998</v>
      </c>
      <c r="I408" s="260"/>
      <c r="J408" s="256"/>
      <c r="K408" s="256"/>
      <c r="L408" s="261"/>
      <c r="M408" s="262"/>
      <c r="N408" s="263"/>
      <c r="O408" s="263"/>
      <c r="P408" s="263"/>
      <c r="Q408" s="263"/>
      <c r="R408" s="263"/>
      <c r="S408" s="263"/>
      <c r="T408" s="264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65" t="s">
        <v>198</v>
      </c>
      <c r="AU408" s="265" t="s">
        <v>82</v>
      </c>
      <c r="AV408" s="15" t="s">
        <v>135</v>
      </c>
      <c r="AW408" s="15" t="s">
        <v>35</v>
      </c>
      <c r="AX408" s="15" t="s">
        <v>80</v>
      </c>
      <c r="AY408" s="265" t="s">
        <v>188</v>
      </c>
    </row>
    <row r="409" s="12" customFormat="1" ht="22.8" customHeight="1">
      <c r="A409" s="12"/>
      <c r="B409" s="199"/>
      <c r="C409" s="200"/>
      <c r="D409" s="201" t="s">
        <v>72</v>
      </c>
      <c r="E409" s="213" t="s">
        <v>258</v>
      </c>
      <c r="F409" s="213" t="s">
        <v>1138</v>
      </c>
      <c r="G409" s="200"/>
      <c r="H409" s="200"/>
      <c r="I409" s="203"/>
      <c r="J409" s="214">
        <f>BK409</f>
        <v>0</v>
      </c>
      <c r="K409" s="200"/>
      <c r="L409" s="205"/>
      <c r="M409" s="206"/>
      <c r="N409" s="207"/>
      <c r="O409" s="207"/>
      <c r="P409" s="208">
        <f>SUM(P410:P824)</f>
        <v>0</v>
      </c>
      <c r="Q409" s="207"/>
      <c r="R409" s="208">
        <f>SUM(R410:R824)</f>
        <v>65.484634960000008</v>
      </c>
      <c r="S409" s="207"/>
      <c r="T409" s="209">
        <f>SUM(T410:T824)</f>
        <v>0</v>
      </c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R409" s="210" t="s">
        <v>80</v>
      </c>
      <c r="AT409" s="211" t="s">
        <v>72</v>
      </c>
      <c r="AU409" s="211" t="s">
        <v>80</v>
      </c>
      <c r="AY409" s="210" t="s">
        <v>188</v>
      </c>
      <c r="BK409" s="212">
        <f>SUM(BK410:BK824)</f>
        <v>0</v>
      </c>
    </row>
    <row r="410" s="2" customFormat="1" ht="16.5" customHeight="1">
      <c r="A410" s="40"/>
      <c r="B410" s="41"/>
      <c r="C410" s="215" t="s">
        <v>891</v>
      </c>
      <c r="D410" s="215" t="s">
        <v>190</v>
      </c>
      <c r="E410" s="216" t="s">
        <v>1621</v>
      </c>
      <c r="F410" s="217" t="s">
        <v>1622</v>
      </c>
      <c r="G410" s="218" t="s">
        <v>243</v>
      </c>
      <c r="H410" s="219">
        <v>0.45000000000000001</v>
      </c>
      <c r="I410" s="220"/>
      <c r="J410" s="221">
        <f>ROUND(I410*H410,2)</f>
        <v>0</v>
      </c>
      <c r="K410" s="217" t="s">
        <v>194</v>
      </c>
      <c r="L410" s="46"/>
      <c r="M410" s="222" t="s">
        <v>19</v>
      </c>
      <c r="N410" s="223" t="s">
        <v>44</v>
      </c>
      <c r="O410" s="86"/>
      <c r="P410" s="224">
        <f>O410*H410</f>
        <v>0</v>
      </c>
      <c r="Q410" s="224">
        <v>0.00025999999999999998</v>
      </c>
      <c r="R410" s="224">
        <f>Q410*H410</f>
        <v>0.000117</v>
      </c>
      <c r="S410" s="224">
        <v>0</v>
      </c>
      <c r="T410" s="225">
        <f>S410*H410</f>
        <v>0</v>
      </c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R410" s="226" t="s">
        <v>135</v>
      </c>
      <c r="AT410" s="226" t="s">
        <v>190</v>
      </c>
      <c r="AU410" s="226" t="s">
        <v>82</v>
      </c>
      <c r="AY410" s="19" t="s">
        <v>188</v>
      </c>
      <c r="BE410" s="227">
        <f>IF(N410="základní",J410,0)</f>
        <v>0</v>
      </c>
      <c r="BF410" s="227">
        <f>IF(N410="snížená",J410,0)</f>
        <v>0</v>
      </c>
      <c r="BG410" s="227">
        <f>IF(N410="zákl. přenesená",J410,0)</f>
        <v>0</v>
      </c>
      <c r="BH410" s="227">
        <f>IF(N410="sníž. přenesená",J410,0)</f>
        <v>0</v>
      </c>
      <c r="BI410" s="227">
        <f>IF(N410="nulová",J410,0)</f>
        <v>0</v>
      </c>
      <c r="BJ410" s="19" t="s">
        <v>80</v>
      </c>
      <c r="BK410" s="227">
        <f>ROUND(I410*H410,2)</f>
        <v>0</v>
      </c>
      <c r="BL410" s="19" t="s">
        <v>135</v>
      </c>
      <c r="BM410" s="226" t="s">
        <v>2432</v>
      </c>
    </row>
    <row r="411" s="2" customFormat="1">
      <c r="A411" s="40"/>
      <c r="B411" s="41"/>
      <c r="C411" s="42"/>
      <c r="D411" s="228" t="s">
        <v>196</v>
      </c>
      <c r="E411" s="42"/>
      <c r="F411" s="229" t="s">
        <v>1624</v>
      </c>
      <c r="G411" s="42"/>
      <c r="H411" s="42"/>
      <c r="I411" s="230"/>
      <c r="J411" s="42"/>
      <c r="K411" s="42"/>
      <c r="L411" s="46"/>
      <c r="M411" s="231"/>
      <c r="N411" s="232"/>
      <c r="O411" s="86"/>
      <c r="P411" s="86"/>
      <c r="Q411" s="86"/>
      <c r="R411" s="86"/>
      <c r="S411" s="86"/>
      <c r="T411" s="87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T411" s="19" t="s">
        <v>196</v>
      </c>
      <c r="AU411" s="19" t="s">
        <v>82</v>
      </c>
    </row>
    <row r="412" s="13" customFormat="1">
      <c r="A412" s="13"/>
      <c r="B412" s="233"/>
      <c r="C412" s="234"/>
      <c r="D412" s="235" t="s">
        <v>198</v>
      </c>
      <c r="E412" s="236" t="s">
        <v>19</v>
      </c>
      <c r="F412" s="237" t="s">
        <v>2433</v>
      </c>
      <c r="G412" s="234"/>
      <c r="H412" s="236" t="s">
        <v>19</v>
      </c>
      <c r="I412" s="238"/>
      <c r="J412" s="234"/>
      <c r="K412" s="234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198</v>
      </c>
      <c r="AU412" s="243" t="s">
        <v>82</v>
      </c>
      <c r="AV412" s="13" t="s">
        <v>80</v>
      </c>
      <c r="AW412" s="13" t="s">
        <v>35</v>
      </c>
      <c r="AX412" s="13" t="s">
        <v>73</v>
      </c>
      <c r="AY412" s="243" t="s">
        <v>188</v>
      </c>
    </row>
    <row r="413" s="14" customFormat="1">
      <c r="A413" s="14"/>
      <c r="B413" s="244"/>
      <c r="C413" s="245"/>
      <c r="D413" s="235" t="s">
        <v>198</v>
      </c>
      <c r="E413" s="246" t="s">
        <v>19</v>
      </c>
      <c r="F413" s="247" t="s">
        <v>2434</v>
      </c>
      <c r="G413" s="245"/>
      <c r="H413" s="248">
        <v>0.16</v>
      </c>
      <c r="I413" s="249"/>
      <c r="J413" s="245"/>
      <c r="K413" s="245"/>
      <c r="L413" s="250"/>
      <c r="M413" s="251"/>
      <c r="N413" s="252"/>
      <c r="O413" s="252"/>
      <c r="P413" s="252"/>
      <c r="Q413" s="252"/>
      <c r="R413" s="252"/>
      <c r="S413" s="252"/>
      <c r="T413" s="253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4" t="s">
        <v>198</v>
      </c>
      <c r="AU413" s="254" t="s">
        <v>82</v>
      </c>
      <c r="AV413" s="14" t="s">
        <v>82</v>
      </c>
      <c r="AW413" s="14" t="s">
        <v>35</v>
      </c>
      <c r="AX413" s="14" t="s">
        <v>73</v>
      </c>
      <c r="AY413" s="254" t="s">
        <v>188</v>
      </c>
    </row>
    <row r="414" s="13" customFormat="1">
      <c r="A414" s="13"/>
      <c r="B414" s="233"/>
      <c r="C414" s="234"/>
      <c r="D414" s="235" t="s">
        <v>198</v>
      </c>
      <c r="E414" s="236" t="s">
        <v>19</v>
      </c>
      <c r="F414" s="237" t="s">
        <v>2435</v>
      </c>
      <c r="G414" s="234"/>
      <c r="H414" s="236" t="s">
        <v>19</v>
      </c>
      <c r="I414" s="238"/>
      <c r="J414" s="234"/>
      <c r="K414" s="234"/>
      <c r="L414" s="239"/>
      <c r="M414" s="240"/>
      <c r="N414" s="241"/>
      <c r="O414" s="241"/>
      <c r="P414" s="241"/>
      <c r="Q414" s="241"/>
      <c r="R414" s="241"/>
      <c r="S414" s="241"/>
      <c r="T414" s="24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198</v>
      </c>
      <c r="AU414" s="243" t="s">
        <v>82</v>
      </c>
      <c r="AV414" s="13" t="s">
        <v>80</v>
      </c>
      <c r="AW414" s="13" t="s">
        <v>35</v>
      </c>
      <c r="AX414" s="13" t="s">
        <v>73</v>
      </c>
      <c r="AY414" s="243" t="s">
        <v>188</v>
      </c>
    </row>
    <row r="415" s="14" customFormat="1">
      <c r="A415" s="14"/>
      <c r="B415" s="244"/>
      <c r="C415" s="245"/>
      <c r="D415" s="235" t="s">
        <v>198</v>
      </c>
      <c r="E415" s="246" t="s">
        <v>19</v>
      </c>
      <c r="F415" s="247" t="s">
        <v>2436</v>
      </c>
      <c r="G415" s="245"/>
      <c r="H415" s="248">
        <v>0.28999999999999998</v>
      </c>
      <c r="I415" s="249"/>
      <c r="J415" s="245"/>
      <c r="K415" s="245"/>
      <c r="L415" s="250"/>
      <c r="M415" s="251"/>
      <c r="N415" s="252"/>
      <c r="O415" s="252"/>
      <c r="P415" s="252"/>
      <c r="Q415" s="252"/>
      <c r="R415" s="252"/>
      <c r="S415" s="252"/>
      <c r="T415" s="253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4" t="s">
        <v>198</v>
      </c>
      <c r="AU415" s="254" t="s">
        <v>82</v>
      </c>
      <c r="AV415" s="14" t="s">
        <v>82</v>
      </c>
      <c r="AW415" s="14" t="s">
        <v>35</v>
      </c>
      <c r="AX415" s="14" t="s">
        <v>73</v>
      </c>
      <c r="AY415" s="254" t="s">
        <v>188</v>
      </c>
    </row>
    <row r="416" s="15" customFormat="1">
      <c r="A416" s="15"/>
      <c r="B416" s="255"/>
      <c r="C416" s="256"/>
      <c r="D416" s="235" t="s">
        <v>198</v>
      </c>
      <c r="E416" s="257" t="s">
        <v>19</v>
      </c>
      <c r="F416" s="258" t="s">
        <v>229</v>
      </c>
      <c r="G416" s="256"/>
      <c r="H416" s="259">
        <v>0.44999999999999996</v>
      </c>
      <c r="I416" s="260"/>
      <c r="J416" s="256"/>
      <c r="K416" s="256"/>
      <c r="L416" s="261"/>
      <c r="M416" s="262"/>
      <c r="N416" s="263"/>
      <c r="O416" s="263"/>
      <c r="P416" s="263"/>
      <c r="Q416" s="263"/>
      <c r="R416" s="263"/>
      <c r="S416" s="263"/>
      <c r="T416" s="264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T416" s="265" t="s">
        <v>198</v>
      </c>
      <c r="AU416" s="265" t="s">
        <v>82</v>
      </c>
      <c r="AV416" s="15" t="s">
        <v>135</v>
      </c>
      <c r="AW416" s="15" t="s">
        <v>35</v>
      </c>
      <c r="AX416" s="15" t="s">
        <v>80</v>
      </c>
      <c r="AY416" s="265" t="s">
        <v>188</v>
      </c>
    </row>
    <row r="417" s="2" customFormat="1" ht="24.15" customHeight="1">
      <c r="A417" s="40"/>
      <c r="B417" s="41"/>
      <c r="C417" s="215" t="s">
        <v>896</v>
      </c>
      <c r="D417" s="215" t="s">
        <v>190</v>
      </c>
      <c r="E417" s="216" t="s">
        <v>1139</v>
      </c>
      <c r="F417" s="217" t="s">
        <v>1140</v>
      </c>
      <c r="G417" s="218" t="s">
        <v>243</v>
      </c>
      <c r="H417" s="219">
        <v>67.164000000000001</v>
      </c>
      <c r="I417" s="220"/>
      <c r="J417" s="221">
        <f>ROUND(I417*H417,2)</f>
        <v>0</v>
      </c>
      <c r="K417" s="217" t="s">
        <v>194</v>
      </c>
      <c r="L417" s="46"/>
      <c r="M417" s="222" t="s">
        <v>19</v>
      </c>
      <c r="N417" s="223" t="s">
        <v>44</v>
      </c>
      <c r="O417" s="86"/>
      <c r="P417" s="224">
        <f>O417*H417</f>
        <v>0</v>
      </c>
      <c r="Q417" s="224">
        <v>0.00025999999999999998</v>
      </c>
      <c r="R417" s="224">
        <f>Q417*H417</f>
        <v>0.017462639999999998</v>
      </c>
      <c r="S417" s="224">
        <v>0</v>
      </c>
      <c r="T417" s="225">
        <f>S417*H417</f>
        <v>0</v>
      </c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R417" s="226" t="s">
        <v>135</v>
      </c>
      <c r="AT417" s="226" t="s">
        <v>190</v>
      </c>
      <c r="AU417" s="226" t="s">
        <v>82</v>
      </c>
      <c r="AY417" s="19" t="s">
        <v>188</v>
      </c>
      <c r="BE417" s="227">
        <f>IF(N417="základní",J417,0)</f>
        <v>0</v>
      </c>
      <c r="BF417" s="227">
        <f>IF(N417="snížená",J417,0)</f>
        <v>0</v>
      </c>
      <c r="BG417" s="227">
        <f>IF(N417="zákl. přenesená",J417,0)</f>
        <v>0</v>
      </c>
      <c r="BH417" s="227">
        <f>IF(N417="sníž. přenesená",J417,0)</f>
        <v>0</v>
      </c>
      <c r="BI417" s="227">
        <f>IF(N417="nulová",J417,0)</f>
        <v>0</v>
      </c>
      <c r="BJ417" s="19" t="s">
        <v>80</v>
      </c>
      <c r="BK417" s="227">
        <f>ROUND(I417*H417,2)</f>
        <v>0</v>
      </c>
      <c r="BL417" s="19" t="s">
        <v>135</v>
      </c>
      <c r="BM417" s="226" t="s">
        <v>2437</v>
      </c>
    </row>
    <row r="418" s="2" customFormat="1">
      <c r="A418" s="40"/>
      <c r="B418" s="41"/>
      <c r="C418" s="42"/>
      <c r="D418" s="228" t="s">
        <v>196</v>
      </c>
      <c r="E418" s="42"/>
      <c r="F418" s="229" t="s">
        <v>1142</v>
      </c>
      <c r="G418" s="42"/>
      <c r="H418" s="42"/>
      <c r="I418" s="230"/>
      <c r="J418" s="42"/>
      <c r="K418" s="42"/>
      <c r="L418" s="46"/>
      <c r="M418" s="231"/>
      <c r="N418" s="232"/>
      <c r="O418" s="86"/>
      <c r="P418" s="86"/>
      <c r="Q418" s="86"/>
      <c r="R418" s="86"/>
      <c r="S418" s="86"/>
      <c r="T418" s="87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T418" s="19" t="s">
        <v>196</v>
      </c>
      <c r="AU418" s="19" t="s">
        <v>82</v>
      </c>
    </row>
    <row r="419" s="13" customFormat="1">
      <c r="A419" s="13"/>
      <c r="B419" s="233"/>
      <c r="C419" s="234"/>
      <c r="D419" s="235" t="s">
        <v>198</v>
      </c>
      <c r="E419" s="236" t="s">
        <v>19</v>
      </c>
      <c r="F419" s="237" t="s">
        <v>2345</v>
      </c>
      <c r="G419" s="234"/>
      <c r="H419" s="236" t="s">
        <v>19</v>
      </c>
      <c r="I419" s="238"/>
      <c r="J419" s="234"/>
      <c r="K419" s="234"/>
      <c r="L419" s="239"/>
      <c r="M419" s="240"/>
      <c r="N419" s="241"/>
      <c r="O419" s="241"/>
      <c r="P419" s="241"/>
      <c r="Q419" s="241"/>
      <c r="R419" s="241"/>
      <c r="S419" s="241"/>
      <c r="T419" s="24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198</v>
      </c>
      <c r="AU419" s="243" t="s">
        <v>82</v>
      </c>
      <c r="AV419" s="13" t="s">
        <v>80</v>
      </c>
      <c r="AW419" s="13" t="s">
        <v>35</v>
      </c>
      <c r="AX419" s="13" t="s">
        <v>73</v>
      </c>
      <c r="AY419" s="243" t="s">
        <v>188</v>
      </c>
    </row>
    <row r="420" s="13" customFormat="1">
      <c r="A420" s="13"/>
      <c r="B420" s="233"/>
      <c r="C420" s="234"/>
      <c r="D420" s="235" t="s">
        <v>198</v>
      </c>
      <c r="E420" s="236" t="s">
        <v>19</v>
      </c>
      <c r="F420" s="237" t="s">
        <v>2438</v>
      </c>
      <c r="G420" s="234"/>
      <c r="H420" s="236" t="s">
        <v>19</v>
      </c>
      <c r="I420" s="238"/>
      <c r="J420" s="234"/>
      <c r="K420" s="234"/>
      <c r="L420" s="239"/>
      <c r="M420" s="240"/>
      <c r="N420" s="241"/>
      <c r="O420" s="241"/>
      <c r="P420" s="241"/>
      <c r="Q420" s="241"/>
      <c r="R420" s="241"/>
      <c r="S420" s="241"/>
      <c r="T420" s="242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3" t="s">
        <v>198</v>
      </c>
      <c r="AU420" s="243" t="s">
        <v>82</v>
      </c>
      <c r="AV420" s="13" t="s">
        <v>80</v>
      </c>
      <c r="AW420" s="13" t="s">
        <v>35</v>
      </c>
      <c r="AX420" s="13" t="s">
        <v>73</v>
      </c>
      <c r="AY420" s="243" t="s">
        <v>188</v>
      </c>
    </row>
    <row r="421" s="14" customFormat="1">
      <c r="A421" s="14"/>
      <c r="B421" s="244"/>
      <c r="C421" s="245"/>
      <c r="D421" s="235" t="s">
        <v>198</v>
      </c>
      <c r="E421" s="246" t="s">
        <v>19</v>
      </c>
      <c r="F421" s="247" t="s">
        <v>1552</v>
      </c>
      <c r="G421" s="245"/>
      <c r="H421" s="248">
        <v>55.299999999999997</v>
      </c>
      <c r="I421" s="249"/>
      <c r="J421" s="245"/>
      <c r="K421" s="245"/>
      <c r="L421" s="250"/>
      <c r="M421" s="251"/>
      <c r="N421" s="252"/>
      <c r="O421" s="252"/>
      <c r="P421" s="252"/>
      <c r="Q421" s="252"/>
      <c r="R421" s="252"/>
      <c r="S421" s="252"/>
      <c r="T421" s="253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4" t="s">
        <v>198</v>
      </c>
      <c r="AU421" s="254" t="s">
        <v>82</v>
      </c>
      <c r="AV421" s="14" t="s">
        <v>82</v>
      </c>
      <c r="AW421" s="14" t="s">
        <v>35</v>
      </c>
      <c r="AX421" s="14" t="s">
        <v>73</v>
      </c>
      <c r="AY421" s="254" t="s">
        <v>188</v>
      </c>
    </row>
    <row r="422" s="14" customFormat="1">
      <c r="A422" s="14"/>
      <c r="B422" s="244"/>
      <c r="C422" s="245"/>
      <c r="D422" s="235" t="s">
        <v>198</v>
      </c>
      <c r="E422" s="246" t="s">
        <v>19</v>
      </c>
      <c r="F422" s="247" t="s">
        <v>747</v>
      </c>
      <c r="G422" s="245"/>
      <c r="H422" s="248">
        <v>1.1479999999999999</v>
      </c>
      <c r="I422" s="249"/>
      <c r="J422" s="245"/>
      <c r="K422" s="245"/>
      <c r="L422" s="250"/>
      <c r="M422" s="251"/>
      <c r="N422" s="252"/>
      <c r="O422" s="252"/>
      <c r="P422" s="252"/>
      <c r="Q422" s="252"/>
      <c r="R422" s="252"/>
      <c r="S422" s="252"/>
      <c r="T422" s="253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4" t="s">
        <v>198</v>
      </c>
      <c r="AU422" s="254" t="s">
        <v>82</v>
      </c>
      <c r="AV422" s="14" t="s">
        <v>82</v>
      </c>
      <c r="AW422" s="14" t="s">
        <v>35</v>
      </c>
      <c r="AX422" s="14" t="s">
        <v>73</v>
      </c>
      <c r="AY422" s="254" t="s">
        <v>188</v>
      </c>
    </row>
    <row r="423" s="14" customFormat="1">
      <c r="A423" s="14"/>
      <c r="B423" s="244"/>
      <c r="C423" s="245"/>
      <c r="D423" s="235" t="s">
        <v>198</v>
      </c>
      <c r="E423" s="246" t="s">
        <v>19</v>
      </c>
      <c r="F423" s="247" t="s">
        <v>1553</v>
      </c>
      <c r="G423" s="245"/>
      <c r="H423" s="248">
        <v>1.05</v>
      </c>
      <c r="I423" s="249"/>
      <c r="J423" s="245"/>
      <c r="K423" s="245"/>
      <c r="L423" s="250"/>
      <c r="M423" s="251"/>
      <c r="N423" s="252"/>
      <c r="O423" s="252"/>
      <c r="P423" s="252"/>
      <c r="Q423" s="252"/>
      <c r="R423" s="252"/>
      <c r="S423" s="252"/>
      <c r="T423" s="253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4" t="s">
        <v>198</v>
      </c>
      <c r="AU423" s="254" t="s">
        <v>82</v>
      </c>
      <c r="AV423" s="14" t="s">
        <v>82</v>
      </c>
      <c r="AW423" s="14" t="s">
        <v>35</v>
      </c>
      <c r="AX423" s="14" t="s">
        <v>73</v>
      </c>
      <c r="AY423" s="254" t="s">
        <v>188</v>
      </c>
    </row>
    <row r="424" s="14" customFormat="1">
      <c r="A424" s="14"/>
      <c r="B424" s="244"/>
      <c r="C424" s="245"/>
      <c r="D424" s="235" t="s">
        <v>198</v>
      </c>
      <c r="E424" s="246" t="s">
        <v>19</v>
      </c>
      <c r="F424" s="247" t="s">
        <v>1554</v>
      </c>
      <c r="G424" s="245"/>
      <c r="H424" s="248">
        <v>-5.79</v>
      </c>
      <c r="I424" s="249"/>
      <c r="J424" s="245"/>
      <c r="K424" s="245"/>
      <c r="L424" s="250"/>
      <c r="M424" s="251"/>
      <c r="N424" s="252"/>
      <c r="O424" s="252"/>
      <c r="P424" s="252"/>
      <c r="Q424" s="252"/>
      <c r="R424" s="252"/>
      <c r="S424" s="252"/>
      <c r="T424" s="253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4" t="s">
        <v>198</v>
      </c>
      <c r="AU424" s="254" t="s">
        <v>82</v>
      </c>
      <c r="AV424" s="14" t="s">
        <v>82</v>
      </c>
      <c r="AW424" s="14" t="s">
        <v>35</v>
      </c>
      <c r="AX424" s="14" t="s">
        <v>73</v>
      </c>
      <c r="AY424" s="254" t="s">
        <v>188</v>
      </c>
    </row>
    <row r="425" s="13" customFormat="1">
      <c r="A425" s="13"/>
      <c r="B425" s="233"/>
      <c r="C425" s="234"/>
      <c r="D425" s="235" t="s">
        <v>198</v>
      </c>
      <c r="E425" s="236" t="s">
        <v>19</v>
      </c>
      <c r="F425" s="237" t="s">
        <v>2439</v>
      </c>
      <c r="G425" s="234"/>
      <c r="H425" s="236" t="s">
        <v>19</v>
      </c>
      <c r="I425" s="238"/>
      <c r="J425" s="234"/>
      <c r="K425" s="234"/>
      <c r="L425" s="239"/>
      <c r="M425" s="240"/>
      <c r="N425" s="241"/>
      <c r="O425" s="241"/>
      <c r="P425" s="241"/>
      <c r="Q425" s="241"/>
      <c r="R425" s="241"/>
      <c r="S425" s="241"/>
      <c r="T425" s="24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198</v>
      </c>
      <c r="AU425" s="243" t="s">
        <v>82</v>
      </c>
      <c r="AV425" s="13" t="s">
        <v>80</v>
      </c>
      <c r="AW425" s="13" t="s">
        <v>35</v>
      </c>
      <c r="AX425" s="13" t="s">
        <v>73</v>
      </c>
      <c r="AY425" s="243" t="s">
        <v>188</v>
      </c>
    </row>
    <row r="426" s="14" customFormat="1">
      <c r="A426" s="14"/>
      <c r="B426" s="244"/>
      <c r="C426" s="245"/>
      <c r="D426" s="235" t="s">
        <v>198</v>
      </c>
      <c r="E426" s="246" t="s">
        <v>19</v>
      </c>
      <c r="F426" s="247" t="s">
        <v>2295</v>
      </c>
      <c r="G426" s="245"/>
      <c r="H426" s="248">
        <v>2.6400000000000001</v>
      </c>
      <c r="I426" s="249"/>
      <c r="J426" s="245"/>
      <c r="K426" s="245"/>
      <c r="L426" s="250"/>
      <c r="M426" s="251"/>
      <c r="N426" s="252"/>
      <c r="O426" s="252"/>
      <c r="P426" s="252"/>
      <c r="Q426" s="252"/>
      <c r="R426" s="252"/>
      <c r="S426" s="252"/>
      <c r="T426" s="253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4" t="s">
        <v>198</v>
      </c>
      <c r="AU426" s="254" t="s">
        <v>82</v>
      </c>
      <c r="AV426" s="14" t="s">
        <v>82</v>
      </c>
      <c r="AW426" s="14" t="s">
        <v>35</v>
      </c>
      <c r="AX426" s="14" t="s">
        <v>73</v>
      </c>
      <c r="AY426" s="254" t="s">
        <v>188</v>
      </c>
    </row>
    <row r="427" s="14" customFormat="1">
      <c r="A427" s="14"/>
      <c r="B427" s="244"/>
      <c r="C427" s="245"/>
      <c r="D427" s="235" t="s">
        <v>198</v>
      </c>
      <c r="E427" s="246" t="s">
        <v>19</v>
      </c>
      <c r="F427" s="247" t="s">
        <v>2412</v>
      </c>
      <c r="G427" s="245"/>
      <c r="H427" s="248">
        <v>4.3200000000000003</v>
      </c>
      <c r="I427" s="249"/>
      <c r="J427" s="245"/>
      <c r="K427" s="245"/>
      <c r="L427" s="250"/>
      <c r="M427" s="251"/>
      <c r="N427" s="252"/>
      <c r="O427" s="252"/>
      <c r="P427" s="252"/>
      <c r="Q427" s="252"/>
      <c r="R427" s="252"/>
      <c r="S427" s="252"/>
      <c r="T427" s="253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4" t="s">
        <v>198</v>
      </c>
      <c r="AU427" s="254" t="s">
        <v>82</v>
      </c>
      <c r="AV427" s="14" t="s">
        <v>82</v>
      </c>
      <c r="AW427" s="14" t="s">
        <v>35</v>
      </c>
      <c r="AX427" s="14" t="s">
        <v>73</v>
      </c>
      <c r="AY427" s="254" t="s">
        <v>188</v>
      </c>
    </row>
    <row r="428" s="14" customFormat="1">
      <c r="A428" s="14"/>
      <c r="B428" s="244"/>
      <c r="C428" s="245"/>
      <c r="D428" s="235" t="s">
        <v>198</v>
      </c>
      <c r="E428" s="246" t="s">
        <v>19</v>
      </c>
      <c r="F428" s="247" t="s">
        <v>1613</v>
      </c>
      <c r="G428" s="245"/>
      <c r="H428" s="248">
        <v>4.2480000000000002</v>
      </c>
      <c r="I428" s="249"/>
      <c r="J428" s="245"/>
      <c r="K428" s="245"/>
      <c r="L428" s="250"/>
      <c r="M428" s="251"/>
      <c r="N428" s="252"/>
      <c r="O428" s="252"/>
      <c r="P428" s="252"/>
      <c r="Q428" s="252"/>
      <c r="R428" s="252"/>
      <c r="S428" s="252"/>
      <c r="T428" s="253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4" t="s">
        <v>198</v>
      </c>
      <c r="AU428" s="254" t="s">
        <v>82</v>
      </c>
      <c r="AV428" s="14" t="s">
        <v>82</v>
      </c>
      <c r="AW428" s="14" t="s">
        <v>35</v>
      </c>
      <c r="AX428" s="14" t="s">
        <v>73</v>
      </c>
      <c r="AY428" s="254" t="s">
        <v>188</v>
      </c>
    </row>
    <row r="429" s="14" customFormat="1">
      <c r="A429" s="14"/>
      <c r="B429" s="244"/>
      <c r="C429" s="245"/>
      <c r="D429" s="235" t="s">
        <v>198</v>
      </c>
      <c r="E429" s="246" t="s">
        <v>19</v>
      </c>
      <c r="F429" s="247" t="s">
        <v>1613</v>
      </c>
      <c r="G429" s="245"/>
      <c r="H429" s="248">
        <v>4.2480000000000002</v>
      </c>
      <c r="I429" s="249"/>
      <c r="J429" s="245"/>
      <c r="K429" s="245"/>
      <c r="L429" s="250"/>
      <c r="M429" s="251"/>
      <c r="N429" s="252"/>
      <c r="O429" s="252"/>
      <c r="P429" s="252"/>
      <c r="Q429" s="252"/>
      <c r="R429" s="252"/>
      <c r="S429" s="252"/>
      <c r="T429" s="253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4" t="s">
        <v>198</v>
      </c>
      <c r="AU429" s="254" t="s">
        <v>82</v>
      </c>
      <c r="AV429" s="14" t="s">
        <v>82</v>
      </c>
      <c r="AW429" s="14" t="s">
        <v>35</v>
      </c>
      <c r="AX429" s="14" t="s">
        <v>73</v>
      </c>
      <c r="AY429" s="254" t="s">
        <v>188</v>
      </c>
    </row>
    <row r="430" s="15" customFormat="1">
      <c r="A430" s="15"/>
      <c r="B430" s="255"/>
      <c r="C430" s="256"/>
      <c r="D430" s="235" t="s">
        <v>198</v>
      </c>
      <c r="E430" s="257" t="s">
        <v>19</v>
      </c>
      <c r="F430" s="258" t="s">
        <v>229</v>
      </c>
      <c r="G430" s="256"/>
      <c r="H430" s="259">
        <v>67.164000000000001</v>
      </c>
      <c r="I430" s="260"/>
      <c r="J430" s="256"/>
      <c r="K430" s="256"/>
      <c r="L430" s="261"/>
      <c r="M430" s="262"/>
      <c r="N430" s="263"/>
      <c r="O430" s="263"/>
      <c r="P430" s="263"/>
      <c r="Q430" s="263"/>
      <c r="R430" s="263"/>
      <c r="S430" s="263"/>
      <c r="T430" s="264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65" t="s">
        <v>198</v>
      </c>
      <c r="AU430" s="265" t="s">
        <v>82</v>
      </c>
      <c r="AV430" s="15" t="s">
        <v>135</v>
      </c>
      <c r="AW430" s="15" t="s">
        <v>35</v>
      </c>
      <c r="AX430" s="15" t="s">
        <v>80</v>
      </c>
      <c r="AY430" s="265" t="s">
        <v>188</v>
      </c>
    </row>
    <row r="431" s="2" customFormat="1" ht="24.15" customHeight="1">
      <c r="A431" s="40"/>
      <c r="B431" s="41"/>
      <c r="C431" s="215" t="s">
        <v>901</v>
      </c>
      <c r="D431" s="215" t="s">
        <v>190</v>
      </c>
      <c r="E431" s="216" t="s">
        <v>1636</v>
      </c>
      <c r="F431" s="217" t="s">
        <v>1637</v>
      </c>
      <c r="G431" s="218" t="s">
        <v>243</v>
      </c>
      <c r="H431" s="219">
        <v>0.45000000000000001</v>
      </c>
      <c r="I431" s="220"/>
      <c r="J431" s="221">
        <f>ROUND(I431*H431,2)</f>
        <v>0</v>
      </c>
      <c r="K431" s="217" t="s">
        <v>194</v>
      </c>
      <c r="L431" s="46"/>
      <c r="M431" s="222" t="s">
        <v>19</v>
      </c>
      <c r="N431" s="223" t="s">
        <v>44</v>
      </c>
      <c r="O431" s="86"/>
      <c r="P431" s="224">
        <f>O431*H431</f>
        <v>0</v>
      </c>
      <c r="Q431" s="224">
        <v>0.0043800000000000002</v>
      </c>
      <c r="R431" s="224">
        <f>Q431*H431</f>
        <v>0.0019710000000000001</v>
      </c>
      <c r="S431" s="224">
        <v>0</v>
      </c>
      <c r="T431" s="225">
        <f>S431*H431</f>
        <v>0</v>
      </c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R431" s="226" t="s">
        <v>135</v>
      </c>
      <c r="AT431" s="226" t="s">
        <v>190</v>
      </c>
      <c r="AU431" s="226" t="s">
        <v>82</v>
      </c>
      <c r="AY431" s="19" t="s">
        <v>188</v>
      </c>
      <c r="BE431" s="227">
        <f>IF(N431="základní",J431,0)</f>
        <v>0</v>
      </c>
      <c r="BF431" s="227">
        <f>IF(N431="snížená",J431,0)</f>
        <v>0</v>
      </c>
      <c r="BG431" s="227">
        <f>IF(N431="zákl. přenesená",J431,0)</f>
        <v>0</v>
      </c>
      <c r="BH431" s="227">
        <f>IF(N431="sníž. přenesená",J431,0)</f>
        <v>0</v>
      </c>
      <c r="BI431" s="227">
        <f>IF(N431="nulová",J431,0)</f>
        <v>0</v>
      </c>
      <c r="BJ431" s="19" t="s">
        <v>80</v>
      </c>
      <c r="BK431" s="227">
        <f>ROUND(I431*H431,2)</f>
        <v>0</v>
      </c>
      <c r="BL431" s="19" t="s">
        <v>135</v>
      </c>
      <c r="BM431" s="226" t="s">
        <v>2440</v>
      </c>
    </row>
    <row r="432" s="2" customFormat="1">
      <c r="A432" s="40"/>
      <c r="B432" s="41"/>
      <c r="C432" s="42"/>
      <c r="D432" s="228" t="s">
        <v>196</v>
      </c>
      <c r="E432" s="42"/>
      <c r="F432" s="229" t="s">
        <v>1639</v>
      </c>
      <c r="G432" s="42"/>
      <c r="H432" s="42"/>
      <c r="I432" s="230"/>
      <c r="J432" s="42"/>
      <c r="K432" s="42"/>
      <c r="L432" s="46"/>
      <c r="M432" s="231"/>
      <c r="N432" s="232"/>
      <c r="O432" s="86"/>
      <c r="P432" s="86"/>
      <c r="Q432" s="86"/>
      <c r="R432" s="86"/>
      <c r="S432" s="86"/>
      <c r="T432" s="87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T432" s="19" t="s">
        <v>196</v>
      </c>
      <c r="AU432" s="19" t="s">
        <v>82</v>
      </c>
    </row>
    <row r="433" s="13" customFormat="1">
      <c r="A433" s="13"/>
      <c r="B433" s="233"/>
      <c r="C433" s="234"/>
      <c r="D433" s="235" t="s">
        <v>198</v>
      </c>
      <c r="E433" s="236" t="s">
        <v>19</v>
      </c>
      <c r="F433" s="237" t="s">
        <v>2433</v>
      </c>
      <c r="G433" s="234"/>
      <c r="H433" s="236" t="s">
        <v>19</v>
      </c>
      <c r="I433" s="238"/>
      <c r="J433" s="234"/>
      <c r="K433" s="234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198</v>
      </c>
      <c r="AU433" s="243" t="s">
        <v>82</v>
      </c>
      <c r="AV433" s="13" t="s">
        <v>80</v>
      </c>
      <c r="AW433" s="13" t="s">
        <v>35</v>
      </c>
      <c r="AX433" s="13" t="s">
        <v>73</v>
      </c>
      <c r="AY433" s="243" t="s">
        <v>188</v>
      </c>
    </row>
    <row r="434" s="14" customFormat="1">
      <c r="A434" s="14"/>
      <c r="B434" s="244"/>
      <c r="C434" s="245"/>
      <c r="D434" s="235" t="s">
        <v>198</v>
      </c>
      <c r="E434" s="246" t="s">
        <v>19</v>
      </c>
      <c r="F434" s="247" t="s">
        <v>2434</v>
      </c>
      <c r="G434" s="245"/>
      <c r="H434" s="248">
        <v>0.16</v>
      </c>
      <c r="I434" s="249"/>
      <c r="J434" s="245"/>
      <c r="K434" s="245"/>
      <c r="L434" s="250"/>
      <c r="M434" s="251"/>
      <c r="N434" s="252"/>
      <c r="O434" s="252"/>
      <c r="P434" s="252"/>
      <c r="Q434" s="252"/>
      <c r="R434" s="252"/>
      <c r="S434" s="252"/>
      <c r="T434" s="253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4" t="s">
        <v>198</v>
      </c>
      <c r="AU434" s="254" t="s">
        <v>82</v>
      </c>
      <c r="AV434" s="14" t="s">
        <v>82</v>
      </c>
      <c r="AW434" s="14" t="s">
        <v>35</v>
      </c>
      <c r="AX434" s="14" t="s">
        <v>73</v>
      </c>
      <c r="AY434" s="254" t="s">
        <v>188</v>
      </c>
    </row>
    <row r="435" s="13" customFormat="1">
      <c r="A435" s="13"/>
      <c r="B435" s="233"/>
      <c r="C435" s="234"/>
      <c r="D435" s="235" t="s">
        <v>198</v>
      </c>
      <c r="E435" s="236" t="s">
        <v>19</v>
      </c>
      <c r="F435" s="237" t="s">
        <v>2435</v>
      </c>
      <c r="G435" s="234"/>
      <c r="H435" s="236" t="s">
        <v>19</v>
      </c>
      <c r="I435" s="238"/>
      <c r="J435" s="234"/>
      <c r="K435" s="234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198</v>
      </c>
      <c r="AU435" s="243" t="s">
        <v>82</v>
      </c>
      <c r="AV435" s="13" t="s">
        <v>80</v>
      </c>
      <c r="AW435" s="13" t="s">
        <v>35</v>
      </c>
      <c r="AX435" s="13" t="s">
        <v>73</v>
      </c>
      <c r="AY435" s="243" t="s">
        <v>188</v>
      </c>
    </row>
    <row r="436" s="14" customFormat="1">
      <c r="A436" s="14"/>
      <c r="B436" s="244"/>
      <c r="C436" s="245"/>
      <c r="D436" s="235" t="s">
        <v>198</v>
      </c>
      <c r="E436" s="246" t="s">
        <v>19</v>
      </c>
      <c r="F436" s="247" t="s">
        <v>2436</v>
      </c>
      <c r="G436" s="245"/>
      <c r="H436" s="248">
        <v>0.28999999999999998</v>
      </c>
      <c r="I436" s="249"/>
      <c r="J436" s="245"/>
      <c r="K436" s="245"/>
      <c r="L436" s="250"/>
      <c r="M436" s="251"/>
      <c r="N436" s="252"/>
      <c r="O436" s="252"/>
      <c r="P436" s="252"/>
      <c r="Q436" s="252"/>
      <c r="R436" s="252"/>
      <c r="S436" s="252"/>
      <c r="T436" s="253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4" t="s">
        <v>198</v>
      </c>
      <c r="AU436" s="254" t="s">
        <v>82</v>
      </c>
      <c r="AV436" s="14" t="s">
        <v>82</v>
      </c>
      <c r="AW436" s="14" t="s">
        <v>35</v>
      </c>
      <c r="AX436" s="14" t="s">
        <v>73</v>
      </c>
      <c r="AY436" s="254" t="s">
        <v>188</v>
      </c>
    </row>
    <row r="437" s="15" customFormat="1">
      <c r="A437" s="15"/>
      <c r="B437" s="255"/>
      <c r="C437" s="256"/>
      <c r="D437" s="235" t="s">
        <v>198</v>
      </c>
      <c r="E437" s="257" t="s">
        <v>19</v>
      </c>
      <c r="F437" s="258" t="s">
        <v>229</v>
      </c>
      <c r="G437" s="256"/>
      <c r="H437" s="259">
        <v>0.44999999999999996</v>
      </c>
      <c r="I437" s="260"/>
      <c r="J437" s="256"/>
      <c r="K437" s="256"/>
      <c r="L437" s="261"/>
      <c r="M437" s="262"/>
      <c r="N437" s="263"/>
      <c r="O437" s="263"/>
      <c r="P437" s="263"/>
      <c r="Q437" s="263"/>
      <c r="R437" s="263"/>
      <c r="S437" s="263"/>
      <c r="T437" s="264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T437" s="265" t="s">
        <v>198</v>
      </c>
      <c r="AU437" s="265" t="s">
        <v>82</v>
      </c>
      <c r="AV437" s="15" t="s">
        <v>135</v>
      </c>
      <c r="AW437" s="15" t="s">
        <v>35</v>
      </c>
      <c r="AX437" s="15" t="s">
        <v>80</v>
      </c>
      <c r="AY437" s="265" t="s">
        <v>188</v>
      </c>
    </row>
    <row r="438" s="2" customFormat="1" ht="21.75" customHeight="1">
      <c r="A438" s="40"/>
      <c r="B438" s="41"/>
      <c r="C438" s="215" t="s">
        <v>907</v>
      </c>
      <c r="D438" s="215" t="s">
        <v>190</v>
      </c>
      <c r="E438" s="216" t="s">
        <v>1640</v>
      </c>
      <c r="F438" s="217" t="s">
        <v>1641</v>
      </c>
      <c r="G438" s="218" t="s">
        <v>243</v>
      </c>
      <c r="H438" s="219">
        <v>0.45000000000000001</v>
      </c>
      <c r="I438" s="220"/>
      <c r="J438" s="221">
        <f>ROUND(I438*H438,2)</f>
        <v>0</v>
      </c>
      <c r="K438" s="217" t="s">
        <v>194</v>
      </c>
      <c r="L438" s="46"/>
      <c r="M438" s="222" t="s">
        <v>19</v>
      </c>
      <c r="N438" s="223" t="s">
        <v>44</v>
      </c>
      <c r="O438" s="86"/>
      <c r="P438" s="224">
        <f>O438*H438</f>
        <v>0</v>
      </c>
      <c r="Q438" s="224">
        <v>0.0040000000000000001</v>
      </c>
      <c r="R438" s="224">
        <f>Q438*H438</f>
        <v>0.0018000000000000002</v>
      </c>
      <c r="S438" s="224">
        <v>0</v>
      </c>
      <c r="T438" s="225">
        <f>S438*H438</f>
        <v>0</v>
      </c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R438" s="226" t="s">
        <v>135</v>
      </c>
      <c r="AT438" s="226" t="s">
        <v>190</v>
      </c>
      <c r="AU438" s="226" t="s">
        <v>82</v>
      </c>
      <c r="AY438" s="19" t="s">
        <v>188</v>
      </c>
      <c r="BE438" s="227">
        <f>IF(N438="základní",J438,0)</f>
        <v>0</v>
      </c>
      <c r="BF438" s="227">
        <f>IF(N438="snížená",J438,0)</f>
        <v>0</v>
      </c>
      <c r="BG438" s="227">
        <f>IF(N438="zákl. přenesená",J438,0)</f>
        <v>0</v>
      </c>
      <c r="BH438" s="227">
        <f>IF(N438="sníž. přenesená",J438,0)</f>
        <v>0</v>
      </c>
      <c r="BI438" s="227">
        <f>IF(N438="nulová",J438,0)</f>
        <v>0</v>
      </c>
      <c r="BJ438" s="19" t="s">
        <v>80</v>
      </c>
      <c r="BK438" s="227">
        <f>ROUND(I438*H438,2)</f>
        <v>0</v>
      </c>
      <c r="BL438" s="19" t="s">
        <v>135</v>
      </c>
      <c r="BM438" s="226" t="s">
        <v>2441</v>
      </c>
    </row>
    <row r="439" s="2" customFormat="1">
      <c r="A439" s="40"/>
      <c r="B439" s="41"/>
      <c r="C439" s="42"/>
      <c r="D439" s="228" t="s">
        <v>196</v>
      </c>
      <c r="E439" s="42"/>
      <c r="F439" s="229" t="s">
        <v>1642</v>
      </c>
      <c r="G439" s="42"/>
      <c r="H439" s="42"/>
      <c r="I439" s="230"/>
      <c r="J439" s="42"/>
      <c r="K439" s="42"/>
      <c r="L439" s="46"/>
      <c r="M439" s="231"/>
      <c r="N439" s="232"/>
      <c r="O439" s="86"/>
      <c r="P439" s="86"/>
      <c r="Q439" s="86"/>
      <c r="R439" s="86"/>
      <c r="S439" s="86"/>
      <c r="T439" s="87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T439" s="19" t="s">
        <v>196</v>
      </c>
      <c r="AU439" s="19" t="s">
        <v>82</v>
      </c>
    </row>
    <row r="440" s="13" customFormat="1">
      <c r="A440" s="13"/>
      <c r="B440" s="233"/>
      <c r="C440" s="234"/>
      <c r="D440" s="235" t="s">
        <v>198</v>
      </c>
      <c r="E440" s="236" t="s">
        <v>19</v>
      </c>
      <c r="F440" s="237" t="s">
        <v>2433</v>
      </c>
      <c r="G440" s="234"/>
      <c r="H440" s="236" t="s">
        <v>19</v>
      </c>
      <c r="I440" s="238"/>
      <c r="J440" s="234"/>
      <c r="K440" s="234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198</v>
      </c>
      <c r="AU440" s="243" t="s">
        <v>82</v>
      </c>
      <c r="AV440" s="13" t="s">
        <v>80</v>
      </c>
      <c r="AW440" s="13" t="s">
        <v>35</v>
      </c>
      <c r="AX440" s="13" t="s">
        <v>73</v>
      </c>
      <c r="AY440" s="243" t="s">
        <v>188</v>
      </c>
    </row>
    <row r="441" s="14" customFormat="1">
      <c r="A441" s="14"/>
      <c r="B441" s="244"/>
      <c r="C441" s="245"/>
      <c r="D441" s="235" t="s">
        <v>198</v>
      </c>
      <c r="E441" s="246" t="s">
        <v>19</v>
      </c>
      <c r="F441" s="247" t="s">
        <v>2434</v>
      </c>
      <c r="G441" s="245"/>
      <c r="H441" s="248">
        <v>0.16</v>
      </c>
      <c r="I441" s="249"/>
      <c r="J441" s="245"/>
      <c r="K441" s="245"/>
      <c r="L441" s="250"/>
      <c r="M441" s="251"/>
      <c r="N441" s="252"/>
      <c r="O441" s="252"/>
      <c r="P441" s="252"/>
      <c r="Q441" s="252"/>
      <c r="R441" s="252"/>
      <c r="S441" s="252"/>
      <c r="T441" s="253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4" t="s">
        <v>198</v>
      </c>
      <c r="AU441" s="254" t="s">
        <v>82</v>
      </c>
      <c r="AV441" s="14" t="s">
        <v>82</v>
      </c>
      <c r="AW441" s="14" t="s">
        <v>35</v>
      </c>
      <c r="AX441" s="14" t="s">
        <v>73</v>
      </c>
      <c r="AY441" s="254" t="s">
        <v>188</v>
      </c>
    </row>
    <row r="442" s="13" customFormat="1">
      <c r="A442" s="13"/>
      <c r="B442" s="233"/>
      <c r="C442" s="234"/>
      <c r="D442" s="235" t="s">
        <v>198</v>
      </c>
      <c r="E442" s="236" t="s">
        <v>19</v>
      </c>
      <c r="F442" s="237" t="s">
        <v>2435</v>
      </c>
      <c r="G442" s="234"/>
      <c r="H442" s="236" t="s">
        <v>19</v>
      </c>
      <c r="I442" s="238"/>
      <c r="J442" s="234"/>
      <c r="K442" s="234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198</v>
      </c>
      <c r="AU442" s="243" t="s">
        <v>82</v>
      </c>
      <c r="AV442" s="13" t="s">
        <v>80</v>
      </c>
      <c r="AW442" s="13" t="s">
        <v>35</v>
      </c>
      <c r="AX442" s="13" t="s">
        <v>73</v>
      </c>
      <c r="AY442" s="243" t="s">
        <v>188</v>
      </c>
    </row>
    <row r="443" s="14" customFormat="1">
      <c r="A443" s="14"/>
      <c r="B443" s="244"/>
      <c r="C443" s="245"/>
      <c r="D443" s="235" t="s">
        <v>198</v>
      </c>
      <c r="E443" s="246" t="s">
        <v>19</v>
      </c>
      <c r="F443" s="247" t="s">
        <v>2436</v>
      </c>
      <c r="G443" s="245"/>
      <c r="H443" s="248">
        <v>0.28999999999999998</v>
      </c>
      <c r="I443" s="249"/>
      <c r="J443" s="245"/>
      <c r="K443" s="245"/>
      <c r="L443" s="250"/>
      <c r="M443" s="251"/>
      <c r="N443" s="252"/>
      <c r="O443" s="252"/>
      <c r="P443" s="252"/>
      <c r="Q443" s="252"/>
      <c r="R443" s="252"/>
      <c r="S443" s="252"/>
      <c r="T443" s="253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4" t="s">
        <v>198</v>
      </c>
      <c r="AU443" s="254" t="s">
        <v>82</v>
      </c>
      <c r="AV443" s="14" t="s">
        <v>82</v>
      </c>
      <c r="AW443" s="14" t="s">
        <v>35</v>
      </c>
      <c r="AX443" s="14" t="s">
        <v>73</v>
      </c>
      <c r="AY443" s="254" t="s">
        <v>188</v>
      </c>
    </row>
    <row r="444" s="15" customFormat="1">
      <c r="A444" s="15"/>
      <c r="B444" s="255"/>
      <c r="C444" s="256"/>
      <c r="D444" s="235" t="s">
        <v>198</v>
      </c>
      <c r="E444" s="257" t="s">
        <v>19</v>
      </c>
      <c r="F444" s="258" t="s">
        <v>229</v>
      </c>
      <c r="G444" s="256"/>
      <c r="H444" s="259">
        <v>0.44999999999999996</v>
      </c>
      <c r="I444" s="260"/>
      <c r="J444" s="256"/>
      <c r="K444" s="256"/>
      <c r="L444" s="261"/>
      <c r="M444" s="262"/>
      <c r="N444" s="263"/>
      <c r="O444" s="263"/>
      <c r="P444" s="263"/>
      <c r="Q444" s="263"/>
      <c r="R444" s="263"/>
      <c r="S444" s="263"/>
      <c r="T444" s="264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65" t="s">
        <v>198</v>
      </c>
      <c r="AU444" s="265" t="s">
        <v>82</v>
      </c>
      <c r="AV444" s="15" t="s">
        <v>135</v>
      </c>
      <c r="AW444" s="15" t="s">
        <v>35</v>
      </c>
      <c r="AX444" s="15" t="s">
        <v>80</v>
      </c>
      <c r="AY444" s="265" t="s">
        <v>188</v>
      </c>
    </row>
    <row r="445" s="2" customFormat="1" ht="24.15" customHeight="1">
      <c r="A445" s="40"/>
      <c r="B445" s="41"/>
      <c r="C445" s="215" t="s">
        <v>916</v>
      </c>
      <c r="D445" s="215" t="s">
        <v>190</v>
      </c>
      <c r="E445" s="216" t="s">
        <v>1148</v>
      </c>
      <c r="F445" s="217" t="s">
        <v>1149</v>
      </c>
      <c r="G445" s="218" t="s">
        <v>243</v>
      </c>
      <c r="H445" s="219">
        <v>67.164000000000001</v>
      </c>
      <c r="I445" s="220"/>
      <c r="J445" s="221">
        <f>ROUND(I445*H445,2)</f>
        <v>0</v>
      </c>
      <c r="K445" s="217" t="s">
        <v>194</v>
      </c>
      <c r="L445" s="46"/>
      <c r="M445" s="222" t="s">
        <v>19</v>
      </c>
      <c r="N445" s="223" t="s">
        <v>44</v>
      </c>
      <c r="O445" s="86"/>
      <c r="P445" s="224">
        <f>O445*H445</f>
        <v>0</v>
      </c>
      <c r="Q445" s="224">
        <v>0.0040000000000000001</v>
      </c>
      <c r="R445" s="224">
        <f>Q445*H445</f>
        <v>0.26865600000000001</v>
      </c>
      <c r="S445" s="224">
        <v>0</v>
      </c>
      <c r="T445" s="225">
        <f>S445*H445</f>
        <v>0</v>
      </c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R445" s="226" t="s">
        <v>135</v>
      </c>
      <c r="AT445" s="226" t="s">
        <v>190</v>
      </c>
      <c r="AU445" s="226" t="s">
        <v>82</v>
      </c>
      <c r="AY445" s="19" t="s">
        <v>188</v>
      </c>
      <c r="BE445" s="227">
        <f>IF(N445="základní",J445,0)</f>
        <v>0</v>
      </c>
      <c r="BF445" s="227">
        <f>IF(N445="snížená",J445,0)</f>
        <v>0</v>
      </c>
      <c r="BG445" s="227">
        <f>IF(N445="zákl. přenesená",J445,0)</f>
        <v>0</v>
      </c>
      <c r="BH445" s="227">
        <f>IF(N445="sníž. přenesená",J445,0)</f>
        <v>0</v>
      </c>
      <c r="BI445" s="227">
        <f>IF(N445="nulová",J445,0)</f>
        <v>0</v>
      </c>
      <c r="BJ445" s="19" t="s">
        <v>80</v>
      </c>
      <c r="BK445" s="227">
        <f>ROUND(I445*H445,2)</f>
        <v>0</v>
      </c>
      <c r="BL445" s="19" t="s">
        <v>135</v>
      </c>
      <c r="BM445" s="226" t="s">
        <v>2442</v>
      </c>
    </row>
    <row r="446" s="2" customFormat="1">
      <c r="A446" s="40"/>
      <c r="B446" s="41"/>
      <c r="C446" s="42"/>
      <c r="D446" s="228" t="s">
        <v>196</v>
      </c>
      <c r="E446" s="42"/>
      <c r="F446" s="229" t="s">
        <v>1151</v>
      </c>
      <c r="G446" s="42"/>
      <c r="H446" s="42"/>
      <c r="I446" s="230"/>
      <c r="J446" s="42"/>
      <c r="K446" s="42"/>
      <c r="L446" s="46"/>
      <c r="M446" s="231"/>
      <c r="N446" s="232"/>
      <c r="O446" s="86"/>
      <c r="P446" s="86"/>
      <c r="Q446" s="86"/>
      <c r="R446" s="86"/>
      <c r="S446" s="86"/>
      <c r="T446" s="87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T446" s="19" t="s">
        <v>196</v>
      </c>
      <c r="AU446" s="19" t="s">
        <v>82</v>
      </c>
    </row>
    <row r="447" s="13" customFormat="1">
      <c r="A447" s="13"/>
      <c r="B447" s="233"/>
      <c r="C447" s="234"/>
      <c r="D447" s="235" t="s">
        <v>198</v>
      </c>
      <c r="E447" s="236" t="s">
        <v>19</v>
      </c>
      <c r="F447" s="237" t="s">
        <v>2345</v>
      </c>
      <c r="G447" s="234"/>
      <c r="H447" s="236" t="s">
        <v>19</v>
      </c>
      <c r="I447" s="238"/>
      <c r="J447" s="234"/>
      <c r="K447" s="234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198</v>
      </c>
      <c r="AU447" s="243" t="s">
        <v>82</v>
      </c>
      <c r="AV447" s="13" t="s">
        <v>80</v>
      </c>
      <c r="AW447" s="13" t="s">
        <v>35</v>
      </c>
      <c r="AX447" s="13" t="s">
        <v>73</v>
      </c>
      <c r="AY447" s="243" t="s">
        <v>188</v>
      </c>
    </row>
    <row r="448" s="13" customFormat="1">
      <c r="A448" s="13"/>
      <c r="B448" s="233"/>
      <c r="C448" s="234"/>
      <c r="D448" s="235" t="s">
        <v>198</v>
      </c>
      <c r="E448" s="236" t="s">
        <v>19</v>
      </c>
      <c r="F448" s="237" t="s">
        <v>2438</v>
      </c>
      <c r="G448" s="234"/>
      <c r="H448" s="236" t="s">
        <v>19</v>
      </c>
      <c r="I448" s="238"/>
      <c r="J448" s="234"/>
      <c r="K448" s="234"/>
      <c r="L448" s="239"/>
      <c r="M448" s="240"/>
      <c r="N448" s="241"/>
      <c r="O448" s="241"/>
      <c r="P448" s="241"/>
      <c r="Q448" s="241"/>
      <c r="R448" s="241"/>
      <c r="S448" s="241"/>
      <c r="T448" s="24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198</v>
      </c>
      <c r="AU448" s="243" t="s">
        <v>82</v>
      </c>
      <c r="AV448" s="13" t="s">
        <v>80</v>
      </c>
      <c r="AW448" s="13" t="s">
        <v>35</v>
      </c>
      <c r="AX448" s="13" t="s">
        <v>73</v>
      </c>
      <c r="AY448" s="243" t="s">
        <v>188</v>
      </c>
    </row>
    <row r="449" s="14" customFormat="1">
      <c r="A449" s="14"/>
      <c r="B449" s="244"/>
      <c r="C449" s="245"/>
      <c r="D449" s="235" t="s">
        <v>198</v>
      </c>
      <c r="E449" s="246" t="s">
        <v>19</v>
      </c>
      <c r="F449" s="247" t="s">
        <v>1552</v>
      </c>
      <c r="G449" s="245"/>
      <c r="H449" s="248">
        <v>55.299999999999997</v>
      </c>
      <c r="I449" s="249"/>
      <c r="J449" s="245"/>
      <c r="K449" s="245"/>
      <c r="L449" s="250"/>
      <c r="M449" s="251"/>
      <c r="N449" s="252"/>
      <c r="O449" s="252"/>
      <c r="P449" s="252"/>
      <c r="Q449" s="252"/>
      <c r="R449" s="252"/>
      <c r="S449" s="252"/>
      <c r="T449" s="253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4" t="s">
        <v>198</v>
      </c>
      <c r="AU449" s="254" t="s">
        <v>82</v>
      </c>
      <c r="AV449" s="14" t="s">
        <v>82</v>
      </c>
      <c r="AW449" s="14" t="s">
        <v>35</v>
      </c>
      <c r="AX449" s="14" t="s">
        <v>73</v>
      </c>
      <c r="AY449" s="254" t="s">
        <v>188</v>
      </c>
    </row>
    <row r="450" s="14" customFormat="1">
      <c r="A450" s="14"/>
      <c r="B450" s="244"/>
      <c r="C450" s="245"/>
      <c r="D450" s="235" t="s">
        <v>198</v>
      </c>
      <c r="E450" s="246" t="s">
        <v>19</v>
      </c>
      <c r="F450" s="247" t="s">
        <v>747</v>
      </c>
      <c r="G450" s="245"/>
      <c r="H450" s="248">
        <v>1.1479999999999999</v>
      </c>
      <c r="I450" s="249"/>
      <c r="J450" s="245"/>
      <c r="K450" s="245"/>
      <c r="L450" s="250"/>
      <c r="M450" s="251"/>
      <c r="N450" s="252"/>
      <c r="O450" s="252"/>
      <c r="P450" s="252"/>
      <c r="Q450" s="252"/>
      <c r="R450" s="252"/>
      <c r="S450" s="252"/>
      <c r="T450" s="253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4" t="s">
        <v>198</v>
      </c>
      <c r="AU450" s="254" t="s">
        <v>82</v>
      </c>
      <c r="AV450" s="14" t="s">
        <v>82</v>
      </c>
      <c r="AW450" s="14" t="s">
        <v>35</v>
      </c>
      <c r="AX450" s="14" t="s">
        <v>73</v>
      </c>
      <c r="AY450" s="254" t="s">
        <v>188</v>
      </c>
    </row>
    <row r="451" s="14" customFormat="1">
      <c r="A451" s="14"/>
      <c r="B451" s="244"/>
      <c r="C451" s="245"/>
      <c r="D451" s="235" t="s">
        <v>198</v>
      </c>
      <c r="E451" s="246" t="s">
        <v>19</v>
      </c>
      <c r="F451" s="247" t="s">
        <v>1553</v>
      </c>
      <c r="G451" s="245"/>
      <c r="H451" s="248">
        <v>1.05</v>
      </c>
      <c r="I451" s="249"/>
      <c r="J451" s="245"/>
      <c r="K451" s="245"/>
      <c r="L451" s="250"/>
      <c r="M451" s="251"/>
      <c r="N451" s="252"/>
      <c r="O451" s="252"/>
      <c r="P451" s="252"/>
      <c r="Q451" s="252"/>
      <c r="R451" s="252"/>
      <c r="S451" s="252"/>
      <c r="T451" s="253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4" t="s">
        <v>198</v>
      </c>
      <c r="AU451" s="254" t="s">
        <v>82</v>
      </c>
      <c r="AV451" s="14" t="s">
        <v>82</v>
      </c>
      <c r="AW451" s="14" t="s">
        <v>35</v>
      </c>
      <c r="AX451" s="14" t="s">
        <v>73</v>
      </c>
      <c r="AY451" s="254" t="s">
        <v>188</v>
      </c>
    </row>
    <row r="452" s="14" customFormat="1">
      <c r="A452" s="14"/>
      <c r="B452" s="244"/>
      <c r="C452" s="245"/>
      <c r="D452" s="235" t="s">
        <v>198</v>
      </c>
      <c r="E452" s="246" t="s">
        <v>19</v>
      </c>
      <c r="F452" s="247" t="s">
        <v>1554</v>
      </c>
      <c r="G452" s="245"/>
      <c r="H452" s="248">
        <v>-5.79</v>
      </c>
      <c r="I452" s="249"/>
      <c r="J452" s="245"/>
      <c r="K452" s="245"/>
      <c r="L452" s="250"/>
      <c r="M452" s="251"/>
      <c r="N452" s="252"/>
      <c r="O452" s="252"/>
      <c r="P452" s="252"/>
      <c r="Q452" s="252"/>
      <c r="R452" s="252"/>
      <c r="S452" s="252"/>
      <c r="T452" s="253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4" t="s">
        <v>198</v>
      </c>
      <c r="AU452" s="254" t="s">
        <v>82</v>
      </c>
      <c r="AV452" s="14" t="s">
        <v>82</v>
      </c>
      <c r="AW452" s="14" t="s">
        <v>35</v>
      </c>
      <c r="AX452" s="14" t="s">
        <v>73</v>
      </c>
      <c r="AY452" s="254" t="s">
        <v>188</v>
      </c>
    </row>
    <row r="453" s="13" customFormat="1">
      <c r="A453" s="13"/>
      <c r="B453" s="233"/>
      <c r="C453" s="234"/>
      <c r="D453" s="235" t="s">
        <v>198</v>
      </c>
      <c r="E453" s="236" t="s">
        <v>19</v>
      </c>
      <c r="F453" s="237" t="s">
        <v>2439</v>
      </c>
      <c r="G453" s="234"/>
      <c r="H453" s="236" t="s">
        <v>19</v>
      </c>
      <c r="I453" s="238"/>
      <c r="J453" s="234"/>
      <c r="K453" s="234"/>
      <c r="L453" s="239"/>
      <c r="M453" s="240"/>
      <c r="N453" s="241"/>
      <c r="O453" s="241"/>
      <c r="P453" s="241"/>
      <c r="Q453" s="241"/>
      <c r="R453" s="241"/>
      <c r="S453" s="241"/>
      <c r="T453" s="24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3" t="s">
        <v>198</v>
      </c>
      <c r="AU453" s="243" t="s">
        <v>82</v>
      </c>
      <c r="AV453" s="13" t="s">
        <v>80</v>
      </c>
      <c r="AW453" s="13" t="s">
        <v>35</v>
      </c>
      <c r="AX453" s="13" t="s">
        <v>73</v>
      </c>
      <c r="AY453" s="243" t="s">
        <v>188</v>
      </c>
    </row>
    <row r="454" s="14" customFormat="1">
      <c r="A454" s="14"/>
      <c r="B454" s="244"/>
      <c r="C454" s="245"/>
      <c r="D454" s="235" t="s">
        <v>198</v>
      </c>
      <c r="E454" s="246" t="s">
        <v>19</v>
      </c>
      <c r="F454" s="247" t="s">
        <v>2295</v>
      </c>
      <c r="G454" s="245"/>
      <c r="H454" s="248">
        <v>2.6400000000000001</v>
      </c>
      <c r="I454" s="249"/>
      <c r="J454" s="245"/>
      <c r="K454" s="245"/>
      <c r="L454" s="250"/>
      <c r="M454" s="251"/>
      <c r="N454" s="252"/>
      <c r="O454" s="252"/>
      <c r="P454" s="252"/>
      <c r="Q454" s="252"/>
      <c r="R454" s="252"/>
      <c r="S454" s="252"/>
      <c r="T454" s="253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4" t="s">
        <v>198</v>
      </c>
      <c r="AU454" s="254" t="s">
        <v>82</v>
      </c>
      <c r="AV454" s="14" t="s">
        <v>82</v>
      </c>
      <c r="AW454" s="14" t="s">
        <v>35</v>
      </c>
      <c r="AX454" s="14" t="s">
        <v>73</v>
      </c>
      <c r="AY454" s="254" t="s">
        <v>188</v>
      </c>
    </row>
    <row r="455" s="14" customFormat="1">
      <c r="A455" s="14"/>
      <c r="B455" s="244"/>
      <c r="C455" s="245"/>
      <c r="D455" s="235" t="s">
        <v>198</v>
      </c>
      <c r="E455" s="246" t="s">
        <v>19</v>
      </c>
      <c r="F455" s="247" t="s">
        <v>2412</v>
      </c>
      <c r="G455" s="245"/>
      <c r="H455" s="248">
        <v>4.3200000000000003</v>
      </c>
      <c r="I455" s="249"/>
      <c r="J455" s="245"/>
      <c r="K455" s="245"/>
      <c r="L455" s="250"/>
      <c r="M455" s="251"/>
      <c r="N455" s="252"/>
      <c r="O455" s="252"/>
      <c r="P455" s="252"/>
      <c r="Q455" s="252"/>
      <c r="R455" s="252"/>
      <c r="S455" s="252"/>
      <c r="T455" s="253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4" t="s">
        <v>198</v>
      </c>
      <c r="AU455" s="254" t="s">
        <v>82</v>
      </c>
      <c r="AV455" s="14" t="s">
        <v>82</v>
      </c>
      <c r="AW455" s="14" t="s">
        <v>35</v>
      </c>
      <c r="AX455" s="14" t="s">
        <v>73</v>
      </c>
      <c r="AY455" s="254" t="s">
        <v>188</v>
      </c>
    </row>
    <row r="456" s="14" customFormat="1">
      <c r="A456" s="14"/>
      <c r="B456" s="244"/>
      <c r="C456" s="245"/>
      <c r="D456" s="235" t="s">
        <v>198</v>
      </c>
      <c r="E456" s="246" t="s">
        <v>19</v>
      </c>
      <c r="F456" s="247" t="s">
        <v>1613</v>
      </c>
      <c r="G456" s="245"/>
      <c r="H456" s="248">
        <v>4.2480000000000002</v>
      </c>
      <c r="I456" s="249"/>
      <c r="J456" s="245"/>
      <c r="K456" s="245"/>
      <c r="L456" s="250"/>
      <c r="M456" s="251"/>
      <c r="N456" s="252"/>
      <c r="O456" s="252"/>
      <c r="P456" s="252"/>
      <c r="Q456" s="252"/>
      <c r="R456" s="252"/>
      <c r="S456" s="252"/>
      <c r="T456" s="253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4" t="s">
        <v>198</v>
      </c>
      <c r="AU456" s="254" t="s">
        <v>82</v>
      </c>
      <c r="AV456" s="14" t="s">
        <v>82</v>
      </c>
      <c r="AW456" s="14" t="s">
        <v>35</v>
      </c>
      <c r="AX456" s="14" t="s">
        <v>73</v>
      </c>
      <c r="AY456" s="254" t="s">
        <v>188</v>
      </c>
    </row>
    <row r="457" s="14" customFormat="1">
      <c r="A457" s="14"/>
      <c r="B457" s="244"/>
      <c r="C457" s="245"/>
      <c r="D457" s="235" t="s">
        <v>198</v>
      </c>
      <c r="E457" s="246" t="s">
        <v>19</v>
      </c>
      <c r="F457" s="247" t="s">
        <v>1613</v>
      </c>
      <c r="G457" s="245"/>
      <c r="H457" s="248">
        <v>4.2480000000000002</v>
      </c>
      <c r="I457" s="249"/>
      <c r="J457" s="245"/>
      <c r="K457" s="245"/>
      <c r="L457" s="250"/>
      <c r="M457" s="251"/>
      <c r="N457" s="252"/>
      <c r="O457" s="252"/>
      <c r="P457" s="252"/>
      <c r="Q457" s="252"/>
      <c r="R457" s="252"/>
      <c r="S457" s="252"/>
      <c r="T457" s="253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4" t="s">
        <v>198</v>
      </c>
      <c r="AU457" s="254" t="s">
        <v>82</v>
      </c>
      <c r="AV457" s="14" t="s">
        <v>82</v>
      </c>
      <c r="AW457" s="14" t="s">
        <v>35</v>
      </c>
      <c r="AX457" s="14" t="s">
        <v>73</v>
      </c>
      <c r="AY457" s="254" t="s">
        <v>188</v>
      </c>
    </row>
    <row r="458" s="15" customFormat="1">
      <c r="A458" s="15"/>
      <c r="B458" s="255"/>
      <c r="C458" s="256"/>
      <c r="D458" s="235" t="s">
        <v>198</v>
      </c>
      <c r="E458" s="257" t="s">
        <v>19</v>
      </c>
      <c r="F458" s="258" t="s">
        <v>229</v>
      </c>
      <c r="G458" s="256"/>
      <c r="H458" s="259">
        <v>67.164000000000001</v>
      </c>
      <c r="I458" s="260"/>
      <c r="J458" s="256"/>
      <c r="K458" s="256"/>
      <c r="L458" s="261"/>
      <c r="M458" s="262"/>
      <c r="N458" s="263"/>
      <c r="O458" s="263"/>
      <c r="P458" s="263"/>
      <c r="Q458" s="263"/>
      <c r="R458" s="263"/>
      <c r="S458" s="263"/>
      <c r="T458" s="264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T458" s="265" t="s">
        <v>198</v>
      </c>
      <c r="AU458" s="265" t="s">
        <v>82</v>
      </c>
      <c r="AV458" s="15" t="s">
        <v>135</v>
      </c>
      <c r="AW458" s="15" t="s">
        <v>35</v>
      </c>
      <c r="AX458" s="15" t="s">
        <v>80</v>
      </c>
      <c r="AY458" s="265" t="s">
        <v>188</v>
      </c>
    </row>
    <row r="459" s="2" customFormat="1" ht="16.5" customHeight="1">
      <c r="A459" s="40"/>
      <c r="B459" s="41"/>
      <c r="C459" s="215" t="s">
        <v>932</v>
      </c>
      <c r="D459" s="215" t="s">
        <v>190</v>
      </c>
      <c r="E459" s="216" t="s">
        <v>1152</v>
      </c>
      <c r="F459" s="217" t="s">
        <v>1153</v>
      </c>
      <c r="G459" s="218" t="s">
        <v>243</v>
      </c>
      <c r="H459" s="219">
        <v>307.09699999999998</v>
      </c>
      <c r="I459" s="220"/>
      <c r="J459" s="221">
        <f>ROUND(I459*H459,2)</f>
        <v>0</v>
      </c>
      <c r="K459" s="217" t="s">
        <v>194</v>
      </c>
      <c r="L459" s="46"/>
      <c r="M459" s="222" t="s">
        <v>19</v>
      </c>
      <c r="N459" s="223" t="s">
        <v>44</v>
      </c>
      <c r="O459" s="86"/>
      <c r="P459" s="224">
        <f>O459*H459</f>
        <v>0</v>
      </c>
      <c r="Q459" s="224">
        <v>0.00025999999999999998</v>
      </c>
      <c r="R459" s="224">
        <f>Q459*H459</f>
        <v>0.079845219999999995</v>
      </c>
      <c r="S459" s="224">
        <v>0</v>
      </c>
      <c r="T459" s="225">
        <f>S459*H459</f>
        <v>0</v>
      </c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R459" s="226" t="s">
        <v>135</v>
      </c>
      <c r="AT459" s="226" t="s">
        <v>190</v>
      </c>
      <c r="AU459" s="226" t="s">
        <v>82</v>
      </c>
      <c r="AY459" s="19" t="s">
        <v>188</v>
      </c>
      <c r="BE459" s="227">
        <f>IF(N459="základní",J459,0)</f>
        <v>0</v>
      </c>
      <c r="BF459" s="227">
        <f>IF(N459="snížená",J459,0)</f>
        <v>0</v>
      </c>
      <c r="BG459" s="227">
        <f>IF(N459="zákl. přenesená",J459,0)</f>
        <v>0</v>
      </c>
      <c r="BH459" s="227">
        <f>IF(N459="sníž. přenesená",J459,0)</f>
        <v>0</v>
      </c>
      <c r="BI459" s="227">
        <f>IF(N459="nulová",J459,0)</f>
        <v>0</v>
      </c>
      <c r="BJ459" s="19" t="s">
        <v>80</v>
      </c>
      <c r="BK459" s="227">
        <f>ROUND(I459*H459,2)</f>
        <v>0</v>
      </c>
      <c r="BL459" s="19" t="s">
        <v>135</v>
      </c>
      <c r="BM459" s="226" t="s">
        <v>2443</v>
      </c>
    </row>
    <row r="460" s="2" customFormat="1">
      <c r="A460" s="40"/>
      <c r="B460" s="41"/>
      <c r="C460" s="42"/>
      <c r="D460" s="228" t="s">
        <v>196</v>
      </c>
      <c r="E460" s="42"/>
      <c r="F460" s="229" t="s">
        <v>1155</v>
      </c>
      <c r="G460" s="42"/>
      <c r="H460" s="42"/>
      <c r="I460" s="230"/>
      <c r="J460" s="42"/>
      <c r="K460" s="42"/>
      <c r="L460" s="46"/>
      <c r="M460" s="231"/>
      <c r="N460" s="232"/>
      <c r="O460" s="86"/>
      <c r="P460" s="86"/>
      <c r="Q460" s="86"/>
      <c r="R460" s="86"/>
      <c r="S460" s="86"/>
      <c r="T460" s="87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T460" s="19" t="s">
        <v>196</v>
      </c>
      <c r="AU460" s="19" t="s">
        <v>82</v>
      </c>
    </row>
    <row r="461" s="13" customFormat="1">
      <c r="A461" s="13"/>
      <c r="B461" s="233"/>
      <c r="C461" s="234"/>
      <c r="D461" s="235" t="s">
        <v>198</v>
      </c>
      <c r="E461" s="236" t="s">
        <v>19</v>
      </c>
      <c r="F461" s="237" t="s">
        <v>2345</v>
      </c>
      <c r="G461" s="234"/>
      <c r="H461" s="236" t="s">
        <v>19</v>
      </c>
      <c r="I461" s="238"/>
      <c r="J461" s="234"/>
      <c r="K461" s="234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198</v>
      </c>
      <c r="AU461" s="243" t="s">
        <v>82</v>
      </c>
      <c r="AV461" s="13" t="s">
        <v>80</v>
      </c>
      <c r="AW461" s="13" t="s">
        <v>35</v>
      </c>
      <c r="AX461" s="13" t="s">
        <v>73</v>
      </c>
      <c r="AY461" s="243" t="s">
        <v>188</v>
      </c>
    </row>
    <row r="462" s="13" customFormat="1">
      <c r="A462" s="13"/>
      <c r="B462" s="233"/>
      <c r="C462" s="234"/>
      <c r="D462" s="235" t="s">
        <v>198</v>
      </c>
      <c r="E462" s="236" t="s">
        <v>19</v>
      </c>
      <c r="F462" s="237" t="s">
        <v>2444</v>
      </c>
      <c r="G462" s="234"/>
      <c r="H462" s="236" t="s">
        <v>19</v>
      </c>
      <c r="I462" s="238"/>
      <c r="J462" s="234"/>
      <c r="K462" s="234"/>
      <c r="L462" s="239"/>
      <c r="M462" s="240"/>
      <c r="N462" s="241"/>
      <c r="O462" s="241"/>
      <c r="P462" s="241"/>
      <c r="Q462" s="241"/>
      <c r="R462" s="241"/>
      <c r="S462" s="241"/>
      <c r="T462" s="242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3" t="s">
        <v>198</v>
      </c>
      <c r="AU462" s="243" t="s">
        <v>82</v>
      </c>
      <c r="AV462" s="13" t="s">
        <v>80</v>
      </c>
      <c r="AW462" s="13" t="s">
        <v>35</v>
      </c>
      <c r="AX462" s="13" t="s">
        <v>73</v>
      </c>
      <c r="AY462" s="243" t="s">
        <v>188</v>
      </c>
    </row>
    <row r="463" s="14" customFormat="1">
      <c r="A463" s="14"/>
      <c r="B463" s="244"/>
      <c r="C463" s="245"/>
      <c r="D463" s="235" t="s">
        <v>198</v>
      </c>
      <c r="E463" s="246" t="s">
        <v>19</v>
      </c>
      <c r="F463" s="247" t="s">
        <v>2445</v>
      </c>
      <c r="G463" s="245"/>
      <c r="H463" s="248">
        <v>78.275000000000006</v>
      </c>
      <c r="I463" s="249"/>
      <c r="J463" s="245"/>
      <c r="K463" s="245"/>
      <c r="L463" s="250"/>
      <c r="M463" s="251"/>
      <c r="N463" s="252"/>
      <c r="O463" s="252"/>
      <c r="P463" s="252"/>
      <c r="Q463" s="252"/>
      <c r="R463" s="252"/>
      <c r="S463" s="252"/>
      <c r="T463" s="253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4" t="s">
        <v>198</v>
      </c>
      <c r="AU463" s="254" t="s">
        <v>82</v>
      </c>
      <c r="AV463" s="14" t="s">
        <v>82</v>
      </c>
      <c r="AW463" s="14" t="s">
        <v>35</v>
      </c>
      <c r="AX463" s="14" t="s">
        <v>73</v>
      </c>
      <c r="AY463" s="254" t="s">
        <v>188</v>
      </c>
    </row>
    <row r="464" s="14" customFormat="1">
      <c r="A464" s="14"/>
      <c r="B464" s="244"/>
      <c r="C464" s="245"/>
      <c r="D464" s="235" t="s">
        <v>198</v>
      </c>
      <c r="E464" s="246" t="s">
        <v>19</v>
      </c>
      <c r="F464" s="247" t="s">
        <v>2446</v>
      </c>
      <c r="G464" s="245"/>
      <c r="H464" s="248">
        <v>1.44</v>
      </c>
      <c r="I464" s="249"/>
      <c r="J464" s="245"/>
      <c r="K464" s="245"/>
      <c r="L464" s="250"/>
      <c r="M464" s="251"/>
      <c r="N464" s="252"/>
      <c r="O464" s="252"/>
      <c r="P464" s="252"/>
      <c r="Q464" s="252"/>
      <c r="R464" s="252"/>
      <c r="S464" s="252"/>
      <c r="T464" s="253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4" t="s">
        <v>198</v>
      </c>
      <c r="AU464" s="254" t="s">
        <v>82</v>
      </c>
      <c r="AV464" s="14" t="s">
        <v>82</v>
      </c>
      <c r="AW464" s="14" t="s">
        <v>35</v>
      </c>
      <c r="AX464" s="14" t="s">
        <v>73</v>
      </c>
      <c r="AY464" s="254" t="s">
        <v>188</v>
      </c>
    </row>
    <row r="465" s="14" customFormat="1">
      <c r="A465" s="14"/>
      <c r="B465" s="244"/>
      <c r="C465" s="245"/>
      <c r="D465" s="235" t="s">
        <v>198</v>
      </c>
      <c r="E465" s="246" t="s">
        <v>19</v>
      </c>
      <c r="F465" s="247" t="s">
        <v>2447</v>
      </c>
      <c r="G465" s="245"/>
      <c r="H465" s="248">
        <v>-25.350000000000001</v>
      </c>
      <c r="I465" s="249"/>
      <c r="J465" s="245"/>
      <c r="K465" s="245"/>
      <c r="L465" s="250"/>
      <c r="M465" s="251"/>
      <c r="N465" s="252"/>
      <c r="O465" s="252"/>
      <c r="P465" s="252"/>
      <c r="Q465" s="252"/>
      <c r="R465" s="252"/>
      <c r="S465" s="252"/>
      <c r="T465" s="253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4" t="s">
        <v>198</v>
      </c>
      <c r="AU465" s="254" t="s">
        <v>82</v>
      </c>
      <c r="AV465" s="14" t="s">
        <v>82</v>
      </c>
      <c r="AW465" s="14" t="s">
        <v>35</v>
      </c>
      <c r="AX465" s="14" t="s">
        <v>73</v>
      </c>
      <c r="AY465" s="254" t="s">
        <v>188</v>
      </c>
    </row>
    <row r="466" s="13" customFormat="1">
      <c r="A466" s="13"/>
      <c r="B466" s="233"/>
      <c r="C466" s="234"/>
      <c r="D466" s="235" t="s">
        <v>198</v>
      </c>
      <c r="E466" s="236" t="s">
        <v>19</v>
      </c>
      <c r="F466" s="237" t="s">
        <v>2448</v>
      </c>
      <c r="G466" s="234"/>
      <c r="H466" s="236" t="s">
        <v>19</v>
      </c>
      <c r="I466" s="238"/>
      <c r="J466" s="234"/>
      <c r="K466" s="234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198</v>
      </c>
      <c r="AU466" s="243" t="s">
        <v>82</v>
      </c>
      <c r="AV466" s="13" t="s">
        <v>80</v>
      </c>
      <c r="AW466" s="13" t="s">
        <v>35</v>
      </c>
      <c r="AX466" s="13" t="s">
        <v>73</v>
      </c>
      <c r="AY466" s="243" t="s">
        <v>188</v>
      </c>
    </row>
    <row r="467" s="14" customFormat="1">
      <c r="A467" s="14"/>
      <c r="B467" s="244"/>
      <c r="C467" s="245"/>
      <c r="D467" s="235" t="s">
        <v>198</v>
      </c>
      <c r="E467" s="246" t="s">
        <v>19</v>
      </c>
      <c r="F467" s="247" t="s">
        <v>2449</v>
      </c>
      <c r="G467" s="245"/>
      <c r="H467" s="248">
        <v>8.9900000000000002</v>
      </c>
      <c r="I467" s="249"/>
      <c r="J467" s="245"/>
      <c r="K467" s="245"/>
      <c r="L467" s="250"/>
      <c r="M467" s="251"/>
      <c r="N467" s="252"/>
      <c r="O467" s="252"/>
      <c r="P467" s="252"/>
      <c r="Q467" s="252"/>
      <c r="R467" s="252"/>
      <c r="S467" s="252"/>
      <c r="T467" s="253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4" t="s">
        <v>198</v>
      </c>
      <c r="AU467" s="254" t="s">
        <v>82</v>
      </c>
      <c r="AV467" s="14" t="s">
        <v>82</v>
      </c>
      <c r="AW467" s="14" t="s">
        <v>35</v>
      </c>
      <c r="AX467" s="14" t="s">
        <v>73</v>
      </c>
      <c r="AY467" s="254" t="s">
        <v>188</v>
      </c>
    </row>
    <row r="468" s="13" customFormat="1">
      <c r="A468" s="13"/>
      <c r="B468" s="233"/>
      <c r="C468" s="234"/>
      <c r="D468" s="235" t="s">
        <v>198</v>
      </c>
      <c r="E468" s="236" t="s">
        <v>19</v>
      </c>
      <c r="F468" s="237" t="s">
        <v>2450</v>
      </c>
      <c r="G468" s="234"/>
      <c r="H468" s="236" t="s">
        <v>19</v>
      </c>
      <c r="I468" s="238"/>
      <c r="J468" s="234"/>
      <c r="K468" s="234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198</v>
      </c>
      <c r="AU468" s="243" t="s">
        <v>82</v>
      </c>
      <c r="AV468" s="13" t="s">
        <v>80</v>
      </c>
      <c r="AW468" s="13" t="s">
        <v>35</v>
      </c>
      <c r="AX468" s="13" t="s">
        <v>73</v>
      </c>
      <c r="AY468" s="243" t="s">
        <v>188</v>
      </c>
    </row>
    <row r="469" s="14" customFormat="1">
      <c r="A469" s="14"/>
      <c r="B469" s="244"/>
      <c r="C469" s="245"/>
      <c r="D469" s="235" t="s">
        <v>198</v>
      </c>
      <c r="E469" s="246" t="s">
        <v>19</v>
      </c>
      <c r="F469" s="247" t="s">
        <v>2451</v>
      </c>
      <c r="G469" s="245"/>
      <c r="H469" s="248">
        <v>5.6890000000000001</v>
      </c>
      <c r="I469" s="249"/>
      <c r="J469" s="245"/>
      <c r="K469" s="245"/>
      <c r="L469" s="250"/>
      <c r="M469" s="251"/>
      <c r="N469" s="252"/>
      <c r="O469" s="252"/>
      <c r="P469" s="252"/>
      <c r="Q469" s="252"/>
      <c r="R469" s="252"/>
      <c r="S469" s="252"/>
      <c r="T469" s="253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4" t="s">
        <v>198</v>
      </c>
      <c r="AU469" s="254" t="s">
        <v>82</v>
      </c>
      <c r="AV469" s="14" t="s">
        <v>82</v>
      </c>
      <c r="AW469" s="14" t="s">
        <v>35</v>
      </c>
      <c r="AX469" s="14" t="s">
        <v>73</v>
      </c>
      <c r="AY469" s="254" t="s">
        <v>188</v>
      </c>
    </row>
    <row r="470" s="13" customFormat="1">
      <c r="A470" s="13"/>
      <c r="B470" s="233"/>
      <c r="C470" s="234"/>
      <c r="D470" s="235" t="s">
        <v>198</v>
      </c>
      <c r="E470" s="236" t="s">
        <v>19</v>
      </c>
      <c r="F470" s="237" t="s">
        <v>2433</v>
      </c>
      <c r="G470" s="234"/>
      <c r="H470" s="236" t="s">
        <v>19</v>
      </c>
      <c r="I470" s="238"/>
      <c r="J470" s="234"/>
      <c r="K470" s="234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198</v>
      </c>
      <c r="AU470" s="243" t="s">
        <v>82</v>
      </c>
      <c r="AV470" s="13" t="s">
        <v>80</v>
      </c>
      <c r="AW470" s="13" t="s">
        <v>35</v>
      </c>
      <c r="AX470" s="13" t="s">
        <v>73</v>
      </c>
      <c r="AY470" s="243" t="s">
        <v>188</v>
      </c>
    </row>
    <row r="471" s="14" customFormat="1">
      <c r="A471" s="14"/>
      <c r="B471" s="244"/>
      <c r="C471" s="245"/>
      <c r="D471" s="235" t="s">
        <v>198</v>
      </c>
      <c r="E471" s="246" t="s">
        <v>19</v>
      </c>
      <c r="F471" s="247" t="s">
        <v>2452</v>
      </c>
      <c r="G471" s="245"/>
      <c r="H471" s="248">
        <v>6.1379999999999999</v>
      </c>
      <c r="I471" s="249"/>
      <c r="J471" s="245"/>
      <c r="K471" s="245"/>
      <c r="L471" s="250"/>
      <c r="M471" s="251"/>
      <c r="N471" s="252"/>
      <c r="O471" s="252"/>
      <c r="P471" s="252"/>
      <c r="Q471" s="252"/>
      <c r="R471" s="252"/>
      <c r="S471" s="252"/>
      <c r="T471" s="253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4" t="s">
        <v>198</v>
      </c>
      <c r="AU471" s="254" t="s">
        <v>82</v>
      </c>
      <c r="AV471" s="14" t="s">
        <v>82</v>
      </c>
      <c r="AW471" s="14" t="s">
        <v>35</v>
      </c>
      <c r="AX471" s="14" t="s">
        <v>73</v>
      </c>
      <c r="AY471" s="254" t="s">
        <v>188</v>
      </c>
    </row>
    <row r="472" s="13" customFormat="1">
      <c r="A472" s="13"/>
      <c r="B472" s="233"/>
      <c r="C472" s="234"/>
      <c r="D472" s="235" t="s">
        <v>198</v>
      </c>
      <c r="E472" s="236" t="s">
        <v>19</v>
      </c>
      <c r="F472" s="237" t="s">
        <v>2435</v>
      </c>
      <c r="G472" s="234"/>
      <c r="H472" s="236" t="s">
        <v>19</v>
      </c>
      <c r="I472" s="238"/>
      <c r="J472" s="234"/>
      <c r="K472" s="234"/>
      <c r="L472" s="239"/>
      <c r="M472" s="240"/>
      <c r="N472" s="241"/>
      <c r="O472" s="241"/>
      <c r="P472" s="241"/>
      <c r="Q472" s="241"/>
      <c r="R472" s="241"/>
      <c r="S472" s="241"/>
      <c r="T472" s="24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3" t="s">
        <v>198</v>
      </c>
      <c r="AU472" s="243" t="s">
        <v>82</v>
      </c>
      <c r="AV472" s="13" t="s">
        <v>80</v>
      </c>
      <c r="AW472" s="13" t="s">
        <v>35</v>
      </c>
      <c r="AX472" s="13" t="s">
        <v>73</v>
      </c>
      <c r="AY472" s="243" t="s">
        <v>188</v>
      </c>
    </row>
    <row r="473" s="14" customFormat="1">
      <c r="A473" s="14"/>
      <c r="B473" s="244"/>
      <c r="C473" s="245"/>
      <c r="D473" s="235" t="s">
        <v>198</v>
      </c>
      <c r="E473" s="246" t="s">
        <v>19</v>
      </c>
      <c r="F473" s="247" t="s">
        <v>2449</v>
      </c>
      <c r="G473" s="245"/>
      <c r="H473" s="248">
        <v>8.9900000000000002</v>
      </c>
      <c r="I473" s="249"/>
      <c r="J473" s="245"/>
      <c r="K473" s="245"/>
      <c r="L473" s="250"/>
      <c r="M473" s="251"/>
      <c r="N473" s="252"/>
      <c r="O473" s="252"/>
      <c r="P473" s="252"/>
      <c r="Q473" s="252"/>
      <c r="R473" s="252"/>
      <c r="S473" s="252"/>
      <c r="T473" s="253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4" t="s">
        <v>198</v>
      </c>
      <c r="AU473" s="254" t="s">
        <v>82</v>
      </c>
      <c r="AV473" s="14" t="s">
        <v>82</v>
      </c>
      <c r="AW473" s="14" t="s">
        <v>35</v>
      </c>
      <c r="AX473" s="14" t="s">
        <v>73</v>
      </c>
      <c r="AY473" s="254" t="s">
        <v>188</v>
      </c>
    </row>
    <row r="474" s="13" customFormat="1">
      <c r="A474" s="13"/>
      <c r="B474" s="233"/>
      <c r="C474" s="234"/>
      <c r="D474" s="235" t="s">
        <v>198</v>
      </c>
      <c r="E474" s="236" t="s">
        <v>19</v>
      </c>
      <c r="F474" s="237" t="s">
        <v>2453</v>
      </c>
      <c r="G474" s="234"/>
      <c r="H474" s="236" t="s">
        <v>19</v>
      </c>
      <c r="I474" s="238"/>
      <c r="J474" s="234"/>
      <c r="K474" s="234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198</v>
      </c>
      <c r="AU474" s="243" t="s">
        <v>82</v>
      </c>
      <c r="AV474" s="13" t="s">
        <v>80</v>
      </c>
      <c r="AW474" s="13" t="s">
        <v>35</v>
      </c>
      <c r="AX474" s="13" t="s">
        <v>73</v>
      </c>
      <c r="AY474" s="243" t="s">
        <v>188</v>
      </c>
    </row>
    <row r="475" s="14" customFormat="1">
      <c r="A475" s="14"/>
      <c r="B475" s="244"/>
      <c r="C475" s="245"/>
      <c r="D475" s="235" t="s">
        <v>198</v>
      </c>
      <c r="E475" s="246" t="s">
        <v>19</v>
      </c>
      <c r="F475" s="247" t="s">
        <v>2454</v>
      </c>
      <c r="G475" s="245"/>
      <c r="H475" s="248">
        <v>18.91</v>
      </c>
      <c r="I475" s="249"/>
      <c r="J475" s="245"/>
      <c r="K475" s="245"/>
      <c r="L475" s="250"/>
      <c r="M475" s="251"/>
      <c r="N475" s="252"/>
      <c r="O475" s="252"/>
      <c r="P475" s="252"/>
      <c r="Q475" s="252"/>
      <c r="R475" s="252"/>
      <c r="S475" s="252"/>
      <c r="T475" s="253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4" t="s">
        <v>198</v>
      </c>
      <c r="AU475" s="254" t="s">
        <v>82</v>
      </c>
      <c r="AV475" s="14" t="s">
        <v>82</v>
      </c>
      <c r="AW475" s="14" t="s">
        <v>35</v>
      </c>
      <c r="AX475" s="14" t="s">
        <v>73</v>
      </c>
      <c r="AY475" s="254" t="s">
        <v>188</v>
      </c>
    </row>
    <row r="476" s="14" customFormat="1">
      <c r="A476" s="14"/>
      <c r="B476" s="244"/>
      <c r="C476" s="245"/>
      <c r="D476" s="235" t="s">
        <v>198</v>
      </c>
      <c r="E476" s="246" t="s">
        <v>19</v>
      </c>
      <c r="F476" s="247" t="s">
        <v>1659</v>
      </c>
      <c r="G476" s="245"/>
      <c r="H476" s="248">
        <v>2.3999999999999999</v>
      </c>
      <c r="I476" s="249"/>
      <c r="J476" s="245"/>
      <c r="K476" s="245"/>
      <c r="L476" s="250"/>
      <c r="M476" s="251"/>
      <c r="N476" s="252"/>
      <c r="O476" s="252"/>
      <c r="P476" s="252"/>
      <c r="Q476" s="252"/>
      <c r="R476" s="252"/>
      <c r="S476" s="252"/>
      <c r="T476" s="253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4" t="s">
        <v>198</v>
      </c>
      <c r="AU476" s="254" t="s">
        <v>82</v>
      </c>
      <c r="AV476" s="14" t="s">
        <v>82</v>
      </c>
      <c r="AW476" s="14" t="s">
        <v>35</v>
      </c>
      <c r="AX476" s="14" t="s">
        <v>73</v>
      </c>
      <c r="AY476" s="254" t="s">
        <v>188</v>
      </c>
    </row>
    <row r="477" s="14" customFormat="1">
      <c r="A477" s="14"/>
      <c r="B477" s="244"/>
      <c r="C477" s="245"/>
      <c r="D477" s="235" t="s">
        <v>198</v>
      </c>
      <c r="E477" s="246" t="s">
        <v>19</v>
      </c>
      <c r="F477" s="247" t="s">
        <v>1660</v>
      </c>
      <c r="G477" s="245"/>
      <c r="H477" s="248">
        <v>-6</v>
      </c>
      <c r="I477" s="249"/>
      <c r="J477" s="245"/>
      <c r="K477" s="245"/>
      <c r="L477" s="250"/>
      <c r="M477" s="251"/>
      <c r="N477" s="252"/>
      <c r="O477" s="252"/>
      <c r="P477" s="252"/>
      <c r="Q477" s="252"/>
      <c r="R477" s="252"/>
      <c r="S477" s="252"/>
      <c r="T477" s="253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4" t="s">
        <v>198</v>
      </c>
      <c r="AU477" s="254" t="s">
        <v>82</v>
      </c>
      <c r="AV477" s="14" t="s">
        <v>82</v>
      </c>
      <c r="AW477" s="14" t="s">
        <v>35</v>
      </c>
      <c r="AX477" s="14" t="s">
        <v>73</v>
      </c>
      <c r="AY477" s="254" t="s">
        <v>188</v>
      </c>
    </row>
    <row r="478" s="13" customFormat="1">
      <c r="A478" s="13"/>
      <c r="B478" s="233"/>
      <c r="C478" s="234"/>
      <c r="D478" s="235" t="s">
        <v>198</v>
      </c>
      <c r="E478" s="236" t="s">
        <v>19</v>
      </c>
      <c r="F478" s="237" t="s">
        <v>2455</v>
      </c>
      <c r="G478" s="234"/>
      <c r="H478" s="236" t="s">
        <v>19</v>
      </c>
      <c r="I478" s="238"/>
      <c r="J478" s="234"/>
      <c r="K478" s="234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198</v>
      </c>
      <c r="AU478" s="243" t="s">
        <v>82</v>
      </c>
      <c r="AV478" s="13" t="s">
        <v>80</v>
      </c>
      <c r="AW478" s="13" t="s">
        <v>35</v>
      </c>
      <c r="AX478" s="13" t="s">
        <v>73</v>
      </c>
      <c r="AY478" s="243" t="s">
        <v>188</v>
      </c>
    </row>
    <row r="479" s="14" customFormat="1">
      <c r="A479" s="14"/>
      <c r="B479" s="244"/>
      <c r="C479" s="245"/>
      <c r="D479" s="235" t="s">
        <v>198</v>
      </c>
      <c r="E479" s="246" t="s">
        <v>19</v>
      </c>
      <c r="F479" s="247" t="s">
        <v>2456</v>
      </c>
      <c r="G479" s="245"/>
      <c r="H479" s="248">
        <v>25.109999999999999</v>
      </c>
      <c r="I479" s="249"/>
      <c r="J479" s="245"/>
      <c r="K479" s="245"/>
      <c r="L479" s="250"/>
      <c r="M479" s="251"/>
      <c r="N479" s="252"/>
      <c r="O479" s="252"/>
      <c r="P479" s="252"/>
      <c r="Q479" s="252"/>
      <c r="R479" s="252"/>
      <c r="S479" s="252"/>
      <c r="T479" s="253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4" t="s">
        <v>198</v>
      </c>
      <c r="AU479" s="254" t="s">
        <v>82</v>
      </c>
      <c r="AV479" s="14" t="s">
        <v>82</v>
      </c>
      <c r="AW479" s="14" t="s">
        <v>35</v>
      </c>
      <c r="AX479" s="14" t="s">
        <v>73</v>
      </c>
      <c r="AY479" s="254" t="s">
        <v>188</v>
      </c>
    </row>
    <row r="480" s="14" customFormat="1">
      <c r="A480" s="14"/>
      <c r="B480" s="244"/>
      <c r="C480" s="245"/>
      <c r="D480" s="235" t="s">
        <v>198</v>
      </c>
      <c r="E480" s="246" t="s">
        <v>19</v>
      </c>
      <c r="F480" s="247" t="s">
        <v>1663</v>
      </c>
      <c r="G480" s="245"/>
      <c r="H480" s="248">
        <v>3.7799999999999998</v>
      </c>
      <c r="I480" s="249"/>
      <c r="J480" s="245"/>
      <c r="K480" s="245"/>
      <c r="L480" s="250"/>
      <c r="M480" s="251"/>
      <c r="N480" s="252"/>
      <c r="O480" s="252"/>
      <c r="P480" s="252"/>
      <c r="Q480" s="252"/>
      <c r="R480" s="252"/>
      <c r="S480" s="252"/>
      <c r="T480" s="253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4" t="s">
        <v>198</v>
      </c>
      <c r="AU480" s="254" t="s">
        <v>82</v>
      </c>
      <c r="AV480" s="14" t="s">
        <v>82</v>
      </c>
      <c r="AW480" s="14" t="s">
        <v>35</v>
      </c>
      <c r="AX480" s="14" t="s">
        <v>73</v>
      </c>
      <c r="AY480" s="254" t="s">
        <v>188</v>
      </c>
    </row>
    <row r="481" s="14" customFormat="1">
      <c r="A481" s="14"/>
      <c r="B481" s="244"/>
      <c r="C481" s="245"/>
      <c r="D481" s="235" t="s">
        <v>198</v>
      </c>
      <c r="E481" s="246" t="s">
        <v>19</v>
      </c>
      <c r="F481" s="247" t="s">
        <v>1664</v>
      </c>
      <c r="G481" s="245"/>
      <c r="H481" s="248">
        <v>-8.4000000000000004</v>
      </c>
      <c r="I481" s="249"/>
      <c r="J481" s="245"/>
      <c r="K481" s="245"/>
      <c r="L481" s="250"/>
      <c r="M481" s="251"/>
      <c r="N481" s="252"/>
      <c r="O481" s="252"/>
      <c r="P481" s="252"/>
      <c r="Q481" s="252"/>
      <c r="R481" s="252"/>
      <c r="S481" s="252"/>
      <c r="T481" s="253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4" t="s">
        <v>198</v>
      </c>
      <c r="AU481" s="254" t="s">
        <v>82</v>
      </c>
      <c r="AV481" s="14" t="s">
        <v>82</v>
      </c>
      <c r="AW481" s="14" t="s">
        <v>35</v>
      </c>
      <c r="AX481" s="14" t="s">
        <v>73</v>
      </c>
      <c r="AY481" s="254" t="s">
        <v>188</v>
      </c>
    </row>
    <row r="482" s="13" customFormat="1">
      <c r="A482" s="13"/>
      <c r="B482" s="233"/>
      <c r="C482" s="234"/>
      <c r="D482" s="235" t="s">
        <v>198</v>
      </c>
      <c r="E482" s="236" t="s">
        <v>19</v>
      </c>
      <c r="F482" s="237" t="s">
        <v>2457</v>
      </c>
      <c r="G482" s="234"/>
      <c r="H482" s="236" t="s">
        <v>19</v>
      </c>
      <c r="I482" s="238"/>
      <c r="J482" s="234"/>
      <c r="K482" s="234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198</v>
      </c>
      <c r="AU482" s="243" t="s">
        <v>82</v>
      </c>
      <c r="AV482" s="13" t="s">
        <v>80</v>
      </c>
      <c r="AW482" s="13" t="s">
        <v>35</v>
      </c>
      <c r="AX482" s="13" t="s">
        <v>73</v>
      </c>
      <c r="AY482" s="243" t="s">
        <v>188</v>
      </c>
    </row>
    <row r="483" s="14" customFormat="1">
      <c r="A483" s="14"/>
      <c r="B483" s="244"/>
      <c r="C483" s="245"/>
      <c r="D483" s="235" t="s">
        <v>198</v>
      </c>
      <c r="E483" s="246" t="s">
        <v>19</v>
      </c>
      <c r="F483" s="247" t="s">
        <v>2458</v>
      </c>
      <c r="G483" s="245"/>
      <c r="H483" s="248">
        <v>10.602</v>
      </c>
      <c r="I483" s="249"/>
      <c r="J483" s="245"/>
      <c r="K483" s="245"/>
      <c r="L483" s="250"/>
      <c r="M483" s="251"/>
      <c r="N483" s="252"/>
      <c r="O483" s="252"/>
      <c r="P483" s="252"/>
      <c r="Q483" s="252"/>
      <c r="R483" s="252"/>
      <c r="S483" s="252"/>
      <c r="T483" s="253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4" t="s">
        <v>198</v>
      </c>
      <c r="AU483" s="254" t="s">
        <v>82</v>
      </c>
      <c r="AV483" s="14" t="s">
        <v>82</v>
      </c>
      <c r="AW483" s="14" t="s">
        <v>35</v>
      </c>
      <c r="AX483" s="14" t="s">
        <v>73</v>
      </c>
      <c r="AY483" s="254" t="s">
        <v>188</v>
      </c>
    </row>
    <row r="484" s="14" customFormat="1">
      <c r="A484" s="14"/>
      <c r="B484" s="244"/>
      <c r="C484" s="245"/>
      <c r="D484" s="235" t="s">
        <v>198</v>
      </c>
      <c r="E484" s="246" t="s">
        <v>19</v>
      </c>
      <c r="F484" s="247" t="s">
        <v>2459</v>
      </c>
      <c r="G484" s="245"/>
      <c r="H484" s="248">
        <v>1.5600000000000001</v>
      </c>
      <c r="I484" s="249"/>
      <c r="J484" s="245"/>
      <c r="K484" s="245"/>
      <c r="L484" s="250"/>
      <c r="M484" s="251"/>
      <c r="N484" s="252"/>
      <c r="O484" s="252"/>
      <c r="P484" s="252"/>
      <c r="Q484" s="252"/>
      <c r="R484" s="252"/>
      <c r="S484" s="252"/>
      <c r="T484" s="253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4" t="s">
        <v>198</v>
      </c>
      <c r="AU484" s="254" t="s">
        <v>82</v>
      </c>
      <c r="AV484" s="14" t="s">
        <v>82</v>
      </c>
      <c r="AW484" s="14" t="s">
        <v>35</v>
      </c>
      <c r="AX484" s="14" t="s">
        <v>73</v>
      </c>
      <c r="AY484" s="254" t="s">
        <v>188</v>
      </c>
    </row>
    <row r="485" s="14" customFormat="1">
      <c r="A485" s="14"/>
      <c r="B485" s="244"/>
      <c r="C485" s="245"/>
      <c r="D485" s="235" t="s">
        <v>198</v>
      </c>
      <c r="E485" s="246" t="s">
        <v>19</v>
      </c>
      <c r="F485" s="247" t="s">
        <v>2460</v>
      </c>
      <c r="G485" s="245"/>
      <c r="H485" s="248">
        <v>-1.6000000000000001</v>
      </c>
      <c r="I485" s="249"/>
      <c r="J485" s="245"/>
      <c r="K485" s="245"/>
      <c r="L485" s="250"/>
      <c r="M485" s="251"/>
      <c r="N485" s="252"/>
      <c r="O485" s="252"/>
      <c r="P485" s="252"/>
      <c r="Q485" s="252"/>
      <c r="R485" s="252"/>
      <c r="S485" s="252"/>
      <c r="T485" s="253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4" t="s">
        <v>198</v>
      </c>
      <c r="AU485" s="254" t="s">
        <v>82</v>
      </c>
      <c r="AV485" s="14" t="s">
        <v>82</v>
      </c>
      <c r="AW485" s="14" t="s">
        <v>35</v>
      </c>
      <c r="AX485" s="14" t="s">
        <v>73</v>
      </c>
      <c r="AY485" s="254" t="s">
        <v>188</v>
      </c>
    </row>
    <row r="486" s="13" customFormat="1">
      <c r="A486" s="13"/>
      <c r="B486" s="233"/>
      <c r="C486" s="234"/>
      <c r="D486" s="235" t="s">
        <v>198</v>
      </c>
      <c r="E486" s="236" t="s">
        <v>19</v>
      </c>
      <c r="F486" s="237" t="s">
        <v>2461</v>
      </c>
      <c r="G486" s="234"/>
      <c r="H486" s="236" t="s">
        <v>19</v>
      </c>
      <c r="I486" s="238"/>
      <c r="J486" s="234"/>
      <c r="K486" s="234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198</v>
      </c>
      <c r="AU486" s="243" t="s">
        <v>82</v>
      </c>
      <c r="AV486" s="13" t="s">
        <v>80</v>
      </c>
      <c r="AW486" s="13" t="s">
        <v>35</v>
      </c>
      <c r="AX486" s="13" t="s">
        <v>73</v>
      </c>
      <c r="AY486" s="243" t="s">
        <v>188</v>
      </c>
    </row>
    <row r="487" s="14" customFormat="1">
      <c r="A487" s="14"/>
      <c r="B487" s="244"/>
      <c r="C487" s="245"/>
      <c r="D487" s="235" t="s">
        <v>198</v>
      </c>
      <c r="E487" s="246" t="s">
        <v>19</v>
      </c>
      <c r="F487" s="247" t="s">
        <v>2462</v>
      </c>
      <c r="G487" s="245"/>
      <c r="H487" s="248">
        <v>25.978000000000002</v>
      </c>
      <c r="I487" s="249"/>
      <c r="J487" s="245"/>
      <c r="K487" s="245"/>
      <c r="L487" s="250"/>
      <c r="M487" s="251"/>
      <c r="N487" s="252"/>
      <c r="O487" s="252"/>
      <c r="P487" s="252"/>
      <c r="Q487" s="252"/>
      <c r="R487" s="252"/>
      <c r="S487" s="252"/>
      <c r="T487" s="253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4" t="s">
        <v>198</v>
      </c>
      <c r="AU487" s="254" t="s">
        <v>82</v>
      </c>
      <c r="AV487" s="14" t="s">
        <v>82</v>
      </c>
      <c r="AW487" s="14" t="s">
        <v>35</v>
      </c>
      <c r="AX487" s="14" t="s">
        <v>73</v>
      </c>
      <c r="AY487" s="254" t="s">
        <v>188</v>
      </c>
    </row>
    <row r="488" s="14" customFormat="1">
      <c r="A488" s="14"/>
      <c r="B488" s="244"/>
      <c r="C488" s="245"/>
      <c r="D488" s="235" t="s">
        <v>198</v>
      </c>
      <c r="E488" s="246" t="s">
        <v>19</v>
      </c>
      <c r="F488" s="247" t="s">
        <v>1663</v>
      </c>
      <c r="G488" s="245"/>
      <c r="H488" s="248">
        <v>3.7799999999999998</v>
      </c>
      <c r="I488" s="249"/>
      <c r="J488" s="245"/>
      <c r="K488" s="245"/>
      <c r="L488" s="250"/>
      <c r="M488" s="251"/>
      <c r="N488" s="252"/>
      <c r="O488" s="252"/>
      <c r="P488" s="252"/>
      <c r="Q488" s="252"/>
      <c r="R488" s="252"/>
      <c r="S488" s="252"/>
      <c r="T488" s="253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4" t="s">
        <v>198</v>
      </c>
      <c r="AU488" s="254" t="s">
        <v>82</v>
      </c>
      <c r="AV488" s="14" t="s">
        <v>82</v>
      </c>
      <c r="AW488" s="14" t="s">
        <v>35</v>
      </c>
      <c r="AX488" s="14" t="s">
        <v>73</v>
      </c>
      <c r="AY488" s="254" t="s">
        <v>188</v>
      </c>
    </row>
    <row r="489" s="14" customFormat="1">
      <c r="A489" s="14"/>
      <c r="B489" s="244"/>
      <c r="C489" s="245"/>
      <c r="D489" s="235" t="s">
        <v>198</v>
      </c>
      <c r="E489" s="246" t="s">
        <v>19</v>
      </c>
      <c r="F489" s="247" t="s">
        <v>1664</v>
      </c>
      <c r="G489" s="245"/>
      <c r="H489" s="248">
        <v>-8.4000000000000004</v>
      </c>
      <c r="I489" s="249"/>
      <c r="J489" s="245"/>
      <c r="K489" s="245"/>
      <c r="L489" s="250"/>
      <c r="M489" s="251"/>
      <c r="N489" s="252"/>
      <c r="O489" s="252"/>
      <c r="P489" s="252"/>
      <c r="Q489" s="252"/>
      <c r="R489" s="252"/>
      <c r="S489" s="252"/>
      <c r="T489" s="253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4" t="s">
        <v>198</v>
      </c>
      <c r="AU489" s="254" t="s">
        <v>82</v>
      </c>
      <c r="AV489" s="14" t="s">
        <v>82</v>
      </c>
      <c r="AW489" s="14" t="s">
        <v>35</v>
      </c>
      <c r="AX489" s="14" t="s">
        <v>73</v>
      </c>
      <c r="AY489" s="254" t="s">
        <v>188</v>
      </c>
    </row>
    <row r="490" s="13" customFormat="1">
      <c r="A490" s="13"/>
      <c r="B490" s="233"/>
      <c r="C490" s="234"/>
      <c r="D490" s="235" t="s">
        <v>198</v>
      </c>
      <c r="E490" s="236" t="s">
        <v>19</v>
      </c>
      <c r="F490" s="237" t="s">
        <v>2463</v>
      </c>
      <c r="G490" s="234"/>
      <c r="H490" s="236" t="s">
        <v>19</v>
      </c>
      <c r="I490" s="238"/>
      <c r="J490" s="234"/>
      <c r="K490" s="234"/>
      <c r="L490" s="239"/>
      <c r="M490" s="240"/>
      <c r="N490" s="241"/>
      <c r="O490" s="241"/>
      <c r="P490" s="241"/>
      <c r="Q490" s="241"/>
      <c r="R490" s="241"/>
      <c r="S490" s="241"/>
      <c r="T490" s="24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3" t="s">
        <v>198</v>
      </c>
      <c r="AU490" s="243" t="s">
        <v>82</v>
      </c>
      <c r="AV490" s="13" t="s">
        <v>80</v>
      </c>
      <c r="AW490" s="13" t="s">
        <v>35</v>
      </c>
      <c r="AX490" s="13" t="s">
        <v>73</v>
      </c>
      <c r="AY490" s="243" t="s">
        <v>188</v>
      </c>
    </row>
    <row r="491" s="14" customFormat="1">
      <c r="A491" s="14"/>
      <c r="B491" s="244"/>
      <c r="C491" s="245"/>
      <c r="D491" s="235" t="s">
        <v>198</v>
      </c>
      <c r="E491" s="246" t="s">
        <v>19</v>
      </c>
      <c r="F491" s="247" t="s">
        <v>2464</v>
      </c>
      <c r="G491" s="245"/>
      <c r="H491" s="248">
        <v>10.68</v>
      </c>
      <c r="I491" s="249"/>
      <c r="J491" s="245"/>
      <c r="K491" s="245"/>
      <c r="L491" s="250"/>
      <c r="M491" s="251"/>
      <c r="N491" s="252"/>
      <c r="O491" s="252"/>
      <c r="P491" s="252"/>
      <c r="Q491" s="252"/>
      <c r="R491" s="252"/>
      <c r="S491" s="252"/>
      <c r="T491" s="253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4" t="s">
        <v>198</v>
      </c>
      <c r="AU491" s="254" t="s">
        <v>82</v>
      </c>
      <c r="AV491" s="14" t="s">
        <v>82</v>
      </c>
      <c r="AW491" s="14" t="s">
        <v>35</v>
      </c>
      <c r="AX491" s="14" t="s">
        <v>73</v>
      </c>
      <c r="AY491" s="254" t="s">
        <v>188</v>
      </c>
    </row>
    <row r="492" s="14" customFormat="1">
      <c r="A492" s="14"/>
      <c r="B492" s="244"/>
      <c r="C492" s="245"/>
      <c r="D492" s="235" t="s">
        <v>198</v>
      </c>
      <c r="E492" s="246" t="s">
        <v>19</v>
      </c>
      <c r="F492" s="247" t="s">
        <v>1669</v>
      </c>
      <c r="G492" s="245"/>
      <c r="H492" s="248">
        <v>2.1000000000000001</v>
      </c>
      <c r="I492" s="249"/>
      <c r="J492" s="245"/>
      <c r="K492" s="245"/>
      <c r="L492" s="250"/>
      <c r="M492" s="251"/>
      <c r="N492" s="252"/>
      <c r="O492" s="252"/>
      <c r="P492" s="252"/>
      <c r="Q492" s="252"/>
      <c r="R492" s="252"/>
      <c r="S492" s="252"/>
      <c r="T492" s="253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4" t="s">
        <v>198</v>
      </c>
      <c r="AU492" s="254" t="s">
        <v>82</v>
      </c>
      <c r="AV492" s="14" t="s">
        <v>82</v>
      </c>
      <c r="AW492" s="14" t="s">
        <v>35</v>
      </c>
      <c r="AX492" s="14" t="s">
        <v>73</v>
      </c>
      <c r="AY492" s="254" t="s">
        <v>188</v>
      </c>
    </row>
    <row r="493" s="14" customFormat="1">
      <c r="A493" s="14"/>
      <c r="B493" s="244"/>
      <c r="C493" s="245"/>
      <c r="D493" s="235" t="s">
        <v>198</v>
      </c>
      <c r="E493" s="246" t="s">
        <v>19</v>
      </c>
      <c r="F493" s="247" t="s">
        <v>1670</v>
      </c>
      <c r="G493" s="245"/>
      <c r="H493" s="248">
        <v>-3</v>
      </c>
      <c r="I493" s="249"/>
      <c r="J493" s="245"/>
      <c r="K493" s="245"/>
      <c r="L493" s="250"/>
      <c r="M493" s="251"/>
      <c r="N493" s="252"/>
      <c r="O493" s="252"/>
      <c r="P493" s="252"/>
      <c r="Q493" s="252"/>
      <c r="R493" s="252"/>
      <c r="S493" s="252"/>
      <c r="T493" s="253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4" t="s">
        <v>198</v>
      </c>
      <c r="AU493" s="254" t="s">
        <v>82</v>
      </c>
      <c r="AV493" s="14" t="s">
        <v>82</v>
      </c>
      <c r="AW493" s="14" t="s">
        <v>35</v>
      </c>
      <c r="AX493" s="14" t="s">
        <v>73</v>
      </c>
      <c r="AY493" s="254" t="s">
        <v>188</v>
      </c>
    </row>
    <row r="494" s="13" customFormat="1">
      <c r="A494" s="13"/>
      <c r="B494" s="233"/>
      <c r="C494" s="234"/>
      <c r="D494" s="235" t="s">
        <v>198</v>
      </c>
      <c r="E494" s="236" t="s">
        <v>19</v>
      </c>
      <c r="F494" s="237" t="s">
        <v>2465</v>
      </c>
      <c r="G494" s="234"/>
      <c r="H494" s="236" t="s">
        <v>19</v>
      </c>
      <c r="I494" s="238"/>
      <c r="J494" s="234"/>
      <c r="K494" s="234"/>
      <c r="L494" s="239"/>
      <c r="M494" s="240"/>
      <c r="N494" s="241"/>
      <c r="O494" s="241"/>
      <c r="P494" s="241"/>
      <c r="Q494" s="241"/>
      <c r="R494" s="241"/>
      <c r="S494" s="241"/>
      <c r="T494" s="24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3" t="s">
        <v>198</v>
      </c>
      <c r="AU494" s="243" t="s">
        <v>82</v>
      </c>
      <c r="AV494" s="13" t="s">
        <v>80</v>
      </c>
      <c r="AW494" s="13" t="s">
        <v>35</v>
      </c>
      <c r="AX494" s="13" t="s">
        <v>73</v>
      </c>
      <c r="AY494" s="243" t="s">
        <v>188</v>
      </c>
    </row>
    <row r="495" s="14" customFormat="1">
      <c r="A495" s="14"/>
      <c r="B495" s="244"/>
      <c r="C495" s="245"/>
      <c r="D495" s="235" t="s">
        <v>198</v>
      </c>
      <c r="E495" s="246" t="s">
        <v>19</v>
      </c>
      <c r="F495" s="247" t="s">
        <v>2466</v>
      </c>
      <c r="G495" s="245"/>
      <c r="H495" s="248">
        <v>10.664</v>
      </c>
      <c r="I495" s="249"/>
      <c r="J495" s="245"/>
      <c r="K495" s="245"/>
      <c r="L495" s="250"/>
      <c r="M495" s="251"/>
      <c r="N495" s="252"/>
      <c r="O495" s="252"/>
      <c r="P495" s="252"/>
      <c r="Q495" s="252"/>
      <c r="R495" s="252"/>
      <c r="S495" s="252"/>
      <c r="T495" s="253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4" t="s">
        <v>198</v>
      </c>
      <c r="AU495" s="254" t="s">
        <v>82</v>
      </c>
      <c r="AV495" s="14" t="s">
        <v>82</v>
      </c>
      <c r="AW495" s="14" t="s">
        <v>35</v>
      </c>
      <c r="AX495" s="14" t="s">
        <v>73</v>
      </c>
      <c r="AY495" s="254" t="s">
        <v>188</v>
      </c>
    </row>
    <row r="496" s="14" customFormat="1">
      <c r="A496" s="14"/>
      <c r="B496" s="244"/>
      <c r="C496" s="245"/>
      <c r="D496" s="235" t="s">
        <v>198</v>
      </c>
      <c r="E496" s="246" t="s">
        <v>19</v>
      </c>
      <c r="F496" s="247" t="s">
        <v>1669</v>
      </c>
      <c r="G496" s="245"/>
      <c r="H496" s="248">
        <v>2.1000000000000001</v>
      </c>
      <c r="I496" s="249"/>
      <c r="J496" s="245"/>
      <c r="K496" s="245"/>
      <c r="L496" s="250"/>
      <c r="M496" s="251"/>
      <c r="N496" s="252"/>
      <c r="O496" s="252"/>
      <c r="P496" s="252"/>
      <c r="Q496" s="252"/>
      <c r="R496" s="252"/>
      <c r="S496" s="252"/>
      <c r="T496" s="253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4" t="s">
        <v>198</v>
      </c>
      <c r="AU496" s="254" t="s">
        <v>82</v>
      </c>
      <c r="AV496" s="14" t="s">
        <v>82</v>
      </c>
      <c r="AW496" s="14" t="s">
        <v>35</v>
      </c>
      <c r="AX496" s="14" t="s">
        <v>73</v>
      </c>
      <c r="AY496" s="254" t="s">
        <v>188</v>
      </c>
    </row>
    <row r="497" s="14" customFormat="1">
      <c r="A497" s="14"/>
      <c r="B497" s="244"/>
      <c r="C497" s="245"/>
      <c r="D497" s="235" t="s">
        <v>198</v>
      </c>
      <c r="E497" s="246" t="s">
        <v>19</v>
      </c>
      <c r="F497" s="247" t="s">
        <v>1670</v>
      </c>
      <c r="G497" s="245"/>
      <c r="H497" s="248">
        <v>-3</v>
      </c>
      <c r="I497" s="249"/>
      <c r="J497" s="245"/>
      <c r="K497" s="245"/>
      <c r="L497" s="250"/>
      <c r="M497" s="251"/>
      <c r="N497" s="252"/>
      <c r="O497" s="252"/>
      <c r="P497" s="252"/>
      <c r="Q497" s="252"/>
      <c r="R497" s="252"/>
      <c r="S497" s="252"/>
      <c r="T497" s="253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4" t="s">
        <v>198</v>
      </c>
      <c r="AU497" s="254" t="s">
        <v>82</v>
      </c>
      <c r="AV497" s="14" t="s">
        <v>82</v>
      </c>
      <c r="AW497" s="14" t="s">
        <v>35</v>
      </c>
      <c r="AX497" s="14" t="s">
        <v>73</v>
      </c>
      <c r="AY497" s="254" t="s">
        <v>188</v>
      </c>
    </row>
    <row r="498" s="13" customFormat="1">
      <c r="A498" s="13"/>
      <c r="B498" s="233"/>
      <c r="C498" s="234"/>
      <c r="D498" s="235" t="s">
        <v>198</v>
      </c>
      <c r="E498" s="236" t="s">
        <v>19</v>
      </c>
      <c r="F498" s="237" t="s">
        <v>2467</v>
      </c>
      <c r="G498" s="234"/>
      <c r="H498" s="236" t="s">
        <v>19</v>
      </c>
      <c r="I498" s="238"/>
      <c r="J498" s="234"/>
      <c r="K498" s="234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198</v>
      </c>
      <c r="AU498" s="243" t="s">
        <v>82</v>
      </c>
      <c r="AV498" s="13" t="s">
        <v>80</v>
      </c>
      <c r="AW498" s="13" t="s">
        <v>35</v>
      </c>
      <c r="AX498" s="13" t="s">
        <v>73</v>
      </c>
      <c r="AY498" s="243" t="s">
        <v>188</v>
      </c>
    </row>
    <row r="499" s="14" customFormat="1">
      <c r="A499" s="14"/>
      <c r="B499" s="244"/>
      <c r="C499" s="245"/>
      <c r="D499" s="235" t="s">
        <v>198</v>
      </c>
      <c r="E499" s="246" t="s">
        <v>19</v>
      </c>
      <c r="F499" s="247" t="s">
        <v>2468</v>
      </c>
      <c r="G499" s="245"/>
      <c r="H499" s="248">
        <v>12.028000000000001</v>
      </c>
      <c r="I499" s="249"/>
      <c r="J499" s="245"/>
      <c r="K499" s="245"/>
      <c r="L499" s="250"/>
      <c r="M499" s="251"/>
      <c r="N499" s="252"/>
      <c r="O499" s="252"/>
      <c r="P499" s="252"/>
      <c r="Q499" s="252"/>
      <c r="R499" s="252"/>
      <c r="S499" s="252"/>
      <c r="T499" s="253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4" t="s">
        <v>198</v>
      </c>
      <c r="AU499" s="254" t="s">
        <v>82</v>
      </c>
      <c r="AV499" s="14" t="s">
        <v>82</v>
      </c>
      <c r="AW499" s="14" t="s">
        <v>35</v>
      </c>
      <c r="AX499" s="14" t="s">
        <v>73</v>
      </c>
      <c r="AY499" s="254" t="s">
        <v>188</v>
      </c>
    </row>
    <row r="500" s="14" customFormat="1">
      <c r="A500" s="14"/>
      <c r="B500" s="244"/>
      <c r="C500" s="245"/>
      <c r="D500" s="235" t="s">
        <v>198</v>
      </c>
      <c r="E500" s="246" t="s">
        <v>19</v>
      </c>
      <c r="F500" s="247" t="s">
        <v>1669</v>
      </c>
      <c r="G500" s="245"/>
      <c r="H500" s="248">
        <v>2.1000000000000001</v>
      </c>
      <c r="I500" s="249"/>
      <c r="J500" s="245"/>
      <c r="K500" s="245"/>
      <c r="L500" s="250"/>
      <c r="M500" s="251"/>
      <c r="N500" s="252"/>
      <c r="O500" s="252"/>
      <c r="P500" s="252"/>
      <c r="Q500" s="252"/>
      <c r="R500" s="252"/>
      <c r="S500" s="252"/>
      <c r="T500" s="253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4" t="s">
        <v>198</v>
      </c>
      <c r="AU500" s="254" t="s">
        <v>82</v>
      </c>
      <c r="AV500" s="14" t="s">
        <v>82</v>
      </c>
      <c r="AW500" s="14" t="s">
        <v>35</v>
      </c>
      <c r="AX500" s="14" t="s">
        <v>73</v>
      </c>
      <c r="AY500" s="254" t="s">
        <v>188</v>
      </c>
    </row>
    <row r="501" s="14" customFormat="1">
      <c r="A501" s="14"/>
      <c r="B501" s="244"/>
      <c r="C501" s="245"/>
      <c r="D501" s="235" t="s">
        <v>198</v>
      </c>
      <c r="E501" s="246" t="s">
        <v>19</v>
      </c>
      <c r="F501" s="247" t="s">
        <v>1670</v>
      </c>
      <c r="G501" s="245"/>
      <c r="H501" s="248">
        <v>-3</v>
      </c>
      <c r="I501" s="249"/>
      <c r="J501" s="245"/>
      <c r="K501" s="245"/>
      <c r="L501" s="250"/>
      <c r="M501" s="251"/>
      <c r="N501" s="252"/>
      <c r="O501" s="252"/>
      <c r="P501" s="252"/>
      <c r="Q501" s="252"/>
      <c r="R501" s="252"/>
      <c r="S501" s="252"/>
      <c r="T501" s="253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4" t="s">
        <v>198</v>
      </c>
      <c r="AU501" s="254" t="s">
        <v>82</v>
      </c>
      <c r="AV501" s="14" t="s">
        <v>82</v>
      </c>
      <c r="AW501" s="14" t="s">
        <v>35</v>
      </c>
      <c r="AX501" s="14" t="s">
        <v>73</v>
      </c>
      <c r="AY501" s="254" t="s">
        <v>188</v>
      </c>
    </row>
    <row r="502" s="13" customFormat="1">
      <c r="A502" s="13"/>
      <c r="B502" s="233"/>
      <c r="C502" s="234"/>
      <c r="D502" s="235" t="s">
        <v>198</v>
      </c>
      <c r="E502" s="236" t="s">
        <v>19</v>
      </c>
      <c r="F502" s="237" t="s">
        <v>2469</v>
      </c>
      <c r="G502" s="234"/>
      <c r="H502" s="236" t="s">
        <v>19</v>
      </c>
      <c r="I502" s="238"/>
      <c r="J502" s="234"/>
      <c r="K502" s="234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198</v>
      </c>
      <c r="AU502" s="243" t="s">
        <v>82</v>
      </c>
      <c r="AV502" s="13" t="s">
        <v>80</v>
      </c>
      <c r="AW502" s="13" t="s">
        <v>35</v>
      </c>
      <c r="AX502" s="13" t="s">
        <v>73</v>
      </c>
      <c r="AY502" s="243" t="s">
        <v>188</v>
      </c>
    </row>
    <row r="503" s="14" customFormat="1">
      <c r="A503" s="14"/>
      <c r="B503" s="244"/>
      <c r="C503" s="245"/>
      <c r="D503" s="235" t="s">
        <v>198</v>
      </c>
      <c r="E503" s="246" t="s">
        <v>19</v>
      </c>
      <c r="F503" s="247" t="s">
        <v>2470</v>
      </c>
      <c r="G503" s="245"/>
      <c r="H503" s="248">
        <v>11.222</v>
      </c>
      <c r="I503" s="249"/>
      <c r="J503" s="245"/>
      <c r="K503" s="245"/>
      <c r="L503" s="250"/>
      <c r="M503" s="251"/>
      <c r="N503" s="252"/>
      <c r="O503" s="252"/>
      <c r="P503" s="252"/>
      <c r="Q503" s="252"/>
      <c r="R503" s="252"/>
      <c r="S503" s="252"/>
      <c r="T503" s="253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4" t="s">
        <v>198</v>
      </c>
      <c r="AU503" s="254" t="s">
        <v>82</v>
      </c>
      <c r="AV503" s="14" t="s">
        <v>82</v>
      </c>
      <c r="AW503" s="14" t="s">
        <v>35</v>
      </c>
      <c r="AX503" s="14" t="s">
        <v>73</v>
      </c>
      <c r="AY503" s="254" t="s">
        <v>188</v>
      </c>
    </row>
    <row r="504" s="14" customFormat="1">
      <c r="A504" s="14"/>
      <c r="B504" s="244"/>
      <c r="C504" s="245"/>
      <c r="D504" s="235" t="s">
        <v>198</v>
      </c>
      <c r="E504" s="246" t="s">
        <v>19</v>
      </c>
      <c r="F504" s="247" t="s">
        <v>1669</v>
      </c>
      <c r="G504" s="245"/>
      <c r="H504" s="248">
        <v>2.1000000000000001</v>
      </c>
      <c r="I504" s="249"/>
      <c r="J504" s="245"/>
      <c r="K504" s="245"/>
      <c r="L504" s="250"/>
      <c r="M504" s="251"/>
      <c r="N504" s="252"/>
      <c r="O504" s="252"/>
      <c r="P504" s="252"/>
      <c r="Q504" s="252"/>
      <c r="R504" s="252"/>
      <c r="S504" s="252"/>
      <c r="T504" s="253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4" t="s">
        <v>198</v>
      </c>
      <c r="AU504" s="254" t="s">
        <v>82</v>
      </c>
      <c r="AV504" s="14" t="s">
        <v>82</v>
      </c>
      <c r="AW504" s="14" t="s">
        <v>35</v>
      </c>
      <c r="AX504" s="14" t="s">
        <v>73</v>
      </c>
      <c r="AY504" s="254" t="s">
        <v>188</v>
      </c>
    </row>
    <row r="505" s="14" customFormat="1">
      <c r="A505" s="14"/>
      <c r="B505" s="244"/>
      <c r="C505" s="245"/>
      <c r="D505" s="235" t="s">
        <v>198</v>
      </c>
      <c r="E505" s="246" t="s">
        <v>19</v>
      </c>
      <c r="F505" s="247" t="s">
        <v>1670</v>
      </c>
      <c r="G505" s="245"/>
      <c r="H505" s="248">
        <v>-3</v>
      </c>
      <c r="I505" s="249"/>
      <c r="J505" s="245"/>
      <c r="K505" s="245"/>
      <c r="L505" s="250"/>
      <c r="M505" s="251"/>
      <c r="N505" s="252"/>
      <c r="O505" s="252"/>
      <c r="P505" s="252"/>
      <c r="Q505" s="252"/>
      <c r="R505" s="252"/>
      <c r="S505" s="252"/>
      <c r="T505" s="253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4" t="s">
        <v>198</v>
      </c>
      <c r="AU505" s="254" t="s">
        <v>82</v>
      </c>
      <c r="AV505" s="14" t="s">
        <v>82</v>
      </c>
      <c r="AW505" s="14" t="s">
        <v>35</v>
      </c>
      <c r="AX505" s="14" t="s">
        <v>73</v>
      </c>
      <c r="AY505" s="254" t="s">
        <v>188</v>
      </c>
    </row>
    <row r="506" s="13" customFormat="1">
      <c r="A506" s="13"/>
      <c r="B506" s="233"/>
      <c r="C506" s="234"/>
      <c r="D506" s="235" t="s">
        <v>198</v>
      </c>
      <c r="E506" s="236" t="s">
        <v>19</v>
      </c>
      <c r="F506" s="237" t="s">
        <v>2471</v>
      </c>
      <c r="G506" s="234"/>
      <c r="H506" s="236" t="s">
        <v>19</v>
      </c>
      <c r="I506" s="238"/>
      <c r="J506" s="234"/>
      <c r="K506" s="234"/>
      <c r="L506" s="239"/>
      <c r="M506" s="240"/>
      <c r="N506" s="241"/>
      <c r="O506" s="241"/>
      <c r="P506" s="241"/>
      <c r="Q506" s="241"/>
      <c r="R506" s="241"/>
      <c r="S506" s="241"/>
      <c r="T506" s="242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3" t="s">
        <v>198</v>
      </c>
      <c r="AU506" s="243" t="s">
        <v>82</v>
      </c>
      <c r="AV506" s="13" t="s">
        <v>80</v>
      </c>
      <c r="AW506" s="13" t="s">
        <v>35</v>
      </c>
      <c r="AX506" s="13" t="s">
        <v>73</v>
      </c>
      <c r="AY506" s="243" t="s">
        <v>188</v>
      </c>
    </row>
    <row r="507" s="14" customFormat="1">
      <c r="A507" s="14"/>
      <c r="B507" s="244"/>
      <c r="C507" s="245"/>
      <c r="D507" s="235" t="s">
        <v>198</v>
      </c>
      <c r="E507" s="246" t="s">
        <v>19</v>
      </c>
      <c r="F507" s="247" t="s">
        <v>2472</v>
      </c>
      <c r="G507" s="245"/>
      <c r="H507" s="248">
        <v>11.904</v>
      </c>
      <c r="I507" s="249"/>
      <c r="J507" s="245"/>
      <c r="K507" s="245"/>
      <c r="L507" s="250"/>
      <c r="M507" s="251"/>
      <c r="N507" s="252"/>
      <c r="O507" s="252"/>
      <c r="P507" s="252"/>
      <c r="Q507" s="252"/>
      <c r="R507" s="252"/>
      <c r="S507" s="252"/>
      <c r="T507" s="253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4" t="s">
        <v>198</v>
      </c>
      <c r="AU507" s="254" t="s">
        <v>82</v>
      </c>
      <c r="AV507" s="14" t="s">
        <v>82</v>
      </c>
      <c r="AW507" s="14" t="s">
        <v>35</v>
      </c>
      <c r="AX507" s="14" t="s">
        <v>73</v>
      </c>
      <c r="AY507" s="254" t="s">
        <v>188</v>
      </c>
    </row>
    <row r="508" s="14" customFormat="1">
      <c r="A508" s="14"/>
      <c r="B508" s="244"/>
      <c r="C508" s="245"/>
      <c r="D508" s="235" t="s">
        <v>198</v>
      </c>
      <c r="E508" s="246" t="s">
        <v>19</v>
      </c>
      <c r="F508" s="247" t="s">
        <v>1669</v>
      </c>
      <c r="G508" s="245"/>
      <c r="H508" s="248">
        <v>2.1000000000000001</v>
      </c>
      <c r="I508" s="249"/>
      <c r="J508" s="245"/>
      <c r="K508" s="245"/>
      <c r="L508" s="250"/>
      <c r="M508" s="251"/>
      <c r="N508" s="252"/>
      <c r="O508" s="252"/>
      <c r="P508" s="252"/>
      <c r="Q508" s="252"/>
      <c r="R508" s="252"/>
      <c r="S508" s="252"/>
      <c r="T508" s="253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4" t="s">
        <v>198</v>
      </c>
      <c r="AU508" s="254" t="s">
        <v>82</v>
      </c>
      <c r="AV508" s="14" t="s">
        <v>82</v>
      </c>
      <c r="AW508" s="14" t="s">
        <v>35</v>
      </c>
      <c r="AX508" s="14" t="s">
        <v>73</v>
      </c>
      <c r="AY508" s="254" t="s">
        <v>188</v>
      </c>
    </row>
    <row r="509" s="14" customFormat="1">
      <c r="A509" s="14"/>
      <c r="B509" s="244"/>
      <c r="C509" s="245"/>
      <c r="D509" s="235" t="s">
        <v>198</v>
      </c>
      <c r="E509" s="246" t="s">
        <v>19</v>
      </c>
      <c r="F509" s="247" t="s">
        <v>1670</v>
      </c>
      <c r="G509" s="245"/>
      <c r="H509" s="248">
        <v>-3</v>
      </c>
      <c r="I509" s="249"/>
      <c r="J509" s="245"/>
      <c r="K509" s="245"/>
      <c r="L509" s="250"/>
      <c r="M509" s="251"/>
      <c r="N509" s="252"/>
      <c r="O509" s="252"/>
      <c r="P509" s="252"/>
      <c r="Q509" s="252"/>
      <c r="R509" s="252"/>
      <c r="S509" s="252"/>
      <c r="T509" s="253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4" t="s">
        <v>198</v>
      </c>
      <c r="AU509" s="254" t="s">
        <v>82</v>
      </c>
      <c r="AV509" s="14" t="s">
        <v>82</v>
      </c>
      <c r="AW509" s="14" t="s">
        <v>35</v>
      </c>
      <c r="AX509" s="14" t="s">
        <v>73</v>
      </c>
      <c r="AY509" s="254" t="s">
        <v>188</v>
      </c>
    </row>
    <row r="510" s="13" customFormat="1">
      <c r="A510" s="13"/>
      <c r="B510" s="233"/>
      <c r="C510" s="234"/>
      <c r="D510" s="235" t="s">
        <v>198</v>
      </c>
      <c r="E510" s="236" t="s">
        <v>19</v>
      </c>
      <c r="F510" s="237" t="s">
        <v>2473</v>
      </c>
      <c r="G510" s="234"/>
      <c r="H510" s="236" t="s">
        <v>19</v>
      </c>
      <c r="I510" s="238"/>
      <c r="J510" s="234"/>
      <c r="K510" s="234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198</v>
      </c>
      <c r="AU510" s="243" t="s">
        <v>82</v>
      </c>
      <c r="AV510" s="13" t="s">
        <v>80</v>
      </c>
      <c r="AW510" s="13" t="s">
        <v>35</v>
      </c>
      <c r="AX510" s="13" t="s">
        <v>73</v>
      </c>
      <c r="AY510" s="243" t="s">
        <v>188</v>
      </c>
    </row>
    <row r="511" s="14" customFormat="1">
      <c r="A511" s="14"/>
      <c r="B511" s="244"/>
      <c r="C511" s="245"/>
      <c r="D511" s="235" t="s">
        <v>198</v>
      </c>
      <c r="E511" s="246" t="s">
        <v>19</v>
      </c>
      <c r="F511" s="247" t="s">
        <v>2474</v>
      </c>
      <c r="G511" s="245"/>
      <c r="H511" s="248">
        <v>43.957999999999998</v>
      </c>
      <c r="I511" s="249"/>
      <c r="J511" s="245"/>
      <c r="K511" s="245"/>
      <c r="L511" s="250"/>
      <c r="M511" s="251"/>
      <c r="N511" s="252"/>
      <c r="O511" s="252"/>
      <c r="P511" s="252"/>
      <c r="Q511" s="252"/>
      <c r="R511" s="252"/>
      <c r="S511" s="252"/>
      <c r="T511" s="253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4" t="s">
        <v>198</v>
      </c>
      <c r="AU511" s="254" t="s">
        <v>82</v>
      </c>
      <c r="AV511" s="14" t="s">
        <v>82</v>
      </c>
      <c r="AW511" s="14" t="s">
        <v>35</v>
      </c>
      <c r="AX511" s="14" t="s">
        <v>73</v>
      </c>
      <c r="AY511" s="254" t="s">
        <v>188</v>
      </c>
    </row>
    <row r="512" s="14" customFormat="1">
      <c r="A512" s="14"/>
      <c r="B512" s="244"/>
      <c r="C512" s="245"/>
      <c r="D512" s="235" t="s">
        <v>198</v>
      </c>
      <c r="E512" s="246" t="s">
        <v>19</v>
      </c>
      <c r="F512" s="247" t="s">
        <v>1669</v>
      </c>
      <c r="G512" s="245"/>
      <c r="H512" s="248">
        <v>2.1000000000000001</v>
      </c>
      <c r="I512" s="249"/>
      <c r="J512" s="245"/>
      <c r="K512" s="245"/>
      <c r="L512" s="250"/>
      <c r="M512" s="251"/>
      <c r="N512" s="252"/>
      <c r="O512" s="252"/>
      <c r="P512" s="252"/>
      <c r="Q512" s="252"/>
      <c r="R512" s="252"/>
      <c r="S512" s="252"/>
      <c r="T512" s="253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4" t="s">
        <v>198</v>
      </c>
      <c r="AU512" s="254" t="s">
        <v>82</v>
      </c>
      <c r="AV512" s="14" t="s">
        <v>82</v>
      </c>
      <c r="AW512" s="14" t="s">
        <v>35</v>
      </c>
      <c r="AX512" s="14" t="s">
        <v>73</v>
      </c>
      <c r="AY512" s="254" t="s">
        <v>188</v>
      </c>
    </row>
    <row r="513" s="14" customFormat="1">
      <c r="A513" s="14"/>
      <c r="B513" s="244"/>
      <c r="C513" s="245"/>
      <c r="D513" s="235" t="s">
        <v>198</v>
      </c>
      <c r="E513" s="246" t="s">
        <v>19</v>
      </c>
      <c r="F513" s="247" t="s">
        <v>1670</v>
      </c>
      <c r="G513" s="245"/>
      <c r="H513" s="248">
        <v>-3</v>
      </c>
      <c r="I513" s="249"/>
      <c r="J513" s="245"/>
      <c r="K513" s="245"/>
      <c r="L513" s="250"/>
      <c r="M513" s="251"/>
      <c r="N513" s="252"/>
      <c r="O513" s="252"/>
      <c r="P513" s="252"/>
      <c r="Q513" s="252"/>
      <c r="R513" s="252"/>
      <c r="S513" s="252"/>
      <c r="T513" s="253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4" t="s">
        <v>198</v>
      </c>
      <c r="AU513" s="254" t="s">
        <v>82</v>
      </c>
      <c r="AV513" s="14" t="s">
        <v>82</v>
      </c>
      <c r="AW513" s="14" t="s">
        <v>35</v>
      </c>
      <c r="AX513" s="14" t="s">
        <v>73</v>
      </c>
      <c r="AY513" s="254" t="s">
        <v>188</v>
      </c>
    </row>
    <row r="514" s="13" customFormat="1">
      <c r="A514" s="13"/>
      <c r="B514" s="233"/>
      <c r="C514" s="234"/>
      <c r="D514" s="235" t="s">
        <v>198</v>
      </c>
      <c r="E514" s="236" t="s">
        <v>19</v>
      </c>
      <c r="F514" s="237" t="s">
        <v>2475</v>
      </c>
      <c r="G514" s="234"/>
      <c r="H514" s="236" t="s">
        <v>19</v>
      </c>
      <c r="I514" s="238"/>
      <c r="J514" s="234"/>
      <c r="K514" s="234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198</v>
      </c>
      <c r="AU514" s="243" t="s">
        <v>82</v>
      </c>
      <c r="AV514" s="13" t="s">
        <v>80</v>
      </c>
      <c r="AW514" s="13" t="s">
        <v>35</v>
      </c>
      <c r="AX514" s="13" t="s">
        <v>73</v>
      </c>
      <c r="AY514" s="243" t="s">
        <v>188</v>
      </c>
    </row>
    <row r="515" s="14" customFormat="1">
      <c r="A515" s="14"/>
      <c r="B515" s="244"/>
      <c r="C515" s="245"/>
      <c r="D515" s="235" t="s">
        <v>198</v>
      </c>
      <c r="E515" s="246" t="s">
        <v>19</v>
      </c>
      <c r="F515" s="247" t="s">
        <v>2476</v>
      </c>
      <c r="G515" s="245"/>
      <c r="H515" s="248">
        <v>35.030000000000001</v>
      </c>
      <c r="I515" s="249"/>
      <c r="J515" s="245"/>
      <c r="K515" s="245"/>
      <c r="L515" s="250"/>
      <c r="M515" s="251"/>
      <c r="N515" s="252"/>
      <c r="O515" s="252"/>
      <c r="P515" s="252"/>
      <c r="Q515" s="252"/>
      <c r="R515" s="252"/>
      <c r="S515" s="252"/>
      <c r="T515" s="253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4" t="s">
        <v>198</v>
      </c>
      <c r="AU515" s="254" t="s">
        <v>82</v>
      </c>
      <c r="AV515" s="14" t="s">
        <v>82</v>
      </c>
      <c r="AW515" s="14" t="s">
        <v>35</v>
      </c>
      <c r="AX515" s="14" t="s">
        <v>73</v>
      </c>
      <c r="AY515" s="254" t="s">
        <v>188</v>
      </c>
    </row>
    <row r="516" s="14" customFormat="1">
      <c r="A516" s="14"/>
      <c r="B516" s="244"/>
      <c r="C516" s="245"/>
      <c r="D516" s="235" t="s">
        <v>198</v>
      </c>
      <c r="E516" s="246" t="s">
        <v>19</v>
      </c>
      <c r="F516" s="247" t="s">
        <v>2477</v>
      </c>
      <c r="G516" s="245"/>
      <c r="H516" s="248">
        <v>1.5840000000000001</v>
      </c>
      <c r="I516" s="249"/>
      <c r="J516" s="245"/>
      <c r="K516" s="245"/>
      <c r="L516" s="250"/>
      <c r="M516" s="251"/>
      <c r="N516" s="252"/>
      <c r="O516" s="252"/>
      <c r="P516" s="252"/>
      <c r="Q516" s="252"/>
      <c r="R516" s="252"/>
      <c r="S516" s="252"/>
      <c r="T516" s="253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4" t="s">
        <v>198</v>
      </c>
      <c r="AU516" s="254" t="s">
        <v>82</v>
      </c>
      <c r="AV516" s="14" t="s">
        <v>82</v>
      </c>
      <c r="AW516" s="14" t="s">
        <v>35</v>
      </c>
      <c r="AX516" s="14" t="s">
        <v>73</v>
      </c>
      <c r="AY516" s="254" t="s">
        <v>188</v>
      </c>
    </row>
    <row r="517" s="14" customFormat="1">
      <c r="A517" s="14"/>
      <c r="B517" s="244"/>
      <c r="C517" s="245"/>
      <c r="D517" s="235" t="s">
        <v>198</v>
      </c>
      <c r="E517" s="246" t="s">
        <v>19</v>
      </c>
      <c r="F517" s="247" t="s">
        <v>2478</v>
      </c>
      <c r="G517" s="245"/>
      <c r="H517" s="248">
        <v>-6.9119999999999999</v>
      </c>
      <c r="I517" s="249"/>
      <c r="J517" s="245"/>
      <c r="K517" s="245"/>
      <c r="L517" s="250"/>
      <c r="M517" s="251"/>
      <c r="N517" s="252"/>
      <c r="O517" s="252"/>
      <c r="P517" s="252"/>
      <c r="Q517" s="252"/>
      <c r="R517" s="252"/>
      <c r="S517" s="252"/>
      <c r="T517" s="253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4" t="s">
        <v>198</v>
      </c>
      <c r="AU517" s="254" t="s">
        <v>82</v>
      </c>
      <c r="AV517" s="14" t="s">
        <v>82</v>
      </c>
      <c r="AW517" s="14" t="s">
        <v>35</v>
      </c>
      <c r="AX517" s="14" t="s">
        <v>73</v>
      </c>
      <c r="AY517" s="254" t="s">
        <v>188</v>
      </c>
    </row>
    <row r="518" s="13" customFormat="1">
      <c r="A518" s="13"/>
      <c r="B518" s="233"/>
      <c r="C518" s="234"/>
      <c r="D518" s="235" t="s">
        <v>198</v>
      </c>
      <c r="E518" s="236" t="s">
        <v>19</v>
      </c>
      <c r="F518" s="237" t="s">
        <v>2479</v>
      </c>
      <c r="G518" s="234"/>
      <c r="H518" s="236" t="s">
        <v>19</v>
      </c>
      <c r="I518" s="238"/>
      <c r="J518" s="234"/>
      <c r="K518" s="234"/>
      <c r="L518" s="239"/>
      <c r="M518" s="240"/>
      <c r="N518" s="241"/>
      <c r="O518" s="241"/>
      <c r="P518" s="241"/>
      <c r="Q518" s="241"/>
      <c r="R518" s="241"/>
      <c r="S518" s="241"/>
      <c r="T518" s="242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3" t="s">
        <v>198</v>
      </c>
      <c r="AU518" s="243" t="s">
        <v>82</v>
      </c>
      <c r="AV518" s="13" t="s">
        <v>80</v>
      </c>
      <c r="AW518" s="13" t="s">
        <v>35</v>
      </c>
      <c r="AX518" s="13" t="s">
        <v>73</v>
      </c>
      <c r="AY518" s="243" t="s">
        <v>188</v>
      </c>
    </row>
    <row r="519" s="14" customFormat="1">
      <c r="A519" s="14"/>
      <c r="B519" s="244"/>
      <c r="C519" s="245"/>
      <c r="D519" s="235" t="s">
        <v>198</v>
      </c>
      <c r="E519" s="246" t="s">
        <v>19</v>
      </c>
      <c r="F519" s="247" t="s">
        <v>2480</v>
      </c>
      <c r="G519" s="245"/>
      <c r="H519" s="248">
        <v>5.6109999999999998</v>
      </c>
      <c r="I519" s="249"/>
      <c r="J519" s="245"/>
      <c r="K519" s="245"/>
      <c r="L519" s="250"/>
      <c r="M519" s="251"/>
      <c r="N519" s="252"/>
      <c r="O519" s="252"/>
      <c r="P519" s="252"/>
      <c r="Q519" s="252"/>
      <c r="R519" s="252"/>
      <c r="S519" s="252"/>
      <c r="T519" s="253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4" t="s">
        <v>198</v>
      </c>
      <c r="AU519" s="254" t="s">
        <v>82</v>
      </c>
      <c r="AV519" s="14" t="s">
        <v>82</v>
      </c>
      <c r="AW519" s="14" t="s">
        <v>35</v>
      </c>
      <c r="AX519" s="14" t="s">
        <v>73</v>
      </c>
      <c r="AY519" s="254" t="s">
        <v>188</v>
      </c>
    </row>
    <row r="520" s="14" customFormat="1">
      <c r="A520" s="14"/>
      <c r="B520" s="244"/>
      <c r="C520" s="245"/>
      <c r="D520" s="235" t="s">
        <v>198</v>
      </c>
      <c r="E520" s="246" t="s">
        <v>19</v>
      </c>
      <c r="F520" s="247" t="s">
        <v>2481</v>
      </c>
      <c r="G520" s="245"/>
      <c r="H520" s="248">
        <v>1.02</v>
      </c>
      <c r="I520" s="249"/>
      <c r="J520" s="245"/>
      <c r="K520" s="245"/>
      <c r="L520" s="250"/>
      <c r="M520" s="251"/>
      <c r="N520" s="252"/>
      <c r="O520" s="252"/>
      <c r="P520" s="252"/>
      <c r="Q520" s="252"/>
      <c r="R520" s="252"/>
      <c r="S520" s="252"/>
      <c r="T520" s="253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4" t="s">
        <v>198</v>
      </c>
      <c r="AU520" s="254" t="s">
        <v>82</v>
      </c>
      <c r="AV520" s="14" t="s">
        <v>82</v>
      </c>
      <c r="AW520" s="14" t="s">
        <v>35</v>
      </c>
      <c r="AX520" s="14" t="s">
        <v>73</v>
      </c>
      <c r="AY520" s="254" t="s">
        <v>188</v>
      </c>
    </row>
    <row r="521" s="14" customFormat="1">
      <c r="A521" s="14"/>
      <c r="B521" s="244"/>
      <c r="C521" s="245"/>
      <c r="D521" s="235" t="s">
        <v>198</v>
      </c>
      <c r="E521" s="246" t="s">
        <v>19</v>
      </c>
      <c r="F521" s="247" t="s">
        <v>2482</v>
      </c>
      <c r="G521" s="245"/>
      <c r="H521" s="248">
        <v>-2.3999999999999999</v>
      </c>
      <c r="I521" s="249"/>
      <c r="J521" s="245"/>
      <c r="K521" s="245"/>
      <c r="L521" s="250"/>
      <c r="M521" s="251"/>
      <c r="N521" s="252"/>
      <c r="O521" s="252"/>
      <c r="P521" s="252"/>
      <c r="Q521" s="252"/>
      <c r="R521" s="252"/>
      <c r="S521" s="252"/>
      <c r="T521" s="253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4" t="s">
        <v>198</v>
      </c>
      <c r="AU521" s="254" t="s">
        <v>82</v>
      </c>
      <c r="AV521" s="14" t="s">
        <v>82</v>
      </c>
      <c r="AW521" s="14" t="s">
        <v>35</v>
      </c>
      <c r="AX521" s="14" t="s">
        <v>73</v>
      </c>
      <c r="AY521" s="254" t="s">
        <v>188</v>
      </c>
    </row>
    <row r="522" s="13" customFormat="1">
      <c r="A522" s="13"/>
      <c r="B522" s="233"/>
      <c r="C522" s="234"/>
      <c r="D522" s="235" t="s">
        <v>198</v>
      </c>
      <c r="E522" s="236" t="s">
        <v>19</v>
      </c>
      <c r="F522" s="237" t="s">
        <v>2483</v>
      </c>
      <c r="G522" s="234"/>
      <c r="H522" s="236" t="s">
        <v>19</v>
      </c>
      <c r="I522" s="238"/>
      <c r="J522" s="234"/>
      <c r="K522" s="234"/>
      <c r="L522" s="239"/>
      <c r="M522" s="240"/>
      <c r="N522" s="241"/>
      <c r="O522" s="241"/>
      <c r="P522" s="241"/>
      <c r="Q522" s="241"/>
      <c r="R522" s="241"/>
      <c r="S522" s="241"/>
      <c r="T522" s="24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3" t="s">
        <v>198</v>
      </c>
      <c r="AU522" s="243" t="s">
        <v>82</v>
      </c>
      <c r="AV522" s="13" t="s">
        <v>80</v>
      </c>
      <c r="AW522" s="13" t="s">
        <v>35</v>
      </c>
      <c r="AX522" s="13" t="s">
        <v>73</v>
      </c>
      <c r="AY522" s="243" t="s">
        <v>188</v>
      </c>
    </row>
    <row r="523" s="14" customFormat="1">
      <c r="A523" s="14"/>
      <c r="B523" s="244"/>
      <c r="C523" s="245"/>
      <c r="D523" s="235" t="s">
        <v>198</v>
      </c>
      <c r="E523" s="246" t="s">
        <v>19</v>
      </c>
      <c r="F523" s="247" t="s">
        <v>2484</v>
      </c>
      <c r="G523" s="245"/>
      <c r="H523" s="248">
        <v>35.216000000000001</v>
      </c>
      <c r="I523" s="249"/>
      <c r="J523" s="245"/>
      <c r="K523" s="245"/>
      <c r="L523" s="250"/>
      <c r="M523" s="251"/>
      <c r="N523" s="252"/>
      <c r="O523" s="252"/>
      <c r="P523" s="252"/>
      <c r="Q523" s="252"/>
      <c r="R523" s="252"/>
      <c r="S523" s="252"/>
      <c r="T523" s="253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4" t="s">
        <v>198</v>
      </c>
      <c r="AU523" s="254" t="s">
        <v>82</v>
      </c>
      <c r="AV523" s="14" t="s">
        <v>82</v>
      </c>
      <c r="AW523" s="14" t="s">
        <v>35</v>
      </c>
      <c r="AX523" s="14" t="s">
        <v>73</v>
      </c>
      <c r="AY523" s="254" t="s">
        <v>188</v>
      </c>
    </row>
    <row r="524" s="14" customFormat="1">
      <c r="A524" s="14"/>
      <c r="B524" s="244"/>
      <c r="C524" s="245"/>
      <c r="D524" s="235" t="s">
        <v>198</v>
      </c>
      <c r="E524" s="246" t="s">
        <v>19</v>
      </c>
      <c r="F524" s="247" t="s">
        <v>1676</v>
      </c>
      <c r="G524" s="245"/>
      <c r="H524" s="248">
        <v>3</v>
      </c>
      <c r="I524" s="249"/>
      <c r="J524" s="245"/>
      <c r="K524" s="245"/>
      <c r="L524" s="250"/>
      <c r="M524" s="251"/>
      <c r="N524" s="252"/>
      <c r="O524" s="252"/>
      <c r="P524" s="252"/>
      <c r="Q524" s="252"/>
      <c r="R524" s="252"/>
      <c r="S524" s="252"/>
      <c r="T524" s="253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4" t="s">
        <v>198</v>
      </c>
      <c r="AU524" s="254" t="s">
        <v>82</v>
      </c>
      <c r="AV524" s="14" t="s">
        <v>82</v>
      </c>
      <c r="AW524" s="14" t="s">
        <v>35</v>
      </c>
      <c r="AX524" s="14" t="s">
        <v>73</v>
      </c>
      <c r="AY524" s="254" t="s">
        <v>188</v>
      </c>
    </row>
    <row r="525" s="14" customFormat="1">
      <c r="A525" s="14"/>
      <c r="B525" s="244"/>
      <c r="C525" s="245"/>
      <c r="D525" s="235" t="s">
        <v>198</v>
      </c>
      <c r="E525" s="246" t="s">
        <v>19</v>
      </c>
      <c r="F525" s="247" t="s">
        <v>1677</v>
      </c>
      <c r="G525" s="245"/>
      <c r="H525" s="248">
        <v>-12</v>
      </c>
      <c r="I525" s="249"/>
      <c r="J525" s="245"/>
      <c r="K525" s="245"/>
      <c r="L525" s="250"/>
      <c r="M525" s="251"/>
      <c r="N525" s="252"/>
      <c r="O525" s="252"/>
      <c r="P525" s="252"/>
      <c r="Q525" s="252"/>
      <c r="R525" s="252"/>
      <c r="S525" s="252"/>
      <c r="T525" s="253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4" t="s">
        <v>198</v>
      </c>
      <c r="AU525" s="254" t="s">
        <v>82</v>
      </c>
      <c r="AV525" s="14" t="s">
        <v>82</v>
      </c>
      <c r="AW525" s="14" t="s">
        <v>35</v>
      </c>
      <c r="AX525" s="14" t="s">
        <v>73</v>
      </c>
      <c r="AY525" s="254" t="s">
        <v>188</v>
      </c>
    </row>
    <row r="526" s="15" customFormat="1">
      <c r="A526" s="15"/>
      <c r="B526" s="255"/>
      <c r="C526" s="256"/>
      <c r="D526" s="235" t="s">
        <v>198</v>
      </c>
      <c r="E526" s="257" t="s">
        <v>19</v>
      </c>
      <c r="F526" s="258" t="s">
        <v>229</v>
      </c>
      <c r="G526" s="256"/>
      <c r="H526" s="259">
        <v>307.09699999999998</v>
      </c>
      <c r="I526" s="260"/>
      <c r="J526" s="256"/>
      <c r="K526" s="256"/>
      <c r="L526" s="261"/>
      <c r="M526" s="262"/>
      <c r="N526" s="263"/>
      <c r="O526" s="263"/>
      <c r="P526" s="263"/>
      <c r="Q526" s="263"/>
      <c r="R526" s="263"/>
      <c r="S526" s="263"/>
      <c r="T526" s="264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65" t="s">
        <v>198</v>
      </c>
      <c r="AU526" s="265" t="s">
        <v>82</v>
      </c>
      <c r="AV526" s="15" t="s">
        <v>135</v>
      </c>
      <c r="AW526" s="15" t="s">
        <v>35</v>
      </c>
      <c r="AX526" s="15" t="s">
        <v>80</v>
      </c>
      <c r="AY526" s="265" t="s">
        <v>188</v>
      </c>
    </row>
    <row r="527" s="2" customFormat="1" ht="24.15" customHeight="1">
      <c r="A527" s="40"/>
      <c r="B527" s="41"/>
      <c r="C527" s="215" t="s">
        <v>939</v>
      </c>
      <c r="D527" s="215" t="s">
        <v>190</v>
      </c>
      <c r="E527" s="216" t="s">
        <v>1183</v>
      </c>
      <c r="F527" s="217" t="s">
        <v>1184</v>
      </c>
      <c r="G527" s="218" t="s">
        <v>243</v>
      </c>
      <c r="H527" s="219">
        <v>374.26100000000002</v>
      </c>
      <c r="I527" s="220"/>
      <c r="J527" s="221">
        <f>ROUND(I527*H527,2)</f>
        <v>0</v>
      </c>
      <c r="K527" s="217" t="s">
        <v>194</v>
      </c>
      <c r="L527" s="46"/>
      <c r="M527" s="222" t="s">
        <v>19</v>
      </c>
      <c r="N527" s="223" t="s">
        <v>44</v>
      </c>
      <c r="O527" s="86"/>
      <c r="P527" s="224">
        <f>O527*H527</f>
        <v>0</v>
      </c>
      <c r="Q527" s="224">
        <v>0.0043800000000000002</v>
      </c>
      <c r="R527" s="224">
        <f>Q527*H527</f>
        <v>1.6392631800000002</v>
      </c>
      <c r="S527" s="224">
        <v>0</v>
      </c>
      <c r="T527" s="225">
        <f>S527*H527</f>
        <v>0</v>
      </c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R527" s="226" t="s">
        <v>135</v>
      </c>
      <c r="AT527" s="226" t="s">
        <v>190</v>
      </c>
      <c r="AU527" s="226" t="s">
        <v>82</v>
      </c>
      <c r="AY527" s="19" t="s">
        <v>188</v>
      </c>
      <c r="BE527" s="227">
        <f>IF(N527="základní",J527,0)</f>
        <v>0</v>
      </c>
      <c r="BF527" s="227">
        <f>IF(N527="snížená",J527,0)</f>
        <v>0</v>
      </c>
      <c r="BG527" s="227">
        <f>IF(N527="zákl. přenesená",J527,0)</f>
        <v>0</v>
      </c>
      <c r="BH527" s="227">
        <f>IF(N527="sníž. přenesená",J527,0)</f>
        <v>0</v>
      </c>
      <c r="BI527" s="227">
        <f>IF(N527="nulová",J527,0)</f>
        <v>0</v>
      </c>
      <c r="BJ527" s="19" t="s">
        <v>80</v>
      </c>
      <c r="BK527" s="227">
        <f>ROUND(I527*H527,2)</f>
        <v>0</v>
      </c>
      <c r="BL527" s="19" t="s">
        <v>135</v>
      </c>
      <c r="BM527" s="226" t="s">
        <v>2485</v>
      </c>
    </row>
    <row r="528" s="2" customFormat="1">
      <c r="A528" s="40"/>
      <c r="B528" s="41"/>
      <c r="C528" s="42"/>
      <c r="D528" s="228" t="s">
        <v>196</v>
      </c>
      <c r="E528" s="42"/>
      <c r="F528" s="229" t="s">
        <v>1186</v>
      </c>
      <c r="G528" s="42"/>
      <c r="H528" s="42"/>
      <c r="I528" s="230"/>
      <c r="J528" s="42"/>
      <c r="K528" s="42"/>
      <c r="L528" s="46"/>
      <c r="M528" s="231"/>
      <c r="N528" s="232"/>
      <c r="O528" s="86"/>
      <c r="P528" s="86"/>
      <c r="Q528" s="86"/>
      <c r="R528" s="86"/>
      <c r="S528" s="86"/>
      <c r="T528" s="87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T528" s="19" t="s">
        <v>196</v>
      </c>
      <c r="AU528" s="19" t="s">
        <v>82</v>
      </c>
    </row>
    <row r="529" s="13" customFormat="1">
      <c r="A529" s="13"/>
      <c r="B529" s="233"/>
      <c r="C529" s="234"/>
      <c r="D529" s="235" t="s">
        <v>198</v>
      </c>
      <c r="E529" s="236" t="s">
        <v>19</v>
      </c>
      <c r="F529" s="237" t="s">
        <v>2345</v>
      </c>
      <c r="G529" s="234"/>
      <c r="H529" s="236" t="s">
        <v>19</v>
      </c>
      <c r="I529" s="238"/>
      <c r="J529" s="234"/>
      <c r="K529" s="234"/>
      <c r="L529" s="239"/>
      <c r="M529" s="240"/>
      <c r="N529" s="241"/>
      <c r="O529" s="241"/>
      <c r="P529" s="241"/>
      <c r="Q529" s="241"/>
      <c r="R529" s="241"/>
      <c r="S529" s="241"/>
      <c r="T529" s="24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3" t="s">
        <v>198</v>
      </c>
      <c r="AU529" s="243" t="s">
        <v>82</v>
      </c>
      <c r="AV529" s="13" t="s">
        <v>80</v>
      </c>
      <c r="AW529" s="13" t="s">
        <v>35</v>
      </c>
      <c r="AX529" s="13" t="s">
        <v>73</v>
      </c>
      <c r="AY529" s="243" t="s">
        <v>188</v>
      </c>
    </row>
    <row r="530" s="13" customFormat="1">
      <c r="A530" s="13"/>
      <c r="B530" s="233"/>
      <c r="C530" s="234"/>
      <c r="D530" s="235" t="s">
        <v>198</v>
      </c>
      <c r="E530" s="236" t="s">
        <v>19</v>
      </c>
      <c r="F530" s="237" t="s">
        <v>2444</v>
      </c>
      <c r="G530" s="234"/>
      <c r="H530" s="236" t="s">
        <v>19</v>
      </c>
      <c r="I530" s="238"/>
      <c r="J530" s="234"/>
      <c r="K530" s="234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198</v>
      </c>
      <c r="AU530" s="243" t="s">
        <v>82</v>
      </c>
      <c r="AV530" s="13" t="s">
        <v>80</v>
      </c>
      <c r="AW530" s="13" t="s">
        <v>35</v>
      </c>
      <c r="AX530" s="13" t="s">
        <v>73</v>
      </c>
      <c r="AY530" s="243" t="s">
        <v>188</v>
      </c>
    </row>
    <row r="531" s="14" customFormat="1">
      <c r="A531" s="14"/>
      <c r="B531" s="244"/>
      <c r="C531" s="245"/>
      <c r="D531" s="235" t="s">
        <v>198</v>
      </c>
      <c r="E531" s="246" t="s">
        <v>19</v>
      </c>
      <c r="F531" s="247" t="s">
        <v>2445</v>
      </c>
      <c r="G531" s="245"/>
      <c r="H531" s="248">
        <v>78.275000000000006</v>
      </c>
      <c r="I531" s="249"/>
      <c r="J531" s="245"/>
      <c r="K531" s="245"/>
      <c r="L531" s="250"/>
      <c r="M531" s="251"/>
      <c r="N531" s="252"/>
      <c r="O531" s="252"/>
      <c r="P531" s="252"/>
      <c r="Q531" s="252"/>
      <c r="R531" s="252"/>
      <c r="S531" s="252"/>
      <c r="T531" s="253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4" t="s">
        <v>198</v>
      </c>
      <c r="AU531" s="254" t="s">
        <v>82</v>
      </c>
      <c r="AV531" s="14" t="s">
        <v>82</v>
      </c>
      <c r="AW531" s="14" t="s">
        <v>35</v>
      </c>
      <c r="AX531" s="14" t="s">
        <v>73</v>
      </c>
      <c r="AY531" s="254" t="s">
        <v>188</v>
      </c>
    </row>
    <row r="532" s="14" customFormat="1">
      <c r="A532" s="14"/>
      <c r="B532" s="244"/>
      <c r="C532" s="245"/>
      <c r="D532" s="235" t="s">
        <v>198</v>
      </c>
      <c r="E532" s="246" t="s">
        <v>19</v>
      </c>
      <c r="F532" s="247" t="s">
        <v>2446</v>
      </c>
      <c r="G532" s="245"/>
      <c r="H532" s="248">
        <v>1.44</v>
      </c>
      <c r="I532" s="249"/>
      <c r="J532" s="245"/>
      <c r="K532" s="245"/>
      <c r="L532" s="250"/>
      <c r="M532" s="251"/>
      <c r="N532" s="252"/>
      <c r="O532" s="252"/>
      <c r="P532" s="252"/>
      <c r="Q532" s="252"/>
      <c r="R532" s="252"/>
      <c r="S532" s="252"/>
      <c r="T532" s="253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4" t="s">
        <v>198</v>
      </c>
      <c r="AU532" s="254" t="s">
        <v>82</v>
      </c>
      <c r="AV532" s="14" t="s">
        <v>82</v>
      </c>
      <c r="AW532" s="14" t="s">
        <v>35</v>
      </c>
      <c r="AX532" s="14" t="s">
        <v>73</v>
      </c>
      <c r="AY532" s="254" t="s">
        <v>188</v>
      </c>
    </row>
    <row r="533" s="14" customFormat="1">
      <c r="A533" s="14"/>
      <c r="B533" s="244"/>
      <c r="C533" s="245"/>
      <c r="D533" s="235" t="s">
        <v>198</v>
      </c>
      <c r="E533" s="246" t="s">
        <v>19</v>
      </c>
      <c r="F533" s="247" t="s">
        <v>2447</v>
      </c>
      <c r="G533" s="245"/>
      <c r="H533" s="248">
        <v>-25.350000000000001</v>
      </c>
      <c r="I533" s="249"/>
      <c r="J533" s="245"/>
      <c r="K533" s="245"/>
      <c r="L533" s="250"/>
      <c r="M533" s="251"/>
      <c r="N533" s="252"/>
      <c r="O533" s="252"/>
      <c r="P533" s="252"/>
      <c r="Q533" s="252"/>
      <c r="R533" s="252"/>
      <c r="S533" s="252"/>
      <c r="T533" s="253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4" t="s">
        <v>198</v>
      </c>
      <c r="AU533" s="254" t="s">
        <v>82</v>
      </c>
      <c r="AV533" s="14" t="s">
        <v>82</v>
      </c>
      <c r="AW533" s="14" t="s">
        <v>35</v>
      </c>
      <c r="AX533" s="14" t="s">
        <v>73</v>
      </c>
      <c r="AY533" s="254" t="s">
        <v>188</v>
      </c>
    </row>
    <row r="534" s="13" customFormat="1">
      <c r="A534" s="13"/>
      <c r="B534" s="233"/>
      <c r="C534" s="234"/>
      <c r="D534" s="235" t="s">
        <v>198</v>
      </c>
      <c r="E534" s="236" t="s">
        <v>19</v>
      </c>
      <c r="F534" s="237" t="s">
        <v>2448</v>
      </c>
      <c r="G534" s="234"/>
      <c r="H534" s="236" t="s">
        <v>19</v>
      </c>
      <c r="I534" s="238"/>
      <c r="J534" s="234"/>
      <c r="K534" s="234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198</v>
      </c>
      <c r="AU534" s="243" t="s">
        <v>82</v>
      </c>
      <c r="AV534" s="13" t="s">
        <v>80</v>
      </c>
      <c r="AW534" s="13" t="s">
        <v>35</v>
      </c>
      <c r="AX534" s="13" t="s">
        <v>73</v>
      </c>
      <c r="AY534" s="243" t="s">
        <v>188</v>
      </c>
    </row>
    <row r="535" s="14" customFormat="1">
      <c r="A535" s="14"/>
      <c r="B535" s="244"/>
      <c r="C535" s="245"/>
      <c r="D535" s="235" t="s">
        <v>198</v>
      </c>
      <c r="E535" s="246" t="s">
        <v>19</v>
      </c>
      <c r="F535" s="247" t="s">
        <v>2449</v>
      </c>
      <c r="G535" s="245"/>
      <c r="H535" s="248">
        <v>8.9900000000000002</v>
      </c>
      <c r="I535" s="249"/>
      <c r="J535" s="245"/>
      <c r="K535" s="245"/>
      <c r="L535" s="250"/>
      <c r="M535" s="251"/>
      <c r="N535" s="252"/>
      <c r="O535" s="252"/>
      <c r="P535" s="252"/>
      <c r="Q535" s="252"/>
      <c r="R535" s="252"/>
      <c r="S535" s="252"/>
      <c r="T535" s="253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4" t="s">
        <v>198</v>
      </c>
      <c r="AU535" s="254" t="s">
        <v>82</v>
      </c>
      <c r="AV535" s="14" t="s">
        <v>82</v>
      </c>
      <c r="AW535" s="14" t="s">
        <v>35</v>
      </c>
      <c r="AX535" s="14" t="s">
        <v>73</v>
      </c>
      <c r="AY535" s="254" t="s">
        <v>188</v>
      </c>
    </row>
    <row r="536" s="13" customFormat="1">
      <c r="A536" s="13"/>
      <c r="B536" s="233"/>
      <c r="C536" s="234"/>
      <c r="D536" s="235" t="s">
        <v>198</v>
      </c>
      <c r="E536" s="236" t="s">
        <v>19</v>
      </c>
      <c r="F536" s="237" t="s">
        <v>2450</v>
      </c>
      <c r="G536" s="234"/>
      <c r="H536" s="236" t="s">
        <v>19</v>
      </c>
      <c r="I536" s="238"/>
      <c r="J536" s="234"/>
      <c r="K536" s="234"/>
      <c r="L536" s="239"/>
      <c r="M536" s="240"/>
      <c r="N536" s="241"/>
      <c r="O536" s="241"/>
      <c r="P536" s="241"/>
      <c r="Q536" s="241"/>
      <c r="R536" s="241"/>
      <c r="S536" s="241"/>
      <c r="T536" s="242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3" t="s">
        <v>198</v>
      </c>
      <c r="AU536" s="243" t="s">
        <v>82</v>
      </c>
      <c r="AV536" s="13" t="s">
        <v>80</v>
      </c>
      <c r="AW536" s="13" t="s">
        <v>35</v>
      </c>
      <c r="AX536" s="13" t="s">
        <v>73</v>
      </c>
      <c r="AY536" s="243" t="s">
        <v>188</v>
      </c>
    </row>
    <row r="537" s="14" customFormat="1">
      <c r="A537" s="14"/>
      <c r="B537" s="244"/>
      <c r="C537" s="245"/>
      <c r="D537" s="235" t="s">
        <v>198</v>
      </c>
      <c r="E537" s="246" t="s">
        <v>19</v>
      </c>
      <c r="F537" s="247" t="s">
        <v>2451</v>
      </c>
      <c r="G537" s="245"/>
      <c r="H537" s="248">
        <v>5.6890000000000001</v>
      </c>
      <c r="I537" s="249"/>
      <c r="J537" s="245"/>
      <c r="K537" s="245"/>
      <c r="L537" s="250"/>
      <c r="M537" s="251"/>
      <c r="N537" s="252"/>
      <c r="O537" s="252"/>
      <c r="P537" s="252"/>
      <c r="Q537" s="252"/>
      <c r="R537" s="252"/>
      <c r="S537" s="252"/>
      <c r="T537" s="253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4" t="s">
        <v>198</v>
      </c>
      <c r="AU537" s="254" t="s">
        <v>82</v>
      </c>
      <c r="AV537" s="14" t="s">
        <v>82</v>
      </c>
      <c r="AW537" s="14" t="s">
        <v>35</v>
      </c>
      <c r="AX537" s="14" t="s">
        <v>73</v>
      </c>
      <c r="AY537" s="254" t="s">
        <v>188</v>
      </c>
    </row>
    <row r="538" s="13" customFormat="1">
      <c r="A538" s="13"/>
      <c r="B538" s="233"/>
      <c r="C538" s="234"/>
      <c r="D538" s="235" t="s">
        <v>198</v>
      </c>
      <c r="E538" s="236" t="s">
        <v>19</v>
      </c>
      <c r="F538" s="237" t="s">
        <v>2486</v>
      </c>
      <c r="G538" s="234"/>
      <c r="H538" s="236" t="s">
        <v>19</v>
      </c>
      <c r="I538" s="238"/>
      <c r="J538" s="234"/>
      <c r="K538" s="234"/>
      <c r="L538" s="239"/>
      <c r="M538" s="240"/>
      <c r="N538" s="241"/>
      <c r="O538" s="241"/>
      <c r="P538" s="241"/>
      <c r="Q538" s="241"/>
      <c r="R538" s="241"/>
      <c r="S538" s="241"/>
      <c r="T538" s="24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3" t="s">
        <v>198</v>
      </c>
      <c r="AU538" s="243" t="s">
        <v>82</v>
      </c>
      <c r="AV538" s="13" t="s">
        <v>80</v>
      </c>
      <c r="AW538" s="13" t="s">
        <v>35</v>
      </c>
      <c r="AX538" s="13" t="s">
        <v>73</v>
      </c>
      <c r="AY538" s="243" t="s">
        <v>188</v>
      </c>
    </row>
    <row r="539" s="14" customFormat="1">
      <c r="A539" s="14"/>
      <c r="B539" s="244"/>
      <c r="C539" s="245"/>
      <c r="D539" s="235" t="s">
        <v>198</v>
      </c>
      <c r="E539" s="246" t="s">
        <v>19</v>
      </c>
      <c r="F539" s="247" t="s">
        <v>1552</v>
      </c>
      <c r="G539" s="245"/>
      <c r="H539" s="248">
        <v>55.299999999999997</v>
      </c>
      <c r="I539" s="249"/>
      <c r="J539" s="245"/>
      <c r="K539" s="245"/>
      <c r="L539" s="250"/>
      <c r="M539" s="251"/>
      <c r="N539" s="252"/>
      <c r="O539" s="252"/>
      <c r="P539" s="252"/>
      <c r="Q539" s="252"/>
      <c r="R539" s="252"/>
      <c r="S539" s="252"/>
      <c r="T539" s="253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4" t="s">
        <v>198</v>
      </c>
      <c r="AU539" s="254" t="s">
        <v>82</v>
      </c>
      <c r="AV539" s="14" t="s">
        <v>82</v>
      </c>
      <c r="AW539" s="14" t="s">
        <v>35</v>
      </c>
      <c r="AX539" s="14" t="s">
        <v>73</v>
      </c>
      <c r="AY539" s="254" t="s">
        <v>188</v>
      </c>
    </row>
    <row r="540" s="14" customFormat="1">
      <c r="A540" s="14"/>
      <c r="B540" s="244"/>
      <c r="C540" s="245"/>
      <c r="D540" s="235" t="s">
        <v>198</v>
      </c>
      <c r="E540" s="246" t="s">
        <v>19</v>
      </c>
      <c r="F540" s="247" t="s">
        <v>747</v>
      </c>
      <c r="G540" s="245"/>
      <c r="H540" s="248">
        <v>1.1479999999999999</v>
      </c>
      <c r="I540" s="249"/>
      <c r="J540" s="245"/>
      <c r="K540" s="245"/>
      <c r="L540" s="250"/>
      <c r="M540" s="251"/>
      <c r="N540" s="252"/>
      <c r="O540" s="252"/>
      <c r="P540" s="252"/>
      <c r="Q540" s="252"/>
      <c r="R540" s="252"/>
      <c r="S540" s="252"/>
      <c r="T540" s="253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4" t="s">
        <v>198</v>
      </c>
      <c r="AU540" s="254" t="s">
        <v>82</v>
      </c>
      <c r="AV540" s="14" t="s">
        <v>82</v>
      </c>
      <c r="AW540" s="14" t="s">
        <v>35</v>
      </c>
      <c r="AX540" s="14" t="s">
        <v>73</v>
      </c>
      <c r="AY540" s="254" t="s">
        <v>188</v>
      </c>
    </row>
    <row r="541" s="14" customFormat="1">
      <c r="A541" s="14"/>
      <c r="B541" s="244"/>
      <c r="C541" s="245"/>
      <c r="D541" s="235" t="s">
        <v>198</v>
      </c>
      <c r="E541" s="246" t="s">
        <v>19</v>
      </c>
      <c r="F541" s="247" t="s">
        <v>1553</v>
      </c>
      <c r="G541" s="245"/>
      <c r="H541" s="248">
        <v>1.05</v>
      </c>
      <c r="I541" s="249"/>
      <c r="J541" s="245"/>
      <c r="K541" s="245"/>
      <c r="L541" s="250"/>
      <c r="M541" s="251"/>
      <c r="N541" s="252"/>
      <c r="O541" s="252"/>
      <c r="P541" s="252"/>
      <c r="Q541" s="252"/>
      <c r="R541" s="252"/>
      <c r="S541" s="252"/>
      <c r="T541" s="253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4" t="s">
        <v>198</v>
      </c>
      <c r="AU541" s="254" t="s">
        <v>82</v>
      </c>
      <c r="AV541" s="14" t="s">
        <v>82</v>
      </c>
      <c r="AW541" s="14" t="s">
        <v>35</v>
      </c>
      <c r="AX541" s="14" t="s">
        <v>73</v>
      </c>
      <c r="AY541" s="254" t="s">
        <v>188</v>
      </c>
    </row>
    <row r="542" s="14" customFormat="1">
      <c r="A542" s="14"/>
      <c r="B542" s="244"/>
      <c r="C542" s="245"/>
      <c r="D542" s="235" t="s">
        <v>198</v>
      </c>
      <c r="E542" s="246" t="s">
        <v>19</v>
      </c>
      <c r="F542" s="247" t="s">
        <v>1554</v>
      </c>
      <c r="G542" s="245"/>
      <c r="H542" s="248">
        <v>-5.79</v>
      </c>
      <c r="I542" s="249"/>
      <c r="J542" s="245"/>
      <c r="K542" s="245"/>
      <c r="L542" s="250"/>
      <c r="M542" s="251"/>
      <c r="N542" s="252"/>
      <c r="O542" s="252"/>
      <c r="P542" s="252"/>
      <c r="Q542" s="252"/>
      <c r="R542" s="252"/>
      <c r="S542" s="252"/>
      <c r="T542" s="253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4" t="s">
        <v>198</v>
      </c>
      <c r="AU542" s="254" t="s">
        <v>82</v>
      </c>
      <c r="AV542" s="14" t="s">
        <v>82</v>
      </c>
      <c r="AW542" s="14" t="s">
        <v>35</v>
      </c>
      <c r="AX542" s="14" t="s">
        <v>73</v>
      </c>
      <c r="AY542" s="254" t="s">
        <v>188</v>
      </c>
    </row>
    <row r="543" s="14" customFormat="1">
      <c r="A543" s="14"/>
      <c r="B543" s="244"/>
      <c r="C543" s="245"/>
      <c r="D543" s="235" t="s">
        <v>198</v>
      </c>
      <c r="E543" s="246" t="s">
        <v>19</v>
      </c>
      <c r="F543" s="247" t="s">
        <v>2295</v>
      </c>
      <c r="G543" s="245"/>
      <c r="H543" s="248">
        <v>2.6400000000000001</v>
      </c>
      <c r="I543" s="249"/>
      <c r="J543" s="245"/>
      <c r="K543" s="245"/>
      <c r="L543" s="250"/>
      <c r="M543" s="251"/>
      <c r="N543" s="252"/>
      <c r="O543" s="252"/>
      <c r="P543" s="252"/>
      <c r="Q543" s="252"/>
      <c r="R543" s="252"/>
      <c r="S543" s="252"/>
      <c r="T543" s="253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4" t="s">
        <v>198</v>
      </c>
      <c r="AU543" s="254" t="s">
        <v>82</v>
      </c>
      <c r="AV543" s="14" t="s">
        <v>82</v>
      </c>
      <c r="AW543" s="14" t="s">
        <v>35</v>
      </c>
      <c r="AX543" s="14" t="s">
        <v>73</v>
      </c>
      <c r="AY543" s="254" t="s">
        <v>188</v>
      </c>
    </row>
    <row r="544" s="14" customFormat="1">
      <c r="A544" s="14"/>
      <c r="B544" s="244"/>
      <c r="C544" s="245"/>
      <c r="D544" s="235" t="s">
        <v>198</v>
      </c>
      <c r="E544" s="246" t="s">
        <v>19</v>
      </c>
      <c r="F544" s="247" t="s">
        <v>2412</v>
      </c>
      <c r="G544" s="245"/>
      <c r="H544" s="248">
        <v>4.3200000000000003</v>
      </c>
      <c r="I544" s="249"/>
      <c r="J544" s="245"/>
      <c r="K544" s="245"/>
      <c r="L544" s="250"/>
      <c r="M544" s="251"/>
      <c r="N544" s="252"/>
      <c r="O544" s="252"/>
      <c r="P544" s="252"/>
      <c r="Q544" s="252"/>
      <c r="R544" s="252"/>
      <c r="S544" s="252"/>
      <c r="T544" s="253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4" t="s">
        <v>198</v>
      </c>
      <c r="AU544" s="254" t="s">
        <v>82</v>
      </c>
      <c r="AV544" s="14" t="s">
        <v>82</v>
      </c>
      <c r="AW544" s="14" t="s">
        <v>35</v>
      </c>
      <c r="AX544" s="14" t="s">
        <v>73</v>
      </c>
      <c r="AY544" s="254" t="s">
        <v>188</v>
      </c>
    </row>
    <row r="545" s="14" customFormat="1">
      <c r="A545" s="14"/>
      <c r="B545" s="244"/>
      <c r="C545" s="245"/>
      <c r="D545" s="235" t="s">
        <v>198</v>
      </c>
      <c r="E545" s="246" t="s">
        <v>19</v>
      </c>
      <c r="F545" s="247" t="s">
        <v>1613</v>
      </c>
      <c r="G545" s="245"/>
      <c r="H545" s="248">
        <v>4.2480000000000002</v>
      </c>
      <c r="I545" s="249"/>
      <c r="J545" s="245"/>
      <c r="K545" s="245"/>
      <c r="L545" s="250"/>
      <c r="M545" s="251"/>
      <c r="N545" s="252"/>
      <c r="O545" s="252"/>
      <c r="P545" s="252"/>
      <c r="Q545" s="252"/>
      <c r="R545" s="252"/>
      <c r="S545" s="252"/>
      <c r="T545" s="253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4" t="s">
        <v>198</v>
      </c>
      <c r="AU545" s="254" t="s">
        <v>82</v>
      </c>
      <c r="AV545" s="14" t="s">
        <v>82</v>
      </c>
      <c r="AW545" s="14" t="s">
        <v>35</v>
      </c>
      <c r="AX545" s="14" t="s">
        <v>73</v>
      </c>
      <c r="AY545" s="254" t="s">
        <v>188</v>
      </c>
    </row>
    <row r="546" s="14" customFormat="1">
      <c r="A546" s="14"/>
      <c r="B546" s="244"/>
      <c r="C546" s="245"/>
      <c r="D546" s="235" t="s">
        <v>198</v>
      </c>
      <c r="E546" s="246" t="s">
        <v>19</v>
      </c>
      <c r="F546" s="247" t="s">
        <v>1613</v>
      </c>
      <c r="G546" s="245"/>
      <c r="H546" s="248">
        <v>4.2480000000000002</v>
      </c>
      <c r="I546" s="249"/>
      <c r="J546" s="245"/>
      <c r="K546" s="245"/>
      <c r="L546" s="250"/>
      <c r="M546" s="251"/>
      <c r="N546" s="252"/>
      <c r="O546" s="252"/>
      <c r="P546" s="252"/>
      <c r="Q546" s="252"/>
      <c r="R546" s="252"/>
      <c r="S546" s="252"/>
      <c r="T546" s="253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4" t="s">
        <v>198</v>
      </c>
      <c r="AU546" s="254" t="s">
        <v>82</v>
      </c>
      <c r="AV546" s="14" t="s">
        <v>82</v>
      </c>
      <c r="AW546" s="14" t="s">
        <v>35</v>
      </c>
      <c r="AX546" s="14" t="s">
        <v>73</v>
      </c>
      <c r="AY546" s="254" t="s">
        <v>188</v>
      </c>
    </row>
    <row r="547" s="13" customFormat="1">
      <c r="A547" s="13"/>
      <c r="B547" s="233"/>
      <c r="C547" s="234"/>
      <c r="D547" s="235" t="s">
        <v>198</v>
      </c>
      <c r="E547" s="236" t="s">
        <v>19</v>
      </c>
      <c r="F547" s="237" t="s">
        <v>2433</v>
      </c>
      <c r="G547" s="234"/>
      <c r="H547" s="236" t="s">
        <v>19</v>
      </c>
      <c r="I547" s="238"/>
      <c r="J547" s="234"/>
      <c r="K547" s="234"/>
      <c r="L547" s="239"/>
      <c r="M547" s="240"/>
      <c r="N547" s="241"/>
      <c r="O547" s="241"/>
      <c r="P547" s="241"/>
      <c r="Q547" s="241"/>
      <c r="R547" s="241"/>
      <c r="S547" s="241"/>
      <c r="T547" s="24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3" t="s">
        <v>198</v>
      </c>
      <c r="AU547" s="243" t="s">
        <v>82</v>
      </c>
      <c r="AV547" s="13" t="s">
        <v>80</v>
      </c>
      <c r="AW547" s="13" t="s">
        <v>35</v>
      </c>
      <c r="AX547" s="13" t="s">
        <v>73</v>
      </c>
      <c r="AY547" s="243" t="s">
        <v>188</v>
      </c>
    </row>
    <row r="548" s="14" customFormat="1">
      <c r="A548" s="14"/>
      <c r="B548" s="244"/>
      <c r="C548" s="245"/>
      <c r="D548" s="235" t="s">
        <v>198</v>
      </c>
      <c r="E548" s="246" t="s">
        <v>19</v>
      </c>
      <c r="F548" s="247" t="s">
        <v>2452</v>
      </c>
      <c r="G548" s="245"/>
      <c r="H548" s="248">
        <v>6.1379999999999999</v>
      </c>
      <c r="I548" s="249"/>
      <c r="J548" s="245"/>
      <c r="K548" s="245"/>
      <c r="L548" s="250"/>
      <c r="M548" s="251"/>
      <c r="N548" s="252"/>
      <c r="O548" s="252"/>
      <c r="P548" s="252"/>
      <c r="Q548" s="252"/>
      <c r="R548" s="252"/>
      <c r="S548" s="252"/>
      <c r="T548" s="253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4" t="s">
        <v>198</v>
      </c>
      <c r="AU548" s="254" t="s">
        <v>82</v>
      </c>
      <c r="AV548" s="14" t="s">
        <v>82</v>
      </c>
      <c r="AW548" s="14" t="s">
        <v>35</v>
      </c>
      <c r="AX548" s="14" t="s">
        <v>73</v>
      </c>
      <c r="AY548" s="254" t="s">
        <v>188</v>
      </c>
    </row>
    <row r="549" s="13" customFormat="1">
      <c r="A549" s="13"/>
      <c r="B549" s="233"/>
      <c r="C549" s="234"/>
      <c r="D549" s="235" t="s">
        <v>198</v>
      </c>
      <c r="E549" s="236" t="s">
        <v>19</v>
      </c>
      <c r="F549" s="237" t="s">
        <v>2435</v>
      </c>
      <c r="G549" s="234"/>
      <c r="H549" s="236" t="s">
        <v>19</v>
      </c>
      <c r="I549" s="238"/>
      <c r="J549" s="234"/>
      <c r="K549" s="234"/>
      <c r="L549" s="239"/>
      <c r="M549" s="240"/>
      <c r="N549" s="241"/>
      <c r="O549" s="241"/>
      <c r="P549" s="241"/>
      <c r="Q549" s="241"/>
      <c r="R549" s="241"/>
      <c r="S549" s="241"/>
      <c r="T549" s="24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3" t="s">
        <v>198</v>
      </c>
      <c r="AU549" s="243" t="s">
        <v>82</v>
      </c>
      <c r="AV549" s="13" t="s">
        <v>80</v>
      </c>
      <c r="AW549" s="13" t="s">
        <v>35</v>
      </c>
      <c r="AX549" s="13" t="s">
        <v>73</v>
      </c>
      <c r="AY549" s="243" t="s">
        <v>188</v>
      </c>
    </row>
    <row r="550" s="14" customFormat="1">
      <c r="A550" s="14"/>
      <c r="B550" s="244"/>
      <c r="C550" s="245"/>
      <c r="D550" s="235" t="s">
        <v>198</v>
      </c>
      <c r="E550" s="246" t="s">
        <v>19</v>
      </c>
      <c r="F550" s="247" t="s">
        <v>2449</v>
      </c>
      <c r="G550" s="245"/>
      <c r="H550" s="248">
        <v>8.9900000000000002</v>
      </c>
      <c r="I550" s="249"/>
      <c r="J550" s="245"/>
      <c r="K550" s="245"/>
      <c r="L550" s="250"/>
      <c r="M550" s="251"/>
      <c r="N550" s="252"/>
      <c r="O550" s="252"/>
      <c r="P550" s="252"/>
      <c r="Q550" s="252"/>
      <c r="R550" s="252"/>
      <c r="S550" s="252"/>
      <c r="T550" s="253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4" t="s">
        <v>198</v>
      </c>
      <c r="AU550" s="254" t="s">
        <v>82</v>
      </c>
      <c r="AV550" s="14" t="s">
        <v>82</v>
      </c>
      <c r="AW550" s="14" t="s">
        <v>35</v>
      </c>
      <c r="AX550" s="14" t="s">
        <v>73</v>
      </c>
      <c r="AY550" s="254" t="s">
        <v>188</v>
      </c>
    </row>
    <row r="551" s="13" customFormat="1">
      <c r="A551" s="13"/>
      <c r="B551" s="233"/>
      <c r="C551" s="234"/>
      <c r="D551" s="235" t="s">
        <v>198</v>
      </c>
      <c r="E551" s="236" t="s">
        <v>19</v>
      </c>
      <c r="F551" s="237" t="s">
        <v>2453</v>
      </c>
      <c r="G551" s="234"/>
      <c r="H551" s="236" t="s">
        <v>19</v>
      </c>
      <c r="I551" s="238"/>
      <c r="J551" s="234"/>
      <c r="K551" s="234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198</v>
      </c>
      <c r="AU551" s="243" t="s">
        <v>82</v>
      </c>
      <c r="AV551" s="13" t="s">
        <v>80</v>
      </c>
      <c r="AW551" s="13" t="s">
        <v>35</v>
      </c>
      <c r="AX551" s="13" t="s">
        <v>73</v>
      </c>
      <c r="AY551" s="243" t="s">
        <v>188</v>
      </c>
    </row>
    <row r="552" s="14" customFormat="1">
      <c r="A552" s="14"/>
      <c r="B552" s="244"/>
      <c r="C552" s="245"/>
      <c r="D552" s="235" t="s">
        <v>198</v>
      </c>
      <c r="E552" s="246" t="s">
        <v>19</v>
      </c>
      <c r="F552" s="247" t="s">
        <v>2454</v>
      </c>
      <c r="G552" s="245"/>
      <c r="H552" s="248">
        <v>18.91</v>
      </c>
      <c r="I552" s="249"/>
      <c r="J552" s="245"/>
      <c r="K552" s="245"/>
      <c r="L552" s="250"/>
      <c r="M552" s="251"/>
      <c r="N552" s="252"/>
      <c r="O552" s="252"/>
      <c r="P552" s="252"/>
      <c r="Q552" s="252"/>
      <c r="R552" s="252"/>
      <c r="S552" s="252"/>
      <c r="T552" s="253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4" t="s">
        <v>198</v>
      </c>
      <c r="AU552" s="254" t="s">
        <v>82</v>
      </c>
      <c r="AV552" s="14" t="s">
        <v>82</v>
      </c>
      <c r="AW552" s="14" t="s">
        <v>35</v>
      </c>
      <c r="AX552" s="14" t="s">
        <v>73</v>
      </c>
      <c r="AY552" s="254" t="s">
        <v>188</v>
      </c>
    </row>
    <row r="553" s="14" customFormat="1">
      <c r="A553" s="14"/>
      <c r="B553" s="244"/>
      <c r="C553" s="245"/>
      <c r="D553" s="235" t="s">
        <v>198</v>
      </c>
      <c r="E553" s="246" t="s">
        <v>19</v>
      </c>
      <c r="F553" s="247" t="s">
        <v>1659</v>
      </c>
      <c r="G553" s="245"/>
      <c r="H553" s="248">
        <v>2.3999999999999999</v>
      </c>
      <c r="I553" s="249"/>
      <c r="J553" s="245"/>
      <c r="K553" s="245"/>
      <c r="L553" s="250"/>
      <c r="M553" s="251"/>
      <c r="N553" s="252"/>
      <c r="O553" s="252"/>
      <c r="P553" s="252"/>
      <c r="Q553" s="252"/>
      <c r="R553" s="252"/>
      <c r="S553" s="252"/>
      <c r="T553" s="253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4" t="s">
        <v>198</v>
      </c>
      <c r="AU553" s="254" t="s">
        <v>82</v>
      </c>
      <c r="AV553" s="14" t="s">
        <v>82</v>
      </c>
      <c r="AW553" s="14" t="s">
        <v>35</v>
      </c>
      <c r="AX553" s="14" t="s">
        <v>73</v>
      </c>
      <c r="AY553" s="254" t="s">
        <v>188</v>
      </c>
    </row>
    <row r="554" s="14" customFormat="1">
      <c r="A554" s="14"/>
      <c r="B554" s="244"/>
      <c r="C554" s="245"/>
      <c r="D554" s="235" t="s">
        <v>198</v>
      </c>
      <c r="E554" s="246" t="s">
        <v>19</v>
      </c>
      <c r="F554" s="247" t="s">
        <v>1660</v>
      </c>
      <c r="G554" s="245"/>
      <c r="H554" s="248">
        <v>-6</v>
      </c>
      <c r="I554" s="249"/>
      <c r="J554" s="245"/>
      <c r="K554" s="245"/>
      <c r="L554" s="250"/>
      <c r="M554" s="251"/>
      <c r="N554" s="252"/>
      <c r="O554" s="252"/>
      <c r="P554" s="252"/>
      <c r="Q554" s="252"/>
      <c r="R554" s="252"/>
      <c r="S554" s="252"/>
      <c r="T554" s="253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4" t="s">
        <v>198</v>
      </c>
      <c r="AU554" s="254" t="s">
        <v>82</v>
      </c>
      <c r="AV554" s="14" t="s">
        <v>82</v>
      </c>
      <c r="AW554" s="14" t="s">
        <v>35</v>
      </c>
      <c r="AX554" s="14" t="s">
        <v>73</v>
      </c>
      <c r="AY554" s="254" t="s">
        <v>188</v>
      </c>
    </row>
    <row r="555" s="13" customFormat="1">
      <c r="A555" s="13"/>
      <c r="B555" s="233"/>
      <c r="C555" s="234"/>
      <c r="D555" s="235" t="s">
        <v>198</v>
      </c>
      <c r="E555" s="236" t="s">
        <v>19</v>
      </c>
      <c r="F555" s="237" t="s">
        <v>2455</v>
      </c>
      <c r="G555" s="234"/>
      <c r="H555" s="236" t="s">
        <v>19</v>
      </c>
      <c r="I555" s="238"/>
      <c r="J555" s="234"/>
      <c r="K555" s="234"/>
      <c r="L555" s="239"/>
      <c r="M555" s="240"/>
      <c r="N555" s="241"/>
      <c r="O555" s="241"/>
      <c r="P555" s="241"/>
      <c r="Q555" s="241"/>
      <c r="R555" s="241"/>
      <c r="S555" s="241"/>
      <c r="T555" s="242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3" t="s">
        <v>198</v>
      </c>
      <c r="AU555" s="243" t="s">
        <v>82</v>
      </c>
      <c r="AV555" s="13" t="s">
        <v>80</v>
      </c>
      <c r="AW555" s="13" t="s">
        <v>35</v>
      </c>
      <c r="AX555" s="13" t="s">
        <v>73</v>
      </c>
      <c r="AY555" s="243" t="s">
        <v>188</v>
      </c>
    </row>
    <row r="556" s="14" customFormat="1">
      <c r="A556" s="14"/>
      <c r="B556" s="244"/>
      <c r="C556" s="245"/>
      <c r="D556" s="235" t="s">
        <v>198</v>
      </c>
      <c r="E556" s="246" t="s">
        <v>19</v>
      </c>
      <c r="F556" s="247" t="s">
        <v>2456</v>
      </c>
      <c r="G556" s="245"/>
      <c r="H556" s="248">
        <v>25.109999999999999</v>
      </c>
      <c r="I556" s="249"/>
      <c r="J556" s="245"/>
      <c r="K556" s="245"/>
      <c r="L556" s="250"/>
      <c r="M556" s="251"/>
      <c r="N556" s="252"/>
      <c r="O556" s="252"/>
      <c r="P556" s="252"/>
      <c r="Q556" s="252"/>
      <c r="R556" s="252"/>
      <c r="S556" s="252"/>
      <c r="T556" s="253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4" t="s">
        <v>198</v>
      </c>
      <c r="AU556" s="254" t="s">
        <v>82</v>
      </c>
      <c r="AV556" s="14" t="s">
        <v>82</v>
      </c>
      <c r="AW556" s="14" t="s">
        <v>35</v>
      </c>
      <c r="AX556" s="14" t="s">
        <v>73</v>
      </c>
      <c r="AY556" s="254" t="s">
        <v>188</v>
      </c>
    </row>
    <row r="557" s="14" customFormat="1">
      <c r="A557" s="14"/>
      <c r="B557" s="244"/>
      <c r="C557" s="245"/>
      <c r="D557" s="235" t="s">
        <v>198</v>
      </c>
      <c r="E557" s="246" t="s">
        <v>19</v>
      </c>
      <c r="F557" s="247" t="s">
        <v>1663</v>
      </c>
      <c r="G557" s="245"/>
      <c r="H557" s="248">
        <v>3.7799999999999998</v>
      </c>
      <c r="I557" s="249"/>
      <c r="J557" s="245"/>
      <c r="K557" s="245"/>
      <c r="L557" s="250"/>
      <c r="M557" s="251"/>
      <c r="N557" s="252"/>
      <c r="O557" s="252"/>
      <c r="P557" s="252"/>
      <c r="Q557" s="252"/>
      <c r="R557" s="252"/>
      <c r="S557" s="252"/>
      <c r="T557" s="253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4" t="s">
        <v>198</v>
      </c>
      <c r="AU557" s="254" t="s">
        <v>82</v>
      </c>
      <c r="AV557" s="14" t="s">
        <v>82</v>
      </c>
      <c r="AW557" s="14" t="s">
        <v>35</v>
      </c>
      <c r="AX557" s="14" t="s">
        <v>73</v>
      </c>
      <c r="AY557" s="254" t="s">
        <v>188</v>
      </c>
    </row>
    <row r="558" s="14" customFormat="1">
      <c r="A558" s="14"/>
      <c r="B558" s="244"/>
      <c r="C558" s="245"/>
      <c r="D558" s="235" t="s">
        <v>198</v>
      </c>
      <c r="E558" s="246" t="s">
        <v>19</v>
      </c>
      <c r="F558" s="247" t="s">
        <v>1664</v>
      </c>
      <c r="G558" s="245"/>
      <c r="H558" s="248">
        <v>-8.4000000000000004</v>
      </c>
      <c r="I558" s="249"/>
      <c r="J558" s="245"/>
      <c r="K558" s="245"/>
      <c r="L558" s="250"/>
      <c r="M558" s="251"/>
      <c r="N558" s="252"/>
      <c r="O558" s="252"/>
      <c r="P558" s="252"/>
      <c r="Q558" s="252"/>
      <c r="R558" s="252"/>
      <c r="S558" s="252"/>
      <c r="T558" s="253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4" t="s">
        <v>198</v>
      </c>
      <c r="AU558" s="254" t="s">
        <v>82</v>
      </c>
      <c r="AV558" s="14" t="s">
        <v>82</v>
      </c>
      <c r="AW558" s="14" t="s">
        <v>35</v>
      </c>
      <c r="AX558" s="14" t="s">
        <v>73</v>
      </c>
      <c r="AY558" s="254" t="s">
        <v>188</v>
      </c>
    </row>
    <row r="559" s="13" customFormat="1">
      <c r="A559" s="13"/>
      <c r="B559" s="233"/>
      <c r="C559" s="234"/>
      <c r="D559" s="235" t="s">
        <v>198</v>
      </c>
      <c r="E559" s="236" t="s">
        <v>19</v>
      </c>
      <c r="F559" s="237" t="s">
        <v>2457</v>
      </c>
      <c r="G559" s="234"/>
      <c r="H559" s="236" t="s">
        <v>19</v>
      </c>
      <c r="I559" s="238"/>
      <c r="J559" s="234"/>
      <c r="K559" s="234"/>
      <c r="L559" s="239"/>
      <c r="M559" s="240"/>
      <c r="N559" s="241"/>
      <c r="O559" s="241"/>
      <c r="P559" s="241"/>
      <c r="Q559" s="241"/>
      <c r="R559" s="241"/>
      <c r="S559" s="241"/>
      <c r="T559" s="242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3" t="s">
        <v>198</v>
      </c>
      <c r="AU559" s="243" t="s">
        <v>82</v>
      </c>
      <c r="AV559" s="13" t="s">
        <v>80</v>
      </c>
      <c r="AW559" s="13" t="s">
        <v>35</v>
      </c>
      <c r="AX559" s="13" t="s">
        <v>73</v>
      </c>
      <c r="AY559" s="243" t="s">
        <v>188</v>
      </c>
    </row>
    <row r="560" s="14" customFormat="1">
      <c r="A560" s="14"/>
      <c r="B560" s="244"/>
      <c r="C560" s="245"/>
      <c r="D560" s="235" t="s">
        <v>198</v>
      </c>
      <c r="E560" s="246" t="s">
        <v>19</v>
      </c>
      <c r="F560" s="247" t="s">
        <v>2458</v>
      </c>
      <c r="G560" s="245"/>
      <c r="H560" s="248">
        <v>10.602</v>
      </c>
      <c r="I560" s="249"/>
      <c r="J560" s="245"/>
      <c r="K560" s="245"/>
      <c r="L560" s="250"/>
      <c r="M560" s="251"/>
      <c r="N560" s="252"/>
      <c r="O560" s="252"/>
      <c r="P560" s="252"/>
      <c r="Q560" s="252"/>
      <c r="R560" s="252"/>
      <c r="S560" s="252"/>
      <c r="T560" s="253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4" t="s">
        <v>198</v>
      </c>
      <c r="AU560" s="254" t="s">
        <v>82</v>
      </c>
      <c r="AV560" s="14" t="s">
        <v>82</v>
      </c>
      <c r="AW560" s="14" t="s">
        <v>35</v>
      </c>
      <c r="AX560" s="14" t="s">
        <v>73</v>
      </c>
      <c r="AY560" s="254" t="s">
        <v>188</v>
      </c>
    </row>
    <row r="561" s="14" customFormat="1">
      <c r="A561" s="14"/>
      <c r="B561" s="244"/>
      <c r="C561" s="245"/>
      <c r="D561" s="235" t="s">
        <v>198</v>
      </c>
      <c r="E561" s="246" t="s">
        <v>19</v>
      </c>
      <c r="F561" s="247" t="s">
        <v>2459</v>
      </c>
      <c r="G561" s="245"/>
      <c r="H561" s="248">
        <v>1.5600000000000001</v>
      </c>
      <c r="I561" s="249"/>
      <c r="J561" s="245"/>
      <c r="K561" s="245"/>
      <c r="L561" s="250"/>
      <c r="M561" s="251"/>
      <c r="N561" s="252"/>
      <c r="O561" s="252"/>
      <c r="P561" s="252"/>
      <c r="Q561" s="252"/>
      <c r="R561" s="252"/>
      <c r="S561" s="252"/>
      <c r="T561" s="253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4" t="s">
        <v>198</v>
      </c>
      <c r="AU561" s="254" t="s">
        <v>82</v>
      </c>
      <c r="AV561" s="14" t="s">
        <v>82</v>
      </c>
      <c r="AW561" s="14" t="s">
        <v>35</v>
      </c>
      <c r="AX561" s="14" t="s">
        <v>73</v>
      </c>
      <c r="AY561" s="254" t="s">
        <v>188</v>
      </c>
    </row>
    <row r="562" s="14" customFormat="1">
      <c r="A562" s="14"/>
      <c r="B562" s="244"/>
      <c r="C562" s="245"/>
      <c r="D562" s="235" t="s">
        <v>198</v>
      </c>
      <c r="E562" s="246" t="s">
        <v>19</v>
      </c>
      <c r="F562" s="247" t="s">
        <v>2460</v>
      </c>
      <c r="G562" s="245"/>
      <c r="H562" s="248">
        <v>-1.6000000000000001</v>
      </c>
      <c r="I562" s="249"/>
      <c r="J562" s="245"/>
      <c r="K562" s="245"/>
      <c r="L562" s="250"/>
      <c r="M562" s="251"/>
      <c r="N562" s="252"/>
      <c r="O562" s="252"/>
      <c r="P562" s="252"/>
      <c r="Q562" s="252"/>
      <c r="R562" s="252"/>
      <c r="S562" s="252"/>
      <c r="T562" s="253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4" t="s">
        <v>198</v>
      </c>
      <c r="AU562" s="254" t="s">
        <v>82</v>
      </c>
      <c r="AV562" s="14" t="s">
        <v>82</v>
      </c>
      <c r="AW562" s="14" t="s">
        <v>35</v>
      </c>
      <c r="AX562" s="14" t="s">
        <v>73</v>
      </c>
      <c r="AY562" s="254" t="s">
        <v>188</v>
      </c>
    </row>
    <row r="563" s="13" customFormat="1">
      <c r="A563" s="13"/>
      <c r="B563" s="233"/>
      <c r="C563" s="234"/>
      <c r="D563" s="235" t="s">
        <v>198</v>
      </c>
      <c r="E563" s="236" t="s">
        <v>19</v>
      </c>
      <c r="F563" s="237" t="s">
        <v>2461</v>
      </c>
      <c r="G563" s="234"/>
      <c r="H563" s="236" t="s">
        <v>19</v>
      </c>
      <c r="I563" s="238"/>
      <c r="J563" s="234"/>
      <c r="K563" s="234"/>
      <c r="L563" s="239"/>
      <c r="M563" s="240"/>
      <c r="N563" s="241"/>
      <c r="O563" s="241"/>
      <c r="P563" s="241"/>
      <c r="Q563" s="241"/>
      <c r="R563" s="241"/>
      <c r="S563" s="241"/>
      <c r="T563" s="24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198</v>
      </c>
      <c r="AU563" s="243" t="s">
        <v>82</v>
      </c>
      <c r="AV563" s="13" t="s">
        <v>80</v>
      </c>
      <c r="AW563" s="13" t="s">
        <v>35</v>
      </c>
      <c r="AX563" s="13" t="s">
        <v>73</v>
      </c>
      <c r="AY563" s="243" t="s">
        <v>188</v>
      </c>
    </row>
    <row r="564" s="14" customFormat="1">
      <c r="A564" s="14"/>
      <c r="B564" s="244"/>
      <c r="C564" s="245"/>
      <c r="D564" s="235" t="s">
        <v>198</v>
      </c>
      <c r="E564" s="246" t="s">
        <v>19</v>
      </c>
      <c r="F564" s="247" t="s">
        <v>2462</v>
      </c>
      <c r="G564" s="245"/>
      <c r="H564" s="248">
        <v>25.978000000000002</v>
      </c>
      <c r="I564" s="249"/>
      <c r="J564" s="245"/>
      <c r="K564" s="245"/>
      <c r="L564" s="250"/>
      <c r="M564" s="251"/>
      <c r="N564" s="252"/>
      <c r="O564" s="252"/>
      <c r="P564" s="252"/>
      <c r="Q564" s="252"/>
      <c r="R564" s="252"/>
      <c r="S564" s="252"/>
      <c r="T564" s="253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4" t="s">
        <v>198</v>
      </c>
      <c r="AU564" s="254" t="s">
        <v>82</v>
      </c>
      <c r="AV564" s="14" t="s">
        <v>82</v>
      </c>
      <c r="AW564" s="14" t="s">
        <v>35</v>
      </c>
      <c r="AX564" s="14" t="s">
        <v>73</v>
      </c>
      <c r="AY564" s="254" t="s">
        <v>188</v>
      </c>
    </row>
    <row r="565" s="14" customFormat="1">
      <c r="A565" s="14"/>
      <c r="B565" s="244"/>
      <c r="C565" s="245"/>
      <c r="D565" s="235" t="s">
        <v>198</v>
      </c>
      <c r="E565" s="246" t="s">
        <v>19</v>
      </c>
      <c r="F565" s="247" t="s">
        <v>1663</v>
      </c>
      <c r="G565" s="245"/>
      <c r="H565" s="248">
        <v>3.7799999999999998</v>
      </c>
      <c r="I565" s="249"/>
      <c r="J565" s="245"/>
      <c r="K565" s="245"/>
      <c r="L565" s="250"/>
      <c r="M565" s="251"/>
      <c r="N565" s="252"/>
      <c r="O565" s="252"/>
      <c r="P565" s="252"/>
      <c r="Q565" s="252"/>
      <c r="R565" s="252"/>
      <c r="S565" s="252"/>
      <c r="T565" s="253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4" t="s">
        <v>198</v>
      </c>
      <c r="AU565" s="254" t="s">
        <v>82</v>
      </c>
      <c r="AV565" s="14" t="s">
        <v>82</v>
      </c>
      <c r="AW565" s="14" t="s">
        <v>35</v>
      </c>
      <c r="AX565" s="14" t="s">
        <v>73</v>
      </c>
      <c r="AY565" s="254" t="s">
        <v>188</v>
      </c>
    </row>
    <row r="566" s="14" customFormat="1">
      <c r="A566" s="14"/>
      <c r="B566" s="244"/>
      <c r="C566" s="245"/>
      <c r="D566" s="235" t="s">
        <v>198</v>
      </c>
      <c r="E566" s="246" t="s">
        <v>19</v>
      </c>
      <c r="F566" s="247" t="s">
        <v>1664</v>
      </c>
      <c r="G566" s="245"/>
      <c r="H566" s="248">
        <v>-8.4000000000000004</v>
      </c>
      <c r="I566" s="249"/>
      <c r="J566" s="245"/>
      <c r="K566" s="245"/>
      <c r="L566" s="250"/>
      <c r="M566" s="251"/>
      <c r="N566" s="252"/>
      <c r="O566" s="252"/>
      <c r="P566" s="252"/>
      <c r="Q566" s="252"/>
      <c r="R566" s="252"/>
      <c r="S566" s="252"/>
      <c r="T566" s="253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4" t="s">
        <v>198</v>
      </c>
      <c r="AU566" s="254" t="s">
        <v>82</v>
      </c>
      <c r="AV566" s="14" t="s">
        <v>82</v>
      </c>
      <c r="AW566" s="14" t="s">
        <v>35</v>
      </c>
      <c r="AX566" s="14" t="s">
        <v>73</v>
      </c>
      <c r="AY566" s="254" t="s">
        <v>188</v>
      </c>
    </row>
    <row r="567" s="13" customFormat="1">
      <c r="A567" s="13"/>
      <c r="B567" s="233"/>
      <c r="C567" s="234"/>
      <c r="D567" s="235" t="s">
        <v>198</v>
      </c>
      <c r="E567" s="236" t="s">
        <v>19</v>
      </c>
      <c r="F567" s="237" t="s">
        <v>2463</v>
      </c>
      <c r="G567" s="234"/>
      <c r="H567" s="236" t="s">
        <v>19</v>
      </c>
      <c r="I567" s="238"/>
      <c r="J567" s="234"/>
      <c r="K567" s="234"/>
      <c r="L567" s="239"/>
      <c r="M567" s="240"/>
      <c r="N567" s="241"/>
      <c r="O567" s="241"/>
      <c r="P567" s="241"/>
      <c r="Q567" s="241"/>
      <c r="R567" s="241"/>
      <c r="S567" s="241"/>
      <c r="T567" s="24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3" t="s">
        <v>198</v>
      </c>
      <c r="AU567" s="243" t="s">
        <v>82</v>
      </c>
      <c r="AV567" s="13" t="s">
        <v>80</v>
      </c>
      <c r="AW567" s="13" t="s">
        <v>35</v>
      </c>
      <c r="AX567" s="13" t="s">
        <v>73</v>
      </c>
      <c r="AY567" s="243" t="s">
        <v>188</v>
      </c>
    </row>
    <row r="568" s="14" customFormat="1">
      <c r="A568" s="14"/>
      <c r="B568" s="244"/>
      <c r="C568" s="245"/>
      <c r="D568" s="235" t="s">
        <v>198</v>
      </c>
      <c r="E568" s="246" t="s">
        <v>19</v>
      </c>
      <c r="F568" s="247" t="s">
        <v>2464</v>
      </c>
      <c r="G568" s="245"/>
      <c r="H568" s="248">
        <v>10.68</v>
      </c>
      <c r="I568" s="249"/>
      <c r="J568" s="245"/>
      <c r="K568" s="245"/>
      <c r="L568" s="250"/>
      <c r="M568" s="251"/>
      <c r="N568" s="252"/>
      <c r="O568" s="252"/>
      <c r="P568" s="252"/>
      <c r="Q568" s="252"/>
      <c r="R568" s="252"/>
      <c r="S568" s="252"/>
      <c r="T568" s="253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4" t="s">
        <v>198</v>
      </c>
      <c r="AU568" s="254" t="s">
        <v>82</v>
      </c>
      <c r="AV568" s="14" t="s">
        <v>82</v>
      </c>
      <c r="AW568" s="14" t="s">
        <v>35</v>
      </c>
      <c r="AX568" s="14" t="s">
        <v>73</v>
      </c>
      <c r="AY568" s="254" t="s">
        <v>188</v>
      </c>
    </row>
    <row r="569" s="14" customFormat="1">
      <c r="A569" s="14"/>
      <c r="B569" s="244"/>
      <c r="C569" s="245"/>
      <c r="D569" s="235" t="s">
        <v>198</v>
      </c>
      <c r="E569" s="246" t="s">
        <v>19</v>
      </c>
      <c r="F569" s="247" t="s">
        <v>1669</v>
      </c>
      <c r="G569" s="245"/>
      <c r="H569" s="248">
        <v>2.1000000000000001</v>
      </c>
      <c r="I569" s="249"/>
      <c r="J569" s="245"/>
      <c r="K569" s="245"/>
      <c r="L569" s="250"/>
      <c r="M569" s="251"/>
      <c r="N569" s="252"/>
      <c r="O569" s="252"/>
      <c r="P569" s="252"/>
      <c r="Q569" s="252"/>
      <c r="R569" s="252"/>
      <c r="S569" s="252"/>
      <c r="T569" s="253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4" t="s">
        <v>198</v>
      </c>
      <c r="AU569" s="254" t="s">
        <v>82</v>
      </c>
      <c r="AV569" s="14" t="s">
        <v>82</v>
      </c>
      <c r="AW569" s="14" t="s">
        <v>35</v>
      </c>
      <c r="AX569" s="14" t="s">
        <v>73</v>
      </c>
      <c r="AY569" s="254" t="s">
        <v>188</v>
      </c>
    </row>
    <row r="570" s="14" customFormat="1">
      <c r="A570" s="14"/>
      <c r="B570" s="244"/>
      <c r="C570" s="245"/>
      <c r="D570" s="235" t="s">
        <v>198</v>
      </c>
      <c r="E570" s="246" t="s">
        <v>19</v>
      </c>
      <c r="F570" s="247" t="s">
        <v>1670</v>
      </c>
      <c r="G570" s="245"/>
      <c r="H570" s="248">
        <v>-3</v>
      </c>
      <c r="I570" s="249"/>
      <c r="J570" s="245"/>
      <c r="K570" s="245"/>
      <c r="L570" s="250"/>
      <c r="M570" s="251"/>
      <c r="N570" s="252"/>
      <c r="O570" s="252"/>
      <c r="P570" s="252"/>
      <c r="Q570" s="252"/>
      <c r="R570" s="252"/>
      <c r="S570" s="252"/>
      <c r="T570" s="253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4" t="s">
        <v>198</v>
      </c>
      <c r="AU570" s="254" t="s">
        <v>82</v>
      </c>
      <c r="AV570" s="14" t="s">
        <v>82</v>
      </c>
      <c r="AW570" s="14" t="s">
        <v>35</v>
      </c>
      <c r="AX570" s="14" t="s">
        <v>73</v>
      </c>
      <c r="AY570" s="254" t="s">
        <v>188</v>
      </c>
    </row>
    <row r="571" s="13" customFormat="1">
      <c r="A571" s="13"/>
      <c r="B571" s="233"/>
      <c r="C571" s="234"/>
      <c r="D571" s="235" t="s">
        <v>198</v>
      </c>
      <c r="E571" s="236" t="s">
        <v>19</v>
      </c>
      <c r="F571" s="237" t="s">
        <v>2465</v>
      </c>
      <c r="G571" s="234"/>
      <c r="H571" s="236" t="s">
        <v>19</v>
      </c>
      <c r="I571" s="238"/>
      <c r="J571" s="234"/>
      <c r="K571" s="234"/>
      <c r="L571" s="239"/>
      <c r="M571" s="240"/>
      <c r="N571" s="241"/>
      <c r="O571" s="241"/>
      <c r="P571" s="241"/>
      <c r="Q571" s="241"/>
      <c r="R571" s="241"/>
      <c r="S571" s="241"/>
      <c r="T571" s="242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3" t="s">
        <v>198</v>
      </c>
      <c r="AU571" s="243" t="s">
        <v>82</v>
      </c>
      <c r="AV571" s="13" t="s">
        <v>80</v>
      </c>
      <c r="AW571" s="13" t="s">
        <v>35</v>
      </c>
      <c r="AX571" s="13" t="s">
        <v>73</v>
      </c>
      <c r="AY571" s="243" t="s">
        <v>188</v>
      </c>
    </row>
    <row r="572" s="14" customFormat="1">
      <c r="A572" s="14"/>
      <c r="B572" s="244"/>
      <c r="C572" s="245"/>
      <c r="D572" s="235" t="s">
        <v>198</v>
      </c>
      <c r="E572" s="246" t="s">
        <v>19</v>
      </c>
      <c r="F572" s="247" t="s">
        <v>2466</v>
      </c>
      <c r="G572" s="245"/>
      <c r="H572" s="248">
        <v>10.664</v>
      </c>
      <c r="I572" s="249"/>
      <c r="J572" s="245"/>
      <c r="K572" s="245"/>
      <c r="L572" s="250"/>
      <c r="M572" s="251"/>
      <c r="N572" s="252"/>
      <c r="O572" s="252"/>
      <c r="P572" s="252"/>
      <c r="Q572" s="252"/>
      <c r="R572" s="252"/>
      <c r="S572" s="252"/>
      <c r="T572" s="253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4" t="s">
        <v>198</v>
      </c>
      <c r="AU572" s="254" t="s">
        <v>82</v>
      </c>
      <c r="AV572" s="14" t="s">
        <v>82</v>
      </c>
      <c r="AW572" s="14" t="s">
        <v>35</v>
      </c>
      <c r="AX572" s="14" t="s">
        <v>73</v>
      </c>
      <c r="AY572" s="254" t="s">
        <v>188</v>
      </c>
    </row>
    <row r="573" s="14" customFormat="1">
      <c r="A573" s="14"/>
      <c r="B573" s="244"/>
      <c r="C573" s="245"/>
      <c r="D573" s="235" t="s">
        <v>198</v>
      </c>
      <c r="E573" s="246" t="s">
        <v>19</v>
      </c>
      <c r="F573" s="247" t="s">
        <v>1669</v>
      </c>
      <c r="G573" s="245"/>
      <c r="H573" s="248">
        <v>2.1000000000000001</v>
      </c>
      <c r="I573" s="249"/>
      <c r="J573" s="245"/>
      <c r="K573" s="245"/>
      <c r="L573" s="250"/>
      <c r="M573" s="251"/>
      <c r="N573" s="252"/>
      <c r="O573" s="252"/>
      <c r="P573" s="252"/>
      <c r="Q573" s="252"/>
      <c r="R573" s="252"/>
      <c r="S573" s="252"/>
      <c r="T573" s="253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54" t="s">
        <v>198</v>
      </c>
      <c r="AU573" s="254" t="s">
        <v>82</v>
      </c>
      <c r="AV573" s="14" t="s">
        <v>82</v>
      </c>
      <c r="AW573" s="14" t="s">
        <v>35</v>
      </c>
      <c r="AX573" s="14" t="s">
        <v>73</v>
      </c>
      <c r="AY573" s="254" t="s">
        <v>188</v>
      </c>
    </row>
    <row r="574" s="14" customFormat="1">
      <c r="A574" s="14"/>
      <c r="B574" s="244"/>
      <c r="C574" s="245"/>
      <c r="D574" s="235" t="s">
        <v>198</v>
      </c>
      <c r="E574" s="246" t="s">
        <v>19</v>
      </c>
      <c r="F574" s="247" t="s">
        <v>1670</v>
      </c>
      <c r="G574" s="245"/>
      <c r="H574" s="248">
        <v>-3</v>
      </c>
      <c r="I574" s="249"/>
      <c r="J574" s="245"/>
      <c r="K574" s="245"/>
      <c r="L574" s="250"/>
      <c r="M574" s="251"/>
      <c r="N574" s="252"/>
      <c r="O574" s="252"/>
      <c r="P574" s="252"/>
      <c r="Q574" s="252"/>
      <c r="R574" s="252"/>
      <c r="S574" s="252"/>
      <c r="T574" s="253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4" t="s">
        <v>198</v>
      </c>
      <c r="AU574" s="254" t="s">
        <v>82</v>
      </c>
      <c r="AV574" s="14" t="s">
        <v>82</v>
      </c>
      <c r="AW574" s="14" t="s">
        <v>35</v>
      </c>
      <c r="AX574" s="14" t="s">
        <v>73</v>
      </c>
      <c r="AY574" s="254" t="s">
        <v>188</v>
      </c>
    </row>
    <row r="575" s="13" customFormat="1">
      <c r="A575" s="13"/>
      <c r="B575" s="233"/>
      <c r="C575" s="234"/>
      <c r="D575" s="235" t="s">
        <v>198</v>
      </c>
      <c r="E575" s="236" t="s">
        <v>19</v>
      </c>
      <c r="F575" s="237" t="s">
        <v>2467</v>
      </c>
      <c r="G575" s="234"/>
      <c r="H575" s="236" t="s">
        <v>19</v>
      </c>
      <c r="I575" s="238"/>
      <c r="J575" s="234"/>
      <c r="K575" s="234"/>
      <c r="L575" s="239"/>
      <c r="M575" s="240"/>
      <c r="N575" s="241"/>
      <c r="O575" s="241"/>
      <c r="P575" s="241"/>
      <c r="Q575" s="241"/>
      <c r="R575" s="241"/>
      <c r="S575" s="241"/>
      <c r="T575" s="242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3" t="s">
        <v>198</v>
      </c>
      <c r="AU575" s="243" t="s">
        <v>82</v>
      </c>
      <c r="AV575" s="13" t="s">
        <v>80</v>
      </c>
      <c r="AW575" s="13" t="s">
        <v>35</v>
      </c>
      <c r="AX575" s="13" t="s">
        <v>73</v>
      </c>
      <c r="AY575" s="243" t="s">
        <v>188</v>
      </c>
    </row>
    <row r="576" s="14" customFormat="1">
      <c r="A576" s="14"/>
      <c r="B576" s="244"/>
      <c r="C576" s="245"/>
      <c r="D576" s="235" t="s">
        <v>198</v>
      </c>
      <c r="E576" s="246" t="s">
        <v>19</v>
      </c>
      <c r="F576" s="247" t="s">
        <v>2468</v>
      </c>
      <c r="G576" s="245"/>
      <c r="H576" s="248">
        <v>12.028000000000001</v>
      </c>
      <c r="I576" s="249"/>
      <c r="J576" s="245"/>
      <c r="K576" s="245"/>
      <c r="L576" s="250"/>
      <c r="M576" s="251"/>
      <c r="N576" s="252"/>
      <c r="O576" s="252"/>
      <c r="P576" s="252"/>
      <c r="Q576" s="252"/>
      <c r="R576" s="252"/>
      <c r="S576" s="252"/>
      <c r="T576" s="253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4" t="s">
        <v>198</v>
      </c>
      <c r="AU576" s="254" t="s">
        <v>82</v>
      </c>
      <c r="AV576" s="14" t="s">
        <v>82</v>
      </c>
      <c r="AW576" s="14" t="s">
        <v>35</v>
      </c>
      <c r="AX576" s="14" t="s">
        <v>73</v>
      </c>
      <c r="AY576" s="254" t="s">
        <v>188</v>
      </c>
    </row>
    <row r="577" s="14" customFormat="1">
      <c r="A577" s="14"/>
      <c r="B577" s="244"/>
      <c r="C577" s="245"/>
      <c r="D577" s="235" t="s">
        <v>198</v>
      </c>
      <c r="E577" s="246" t="s">
        <v>19</v>
      </c>
      <c r="F577" s="247" t="s">
        <v>1669</v>
      </c>
      <c r="G577" s="245"/>
      <c r="H577" s="248">
        <v>2.1000000000000001</v>
      </c>
      <c r="I577" s="249"/>
      <c r="J577" s="245"/>
      <c r="K577" s="245"/>
      <c r="L577" s="250"/>
      <c r="M577" s="251"/>
      <c r="N577" s="252"/>
      <c r="O577" s="252"/>
      <c r="P577" s="252"/>
      <c r="Q577" s="252"/>
      <c r="R577" s="252"/>
      <c r="S577" s="252"/>
      <c r="T577" s="253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4" t="s">
        <v>198</v>
      </c>
      <c r="AU577" s="254" t="s">
        <v>82</v>
      </c>
      <c r="AV577" s="14" t="s">
        <v>82</v>
      </c>
      <c r="AW577" s="14" t="s">
        <v>35</v>
      </c>
      <c r="AX577" s="14" t="s">
        <v>73</v>
      </c>
      <c r="AY577" s="254" t="s">
        <v>188</v>
      </c>
    </row>
    <row r="578" s="14" customFormat="1">
      <c r="A578" s="14"/>
      <c r="B578" s="244"/>
      <c r="C578" s="245"/>
      <c r="D578" s="235" t="s">
        <v>198</v>
      </c>
      <c r="E578" s="246" t="s">
        <v>19</v>
      </c>
      <c r="F578" s="247" t="s">
        <v>1670</v>
      </c>
      <c r="G578" s="245"/>
      <c r="H578" s="248">
        <v>-3</v>
      </c>
      <c r="I578" s="249"/>
      <c r="J578" s="245"/>
      <c r="K578" s="245"/>
      <c r="L578" s="250"/>
      <c r="M578" s="251"/>
      <c r="N578" s="252"/>
      <c r="O578" s="252"/>
      <c r="P578" s="252"/>
      <c r="Q578" s="252"/>
      <c r="R578" s="252"/>
      <c r="S578" s="252"/>
      <c r="T578" s="253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4" t="s">
        <v>198</v>
      </c>
      <c r="AU578" s="254" t="s">
        <v>82</v>
      </c>
      <c r="AV578" s="14" t="s">
        <v>82</v>
      </c>
      <c r="AW578" s="14" t="s">
        <v>35</v>
      </c>
      <c r="AX578" s="14" t="s">
        <v>73</v>
      </c>
      <c r="AY578" s="254" t="s">
        <v>188</v>
      </c>
    </row>
    <row r="579" s="13" customFormat="1">
      <c r="A579" s="13"/>
      <c r="B579" s="233"/>
      <c r="C579" s="234"/>
      <c r="D579" s="235" t="s">
        <v>198</v>
      </c>
      <c r="E579" s="236" t="s">
        <v>19</v>
      </c>
      <c r="F579" s="237" t="s">
        <v>2469</v>
      </c>
      <c r="G579" s="234"/>
      <c r="H579" s="236" t="s">
        <v>19</v>
      </c>
      <c r="I579" s="238"/>
      <c r="J579" s="234"/>
      <c r="K579" s="234"/>
      <c r="L579" s="239"/>
      <c r="M579" s="240"/>
      <c r="N579" s="241"/>
      <c r="O579" s="241"/>
      <c r="P579" s="241"/>
      <c r="Q579" s="241"/>
      <c r="R579" s="241"/>
      <c r="S579" s="241"/>
      <c r="T579" s="242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3" t="s">
        <v>198</v>
      </c>
      <c r="AU579" s="243" t="s">
        <v>82</v>
      </c>
      <c r="AV579" s="13" t="s">
        <v>80</v>
      </c>
      <c r="AW579" s="13" t="s">
        <v>35</v>
      </c>
      <c r="AX579" s="13" t="s">
        <v>73</v>
      </c>
      <c r="AY579" s="243" t="s">
        <v>188</v>
      </c>
    </row>
    <row r="580" s="14" customFormat="1">
      <c r="A580" s="14"/>
      <c r="B580" s="244"/>
      <c r="C580" s="245"/>
      <c r="D580" s="235" t="s">
        <v>198</v>
      </c>
      <c r="E580" s="246" t="s">
        <v>19</v>
      </c>
      <c r="F580" s="247" t="s">
        <v>2470</v>
      </c>
      <c r="G580" s="245"/>
      <c r="H580" s="248">
        <v>11.222</v>
      </c>
      <c r="I580" s="249"/>
      <c r="J580" s="245"/>
      <c r="K580" s="245"/>
      <c r="L580" s="250"/>
      <c r="M580" s="251"/>
      <c r="N580" s="252"/>
      <c r="O580" s="252"/>
      <c r="P580" s="252"/>
      <c r="Q580" s="252"/>
      <c r="R580" s="252"/>
      <c r="S580" s="252"/>
      <c r="T580" s="253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54" t="s">
        <v>198</v>
      </c>
      <c r="AU580" s="254" t="s">
        <v>82</v>
      </c>
      <c r="AV580" s="14" t="s">
        <v>82</v>
      </c>
      <c r="AW580" s="14" t="s">
        <v>35</v>
      </c>
      <c r="AX580" s="14" t="s">
        <v>73</v>
      </c>
      <c r="AY580" s="254" t="s">
        <v>188</v>
      </c>
    </row>
    <row r="581" s="14" customFormat="1">
      <c r="A581" s="14"/>
      <c r="B581" s="244"/>
      <c r="C581" s="245"/>
      <c r="D581" s="235" t="s">
        <v>198</v>
      </c>
      <c r="E581" s="246" t="s">
        <v>19</v>
      </c>
      <c r="F581" s="247" t="s">
        <v>1669</v>
      </c>
      <c r="G581" s="245"/>
      <c r="H581" s="248">
        <v>2.1000000000000001</v>
      </c>
      <c r="I581" s="249"/>
      <c r="J581" s="245"/>
      <c r="K581" s="245"/>
      <c r="L581" s="250"/>
      <c r="M581" s="251"/>
      <c r="N581" s="252"/>
      <c r="O581" s="252"/>
      <c r="P581" s="252"/>
      <c r="Q581" s="252"/>
      <c r="R581" s="252"/>
      <c r="S581" s="252"/>
      <c r="T581" s="253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4" t="s">
        <v>198</v>
      </c>
      <c r="AU581" s="254" t="s">
        <v>82</v>
      </c>
      <c r="AV581" s="14" t="s">
        <v>82</v>
      </c>
      <c r="AW581" s="14" t="s">
        <v>35</v>
      </c>
      <c r="AX581" s="14" t="s">
        <v>73</v>
      </c>
      <c r="AY581" s="254" t="s">
        <v>188</v>
      </c>
    </row>
    <row r="582" s="14" customFormat="1">
      <c r="A582" s="14"/>
      <c r="B582" s="244"/>
      <c r="C582" s="245"/>
      <c r="D582" s="235" t="s">
        <v>198</v>
      </c>
      <c r="E582" s="246" t="s">
        <v>19</v>
      </c>
      <c r="F582" s="247" t="s">
        <v>1670</v>
      </c>
      <c r="G582" s="245"/>
      <c r="H582" s="248">
        <v>-3</v>
      </c>
      <c r="I582" s="249"/>
      <c r="J582" s="245"/>
      <c r="K582" s="245"/>
      <c r="L582" s="250"/>
      <c r="M582" s="251"/>
      <c r="N582" s="252"/>
      <c r="O582" s="252"/>
      <c r="P582" s="252"/>
      <c r="Q582" s="252"/>
      <c r="R582" s="252"/>
      <c r="S582" s="252"/>
      <c r="T582" s="253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4" t="s">
        <v>198</v>
      </c>
      <c r="AU582" s="254" t="s">
        <v>82</v>
      </c>
      <c r="AV582" s="14" t="s">
        <v>82</v>
      </c>
      <c r="AW582" s="14" t="s">
        <v>35</v>
      </c>
      <c r="AX582" s="14" t="s">
        <v>73</v>
      </c>
      <c r="AY582" s="254" t="s">
        <v>188</v>
      </c>
    </row>
    <row r="583" s="13" customFormat="1">
      <c r="A583" s="13"/>
      <c r="B583" s="233"/>
      <c r="C583" s="234"/>
      <c r="D583" s="235" t="s">
        <v>198</v>
      </c>
      <c r="E583" s="236" t="s">
        <v>19</v>
      </c>
      <c r="F583" s="237" t="s">
        <v>2471</v>
      </c>
      <c r="G583" s="234"/>
      <c r="H583" s="236" t="s">
        <v>19</v>
      </c>
      <c r="I583" s="238"/>
      <c r="J583" s="234"/>
      <c r="K583" s="234"/>
      <c r="L583" s="239"/>
      <c r="M583" s="240"/>
      <c r="N583" s="241"/>
      <c r="O583" s="241"/>
      <c r="P583" s="241"/>
      <c r="Q583" s="241"/>
      <c r="R583" s="241"/>
      <c r="S583" s="241"/>
      <c r="T583" s="24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3" t="s">
        <v>198</v>
      </c>
      <c r="AU583" s="243" t="s">
        <v>82</v>
      </c>
      <c r="AV583" s="13" t="s">
        <v>80</v>
      </c>
      <c r="AW583" s="13" t="s">
        <v>35</v>
      </c>
      <c r="AX583" s="13" t="s">
        <v>73</v>
      </c>
      <c r="AY583" s="243" t="s">
        <v>188</v>
      </c>
    </row>
    <row r="584" s="14" customFormat="1">
      <c r="A584" s="14"/>
      <c r="B584" s="244"/>
      <c r="C584" s="245"/>
      <c r="D584" s="235" t="s">
        <v>198</v>
      </c>
      <c r="E584" s="246" t="s">
        <v>19</v>
      </c>
      <c r="F584" s="247" t="s">
        <v>2472</v>
      </c>
      <c r="G584" s="245"/>
      <c r="H584" s="248">
        <v>11.904</v>
      </c>
      <c r="I584" s="249"/>
      <c r="J584" s="245"/>
      <c r="K584" s="245"/>
      <c r="L584" s="250"/>
      <c r="M584" s="251"/>
      <c r="N584" s="252"/>
      <c r="O584" s="252"/>
      <c r="P584" s="252"/>
      <c r="Q584" s="252"/>
      <c r="R584" s="252"/>
      <c r="S584" s="252"/>
      <c r="T584" s="253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4" t="s">
        <v>198</v>
      </c>
      <c r="AU584" s="254" t="s">
        <v>82</v>
      </c>
      <c r="AV584" s="14" t="s">
        <v>82</v>
      </c>
      <c r="AW584" s="14" t="s">
        <v>35</v>
      </c>
      <c r="AX584" s="14" t="s">
        <v>73</v>
      </c>
      <c r="AY584" s="254" t="s">
        <v>188</v>
      </c>
    </row>
    <row r="585" s="14" customFormat="1">
      <c r="A585" s="14"/>
      <c r="B585" s="244"/>
      <c r="C585" s="245"/>
      <c r="D585" s="235" t="s">
        <v>198</v>
      </c>
      <c r="E585" s="246" t="s">
        <v>19</v>
      </c>
      <c r="F585" s="247" t="s">
        <v>1669</v>
      </c>
      <c r="G585" s="245"/>
      <c r="H585" s="248">
        <v>2.1000000000000001</v>
      </c>
      <c r="I585" s="249"/>
      <c r="J585" s="245"/>
      <c r="K585" s="245"/>
      <c r="L585" s="250"/>
      <c r="M585" s="251"/>
      <c r="N585" s="252"/>
      <c r="O585" s="252"/>
      <c r="P585" s="252"/>
      <c r="Q585" s="252"/>
      <c r="R585" s="252"/>
      <c r="S585" s="252"/>
      <c r="T585" s="253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4" t="s">
        <v>198</v>
      </c>
      <c r="AU585" s="254" t="s">
        <v>82</v>
      </c>
      <c r="AV585" s="14" t="s">
        <v>82</v>
      </c>
      <c r="AW585" s="14" t="s">
        <v>35</v>
      </c>
      <c r="AX585" s="14" t="s">
        <v>73</v>
      </c>
      <c r="AY585" s="254" t="s">
        <v>188</v>
      </c>
    </row>
    <row r="586" s="14" customFormat="1">
      <c r="A586" s="14"/>
      <c r="B586" s="244"/>
      <c r="C586" s="245"/>
      <c r="D586" s="235" t="s">
        <v>198</v>
      </c>
      <c r="E586" s="246" t="s">
        <v>19</v>
      </c>
      <c r="F586" s="247" t="s">
        <v>1670</v>
      </c>
      <c r="G586" s="245"/>
      <c r="H586" s="248">
        <v>-3</v>
      </c>
      <c r="I586" s="249"/>
      <c r="J586" s="245"/>
      <c r="K586" s="245"/>
      <c r="L586" s="250"/>
      <c r="M586" s="251"/>
      <c r="N586" s="252"/>
      <c r="O586" s="252"/>
      <c r="P586" s="252"/>
      <c r="Q586" s="252"/>
      <c r="R586" s="252"/>
      <c r="S586" s="252"/>
      <c r="T586" s="253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4" t="s">
        <v>198</v>
      </c>
      <c r="AU586" s="254" t="s">
        <v>82</v>
      </c>
      <c r="AV586" s="14" t="s">
        <v>82</v>
      </c>
      <c r="AW586" s="14" t="s">
        <v>35</v>
      </c>
      <c r="AX586" s="14" t="s">
        <v>73</v>
      </c>
      <c r="AY586" s="254" t="s">
        <v>188</v>
      </c>
    </row>
    <row r="587" s="13" customFormat="1">
      <c r="A587" s="13"/>
      <c r="B587" s="233"/>
      <c r="C587" s="234"/>
      <c r="D587" s="235" t="s">
        <v>198</v>
      </c>
      <c r="E587" s="236" t="s">
        <v>19</v>
      </c>
      <c r="F587" s="237" t="s">
        <v>2473</v>
      </c>
      <c r="G587" s="234"/>
      <c r="H587" s="236" t="s">
        <v>19</v>
      </c>
      <c r="I587" s="238"/>
      <c r="J587" s="234"/>
      <c r="K587" s="234"/>
      <c r="L587" s="239"/>
      <c r="M587" s="240"/>
      <c r="N587" s="241"/>
      <c r="O587" s="241"/>
      <c r="P587" s="241"/>
      <c r="Q587" s="241"/>
      <c r="R587" s="241"/>
      <c r="S587" s="241"/>
      <c r="T587" s="24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3" t="s">
        <v>198</v>
      </c>
      <c r="AU587" s="243" t="s">
        <v>82</v>
      </c>
      <c r="AV587" s="13" t="s">
        <v>80</v>
      </c>
      <c r="AW587" s="13" t="s">
        <v>35</v>
      </c>
      <c r="AX587" s="13" t="s">
        <v>73</v>
      </c>
      <c r="AY587" s="243" t="s">
        <v>188</v>
      </c>
    </row>
    <row r="588" s="14" customFormat="1">
      <c r="A588" s="14"/>
      <c r="B588" s="244"/>
      <c r="C588" s="245"/>
      <c r="D588" s="235" t="s">
        <v>198</v>
      </c>
      <c r="E588" s="246" t="s">
        <v>19</v>
      </c>
      <c r="F588" s="247" t="s">
        <v>2474</v>
      </c>
      <c r="G588" s="245"/>
      <c r="H588" s="248">
        <v>43.957999999999998</v>
      </c>
      <c r="I588" s="249"/>
      <c r="J588" s="245"/>
      <c r="K588" s="245"/>
      <c r="L588" s="250"/>
      <c r="M588" s="251"/>
      <c r="N588" s="252"/>
      <c r="O588" s="252"/>
      <c r="P588" s="252"/>
      <c r="Q588" s="252"/>
      <c r="R588" s="252"/>
      <c r="S588" s="252"/>
      <c r="T588" s="253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4" t="s">
        <v>198</v>
      </c>
      <c r="AU588" s="254" t="s">
        <v>82</v>
      </c>
      <c r="AV588" s="14" t="s">
        <v>82</v>
      </c>
      <c r="AW588" s="14" t="s">
        <v>35</v>
      </c>
      <c r="AX588" s="14" t="s">
        <v>73</v>
      </c>
      <c r="AY588" s="254" t="s">
        <v>188</v>
      </c>
    </row>
    <row r="589" s="14" customFormat="1">
      <c r="A589" s="14"/>
      <c r="B589" s="244"/>
      <c r="C589" s="245"/>
      <c r="D589" s="235" t="s">
        <v>198</v>
      </c>
      <c r="E589" s="246" t="s">
        <v>19</v>
      </c>
      <c r="F589" s="247" t="s">
        <v>1669</v>
      </c>
      <c r="G589" s="245"/>
      <c r="H589" s="248">
        <v>2.1000000000000001</v>
      </c>
      <c r="I589" s="249"/>
      <c r="J589" s="245"/>
      <c r="K589" s="245"/>
      <c r="L589" s="250"/>
      <c r="M589" s="251"/>
      <c r="N589" s="252"/>
      <c r="O589" s="252"/>
      <c r="P589" s="252"/>
      <c r="Q589" s="252"/>
      <c r="R589" s="252"/>
      <c r="S589" s="252"/>
      <c r="T589" s="253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4" t="s">
        <v>198</v>
      </c>
      <c r="AU589" s="254" t="s">
        <v>82</v>
      </c>
      <c r="AV589" s="14" t="s">
        <v>82</v>
      </c>
      <c r="AW589" s="14" t="s">
        <v>35</v>
      </c>
      <c r="AX589" s="14" t="s">
        <v>73</v>
      </c>
      <c r="AY589" s="254" t="s">
        <v>188</v>
      </c>
    </row>
    <row r="590" s="14" customFormat="1">
      <c r="A590" s="14"/>
      <c r="B590" s="244"/>
      <c r="C590" s="245"/>
      <c r="D590" s="235" t="s">
        <v>198</v>
      </c>
      <c r="E590" s="246" t="s">
        <v>19</v>
      </c>
      <c r="F590" s="247" t="s">
        <v>1670</v>
      </c>
      <c r="G590" s="245"/>
      <c r="H590" s="248">
        <v>-3</v>
      </c>
      <c r="I590" s="249"/>
      <c r="J590" s="245"/>
      <c r="K590" s="245"/>
      <c r="L590" s="250"/>
      <c r="M590" s="251"/>
      <c r="N590" s="252"/>
      <c r="O590" s="252"/>
      <c r="P590" s="252"/>
      <c r="Q590" s="252"/>
      <c r="R590" s="252"/>
      <c r="S590" s="252"/>
      <c r="T590" s="253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4" t="s">
        <v>198</v>
      </c>
      <c r="AU590" s="254" t="s">
        <v>82</v>
      </c>
      <c r="AV590" s="14" t="s">
        <v>82</v>
      </c>
      <c r="AW590" s="14" t="s">
        <v>35</v>
      </c>
      <c r="AX590" s="14" t="s">
        <v>73</v>
      </c>
      <c r="AY590" s="254" t="s">
        <v>188</v>
      </c>
    </row>
    <row r="591" s="13" customFormat="1">
      <c r="A591" s="13"/>
      <c r="B591" s="233"/>
      <c r="C591" s="234"/>
      <c r="D591" s="235" t="s">
        <v>198</v>
      </c>
      <c r="E591" s="236" t="s">
        <v>19</v>
      </c>
      <c r="F591" s="237" t="s">
        <v>2475</v>
      </c>
      <c r="G591" s="234"/>
      <c r="H591" s="236" t="s">
        <v>19</v>
      </c>
      <c r="I591" s="238"/>
      <c r="J591" s="234"/>
      <c r="K591" s="234"/>
      <c r="L591" s="239"/>
      <c r="M591" s="240"/>
      <c r="N591" s="241"/>
      <c r="O591" s="241"/>
      <c r="P591" s="241"/>
      <c r="Q591" s="241"/>
      <c r="R591" s="241"/>
      <c r="S591" s="241"/>
      <c r="T591" s="24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3" t="s">
        <v>198</v>
      </c>
      <c r="AU591" s="243" t="s">
        <v>82</v>
      </c>
      <c r="AV591" s="13" t="s">
        <v>80</v>
      </c>
      <c r="AW591" s="13" t="s">
        <v>35</v>
      </c>
      <c r="AX591" s="13" t="s">
        <v>73</v>
      </c>
      <c r="AY591" s="243" t="s">
        <v>188</v>
      </c>
    </row>
    <row r="592" s="14" customFormat="1">
      <c r="A592" s="14"/>
      <c r="B592" s="244"/>
      <c r="C592" s="245"/>
      <c r="D592" s="235" t="s">
        <v>198</v>
      </c>
      <c r="E592" s="246" t="s">
        <v>19</v>
      </c>
      <c r="F592" s="247" t="s">
        <v>2476</v>
      </c>
      <c r="G592" s="245"/>
      <c r="H592" s="248">
        <v>35.030000000000001</v>
      </c>
      <c r="I592" s="249"/>
      <c r="J592" s="245"/>
      <c r="K592" s="245"/>
      <c r="L592" s="250"/>
      <c r="M592" s="251"/>
      <c r="N592" s="252"/>
      <c r="O592" s="252"/>
      <c r="P592" s="252"/>
      <c r="Q592" s="252"/>
      <c r="R592" s="252"/>
      <c r="S592" s="252"/>
      <c r="T592" s="253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54" t="s">
        <v>198</v>
      </c>
      <c r="AU592" s="254" t="s">
        <v>82</v>
      </c>
      <c r="AV592" s="14" t="s">
        <v>82</v>
      </c>
      <c r="AW592" s="14" t="s">
        <v>35</v>
      </c>
      <c r="AX592" s="14" t="s">
        <v>73</v>
      </c>
      <c r="AY592" s="254" t="s">
        <v>188</v>
      </c>
    </row>
    <row r="593" s="14" customFormat="1">
      <c r="A593" s="14"/>
      <c r="B593" s="244"/>
      <c r="C593" s="245"/>
      <c r="D593" s="235" t="s">
        <v>198</v>
      </c>
      <c r="E593" s="246" t="s">
        <v>19</v>
      </c>
      <c r="F593" s="247" t="s">
        <v>2477</v>
      </c>
      <c r="G593" s="245"/>
      <c r="H593" s="248">
        <v>1.5840000000000001</v>
      </c>
      <c r="I593" s="249"/>
      <c r="J593" s="245"/>
      <c r="K593" s="245"/>
      <c r="L593" s="250"/>
      <c r="M593" s="251"/>
      <c r="N593" s="252"/>
      <c r="O593" s="252"/>
      <c r="P593" s="252"/>
      <c r="Q593" s="252"/>
      <c r="R593" s="252"/>
      <c r="S593" s="252"/>
      <c r="T593" s="253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4" t="s">
        <v>198</v>
      </c>
      <c r="AU593" s="254" t="s">
        <v>82</v>
      </c>
      <c r="AV593" s="14" t="s">
        <v>82</v>
      </c>
      <c r="AW593" s="14" t="s">
        <v>35</v>
      </c>
      <c r="AX593" s="14" t="s">
        <v>73</v>
      </c>
      <c r="AY593" s="254" t="s">
        <v>188</v>
      </c>
    </row>
    <row r="594" s="14" customFormat="1">
      <c r="A594" s="14"/>
      <c r="B594" s="244"/>
      <c r="C594" s="245"/>
      <c r="D594" s="235" t="s">
        <v>198</v>
      </c>
      <c r="E594" s="246" t="s">
        <v>19</v>
      </c>
      <c r="F594" s="247" t="s">
        <v>2478</v>
      </c>
      <c r="G594" s="245"/>
      <c r="H594" s="248">
        <v>-6.9119999999999999</v>
      </c>
      <c r="I594" s="249"/>
      <c r="J594" s="245"/>
      <c r="K594" s="245"/>
      <c r="L594" s="250"/>
      <c r="M594" s="251"/>
      <c r="N594" s="252"/>
      <c r="O594" s="252"/>
      <c r="P594" s="252"/>
      <c r="Q594" s="252"/>
      <c r="R594" s="252"/>
      <c r="S594" s="252"/>
      <c r="T594" s="253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4" t="s">
        <v>198</v>
      </c>
      <c r="AU594" s="254" t="s">
        <v>82</v>
      </c>
      <c r="AV594" s="14" t="s">
        <v>82</v>
      </c>
      <c r="AW594" s="14" t="s">
        <v>35</v>
      </c>
      <c r="AX594" s="14" t="s">
        <v>73</v>
      </c>
      <c r="AY594" s="254" t="s">
        <v>188</v>
      </c>
    </row>
    <row r="595" s="13" customFormat="1">
      <c r="A595" s="13"/>
      <c r="B595" s="233"/>
      <c r="C595" s="234"/>
      <c r="D595" s="235" t="s">
        <v>198</v>
      </c>
      <c r="E595" s="236" t="s">
        <v>19</v>
      </c>
      <c r="F595" s="237" t="s">
        <v>2479</v>
      </c>
      <c r="G595" s="234"/>
      <c r="H595" s="236" t="s">
        <v>19</v>
      </c>
      <c r="I595" s="238"/>
      <c r="J595" s="234"/>
      <c r="K595" s="234"/>
      <c r="L595" s="239"/>
      <c r="M595" s="240"/>
      <c r="N595" s="241"/>
      <c r="O595" s="241"/>
      <c r="P595" s="241"/>
      <c r="Q595" s="241"/>
      <c r="R595" s="241"/>
      <c r="S595" s="241"/>
      <c r="T595" s="242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43" t="s">
        <v>198</v>
      </c>
      <c r="AU595" s="243" t="s">
        <v>82</v>
      </c>
      <c r="AV595" s="13" t="s">
        <v>80</v>
      </c>
      <c r="AW595" s="13" t="s">
        <v>35</v>
      </c>
      <c r="AX595" s="13" t="s">
        <v>73</v>
      </c>
      <c r="AY595" s="243" t="s">
        <v>188</v>
      </c>
    </row>
    <row r="596" s="14" customFormat="1">
      <c r="A596" s="14"/>
      <c r="B596" s="244"/>
      <c r="C596" s="245"/>
      <c r="D596" s="235" t="s">
        <v>198</v>
      </c>
      <c r="E596" s="246" t="s">
        <v>19</v>
      </c>
      <c r="F596" s="247" t="s">
        <v>2480</v>
      </c>
      <c r="G596" s="245"/>
      <c r="H596" s="248">
        <v>5.6109999999999998</v>
      </c>
      <c r="I596" s="249"/>
      <c r="J596" s="245"/>
      <c r="K596" s="245"/>
      <c r="L596" s="250"/>
      <c r="M596" s="251"/>
      <c r="N596" s="252"/>
      <c r="O596" s="252"/>
      <c r="P596" s="252"/>
      <c r="Q596" s="252"/>
      <c r="R596" s="252"/>
      <c r="S596" s="252"/>
      <c r="T596" s="253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4" t="s">
        <v>198</v>
      </c>
      <c r="AU596" s="254" t="s">
        <v>82</v>
      </c>
      <c r="AV596" s="14" t="s">
        <v>82</v>
      </c>
      <c r="AW596" s="14" t="s">
        <v>35</v>
      </c>
      <c r="AX596" s="14" t="s">
        <v>73</v>
      </c>
      <c r="AY596" s="254" t="s">
        <v>188</v>
      </c>
    </row>
    <row r="597" s="14" customFormat="1">
      <c r="A597" s="14"/>
      <c r="B597" s="244"/>
      <c r="C597" s="245"/>
      <c r="D597" s="235" t="s">
        <v>198</v>
      </c>
      <c r="E597" s="246" t="s">
        <v>19</v>
      </c>
      <c r="F597" s="247" t="s">
        <v>2481</v>
      </c>
      <c r="G597" s="245"/>
      <c r="H597" s="248">
        <v>1.02</v>
      </c>
      <c r="I597" s="249"/>
      <c r="J597" s="245"/>
      <c r="K597" s="245"/>
      <c r="L597" s="250"/>
      <c r="M597" s="251"/>
      <c r="N597" s="252"/>
      <c r="O597" s="252"/>
      <c r="P597" s="252"/>
      <c r="Q597" s="252"/>
      <c r="R597" s="252"/>
      <c r="S597" s="252"/>
      <c r="T597" s="253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4" t="s">
        <v>198</v>
      </c>
      <c r="AU597" s="254" t="s">
        <v>82</v>
      </c>
      <c r="AV597" s="14" t="s">
        <v>82</v>
      </c>
      <c r="AW597" s="14" t="s">
        <v>35</v>
      </c>
      <c r="AX597" s="14" t="s">
        <v>73</v>
      </c>
      <c r="AY597" s="254" t="s">
        <v>188</v>
      </c>
    </row>
    <row r="598" s="14" customFormat="1">
      <c r="A598" s="14"/>
      <c r="B598" s="244"/>
      <c r="C598" s="245"/>
      <c r="D598" s="235" t="s">
        <v>198</v>
      </c>
      <c r="E598" s="246" t="s">
        <v>19</v>
      </c>
      <c r="F598" s="247" t="s">
        <v>2482</v>
      </c>
      <c r="G598" s="245"/>
      <c r="H598" s="248">
        <v>-2.3999999999999999</v>
      </c>
      <c r="I598" s="249"/>
      <c r="J598" s="245"/>
      <c r="K598" s="245"/>
      <c r="L598" s="250"/>
      <c r="M598" s="251"/>
      <c r="N598" s="252"/>
      <c r="O598" s="252"/>
      <c r="P598" s="252"/>
      <c r="Q598" s="252"/>
      <c r="R598" s="252"/>
      <c r="S598" s="252"/>
      <c r="T598" s="253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4" t="s">
        <v>198</v>
      </c>
      <c r="AU598" s="254" t="s">
        <v>82</v>
      </c>
      <c r="AV598" s="14" t="s">
        <v>82</v>
      </c>
      <c r="AW598" s="14" t="s">
        <v>35</v>
      </c>
      <c r="AX598" s="14" t="s">
        <v>73</v>
      </c>
      <c r="AY598" s="254" t="s">
        <v>188</v>
      </c>
    </row>
    <row r="599" s="13" customFormat="1">
      <c r="A599" s="13"/>
      <c r="B599" s="233"/>
      <c r="C599" s="234"/>
      <c r="D599" s="235" t="s">
        <v>198</v>
      </c>
      <c r="E599" s="236" t="s">
        <v>19</v>
      </c>
      <c r="F599" s="237" t="s">
        <v>2483</v>
      </c>
      <c r="G599" s="234"/>
      <c r="H599" s="236" t="s">
        <v>19</v>
      </c>
      <c r="I599" s="238"/>
      <c r="J599" s="234"/>
      <c r="K599" s="234"/>
      <c r="L599" s="239"/>
      <c r="M599" s="240"/>
      <c r="N599" s="241"/>
      <c r="O599" s="241"/>
      <c r="P599" s="241"/>
      <c r="Q599" s="241"/>
      <c r="R599" s="241"/>
      <c r="S599" s="241"/>
      <c r="T599" s="24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3" t="s">
        <v>198</v>
      </c>
      <c r="AU599" s="243" t="s">
        <v>82</v>
      </c>
      <c r="AV599" s="13" t="s">
        <v>80</v>
      </c>
      <c r="AW599" s="13" t="s">
        <v>35</v>
      </c>
      <c r="AX599" s="13" t="s">
        <v>73</v>
      </c>
      <c r="AY599" s="243" t="s">
        <v>188</v>
      </c>
    </row>
    <row r="600" s="14" customFormat="1">
      <c r="A600" s="14"/>
      <c r="B600" s="244"/>
      <c r="C600" s="245"/>
      <c r="D600" s="235" t="s">
        <v>198</v>
      </c>
      <c r="E600" s="246" t="s">
        <v>19</v>
      </c>
      <c r="F600" s="247" t="s">
        <v>2484</v>
      </c>
      <c r="G600" s="245"/>
      <c r="H600" s="248">
        <v>35.216000000000001</v>
      </c>
      <c r="I600" s="249"/>
      <c r="J600" s="245"/>
      <c r="K600" s="245"/>
      <c r="L600" s="250"/>
      <c r="M600" s="251"/>
      <c r="N600" s="252"/>
      <c r="O600" s="252"/>
      <c r="P600" s="252"/>
      <c r="Q600" s="252"/>
      <c r="R600" s="252"/>
      <c r="S600" s="252"/>
      <c r="T600" s="253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4" t="s">
        <v>198</v>
      </c>
      <c r="AU600" s="254" t="s">
        <v>82</v>
      </c>
      <c r="AV600" s="14" t="s">
        <v>82</v>
      </c>
      <c r="AW600" s="14" t="s">
        <v>35</v>
      </c>
      <c r="AX600" s="14" t="s">
        <v>73</v>
      </c>
      <c r="AY600" s="254" t="s">
        <v>188</v>
      </c>
    </row>
    <row r="601" s="14" customFormat="1">
      <c r="A601" s="14"/>
      <c r="B601" s="244"/>
      <c r="C601" s="245"/>
      <c r="D601" s="235" t="s">
        <v>198</v>
      </c>
      <c r="E601" s="246" t="s">
        <v>19</v>
      </c>
      <c r="F601" s="247" t="s">
        <v>1676</v>
      </c>
      <c r="G601" s="245"/>
      <c r="H601" s="248">
        <v>3</v>
      </c>
      <c r="I601" s="249"/>
      <c r="J601" s="245"/>
      <c r="K601" s="245"/>
      <c r="L601" s="250"/>
      <c r="M601" s="251"/>
      <c r="N601" s="252"/>
      <c r="O601" s="252"/>
      <c r="P601" s="252"/>
      <c r="Q601" s="252"/>
      <c r="R601" s="252"/>
      <c r="S601" s="252"/>
      <c r="T601" s="253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4" t="s">
        <v>198</v>
      </c>
      <c r="AU601" s="254" t="s">
        <v>82</v>
      </c>
      <c r="AV601" s="14" t="s">
        <v>82</v>
      </c>
      <c r="AW601" s="14" t="s">
        <v>35</v>
      </c>
      <c r="AX601" s="14" t="s">
        <v>73</v>
      </c>
      <c r="AY601" s="254" t="s">
        <v>188</v>
      </c>
    </row>
    <row r="602" s="14" customFormat="1">
      <c r="A602" s="14"/>
      <c r="B602" s="244"/>
      <c r="C602" s="245"/>
      <c r="D602" s="235" t="s">
        <v>198</v>
      </c>
      <c r="E602" s="246" t="s">
        <v>19</v>
      </c>
      <c r="F602" s="247" t="s">
        <v>1677</v>
      </c>
      <c r="G602" s="245"/>
      <c r="H602" s="248">
        <v>-12</v>
      </c>
      <c r="I602" s="249"/>
      <c r="J602" s="245"/>
      <c r="K602" s="245"/>
      <c r="L602" s="250"/>
      <c r="M602" s="251"/>
      <c r="N602" s="252"/>
      <c r="O602" s="252"/>
      <c r="P602" s="252"/>
      <c r="Q602" s="252"/>
      <c r="R602" s="252"/>
      <c r="S602" s="252"/>
      <c r="T602" s="253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4" t="s">
        <v>198</v>
      </c>
      <c r="AU602" s="254" t="s">
        <v>82</v>
      </c>
      <c r="AV602" s="14" t="s">
        <v>82</v>
      </c>
      <c r="AW602" s="14" t="s">
        <v>35</v>
      </c>
      <c r="AX602" s="14" t="s">
        <v>73</v>
      </c>
      <c r="AY602" s="254" t="s">
        <v>188</v>
      </c>
    </row>
    <row r="603" s="15" customFormat="1">
      <c r="A603" s="15"/>
      <c r="B603" s="255"/>
      <c r="C603" s="256"/>
      <c r="D603" s="235" t="s">
        <v>198</v>
      </c>
      <c r="E603" s="257" t="s">
        <v>19</v>
      </c>
      <c r="F603" s="258" t="s">
        <v>229</v>
      </c>
      <c r="G603" s="256"/>
      <c r="H603" s="259">
        <v>374.26099999999997</v>
      </c>
      <c r="I603" s="260"/>
      <c r="J603" s="256"/>
      <c r="K603" s="256"/>
      <c r="L603" s="261"/>
      <c r="M603" s="262"/>
      <c r="N603" s="263"/>
      <c r="O603" s="263"/>
      <c r="P603" s="263"/>
      <c r="Q603" s="263"/>
      <c r="R603" s="263"/>
      <c r="S603" s="263"/>
      <c r="T603" s="264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T603" s="265" t="s">
        <v>198</v>
      </c>
      <c r="AU603" s="265" t="s">
        <v>82</v>
      </c>
      <c r="AV603" s="15" t="s">
        <v>135</v>
      </c>
      <c r="AW603" s="15" t="s">
        <v>35</v>
      </c>
      <c r="AX603" s="15" t="s">
        <v>80</v>
      </c>
      <c r="AY603" s="265" t="s">
        <v>188</v>
      </c>
    </row>
    <row r="604" s="2" customFormat="1" ht="16.5" customHeight="1">
      <c r="A604" s="40"/>
      <c r="B604" s="41"/>
      <c r="C604" s="215" t="s">
        <v>948</v>
      </c>
      <c r="D604" s="215" t="s">
        <v>190</v>
      </c>
      <c r="E604" s="216" t="s">
        <v>1187</v>
      </c>
      <c r="F604" s="217" t="s">
        <v>1188</v>
      </c>
      <c r="G604" s="218" t="s">
        <v>243</v>
      </c>
      <c r="H604" s="219">
        <v>290.76999999999998</v>
      </c>
      <c r="I604" s="220"/>
      <c r="J604" s="221">
        <f>ROUND(I604*H604,2)</f>
        <v>0</v>
      </c>
      <c r="K604" s="217" t="s">
        <v>194</v>
      </c>
      <c r="L604" s="46"/>
      <c r="M604" s="222" t="s">
        <v>19</v>
      </c>
      <c r="N604" s="223" t="s">
        <v>44</v>
      </c>
      <c r="O604" s="86"/>
      <c r="P604" s="224">
        <f>O604*H604</f>
        <v>0</v>
      </c>
      <c r="Q604" s="224">
        <v>0.0040000000000000001</v>
      </c>
      <c r="R604" s="224">
        <f>Q604*H604</f>
        <v>1.1630799999999999</v>
      </c>
      <c r="S604" s="224">
        <v>0</v>
      </c>
      <c r="T604" s="225">
        <f>S604*H604</f>
        <v>0</v>
      </c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R604" s="226" t="s">
        <v>135</v>
      </c>
      <c r="AT604" s="226" t="s">
        <v>190</v>
      </c>
      <c r="AU604" s="226" t="s">
        <v>82</v>
      </c>
      <c r="AY604" s="19" t="s">
        <v>188</v>
      </c>
      <c r="BE604" s="227">
        <f>IF(N604="základní",J604,0)</f>
        <v>0</v>
      </c>
      <c r="BF604" s="227">
        <f>IF(N604="snížená",J604,0)</f>
        <v>0</v>
      </c>
      <c r="BG604" s="227">
        <f>IF(N604="zákl. přenesená",J604,0)</f>
        <v>0</v>
      </c>
      <c r="BH604" s="227">
        <f>IF(N604="sníž. přenesená",J604,0)</f>
        <v>0</v>
      </c>
      <c r="BI604" s="227">
        <f>IF(N604="nulová",J604,0)</f>
        <v>0</v>
      </c>
      <c r="BJ604" s="19" t="s">
        <v>80</v>
      </c>
      <c r="BK604" s="227">
        <f>ROUND(I604*H604,2)</f>
        <v>0</v>
      </c>
      <c r="BL604" s="19" t="s">
        <v>135</v>
      </c>
      <c r="BM604" s="226" t="s">
        <v>2487</v>
      </c>
    </row>
    <row r="605" s="2" customFormat="1">
      <c r="A605" s="40"/>
      <c r="B605" s="41"/>
      <c r="C605" s="42"/>
      <c r="D605" s="228" t="s">
        <v>196</v>
      </c>
      <c r="E605" s="42"/>
      <c r="F605" s="229" t="s">
        <v>1190</v>
      </c>
      <c r="G605" s="42"/>
      <c r="H605" s="42"/>
      <c r="I605" s="230"/>
      <c r="J605" s="42"/>
      <c r="K605" s="42"/>
      <c r="L605" s="46"/>
      <c r="M605" s="231"/>
      <c r="N605" s="232"/>
      <c r="O605" s="86"/>
      <c r="P605" s="86"/>
      <c r="Q605" s="86"/>
      <c r="R605" s="86"/>
      <c r="S605" s="86"/>
      <c r="T605" s="87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T605" s="19" t="s">
        <v>196</v>
      </c>
      <c r="AU605" s="19" t="s">
        <v>82</v>
      </c>
    </row>
    <row r="606" s="13" customFormat="1">
      <c r="A606" s="13"/>
      <c r="B606" s="233"/>
      <c r="C606" s="234"/>
      <c r="D606" s="235" t="s">
        <v>198</v>
      </c>
      <c r="E606" s="236" t="s">
        <v>19</v>
      </c>
      <c r="F606" s="237" t="s">
        <v>2345</v>
      </c>
      <c r="G606" s="234"/>
      <c r="H606" s="236" t="s">
        <v>19</v>
      </c>
      <c r="I606" s="238"/>
      <c r="J606" s="234"/>
      <c r="K606" s="234"/>
      <c r="L606" s="239"/>
      <c r="M606" s="240"/>
      <c r="N606" s="241"/>
      <c r="O606" s="241"/>
      <c r="P606" s="241"/>
      <c r="Q606" s="241"/>
      <c r="R606" s="241"/>
      <c r="S606" s="241"/>
      <c r="T606" s="242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3" t="s">
        <v>198</v>
      </c>
      <c r="AU606" s="243" t="s">
        <v>82</v>
      </c>
      <c r="AV606" s="13" t="s">
        <v>80</v>
      </c>
      <c r="AW606" s="13" t="s">
        <v>35</v>
      </c>
      <c r="AX606" s="13" t="s">
        <v>73</v>
      </c>
      <c r="AY606" s="243" t="s">
        <v>188</v>
      </c>
    </row>
    <row r="607" s="13" customFormat="1">
      <c r="A607" s="13"/>
      <c r="B607" s="233"/>
      <c r="C607" s="234"/>
      <c r="D607" s="235" t="s">
        <v>198</v>
      </c>
      <c r="E607" s="236" t="s">
        <v>19</v>
      </c>
      <c r="F607" s="237" t="s">
        <v>2444</v>
      </c>
      <c r="G607" s="234"/>
      <c r="H607" s="236" t="s">
        <v>19</v>
      </c>
      <c r="I607" s="238"/>
      <c r="J607" s="234"/>
      <c r="K607" s="234"/>
      <c r="L607" s="239"/>
      <c r="M607" s="240"/>
      <c r="N607" s="241"/>
      <c r="O607" s="241"/>
      <c r="P607" s="241"/>
      <c r="Q607" s="241"/>
      <c r="R607" s="241"/>
      <c r="S607" s="241"/>
      <c r="T607" s="242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43" t="s">
        <v>198</v>
      </c>
      <c r="AU607" s="243" t="s">
        <v>82</v>
      </c>
      <c r="AV607" s="13" t="s">
        <v>80</v>
      </c>
      <c r="AW607" s="13" t="s">
        <v>35</v>
      </c>
      <c r="AX607" s="13" t="s">
        <v>73</v>
      </c>
      <c r="AY607" s="243" t="s">
        <v>188</v>
      </c>
    </row>
    <row r="608" s="14" customFormat="1">
      <c r="A608" s="14"/>
      <c r="B608" s="244"/>
      <c r="C608" s="245"/>
      <c r="D608" s="235" t="s">
        <v>198</v>
      </c>
      <c r="E608" s="246" t="s">
        <v>19</v>
      </c>
      <c r="F608" s="247" t="s">
        <v>2488</v>
      </c>
      <c r="G608" s="245"/>
      <c r="H608" s="248">
        <v>77.655000000000001</v>
      </c>
      <c r="I608" s="249"/>
      <c r="J608" s="245"/>
      <c r="K608" s="245"/>
      <c r="L608" s="250"/>
      <c r="M608" s="251"/>
      <c r="N608" s="252"/>
      <c r="O608" s="252"/>
      <c r="P608" s="252"/>
      <c r="Q608" s="252"/>
      <c r="R608" s="252"/>
      <c r="S608" s="252"/>
      <c r="T608" s="253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54" t="s">
        <v>198</v>
      </c>
      <c r="AU608" s="254" t="s">
        <v>82</v>
      </c>
      <c r="AV608" s="14" t="s">
        <v>82</v>
      </c>
      <c r="AW608" s="14" t="s">
        <v>35</v>
      </c>
      <c r="AX608" s="14" t="s">
        <v>73</v>
      </c>
      <c r="AY608" s="254" t="s">
        <v>188</v>
      </c>
    </row>
    <row r="609" s="14" customFormat="1">
      <c r="A609" s="14"/>
      <c r="B609" s="244"/>
      <c r="C609" s="245"/>
      <c r="D609" s="235" t="s">
        <v>198</v>
      </c>
      <c r="E609" s="246" t="s">
        <v>19</v>
      </c>
      <c r="F609" s="247" t="s">
        <v>2489</v>
      </c>
      <c r="G609" s="245"/>
      <c r="H609" s="248">
        <v>1.2</v>
      </c>
      <c r="I609" s="249"/>
      <c r="J609" s="245"/>
      <c r="K609" s="245"/>
      <c r="L609" s="250"/>
      <c r="M609" s="251"/>
      <c r="N609" s="252"/>
      <c r="O609" s="252"/>
      <c r="P609" s="252"/>
      <c r="Q609" s="252"/>
      <c r="R609" s="252"/>
      <c r="S609" s="252"/>
      <c r="T609" s="253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4" t="s">
        <v>198</v>
      </c>
      <c r="AU609" s="254" t="s">
        <v>82</v>
      </c>
      <c r="AV609" s="14" t="s">
        <v>82</v>
      </c>
      <c r="AW609" s="14" t="s">
        <v>35</v>
      </c>
      <c r="AX609" s="14" t="s">
        <v>73</v>
      </c>
      <c r="AY609" s="254" t="s">
        <v>188</v>
      </c>
    </row>
    <row r="610" s="14" customFormat="1">
      <c r="A610" s="14"/>
      <c r="B610" s="244"/>
      <c r="C610" s="245"/>
      <c r="D610" s="235" t="s">
        <v>198</v>
      </c>
      <c r="E610" s="246" t="s">
        <v>19</v>
      </c>
      <c r="F610" s="247" t="s">
        <v>2447</v>
      </c>
      <c r="G610" s="245"/>
      <c r="H610" s="248">
        <v>-25.350000000000001</v>
      </c>
      <c r="I610" s="249"/>
      <c r="J610" s="245"/>
      <c r="K610" s="245"/>
      <c r="L610" s="250"/>
      <c r="M610" s="251"/>
      <c r="N610" s="252"/>
      <c r="O610" s="252"/>
      <c r="P610" s="252"/>
      <c r="Q610" s="252"/>
      <c r="R610" s="252"/>
      <c r="S610" s="252"/>
      <c r="T610" s="253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4" t="s">
        <v>198</v>
      </c>
      <c r="AU610" s="254" t="s">
        <v>82</v>
      </c>
      <c r="AV610" s="14" t="s">
        <v>82</v>
      </c>
      <c r="AW610" s="14" t="s">
        <v>35</v>
      </c>
      <c r="AX610" s="14" t="s">
        <v>73</v>
      </c>
      <c r="AY610" s="254" t="s">
        <v>188</v>
      </c>
    </row>
    <row r="611" s="13" customFormat="1">
      <c r="A611" s="13"/>
      <c r="B611" s="233"/>
      <c r="C611" s="234"/>
      <c r="D611" s="235" t="s">
        <v>198</v>
      </c>
      <c r="E611" s="236" t="s">
        <v>19</v>
      </c>
      <c r="F611" s="237" t="s">
        <v>2448</v>
      </c>
      <c r="G611" s="234"/>
      <c r="H611" s="236" t="s">
        <v>19</v>
      </c>
      <c r="I611" s="238"/>
      <c r="J611" s="234"/>
      <c r="K611" s="234"/>
      <c r="L611" s="239"/>
      <c r="M611" s="240"/>
      <c r="N611" s="241"/>
      <c r="O611" s="241"/>
      <c r="P611" s="241"/>
      <c r="Q611" s="241"/>
      <c r="R611" s="241"/>
      <c r="S611" s="241"/>
      <c r="T611" s="242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3" t="s">
        <v>198</v>
      </c>
      <c r="AU611" s="243" t="s">
        <v>82</v>
      </c>
      <c r="AV611" s="13" t="s">
        <v>80</v>
      </c>
      <c r="AW611" s="13" t="s">
        <v>35</v>
      </c>
      <c r="AX611" s="13" t="s">
        <v>73</v>
      </c>
      <c r="AY611" s="243" t="s">
        <v>188</v>
      </c>
    </row>
    <row r="612" s="14" customFormat="1">
      <c r="A612" s="14"/>
      <c r="B612" s="244"/>
      <c r="C612" s="245"/>
      <c r="D612" s="235" t="s">
        <v>198</v>
      </c>
      <c r="E612" s="246" t="s">
        <v>19</v>
      </c>
      <c r="F612" s="247" t="s">
        <v>2449</v>
      </c>
      <c r="G612" s="245"/>
      <c r="H612" s="248">
        <v>8.9900000000000002</v>
      </c>
      <c r="I612" s="249"/>
      <c r="J612" s="245"/>
      <c r="K612" s="245"/>
      <c r="L612" s="250"/>
      <c r="M612" s="251"/>
      <c r="N612" s="252"/>
      <c r="O612" s="252"/>
      <c r="P612" s="252"/>
      <c r="Q612" s="252"/>
      <c r="R612" s="252"/>
      <c r="S612" s="252"/>
      <c r="T612" s="253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4" t="s">
        <v>198</v>
      </c>
      <c r="AU612" s="254" t="s">
        <v>82</v>
      </c>
      <c r="AV612" s="14" t="s">
        <v>82</v>
      </c>
      <c r="AW612" s="14" t="s">
        <v>35</v>
      </c>
      <c r="AX612" s="14" t="s">
        <v>73</v>
      </c>
      <c r="AY612" s="254" t="s">
        <v>188</v>
      </c>
    </row>
    <row r="613" s="14" customFormat="1">
      <c r="A613" s="14"/>
      <c r="B613" s="244"/>
      <c r="C613" s="245"/>
      <c r="D613" s="235" t="s">
        <v>198</v>
      </c>
      <c r="E613" s="246" t="s">
        <v>19</v>
      </c>
      <c r="F613" s="247" t="s">
        <v>2490</v>
      </c>
      <c r="G613" s="245"/>
      <c r="H613" s="248">
        <v>-5.2199999999999998</v>
      </c>
      <c r="I613" s="249"/>
      <c r="J613" s="245"/>
      <c r="K613" s="245"/>
      <c r="L613" s="250"/>
      <c r="M613" s="251"/>
      <c r="N613" s="252"/>
      <c r="O613" s="252"/>
      <c r="P613" s="252"/>
      <c r="Q613" s="252"/>
      <c r="R613" s="252"/>
      <c r="S613" s="252"/>
      <c r="T613" s="253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4" t="s">
        <v>198</v>
      </c>
      <c r="AU613" s="254" t="s">
        <v>82</v>
      </c>
      <c r="AV613" s="14" t="s">
        <v>82</v>
      </c>
      <c r="AW613" s="14" t="s">
        <v>35</v>
      </c>
      <c r="AX613" s="14" t="s">
        <v>73</v>
      </c>
      <c r="AY613" s="254" t="s">
        <v>188</v>
      </c>
    </row>
    <row r="614" s="13" customFormat="1">
      <c r="A614" s="13"/>
      <c r="B614" s="233"/>
      <c r="C614" s="234"/>
      <c r="D614" s="235" t="s">
        <v>198</v>
      </c>
      <c r="E614" s="236" t="s">
        <v>19</v>
      </c>
      <c r="F614" s="237" t="s">
        <v>2450</v>
      </c>
      <c r="G614" s="234"/>
      <c r="H614" s="236" t="s">
        <v>19</v>
      </c>
      <c r="I614" s="238"/>
      <c r="J614" s="234"/>
      <c r="K614" s="234"/>
      <c r="L614" s="239"/>
      <c r="M614" s="240"/>
      <c r="N614" s="241"/>
      <c r="O614" s="241"/>
      <c r="P614" s="241"/>
      <c r="Q614" s="241"/>
      <c r="R614" s="241"/>
      <c r="S614" s="241"/>
      <c r="T614" s="242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3" t="s">
        <v>198</v>
      </c>
      <c r="AU614" s="243" t="s">
        <v>82</v>
      </c>
      <c r="AV614" s="13" t="s">
        <v>80</v>
      </c>
      <c r="AW614" s="13" t="s">
        <v>35</v>
      </c>
      <c r="AX614" s="13" t="s">
        <v>73</v>
      </c>
      <c r="AY614" s="243" t="s">
        <v>188</v>
      </c>
    </row>
    <row r="615" s="14" customFormat="1">
      <c r="A615" s="14"/>
      <c r="B615" s="244"/>
      <c r="C615" s="245"/>
      <c r="D615" s="235" t="s">
        <v>198</v>
      </c>
      <c r="E615" s="246" t="s">
        <v>19</v>
      </c>
      <c r="F615" s="247" t="s">
        <v>2451</v>
      </c>
      <c r="G615" s="245"/>
      <c r="H615" s="248">
        <v>5.6890000000000001</v>
      </c>
      <c r="I615" s="249"/>
      <c r="J615" s="245"/>
      <c r="K615" s="245"/>
      <c r="L615" s="250"/>
      <c r="M615" s="251"/>
      <c r="N615" s="252"/>
      <c r="O615" s="252"/>
      <c r="P615" s="252"/>
      <c r="Q615" s="252"/>
      <c r="R615" s="252"/>
      <c r="S615" s="252"/>
      <c r="T615" s="253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4" t="s">
        <v>198</v>
      </c>
      <c r="AU615" s="254" t="s">
        <v>82</v>
      </c>
      <c r="AV615" s="14" t="s">
        <v>82</v>
      </c>
      <c r="AW615" s="14" t="s">
        <v>35</v>
      </c>
      <c r="AX615" s="14" t="s">
        <v>73</v>
      </c>
      <c r="AY615" s="254" t="s">
        <v>188</v>
      </c>
    </row>
    <row r="616" s="14" customFormat="1">
      <c r="A616" s="14"/>
      <c r="B616" s="244"/>
      <c r="C616" s="245"/>
      <c r="D616" s="235" t="s">
        <v>198</v>
      </c>
      <c r="E616" s="246" t="s">
        <v>19</v>
      </c>
      <c r="F616" s="247" t="s">
        <v>2491</v>
      </c>
      <c r="G616" s="245"/>
      <c r="H616" s="248">
        <v>-3.3029999999999999</v>
      </c>
      <c r="I616" s="249"/>
      <c r="J616" s="245"/>
      <c r="K616" s="245"/>
      <c r="L616" s="250"/>
      <c r="M616" s="251"/>
      <c r="N616" s="252"/>
      <c r="O616" s="252"/>
      <c r="P616" s="252"/>
      <c r="Q616" s="252"/>
      <c r="R616" s="252"/>
      <c r="S616" s="252"/>
      <c r="T616" s="253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4" t="s">
        <v>198</v>
      </c>
      <c r="AU616" s="254" t="s">
        <v>82</v>
      </c>
      <c r="AV616" s="14" t="s">
        <v>82</v>
      </c>
      <c r="AW616" s="14" t="s">
        <v>35</v>
      </c>
      <c r="AX616" s="14" t="s">
        <v>73</v>
      </c>
      <c r="AY616" s="254" t="s">
        <v>188</v>
      </c>
    </row>
    <row r="617" s="13" customFormat="1">
      <c r="A617" s="13"/>
      <c r="B617" s="233"/>
      <c r="C617" s="234"/>
      <c r="D617" s="235" t="s">
        <v>198</v>
      </c>
      <c r="E617" s="236" t="s">
        <v>19</v>
      </c>
      <c r="F617" s="237" t="s">
        <v>2433</v>
      </c>
      <c r="G617" s="234"/>
      <c r="H617" s="236" t="s">
        <v>19</v>
      </c>
      <c r="I617" s="238"/>
      <c r="J617" s="234"/>
      <c r="K617" s="234"/>
      <c r="L617" s="239"/>
      <c r="M617" s="240"/>
      <c r="N617" s="241"/>
      <c r="O617" s="241"/>
      <c r="P617" s="241"/>
      <c r="Q617" s="241"/>
      <c r="R617" s="241"/>
      <c r="S617" s="241"/>
      <c r="T617" s="24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43" t="s">
        <v>198</v>
      </c>
      <c r="AU617" s="243" t="s">
        <v>82</v>
      </c>
      <c r="AV617" s="13" t="s">
        <v>80</v>
      </c>
      <c r="AW617" s="13" t="s">
        <v>35</v>
      </c>
      <c r="AX617" s="13" t="s">
        <v>73</v>
      </c>
      <c r="AY617" s="243" t="s">
        <v>188</v>
      </c>
    </row>
    <row r="618" s="14" customFormat="1">
      <c r="A618" s="14"/>
      <c r="B618" s="244"/>
      <c r="C618" s="245"/>
      <c r="D618" s="235" t="s">
        <v>198</v>
      </c>
      <c r="E618" s="246" t="s">
        <v>19</v>
      </c>
      <c r="F618" s="247" t="s">
        <v>2452</v>
      </c>
      <c r="G618" s="245"/>
      <c r="H618" s="248">
        <v>6.1379999999999999</v>
      </c>
      <c r="I618" s="249"/>
      <c r="J618" s="245"/>
      <c r="K618" s="245"/>
      <c r="L618" s="250"/>
      <c r="M618" s="251"/>
      <c r="N618" s="252"/>
      <c r="O618" s="252"/>
      <c r="P618" s="252"/>
      <c r="Q618" s="252"/>
      <c r="R618" s="252"/>
      <c r="S618" s="252"/>
      <c r="T618" s="253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4" t="s">
        <v>198</v>
      </c>
      <c r="AU618" s="254" t="s">
        <v>82</v>
      </c>
      <c r="AV618" s="14" t="s">
        <v>82</v>
      </c>
      <c r="AW618" s="14" t="s">
        <v>35</v>
      </c>
      <c r="AX618" s="14" t="s">
        <v>73</v>
      </c>
      <c r="AY618" s="254" t="s">
        <v>188</v>
      </c>
    </row>
    <row r="619" s="14" customFormat="1">
      <c r="A619" s="14"/>
      <c r="B619" s="244"/>
      <c r="C619" s="245"/>
      <c r="D619" s="235" t="s">
        <v>198</v>
      </c>
      <c r="E619" s="246" t="s">
        <v>19</v>
      </c>
      <c r="F619" s="247" t="s">
        <v>1702</v>
      </c>
      <c r="G619" s="245"/>
      <c r="H619" s="248">
        <v>-3.5640000000000001</v>
      </c>
      <c r="I619" s="249"/>
      <c r="J619" s="245"/>
      <c r="K619" s="245"/>
      <c r="L619" s="250"/>
      <c r="M619" s="251"/>
      <c r="N619" s="252"/>
      <c r="O619" s="252"/>
      <c r="P619" s="252"/>
      <c r="Q619" s="252"/>
      <c r="R619" s="252"/>
      <c r="S619" s="252"/>
      <c r="T619" s="253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4" t="s">
        <v>198</v>
      </c>
      <c r="AU619" s="254" t="s">
        <v>82</v>
      </c>
      <c r="AV619" s="14" t="s">
        <v>82</v>
      </c>
      <c r="AW619" s="14" t="s">
        <v>35</v>
      </c>
      <c r="AX619" s="14" t="s">
        <v>73</v>
      </c>
      <c r="AY619" s="254" t="s">
        <v>188</v>
      </c>
    </row>
    <row r="620" s="13" customFormat="1">
      <c r="A620" s="13"/>
      <c r="B620" s="233"/>
      <c r="C620" s="234"/>
      <c r="D620" s="235" t="s">
        <v>198</v>
      </c>
      <c r="E620" s="236" t="s">
        <v>19</v>
      </c>
      <c r="F620" s="237" t="s">
        <v>2435</v>
      </c>
      <c r="G620" s="234"/>
      <c r="H620" s="236" t="s">
        <v>19</v>
      </c>
      <c r="I620" s="238"/>
      <c r="J620" s="234"/>
      <c r="K620" s="234"/>
      <c r="L620" s="239"/>
      <c r="M620" s="240"/>
      <c r="N620" s="241"/>
      <c r="O620" s="241"/>
      <c r="P620" s="241"/>
      <c r="Q620" s="241"/>
      <c r="R620" s="241"/>
      <c r="S620" s="241"/>
      <c r="T620" s="242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3" t="s">
        <v>198</v>
      </c>
      <c r="AU620" s="243" t="s">
        <v>82</v>
      </c>
      <c r="AV620" s="13" t="s">
        <v>80</v>
      </c>
      <c r="AW620" s="13" t="s">
        <v>35</v>
      </c>
      <c r="AX620" s="13" t="s">
        <v>73</v>
      </c>
      <c r="AY620" s="243" t="s">
        <v>188</v>
      </c>
    </row>
    <row r="621" s="14" customFormat="1">
      <c r="A621" s="14"/>
      <c r="B621" s="244"/>
      <c r="C621" s="245"/>
      <c r="D621" s="235" t="s">
        <v>198</v>
      </c>
      <c r="E621" s="246" t="s">
        <v>19</v>
      </c>
      <c r="F621" s="247" t="s">
        <v>2449</v>
      </c>
      <c r="G621" s="245"/>
      <c r="H621" s="248">
        <v>8.9900000000000002</v>
      </c>
      <c r="I621" s="249"/>
      <c r="J621" s="245"/>
      <c r="K621" s="245"/>
      <c r="L621" s="250"/>
      <c r="M621" s="251"/>
      <c r="N621" s="252"/>
      <c r="O621" s="252"/>
      <c r="P621" s="252"/>
      <c r="Q621" s="252"/>
      <c r="R621" s="252"/>
      <c r="S621" s="252"/>
      <c r="T621" s="253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4" t="s">
        <v>198</v>
      </c>
      <c r="AU621" s="254" t="s">
        <v>82</v>
      </c>
      <c r="AV621" s="14" t="s">
        <v>82</v>
      </c>
      <c r="AW621" s="14" t="s">
        <v>35</v>
      </c>
      <c r="AX621" s="14" t="s">
        <v>73</v>
      </c>
      <c r="AY621" s="254" t="s">
        <v>188</v>
      </c>
    </row>
    <row r="622" s="14" customFormat="1">
      <c r="A622" s="14"/>
      <c r="B622" s="244"/>
      <c r="C622" s="245"/>
      <c r="D622" s="235" t="s">
        <v>198</v>
      </c>
      <c r="E622" s="246" t="s">
        <v>19</v>
      </c>
      <c r="F622" s="247" t="s">
        <v>2490</v>
      </c>
      <c r="G622" s="245"/>
      <c r="H622" s="248">
        <v>-5.2199999999999998</v>
      </c>
      <c r="I622" s="249"/>
      <c r="J622" s="245"/>
      <c r="K622" s="245"/>
      <c r="L622" s="250"/>
      <c r="M622" s="251"/>
      <c r="N622" s="252"/>
      <c r="O622" s="252"/>
      <c r="P622" s="252"/>
      <c r="Q622" s="252"/>
      <c r="R622" s="252"/>
      <c r="S622" s="252"/>
      <c r="T622" s="253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4" t="s">
        <v>198</v>
      </c>
      <c r="AU622" s="254" t="s">
        <v>82</v>
      </c>
      <c r="AV622" s="14" t="s">
        <v>82</v>
      </c>
      <c r="AW622" s="14" t="s">
        <v>35</v>
      </c>
      <c r="AX622" s="14" t="s">
        <v>73</v>
      </c>
      <c r="AY622" s="254" t="s">
        <v>188</v>
      </c>
    </row>
    <row r="623" s="13" customFormat="1">
      <c r="A623" s="13"/>
      <c r="B623" s="233"/>
      <c r="C623" s="234"/>
      <c r="D623" s="235" t="s">
        <v>198</v>
      </c>
      <c r="E623" s="236" t="s">
        <v>19</v>
      </c>
      <c r="F623" s="237" t="s">
        <v>2453</v>
      </c>
      <c r="G623" s="234"/>
      <c r="H623" s="236" t="s">
        <v>19</v>
      </c>
      <c r="I623" s="238"/>
      <c r="J623" s="234"/>
      <c r="K623" s="234"/>
      <c r="L623" s="239"/>
      <c r="M623" s="240"/>
      <c r="N623" s="241"/>
      <c r="O623" s="241"/>
      <c r="P623" s="241"/>
      <c r="Q623" s="241"/>
      <c r="R623" s="241"/>
      <c r="S623" s="241"/>
      <c r="T623" s="24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3" t="s">
        <v>198</v>
      </c>
      <c r="AU623" s="243" t="s">
        <v>82</v>
      </c>
      <c r="AV623" s="13" t="s">
        <v>80</v>
      </c>
      <c r="AW623" s="13" t="s">
        <v>35</v>
      </c>
      <c r="AX623" s="13" t="s">
        <v>73</v>
      </c>
      <c r="AY623" s="243" t="s">
        <v>188</v>
      </c>
    </row>
    <row r="624" s="14" customFormat="1">
      <c r="A624" s="14"/>
      <c r="B624" s="244"/>
      <c r="C624" s="245"/>
      <c r="D624" s="235" t="s">
        <v>198</v>
      </c>
      <c r="E624" s="246" t="s">
        <v>19</v>
      </c>
      <c r="F624" s="247" t="s">
        <v>2492</v>
      </c>
      <c r="G624" s="245"/>
      <c r="H624" s="248">
        <v>17.050000000000001</v>
      </c>
      <c r="I624" s="249"/>
      <c r="J624" s="245"/>
      <c r="K624" s="245"/>
      <c r="L624" s="250"/>
      <c r="M624" s="251"/>
      <c r="N624" s="252"/>
      <c r="O624" s="252"/>
      <c r="P624" s="252"/>
      <c r="Q624" s="252"/>
      <c r="R624" s="252"/>
      <c r="S624" s="252"/>
      <c r="T624" s="253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4" t="s">
        <v>198</v>
      </c>
      <c r="AU624" s="254" t="s">
        <v>82</v>
      </c>
      <c r="AV624" s="14" t="s">
        <v>82</v>
      </c>
      <c r="AW624" s="14" t="s">
        <v>35</v>
      </c>
      <c r="AX624" s="14" t="s">
        <v>73</v>
      </c>
      <c r="AY624" s="254" t="s">
        <v>188</v>
      </c>
    </row>
    <row r="625" s="14" customFormat="1">
      <c r="A625" s="14"/>
      <c r="B625" s="244"/>
      <c r="C625" s="245"/>
      <c r="D625" s="235" t="s">
        <v>198</v>
      </c>
      <c r="E625" s="246" t="s">
        <v>19</v>
      </c>
      <c r="F625" s="247" t="s">
        <v>1659</v>
      </c>
      <c r="G625" s="245"/>
      <c r="H625" s="248">
        <v>2.3999999999999999</v>
      </c>
      <c r="I625" s="249"/>
      <c r="J625" s="245"/>
      <c r="K625" s="245"/>
      <c r="L625" s="250"/>
      <c r="M625" s="251"/>
      <c r="N625" s="252"/>
      <c r="O625" s="252"/>
      <c r="P625" s="252"/>
      <c r="Q625" s="252"/>
      <c r="R625" s="252"/>
      <c r="S625" s="252"/>
      <c r="T625" s="253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4" t="s">
        <v>198</v>
      </c>
      <c r="AU625" s="254" t="s">
        <v>82</v>
      </c>
      <c r="AV625" s="14" t="s">
        <v>82</v>
      </c>
      <c r="AW625" s="14" t="s">
        <v>35</v>
      </c>
      <c r="AX625" s="14" t="s">
        <v>73</v>
      </c>
      <c r="AY625" s="254" t="s">
        <v>188</v>
      </c>
    </row>
    <row r="626" s="14" customFormat="1">
      <c r="A626" s="14"/>
      <c r="B626" s="244"/>
      <c r="C626" s="245"/>
      <c r="D626" s="235" t="s">
        <v>198</v>
      </c>
      <c r="E626" s="246" t="s">
        <v>19</v>
      </c>
      <c r="F626" s="247" t="s">
        <v>1660</v>
      </c>
      <c r="G626" s="245"/>
      <c r="H626" s="248">
        <v>-6</v>
      </c>
      <c r="I626" s="249"/>
      <c r="J626" s="245"/>
      <c r="K626" s="245"/>
      <c r="L626" s="250"/>
      <c r="M626" s="251"/>
      <c r="N626" s="252"/>
      <c r="O626" s="252"/>
      <c r="P626" s="252"/>
      <c r="Q626" s="252"/>
      <c r="R626" s="252"/>
      <c r="S626" s="252"/>
      <c r="T626" s="253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4" t="s">
        <v>198</v>
      </c>
      <c r="AU626" s="254" t="s">
        <v>82</v>
      </c>
      <c r="AV626" s="14" t="s">
        <v>82</v>
      </c>
      <c r="AW626" s="14" t="s">
        <v>35</v>
      </c>
      <c r="AX626" s="14" t="s">
        <v>73</v>
      </c>
      <c r="AY626" s="254" t="s">
        <v>188</v>
      </c>
    </row>
    <row r="627" s="13" customFormat="1">
      <c r="A627" s="13"/>
      <c r="B627" s="233"/>
      <c r="C627" s="234"/>
      <c r="D627" s="235" t="s">
        <v>198</v>
      </c>
      <c r="E627" s="236" t="s">
        <v>19</v>
      </c>
      <c r="F627" s="237" t="s">
        <v>2455</v>
      </c>
      <c r="G627" s="234"/>
      <c r="H627" s="236" t="s">
        <v>19</v>
      </c>
      <c r="I627" s="238"/>
      <c r="J627" s="234"/>
      <c r="K627" s="234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198</v>
      </c>
      <c r="AU627" s="243" t="s">
        <v>82</v>
      </c>
      <c r="AV627" s="13" t="s">
        <v>80</v>
      </c>
      <c r="AW627" s="13" t="s">
        <v>35</v>
      </c>
      <c r="AX627" s="13" t="s">
        <v>73</v>
      </c>
      <c r="AY627" s="243" t="s">
        <v>188</v>
      </c>
    </row>
    <row r="628" s="14" customFormat="1">
      <c r="A628" s="14"/>
      <c r="B628" s="244"/>
      <c r="C628" s="245"/>
      <c r="D628" s="235" t="s">
        <v>198</v>
      </c>
      <c r="E628" s="246" t="s">
        <v>19</v>
      </c>
      <c r="F628" s="247" t="s">
        <v>2456</v>
      </c>
      <c r="G628" s="245"/>
      <c r="H628" s="248">
        <v>25.109999999999999</v>
      </c>
      <c r="I628" s="249"/>
      <c r="J628" s="245"/>
      <c r="K628" s="245"/>
      <c r="L628" s="250"/>
      <c r="M628" s="251"/>
      <c r="N628" s="252"/>
      <c r="O628" s="252"/>
      <c r="P628" s="252"/>
      <c r="Q628" s="252"/>
      <c r="R628" s="252"/>
      <c r="S628" s="252"/>
      <c r="T628" s="253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4" t="s">
        <v>198</v>
      </c>
      <c r="AU628" s="254" t="s">
        <v>82</v>
      </c>
      <c r="AV628" s="14" t="s">
        <v>82</v>
      </c>
      <c r="AW628" s="14" t="s">
        <v>35</v>
      </c>
      <c r="AX628" s="14" t="s">
        <v>73</v>
      </c>
      <c r="AY628" s="254" t="s">
        <v>188</v>
      </c>
    </row>
    <row r="629" s="14" customFormat="1">
      <c r="A629" s="14"/>
      <c r="B629" s="244"/>
      <c r="C629" s="245"/>
      <c r="D629" s="235" t="s">
        <v>198</v>
      </c>
      <c r="E629" s="246" t="s">
        <v>19</v>
      </c>
      <c r="F629" s="247" t="s">
        <v>1663</v>
      </c>
      <c r="G629" s="245"/>
      <c r="H629" s="248">
        <v>3.7799999999999998</v>
      </c>
      <c r="I629" s="249"/>
      <c r="J629" s="245"/>
      <c r="K629" s="245"/>
      <c r="L629" s="250"/>
      <c r="M629" s="251"/>
      <c r="N629" s="252"/>
      <c r="O629" s="252"/>
      <c r="P629" s="252"/>
      <c r="Q629" s="252"/>
      <c r="R629" s="252"/>
      <c r="S629" s="252"/>
      <c r="T629" s="253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4" t="s">
        <v>198</v>
      </c>
      <c r="AU629" s="254" t="s">
        <v>82</v>
      </c>
      <c r="AV629" s="14" t="s">
        <v>82</v>
      </c>
      <c r="AW629" s="14" t="s">
        <v>35</v>
      </c>
      <c r="AX629" s="14" t="s">
        <v>73</v>
      </c>
      <c r="AY629" s="254" t="s">
        <v>188</v>
      </c>
    </row>
    <row r="630" s="14" customFormat="1">
      <c r="A630" s="14"/>
      <c r="B630" s="244"/>
      <c r="C630" s="245"/>
      <c r="D630" s="235" t="s">
        <v>198</v>
      </c>
      <c r="E630" s="246" t="s">
        <v>19</v>
      </c>
      <c r="F630" s="247" t="s">
        <v>1664</v>
      </c>
      <c r="G630" s="245"/>
      <c r="H630" s="248">
        <v>-8.4000000000000004</v>
      </c>
      <c r="I630" s="249"/>
      <c r="J630" s="245"/>
      <c r="K630" s="245"/>
      <c r="L630" s="250"/>
      <c r="M630" s="251"/>
      <c r="N630" s="252"/>
      <c r="O630" s="252"/>
      <c r="P630" s="252"/>
      <c r="Q630" s="252"/>
      <c r="R630" s="252"/>
      <c r="S630" s="252"/>
      <c r="T630" s="253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4" t="s">
        <v>198</v>
      </c>
      <c r="AU630" s="254" t="s">
        <v>82</v>
      </c>
      <c r="AV630" s="14" t="s">
        <v>82</v>
      </c>
      <c r="AW630" s="14" t="s">
        <v>35</v>
      </c>
      <c r="AX630" s="14" t="s">
        <v>73</v>
      </c>
      <c r="AY630" s="254" t="s">
        <v>188</v>
      </c>
    </row>
    <row r="631" s="13" customFormat="1">
      <c r="A631" s="13"/>
      <c r="B631" s="233"/>
      <c r="C631" s="234"/>
      <c r="D631" s="235" t="s">
        <v>198</v>
      </c>
      <c r="E631" s="236" t="s">
        <v>19</v>
      </c>
      <c r="F631" s="237" t="s">
        <v>2457</v>
      </c>
      <c r="G631" s="234"/>
      <c r="H631" s="236" t="s">
        <v>19</v>
      </c>
      <c r="I631" s="238"/>
      <c r="J631" s="234"/>
      <c r="K631" s="234"/>
      <c r="L631" s="239"/>
      <c r="M631" s="240"/>
      <c r="N631" s="241"/>
      <c r="O631" s="241"/>
      <c r="P631" s="241"/>
      <c r="Q631" s="241"/>
      <c r="R631" s="241"/>
      <c r="S631" s="241"/>
      <c r="T631" s="24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3" t="s">
        <v>198</v>
      </c>
      <c r="AU631" s="243" t="s">
        <v>82</v>
      </c>
      <c r="AV631" s="13" t="s">
        <v>80</v>
      </c>
      <c r="AW631" s="13" t="s">
        <v>35</v>
      </c>
      <c r="AX631" s="13" t="s">
        <v>73</v>
      </c>
      <c r="AY631" s="243" t="s">
        <v>188</v>
      </c>
    </row>
    <row r="632" s="14" customFormat="1">
      <c r="A632" s="14"/>
      <c r="B632" s="244"/>
      <c r="C632" s="245"/>
      <c r="D632" s="235" t="s">
        <v>198</v>
      </c>
      <c r="E632" s="246" t="s">
        <v>19</v>
      </c>
      <c r="F632" s="247" t="s">
        <v>2458</v>
      </c>
      <c r="G632" s="245"/>
      <c r="H632" s="248">
        <v>10.602</v>
      </c>
      <c r="I632" s="249"/>
      <c r="J632" s="245"/>
      <c r="K632" s="245"/>
      <c r="L632" s="250"/>
      <c r="M632" s="251"/>
      <c r="N632" s="252"/>
      <c r="O632" s="252"/>
      <c r="P632" s="252"/>
      <c r="Q632" s="252"/>
      <c r="R632" s="252"/>
      <c r="S632" s="252"/>
      <c r="T632" s="253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4" t="s">
        <v>198</v>
      </c>
      <c r="AU632" s="254" t="s">
        <v>82</v>
      </c>
      <c r="AV632" s="14" t="s">
        <v>82</v>
      </c>
      <c r="AW632" s="14" t="s">
        <v>35</v>
      </c>
      <c r="AX632" s="14" t="s">
        <v>73</v>
      </c>
      <c r="AY632" s="254" t="s">
        <v>188</v>
      </c>
    </row>
    <row r="633" s="14" customFormat="1">
      <c r="A633" s="14"/>
      <c r="B633" s="244"/>
      <c r="C633" s="245"/>
      <c r="D633" s="235" t="s">
        <v>198</v>
      </c>
      <c r="E633" s="246" t="s">
        <v>19</v>
      </c>
      <c r="F633" s="247" t="s">
        <v>2459</v>
      </c>
      <c r="G633" s="245"/>
      <c r="H633" s="248">
        <v>1.5600000000000001</v>
      </c>
      <c r="I633" s="249"/>
      <c r="J633" s="245"/>
      <c r="K633" s="245"/>
      <c r="L633" s="250"/>
      <c r="M633" s="251"/>
      <c r="N633" s="252"/>
      <c r="O633" s="252"/>
      <c r="P633" s="252"/>
      <c r="Q633" s="252"/>
      <c r="R633" s="252"/>
      <c r="S633" s="252"/>
      <c r="T633" s="253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4" t="s">
        <v>198</v>
      </c>
      <c r="AU633" s="254" t="s">
        <v>82</v>
      </c>
      <c r="AV633" s="14" t="s">
        <v>82</v>
      </c>
      <c r="AW633" s="14" t="s">
        <v>35</v>
      </c>
      <c r="AX633" s="14" t="s">
        <v>73</v>
      </c>
      <c r="AY633" s="254" t="s">
        <v>188</v>
      </c>
    </row>
    <row r="634" s="14" customFormat="1">
      <c r="A634" s="14"/>
      <c r="B634" s="244"/>
      <c r="C634" s="245"/>
      <c r="D634" s="235" t="s">
        <v>198</v>
      </c>
      <c r="E634" s="246" t="s">
        <v>19</v>
      </c>
      <c r="F634" s="247" t="s">
        <v>2460</v>
      </c>
      <c r="G634" s="245"/>
      <c r="H634" s="248">
        <v>-1.6000000000000001</v>
      </c>
      <c r="I634" s="249"/>
      <c r="J634" s="245"/>
      <c r="K634" s="245"/>
      <c r="L634" s="250"/>
      <c r="M634" s="251"/>
      <c r="N634" s="252"/>
      <c r="O634" s="252"/>
      <c r="P634" s="252"/>
      <c r="Q634" s="252"/>
      <c r="R634" s="252"/>
      <c r="S634" s="252"/>
      <c r="T634" s="253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4" t="s">
        <v>198</v>
      </c>
      <c r="AU634" s="254" t="s">
        <v>82</v>
      </c>
      <c r="AV634" s="14" t="s">
        <v>82</v>
      </c>
      <c r="AW634" s="14" t="s">
        <v>35</v>
      </c>
      <c r="AX634" s="14" t="s">
        <v>73</v>
      </c>
      <c r="AY634" s="254" t="s">
        <v>188</v>
      </c>
    </row>
    <row r="635" s="13" customFormat="1">
      <c r="A635" s="13"/>
      <c r="B635" s="233"/>
      <c r="C635" s="234"/>
      <c r="D635" s="235" t="s">
        <v>198</v>
      </c>
      <c r="E635" s="236" t="s">
        <v>19</v>
      </c>
      <c r="F635" s="237" t="s">
        <v>2461</v>
      </c>
      <c r="G635" s="234"/>
      <c r="H635" s="236" t="s">
        <v>19</v>
      </c>
      <c r="I635" s="238"/>
      <c r="J635" s="234"/>
      <c r="K635" s="234"/>
      <c r="L635" s="239"/>
      <c r="M635" s="240"/>
      <c r="N635" s="241"/>
      <c r="O635" s="241"/>
      <c r="P635" s="241"/>
      <c r="Q635" s="241"/>
      <c r="R635" s="241"/>
      <c r="S635" s="241"/>
      <c r="T635" s="242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43" t="s">
        <v>198</v>
      </c>
      <c r="AU635" s="243" t="s">
        <v>82</v>
      </c>
      <c r="AV635" s="13" t="s">
        <v>80</v>
      </c>
      <c r="AW635" s="13" t="s">
        <v>35</v>
      </c>
      <c r="AX635" s="13" t="s">
        <v>73</v>
      </c>
      <c r="AY635" s="243" t="s">
        <v>188</v>
      </c>
    </row>
    <row r="636" s="14" customFormat="1">
      <c r="A636" s="14"/>
      <c r="B636" s="244"/>
      <c r="C636" s="245"/>
      <c r="D636" s="235" t="s">
        <v>198</v>
      </c>
      <c r="E636" s="246" t="s">
        <v>19</v>
      </c>
      <c r="F636" s="247" t="s">
        <v>2462</v>
      </c>
      <c r="G636" s="245"/>
      <c r="H636" s="248">
        <v>25.978000000000002</v>
      </c>
      <c r="I636" s="249"/>
      <c r="J636" s="245"/>
      <c r="K636" s="245"/>
      <c r="L636" s="250"/>
      <c r="M636" s="251"/>
      <c r="N636" s="252"/>
      <c r="O636" s="252"/>
      <c r="P636" s="252"/>
      <c r="Q636" s="252"/>
      <c r="R636" s="252"/>
      <c r="S636" s="252"/>
      <c r="T636" s="253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4" t="s">
        <v>198</v>
      </c>
      <c r="AU636" s="254" t="s">
        <v>82</v>
      </c>
      <c r="AV636" s="14" t="s">
        <v>82</v>
      </c>
      <c r="AW636" s="14" t="s">
        <v>35</v>
      </c>
      <c r="AX636" s="14" t="s">
        <v>73</v>
      </c>
      <c r="AY636" s="254" t="s">
        <v>188</v>
      </c>
    </row>
    <row r="637" s="14" customFormat="1">
      <c r="A637" s="14"/>
      <c r="B637" s="244"/>
      <c r="C637" s="245"/>
      <c r="D637" s="235" t="s">
        <v>198</v>
      </c>
      <c r="E637" s="246" t="s">
        <v>19</v>
      </c>
      <c r="F637" s="247" t="s">
        <v>1663</v>
      </c>
      <c r="G637" s="245"/>
      <c r="H637" s="248">
        <v>3.7799999999999998</v>
      </c>
      <c r="I637" s="249"/>
      <c r="J637" s="245"/>
      <c r="K637" s="245"/>
      <c r="L637" s="250"/>
      <c r="M637" s="251"/>
      <c r="N637" s="252"/>
      <c r="O637" s="252"/>
      <c r="P637" s="252"/>
      <c r="Q637" s="252"/>
      <c r="R637" s="252"/>
      <c r="S637" s="252"/>
      <c r="T637" s="253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4" t="s">
        <v>198</v>
      </c>
      <c r="AU637" s="254" t="s">
        <v>82</v>
      </c>
      <c r="AV637" s="14" t="s">
        <v>82</v>
      </c>
      <c r="AW637" s="14" t="s">
        <v>35</v>
      </c>
      <c r="AX637" s="14" t="s">
        <v>73</v>
      </c>
      <c r="AY637" s="254" t="s">
        <v>188</v>
      </c>
    </row>
    <row r="638" s="14" customFormat="1">
      <c r="A638" s="14"/>
      <c r="B638" s="244"/>
      <c r="C638" s="245"/>
      <c r="D638" s="235" t="s">
        <v>198</v>
      </c>
      <c r="E638" s="246" t="s">
        <v>19</v>
      </c>
      <c r="F638" s="247" t="s">
        <v>2493</v>
      </c>
      <c r="G638" s="245"/>
      <c r="H638" s="248">
        <v>-4.7000000000000002</v>
      </c>
      <c r="I638" s="249"/>
      <c r="J638" s="245"/>
      <c r="K638" s="245"/>
      <c r="L638" s="250"/>
      <c r="M638" s="251"/>
      <c r="N638" s="252"/>
      <c r="O638" s="252"/>
      <c r="P638" s="252"/>
      <c r="Q638" s="252"/>
      <c r="R638" s="252"/>
      <c r="S638" s="252"/>
      <c r="T638" s="253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4" t="s">
        <v>198</v>
      </c>
      <c r="AU638" s="254" t="s">
        <v>82</v>
      </c>
      <c r="AV638" s="14" t="s">
        <v>82</v>
      </c>
      <c r="AW638" s="14" t="s">
        <v>35</v>
      </c>
      <c r="AX638" s="14" t="s">
        <v>73</v>
      </c>
      <c r="AY638" s="254" t="s">
        <v>188</v>
      </c>
    </row>
    <row r="639" s="13" customFormat="1">
      <c r="A639" s="13"/>
      <c r="B639" s="233"/>
      <c r="C639" s="234"/>
      <c r="D639" s="235" t="s">
        <v>198</v>
      </c>
      <c r="E639" s="236" t="s">
        <v>19</v>
      </c>
      <c r="F639" s="237" t="s">
        <v>2463</v>
      </c>
      <c r="G639" s="234"/>
      <c r="H639" s="236" t="s">
        <v>19</v>
      </c>
      <c r="I639" s="238"/>
      <c r="J639" s="234"/>
      <c r="K639" s="234"/>
      <c r="L639" s="239"/>
      <c r="M639" s="240"/>
      <c r="N639" s="241"/>
      <c r="O639" s="241"/>
      <c r="P639" s="241"/>
      <c r="Q639" s="241"/>
      <c r="R639" s="241"/>
      <c r="S639" s="241"/>
      <c r="T639" s="242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3" t="s">
        <v>198</v>
      </c>
      <c r="AU639" s="243" t="s">
        <v>82</v>
      </c>
      <c r="AV639" s="13" t="s">
        <v>80</v>
      </c>
      <c r="AW639" s="13" t="s">
        <v>35</v>
      </c>
      <c r="AX639" s="13" t="s">
        <v>73</v>
      </c>
      <c r="AY639" s="243" t="s">
        <v>188</v>
      </c>
    </row>
    <row r="640" s="14" customFormat="1">
      <c r="A640" s="14"/>
      <c r="B640" s="244"/>
      <c r="C640" s="245"/>
      <c r="D640" s="235" t="s">
        <v>198</v>
      </c>
      <c r="E640" s="246" t="s">
        <v>19</v>
      </c>
      <c r="F640" s="247" t="s">
        <v>2464</v>
      </c>
      <c r="G640" s="245"/>
      <c r="H640" s="248">
        <v>10.68</v>
      </c>
      <c r="I640" s="249"/>
      <c r="J640" s="245"/>
      <c r="K640" s="245"/>
      <c r="L640" s="250"/>
      <c r="M640" s="251"/>
      <c r="N640" s="252"/>
      <c r="O640" s="252"/>
      <c r="P640" s="252"/>
      <c r="Q640" s="252"/>
      <c r="R640" s="252"/>
      <c r="S640" s="252"/>
      <c r="T640" s="253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4" t="s">
        <v>198</v>
      </c>
      <c r="AU640" s="254" t="s">
        <v>82</v>
      </c>
      <c r="AV640" s="14" t="s">
        <v>82</v>
      </c>
      <c r="AW640" s="14" t="s">
        <v>35</v>
      </c>
      <c r="AX640" s="14" t="s">
        <v>73</v>
      </c>
      <c r="AY640" s="254" t="s">
        <v>188</v>
      </c>
    </row>
    <row r="641" s="14" customFormat="1">
      <c r="A641" s="14"/>
      <c r="B641" s="244"/>
      <c r="C641" s="245"/>
      <c r="D641" s="235" t="s">
        <v>198</v>
      </c>
      <c r="E641" s="246" t="s">
        <v>19</v>
      </c>
      <c r="F641" s="247" t="s">
        <v>1669</v>
      </c>
      <c r="G641" s="245"/>
      <c r="H641" s="248">
        <v>2.1000000000000001</v>
      </c>
      <c r="I641" s="249"/>
      <c r="J641" s="245"/>
      <c r="K641" s="245"/>
      <c r="L641" s="250"/>
      <c r="M641" s="251"/>
      <c r="N641" s="252"/>
      <c r="O641" s="252"/>
      <c r="P641" s="252"/>
      <c r="Q641" s="252"/>
      <c r="R641" s="252"/>
      <c r="S641" s="252"/>
      <c r="T641" s="253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4" t="s">
        <v>198</v>
      </c>
      <c r="AU641" s="254" t="s">
        <v>82</v>
      </c>
      <c r="AV641" s="14" t="s">
        <v>82</v>
      </c>
      <c r="AW641" s="14" t="s">
        <v>35</v>
      </c>
      <c r="AX641" s="14" t="s">
        <v>73</v>
      </c>
      <c r="AY641" s="254" t="s">
        <v>188</v>
      </c>
    </row>
    <row r="642" s="14" customFormat="1">
      <c r="A642" s="14"/>
      <c r="B642" s="244"/>
      <c r="C642" s="245"/>
      <c r="D642" s="235" t="s">
        <v>198</v>
      </c>
      <c r="E642" s="246" t="s">
        <v>19</v>
      </c>
      <c r="F642" s="247" t="s">
        <v>1670</v>
      </c>
      <c r="G642" s="245"/>
      <c r="H642" s="248">
        <v>-3</v>
      </c>
      <c r="I642" s="249"/>
      <c r="J642" s="245"/>
      <c r="K642" s="245"/>
      <c r="L642" s="250"/>
      <c r="M642" s="251"/>
      <c r="N642" s="252"/>
      <c r="O642" s="252"/>
      <c r="P642" s="252"/>
      <c r="Q642" s="252"/>
      <c r="R642" s="252"/>
      <c r="S642" s="252"/>
      <c r="T642" s="253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4" t="s">
        <v>198</v>
      </c>
      <c r="AU642" s="254" t="s">
        <v>82</v>
      </c>
      <c r="AV642" s="14" t="s">
        <v>82</v>
      </c>
      <c r="AW642" s="14" t="s">
        <v>35</v>
      </c>
      <c r="AX642" s="14" t="s">
        <v>73</v>
      </c>
      <c r="AY642" s="254" t="s">
        <v>188</v>
      </c>
    </row>
    <row r="643" s="13" customFormat="1">
      <c r="A643" s="13"/>
      <c r="B643" s="233"/>
      <c r="C643" s="234"/>
      <c r="D643" s="235" t="s">
        <v>198</v>
      </c>
      <c r="E643" s="236" t="s">
        <v>19</v>
      </c>
      <c r="F643" s="237" t="s">
        <v>2465</v>
      </c>
      <c r="G643" s="234"/>
      <c r="H643" s="236" t="s">
        <v>19</v>
      </c>
      <c r="I643" s="238"/>
      <c r="J643" s="234"/>
      <c r="K643" s="234"/>
      <c r="L643" s="239"/>
      <c r="M643" s="240"/>
      <c r="N643" s="241"/>
      <c r="O643" s="241"/>
      <c r="P643" s="241"/>
      <c r="Q643" s="241"/>
      <c r="R643" s="241"/>
      <c r="S643" s="241"/>
      <c r="T643" s="242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43" t="s">
        <v>198</v>
      </c>
      <c r="AU643" s="243" t="s">
        <v>82</v>
      </c>
      <c r="AV643" s="13" t="s">
        <v>80</v>
      </c>
      <c r="AW643" s="13" t="s">
        <v>35</v>
      </c>
      <c r="AX643" s="13" t="s">
        <v>73</v>
      </c>
      <c r="AY643" s="243" t="s">
        <v>188</v>
      </c>
    </row>
    <row r="644" s="14" customFormat="1">
      <c r="A644" s="14"/>
      <c r="B644" s="244"/>
      <c r="C644" s="245"/>
      <c r="D644" s="235" t="s">
        <v>198</v>
      </c>
      <c r="E644" s="246" t="s">
        <v>19</v>
      </c>
      <c r="F644" s="247" t="s">
        <v>2466</v>
      </c>
      <c r="G644" s="245"/>
      <c r="H644" s="248">
        <v>10.664</v>
      </c>
      <c r="I644" s="249"/>
      <c r="J644" s="245"/>
      <c r="K644" s="245"/>
      <c r="L644" s="250"/>
      <c r="M644" s="251"/>
      <c r="N644" s="252"/>
      <c r="O644" s="252"/>
      <c r="P644" s="252"/>
      <c r="Q644" s="252"/>
      <c r="R644" s="252"/>
      <c r="S644" s="252"/>
      <c r="T644" s="253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4" t="s">
        <v>198</v>
      </c>
      <c r="AU644" s="254" t="s">
        <v>82</v>
      </c>
      <c r="AV644" s="14" t="s">
        <v>82</v>
      </c>
      <c r="AW644" s="14" t="s">
        <v>35</v>
      </c>
      <c r="AX644" s="14" t="s">
        <v>73</v>
      </c>
      <c r="AY644" s="254" t="s">
        <v>188</v>
      </c>
    </row>
    <row r="645" s="14" customFormat="1">
      <c r="A645" s="14"/>
      <c r="B645" s="244"/>
      <c r="C645" s="245"/>
      <c r="D645" s="235" t="s">
        <v>198</v>
      </c>
      <c r="E645" s="246" t="s">
        <v>19</v>
      </c>
      <c r="F645" s="247" t="s">
        <v>1669</v>
      </c>
      <c r="G645" s="245"/>
      <c r="H645" s="248">
        <v>2.1000000000000001</v>
      </c>
      <c r="I645" s="249"/>
      <c r="J645" s="245"/>
      <c r="K645" s="245"/>
      <c r="L645" s="250"/>
      <c r="M645" s="251"/>
      <c r="N645" s="252"/>
      <c r="O645" s="252"/>
      <c r="P645" s="252"/>
      <c r="Q645" s="252"/>
      <c r="R645" s="252"/>
      <c r="S645" s="252"/>
      <c r="T645" s="253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54" t="s">
        <v>198</v>
      </c>
      <c r="AU645" s="254" t="s">
        <v>82</v>
      </c>
      <c r="AV645" s="14" t="s">
        <v>82</v>
      </c>
      <c r="AW645" s="14" t="s">
        <v>35</v>
      </c>
      <c r="AX645" s="14" t="s">
        <v>73</v>
      </c>
      <c r="AY645" s="254" t="s">
        <v>188</v>
      </c>
    </row>
    <row r="646" s="14" customFormat="1">
      <c r="A646" s="14"/>
      <c r="B646" s="244"/>
      <c r="C646" s="245"/>
      <c r="D646" s="235" t="s">
        <v>198</v>
      </c>
      <c r="E646" s="246" t="s">
        <v>19</v>
      </c>
      <c r="F646" s="247" t="s">
        <v>1670</v>
      </c>
      <c r="G646" s="245"/>
      <c r="H646" s="248">
        <v>-3</v>
      </c>
      <c r="I646" s="249"/>
      <c r="J646" s="245"/>
      <c r="K646" s="245"/>
      <c r="L646" s="250"/>
      <c r="M646" s="251"/>
      <c r="N646" s="252"/>
      <c r="O646" s="252"/>
      <c r="P646" s="252"/>
      <c r="Q646" s="252"/>
      <c r="R646" s="252"/>
      <c r="S646" s="252"/>
      <c r="T646" s="253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4" t="s">
        <v>198</v>
      </c>
      <c r="AU646" s="254" t="s">
        <v>82</v>
      </c>
      <c r="AV646" s="14" t="s">
        <v>82</v>
      </c>
      <c r="AW646" s="14" t="s">
        <v>35</v>
      </c>
      <c r="AX646" s="14" t="s">
        <v>73</v>
      </c>
      <c r="AY646" s="254" t="s">
        <v>188</v>
      </c>
    </row>
    <row r="647" s="13" customFormat="1">
      <c r="A647" s="13"/>
      <c r="B647" s="233"/>
      <c r="C647" s="234"/>
      <c r="D647" s="235" t="s">
        <v>198</v>
      </c>
      <c r="E647" s="236" t="s">
        <v>19</v>
      </c>
      <c r="F647" s="237" t="s">
        <v>2467</v>
      </c>
      <c r="G647" s="234"/>
      <c r="H647" s="236" t="s">
        <v>19</v>
      </c>
      <c r="I647" s="238"/>
      <c r="J647" s="234"/>
      <c r="K647" s="234"/>
      <c r="L647" s="239"/>
      <c r="M647" s="240"/>
      <c r="N647" s="241"/>
      <c r="O647" s="241"/>
      <c r="P647" s="241"/>
      <c r="Q647" s="241"/>
      <c r="R647" s="241"/>
      <c r="S647" s="241"/>
      <c r="T647" s="242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43" t="s">
        <v>198</v>
      </c>
      <c r="AU647" s="243" t="s">
        <v>82</v>
      </c>
      <c r="AV647" s="13" t="s">
        <v>80</v>
      </c>
      <c r="AW647" s="13" t="s">
        <v>35</v>
      </c>
      <c r="AX647" s="13" t="s">
        <v>73</v>
      </c>
      <c r="AY647" s="243" t="s">
        <v>188</v>
      </c>
    </row>
    <row r="648" s="14" customFormat="1">
      <c r="A648" s="14"/>
      <c r="B648" s="244"/>
      <c r="C648" s="245"/>
      <c r="D648" s="235" t="s">
        <v>198</v>
      </c>
      <c r="E648" s="246" t="s">
        <v>19</v>
      </c>
      <c r="F648" s="247" t="s">
        <v>2468</v>
      </c>
      <c r="G648" s="245"/>
      <c r="H648" s="248">
        <v>12.028000000000001</v>
      </c>
      <c r="I648" s="249"/>
      <c r="J648" s="245"/>
      <c r="K648" s="245"/>
      <c r="L648" s="250"/>
      <c r="M648" s="251"/>
      <c r="N648" s="252"/>
      <c r="O648" s="252"/>
      <c r="P648" s="252"/>
      <c r="Q648" s="252"/>
      <c r="R648" s="252"/>
      <c r="S648" s="252"/>
      <c r="T648" s="253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4" t="s">
        <v>198</v>
      </c>
      <c r="AU648" s="254" t="s">
        <v>82</v>
      </c>
      <c r="AV648" s="14" t="s">
        <v>82</v>
      </c>
      <c r="AW648" s="14" t="s">
        <v>35</v>
      </c>
      <c r="AX648" s="14" t="s">
        <v>73</v>
      </c>
      <c r="AY648" s="254" t="s">
        <v>188</v>
      </c>
    </row>
    <row r="649" s="14" customFormat="1">
      <c r="A649" s="14"/>
      <c r="B649" s="244"/>
      <c r="C649" s="245"/>
      <c r="D649" s="235" t="s">
        <v>198</v>
      </c>
      <c r="E649" s="246" t="s">
        <v>19</v>
      </c>
      <c r="F649" s="247" t="s">
        <v>1669</v>
      </c>
      <c r="G649" s="245"/>
      <c r="H649" s="248">
        <v>2.1000000000000001</v>
      </c>
      <c r="I649" s="249"/>
      <c r="J649" s="245"/>
      <c r="K649" s="245"/>
      <c r="L649" s="250"/>
      <c r="M649" s="251"/>
      <c r="N649" s="252"/>
      <c r="O649" s="252"/>
      <c r="P649" s="252"/>
      <c r="Q649" s="252"/>
      <c r="R649" s="252"/>
      <c r="S649" s="252"/>
      <c r="T649" s="253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4" t="s">
        <v>198</v>
      </c>
      <c r="AU649" s="254" t="s">
        <v>82</v>
      </c>
      <c r="AV649" s="14" t="s">
        <v>82</v>
      </c>
      <c r="AW649" s="14" t="s">
        <v>35</v>
      </c>
      <c r="AX649" s="14" t="s">
        <v>73</v>
      </c>
      <c r="AY649" s="254" t="s">
        <v>188</v>
      </c>
    </row>
    <row r="650" s="14" customFormat="1">
      <c r="A650" s="14"/>
      <c r="B650" s="244"/>
      <c r="C650" s="245"/>
      <c r="D650" s="235" t="s">
        <v>198</v>
      </c>
      <c r="E650" s="246" t="s">
        <v>19</v>
      </c>
      <c r="F650" s="247" t="s">
        <v>1670</v>
      </c>
      <c r="G650" s="245"/>
      <c r="H650" s="248">
        <v>-3</v>
      </c>
      <c r="I650" s="249"/>
      <c r="J650" s="245"/>
      <c r="K650" s="245"/>
      <c r="L650" s="250"/>
      <c r="M650" s="251"/>
      <c r="N650" s="252"/>
      <c r="O650" s="252"/>
      <c r="P650" s="252"/>
      <c r="Q650" s="252"/>
      <c r="R650" s="252"/>
      <c r="S650" s="252"/>
      <c r="T650" s="253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4" t="s">
        <v>198</v>
      </c>
      <c r="AU650" s="254" t="s">
        <v>82</v>
      </c>
      <c r="AV650" s="14" t="s">
        <v>82</v>
      </c>
      <c r="AW650" s="14" t="s">
        <v>35</v>
      </c>
      <c r="AX650" s="14" t="s">
        <v>73</v>
      </c>
      <c r="AY650" s="254" t="s">
        <v>188</v>
      </c>
    </row>
    <row r="651" s="13" customFormat="1">
      <c r="A651" s="13"/>
      <c r="B651" s="233"/>
      <c r="C651" s="234"/>
      <c r="D651" s="235" t="s">
        <v>198</v>
      </c>
      <c r="E651" s="236" t="s">
        <v>19</v>
      </c>
      <c r="F651" s="237" t="s">
        <v>2469</v>
      </c>
      <c r="G651" s="234"/>
      <c r="H651" s="236" t="s">
        <v>19</v>
      </c>
      <c r="I651" s="238"/>
      <c r="J651" s="234"/>
      <c r="K651" s="234"/>
      <c r="L651" s="239"/>
      <c r="M651" s="240"/>
      <c r="N651" s="241"/>
      <c r="O651" s="241"/>
      <c r="P651" s="241"/>
      <c r="Q651" s="241"/>
      <c r="R651" s="241"/>
      <c r="S651" s="241"/>
      <c r="T651" s="242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3" t="s">
        <v>198</v>
      </c>
      <c r="AU651" s="243" t="s">
        <v>82</v>
      </c>
      <c r="AV651" s="13" t="s">
        <v>80</v>
      </c>
      <c r="AW651" s="13" t="s">
        <v>35</v>
      </c>
      <c r="AX651" s="13" t="s">
        <v>73</v>
      </c>
      <c r="AY651" s="243" t="s">
        <v>188</v>
      </c>
    </row>
    <row r="652" s="14" customFormat="1">
      <c r="A652" s="14"/>
      <c r="B652" s="244"/>
      <c r="C652" s="245"/>
      <c r="D652" s="235" t="s">
        <v>198</v>
      </c>
      <c r="E652" s="246" t="s">
        <v>19</v>
      </c>
      <c r="F652" s="247" t="s">
        <v>2470</v>
      </c>
      <c r="G652" s="245"/>
      <c r="H652" s="248">
        <v>11.222</v>
      </c>
      <c r="I652" s="249"/>
      <c r="J652" s="245"/>
      <c r="K652" s="245"/>
      <c r="L652" s="250"/>
      <c r="M652" s="251"/>
      <c r="N652" s="252"/>
      <c r="O652" s="252"/>
      <c r="P652" s="252"/>
      <c r="Q652" s="252"/>
      <c r="R652" s="252"/>
      <c r="S652" s="252"/>
      <c r="T652" s="253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4" t="s">
        <v>198</v>
      </c>
      <c r="AU652" s="254" t="s">
        <v>82</v>
      </c>
      <c r="AV652" s="14" t="s">
        <v>82</v>
      </c>
      <c r="AW652" s="14" t="s">
        <v>35</v>
      </c>
      <c r="AX652" s="14" t="s">
        <v>73</v>
      </c>
      <c r="AY652" s="254" t="s">
        <v>188</v>
      </c>
    </row>
    <row r="653" s="14" customFormat="1">
      <c r="A653" s="14"/>
      <c r="B653" s="244"/>
      <c r="C653" s="245"/>
      <c r="D653" s="235" t="s">
        <v>198</v>
      </c>
      <c r="E653" s="246" t="s">
        <v>19</v>
      </c>
      <c r="F653" s="247" t="s">
        <v>1669</v>
      </c>
      <c r="G653" s="245"/>
      <c r="H653" s="248">
        <v>2.1000000000000001</v>
      </c>
      <c r="I653" s="249"/>
      <c r="J653" s="245"/>
      <c r="K653" s="245"/>
      <c r="L653" s="250"/>
      <c r="M653" s="251"/>
      <c r="N653" s="252"/>
      <c r="O653" s="252"/>
      <c r="P653" s="252"/>
      <c r="Q653" s="252"/>
      <c r="R653" s="252"/>
      <c r="S653" s="252"/>
      <c r="T653" s="253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54" t="s">
        <v>198</v>
      </c>
      <c r="AU653" s="254" t="s">
        <v>82</v>
      </c>
      <c r="AV653" s="14" t="s">
        <v>82</v>
      </c>
      <c r="AW653" s="14" t="s">
        <v>35</v>
      </c>
      <c r="AX653" s="14" t="s">
        <v>73</v>
      </c>
      <c r="AY653" s="254" t="s">
        <v>188</v>
      </c>
    </row>
    <row r="654" s="14" customFormat="1">
      <c r="A654" s="14"/>
      <c r="B654" s="244"/>
      <c r="C654" s="245"/>
      <c r="D654" s="235" t="s">
        <v>198</v>
      </c>
      <c r="E654" s="246" t="s">
        <v>19</v>
      </c>
      <c r="F654" s="247" t="s">
        <v>1670</v>
      </c>
      <c r="G654" s="245"/>
      <c r="H654" s="248">
        <v>-3</v>
      </c>
      <c r="I654" s="249"/>
      <c r="J654" s="245"/>
      <c r="K654" s="245"/>
      <c r="L654" s="250"/>
      <c r="M654" s="251"/>
      <c r="N654" s="252"/>
      <c r="O654" s="252"/>
      <c r="P654" s="252"/>
      <c r="Q654" s="252"/>
      <c r="R654" s="252"/>
      <c r="S654" s="252"/>
      <c r="T654" s="253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4" t="s">
        <v>198</v>
      </c>
      <c r="AU654" s="254" t="s">
        <v>82</v>
      </c>
      <c r="AV654" s="14" t="s">
        <v>82</v>
      </c>
      <c r="AW654" s="14" t="s">
        <v>35</v>
      </c>
      <c r="AX654" s="14" t="s">
        <v>73</v>
      </c>
      <c r="AY654" s="254" t="s">
        <v>188</v>
      </c>
    </row>
    <row r="655" s="13" customFormat="1">
      <c r="A655" s="13"/>
      <c r="B655" s="233"/>
      <c r="C655" s="234"/>
      <c r="D655" s="235" t="s">
        <v>198</v>
      </c>
      <c r="E655" s="236" t="s">
        <v>19</v>
      </c>
      <c r="F655" s="237" t="s">
        <v>2471</v>
      </c>
      <c r="G655" s="234"/>
      <c r="H655" s="236" t="s">
        <v>19</v>
      </c>
      <c r="I655" s="238"/>
      <c r="J655" s="234"/>
      <c r="K655" s="234"/>
      <c r="L655" s="239"/>
      <c r="M655" s="240"/>
      <c r="N655" s="241"/>
      <c r="O655" s="241"/>
      <c r="P655" s="241"/>
      <c r="Q655" s="241"/>
      <c r="R655" s="241"/>
      <c r="S655" s="241"/>
      <c r="T655" s="242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3" t="s">
        <v>198</v>
      </c>
      <c r="AU655" s="243" t="s">
        <v>82</v>
      </c>
      <c r="AV655" s="13" t="s">
        <v>80</v>
      </c>
      <c r="AW655" s="13" t="s">
        <v>35</v>
      </c>
      <c r="AX655" s="13" t="s">
        <v>73</v>
      </c>
      <c r="AY655" s="243" t="s">
        <v>188</v>
      </c>
    </row>
    <row r="656" s="14" customFormat="1">
      <c r="A656" s="14"/>
      <c r="B656" s="244"/>
      <c r="C656" s="245"/>
      <c r="D656" s="235" t="s">
        <v>198</v>
      </c>
      <c r="E656" s="246" t="s">
        <v>19</v>
      </c>
      <c r="F656" s="247" t="s">
        <v>2472</v>
      </c>
      <c r="G656" s="245"/>
      <c r="H656" s="248">
        <v>11.904</v>
      </c>
      <c r="I656" s="249"/>
      <c r="J656" s="245"/>
      <c r="K656" s="245"/>
      <c r="L656" s="250"/>
      <c r="M656" s="251"/>
      <c r="N656" s="252"/>
      <c r="O656" s="252"/>
      <c r="P656" s="252"/>
      <c r="Q656" s="252"/>
      <c r="R656" s="252"/>
      <c r="S656" s="252"/>
      <c r="T656" s="253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4" t="s">
        <v>198</v>
      </c>
      <c r="AU656" s="254" t="s">
        <v>82</v>
      </c>
      <c r="AV656" s="14" t="s">
        <v>82</v>
      </c>
      <c r="AW656" s="14" t="s">
        <v>35</v>
      </c>
      <c r="AX656" s="14" t="s">
        <v>73</v>
      </c>
      <c r="AY656" s="254" t="s">
        <v>188</v>
      </c>
    </row>
    <row r="657" s="14" customFormat="1">
      <c r="A657" s="14"/>
      <c r="B657" s="244"/>
      <c r="C657" s="245"/>
      <c r="D657" s="235" t="s">
        <v>198</v>
      </c>
      <c r="E657" s="246" t="s">
        <v>19</v>
      </c>
      <c r="F657" s="247" t="s">
        <v>1669</v>
      </c>
      <c r="G657" s="245"/>
      <c r="H657" s="248">
        <v>2.1000000000000001</v>
      </c>
      <c r="I657" s="249"/>
      <c r="J657" s="245"/>
      <c r="K657" s="245"/>
      <c r="L657" s="250"/>
      <c r="M657" s="251"/>
      <c r="N657" s="252"/>
      <c r="O657" s="252"/>
      <c r="P657" s="252"/>
      <c r="Q657" s="252"/>
      <c r="R657" s="252"/>
      <c r="S657" s="252"/>
      <c r="T657" s="253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4" t="s">
        <v>198</v>
      </c>
      <c r="AU657" s="254" t="s">
        <v>82</v>
      </c>
      <c r="AV657" s="14" t="s">
        <v>82</v>
      </c>
      <c r="AW657" s="14" t="s">
        <v>35</v>
      </c>
      <c r="AX657" s="14" t="s">
        <v>73</v>
      </c>
      <c r="AY657" s="254" t="s">
        <v>188</v>
      </c>
    </row>
    <row r="658" s="14" customFormat="1">
      <c r="A658" s="14"/>
      <c r="B658" s="244"/>
      <c r="C658" s="245"/>
      <c r="D658" s="235" t="s">
        <v>198</v>
      </c>
      <c r="E658" s="246" t="s">
        <v>19</v>
      </c>
      <c r="F658" s="247" t="s">
        <v>1670</v>
      </c>
      <c r="G658" s="245"/>
      <c r="H658" s="248">
        <v>-3</v>
      </c>
      <c r="I658" s="249"/>
      <c r="J658" s="245"/>
      <c r="K658" s="245"/>
      <c r="L658" s="250"/>
      <c r="M658" s="251"/>
      <c r="N658" s="252"/>
      <c r="O658" s="252"/>
      <c r="P658" s="252"/>
      <c r="Q658" s="252"/>
      <c r="R658" s="252"/>
      <c r="S658" s="252"/>
      <c r="T658" s="253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54" t="s">
        <v>198</v>
      </c>
      <c r="AU658" s="254" t="s">
        <v>82</v>
      </c>
      <c r="AV658" s="14" t="s">
        <v>82</v>
      </c>
      <c r="AW658" s="14" t="s">
        <v>35</v>
      </c>
      <c r="AX658" s="14" t="s">
        <v>73</v>
      </c>
      <c r="AY658" s="254" t="s">
        <v>188</v>
      </c>
    </row>
    <row r="659" s="13" customFormat="1">
      <c r="A659" s="13"/>
      <c r="B659" s="233"/>
      <c r="C659" s="234"/>
      <c r="D659" s="235" t="s">
        <v>198</v>
      </c>
      <c r="E659" s="236" t="s">
        <v>19</v>
      </c>
      <c r="F659" s="237" t="s">
        <v>2473</v>
      </c>
      <c r="G659" s="234"/>
      <c r="H659" s="236" t="s">
        <v>19</v>
      </c>
      <c r="I659" s="238"/>
      <c r="J659" s="234"/>
      <c r="K659" s="234"/>
      <c r="L659" s="239"/>
      <c r="M659" s="240"/>
      <c r="N659" s="241"/>
      <c r="O659" s="241"/>
      <c r="P659" s="241"/>
      <c r="Q659" s="241"/>
      <c r="R659" s="241"/>
      <c r="S659" s="241"/>
      <c r="T659" s="242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43" t="s">
        <v>198</v>
      </c>
      <c r="AU659" s="243" t="s">
        <v>82</v>
      </c>
      <c r="AV659" s="13" t="s">
        <v>80</v>
      </c>
      <c r="AW659" s="13" t="s">
        <v>35</v>
      </c>
      <c r="AX659" s="13" t="s">
        <v>73</v>
      </c>
      <c r="AY659" s="243" t="s">
        <v>188</v>
      </c>
    </row>
    <row r="660" s="14" customFormat="1">
      <c r="A660" s="14"/>
      <c r="B660" s="244"/>
      <c r="C660" s="245"/>
      <c r="D660" s="235" t="s">
        <v>198</v>
      </c>
      <c r="E660" s="246" t="s">
        <v>19</v>
      </c>
      <c r="F660" s="247" t="s">
        <v>2474</v>
      </c>
      <c r="G660" s="245"/>
      <c r="H660" s="248">
        <v>43.957999999999998</v>
      </c>
      <c r="I660" s="249"/>
      <c r="J660" s="245"/>
      <c r="K660" s="245"/>
      <c r="L660" s="250"/>
      <c r="M660" s="251"/>
      <c r="N660" s="252"/>
      <c r="O660" s="252"/>
      <c r="P660" s="252"/>
      <c r="Q660" s="252"/>
      <c r="R660" s="252"/>
      <c r="S660" s="252"/>
      <c r="T660" s="253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54" t="s">
        <v>198</v>
      </c>
      <c r="AU660" s="254" t="s">
        <v>82</v>
      </c>
      <c r="AV660" s="14" t="s">
        <v>82</v>
      </c>
      <c r="AW660" s="14" t="s">
        <v>35</v>
      </c>
      <c r="AX660" s="14" t="s">
        <v>73</v>
      </c>
      <c r="AY660" s="254" t="s">
        <v>188</v>
      </c>
    </row>
    <row r="661" s="14" customFormat="1">
      <c r="A661" s="14"/>
      <c r="B661" s="244"/>
      <c r="C661" s="245"/>
      <c r="D661" s="235" t="s">
        <v>198</v>
      </c>
      <c r="E661" s="246" t="s">
        <v>19</v>
      </c>
      <c r="F661" s="247" t="s">
        <v>1669</v>
      </c>
      <c r="G661" s="245"/>
      <c r="H661" s="248">
        <v>2.1000000000000001</v>
      </c>
      <c r="I661" s="249"/>
      <c r="J661" s="245"/>
      <c r="K661" s="245"/>
      <c r="L661" s="250"/>
      <c r="M661" s="251"/>
      <c r="N661" s="252"/>
      <c r="O661" s="252"/>
      <c r="P661" s="252"/>
      <c r="Q661" s="252"/>
      <c r="R661" s="252"/>
      <c r="S661" s="252"/>
      <c r="T661" s="253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4" t="s">
        <v>198</v>
      </c>
      <c r="AU661" s="254" t="s">
        <v>82</v>
      </c>
      <c r="AV661" s="14" t="s">
        <v>82</v>
      </c>
      <c r="AW661" s="14" t="s">
        <v>35</v>
      </c>
      <c r="AX661" s="14" t="s">
        <v>73</v>
      </c>
      <c r="AY661" s="254" t="s">
        <v>188</v>
      </c>
    </row>
    <row r="662" s="14" customFormat="1">
      <c r="A662" s="14"/>
      <c r="B662" s="244"/>
      <c r="C662" s="245"/>
      <c r="D662" s="235" t="s">
        <v>198</v>
      </c>
      <c r="E662" s="246" t="s">
        <v>19</v>
      </c>
      <c r="F662" s="247" t="s">
        <v>1670</v>
      </c>
      <c r="G662" s="245"/>
      <c r="H662" s="248">
        <v>-3</v>
      </c>
      <c r="I662" s="249"/>
      <c r="J662" s="245"/>
      <c r="K662" s="245"/>
      <c r="L662" s="250"/>
      <c r="M662" s="251"/>
      <c r="N662" s="252"/>
      <c r="O662" s="252"/>
      <c r="P662" s="252"/>
      <c r="Q662" s="252"/>
      <c r="R662" s="252"/>
      <c r="S662" s="252"/>
      <c r="T662" s="253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4" t="s">
        <v>198</v>
      </c>
      <c r="AU662" s="254" t="s">
        <v>82</v>
      </c>
      <c r="AV662" s="14" t="s">
        <v>82</v>
      </c>
      <c r="AW662" s="14" t="s">
        <v>35</v>
      </c>
      <c r="AX662" s="14" t="s">
        <v>73</v>
      </c>
      <c r="AY662" s="254" t="s">
        <v>188</v>
      </c>
    </row>
    <row r="663" s="13" customFormat="1">
      <c r="A663" s="13"/>
      <c r="B663" s="233"/>
      <c r="C663" s="234"/>
      <c r="D663" s="235" t="s">
        <v>198</v>
      </c>
      <c r="E663" s="236" t="s">
        <v>19</v>
      </c>
      <c r="F663" s="237" t="s">
        <v>2475</v>
      </c>
      <c r="G663" s="234"/>
      <c r="H663" s="236" t="s">
        <v>19</v>
      </c>
      <c r="I663" s="238"/>
      <c r="J663" s="234"/>
      <c r="K663" s="234"/>
      <c r="L663" s="239"/>
      <c r="M663" s="240"/>
      <c r="N663" s="241"/>
      <c r="O663" s="241"/>
      <c r="P663" s="241"/>
      <c r="Q663" s="241"/>
      <c r="R663" s="241"/>
      <c r="S663" s="241"/>
      <c r="T663" s="242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43" t="s">
        <v>198</v>
      </c>
      <c r="AU663" s="243" t="s">
        <v>82</v>
      </c>
      <c r="AV663" s="13" t="s">
        <v>80</v>
      </c>
      <c r="AW663" s="13" t="s">
        <v>35</v>
      </c>
      <c r="AX663" s="13" t="s">
        <v>73</v>
      </c>
      <c r="AY663" s="243" t="s">
        <v>188</v>
      </c>
    </row>
    <row r="664" s="14" customFormat="1">
      <c r="A664" s="14"/>
      <c r="B664" s="244"/>
      <c r="C664" s="245"/>
      <c r="D664" s="235" t="s">
        <v>198</v>
      </c>
      <c r="E664" s="246" t="s">
        <v>19</v>
      </c>
      <c r="F664" s="247" t="s">
        <v>2476</v>
      </c>
      <c r="G664" s="245"/>
      <c r="H664" s="248">
        <v>35.030000000000001</v>
      </c>
      <c r="I664" s="249"/>
      <c r="J664" s="245"/>
      <c r="K664" s="245"/>
      <c r="L664" s="250"/>
      <c r="M664" s="251"/>
      <c r="N664" s="252"/>
      <c r="O664" s="252"/>
      <c r="P664" s="252"/>
      <c r="Q664" s="252"/>
      <c r="R664" s="252"/>
      <c r="S664" s="252"/>
      <c r="T664" s="253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54" t="s">
        <v>198</v>
      </c>
      <c r="AU664" s="254" t="s">
        <v>82</v>
      </c>
      <c r="AV664" s="14" t="s">
        <v>82</v>
      </c>
      <c r="AW664" s="14" t="s">
        <v>35</v>
      </c>
      <c r="AX664" s="14" t="s">
        <v>73</v>
      </c>
      <c r="AY664" s="254" t="s">
        <v>188</v>
      </c>
    </row>
    <row r="665" s="14" customFormat="1">
      <c r="A665" s="14"/>
      <c r="B665" s="244"/>
      <c r="C665" s="245"/>
      <c r="D665" s="235" t="s">
        <v>198</v>
      </c>
      <c r="E665" s="246" t="s">
        <v>19</v>
      </c>
      <c r="F665" s="247" t="s">
        <v>2477</v>
      </c>
      <c r="G665" s="245"/>
      <c r="H665" s="248">
        <v>1.5840000000000001</v>
      </c>
      <c r="I665" s="249"/>
      <c r="J665" s="245"/>
      <c r="K665" s="245"/>
      <c r="L665" s="250"/>
      <c r="M665" s="251"/>
      <c r="N665" s="252"/>
      <c r="O665" s="252"/>
      <c r="P665" s="252"/>
      <c r="Q665" s="252"/>
      <c r="R665" s="252"/>
      <c r="S665" s="252"/>
      <c r="T665" s="253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54" t="s">
        <v>198</v>
      </c>
      <c r="AU665" s="254" t="s">
        <v>82</v>
      </c>
      <c r="AV665" s="14" t="s">
        <v>82</v>
      </c>
      <c r="AW665" s="14" t="s">
        <v>35</v>
      </c>
      <c r="AX665" s="14" t="s">
        <v>73</v>
      </c>
      <c r="AY665" s="254" t="s">
        <v>188</v>
      </c>
    </row>
    <row r="666" s="14" customFormat="1">
      <c r="A666" s="14"/>
      <c r="B666" s="244"/>
      <c r="C666" s="245"/>
      <c r="D666" s="235" t="s">
        <v>198</v>
      </c>
      <c r="E666" s="246" t="s">
        <v>19</v>
      </c>
      <c r="F666" s="247" t="s">
        <v>2478</v>
      </c>
      <c r="G666" s="245"/>
      <c r="H666" s="248">
        <v>-6.9119999999999999</v>
      </c>
      <c r="I666" s="249"/>
      <c r="J666" s="245"/>
      <c r="K666" s="245"/>
      <c r="L666" s="250"/>
      <c r="M666" s="251"/>
      <c r="N666" s="252"/>
      <c r="O666" s="252"/>
      <c r="P666" s="252"/>
      <c r="Q666" s="252"/>
      <c r="R666" s="252"/>
      <c r="S666" s="252"/>
      <c r="T666" s="253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54" t="s">
        <v>198</v>
      </c>
      <c r="AU666" s="254" t="s">
        <v>82</v>
      </c>
      <c r="AV666" s="14" t="s">
        <v>82</v>
      </c>
      <c r="AW666" s="14" t="s">
        <v>35</v>
      </c>
      <c r="AX666" s="14" t="s">
        <v>73</v>
      </c>
      <c r="AY666" s="254" t="s">
        <v>188</v>
      </c>
    </row>
    <row r="667" s="13" customFormat="1">
      <c r="A667" s="13"/>
      <c r="B667" s="233"/>
      <c r="C667" s="234"/>
      <c r="D667" s="235" t="s">
        <v>198</v>
      </c>
      <c r="E667" s="236" t="s">
        <v>19</v>
      </c>
      <c r="F667" s="237" t="s">
        <v>2479</v>
      </c>
      <c r="G667" s="234"/>
      <c r="H667" s="236" t="s">
        <v>19</v>
      </c>
      <c r="I667" s="238"/>
      <c r="J667" s="234"/>
      <c r="K667" s="234"/>
      <c r="L667" s="239"/>
      <c r="M667" s="240"/>
      <c r="N667" s="241"/>
      <c r="O667" s="241"/>
      <c r="P667" s="241"/>
      <c r="Q667" s="241"/>
      <c r="R667" s="241"/>
      <c r="S667" s="241"/>
      <c r="T667" s="242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43" t="s">
        <v>198</v>
      </c>
      <c r="AU667" s="243" t="s">
        <v>82</v>
      </c>
      <c r="AV667" s="13" t="s">
        <v>80</v>
      </c>
      <c r="AW667" s="13" t="s">
        <v>35</v>
      </c>
      <c r="AX667" s="13" t="s">
        <v>73</v>
      </c>
      <c r="AY667" s="243" t="s">
        <v>188</v>
      </c>
    </row>
    <row r="668" s="14" customFormat="1">
      <c r="A668" s="14"/>
      <c r="B668" s="244"/>
      <c r="C668" s="245"/>
      <c r="D668" s="235" t="s">
        <v>198</v>
      </c>
      <c r="E668" s="246" t="s">
        <v>19</v>
      </c>
      <c r="F668" s="247" t="s">
        <v>2480</v>
      </c>
      <c r="G668" s="245"/>
      <c r="H668" s="248">
        <v>5.6109999999999998</v>
      </c>
      <c r="I668" s="249"/>
      <c r="J668" s="245"/>
      <c r="K668" s="245"/>
      <c r="L668" s="250"/>
      <c r="M668" s="251"/>
      <c r="N668" s="252"/>
      <c r="O668" s="252"/>
      <c r="P668" s="252"/>
      <c r="Q668" s="252"/>
      <c r="R668" s="252"/>
      <c r="S668" s="252"/>
      <c r="T668" s="253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4" t="s">
        <v>198</v>
      </c>
      <c r="AU668" s="254" t="s">
        <v>82</v>
      </c>
      <c r="AV668" s="14" t="s">
        <v>82</v>
      </c>
      <c r="AW668" s="14" t="s">
        <v>35</v>
      </c>
      <c r="AX668" s="14" t="s">
        <v>73</v>
      </c>
      <c r="AY668" s="254" t="s">
        <v>188</v>
      </c>
    </row>
    <row r="669" s="14" customFormat="1">
      <c r="A669" s="14"/>
      <c r="B669" s="244"/>
      <c r="C669" s="245"/>
      <c r="D669" s="235" t="s">
        <v>198</v>
      </c>
      <c r="E669" s="246" t="s">
        <v>19</v>
      </c>
      <c r="F669" s="247" t="s">
        <v>2481</v>
      </c>
      <c r="G669" s="245"/>
      <c r="H669" s="248">
        <v>1.02</v>
      </c>
      <c r="I669" s="249"/>
      <c r="J669" s="245"/>
      <c r="K669" s="245"/>
      <c r="L669" s="250"/>
      <c r="M669" s="251"/>
      <c r="N669" s="252"/>
      <c r="O669" s="252"/>
      <c r="P669" s="252"/>
      <c r="Q669" s="252"/>
      <c r="R669" s="252"/>
      <c r="S669" s="252"/>
      <c r="T669" s="253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4" t="s">
        <v>198</v>
      </c>
      <c r="AU669" s="254" t="s">
        <v>82</v>
      </c>
      <c r="AV669" s="14" t="s">
        <v>82</v>
      </c>
      <c r="AW669" s="14" t="s">
        <v>35</v>
      </c>
      <c r="AX669" s="14" t="s">
        <v>73</v>
      </c>
      <c r="AY669" s="254" t="s">
        <v>188</v>
      </c>
    </row>
    <row r="670" s="14" customFormat="1">
      <c r="A670" s="14"/>
      <c r="B670" s="244"/>
      <c r="C670" s="245"/>
      <c r="D670" s="235" t="s">
        <v>198</v>
      </c>
      <c r="E670" s="246" t="s">
        <v>19</v>
      </c>
      <c r="F670" s="247" t="s">
        <v>2482</v>
      </c>
      <c r="G670" s="245"/>
      <c r="H670" s="248">
        <v>-2.3999999999999999</v>
      </c>
      <c r="I670" s="249"/>
      <c r="J670" s="245"/>
      <c r="K670" s="245"/>
      <c r="L670" s="250"/>
      <c r="M670" s="251"/>
      <c r="N670" s="252"/>
      <c r="O670" s="252"/>
      <c r="P670" s="252"/>
      <c r="Q670" s="252"/>
      <c r="R670" s="252"/>
      <c r="S670" s="252"/>
      <c r="T670" s="253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4" t="s">
        <v>198</v>
      </c>
      <c r="AU670" s="254" t="s">
        <v>82</v>
      </c>
      <c r="AV670" s="14" t="s">
        <v>82</v>
      </c>
      <c r="AW670" s="14" t="s">
        <v>35</v>
      </c>
      <c r="AX670" s="14" t="s">
        <v>73</v>
      </c>
      <c r="AY670" s="254" t="s">
        <v>188</v>
      </c>
    </row>
    <row r="671" s="13" customFormat="1">
      <c r="A671" s="13"/>
      <c r="B671" s="233"/>
      <c r="C671" s="234"/>
      <c r="D671" s="235" t="s">
        <v>198</v>
      </c>
      <c r="E671" s="236" t="s">
        <v>19</v>
      </c>
      <c r="F671" s="237" t="s">
        <v>2483</v>
      </c>
      <c r="G671" s="234"/>
      <c r="H671" s="236" t="s">
        <v>19</v>
      </c>
      <c r="I671" s="238"/>
      <c r="J671" s="234"/>
      <c r="K671" s="234"/>
      <c r="L671" s="239"/>
      <c r="M671" s="240"/>
      <c r="N671" s="241"/>
      <c r="O671" s="241"/>
      <c r="P671" s="241"/>
      <c r="Q671" s="241"/>
      <c r="R671" s="241"/>
      <c r="S671" s="241"/>
      <c r="T671" s="242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3" t="s">
        <v>198</v>
      </c>
      <c r="AU671" s="243" t="s">
        <v>82</v>
      </c>
      <c r="AV671" s="13" t="s">
        <v>80</v>
      </c>
      <c r="AW671" s="13" t="s">
        <v>35</v>
      </c>
      <c r="AX671" s="13" t="s">
        <v>73</v>
      </c>
      <c r="AY671" s="243" t="s">
        <v>188</v>
      </c>
    </row>
    <row r="672" s="14" customFormat="1">
      <c r="A672" s="14"/>
      <c r="B672" s="244"/>
      <c r="C672" s="245"/>
      <c r="D672" s="235" t="s">
        <v>198</v>
      </c>
      <c r="E672" s="246" t="s">
        <v>19</v>
      </c>
      <c r="F672" s="247" t="s">
        <v>2484</v>
      </c>
      <c r="G672" s="245"/>
      <c r="H672" s="248">
        <v>35.216000000000001</v>
      </c>
      <c r="I672" s="249"/>
      <c r="J672" s="245"/>
      <c r="K672" s="245"/>
      <c r="L672" s="250"/>
      <c r="M672" s="251"/>
      <c r="N672" s="252"/>
      <c r="O672" s="252"/>
      <c r="P672" s="252"/>
      <c r="Q672" s="252"/>
      <c r="R672" s="252"/>
      <c r="S672" s="252"/>
      <c r="T672" s="253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4" t="s">
        <v>198</v>
      </c>
      <c r="AU672" s="254" t="s">
        <v>82</v>
      </c>
      <c r="AV672" s="14" t="s">
        <v>82</v>
      </c>
      <c r="AW672" s="14" t="s">
        <v>35</v>
      </c>
      <c r="AX672" s="14" t="s">
        <v>73</v>
      </c>
      <c r="AY672" s="254" t="s">
        <v>188</v>
      </c>
    </row>
    <row r="673" s="14" customFormat="1">
      <c r="A673" s="14"/>
      <c r="B673" s="244"/>
      <c r="C673" s="245"/>
      <c r="D673" s="235" t="s">
        <v>198</v>
      </c>
      <c r="E673" s="246" t="s">
        <v>19</v>
      </c>
      <c r="F673" s="247" t="s">
        <v>1676</v>
      </c>
      <c r="G673" s="245"/>
      <c r="H673" s="248">
        <v>3</v>
      </c>
      <c r="I673" s="249"/>
      <c r="J673" s="245"/>
      <c r="K673" s="245"/>
      <c r="L673" s="250"/>
      <c r="M673" s="251"/>
      <c r="N673" s="252"/>
      <c r="O673" s="252"/>
      <c r="P673" s="252"/>
      <c r="Q673" s="252"/>
      <c r="R673" s="252"/>
      <c r="S673" s="252"/>
      <c r="T673" s="253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4" t="s">
        <v>198</v>
      </c>
      <c r="AU673" s="254" t="s">
        <v>82</v>
      </c>
      <c r="AV673" s="14" t="s">
        <v>82</v>
      </c>
      <c r="AW673" s="14" t="s">
        <v>35</v>
      </c>
      <c r="AX673" s="14" t="s">
        <v>73</v>
      </c>
      <c r="AY673" s="254" t="s">
        <v>188</v>
      </c>
    </row>
    <row r="674" s="14" customFormat="1">
      <c r="A674" s="14"/>
      <c r="B674" s="244"/>
      <c r="C674" s="245"/>
      <c r="D674" s="235" t="s">
        <v>198</v>
      </c>
      <c r="E674" s="246" t="s">
        <v>19</v>
      </c>
      <c r="F674" s="247" t="s">
        <v>1677</v>
      </c>
      <c r="G674" s="245"/>
      <c r="H674" s="248">
        <v>-12</v>
      </c>
      <c r="I674" s="249"/>
      <c r="J674" s="245"/>
      <c r="K674" s="245"/>
      <c r="L674" s="250"/>
      <c r="M674" s="251"/>
      <c r="N674" s="252"/>
      <c r="O674" s="252"/>
      <c r="P674" s="252"/>
      <c r="Q674" s="252"/>
      <c r="R674" s="252"/>
      <c r="S674" s="252"/>
      <c r="T674" s="253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4" t="s">
        <v>198</v>
      </c>
      <c r="AU674" s="254" t="s">
        <v>82</v>
      </c>
      <c r="AV674" s="14" t="s">
        <v>82</v>
      </c>
      <c r="AW674" s="14" t="s">
        <v>35</v>
      </c>
      <c r="AX674" s="14" t="s">
        <v>73</v>
      </c>
      <c r="AY674" s="254" t="s">
        <v>188</v>
      </c>
    </row>
    <row r="675" s="15" customFormat="1">
      <c r="A675" s="15"/>
      <c r="B675" s="255"/>
      <c r="C675" s="256"/>
      <c r="D675" s="235" t="s">
        <v>198</v>
      </c>
      <c r="E675" s="257" t="s">
        <v>19</v>
      </c>
      <c r="F675" s="258" t="s">
        <v>229</v>
      </c>
      <c r="G675" s="256"/>
      <c r="H675" s="259">
        <v>290.76999999999998</v>
      </c>
      <c r="I675" s="260"/>
      <c r="J675" s="256"/>
      <c r="K675" s="256"/>
      <c r="L675" s="261"/>
      <c r="M675" s="262"/>
      <c r="N675" s="263"/>
      <c r="O675" s="263"/>
      <c r="P675" s="263"/>
      <c r="Q675" s="263"/>
      <c r="R675" s="263"/>
      <c r="S675" s="263"/>
      <c r="T675" s="264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T675" s="265" t="s">
        <v>198</v>
      </c>
      <c r="AU675" s="265" t="s">
        <v>82</v>
      </c>
      <c r="AV675" s="15" t="s">
        <v>135</v>
      </c>
      <c r="AW675" s="15" t="s">
        <v>35</v>
      </c>
      <c r="AX675" s="15" t="s">
        <v>80</v>
      </c>
      <c r="AY675" s="265" t="s">
        <v>188</v>
      </c>
    </row>
    <row r="676" s="2" customFormat="1" ht="21.75" customHeight="1">
      <c r="A676" s="40"/>
      <c r="B676" s="41"/>
      <c r="C676" s="215" t="s">
        <v>953</v>
      </c>
      <c r="D676" s="215" t="s">
        <v>190</v>
      </c>
      <c r="E676" s="216" t="s">
        <v>2494</v>
      </c>
      <c r="F676" s="217" t="s">
        <v>2495</v>
      </c>
      <c r="G676" s="218" t="s">
        <v>193</v>
      </c>
      <c r="H676" s="219">
        <v>2.7240000000000002</v>
      </c>
      <c r="I676" s="220"/>
      <c r="J676" s="221">
        <f>ROUND(I676*H676,2)</f>
        <v>0</v>
      </c>
      <c r="K676" s="217" t="s">
        <v>415</v>
      </c>
      <c r="L676" s="46"/>
      <c r="M676" s="222" t="s">
        <v>19</v>
      </c>
      <c r="N676" s="223" t="s">
        <v>44</v>
      </c>
      <c r="O676" s="86"/>
      <c r="P676" s="224">
        <f>O676*H676</f>
        <v>0</v>
      </c>
      <c r="Q676" s="224">
        <v>2.45329</v>
      </c>
      <c r="R676" s="224">
        <f>Q676*H676</f>
        <v>6.6827619600000006</v>
      </c>
      <c r="S676" s="224">
        <v>0</v>
      </c>
      <c r="T676" s="225">
        <f>S676*H676</f>
        <v>0</v>
      </c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R676" s="226" t="s">
        <v>135</v>
      </c>
      <c r="AT676" s="226" t="s">
        <v>190</v>
      </c>
      <c r="AU676" s="226" t="s">
        <v>82</v>
      </c>
      <c r="AY676" s="19" t="s">
        <v>188</v>
      </c>
      <c r="BE676" s="227">
        <f>IF(N676="základní",J676,0)</f>
        <v>0</v>
      </c>
      <c r="BF676" s="227">
        <f>IF(N676="snížená",J676,0)</f>
        <v>0</v>
      </c>
      <c r="BG676" s="227">
        <f>IF(N676="zákl. přenesená",J676,0)</f>
        <v>0</v>
      </c>
      <c r="BH676" s="227">
        <f>IF(N676="sníž. přenesená",J676,0)</f>
        <v>0</v>
      </c>
      <c r="BI676" s="227">
        <f>IF(N676="nulová",J676,0)</f>
        <v>0</v>
      </c>
      <c r="BJ676" s="19" t="s">
        <v>80</v>
      </c>
      <c r="BK676" s="227">
        <f>ROUND(I676*H676,2)</f>
        <v>0</v>
      </c>
      <c r="BL676" s="19" t="s">
        <v>135</v>
      </c>
      <c r="BM676" s="226" t="s">
        <v>2496</v>
      </c>
    </row>
    <row r="677" s="13" customFormat="1">
      <c r="A677" s="13"/>
      <c r="B677" s="233"/>
      <c r="C677" s="234"/>
      <c r="D677" s="235" t="s">
        <v>198</v>
      </c>
      <c r="E677" s="236" t="s">
        <v>19</v>
      </c>
      <c r="F677" s="237" t="s">
        <v>2497</v>
      </c>
      <c r="G677" s="234"/>
      <c r="H677" s="236" t="s">
        <v>19</v>
      </c>
      <c r="I677" s="238"/>
      <c r="J677" s="234"/>
      <c r="K677" s="234"/>
      <c r="L677" s="239"/>
      <c r="M677" s="240"/>
      <c r="N677" s="241"/>
      <c r="O677" s="241"/>
      <c r="P677" s="241"/>
      <c r="Q677" s="241"/>
      <c r="R677" s="241"/>
      <c r="S677" s="241"/>
      <c r="T677" s="24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3" t="s">
        <v>198</v>
      </c>
      <c r="AU677" s="243" t="s">
        <v>82</v>
      </c>
      <c r="AV677" s="13" t="s">
        <v>80</v>
      </c>
      <c r="AW677" s="13" t="s">
        <v>35</v>
      </c>
      <c r="AX677" s="13" t="s">
        <v>73</v>
      </c>
      <c r="AY677" s="243" t="s">
        <v>188</v>
      </c>
    </row>
    <row r="678" s="13" customFormat="1">
      <c r="A678" s="13"/>
      <c r="B678" s="233"/>
      <c r="C678" s="234"/>
      <c r="D678" s="235" t="s">
        <v>198</v>
      </c>
      <c r="E678" s="236" t="s">
        <v>19</v>
      </c>
      <c r="F678" s="237" t="s">
        <v>2498</v>
      </c>
      <c r="G678" s="234"/>
      <c r="H678" s="236" t="s">
        <v>19</v>
      </c>
      <c r="I678" s="238"/>
      <c r="J678" s="234"/>
      <c r="K678" s="234"/>
      <c r="L678" s="239"/>
      <c r="M678" s="240"/>
      <c r="N678" s="241"/>
      <c r="O678" s="241"/>
      <c r="P678" s="241"/>
      <c r="Q678" s="241"/>
      <c r="R678" s="241"/>
      <c r="S678" s="241"/>
      <c r="T678" s="242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3" t="s">
        <v>198</v>
      </c>
      <c r="AU678" s="243" t="s">
        <v>82</v>
      </c>
      <c r="AV678" s="13" t="s">
        <v>80</v>
      </c>
      <c r="AW678" s="13" t="s">
        <v>35</v>
      </c>
      <c r="AX678" s="13" t="s">
        <v>73</v>
      </c>
      <c r="AY678" s="243" t="s">
        <v>188</v>
      </c>
    </row>
    <row r="679" s="14" customFormat="1">
      <c r="A679" s="14"/>
      <c r="B679" s="244"/>
      <c r="C679" s="245"/>
      <c r="D679" s="235" t="s">
        <v>198</v>
      </c>
      <c r="E679" s="246" t="s">
        <v>19</v>
      </c>
      <c r="F679" s="247" t="s">
        <v>2499</v>
      </c>
      <c r="G679" s="245"/>
      <c r="H679" s="248">
        <v>2.7240000000000002</v>
      </c>
      <c r="I679" s="249"/>
      <c r="J679" s="245"/>
      <c r="K679" s="245"/>
      <c r="L679" s="250"/>
      <c r="M679" s="251"/>
      <c r="N679" s="252"/>
      <c r="O679" s="252"/>
      <c r="P679" s="252"/>
      <c r="Q679" s="252"/>
      <c r="R679" s="252"/>
      <c r="S679" s="252"/>
      <c r="T679" s="253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4" t="s">
        <v>198</v>
      </c>
      <c r="AU679" s="254" t="s">
        <v>82</v>
      </c>
      <c r="AV679" s="14" t="s">
        <v>82</v>
      </c>
      <c r="AW679" s="14" t="s">
        <v>35</v>
      </c>
      <c r="AX679" s="14" t="s">
        <v>73</v>
      </c>
      <c r="AY679" s="254" t="s">
        <v>188</v>
      </c>
    </row>
    <row r="680" s="15" customFormat="1">
      <c r="A680" s="15"/>
      <c r="B680" s="255"/>
      <c r="C680" s="256"/>
      <c r="D680" s="235" t="s">
        <v>198</v>
      </c>
      <c r="E680" s="257" t="s">
        <v>19</v>
      </c>
      <c r="F680" s="258" t="s">
        <v>229</v>
      </c>
      <c r="G680" s="256"/>
      <c r="H680" s="259">
        <v>2.7240000000000002</v>
      </c>
      <c r="I680" s="260"/>
      <c r="J680" s="256"/>
      <c r="K680" s="256"/>
      <c r="L680" s="261"/>
      <c r="M680" s="262"/>
      <c r="N680" s="263"/>
      <c r="O680" s="263"/>
      <c r="P680" s="263"/>
      <c r="Q680" s="263"/>
      <c r="R680" s="263"/>
      <c r="S680" s="263"/>
      <c r="T680" s="264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T680" s="265" t="s">
        <v>198</v>
      </c>
      <c r="AU680" s="265" t="s">
        <v>82</v>
      </c>
      <c r="AV680" s="15" t="s">
        <v>135</v>
      </c>
      <c r="AW680" s="15" t="s">
        <v>35</v>
      </c>
      <c r="AX680" s="15" t="s">
        <v>80</v>
      </c>
      <c r="AY680" s="265" t="s">
        <v>188</v>
      </c>
    </row>
    <row r="681" s="2" customFormat="1" ht="16.5" customHeight="1">
      <c r="A681" s="40"/>
      <c r="B681" s="41"/>
      <c r="C681" s="215" t="s">
        <v>967</v>
      </c>
      <c r="D681" s="215" t="s">
        <v>190</v>
      </c>
      <c r="E681" s="216" t="s">
        <v>1704</v>
      </c>
      <c r="F681" s="217" t="s">
        <v>1705</v>
      </c>
      <c r="G681" s="218" t="s">
        <v>243</v>
      </c>
      <c r="H681" s="219">
        <v>357.5</v>
      </c>
      <c r="I681" s="220"/>
      <c r="J681" s="221">
        <f>ROUND(I681*H681,2)</f>
        <v>0</v>
      </c>
      <c r="K681" s="217" t="s">
        <v>194</v>
      </c>
      <c r="L681" s="46"/>
      <c r="M681" s="222" t="s">
        <v>19</v>
      </c>
      <c r="N681" s="223" t="s">
        <v>44</v>
      </c>
      <c r="O681" s="86"/>
      <c r="P681" s="224">
        <f>O681*H681</f>
        <v>0</v>
      </c>
      <c r="Q681" s="224">
        <v>0.1173</v>
      </c>
      <c r="R681" s="224">
        <f>Q681*H681</f>
        <v>41.934750000000001</v>
      </c>
      <c r="S681" s="224">
        <v>0</v>
      </c>
      <c r="T681" s="225">
        <f>S681*H681</f>
        <v>0</v>
      </c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R681" s="226" t="s">
        <v>135</v>
      </c>
      <c r="AT681" s="226" t="s">
        <v>190</v>
      </c>
      <c r="AU681" s="226" t="s">
        <v>82</v>
      </c>
      <c r="AY681" s="19" t="s">
        <v>188</v>
      </c>
      <c r="BE681" s="227">
        <f>IF(N681="základní",J681,0)</f>
        <v>0</v>
      </c>
      <c r="BF681" s="227">
        <f>IF(N681="snížená",J681,0)</f>
        <v>0</v>
      </c>
      <c r="BG681" s="227">
        <f>IF(N681="zákl. přenesená",J681,0)</f>
        <v>0</v>
      </c>
      <c r="BH681" s="227">
        <f>IF(N681="sníž. přenesená",J681,0)</f>
        <v>0</v>
      </c>
      <c r="BI681" s="227">
        <f>IF(N681="nulová",J681,0)</f>
        <v>0</v>
      </c>
      <c r="BJ681" s="19" t="s">
        <v>80</v>
      </c>
      <c r="BK681" s="227">
        <f>ROUND(I681*H681,2)</f>
        <v>0</v>
      </c>
      <c r="BL681" s="19" t="s">
        <v>135</v>
      </c>
      <c r="BM681" s="226" t="s">
        <v>2500</v>
      </c>
    </row>
    <row r="682" s="2" customFormat="1">
      <c r="A682" s="40"/>
      <c r="B682" s="41"/>
      <c r="C682" s="42"/>
      <c r="D682" s="228" t="s">
        <v>196</v>
      </c>
      <c r="E682" s="42"/>
      <c r="F682" s="229" t="s">
        <v>1707</v>
      </c>
      <c r="G682" s="42"/>
      <c r="H682" s="42"/>
      <c r="I682" s="230"/>
      <c r="J682" s="42"/>
      <c r="K682" s="42"/>
      <c r="L682" s="46"/>
      <c r="M682" s="231"/>
      <c r="N682" s="232"/>
      <c r="O682" s="86"/>
      <c r="P682" s="86"/>
      <c r="Q682" s="86"/>
      <c r="R682" s="86"/>
      <c r="S682" s="86"/>
      <c r="T682" s="87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T682" s="19" t="s">
        <v>196</v>
      </c>
      <c r="AU682" s="19" t="s">
        <v>82</v>
      </c>
    </row>
    <row r="683" s="13" customFormat="1">
      <c r="A683" s="13"/>
      <c r="B683" s="233"/>
      <c r="C683" s="234"/>
      <c r="D683" s="235" t="s">
        <v>198</v>
      </c>
      <c r="E683" s="236" t="s">
        <v>19</v>
      </c>
      <c r="F683" s="237" t="s">
        <v>2501</v>
      </c>
      <c r="G683" s="234"/>
      <c r="H683" s="236" t="s">
        <v>19</v>
      </c>
      <c r="I683" s="238"/>
      <c r="J683" s="234"/>
      <c r="K683" s="234"/>
      <c r="L683" s="239"/>
      <c r="M683" s="240"/>
      <c r="N683" s="241"/>
      <c r="O683" s="241"/>
      <c r="P683" s="241"/>
      <c r="Q683" s="241"/>
      <c r="R683" s="241"/>
      <c r="S683" s="241"/>
      <c r="T683" s="242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3" t="s">
        <v>198</v>
      </c>
      <c r="AU683" s="243" t="s">
        <v>82</v>
      </c>
      <c r="AV683" s="13" t="s">
        <v>80</v>
      </c>
      <c r="AW683" s="13" t="s">
        <v>35</v>
      </c>
      <c r="AX683" s="13" t="s">
        <v>73</v>
      </c>
      <c r="AY683" s="243" t="s">
        <v>188</v>
      </c>
    </row>
    <row r="684" s="13" customFormat="1">
      <c r="A684" s="13"/>
      <c r="B684" s="233"/>
      <c r="C684" s="234"/>
      <c r="D684" s="235" t="s">
        <v>198</v>
      </c>
      <c r="E684" s="236" t="s">
        <v>19</v>
      </c>
      <c r="F684" s="237" t="s">
        <v>1708</v>
      </c>
      <c r="G684" s="234"/>
      <c r="H684" s="236" t="s">
        <v>19</v>
      </c>
      <c r="I684" s="238"/>
      <c r="J684" s="234"/>
      <c r="K684" s="234"/>
      <c r="L684" s="239"/>
      <c r="M684" s="240"/>
      <c r="N684" s="241"/>
      <c r="O684" s="241"/>
      <c r="P684" s="241"/>
      <c r="Q684" s="241"/>
      <c r="R684" s="241"/>
      <c r="S684" s="241"/>
      <c r="T684" s="242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3" t="s">
        <v>198</v>
      </c>
      <c r="AU684" s="243" t="s">
        <v>82</v>
      </c>
      <c r="AV684" s="13" t="s">
        <v>80</v>
      </c>
      <c r="AW684" s="13" t="s">
        <v>35</v>
      </c>
      <c r="AX684" s="13" t="s">
        <v>73</v>
      </c>
      <c r="AY684" s="243" t="s">
        <v>188</v>
      </c>
    </row>
    <row r="685" s="14" customFormat="1">
      <c r="A685" s="14"/>
      <c r="B685" s="244"/>
      <c r="C685" s="245"/>
      <c r="D685" s="235" t="s">
        <v>198</v>
      </c>
      <c r="E685" s="246" t="s">
        <v>19</v>
      </c>
      <c r="F685" s="247" t="s">
        <v>2502</v>
      </c>
      <c r="G685" s="245"/>
      <c r="H685" s="248">
        <v>19</v>
      </c>
      <c r="I685" s="249"/>
      <c r="J685" s="245"/>
      <c r="K685" s="245"/>
      <c r="L685" s="250"/>
      <c r="M685" s="251"/>
      <c r="N685" s="252"/>
      <c r="O685" s="252"/>
      <c r="P685" s="252"/>
      <c r="Q685" s="252"/>
      <c r="R685" s="252"/>
      <c r="S685" s="252"/>
      <c r="T685" s="253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4" t="s">
        <v>198</v>
      </c>
      <c r="AU685" s="254" t="s">
        <v>82</v>
      </c>
      <c r="AV685" s="14" t="s">
        <v>82</v>
      </c>
      <c r="AW685" s="14" t="s">
        <v>35</v>
      </c>
      <c r="AX685" s="14" t="s">
        <v>73</v>
      </c>
      <c r="AY685" s="254" t="s">
        <v>188</v>
      </c>
    </row>
    <row r="686" s="13" customFormat="1">
      <c r="A686" s="13"/>
      <c r="B686" s="233"/>
      <c r="C686" s="234"/>
      <c r="D686" s="235" t="s">
        <v>198</v>
      </c>
      <c r="E686" s="236" t="s">
        <v>19</v>
      </c>
      <c r="F686" s="237" t="s">
        <v>1710</v>
      </c>
      <c r="G686" s="234"/>
      <c r="H686" s="236" t="s">
        <v>19</v>
      </c>
      <c r="I686" s="238"/>
      <c r="J686" s="234"/>
      <c r="K686" s="234"/>
      <c r="L686" s="239"/>
      <c r="M686" s="240"/>
      <c r="N686" s="241"/>
      <c r="O686" s="241"/>
      <c r="P686" s="241"/>
      <c r="Q686" s="241"/>
      <c r="R686" s="241"/>
      <c r="S686" s="241"/>
      <c r="T686" s="242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43" t="s">
        <v>198</v>
      </c>
      <c r="AU686" s="243" t="s">
        <v>82</v>
      </c>
      <c r="AV686" s="13" t="s">
        <v>80</v>
      </c>
      <c r="AW686" s="13" t="s">
        <v>35</v>
      </c>
      <c r="AX686" s="13" t="s">
        <v>73</v>
      </c>
      <c r="AY686" s="243" t="s">
        <v>188</v>
      </c>
    </row>
    <row r="687" s="14" customFormat="1">
      <c r="A687" s="14"/>
      <c r="B687" s="244"/>
      <c r="C687" s="245"/>
      <c r="D687" s="235" t="s">
        <v>198</v>
      </c>
      <c r="E687" s="246" t="s">
        <v>19</v>
      </c>
      <c r="F687" s="247" t="s">
        <v>2503</v>
      </c>
      <c r="G687" s="245"/>
      <c r="H687" s="248">
        <v>249.30000000000001</v>
      </c>
      <c r="I687" s="249"/>
      <c r="J687" s="245"/>
      <c r="K687" s="245"/>
      <c r="L687" s="250"/>
      <c r="M687" s="251"/>
      <c r="N687" s="252"/>
      <c r="O687" s="252"/>
      <c r="P687" s="252"/>
      <c r="Q687" s="252"/>
      <c r="R687" s="252"/>
      <c r="S687" s="252"/>
      <c r="T687" s="253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54" t="s">
        <v>198</v>
      </c>
      <c r="AU687" s="254" t="s">
        <v>82</v>
      </c>
      <c r="AV687" s="14" t="s">
        <v>82</v>
      </c>
      <c r="AW687" s="14" t="s">
        <v>35</v>
      </c>
      <c r="AX687" s="14" t="s">
        <v>73</v>
      </c>
      <c r="AY687" s="254" t="s">
        <v>188</v>
      </c>
    </row>
    <row r="688" s="13" customFormat="1">
      <c r="A688" s="13"/>
      <c r="B688" s="233"/>
      <c r="C688" s="234"/>
      <c r="D688" s="235" t="s">
        <v>198</v>
      </c>
      <c r="E688" s="236" t="s">
        <v>19</v>
      </c>
      <c r="F688" s="237" t="s">
        <v>1712</v>
      </c>
      <c r="G688" s="234"/>
      <c r="H688" s="236" t="s">
        <v>19</v>
      </c>
      <c r="I688" s="238"/>
      <c r="J688" s="234"/>
      <c r="K688" s="234"/>
      <c r="L688" s="239"/>
      <c r="M688" s="240"/>
      <c r="N688" s="241"/>
      <c r="O688" s="241"/>
      <c r="P688" s="241"/>
      <c r="Q688" s="241"/>
      <c r="R688" s="241"/>
      <c r="S688" s="241"/>
      <c r="T688" s="242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43" t="s">
        <v>198</v>
      </c>
      <c r="AU688" s="243" t="s">
        <v>82</v>
      </c>
      <c r="AV688" s="13" t="s">
        <v>80</v>
      </c>
      <c r="AW688" s="13" t="s">
        <v>35</v>
      </c>
      <c r="AX688" s="13" t="s">
        <v>73</v>
      </c>
      <c r="AY688" s="243" t="s">
        <v>188</v>
      </c>
    </row>
    <row r="689" s="14" customFormat="1">
      <c r="A689" s="14"/>
      <c r="B689" s="244"/>
      <c r="C689" s="245"/>
      <c r="D689" s="235" t="s">
        <v>198</v>
      </c>
      <c r="E689" s="246" t="s">
        <v>19</v>
      </c>
      <c r="F689" s="247" t="s">
        <v>2504</v>
      </c>
      <c r="G689" s="245"/>
      <c r="H689" s="248">
        <v>89.200000000000003</v>
      </c>
      <c r="I689" s="249"/>
      <c r="J689" s="245"/>
      <c r="K689" s="245"/>
      <c r="L689" s="250"/>
      <c r="M689" s="251"/>
      <c r="N689" s="252"/>
      <c r="O689" s="252"/>
      <c r="P689" s="252"/>
      <c r="Q689" s="252"/>
      <c r="R689" s="252"/>
      <c r="S689" s="252"/>
      <c r="T689" s="253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54" t="s">
        <v>198</v>
      </c>
      <c r="AU689" s="254" t="s">
        <v>82</v>
      </c>
      <c r="AV689" s="14" t="s">
        <v>82</v>
      </c>
      <c r="AW689" s="14" t="s">
        <v>35</v>
      </c>
      <c r="AX689" s="14" t="s">
        <v>73</v>
      </c>
      <c r="AY689" s="254" t="s">
        <v>188</v>
      </c>
    </row>
    <row r="690" s="15" customFormat="1">
      <c r="A690" s="15"/>
      <c r="B690" s="255"/>
      <c r="C690" s="256"/>
      <c r="D690" s="235" t="s">
        <v>198</v>
      </c>
      <c r="E690" s="257" t="s">
        <v>19</v>
      </c>
      <c r="F690" s="258" t="s">
        <v>229</v>
      </c>
      <c r="G690" s="256"/>
      <c r="H690" s="259">
        <v>357.5</v>
      </c>
      <c r="I690" s="260"/>
      <c r="J690" s="256"/>
      <c r="K690" s="256"/>
      <c r="L690" s="261"/>
      <c r="M690" s="262"/>
      <c r="N690" s="263"/>
      <c r="O690" s="263"/>
      <c r="P690" s="263"/>
      <c r="Q690" s="263"/>
      <c r="R690" s="263"/>
      <c r="S690" s="263"/>
      <c r="T690" s="264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T690" s="265" t="s">
        <v>198</v>
      </c>
      <c r="AU690" s="265" t="s">
        <v>82</v>
      </c>
      <c r="AV690" s="15" t="s">
        <v>135</v>
      </c>
      <c r="AW690" s="15" t="s">
        <v>35</v>
      </c>
      <c r="AX690" s="15" t="s">
        <v>80</v>
      </c>
      <c r="AY690" s="265" t="s">
        <v>188</v>
      </c>
    </row>
    <row r="691" s="2" customFormat="1" ht="24.15" customHeight="1">
      <c r="A691" s="40"/>
      <c r="B691" s="41"/>
      <c r="C691" s="215" t="s">
        <v>972</v>
      </c>
      <c r="D691" s="215" t="s">
        <v>190</v>
      </c>
      <c r="E691" s="216" t="s">
        <v>1714</v>
      </c>
      <c r="F691" s="217" t="s">
        <v>1715</v>
      </c>
      <c r="G691" s="218" t="s">
        <v>243</v>
      </c>
      <c r="H691" s="219">
        <v>1053.5</v>
      </c>
      <c r="I691" s="220"/>
      <c r="J691" s="221">
        <f>ROUND(I691*H691,2)</f>
        <v>0</v>
      </c>
      <c r="K691" s="217" t="s">
        <v>415</v>
      </c>
      <c r="L691" s="46"/>
      <c r="M691" s="222" t="s">
        <v>19</v>
      </c>
      <c r="N691" s="223" t="s">
        <v>44</v>
      </c>
      <c r="O691" s="86"/>
      <c r="P691" s="224">
        <f>O691*H691</f>
        <v>0</v>
      </c>
      <c r="Q691" s="224">
        <v>0.011730000000000001</v>
      </c>
      <c r="R691" s="224">
        <f>Q691*H691</f>
        <v>12.357555000000001</v>
      </c>
      <c r="S691" s="224">
        <v>0</v>
      </c>
      <c r="T691" s="225">
        <f>S691*H691</f>
        <v>0</v>
      </c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R691" s="226" t="s">
        <v>135</v>
      </c>
      <c r="AT691" s="226" t="s">
        <v>190</v>
      </c>
      <c r="AU691" s="226" t="s">
        <v>82</v>
      </c>
      <c r="AY691" s="19" t="s">
        <v>188</v>
      </c>
      <c r="BE691" s="227">
        <f>IF(N691="základní",J691,0)</f>
        <v>0</v>
      </c>
      <c r="BF691" s="227">
        <f>IF(N691="snížená",J691,0)</f>
        <v>0</v>
      </c>
      <c r="BG691" s="227">
        <f>IF(N691="zákl. přenesená",J691,0)</f>
        <v>0</v>
      </c>
      <c r="BH691" s="227">
        <f>IF(N691="sníž. přenesená",J691,0)</f>
        <v>0</v>
      </c>
      <c r="BI691" s="227">
        <f>IF(N691="nulová",J691,0)</f>
        <v>0</v>
      </c>
      <c r="BJ691" s="19" t="s">
        <v>80</v>
      </c>
      <c r="BK691" s="227">
        <f>ROUND(I691*H691,2)</f>
        <v>0</v>
      </c>
      <c r="BL691" s="19" t="s">
        <v>135</v>
      </c>
      <c r="BM691" s="226" t="s">
        <v>2505</v>
      </c>
    </row>
    <row r="692" s="13" customFormat="1">
      <c r="A692" s="13"/>
      <c r="B692" s="233"/>
      <c r="C692" s="234"/>
      <c r="D692" s="235" t="s">
        <v>198</v>
      </c>
      <c r="E692" s="236" t="s">
        <v>19</v>
      </c>
      <c r="F692" s="237" t="s">
        <v>2501</v>
      </c>
      <c r="G692" s="234"/>
      <c r="H692" s="236" t="s">
        <v>19</v>
      </c>
      <c r="I692" s="238"/>
      <c r="J692" s="234"/>
      <c r="K692" s="234"/>
      <c r="L692" s="239"/>
      <c r="M692" s="240"/>
      <c r="N692" s="241"/>
      <c r="O692" s="241"/>
      <c r="P692" s="241"/>
      <c r="Q692" s="241"/>
      <c r="R692" s="241"/>
      <c r="S692" s="241"/>
      <c r="T692" s="242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43" t="s">
        <v>198</v>
      </c>
      <c r="AU692" s="243" t="s">
        <v>82</v>
      </c>
      <c r="AV692" s="13" t="s">
        <v>80</v>
      </c>
      <c r="AW692" s="13" t="s">
        <v>35</v>
      </c>
      <c r="AX692" s="13" t="s">
        <v>73</v>
      </c>
      <c r="AY692" s="243" t="s">
        <v>188</v>
      </c>
    </row>
    <row r="693" s="13" customFormat="1">
      <c r="A693" s="13"/>
      <c r="B693" s="233"/>
      <c r="C693" s="234"/>
      <c r="D693" s="235" t="s">
        <v>198</v>
      </c>
      <c r="E693" s="236" t="s">
        <v>19</v>
      </c>
      <c r="F693" s="237" t="s">
        <v>1708</v>
      </c>
      <c r="G693" s="234"/>
      <c r="H693" s="236" t="s">
        <v>19</v>
      </c>
      <c r="I693" s="238"/>
      <c r="J693" s="234"/>
      <c r="K693" s="234"/>
      <c r="L693" s="239"/>
      <c r="M693" s="240"/>
      <c r="N693" s="241"/>
      <c r="O693" s="241"/>
      <c r="P693" s="241"/>
      <c r="Q693" s="241"/>
      <c r="R693" s="241"/>
      <c r="S693" s="241"/>
      <c r="T693" s="242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43" t="s">
        <v>198</v>
      </c>
      <c r="AU693" s="243" t="s">
        <v>82</v>
      </c>
      <c r="AV693" s="13" t="s">
        <v>80</v>
      </c>
      <c r="AW693" s="13" t="s">
        <v>35</v>
      </c>
      <c r="AX693" s="13" t="s">
        <v>73</v>
      </c>
      <c r="AY693" s="243" t="s">
        <v>188</v>
      </c>
    </row>
    <row r="694" s="14" customFormat="1">
      <c r="A694" s="14"/>
      <c r="B694" s="244"/>
      <c r="C694" s="245"/>
      <c r="D694" s="235" t="s">
        <v>198</v>
      </c>
      <c r="E694" s="246" t="s">
        <v>19</v>
      </c>
      <c r="F694" s="247" t="s">
        <v>2506</v>
      </c>
      <c r="G694" s="245"/>
      <c r="H694" s="248">
        <v>38</v>
      </c>
      <c r="I694" s="249"/>
      <c r="J694" s="245"/>
      <c r="K694" s="245"/>
      <c r="L694" s="250"/>
      <c r="M694" s="251"/>
      <c r="N694" s="252"/>
      <c r="O694" s="252"/>
      <c r="P694" s="252"/>
      <c r="Q694" s="252"/>
      <c r="R694" s="252"/>
      <c r="S694" s="252"/>
      <c r="T694" s="253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54" t="s">
        <v>198</v>
      </c>
      <c r="AU694" s="254" t="s">
        <v>82</v>
      </c>
      <c r="AV694" s="14" t="s">
        <v>82</v>
      </c>
      <c r="AW694" s="14" t="s">
        <v>35</v>
      </c>
      <c r="AX694" s="14" t="s">
        <v>73</v>
      </c>
      <c r="AY694" s="254" t="s">
        <v>188</v>
      </c>
    </row>
    <row r="695" s="13" customFormat="1">
      <c r="A695" s="13"/>
      <c r="B695" s="233"/>
      <c r="C695" s="234"/>
      <c r="D695" s="235" t="s">
        <v>198</v>
      </c>
      <c r="E695" s="236" t="s">
        <v>19</v>
      </c>
      <c r="F695" s="237" t="s">
        <v>1710</v>
      </c>
      <c r="G695" s="234"/>
      <c r="H695" s="236" t="s">
        <v>19</v>
      </c>
      <c r="I695" s="238"/>
      <c r="J695" s="234"/>
      <c r="K695" s="234"/>
      <c r="L695" s="239"/>
      <c r="M695" s="240"/>
      <c r="N695" s="241"/>
      <c r="O695" s="241"/>
      <c r="P695" s="241"/>
      <c r="Q695" s="241"/>
      <c r="R695" s="241"/>
      <c r="S695" s="241"/>
      <c r="T695" s="242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43" t="s">
        <v>198</v>
      </c>
      <c r="AU695" s="243" t="s">
        <v>82</v>
      </c>
      <c r="AV695" s="13" t="s">
        <v>80</v>
      </c>
      <c r="AW695" s="13" t="s">
        <v>35</v>
      </c>
      <c r="AX695" s="13" t="s">
        <v>73</v>
      </c>
      <c r="AY695" s="243" t="s">
        <v>188</v>
      </c>
    </row>
    <row r="696" s="14" customFormat="1">
      <c r="A696" s="14"/>
      <c r="B696" s="244"/>
      <c r="C696" s="245"/>
      <c r="D696" s="235" t="s">
        <v>198</v>
      </c>
      <c r="E696" s="246" t="s">
        <v>19</v>
      </c>
      <c r="F696" s="247" t="s">
        <v>2507</v>
      </c>
      <c r="G696" s="245"/>
      <c r="H696" s="248">
        <v>747.89999999999998</v>
      </c>
      <c r="I696" s="249"/>
      <c r="J696" s="245"/>
      <c r="K696" s="245"/>
      <c r="L696" s="250"/>
      <c r="M696" s="251"/>
      <c r="N696" s="252"/>
      <c r="O696" s="252"/>
      <c r="P696" s="252"/>
      <c r="Q696" s="252"/>
      <c r="R696" s="252"/>
      <c r="S696" s="252"/>
      <c r="T696" s="253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54" t="s">
        <v>198</v>
      </c>
      <c r="AU696" s="254" t="s">
        <v>82</v>
      </c>
      <c r="AV696" s="14" t="s">
        <v>82</v>
      </c>
      <c r="AW696" s="14" t="s">
        <v>35</v>
      </c>
      <c r="AX696" s="14" t="s">
        <v>73</v>
      </c>
      <c r="AY696" s="254" t="s">
        <v>188</v>
      </c>
    </row>
    <row r="697" s="13" customFormat="1">
      <c r="A697" s="13"/>
      <c r="B697" s="233"/>
      <c r="C697" s="234"/>
      <c r="D697" s="235" t="s">
        <v>198</v>
      </c>
      <c r="E697" s="236" t="s">
        <v>19</v>
      </c>
      <c r="F697" s="237" t="s">
        <v>1712</v>
      </c>
      <c r="G697" s="234"/>
      <c r="H697" s="236" t="s">
        <v>19</v>
      </c>
      <c r="I697" s="238"/>
      <c r="J697" s="234"/>
      <c r="K697" s="234"/>
      <c r="L697" s="239"/>
      <c r="M697" s="240"/>
      <c r="N697" s="241"/>
      <c r="O697" s="241"/>
      <c r="P697" s="241"/>
      <c r="Q697" s="241"/>
      <c r="R697" s="241"/>
      <c r="S697" s="241"/>
      <c r="T697" s="242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3" t="s">
        <v>198</v>
      </c>
      <c r="AU697" s="243" t="s">
        <v>82</v>
      </c>
      <c r="AV697" s="13" t="s">
        <v>80</v>
      </c>
      <c r="AW697" s="13" t="s">
        <v>35</v>
      </c>
      <c r="AX697" s="13" t="s">
        <v>73</v>
      </c>
      <c r="AY697" s="243" t="s">
        <v>188</v>
      </c>
    </row>
    <row r="698" s="14" customFormat="1">
      <c r="A698" s="14"/>
      <c r="B698" s="244"/>
      <c r="C698" s="245"/>
      <c r="D698" s="235" t="s">
        <v>198</v>
      </c>
      <c r="E698" s="246" t="s">
        <v>19</v>
      </c>
      <c r="F698" s="247" t="s">
        <v>2508</v>
      </c>
      <c r="G698" s="245"/>
      <c r="H698" s="248">
        <v>267.60000000000002</v>
      </c>
      <c r="I698" s="249"/>
      <c r="J698" s="245"/>
      <c r="K698" s="245"/>
      <c r="L698" s="250"/>
      <c r="M698" s="251"/>
      <c r="N698" s="252"/>
      <c r="O698" s="252"/>
      <c r="P698" s="252"/>
      <c r="Q698" s="252"/>
      <c r="R698" s="252"/>
      <c r="S698" s="252"/>
      <c r="T698" s="253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54" t="s">
        <v>198</v>
      </c>
      <c r="AU698" s="254" t="s">
        <v>82</v>
      </c>
      <c r="AV698" s="14" t="s">
        <v>82</v>
      </c>
      <c r="AW698" s="14" t="s">
        <v>35</v>
      </c>
      <c r="AX698" s="14" t="s">
        <v>73</v>
      </c>
      <c r="AY698" s="254" t="s">
        <v>188</v>
      </c>
    </row>
    <row r="699" s="15" customFormat="1">
      <c r="A699" s="15"/>
      <c r="B699" s="255"/>
      <c r="C699" s="256"/>
      <c r="D699" s="235" t="s">
        <v>198</v>
      </c>
      <c r="E699" s="257" t="s">
        <v>19</v>
      </c>
      <c r="F699" s="258" t="s">
        <v>229</v>
      </c>
      <c r="G699" s="256"/>
      <c r="H699" s="259">
        <v>1053.5</v>
      </c>
      <c r="I699" s="260"/>
      <c r="J699" s="256"/>
      <c r="K699" s="256"/>
      <c r="L699" s="261"/>
      <c r="M699" s="262"/>
      <c r="N699" s="263"/>
      <c r="O699" s="263"/>
      <c r="P699" s="263"/>
      <c r="Q699" s="263"/>
      <c r="R699" s="263"/>
      <c r="S699" s="263"/>
      <c r="T699" s="264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T699" s="265" t="s">
        <v>198</v>
      </c>
      <c r="AU699" s="265" t="s">
        <v>82</v>
      </c>
      <c r="AV699" s="15" t="s">
        <v>135</v>
      </c>
      <c r="AW699" s="15" t="s">
        <v>35</v>
      </c>
      <c r="AX699" s="15" t="s">
        <v>80</v>
      </c>
      <c r="AY699" s="265" t="s">
        <v>188</v>
      </c>
    </row>
    <row r="700" s="2" customFormat="1" ht="16.5" customHeight="1">
      <c r="A700" s="40"/>
      <c r="B700" s="41"/>
      <c r="C700" s="215" t="s">
        <v>979</v>
      </c>
      <c r="D700" s="215" t="s">
        <v>190</v>
      </c>
      <c r="E700" s="216" t="s">
        <v>1192</v>
      </c>
      <c r="F700" s="217" t="s">
        <v>1193</v>
      </c>
      <c r="G700" s="218" t="s">
        <v>243</v>
      </c>
      <c r="H700" s="219">
        <v>21.416</v>
      </c>
      <c r="I700" s="220"/>
      <c r="J700" s="221">
        <f>ROUND(I700*H700,2)</f>
        <v>0</v>
      </c>
      <c r="K700" s="217" t="s">
        <v>415</v>
      </c>
      <c r="L700" s="46"/>
      <c r="M700" s="222" t="s">
        <v>19</v>
      </c>
      <c r="N700" s="223" t="s">
        <v>44</v>
      </c>
      <c r="O700" s="86"/>
      <c r="P700" s="224">
        <f>O700*H700</f>
        <v>0</v>
      </c>
      <c r="Q700" s="224">
        <v>0.010200000000000001</v>
      </c>
      <c r="R700" s="224">
        <f>Q700*H700</f>
        <v>0.21844320000000003</v>
      </c>
      <c r="S700" s="224">
        <v>0</v>
      </c>
      <c r="T700" s="225">
        <f>S700*H700</f>
        <v>0</v>
      </c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R700" s="226" t="s">
        <v>135</v>
      </c>
      <c r="AT700" s="226" t="s">
        <v>190</v>
      </c>
      <c r="AU700" s="226" t="s">
        <v>82</v>
      </c>
      <c r="AY700" s="19" t="s">
        <v>188</v>
      </c>
      <c r="BE700" s="227">
        <f>IF(N700="základní",J700,0)</f>
        <v>0</v>
      </c>
      <c r="BF700" s="227">
        <f>IF(N700="snížená",J700,0)</f>
        <v>0</v>
      </c>
      <c r="BG700" s="227">
        <f>IF(N700="zákl. přenesená",J700,0)</f>
        <v>0</v>
      </c>
      <c r="BH700" s="227">
        <f>IF(N700="sníž. přenesená",J700,0)</f>
        <v>0</v>
      </c>
      <c r="BI700" s="227">
        <f>IF(N700="nulová",J700,0)</f>
        <v>0</v>
      </c>
      <c r="BJ700" s="19" t="s">
        <v>80</v>
      </c>
      <c r="BK700" s="227">
        <f>ROUND(I700*H700,2)</f>
        <v>0</v>
      </c>
      <c r="BL700" s="19" t="s">
        <v>135</v>
      </c>
      <c r="BM700" s="226" t="s">
        <v>2509</v>
      </c>
    </row>
    <row r="701" s="13" customFormat="1">
      <c r="A701" s="13"/>
      <c r="B701" s="233"/>
      <c r="C701" s="234"/>
      <c r="D701" s="235" t="s">
        <v>198</v>
      </c>
      <c r="E701" s="236" t="s">
        <v>19</v>
      </c>
      <c r="F701" s="237" t="s">
        <v>2510</v>
      </c>
      <c r="G701" s="234"/>
      <c r="H701" s="236" t="s">
        <v>19</v>
      </c>
      <c r="I701" s="238"/>
      <c r="J701" s="234"/>
      <c r="K701" s="234"/>
      <c r="L701" s="239"/>
      <c r="M701" s="240"/>
      <c r="N701" s="241"/>
      <c r="O701" s="241"/>
      <c r="P701" s="241"/>
      <c r="Q701" s="241"/>
      <c r="R701" s="241"/>
      <c r="S701" s="241"/>
      <c r="T701" s="242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43" t="s">
        <v>198</v>
      </c>
      <c r="AU701" s="243" t="s">
        <v>82</v>
      </c>
      <c r="AV701" s="13" t="s">
        <v>80</v>
      </c>
      <c r="AW701" s="13" t="s">
        <v>35</v>
      </c>
      <c r="AX701" s="13" t="s">
        <v>73</v>
      </c>
      <c r="AY701" s="243" t="s">
        <v>188</v>
      </c>
    </row>
    <row r="702" s="13" customFormat="1">
      <c r="A702" s="13"/>
      <c r="B702" s="233"/>
      <c r="C702" s="234"/>
      <c r="D702" s="235" t="s">
        <v>198</v>
      </c>
      <c r="E702" s="236" t="s">
        <v>19</v>
      </c>
      <c r="F702" s="237" t="s">
        <v>2438</v>
      </c>
      <c r="G702" s="234"/>
      <c r="H702" s="236" t="s">
        <v>19</v>
      </c>
      <c r="I702" s="238"/>
      <c r="J702" s="234"/>
      <c r="K702" s="234"/>
      <c r="L702" s="239"/>
      <c r="M702" s="240"/>
      <c r="N702" s="241"/>
      <c r="O702" s="241"/>
      <c r="P702" s="241"/>
      <c r="Q702" s="241"/>
      <c r="R702" s="241"/>
      <c r="S702" s="241"/>
      <c r="T702" s="242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3" t="s">
        <v>198</v>
      </c>
      <c r="AU702" s="243" t="s">
        <v>82</v>
      </c>
      <c r="AV702" s="13" t="s">
        <v>80</v>
      </c>
      <c r="AW702" s="13" t="s">
        <v>35</v>
      </c>
      <c r="AX702" s="13" t="s">
        <v>73</v>
      </c>
      <c r="AY702" s="243" t="s">
        <v>188</v>
      </c>
    </row>
    <row r="703" s="14" customFormat="1">
      <c r="A703" s="14"/>
      <c r="B703" s="244"/>
      <c r="C703" s="245"/>
      <c r="D703" s="235" t="s">
        <v>198</v>
      </c>
      <c r="E703" s="246" t="s">
        <v>19</v>
      </c>
      <c r="F703" s="247" t="s">
        <v>1724</v>
      </c>
      <c r="G703" s="245"/>
      <c r="H703" s="248">
        <v>3.2280000000000002</v>
      </c>
      <c r="I703" s="249"/>
      <c r="J703" s="245"/>
      <c r="K703" s="245"/>
      <c r="L703" s="250"/>
      <c r="M703" s="251"/>
      <c r="N703" s="252"/>
      <c r="O703" s="252"/>
      <c r="P703" s="252"/>
      <c r="Q703" s="252"/>
      <c r="R703" s="252"/>
      <c r="S703" s="252"/>
      <c r="T703" s="253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54" t="s">
        <v>198</v>
      </c>
      <c r="AU703" s="254" t="s">
        <v>82</v>
      </c>
      <c r="AV703" s="14" t="s">
        <v>82</v>
      </c>
      <c r="AW703" s="14" t="s">
        <v>35</v>
      </c>
      <c r="AX703" s="14" t="s">
        <v>73</v>
      </c>
      <c r="AY703" s="254" t="s">
        <v>188</v>
      </c>
    </row>
    <row r="704" s="14" customFormat="1">
      <c r="A704" s="14"/>
      <c r="B704" s="244"/>
      <c r="C704" s="245"/>
      <c r="D704" s="235" t="s">
        <v>198</v>
      </c>
      <c r="E704" s="246" t="s">
        <v>19</v>
      </c>
      <c r="F704" s="247" t="s">
        <v>2511</v>
      </c>
      <c r="G704" s="245"/>
      <c r="H704" s="248">
        <v>3.855</v>
      </c>
      <c r="I704" s="249"/>
      <c r="J704" s="245"/>
      <c r="K704" s="245"/>
      <c r="L704" s="250"/>
      <c r="M704" s="251"/>
      <c r="N704" s="252"/>
      <c r="O704" s="252"/>
      <c r="P704" s="252"/>
      <c r="Q704" s="252"/>
      <c r="R704" s="252"/>
      <c r="S704" s="252"/>
      <c r="T704" s="253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4" t="s">
        <v>198</v>
      </c>
      <c r="AU704" s="254" t="s">
        <v>82</v>
      </c>
      <c r="AV704" s="14" t="s">
        <v>82</v>
      </c>
      <c r="AW704" s="14" t="s">
        <v>35</v>
      </c>
      <c r="AX704" s="14" t="s">
        <v>73</v>
      </c>
      <c r="AY704" s="254" t="s">
        <v>188</v>
      </c>
    </row>
    <row r="705" s="14" customFormat="1">
      <c r="A705" s="14"/>
      <c r="B705" s="244"/>
      <c r="C705" s="245"/>
      <c r="D705" s="235" t="s">
        <v>198</v>
      </c>
      <c r="E705" s="246" t="s">
        <v>19</v>
      </c>
      <c r="F705" s="247" t="s">
        <v>2418</v>
      </c>
      <c r="G705" s="245"/>
      <c r="H705" s="248">
        <v>2.1549999999999998</v>
      </c>
      <c r="I705" s="249"/>
      <c r="J705" s="245"/>
      <c r="K705" s="245"/>
      <c r="L705" s="250"/>
      <c r="M705" s="251"/>
      <c r="N705" s="252"/>
      <c r="O705" s="252"/>
      <c r="P705" s="252"/>
      <c r="Q705" s="252"/>
      <c r="R705" s="252"/>
      <c r="S705" s="252"/>
      <c r="T705" s="253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4" t="s">
        <v>198</v>
      </c>
      <c r="AU705" s="254" t="s">
        <v>82</v>
      </c>
      <c r="AV705" s="14" t="s">
        <v>82</v>
      </c>
      <c r="AW705" s="14" t="s">
        <v>35</v>
      </c>
      <c r="AX705" s="14" t="s">
        <v>73</v>
      </c>
      <c r="AY705" s="254" t="s">
        <v>188</v>
      </c>
    </row>
    <row r="706" s="14" customFormat="1">
      <c r="A706" s="14"/>
      <c r="B706" s="244"/>
      <c r="C706" s="245"/>
      <c r="D706" s="235" t="s">
        <v>198</v>
      </c>
      <c r="E706" s="246" t="s">
        <v>19</v>
      </c>
      <c r="F706" s="247" t="s">
        <v>2511</v>
      </c>
      <c r="G706" s="245"/>
      <c r="H706" s="248">
        <v>3.855</v>
      </c>
      <c r="I706" s="249"/>
      <c r="J706" s="245"/>
      <c r="K706" s="245"/>
      <c r="L706" s="250"/>
      <c r="M706" s="251"/>
      <c r="N706" s="252"/>
      <c r="O706" s="252"/>
      <c r="P706" s="252"/>
      <c r="Q706" s="252"/>
      <c r="R706" s="252"/>
      <c r="S706" s="252"/>
      <c r="T706" s="253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54" t="s">
        <v>198</v>
      </c>
      <c r="AU706" s="254" t="s">
        <v>82</v>
      </c>
      <c r="AV706" s="14" t="s">
        <v>82</v>
      </c>
      <c r="AW706" s="14" t="s">
        <v>35</v>
      </c>
      <c r="AX706" s="14" t="s">
        <v>73</v>
      </c>
      <c r="AY706" s="254" t="s">
        <v>188</v>
      </c>
    </row>
    <row r="707" s="14" customFormat="1">
      <c r="A707" s="14"/>
      <c r="B707" s="244"/>
      <c r="C707" s="245"/>
      <c r="D707" s="235" t="s">
        <v>198</v>
      </c>
      <c r="E707" s="246" t="s">
        <v>19</v>
      </c>
      <c r="F707" s="247" t="s">
        <v>2418</v>
      </c>
      <c r="G707" s="245"/>
      <c r="H707" s="248">
        <v>2.1549999999999998</v>
      </c>
      <c r="I707" s="249"/>
      <c r="J707" s="245"/>
      <c r="K707" s="245"/>
      <c r="L707" s="250"/>
      <c r="M707" s="251"/>
      <c r="N707" s="252"/>
      <c r="O707" s="252"/>
      <c r="P707" s="252"/>
      <c r="Q707" s="252"/>
      <c r="R707" s="252"/>
      <c r="S707" s="252"/>
      <c r="T707" s="253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4" t="s">
        <v>198</v>
      </c>
      <c r="AU707" s="254" t="s">
        <v>82</v>
      </c>
      <c r="AV707" s="14" t="s">
        <v>82</v>
      </c>
      <c r="AW707" s="14" t="s">
        <v>35</v>
      </c>
      <c r="AX707" s="14" t="s">
        <v>73</v>
      </c>
      <c r="AY707" s="254" t="s">
        <v>188</v>
      </c>
    </row>
    <row r="708" s="14" customFormat="1">
      <c r="A708" s="14"/>
      <c r="B708" s="244"/>
      <c r="C708" s="245"/>
      <c r="D708" s="235" t="s">
        <v>198</v>
      </c>
      <c r="E708" s="246" t="s">
        <v>19</v>
      </c>
      <c r="F708" s="247" t="s">
        <v>2512</v>
      </c>
      <c r="G708" s="245"/>
      <c r="H708" s="248">
        <v>2.9399999999999999</v>
      </c>
      <c r="I708" s="249"/>
      <c r="J708" s="245"/>
      <c r="K708" s="245"/>
      <c r="L708" s="250"/>
      <c r="M708" s="251"/>
      <c r="N708" s="252"/>
      <c r="O708" s="252"/>
      <c r="P708" s="252"/>
      <c r="Q708" s="252"/>
      <c r="R708" s="252"/>
      <c r="S708" s="252"/>
      <c r="T708" s="253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54" t="s">
        <v>198</v>
      </c>
      <c r="AU708" s="254" t="s">
        <v>82</v>
      </c>
      <c r="AV708" s="14" t="s">
        <v>82</v>
      </c>
      <c r="AW708" s="14" t="s">
        <v>35</v>
      </c>
      <c r="AX708" s="14" t="s">
        <v>73</v>
      </c>
      <c r="AY708" s="254" t="s">
        <v>188</v>
      </c>
    </row>
    <row r="709" s="14" customFormat="1">
      <c r="A709" s="14"/>
      <c r="B709" s="244"/>
      <c r="C709" s="245"/>
      <c r="D709" s="235" t="s">
        <v>198</v>
      </c>
      <c r="E709" s="246" t="s">
        <v>19</v>
      </c>
      <c r="F709" s="247" t="s">
        <v>1724</v>
      </c>
      <c r="G709" s="245"/>
      <c r="H709" s="248">
        <v>3.2280000000000002</v>
      </c>
      <c r="I709" s="249"/>
      <c r="J709" s="245"/>
      <c r="K709" s="245"/>
      <c r="L709" s="250"/>
      <c r="M709" s="251"/>
      <c r="N709" s="252"/>
      <c r="O709" s="252"/>
      <c r="P709" s="252"/>
      <c r="Q709" s="252"/>
      <c r="R709" s="252"/>
      <c r="S709" s="252"/>
      <c r="T709" s="253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4" t="s">
        <v>198</v>
      </c>
      <c r="AU709" s="254" t="s">
        <v>82</v>
      </c>
      <c r="AV709" s="14" t="s">
        <v>82</v>
      </c>
      <c r="AW709" s="14" t="s">
        <v>35</v>
      </c>
      <c r="AX709" s="14" t="s">
        <v>73</v>
      </c>
      <c r="AY709" s="254" t="s">
        <v>188</v>
      </c>
    </row>
    <row r="710" s="15" customFormat="1">
      <c r="A710" s="15"/>
      <c r="B710" s="255"/>
      <c r="C710" s="256"/>
      <c r="D710" s="235" t="s">
        <v>198</v>
      </c>
      <c r="E710" s="257" t="s">
        <v>19</v>
      </c>
      <c r="F710" s="258" t="s">
        <v>229</v>
      </c>
      <c r="G710" s="256"/>
      <c r="H710" s="259">
        <v>21.416</v>
      </c>
      <c r="I710" s="260"/>
      <c r="J710" s="256"/>
      <c r="K710" s="256"/>
      <c r="L710" s="261"/>
      <c r="M710" s="262"/>
      <c r="N710" s="263"/>
      <c r="O710" s="263"/>
      <c r="P710" s="263"/>
      <c r="Q710" s="263"/>
      <c r="R710" s="263"/>
      <c r="S710" s="263"/>
      <c r="T710" s="264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T710" s="265" t="s">
        <v>198</v>
      </c>
      <c r="AU710" s="265" t="s">
        <v>82</v>
      </c>
      <c r="AV710" s="15" t="s">
        <v>135</v>
      </c>
      <c r="AW710" s="15" t="s">
        <v>35</v>
      </c>
      <c r="AX710" s="15" t="s">
        <v>80</v>
      </c>
      <c r="AY710" s="265" t="s">
        <v>188</v>
      </c>
    </row>
    <row r="711" s="2" customFormat="1" ht="16.5" customHeight="1">
      <c r="A711" s="40"/>
      <c r="B711" s="41"/>
      <c r="C711" s="215" t="s">
        <v>984</v>
      </c>
      <c r="D711" s="215" t="s">
        <v>190</v>
      </c>
      <c r="E711" s="216" t="s">
        <v>1206</v>
      </c>
      <c r="F711" s="217" t="s">
        <v>1207</v>
      </c>
      <c r="G711" s="218" t="s">
        <v>243</v>
      </c>
      <c r="H711" s="219">
        <v>21.416</v>
      </c>
      <c r="I711" s="220"/>
      <c r="J711" s="221">
        <f>ROUND(I711*H711,2)</f>
        <v>0</v>
      </c>
      <c r="K711" s="217" t="s">
        <v>415</v>
      </c>
      <c r="L711" s="46"/>
      <c r="M711" s="222" t="s">
        <v>19</v>
      </c>
      <c r="N711" s="223" t="s">
        <v>44</v>
      </c>
      <c r="O711" s="86"/>
      <c r="P711" s="224">
        <f>O711*H711</f>
        <v>0</v>
      </c>
      <c r="Q711" s="224">
        <v>0.001</v>
      </c>
      <c r="R711" s="224">
        <f>Q711*H711</f>
        <v>0.021416000000000001</v>
      </c>
      <c r="S711" s="224">
        <v>0</v>
      </c>
      <c r="T711" s="225">
        <f>S711*H711</f>
        <v>0</v>
      </c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R711" s="226" t="s">
        <v>135</v>
      </c>
      <c r="AT711" s="226" t="s">
        <v>190</v>
      </c>
      <c r="AU711" s="226" t="s">
        <v>82</v>
      </c>
      <c r="AY711" s="19" t="s">
        <v>188</v>
      </c>
      <c r="BE711" s="227">
        <f>IF(N711="základní",J711,0)</f>
        <v>0</v>
      </c>
      <c r="BF711" s="227">
        <f>IF(N711="snížená",J711,0)</f>
        <v>0</v>
      </c>
      <c r="BG711" s="227">
        <f>IF(N711="zákl. přenesená",J711,0)</f>
        <v>0</v>
      </c>
      <c r="BH711" s="227">
        <f>IF(N711="sníž. přenesená",J711,0)</f>
        <v>0</v>
      </c>
      <c r="BI711" s="227">
        <f>IF(N711="nulová",J711,0)</f>
        <v>0</v>
      </c>
      <c r="BJ711" s="19" t="s">
        <v>80</v>
      </c>
      <c r="BK711" s="227">
        <f>ROUND(I711*H711,2)</f>
        <v>0</v>
      </c>
      <c r="BL711" s="19" t="s">
        <v>135</v>
      </c>
      <c r="BM711" s="226" t="s">
        <v>2513</v>
      </c>
    </row>
    <row r="712" s="13" customFormat="1">
      <c r="A712" s="13"/>
      <c r="B712" s="233"/>
      <c r="C712" s="234"/>
      <c r="D712" s="235" t="s">
        <v>198</v>
      </c>
      <c r="E712" s="236" t="s">
        <v>19</v>
      </c>
      <c r="F712" s="237" t="s">
        <v>2510</v>
      </c>
      <c r="G712" s="234"/>
      <c r="H712" s="236" t="s">
        <v>19</v>
      </c>
      <c r="I712" s="238"/>
      <c r="J712" s="234"/>
      <c r="K712" s="234"/>
      <c r="L712" s="239"/>
      <c r="M712" s="240"/>
      <c r="N712" s="241"/>
      <c r="O712" s="241"/>
      <c r="P712" s="241"/>
      <c r="Q712" s="241"/>
      <c r="R712" s="241"/>
      <c r="S712" s="241"/>
      <c r="T712" s="242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3" t="s">
        <v>198</v>
      </c>
      <c r="AU712" s="243" t="s">
        <v>82</v>
      </c>
      <c r="AV712" s="13" t="s">
        <v>80</v>
      </c>
      <c r="AW712" s="13" t="s">
        <v>35</v>
      </c>
      <c r="AX712" s="13" t="s">
        <v>73</v>
      </c>
      <c r="AY712" s="243" t="s">
        <v>188</v>
      </c>
    </row>
    <row r="713" s="13" customFormat="1">
      <c r="A713" s="13"/>
      <c r="B713" s="233"/>
      <c r="C713" s="234"/>
      <c r="D713" s="235" t="s">
        <v>198</v>
      </c>
      <c r="E713" s="236" t="s">
        <v>19</v>
      </c>
      <c r="F713" s="237" t="s">
        <v>2438</v>
      </c>
      <c r="G713" s="234"/>
      <c r="H713" s="236" t="s">
        <v>19</v>
      </c>
      <c r="I713" s="238"/>
      <c r="J713" s="234"/>
      <c r="K713" s="234"/>
      <c r="L713" s="239"/>
      <c r="M713" s="240"/>
      <c r="N713" s="241"/>
      <c r="O713" s="241"/>
      <c r="P713" s="241"/>
      <c r="Q713" s="241"/>
      <c r="R713" s="241"/>
      <c r="S713" s="241"/>
      <c r="T713" s="242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43" t="s">
        <v>198</v>
      </c>
      <c r="AU713" s="243" t="s">
        <v>82</v>
      </c>
      <c r="AV713" s="13" t="s">
        <v>80</v>
      </c>
      <c r="AW713" s="13" t="s">
        <v>35</v>
      </c>
      <c r="AX713" s="13" t="s">
        <v>73</v>
      </c>
      <c r="AY713" s="243" t="s">
        <v>188</v>
      </c>
    </row>
    <row r="714" s="14" customFormat="1">
      <c r="A714" s="14"/>
      <c r="B714" s="244"/>
      <c r="C714" s="245"/>
      <c r="D714" s="235" t="s">
        <v>198</v>
      </c>
      <c r="E714" s="246" t="s">
        <v>19</v>
      </c>
      <c r="F714" s="247" t="s">
        <v>1724</v>
      </c>
      <c r="G714" s="245"/>
      <c r="H714" s="248">
        <v>3.2280000000000002</v>
      </c>
      <c r="I714" s="249"/>
      <c r="J714" s="245"/>
      <c r="K714" s="245"/>
      <c r="L714" s="250"/>
      <c r="M714" s="251"/>
      <c r="N714" s="252"/>
      <c r="O714" s="252"/>
      <c r="P714" s="252"/>
      <c r="Q714" s="252"/>
      <c r="R714" s="252"/>
      <c r="S714" s="252"/>
      <c r="T714" s="253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4" t="s">
        <v>198</v>
      </c>
      <c r="AU714" s="254" t="s">
        <v>82</v>
      </c>
      <c r="AV714" s="14" t="s">
        <v>82</v>
      </c>
      <c r="AW714" s="14" t="s">
        <v>35</v>
      </c>
      <c r="AX714" s="14" t="s">
        <v>73</v>
      </c>
      <c r="AY714" s="254" t="s">
        <v>188</v>
      </c>
    </row>
    <row r="715" s="14" customFormat="1">
      <c r="A715" s="14"/>
      <c r="B715" s="244"/>
      <c r="C715" s="245"/>
      <c r="D715" s="235" t="s">
        <v>198</v>
      </c>
      <c r="E715" s="246" t="s">
        <v>19</v>
      </c>
      <c r="F715" s="247" t="s">
        <v>2511</v>
      </c>
      <c r="G715" s="245"/>
      <c r="H715" s="248">
        <v>3.855</v>
      </c>
      <c r="I715" s="249"/>
      <c r="J715" s="245"/>
      <c r="K715" s="245"/>
      <c r="L715" s="250"/>
      <c r="M715" s="251"/>
      <c r="N715" s="252"/>
      <c r="O715" s="252"/>
      <c r="P715" s="252"/>
      <c r="Q715" s="252"/>
      <c r="R715" s="252"/>
      <c r="S715" s="252"/>
      <c r="T715" s="253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4" t="s">
        <v>198</v>
      </c>
      <c r="AU715" s="254" t="s">
        <v>82</v>
      </c>
      <c r="AV715" s="14" t="s">
        <v>82</v>
      </c>
      <c r="AW715" s="14" t="s">
        <v>35</v>
      </c>
      <c r="AX715" s="14" t="s">
        <v>73</v>
      </c>
      <c r="AY715" s="254" t="s">
        <v>188</v>
      </c>
    </row>
    <row r="716" s="14" customFormat="1">
      <c r="A716" s="14"/>
      <c r="B716" s="244"/>
      <c r="C716" s="245"/>
      <c r="D716" s="235" t="s">
        <v>198</v>
      </c>
      <c r="E716" s="246" t="s">
        <v>19</v>
      </c>
      <c r="F716" s="247" t="s">
        <v>2418</v>
      </c>
      <c r="G716" s="245"/>
      <c r="H716" s="248">
        <v>2.1549999999999998</v>
      </c>
      <c r="I716" s="249"/>
      <c r="J716" s="245"/>
      <c r="K716" s="245"/>
      <c r="L716" s="250"/>
      <c r="M716" s="251"/>
      <c r="N716" s="252"/>
      <c r="O716" s="252"/>
      <c r="P716" s="252"/>
      <c r="Q716" s="252"/>
      <c r="R716" s="252"/>
      <c r="S716" s="252"/>
      <c r="T716" s="253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54" t="s">
        <v>198</v>
      </c>
      <c r="AU716" s="254" t="s">
        <v>82</v>
      </c>
      <c r="AV716" s="14" t="s">
        <v>82</v>
      </c>
      <c r="AW716" s="14" t="s">
        <v>35</v>
      </c>
      <c r="AX716" s="14" t="s">
        <v>73</v>
      </c>
      <c r="AY716" s="254" t="s">
        <v>188</v>
      </c>
    </row>
    <row r="717" s="14" customFormat="1">
      <c r="A717" s="14"/>
      <c r="B717" s="244"/>
      <c r="C717" s="245"/>
      <c r="D717" s="235" t="s">
        <v>198</v>
      </c>
      <c r="E717" s="246" t="s">
        <v>19</v>
      </c>
      <c r="F717" s="247" t="s">
        <v>2511</v>
      </c>
      <c r="G717" s="245"/>
      <c r="H717" s="248">
        <v>3.855</v>
      </c>
      <c r="I717" s="249"/>
      <c r="J717" s="245"/>
      <c r="K717" s="245"/>
      <c r="L717" s="250"/>
      <c r="M717" s="251"/>
      <c r="N717" s="252"/>
      <c r="O717" s="252"/>
      <c r="P717" s="252"/>
      <c r="Q717" s="252"/>
      <c r="R717" s="252"/>
      <c r="S717" s="252"/>
      <c r="T717" s="253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4" t="s">
        <v>198</v>
      </c>
      <c r="AU717" s="254" t="s">
        <v>82</v>
      </c>
      <c r="AV717" s="14" t="s">
        <v>82</v>
      </c>
      <c r="AW717" s="14" t="s">
        <v>35</v>
      </c>
      <c r="AX717" s="14" t="s">
        <v>73</v>
      </c>
      <c r="AY717" s="254" t="s">
        <v>188</v>
      </c>
    </row>
    <row r="718" s="14" customFormat="1">
      <c r="A718" s="14"/>
      <c r="B718" s="244"/>
      <c r="C718" s="245"/>
      <c r="D718" s="235" t="s">
        <v>198</v>
      </c>
      <c r="E718" s="246" t="s">
        <v>19</v>
      </c>
      <c r="F718" s="247" t="s">
        <v>2418</v>
      </c>
      <c r="G718" s="245"/>
      <c r="H718" s="248">
        <v>2.1549999999999998</v>
      </c>
      <c r="I718" s="249"/>
      <c r="J718" s="245"/>
      <c r="K718" s="245"/>
      <c r="L718" s="250"/>
      <c r="M718" s="251"/>
      <c r="N718" s="252"/>
      <c r="O718" s="252"/>
      <c r="P718" s="252"/>
      <c r="Q718" s="252"/>
      <c r="R718" s="252"/>
      <c r="S718" s="252"/>
      <c r="T718" s="253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54" t="s">
        <v>198</v>
      </c>
      <c r="AU718" s="254" t="s">
        <v>82</v>
      </c>
      <c r="AV718" s="14" t="s">
        <v>82</v>
      </c>
      <c r="AW718" s="14" t="s">
        <v>35</v>
      </c>
      <c r="AX718" s="14" t="s">
        <v>73</v>
      </c>
      <c r="AY718" s="254" t="s">
        <v>188</v>
      </c>
    </row>
    <row r="719" s="14" customFormat="1">
      <c r="A719" s="14"/>
      <c r="B719" s="244"/>
      <c r="C719" s="245"/>
      <c r="D719" s="235" t="s">
        <v>198</v>
      </c>
      <c r="E719" s="246" t="s">
        <v>19</v>
      </c>
      <c r="F719" s="247" t="s">
        <v>2512</v>
      </c>
      <c r="G719" s="245"/>
      <c r="H719" s="248">
        <v>2.9399999999999999</v>
      </c>
      <c r="I719" s="249"/>
      <c r="J719" s="245"/>
      <c r="K719" s="245"/>
      <c r="L719" s="250"/>
      <c r="M719" s="251"/>
      <c r="N719" s="252"/>
      <c r="O719" s="252"/>
      <c r="P719" s="252"/>
      <c r="Q719" s="252"/>
      <c r="R719" s="252"/>
      <c r="S719" s="252"/>
      <c r="T719" s="253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54" t="s">
        <v>198</v>
      </c>
      <c r="AU719" s="254" t="s">
        <v>82</v>
      </c>
      <c r="AV719" s="14" t="s">
        <v>82</v>
      </c>
      <c r="AW719" s="14" t="s">
        <v>35</v>
      </c>
      <c r="AX719" s="14" t="s">
        <v>73</v>
      </c>
      <c r="AY719" s="254" t="s">
        <v>188</v>
      </c>
    </row>
    <row r="720" s="14" customFormat="1">
      <c r="A720" s="14"/>
      <c r="B720" s="244"/>
      <c r="C720" s="245"/>
      <c r="D720" s="235" t="s">
        <v>198</v>
      </c>
      <c r="E720" s="246" t="s">
        <v>19</v>
      </c>
      <c r="F720" s="247" t="s">
        <v>1724</v>
      </c>
      <c r="G720" s="245"/>
      <c r="H720" s="248">
        <v>3.2280000000000002</v>
      </c>
      <c r="I720" s="249"/>
      <c r="J720" s="245"/>
      <c r="K720" s="245"/>
      <c r="L720" s="250"/>
      <c r="M720" s="251"/>
      <c r="N720" s="252"/>
      <c r="O720" s="252"/>
      <c r="P720" s="252"/>
      <c r="Q720" s="252"/>
      <c r="R720" s="252"/>
      <c r="S720" s="252"/>
      <c r="T720" s="253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4" t="s">
        <v>198</v>
      </c>
      <c r="AU720" s="254" t="s">
        <v>82</v>
      </c>
      <c r="AV720" s="14" t="s">
        <v>82</v>
      </c>
      <c r="AW720" s="14" t="s">
        <v>35</v>
      </c>
      <c r="AX720" s="14" t="s">
        <v>73</v>
      </c>
      <c r="AY720" s="254" t="s">
        <v>188</v>
      </c>
    </row>
    <row r="721" s="15" customFormat="1">
      <c r="A721" s="15"/>
      <c r="B721" s="255"/>
      <c r="C721" s="256"/>
      <c r="D721" s="235" t="s">
        <v>198</v>
      </c>
      <c r="E721" s="257" t="s">
        <v>19</v>
      </c>
      <c r="F721" s="258" t="s">
        <v>229</v>
      </c>
      <c r="G721" s="256"/>
      <c r="H721" s="259">
        <v>21.416</v>
      </c>
      <c r="I721" s="260"/>
      <c r="J721" s="256"/>
      <c r="K721" s="256"/>
      <c r="L721" s="261"/>
      <c r="M721" s="262"/>
      <c r="N721" s="263"/>
      <c r="O721" s="263"/>
      <c r="P721" s="263"/>
      <c r="Q721" s="263"/>
      <c r="R721" s="263"/>
      <c r="S721" s="263"/>
      <c r="T721" s="264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T721" s="265" t="s">
        <v>198</v>
      </c>
      <c r="AU721" s="265" t="s">
        <v>82</v>
      </c>
      <c r="AV721" s="15" t="s">
        <v>135</v>
      </c>
      <c r="AW721" s="15" t="s">
        <v>35</v>
      </c>
      <c r="AX721" s="15" t="s">
        <v>80</v>
      </c>
      <c r="AY721" s="265" t="s">
        <v>188</v>
      </c>
    </row>
    <row r="722" s="2" customFormat="1" ht="16.5" customHeight="1">
      <c r="A722" s="40"/>
      <c r="B722" s="41"/>
      <c r="C722" s="215" t="s">
        <v>988</v>
      </c>
      <c r="D722" s="215" t="s">
        <v>190</v>
      </c>
      <c r="E722" s="216" t="s">
        <v>1726</v>
      </c>
      <c r="F722" s="217" t="s">
        <v>1727</v>
      </c>
      <c r="G722" s="218" t="s">
        <v>243</v>
      </c>
      <c r="H722" s="219">
        <v>357.5</v>
      </c>
      <c r="I722" s="220"/>
      <c r="J722" s="221">
        <f>ROUND(I722*H722,2)</f>
        <v>0</v>
      </c>
      <c r="K722" s="217" t="s">
        <v>194</v>
      </c>
      <c r="L722" s="46"/>
      <c r="M722" s="222" t="s">
        <v>19</v>
      </c>
      <c r="N722" s="223" t="s">
        <v>44</v>
      </c>
      <c r="O722" s="86"/>
      <c r="P722" s="224">
        <f>O722*H722</f>
        <v>0</v>
      </c>
      <c r="Q722" s="224">
        <v>0.00012999999999999999</v>
      </c>
      <c r="R722" s="224">
        <f>Q722*H722</f>
        <v>0.046474999999999995</v>
      </c>
      <c r="S722" s="224">
        <v>0</v>
      </c>
      <c r="T722" s="225">
        <f>S722*H722</f>
        <v>0</v>
      </c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R722" s="226" t="s">
        <v>135</v>
      </c>
      <c r="AT722" s="226" t="s">
        <v>190</v>
      </c>
      <c r="AU722" s="226" t="s">
        <v>82</v>
      </c>
      <c r="AY722" s="19" t="s">
        <v>188</v>
      </c>
      <c r="BE722" s="227">
        <f>IF(N722="základní",J722,0)</f>
        <v>0</v>
      </c>
      <c r="BF722" s="227">
        <f>IF(N722="snížená",J722,0)</f>
        <v>0</v>
      </c>
      <c r="BG722" s="227">
        <f>IF(N722="zákl. přenesená",J722,0)</f>
        <v>0</v>
      </c>
      <c r="BH722" s="227">
        <f>IF(N722="sníž. přenesená",J722,0)</f>
        <v>0</v>
      </c>
      <c r="BI722" s="227">
        <f>IF(N722="nulová",J722,0)</f>
        <v>0</v>
      </c>
      <c r="BJ722" s="19" t="s">
        <v>80</v>
      </c>
      <c r="BK722" s="227">
        <f>ROUND(I722*H722,2)</f>
        <v>0</v>
      </c>
      <c r="BL722" s="19" t="s">
        <v>135</v>
      </c>
      <c r="BM722" s="226" t="s">
        <v>2514</v>
      </c>
    </row>
    <row r="723" s="2" customFormat="1">
      <c r="A723" s="40"/>
      <c r="B723" s="41"/>
      <c r="C723" s="42"/>
      <c r="D723" s="228" t="s">
        <v>196</v>
      </c>
      <c r="E723" s="42"/>
      <c r="F723" s="229" t="s">
        <v>1729</v>
      </c>
      <c r="G723" s="42"/>
      <c r="H723" s="42"/>
      <c r="I723" s="230"/>
      <c r="J723" s="42"/>
      <c r="K723" s="42"/>
      <c r="L723" s="46"/>
      <c r="M723" s="231"/>
      <c r="N723" s="232"/>
      <c r="O723" s="86"/>
      <c r="P723" s="86"/>
      <c r="Q723" s="86"/>
      <c r="R723" s="86"/>
      <c r="S723" s="86"/>
      <c r="T723" s="87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T723" s="19" t="s">
        <v>196</v>
      </c>
      <c r="AU723" s="19" t="s">
        <v>82</v>
      </c>
    </row>
    <row r="724" s="13" customFormat="1">
      <c r="A724" s="13"/>
      <c r="B724" s="233"/>
      <c r="C724" s="234"/>
      <c r="D724" s="235" t="s">
        <v>198</v>
      </c>
      <c r="E724" s="236" t="s">
        <v>19</v>
      </c>
      <c r="F724" s="237" t="s">
        <v>2501</v>
      </c>
      <c r="G724" s="234"/>
      <c r="H724" s="236" t="s">
        <v>19</v>
      </c>
      <c r="I724" s="238"/>
      <c r="J724" s="234"/>
      <c r="K724" s="234"/>
      <c r="L724" s="239"/>
      <c r="M724" s="240"/>
      <c r="N724" s="241"/>
      <c r="O724" s="241"/>
      <c r="P724" s="241"/>
      <c r="Q724" s="241"/>
      <c r="R724" s="241"/>
      <c r="S724" s="241"/>
      <c r="T724" s="242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43" t="s">
        <v>198</v>
      </c>
      <c r="AU724" s="243" t="s">
        <v>82</v>
      </c>
      <c r="AV724" s="13" t="s">
        <v>80</v>
      </c>
      <c r="AW724" s="13" t="s">
        <v>35</v>
      </c>
      <c r="AX724" s="13" t="s">
        <v>73</v>
      </c>
      <c r="AY724" s="243" t="s">
        <v>188</v>
      </c>
    </row>
    <row r="725" s="13" customFormat="1">
      <c r="A725" s="13"/>
      <c r="B725" s="233"/>
      <c r="C725" s="234"/>
      <c r="D725" s="235" t="s">
        <v>198</v>
      </c>
      <c r="E725" s="236" t="s">
        <v>19</v>
      </c>
      <c r="F725" s="237" t="s">
        <v>1708</v>
      </c>
      <c r="G725" s="234"/>
      <c r="H725" s="236" t="s">
        <v>19</v>
      </c>
      <c r="I725" s="238"/>
      <c r="J725" s="234"/>
      <c r="K725" s="234"/>
      <c r="L725" s="239"/>
      <c r="M725" s="240"/>
      <c r="N725" s="241"/>
      <c r="O725" s="241"/>
      <c r="P725" s="241"/>
      <c r="Q725" s="241"/>
      <c r="R725" s="241"/>
      <c r="S725" s="241"/>
      <c r="T725" s="242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43" t="s">
        <v>198</v>
      </c>
      <c r="AU725" s="243" t="s">
        <v>82</v>
      </c>
      <c r="AV725" s="13" t="s">
        <v>80</v>
      </c>
      <c r="AW725" s="13" t="s">
        <v>35</v>
      </c>
      <c r="AX725" s="13" t="s">
        <v>73</v>
      </c>
      <c r="AY725" s="243" t="s">
        <v>188</v>
      </c>
    </row>
    <row r="726" s="14" customFormat="1">
      <c r="A726" s="14"/>
      <c r="B726" s="244"/>
      <c r="C726" s="245"/>
      <c r="D726" s="235" t="s">
        <v>198</v>
      </c>
      <c r="E726" s="246" t="s">
        <v>19</v>
      </c>
      <c r="F726" s="247" t="s">
        <v>2502</v>
      </c>
      <c r="G726" s="245"/>
      <c r="H726" s="248">
        <v>19</v>
      </c>
      <c r="I726" s="249"/>
      <c r="J726" s="245"/>
      <c r="K726" s="245"/>
      <c r="L726" s="250"/>
      <c r="M726" s="251"/>
      <c r="N726" s="252"/>
      <c r="O726" s="252"/>
      <c r="P726" s="252"/>
      <c r="Q726" s="252"/>
      <c r="R726" s="252"/>
      <c r="S726" s="252"/>
      <c r="T726" s="253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4" t="s">
        <v>198</v>
      </c>
      <c r="AU726" s="254" t="s">
        <v>82</v>
      </c>
      <c r="AV726" s="14" t="s">
        <v>82</v>
      </c>
      <c r="AW726" s="14" t="s">
        <v>35</v>
      </c>
      <c r="AX726" s="14" t="s">
        <v>73</v>
      </c>
      <c r="AY726" s="254" t="s">
        <v>188</v>
      </c>
    </row>
    <row r="727" s="13" customFormat="1">
      <c r="A727" s="13"/>
      <c r="B727" s="233"/>
      <c r="C727" s="234"/>
      <c r="D727" s="235" t="s">
        <v>198</v>
      </c>
      <c r="E727" s="236" t="s">
        <v>19</v>
      </c>
      <c r="F727" s="237" t="s">
        <v>1710</v>
      </c>
      <c r="G727" s="234"/>
      <c r="H727" s="236" t="s">
        <v>19</v>
      </c>
      <c r="I727" s="238"/>
      <c r="J727" s="234"/>
      <c r="K727" s="234"/>
      <c r="L727" s="239"/>
      <c r="M727" s="240"/>
      <c r="N727" s="241"/>
      <c r="O727" s="241"/>
      <c r="P727" s="241"/>
      <c r="Q727" s="241"/>
      <c r="R727" s="241"/>
      <c r="S727" s="241"/>
      <c r="T727" s="242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43" t="s">
        <v>198</v>
      </c>
      <c r="AU727" s="243" t="s">
        <v>82</v>
      </c>
      <c r="AV727" s="13" t="s">
        <v>80</v>
      </c>
      <c r="AW727" s="13" t="s">
        <v>35</v>
      </c>
      <c r="AX727" s="13" t="s">
        <v>73</v>
      </c>
      <c r="AY727" s="243" t="s">
        <v>188</v>
      </c>
    </row>
    <row r="728" s="14" customFormat="1">
      <c r="A728" s="14"/>
      <c r="B728" s="244"/>
      <c r="C728" s="245"/>
      <c r="D728" s="235" t="s">
        <v>198</v>
      </c>
      <c r="E728" s="246" t="s">
        <v>19</v>
      </c>
      <c r="F728" s="247" t="s">
        <v>2503</v>
      </c>
      <c r="G728" s="245"/>
      <c r="H728" s="248">
        <v>249.30000000000001</v>
      </c>
      <c r="I728" s="249"/>
      <c r="J728" s="245"/>
      <c r="K728" s="245"/>
      <c r="L728" s="250"/>
      <c r="M728" s="251"/>
      <c r="N728" s="252"/>
      <c r="O728" s="252"/>
      <c r="P728" s="252"/>
      <c r="Q728" s="252"/>
      <c r="R728" s="252"/>
      <c r="S728" s="252"/>
      <c r="T728" s="253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54" t="s">
        <v>198</v>
      </c>
      <c r="AU728" s="254" t="s">
        <v>82</v>
      </c>
      <c r="AV728" s="14" t="s">
        <v>82</v>
      </c>
      <c r="AW728" s="14" t="s">
        <v>35</v>
      </c>
      <c r="AX728" s="14" t="s">
        <v>73</v>
      </c>
      <c r="AY728" s="254" t="s">
        <v>188</v>
      </c>
    </row>
    <row r="729" s="13" customFormat="1">
      <c r="A729" s="13"/>
      <c r="B729" s="233"/>
      <c r="C729" s="234"/>
      <c r="D729" s="235" t="s">
        <v>198</v>
      </c>
      <c r="E729" s="236" t="s">
        <v>19</v>
      </c>
      <c r="F729" s="237" t="s">
        <v>1712</v>
      </c>
      <c r="G729" s="234"/>
      <c r="H729" s="236" t="s">
        <v>19</v>
      </c>
      <c r="I729" s="238"/>
      <c r="J729" s="234"/>
      <c r="K729" s="234"/>
      <c r="L729" s="239"/>
      <c r="M729" s="240"/>
      <c r="N729" s="241"/>
      <c r="O729" s="241"/>
      <c r="P729" s="241"/>
      <c r="Q729" s="241"/>
      <c r="R729" s="241"/>
      <c r="S729" s="241"/>
      <c r="T729" s="242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43" t="s">
        <v>198</v>
      </c>
      <c r="AU729" s="243" t="s">
        <v>82</v>
      </c>
      <c r="AV729" s="13" t="s">
        <v>80</v>
      </c>
      <c r="AW729" s="13" t="s">
        <v>35</v>
      </c>
      <c r="AX729" s="13" t="s">
        <v>73</v>
      </c>
      <c r="AY729" s="243" t="s">
        <v>188</v>
      </c>
    </row>
    <row r="730" s="14" customFormat="1">
      <c r="A730" s="14"/>
      <c r="B730" s="244"/>
      <c r="C730" s="245"/>
      <c r="D730" s="235" t="s">
        <v>198</v>
      </c>
      <c r="E730" s="246" t="s">
        <v>19</v>
      </c>
      <c r="F730" s="247" t="s">
        <v>2504</v>
      </c>
      <c r="G730" s="245"/>
      <c r="H730" s="248">
        <v>89.200000000000003</v>
      </c>
      <c r="I730" s="249"/>
      <c r="J730" s="245"/>
      <c r="K730" s="245"/>
      <c r="L730" s="250"/>
      <c r="M730" s="251"/>
      <c r="N730" s="252"/>
      <c r="O730" s="252"/>
      <c r="P730" s="252"/>
      <c r="Q730" s="252"/>
      <c r="R730" s="252"/>
      <c r="S730" s="252"/>
      <c r="T730" s="253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4" t="s">
        <v>198</v>
      </c>
      <c r="AU730" s="254" t="s">
        <v>82</v>
      </c>
      <c r="AV730" s="14" t="s">
        <v>82</v>
      </c>
      <c r="AW730" s="14" t="s">
        <v>35</v>
      </c>
      <c r="AX730" s="14" t="s">
        <v>73</v>
      </c>
      <c r="AY730" s="254" t="s">
        <v>188</v>
      </c>
    </row>
    <row r="731" s="15" customFormat="1">
      <c r="A731" s="15"/>
      <c r="B731" s="255"/>
      <c r="C731" s="256"/>
      <c r="D731" s="235" t="s">
        <v>198</v>
      </c>
      <c r="E731" s="257" t="s">
        <v>19</v>
      </c>
      <c r="F731" s="258" t="s">
        <v>229</v>
      </c>
      <c r="G731" s="256"/>
      <c r="H731" s="259">
        <v>357.5</v>
      </c>
      <c r="I731" s="260"/>
      <c r="J731" s="256"/>
      <c r="K731" s="256"/>
      <c r="L731" s="261"/>
      <c r="M731" s="262"/>
      <c r="N731" s="263"/>
      <c r="O731" s="263"/>
      <c r="P731" s="263"/>
      <c r="Q731" s="263"/>
      <c r="R731" s="263"/>
      <c r="S731" s="263"/>
      <c r="T731" s="264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T731" s="265" t="s">
        <v>198</v>
      </c>
      <c r="AU731" s="265" t="s">
        <v>82</v>
      </c>
      <c r="AV731" s="15" t="s">
        <v>135</v>
      </c>
      <c r="AW731" s="15" t="s">
        <v>35</v>
      </c>
      <c r="AX731" s="15" t="s">
        <v>80</v>
      </c>
      <c r="AY731" s="265" t="s">
        <v>188</v>
      </c>
    </row>
    <row r="732" s="2" customFormat="1" ht="24.15" customHeight="1">
      <c r="A732" s="40"/>
      <c r="B732" s="41"/>
      <c r="C732" s="215" t="s">
        <v>991</v>
      </c>
      <c r="D732" s="215" t="s">
        <v>190</v>
      </c>
      <c r="E732" s="216" t="s">
        <v>1731</v>
      </c>
      <c r="F732" s="217" t="s">
        <v>1732</v>
      </c>
      <c r="G732" s="218" t="s">
        <v>501</v>
      </c>
      <c r="H732" s="219">
        <v>322.93799999999999</v>
      </c>
      <c r="I732" s="220"/>
      <c r="J732" s="221">
        <f>ROUND(I732*H732,2)</f>
        <v>0</v>
      </c>
      <c r="K732" s="217" t="s">
        <v>194</v>
      </c>
      <c r="L732" s="46"/>
      <c r="M732" s="222" t="s">
        <v>19</v>
      </c>
      <c r="N732" s="223" t="s">
        <v>44</v>
      </c>
      <c r="O732" s="86"/>
      <c r="P732" s="224">
        <f>O732*H732</f>
        <v>0</v>
      </c>
      <c r="Q732" s="224">
        <v>2.0000000000000002E-05</v>
      </c>
      <c r="R732" s="224">
        <f>Q732*H732</f>
        <v>0.00645876</v>
      </c>
      <c r="S732" s="224">
        <v>0</v>
      </c>
      <c r="T732" s="225">
        <f>S732*H732</f>
        <v>0</v>
      </c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R732" s="226" t="s">
        <v>135</v>
      </c>
      <c r="AT732" s="226" t="s">
        <v>190</v>
      </c>
      <c r="AU732" s="226" t="s">
        <v>82</v>
      </c>
      <c r="AY732" s="19" t="s">
        <v>188</v>
      </c>
      <c r="BE732" s="227">
        <f>IF(N732="základní",J732,0)</f>
        <v>0</v>
      </c>
      <c r="BF732" s="227">
        <f>IF(N732="snížená",J732,0)</f>
        <v>0</v>
      </c>
      <c r="BG732" s="227">
        <f>IF(N732="zákl. přenesená",J732,0)</f>
        <v>0</v>
      </c>
      <c r="BH732" s="227">
        <f>IF(N732="sníž. přenesená",J732,0)</f>
        <v>0</v>
      </c>
      <c r="BI732" s="227">
        <f>IF(N732="nulová",J732,0)</f>
        <v>0</v>
      </c>
      <c r="BJ732" s="19" t="s">
        <v>80</v>
      </c>
      <c r="BK732" s="227">
        <f>ROUND(I732*H732,2)</f>
        <v>0</v>
      </c>
      <c r="BL732" s="19" t="s">
        <v>135</v>
      </c>
      <c r="BM732" s="226" t="s">
        <v>2515</v>
      </c>
    </row>
    <row r="733" s="2" customFormat="1">
      <c r="A733" s="40"/>
      <c r="B733" s="41"/>
      <c r="C733" s="42"/>
      <c r="D733" s="228" t="s">
        <v>196</v>
      </c>
      <c r="E733" s="42"/>
      <c r="F733" s="229" t="s">
        <v>1734</v>
      </c>
      <c r="G733" s="42"/>
      <c r="H733" s="42"/>
      <c r="I733" s="230"/>
      <c r="J733" s="42"/>
      <c r="K733" s="42"/>
      <c r="L733" s="46"/>
      <c r="M733" s="231"/>
      <c r="N733" s="232"/>
      <c r="O733" s="86"/>
      <c r="P733" s="86"/>
      <c r="Q733" s="86"/>
      <c r="R733" s="86"/>
      <c r="S733" s="86"/>
      <c r="T733" s="87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T733" s="19" t="s">
        <v>196</v>
      </c>
      <c r="AU733" s="19" t="s">
        <v>82</v>
      </c>
    </row>
    <row r="734" s="13" customFormat="1">
      <c r="A734" s="13"/>
      <c r="B734" s="233"/>
      <c r="C734" s="234"/>
      <c r="D734" s="235" t="s">
        <v>198</v>
      </c>
      <c r="E734" s="236" t="s">
        <v>19</v>
      </c>
      <c r="F734" s="237" t="s">
        <v>2345</v>
      </c>
      <c r="G734" s="234"/>
      <c r="H734" s="236" t="s">
        <v>19</v>
      </c>
      <c r="I734" s="238"/>
      <c r="J734" s="234"/>
      <c r="K734" s="234"/>
      <c r="L734" s="239"/>
      <c r="M734" s="240"/>
      <c r="N734" s="241"/>
      <c r="O734" s="241"/>
      <c r="P734" s="241"/>
      <c r="Q734" s="241"/>
      <c r="R734" s="241"/>
      <c r="S734" s="241"/>
      <c r="T734" s="242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3" t="s">
        <v>198</v>
      </c>
      <c r="AU734" s="243" t="s">
        <v>82</v>
      </c>
      <c r="AV734" s="13" t="s">
        <v>80</v>
      </c>
      <c r="AW734" s="13" t="s">
        <v>35</v>
      </c>
      <c r="AX734" s="13" t="s">
        <v>73</v>
      </c>
      <c r="AY734" s="243" t="s">
        <v>188</v>
      </c>
    </row>
    <row r="735" s="13" customFormat="1">
      <c r="A735" s="13"/>
      <c r="B735" s="233"/>
      <c r="C735" s="234"/>
      <c r="D735" s="235" t="s">
        <v>198</v>
      </c>
      <c r="E735" s="236" t="s">
        <v>19</v>
      </c>
      <c r="F735" s="237" t="s">
        <v>2444</v>
      </c>
      <c r="G735" s="234"/>
      <c r="H735" s="236" t="s">
        <v>19</v>
      </c>
      <c r="I735" s="238"/>
      <c r="J735" s="234"/>
      <c r="K735" s="234"/>
      <c r="L735" s="239"/>
      <c r="M735" s="240"/>
      <c r="N735" s="241"/>
      <c r="O735" s="241"/>
      <c r="P735" s="241"/>
      <c r="Q735" s="241"/>
      <c r="R735" s="241"/>
      <c r="S735" s="241"/>
      <c r="T735" s="242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3" t="s">
        <v>198</v>
      </c>
      <c r="AU735" s="243" t="s">
        <v>82</v>
      </c>
      <c r="AV735" s="13" t="s">
        <v>80</v>
      </c>
      <c r="AW735" s="13" t="s">
        <v>35</v>
      </c>
      <c r="AX735" s="13" t="s">
        <v>73</v>
      </c>
      <c r="AY735" s="243" t="s">
        <v>188</v>
      </c>
    </row>
    <row r="736" s="14" customFormat="1">
      <c r="A736" s="14"/>
      <c r="B736" s="244"/>
      <c r="C736" s="245"/>
      <c r="D736" s="235" t="s">
        <v>198</v>
      </c>
      <c r="E736" s="246" t="s">
        <v>19</v>
      </c>
      <c r="F736" s="247" t="s">
        <v>2516</v>
      </c>
      <c r="G736" s="245"/>
      <c r="H736" s="248">
        <v>25.25</v>
      </c>
      <c r="I736" s="249"/>
      <c r="J736" s="245"/>
      <c r="K736" s="245"/>
      <c r="L736" s="250"/>
      <c r="M736" s="251"/>
      <c r="N736" s="252"/>
      <c r="O736" s="252"/>
      <c r="P736" s="252"/>
      <c r="Q736" s="252"/>
      <c r="R736" s="252"/>
      <c r="S736" s="252"/>
      <c r="T736" s="253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54" t="s">
        <v>198</v>
      </c>
      <c r="AU736" s="254" t="s">
        <v>82</v>
      </c>
      <c r="AV736" s="14" t="s">
        <v>82</v>
      </c>
      <c r="AW736" s="14" t="s">
        <v>35</v>
      </c>
      <c r="AX736" s="14" t="s">
        <v>73</v>
      </c>
      <c r="AY736" s="254" t="s">
        <v>188</v>
      </c>
    </row>
    <row r="737" s="14" customFormat="1">
      <c r="A737" s="14"/>
      <c r="B737" s="244"/>
      <c r="C737" s="245"/>
      <c r="D737" s="235" t="s">
        <v>198</v>
      </c>
      <c r="E737" s="246" t="s">
        <v>19</v>
      </c>
      <c r="F737" s="247" t="s">
        <v>2517</v>
      </c>
      <c r="G737" s="245"/>
      <c r="H737" s="248">
        <v>50.075000000000003</v>
      </c>
      <c r="I737" s="249"/>
      <c r="J737" s="245"/>
      <c r="K737" s="245"/>
      <c r="L737" s="250"/>
      <c r="M737" s="251"/>
      <c r="N737" s="252"/>
      <c r="O737" s="252"/>
      <c r="P737" s="252"/>
      <c r="Q737" s="252"/>
      <c r="R737" s="252"/>
      <c r="S737" s="252"/>
      <c r="T737" s="253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4" t="s">
        <v>198</v>
      </c>
      <c r="AU737" s="254" t="s">
        <v>82</v>
      </c>
      <c r="AV737" s="14" t="s">
        <v>82</v>
      </c>
      <c r="AW737" s="14" t="s">
        <v>35</v>
      </c>
      <c r="AX737" s="14" t="s">
        <v>73</v>
      </c>
      <c r="AY737" s="254" t="s">
        <v>188</v>
      </c>
    </row>
    <row r="738" s="13" customFormat="1">
      <c r="A738" s="13"/>
      <c r="B738" s="233"/>
      <c r="C738" s="234"/>
      <c r="D738" s="235" t="s">
        <v>198</v>
      </c>
      <c r="E738" s="236" t="s">
        <v>19</v>
      </c>
      <c r="F738" s="237" t="s">
        <v>2453</v>
      </c>
      <c r="G738" s="234"/>
      <c r="H738" s="236" t="s">
        <v>19</v>
      </c>
      <c r="I738" s="238"/>
      <c r="J738" s="234"/>
      <c r="K738" s="234"/>
      <c r="L738" s="239"/>
      <c r="M738" s="240"/>
      <c r="N738" s="241"/>
      <c r="O738" s="241"/>
      <c r="P738" s="241"/>
      <c r="Q738" s="241"/>
      <c r="R738" s="241"/>
      <c r="S738" s="241"/>
      <c r="T738" s="242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43" t="s">
        <v>198</v>
      </c>
      <c r="AU738" s="243" t="s">
        <v>82</v>
      </c>
      <c r="AV738" s="13" t="s">
        <v>80</v>
      </c>
      <c r="AW738" s="13" t="s">
        <v>35</v>
      </c>
      <c r="AX738" s="13" t="s">
        <v>73</v>
      </c>
      <c r="AY738" s="243" t="s">
        <v>188</v>
      </c>
    </row>
    <row r="739" s="14" customFormat="1">
      <c r="A739" s="14"/>
      <c r="B739" s="244"/>
      <c r="C739" s="245"/>
      <c r="D739" s="235" t="s">
        <v>198</v>
      </c>
      <c r="E739" s="246" t="s">
        <v>19</v>
      </c>
      <c r="F739" s="247" t="s">
        <v>2518</v>
      </c>
      <c r="G739" s="245"/>
      <c r="H739" s="248">
        <v>20.855</v>
      </c>
      <c r="I739" s="249"/>
      <c r="J739" s="245"/>
      <c r="K739" s="245"/>
      <c r="L739" s="250"/>
      <c r="M739" s="251"/>
      <c r="N739" s="252"/>
      <c r="O739" s="252"/>
      <c r="P739" s="252"/>
      <c r="Q739" s="252"/>
      <c r="R739" s="252"/>
      <c r="S739" s="252"/>
      <c r="T739" s="253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4" t="s">
        <v>198</v>
      </c>
      <c r="AU739" s="254" t="s">
        <v>82</v>
      </c>
      <c r="AV739" s="14" t="s">
        <v>82</v>
      </c>
      <c r="AW739" s="14" t="s">
        <v>35</v>
      </c>
      <c r="AX739" s="14" t="s">
        <v>73</v>
      </c>
      <c r="AY739" s="254" t="s">
        <v>188</v>
      </c>
    </row>
    <row r="740" s="13" customFormat="1">
      <c r="A740" s="13"/>
      <c r="B740" s="233"/>
      <c r="C740" s="234"/>
      <c r="D740" s="235" t="s">
        <v>198</v>
      </c>
      <c r="E740" s="236" t="s">
        <v>19</v>
      </c>
      <c r="F740" s="237" t="s">
        <v>2455</v>
      </c>
      <c r="G740" s="234"/>
      <c r="H740" s="236" t="s">
        <v>19</v>
      </c>
      <c r="I740" s="238"/>
      <c r="J740" s="234"/>
      <c r="K740" s="234"/>
      <c r="L740" s="239"/>
      <c r="M740" s="240"/>
      <c r="N740" s="241"/>
      <c r="O740" s="241"/>
      <c r="P740" s="241"/>
      <c r="Q740" s="241"/>
      <c r="R740" s="241"/>
      <c r="S740" s="241"/>
      <c r="T740" s="242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3" t="s">
        <v>198</v>
      </c>
      <c r="AU740" s="243" t="s">
        <v>82</v>
      </c>
      <c r="AV740" s="13" t="s">
        <v>80</v>
      </c>
      <c r="AW740" s="13" t="s">
        <v>35</v>
      </c>
      <c r="AX740" s="13" t="s">
        <v>73</v>
      </c>
      <c r="AY740" s="243" t="s">
        <v>188</v>
      </c>
    </row>
    <row r="741" s="14" customFormat="1">
      <c r="A741" s="14"/>
      <c r="B741" s="244"/>
      <c r="C741" s="245"/>
      <c r="D741" s="235" t="s">
        <v>198</v>
      </c>
      <c r="E741" s="246" t="s">
        <v>19</v>
      </c>
      <c r="F741" s="247" t="s">
        <v>2519</v>
      </c>
      <c r="G741" s="245"/>
      <c r="H741" s="248">
        <v>16.379999999999999</v>
      </c>
      <c r="I741" s="249"/>
      <c r="J741" s="245"/>
      <c r="K741" s="245"/>
      <c r="L741" s="250"/>
      <c r="M741" s="251"/>
      <c r="N741" s="252"/>
      <c r="O741" s="252"/>
      <c r="P741" s="252"/>
      <c r="Q741" s="252"/>
      <c r="R741" s="252"/>
      <c r="S741" s="252"/>
      <c r="T741" s="253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4" t="s">
        <v>198</v>
      </c>
      <c r="AU741" s="254" t="s">
        <v>82</v>
      </c>
      <c r="AV741" s="14" t="s">
        <v>82</v>
      </c>
      <c r="AW741" s="14" t="s">
        <v>35</v>
      </c>
      <c r="AX741" s="14" t="s">
        <v>73</v>
      </c>
      <c r="AY741" s="254" t="s">
        <v>188</v>
      </c>
    </row>
    <row r="742" s="13" customFormat="1">
      <c r="A742" s="13"/>
      <c r="B742" s="233"/>
      <c r="C742" s="234"/>
      <c r="D742" s="235" t="s">
        <v>198</v>
      </c>
      <c r="E742" s="236" t="s">
        <v>19</v>
      </c>
      <c r="F742" s="237" t="s">
        <v>2457</v>
      </c>
      <c r="G742" s="234"/>
      <c r="H742" s="236" t="s">
        <v>19</v>
      </c>
      <c r="I742" s="238"/>
      <c r="J742" s="234"/>
      <c r="K742" s="234"/>
      <c r="L742" s="239"/>
      <c r="M742" s="240"/>
      <c r="N742" s="241"/>
      <c r="O742" s="241"/>
      <c r="P742" s="241"/>
      <c r="Q742" s="241"/>
      <c r="R742" s="241"/>
      <c r="S742" s="241"/>
      <c r="T742" s="242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43" t="s">
        <v>198</v>
      </c>
      <c r="AU742" s="243" t="s">
        <v>82</v>
      </c>
      <c r="AV742" s="13" t="s">
        <v>80</v>
      </c>
      <c r="AW742" s="13" t="s">
        <v>35</v>
      </c>
      <c r="AX742" s="13" t="s">
        <v>73</v>
      </c>
      <c r="AY742" s="243" t="s">
        <v>188</v>
      </c>
    </row>
    <row r="743" s="14" customFormat="1">
      <c r="A743" s="14"/>
      <c r="B743" s="244"/>
      <c r="C743" s="245"/>
      <c r="D743" s="235" t="s">
        <v>198</v>
      </c>
      <c r="E743" s="246" t="s">
        <v>19</v>
      </c>
      <c r="F743" s="247" t="s">
        <v>2520</v>
      </c>
      <c r="G743" s="245"/>
      <c r="H743" s="248">
        <v>12.315</v>
      </c>
      <c r="I743" s="249"/>
      <c r="J743" s="245"/>
      <c r="K743" s="245"/>
      <c r="L743" s="250"/>
      <c r="M743" s="251"/>
      <c r="N743" s="252"/>
      <c r="O743" s="252"/>
      <c r="P743" s="252"/>
      <c r="Q743" s="252"/>
      <c r="R743" s="252"/>
      <c r="S743" s="252"/>
      <c r="T743" s="253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54" t="s">
        <v>198</v>
      </c>
      <c r="AU743" s="254" t="s">
        <v>82</v>
      </c>
      <c r="AV743" s="14" t="s">
        <v>82</v>
      </c>
      <c r="AW743" s="14" t="s">
        <v>35</v>
      </c>
      <c r="AX743" s="14" t="s">
        <v>73</v>
      </c>
      <c r="AY743" s="254" t="s">
        <v>188</v>
      </c>
    </row>
    <row r="744" s="13" customFormat="1">
      <c r="A744" s="13"/>
      <c r="B744" s="233"/>
      <c r="C744" s="234"/>
      <c r="D744" s="235" t="s">
        <v>198</v>
      </c>
      <c r="E744" s="236" t="s">
        <v>19</v>
      </c>
      <c r="F744" s="237" t="s">
        <v>2461</v>
      </c>
      <c r="G744" s="234"/>
      <c r="H744" s="236" t="s">
        <v>19</v>
      </c>
      <c r="I744" s="238"/>
      <c r="J744" s="234"/>
      <c r="K744" s="234"/>
      <c r="L744" s="239"/>
      <c r="M744" s="240"/>
      <c r="N744" s="241"/>
      <c r="O744" s="241"/>
      <c r="P744" s="241"/>
      <c r="Q744" s="241"/>
      <c r="R744" s="241"/>
      <c r="S744" s="241"/>
      <c r="T744" s="242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3" t="s">
        <v>198</v>
      </c>
      <c r="AU744" s="243" t="s">
        <v>82</v>
      </c>
      <c r="AV744" s="13" t="s">
        <v>80</v>
      </c>
      <c r="AW744" s="13" t="s">
        <v>35</v>
      </c>
      <c r="AX744" s="13" t="s">
        <v>73</v>
      </c>
      <c r="AY744" s="243" t="s">
        <v>188</v>
      </c>
    </row>
    <row r="745" s="14" customFormat="1">
      <c r="A745" s="14"/>
      <c r="B745" s="244"/>
      <c r="C745" s="245"/>
      <c r="D745" s="235" t="s">
        <v>198</v>
      </c>
      <c r="E745" s="246" t="s">
        <v>19</v>
      </c>
      <c r="F745" s="247" t="s">
        <v>2521</v>
      </c>
      <c r="G745" s="245"/>
      <c r="H745" s="248">
        <v>16.739999999999998</v>
      </c>
      <c r="I745" s="249"/>
      <c r="J745" s="245"/>
      <c r="K745" s="245"/>
      <c r="L745" s="250"/>
      <c r="M745" s="251"/>
      <c r="N745" s="252"/>
      <c r="O745" s="252"/>
      <c r="P745" s="252"/>
      <c r="Q745" s="252"/>
      <c r="R745" s="252"/>
      <c r="S745" s="252"/>
      <c r="T745" s="253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4" t="s">
        <v>198</v>
      </c>
      <c r="AU745" s="254" t="s">
        <v>82</v>
      </c>
      <c r="AV745" s="14" t="s">
        <v>82</v>
      </c>
      <c r="AW745" s="14" t="s">
        <v>35</v>
      </c>
      <c r="AX745" s="14" t="s">
        <v>73</v>
      </c>
      <c r="AY745" s="254" t="s">
        <v>188</v>
      </c>
    </row>
    <row r="746" s="13" customFormat="1">
      <c r="A746" s="13"/>
      <c r="B746" s="233"/>
      <c r="C746" s="234"/>
      <c r="D746" s="235" t="s">
        <v>198</v>
      </c>
      <c r="E746" s="236" t="s">
        <v>19</v>
      </c>
      <c r="F746" s="237" t="s">
        <v>2463</v>
      </c>
      <c r="G746" s="234"/>
      <c r="H746" s="236" t="s">
        <v>19</v>
      </c>
      <c r="I746" s="238"/>
      <c r="J746" s="234"/>
      <c r="K746" s="234"/>
      <c r="L746" s="239"/>
      <c r="M746" s="240"/>
      <c r="N746" s="241"/>
      <c r="O746" s="241"/>
      <c r="P746" s="241"/>
      <c r="Q746" s="241"/>
      <c r="R746" s="241"/>
      <c r="S746" s="241"/>
      <c r="T746" s="24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3" t="s">
        <v>198</v>
      </c>
      <c r="AU746" s="243" t="s">
        <v>82</v>
      </c>
      <c r="AV746" s="13" t="s">
        <v>80</v>
      </c>
      <c r="AW746" s="13" t="s">
        <v>35</v>
      </c>
      <c r="AX746" s="13" t="s">
        <v>73</v>
      </c>
      <c r="AY746" s="243" t="s">
        <v>188</v>
      </c>
    </row>
    <row r="747" s="14" customFormat="1">
      <c r="A747" s="14"/>
      <c r="B747" s="244"/>
      <c r="C747" s="245"/>
      <c r="D747" s="235" t="s">
        <v>198</v>
      </c>
      <c r="E747" s="246" t="s">
        <v>19</v>
      </c>
      <c r="F747" s="247" t="s">
        <v>2522</v>
      </c>
      <c r="G747" s="245"/>
      <c r="H747" s="248">
        <v>14.725</v>
      </c>
      <c r="I747" s="249"/>
      <c r="J747" s="245"/>
      <c r="K747" s="245"/>
      <c r="L747" s="250"/>
      <c r="M747" s="251"/>
      <c r="N747" s="252"/>
      <c r="O747" s="252"/>
      <c r="P747" s="252"/>
      <c r="Q747" s="252"/>
      <c r="R747" s="252"/>
      <c r="S747" s="252"/>
      <c r="T747" s="253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54" t="s">
        <v>198</v>
      </c>
      <c r="AU747" s="254" t="s">
        <v>82</v>
      </c>
      <c r="AV747" s="14" t="s">
        <v>82</v>
      </c>
      <c r="AW747" s="14" t="s">
        <v>35</v>
      </c>
      <c r="AX747" s="14" t="s">
        <v>73</v>
      </c>
      <c r="AY747" s="254" t="s">
        <v>188</v>
      </c>
    </row>
    <row r="748" s="13" customFormat="1">
      <c r="A748" s="13"/>
      <c r="B748" s="233"/>
      <c r="C748" s="234"/>
      <c r="D748" s="235" t="s">
        <v>198</v>
      </c>
      <c r="E748" s="236" t="s">
        <v>19</v>
      </c>
      <c r="F748" s="237" t="s">
        <v>2465</v>
      </c>
      <c r="G748" s="234"/>
      <c r="H748" s="236" t="s">
        <v>19</v>
      </c>
      <c r="I748" s="238"/>
      <c r="J748" s="234"/>
      <c r="K748" s="234"/>
      <c r="L748" s="239"/>
      <c r="M748" s="240"/>
      <c r="N748" s="241"/>
      <c r="O748" s="241"/>
      <c r="P748" s="241"/>
      <c r="Q748" s="241"/>
      <c r="R748" s="241"/>
      <c r="S748" s="241"/>
      <c r="T748" s="242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43" t="s">
        <v>198</v>
      </c>
      <c r="AU748" s="243" t="s">
        <v>82</v>
      </c>
      <c r="AV748" s="13" t="s">
        <v>80</v>
      </c>
      <c r="AW748" s="13" t="s">
        <v>35</v>
      </c>
      <c r="AX748" s="13" t="s">
        <v>73</v>
      </c>
      <c r="AY748" s="243" t="s">
        <v>188</v>
      </c>
    </row>
    <row r="749" s="14" customFormat="1">
      <c r="A749" s="14"/>
      <c r="B749" s="244"/>
      <c r="C749" s="245"/>
      <c r="D749" s="235" t="s">
        <v>198</v>
      </c>
      <c r="E749" s="246" t="s">
        <v>19</v>
      </c>
      <c r="F749" s="247" t="s">
        <v>2523</v>
      </c>
      <c r="G749" s="245"/>
      <c r="H749" s="248">
        <v>3.4399999999999999</v>
      </c>
      <c r="I749" s="249"/>
      <c r="J749" s="245"/>
      <c r="K749" s="245"/>
      <c r="L749" s="250"/>
      <c r="M749" s="251"/>
      <c r="N749" s="252"/>
      <c r="O749" s="252"/>
      <c r="P749" s="252"/>
      <c r="Q749" s="252"/>
      <c r="R749" s="252"/>
      <c r="S749" s="252"/>
      <c r="T749" s="253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4" t="s">
        <v>198</v>
      </c>
      <c r="AU749" s="254" t="s">
        <v>82</v>
      </c>
      <c r="AV749" s="14" t="s">
        <v>82</v>
      </c>
      <c r="AW749" s="14" t="s">
        <v>35</v>
      </c>
      <c r="AX749" s="14" t="s">
        <v>73</v>
      </c>
      <c r="AY749" s="254" t="s">
        <v>188</v>
      </c>
    </row>
    <row r="750" s="14" customFormat="1">
      <c r="A750" s="14"/>
      <c r="B750" s="244"/>
      <c r="C750" s="245"/>
      <c r="D750" s="235" t="s">
        <v>198</v>
      </c>
      <c r="E750" s="246" t="s">
        <v>19</v>
      </c>
      <c r="F750" s="247" t="s">
        <v>2524</v>
      </c>
      <c r="G750" s="245"/>
      <c r="H750" s="248">
        <v>12.32</v>
      </c>
      <c r="I750" s="249"/>
      <c r="J750" s="245"/>
      <c r="K750" s="245"/>
      <c r="L750" s="250"/>
      <c r="M750" s="251"/>
      <c r="N750" s="252"/>
      <c r="O750" s="252"/>
      <c r="P750" s="252"/>
      <c r="Q750" s="252"/>
      <c r="R750" s="252"/>
      <c r="S750" s="252"/>
      <c r="T750" s="253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54" t="s">
        <v>198</v>
      </c>
      <c r="AU750" s="254" t="s">
        <v>82</v>
      </c>
      <c r="AV750" s="14" t="s">
        <v>82</v>
      </c>
      <c r="AW750" s="14" t="s">
        <v>35</v>
      </c>
      <c r="AX750" s="14" t="s">
        <v>73</v>
      </c>
      <c r="AY750" s="254" t="s">
        <v>188</v>
      </c>
    </row>
    <row r="751" s="13" customFormat="1">
      <c r="A751" s="13"/>
      <c r="B751" s="233"/>
      <c r="C751" s="234"/>
      <c r="D751" s="235" t="s">
        <v>198</v>
      </c>
      <c r="E751" s="236" t="s">
        <v>19</v>
      </c>
      <c r="F751" s="237" t="s">
        <v>2467</v>
      </c>
      <c r="G751" s="234"/>
      <c r="H751" s="236" t="s">
        <v>19</v>
      </c>
      <c r="I751" s="238"/>
      <c r="J751" s="234"/>
      <c r="K751" s="234"/>
      <c r="L751" s="239"/>
      <c r="M751" s="240"/>
      <c r="N751" s="241"/>
      <c r="O751" s="241"/>
      <c r="P751" s="241"/>
      <c r="Q751" s="241"/>
      <c r="R751" s="241"/>
      <c r="S751" s="241"/>
      <c r="T751" s="242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43" t="s">
        <v>198</v>
      </c>
      <c r="AU751" s="243" t="s">
        <v>82</v>
      </c>
      <c r="AV751" s="13" t="s">
        <v>80</v>
      </c>
      <c r="AW751" s="13" t="s">
        <v>35</v>
      </c>
      <c r="AX751" s="13" t="s">
        <v>73</v>
      </c>
      <c r="AY751" s="243" t="s">
        <v>188</v>
      </c>
    </row>
    <row r="752" s="14" customFormat="1">
      <c r="A752" s="14"/>
      <c r="B752" s="244"/>
      <c r="C752" s="245"/>
      <c r="D752" s="235" t="s">
        <v>198</v>
      </c>
      <c r="E752" s="246" t="s">
        <v>19</v>
      </c>
      <c r="F752" s="247" t="s">
        <v>2525</v>
      </c>
      <c r="G752" s="245"/>
      <c r="H752" s="248">
        <v>3.8799999999999999</v>
      </c>
      <c r="I752" s="249"/>
      <c r="J752" s="245"/>
      <c r="K752" s="245"/>
      <c r="L752" s="250"/>
      <c r="M752" s="251"/>
      <c r="N752" s="252"/>
      <c r="O752" s="252"/>
      <c r="P752" s="252"/>
      <c r="Q752" s="252"/>
      <c r="R752" s="252"/>
      <c r="S752" s="252"/>
      <c r="T752" s="253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54" t="s">
        <v>198</v>
      </c>
      <c r="AU752" s="254" t="s">
        <v>82</v>
      </c>
      <c r="AV752" s="14" t="s">
        <v>82</v>
      </c>
      <c r="AW752" s="14" t="s">
        <v>35</v>
      </c>
      <c r="AX752" s="14" t="s">
        <v>73</v>
      </c>
      <c r="AY752" s="254" t="s">
        <v>188</v>
      </c>
    </row>
    <row r="753" s="14" customFormat="1">
      <c r="A753" s="14"/>
      <c r="B753" s="244"/>
      <c r="C753" s="245"/>
      <c r="D753" s="235" t="s">
        <v>198</v>
      </c>
      <c r="E753" s="246" t="s">
        <v>19</v>
      </c>
      <c r="F753" s="247" t="s">
        <v>2526</v>
      </c>
      <c r="G753" s="245"/>
      <c r="H753" s="248">
        <v>36.207999999999998</v>
      </c>
      <c r="I753" s="249"/>
      <c r="J753" s="245"/>
      <c r="K753" s="245"/>
      <c r="L753" s="250"/>
      <c r="M753" s="251"/>
      <c r="N753" s="252"/>
      <c r="O753" s="252"/>
      <c r="P753" s="252"/>
      <c r="Q753" s="252"/>
      <c r="R753" s="252"/>
      <c r="S753" s="252"/>
      <c r="T753" s="253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54" t="s">
        <v>198</v>
      </c>
      <c r="AU753" s="254" t="s">
        <v>82</v>
      </c>
      <c r="AV753" s="14" t="s">
        <v>82</v>
      </c>
      <c r="AW753" s="14" t="s">
        <v>35</v>
      </c>
      <c r="AX753" s="14" t="s">
        <v>73</v>
      </c>
      <c r="AY753" s="254" t="s">
        <v>188</v>
      </c>
    </row>
    <row r="754" s="13" customFormat="1">
      <c r="A754" s="13"/>
      <c r="B754" s="233"/>
      <c r="C754" s="234"/>
      <c r="D754" s="235" t="s">
        <v>198</v>
      </c>
      <c r="E754" s="236" t="s">
        <v>19</v>
      </c>
      <c r="F754" s="237" t="s">
        <v>2469</v>
      </c>
      <c r="G754" s="234"/>
      <c r="H754" s="236" t="s">
        <v>19</v>
      </c>
      <c r="I754" s="238"/>
      <c r="J754" s="234"/>
      <c r="K754" s="234"/>
      <c r="L754" s="239"/>
      <c r="M754" s="240"/>
      <c r="N754" s="241"/>
      <c r="O754" s="241"/>
      <c r="P754" s="241"/>
      <c r="Q754" s="241"/>
      <c r="R754" s="241"/>
      <c r="S754" s="241"/>
      <c r="T754" s="242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3" t="s">
        <v>198</v>
      </c>
      <c r="AU754" s="243" t="s">
        <v>82</v>
      </c>
      <c r="AV754" s="13" t="s">
        <v>80</v>
      </c>
      <c r="AW754" s="13" t="s">
        <v>35</v>
      </c>
      <c r="AX754" s="13" t="s">
        <v>73</v>
      </c>
      <c r="AY754" s="243" t="s">
        <v>188</v>
      </c>
    </row>
    <row r="755" s="14" customFormat="1">
      <c r="A755" s="14"/>
      <c r="B755" s="244"/>
      <c r="C755" s="245"/>
      <c r="D755" s="235" t="s">
        <v>198</v>
      </c>
      <c r="E755" s="246" t="s">
        <v>19</v>
      </c>
      <c r="F755" s="247" t="s">
        <v>2527</v>
      </c>
      <c r="G755" s="245"/>
      <c r="H755" s="248">
        <v>3.6200000000000001</v>
      </c>
      <c r="I755" s="249"/>
      <c r="J755" s="245"/>
      <c r="K755" s="245"/>
      <c r="L755" s="250"/>
      <c r="M755" s="251"/>
      <c r="N755" s="252"/>
      <c r="O755" s="252"/>
      <c r="P755" s="252"/>
      <c r="Q755" s="252"/>
      <c r="R755" s="252"/>
      <c r="S755" s="252"/>
      <c r="T755" s="253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54" t="s">
        <v>198</v>
      </c>
      <c r="AU755" s="254" t="s">
        <v>82</v>
      </c>
      <c r="AV755" s="14" t="s">
        <v>82</v>
      </c>
      <c r="AW755" s="14" t="s">
        <v>35</v>
      </c>
      <c r="AX755" s="14" t="s">
        <v>73</v>
      </c>
      <c r="AY755" s="254" t="s">
        <v>188</v>
      </c>
    </row>
    <row r="756" s="14" customFormat="1">
      <c r="A756" s="14"/>
      <c r="B756" s="244"/>
      <c r="C756" s="245"/>
      <c r="D756" s="235" t="s">
        <v>198</v>
      </c>
      <c r="E756" s="246" t="s">
        <v>19</v>
      </c>
      <c r="F756" s="247" t="s">
        <v>2528</v>
      </c>
      <c r="G756" s="245"/>
      <c r="H756" s="248">
        <v>11.92</v>
      </c>
      <c r="I756" s="249"/>
      <c r="J756" s="245"/>
      <c r="K756" s="245"/>
      <c r="L756" s="250"/>
      <c r="M756" s="251"/>
      <c r="N756" s="252"/>
      <c r="O756" s="252"/>
      <c r="P756" s="252"/>
      <c r="Q756" s="252"/>
      <c r="R756" s="252"/>
      <c r="S756" s="252"/>
      <c r="T756" s="253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4" t="s">
        <v>198</v>
      </c>
      <c r="AU756" s="254" t="s">
        <v>82</v>
      </c>
      <c r="AV756" s="14" t="s">
        <v>82</v>
      </c>
      <c r="AW756" s="14" t="s">
        <v>35</v>
      </c>
      <c r="AX756" s="14" t="s">
        <v>73</v>
      </c>
      <c r="AY756" s="254" t="s">
        <v>188</v>
      </c>
    </row>
    <row r="757" s="13" customFormat="1">
      <c r="A757" s="13"/>
      <c r="B757" s="233"/>
      <c r="C757" s="234"/>
      <c r="D757" s="235" t="s">
        <v>198</v>
      </c>
      <c r="E757" s="236" t="s">
        <v>19</v>
      </c>
      <c r="F757" s="237" t="s">
        <v>2471</v>
      </c>
      <c r="G757" s="234"/>
      <c r="H757" s="236" t="s">
        <v>19</v>
      </c>
      <c r="I757" s="238"/>
      <c r="J757" s="234"/>
      <c r="K757" s="234"/>
      <c r="L757" s="239"/>
      <c r="M757" s="240"/>
      <c r="N757" s="241"/>
      <c r="O757" s="241"/>
      <c r="P757" s="241"/>
      <c r="Q757" s="241"/>
      <c r="R757" s="241"/>
      <c r="S757" s="241"/>
      <c r="T757" s="242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43" t="s">
        <v>198</v>
      </c>
      <c r="AU757" s="243" t="s">
        <v>82</v>
      </c>
      <c r="AV757" s="13" t="s">
        <v>80</v>
      </c>
      <c r="AW757" s="13" t="s">
        <v>35</v>
      </c>
      <c r="AX757" s="13" t="s">
        <v>73</v>
      </c>
      <c r="AY757" s="243" t="s">
        <v>188</v>
      </c>
    </row>
    <row r="758" s="14" customFormat="1">
      <c r="A758" s="14"/>
      <c r="B758" s="244"/>
      <c r="C758" s="245"/>
      <c r="D758" s="235" t="s">
        <v>198</v>
      </c>
      <c r="E758" s="246" t="s">
        <v>19</v>
      </c>
      <c r="F758" s="247" t="s">
        <v>2529</v>
      </c>
      <c r="G758" s="245"/>
      <c r="H758" s="248">
        <v>3.8399999999999999</v>
      </c>
      <c r="I758" s="249"/>
      <c r="J758" s="245"/>
      <c r="K758" s="245"/>
      <c r="L758" s="250"/>
      <c r="M758" s="251"/>
      <c r="N758" s="252"/>
      <c r="O758" s="252"/>
      <c r="P758" s="252"/>
      <c r="Q758" s="252"/>
      <c r="R758" s="252"/>
      <c r="S758" s="252"/>
      <c r="T758" s="253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54" t="s">
        <v>198</v>
      </c>
      <c r="AU758" s="254" t="s">
        <v>82</v>
      </c>
      <c r="AV758" s="14" t="s">
        <v>82</v>
      </c>
      <c r="AW758" s="14" t="s">
        <v>35</v>
      </c>
      <c r="AX758" s="14" t="s">
        <v>73</v>
      </c>
      <c r="AY758" s="254" t="s">
        <v>188</v>
      </c>
    </row>
    <row r="759" s="14" customFormat="1">
      <c r="A759" s="14"/>
      <c r="B759" s="244"/>
      <c r="C759" s="245"/>
      <c r="D759" s="235" t="s">
        <v>198</v>
      </c>
      <c r="E759" s="246" t="s">
        <v>19</v>
      </c>
      <c r="F759" s="247" t="s">
        <v>2530</v>
      </c>
      <c r="G759" s="245"/>
      <c r="H759" s="248">
        <v>7.7800000000000002</v>
      </c>
      <c r="I759" s="249"/>
      <c r="J759" s="245"/>
      <c r="K759" s="245"/>
      <c r="L759" s="250"/>
      <c r="M759" s="251"/>
      <c r="N759" s="252"/>
      <c r="O759" s="252"/>
      <c r="P759" s="252"/>
      <c r="Q759" s="252"/>
      <c r="R759" s="252"/>
      <c r="S759" s="252"/>
      <c r="T759" s="253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54" t="s">
        <v>198</v>
      </c>
      <c r="AU759" s="254" t="s">
        <v>82</v>
      </c>
      <c r="AV759" s="14" t="s">
        <v>82</v>
      </c>
      <c r="AW759" s="14" t="s">
        <v>35</v>
      </c>
      <c r="AX759" s="14" t="s">
        <v>73</v>
      </c>
      <c r="AY759" s="254" t="s">
        <v>188</v>
      </c>
    </row>
    <row r="760" s="13" customFormat="1">
      <c r="A760" s="13"/>
      <c r="B760" s="233"/>
      <c r="C760" s="234"/>
      <c r="D760" s="235" t="s">
        <v>198</v>
      </c>
      <c r="E760" s="236" t="s">
        <v>19</v>
      </c>
      <c r="F760" s="237" t="s">
        <v>2473</v>
      </c>
      <c r="G760" s="234"/>
      <c r="H760" s="236" t="s">
        <v>19</v>
      </c>
      <c r="I760" s="238"/>
      <c r="J760" s="234"/>
      <c r="K760" s="234"/>
      <c r="L760" s="239"/>
      <c r="M760" s="240"/>
      <c r="N760" s="241"/>
      <c r="O760" s="241"/>
      <c r="P760" s="241"/>
      <c r="Q760" s="241"/>
      <c r="R760" s="241"/>
      <c r="S760" s="241"/>
      <c r="T760" s="242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43" t="s">
        <v>198</v>
      </c>
      <c r="AU760" s="243" t="s">
        <v>82</v>
      </c>
      <c r="AV760" s="13" t="s">
        <v>80</v>
      </c>
      <c r="AW760" s="13" t="s">
        <v>35</v>
      </c>
      <c r="AX760" s="13" t="s">
        <v>73</v>
      </c>
      <c r="AY760" s="243" t="s">
        <v>188</v>
      </c>
    </row>
    <row r="761" s="14" customFormat="1">
      <c r="A761" s="14"/>
      <c r="B761" s="244"/>
      <c r="C761" s="245"/>
      <c r="D761" s="235" t="s">
        <v>198</v>
      </c>
      <c r="E761" s="246" t="s">
        <v>19</v>
      </c>
      <c r="F761" s="247" t="s">
        <v>2531</v>
      </c>
      <c r="G761" s="245"/>
      <c r="H761" s="248">
        <v>14.18</v>
      </c>
      <c r="I761" s="249"/>
      <c r="J761" s="245"/>
      <c r="K761" s="245"/>
      <c r="L761" s="250"/>
      <c r="M761" s="251"/>
      <c r="N761" s="252"/>
      <c r="O761" s="252"/>
      <c r="P761" s="252"/>
      <c r="Q761" s="252"/>
      <c r="R761" s="252"/>
      <c r="S761" s="252"/>
      <c r="T761" s="253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54" t="s">
        <v>198</v>
      </c>
      <c r="AU761" s="254" t="s">
        <v>82</v>
      </c>
      <c r="AV761" s="14" t="s">
        <v>82</v>
      </c>
      <c r="AW761" s="14" t="s">
        <v>35</v>
      </c>
      <c r="AX761" s="14" t="s">
        <v>73</v>
      </c>
      <c r="AY761" s="254" t="s">
        <v>188</v>
      </c>
    </row>
    <row r="762" s="14" customFormat="1">
      <c r="A762" s="14"/>
      <c r="B762" s="244"/>
      <c r="C762" s="245"/>
      <c r="D762" s="235" t="s">
        <v>198</v>
      </c>
      <c r="E762" s="246" t="s">
        <v>19</v>
      </c>
      <c r="F762" s="247" t="s">
        <v>2532</v>
      </c>
      <c r="G762" s="245"/>
      <c r="H762" s="248">
        <v>7.9699999999999998</v>
      </c>
      <c r="I762" s="249"/>
      <c r="J762" s="245"/>
      <c r="K762" s="245"/>
      <c r="L762" s="250"/>
      <c r="M762" s="251"/>
      <c r="N762" s="252"/>
      <c r="O762" s="252"/>
      <c r="P762" s="252"/>
      <c r="Q762" s="252"/>
      <c r="R762" s="252"/>
      <c r="S762" s="252"/>
      <c r="T762" s="253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54" t="s">
        <v>198</v>
      </c>
      <c r="AU762" s="254" t="s">
        <v>82</v>
      </c>
      <c r="AV762" s="14" t="s">
        <v>82</v>
      </c>
      <c r="AW762" s="14" t="s">
        <v>35</v>
      </c>
      <c r="AX762" s="14" t="s">
        <v>73</v>
      </c>
      <c r="AY762" s="254" t="s">
        <v>188</v>
      </c>
    </row>
    <row r="763" s="13" customFormat="1">
      <c r="A763" s="13"/>
      <c r="B763" s="233"/>
      <c r="C763" s="234"/>
      <c r="D763" s="235" t="s">
        <v>198</v>
      </c>
      <c r="E763" s="236" t="s">
        <v>19</v>
      </c>
      <c r="F763" s="237" t="s">
        <v>2475</v>
      </c>
      <c r="G763" s="234"/>
      <c r="H763" s="236" t="s">
        <v>19</v>
      </c>
      <c r="I763" s="238"/>
      <c r="J763" s="234"/>
      <c r="K763" s="234"/>
      <c r="L763" s="239"/>
      <c r="M763" s="240"/>
      <c r="N763" s="241"/>
      <c r="O763" s="241"/>
      <c r="P763" s="241"/>
      <c r="Q763" s="241"/>
      <c r="R763" s="241"/>
      <c r="S763" s="241"/>
      <c r="T763" s="24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43" t="s">
        <v>198</v>
      </c>
      <c r="AU763" s="243" t="s">
        <v>82</v>
      </c>
      <c r="AV763" s="13" t="s">
        <v>80</v>
      </c>
      <c r="AW763" s="13" t="s">
        <v>35</v>
      </c>
      <c r="AX763" s="13" t="s">
        <v>73</v>
      </c>
      <c r="AY763" s="243" t="s">
        <v>188</v>
      </c>
    </row>
    <row r="764" s="14" customFormat="1">
      <c r="A764" s="14"/>
      <c r="B764" s="244"/>
      <c r="C764" s="245"/>
      <c r="D764" s="235" t="s">
        <v>198</v>
      </c>
      <c r="E764" s="246" t="s">
        <v>19</v>
      </c>
      <c r="F764" s="247" t="s">
        <v>2533</v>
      </c>
      <c r="G764" s="245"/>
      <c r="H764" s="248">
        <v>11.300000000000001</v>
      </c>
      <c r="I764" s="249"/>
      <c r="J764" s="245"/>
      <c r="K764" s="245"/>
      <c r="L764" s="250"/>
      <c r="M764" s="251"/>
      <c r="N764" s="252"/>
      <c r="O764" s="252"/>
      <c r="P764" s="252"/>
      <c r="Q764" s="252"/>
      <c r="R764" s="252"/>
      <c r="S764" s="252"/>
      <c r="T764" s="253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54" t="s">
        <v>198</v>
      </c>
      <c r="AU764" s="254" t="s">
        <v>82</v>
      </c>
      <c r="AV764" s="14" t="s">
        <v>82</v>
      </c>
      <c r="AW764" s="14" t="s">
        <v>35</v>
      </c>
      <c r="AX764" s="14" t="s">
        <v>73</v>
      </c>
      <c r="AY764" s="254" t="s">
        <v>188</v>
      </c>
    </row>
    <row r="765" s="14" customFormat="1">
      <c r="A765" s="14"/>
      <c r="B765" s="244"/>
      <c r="C765" s="245"/>
      <c r="D765" s="235" t="s">
        <v>198</v>
      </c>
      <c r="E765" s="246" t="s">
        <v>19</v>
      </c>
      <c r="F765" s="247" t="s">
        <v>2534</v>
      </c>
      <c r="G765" s="245"/>
      <c r="H765" s="248">
        <v>10.630000000000001</v>
      </c>
      <c r="I765" s="249"/>
      <c r="J765" s="245"/>
      <c r="K765" s="245"/>
      <c r="L765" s="250"/>
      <c r="M765" s="251"/>
      <c r="N765" s="252"/>
      <c r="O765" s="252"/>
      <c r="P765" s="252"/>
      <c r="Q765" s="252"/>
      <c r="R765" s="252"/>
      <c r="S765" s="252"/>
      <c r="T765" s="253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54" t="s">
        <v>198</v>
      </c>
      <c r="AU765" s="254" t="s">
        <v>82</v>
      </c>
      <c r="AV765" s="14" t="s">
        <v>82</v>
      </c>
      <c r="AW765" s="14" t="s">
        <v>35</v>
      </c>
      <c r="AX765" s="14" t="s">
        <v>73</v>
      </c>
      <c r="AY765" s="254" t="s">
        <v>188</v>
      </c>
    </row>
    <row r="766" s="13" customFormat="1">
      <c r="A766" s="13"/>
      <c r="B766" s="233"/>
      <c r="C766" s="234"/>
      <c r="D766" s="235" t="s">
        <v>198</v>
      </c>
      <c r="E766" s="236" t="s">
        <v>19</v>
      </c>
      <c r="F766" s="237" t="s">
        <v>2479</v>
      </c>
      <c r="G766" s="234"/>
      <c r="H766" s="236" t="s">
        <v>19</v>
      </c>
      <c r="I766" s="238"/>
      <c r="J766" s="234"/>
      <c r="K766" s="234"/>
      <c r="L766" s="239"/>
      <c r="M766" s="240"/>
      <c r="N766" s="241"/>
      <c r="O766" s="241"/>
      <c r="P766" s="241"/>
      <c r="Q766" s="241"/>
      <c r="R766" s="241"/>
      <c r="S766" s="241"/>
      <c r="T766" s="242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43" t="s">
        <v>198</v>
      </c>
      <c r="AU766" s="243" t="s">
        <v>82</v>
      </c>
      <c r="AV766" s="13" t="s">
        <v>80</v>
      </c>
      <c r="AW766" s="13" t="s">
        <v>35</v>
      </c>
      <c r="AX766" s="13" t="s">
        <v>73</v>
      </c>
      <c r="AY766" s="243" t="s">
        <v>188</v>
      </c>
    </row>
    <row r="767" s="14" customFormat="1">
      <c r="A767" s="14"/>
      <c r="B767" s="244"/>
      <c r="C767" s="245"/>
      <c r="D767" s="235" t="s">
        <v>198</v>
      </c>
      <c r="E767" s="246" t="s">
        <v>19</v>
      </c>
      <c r="F767" s="247" t="s">
        <v>2535</v>
      </c>
      <c r="G767" s="245"/>
      <c r="H767" s="248">
        <v>1.8100000000000001</v>
      </c>
      <c r="I767" s="249"/>
      <c r="J767" s="245"/>
      <c r="K767" s="245"/>
      <c r="L767" s="250"/>
      <c r="M767" s="251"/>
      <c r="N767" s="252"/>
      <c r="O767" s="252"/>
      <c r="P767" s="252"/>
      <c r="Q767" s="252"/>
      <c r="R767" s="252"/>
      <c r="S767" s="252"/>
      <c r="T767" s="253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4" t="s">
        <v>198</v>
      </c>
      <c r="AU767" s="254" t="s">
        <v>82</v>
      </c>
      <c r="AV767" s="14" t="s">
        <v>82</v>
      </c>
      <c r="AW767" s="14" t="s">
        <v>35</v>
      </c>
      <c r="AX767" s="14" t="s">
        <v>73</v>
      </c>
      <c r="AY767" s="254" t="s">
        <v>188</v>
      </c>
    </row>
    <row r="768" s="14" customFormat="1">
      <c r="A768" s="14"/>
      <c r="B768" s="244"/>
      <c r="C768" s="245"/>
      <c r="D768" s="235" t="s">
        <v>198</v>
      </c>
      <c r="E768" s="246" t="s">
        <v>19</v>
      </c>
      <c r="F768" s="247" t="s">
        <v>2536</v>
      </c>
      <c r="G768" s="245"/>
      <c r="H768" s="248">
        <v>11.289999999999999</v>
      </c>
      <c r="I768" s="249"/>
      <c r="J768" s="245"/>
      <c r="K768" s="245"/>
      <c r="L768" s="250"/>
      <c r="M768" s="251"/>
      <c r="N768" s="252"/>
      <c r="O768" s="252"/>
      <c r="P768" s="252"/>
      <c r="Q768" s="252"/>
      <c r="R768" s="252"/>
      <c r="S768" s="252"/>
      <c r="T768" s="253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54" t="s">
        <v>198</v>
      </c>
      <c r="AU768" s="254" t="s">
        <v>82</v>
      </c>
      <c r="AV768" s="14" t="s">
        <v>82</v>
      </c>
      <c r="AW768" s="14" t="s">
        <v>35</v>
      </c>
      <c r="AX768" s="14" t="s">
        <v>73</v>
      </c>
      <c r="AY768" s="254" t="s">
        <v>188</v>
      </c>
    </row>
    <row r="769" s="13" customFormat="1">
      <c r="A769" s="13"/>
      <c r="B769" s="233"/>
      <c r="C769" s="234"/>
      <c r="D769" s="235" t="s">
        <v>198</v>
      </c>
      <c r="E769" s="236" t="s">
        <v>19</v>
      </c>
      <c r="F769" s="237" t="s">
        <v>2483</v>
      </c>
      <c r="G769" s="234"/>
      <c r="H769" s="236" t="s">
        <v>19</v>
      </c>
      <c r="I769" s="238"/>
      <c r="J769" s="234"/>
      <c r="K769" s="234"/>
      <c r="L769" s="239"/>
      <c r="M769" s="240"/>
      <c r="N769" s="241"/>
      <c r="O769" s="241"/>
      <c r="P769" s="241"/>
      <c r="Q769" s="241"/>
      <c r="R769" s="241"/>
      <c r="S769" s="241"/>
      <c r="T769" s="242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43" t="s">
        <v>198</v>
      </c>
      <c r="AU769" s="243" t="s">
        <v>82</v>
      </c>
      <c r="AV769" s="13" t="s">
        <v>80</v>
      </c>
      <c r="AW769" s="13" t="s">
        <v>35</v>
      </c>
      <c r="AX769" s="13" t="s">
        <v>73</v>
      </c>
      <c r="AY769" s="243" t="s">
        <v>188</v>
      </c>
    </row>
    <row r="770" s="14" customFormat="1">
      <c r="A770" s="14"/>
      <c r="B770" s="244"/>
      <c r="C770" s="245"/>
      <c r="D770" s="235" t="s">
        <v>198</v>
      </c>
      <c r="E770" s="246" t="s">
        <v>19</v>
      </c>
      <c r="F770" s="247" t="s">
        <v>2537</v>
      </c>
      <c r="G770" s="245"/>
      <c r="H770" s="248">
        <v>11.359999999999999</v>
      </c>
      <c r="I770" s="249"/>
      <c r="J770" s="245"/>
      <c r="K770" s="245"/>
      <c r="L770" s="250"/>
      <c r="M770" s="251"/>
      <c r="N770" s="252"/>
      <c r="O770" s="252"/>
      <c r="P770" s="252"/>
      <c r="Q770" s="252"/>
      <c r="R770" s="252"/>
      <c r="S770" s="252"/>
      <c r="T770" s="253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54" t="s">
        <v>198</v>
      </c>
      <c r="AU770" s="254" t="s">
        <v>82</v>
      </c>
      <c r="AV770" s="14" t="s">
        <v>82</v>
      </c>
      <c r="AW770" s="14" t="s">
        <v>35</v>
      </c>
      <c r="AX770" s="14" t="s">
        <v>73</v>
      </c>
      <c r="AY770" s="254" t="s">
        <v>188</v>
      </c>
    </row>
    <row r="771" s="14" customFormat="1">
      <c r="A771" s="14"/>
      <c r="B771" s="244"/>
      <c r="C771" s="245"/>
      <c r="D771" s="235" t="s">
        <v>198</v>
      </c>
      <c r="E771" s="246" t="s">
        <v>19</v>
      </c>
      <c r="F771" s="247" t="s">
        <v>2538</v>
      </c>
      <c r="G771" s="245"/>
      <c r="H771" s="248">
        <v>15.050000000000001</v>
      </c>
      <c r="I771" s="249"/>
      <c r="J771" s="245"/>
      <c r="K771" s="245"/>
      <c r="L771" s="250"/>
      <c r="M771" s="251"/>
      <c r="N771" s="252"/>
      <c r="O771" s="252"/>
      <c r="P771" s="252"/>
      <c r="Q771" s="252"/>
      <c r="R771" s="252"/>
      <c r="S771" s="252"/>
      <c r="T771" s="253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4" t="s">
        <v>198</v>
      </c>
      <c r="AU771" s="254" t="s">
        <v>82</v>
      </c>
      <c r="AV771" s="14" t="s">
        <v>82</v>
      </c>
      <c r="AW771" s="14" t="s">
        <v>35</v>
      </c>
      <c r="AX771" s="14" t="s">
        <v>73</v>
      </c>
      <c r="AY771" s="254" t="s">
        <v>188</v>
      </c>
    </row>
    <row r="772" s="15" customFormat="1">
      <c r="A772" s="15"/>
      <c r="B772" s="255"/>
      <c r="C772" s="256"/>
      <c r="D772" s="235" t="s">
        <v>198</v>
      </c>
      <c r="E772" s="257" t="s">
        <v>19</v>
      </c>
      <c r="F772" s="258" t="s">
        <v>229</v>
      </c>
      <c r="G772" s="256"/>
      <c r="H772" s="259">
        <v>322.93800000000005</v>
      </c>
      <c r="I772" s="260"/>
      <c r="J772" s="256"/>
      <c r="K772" s="256"/>
      <c r="L772" s="261"/>
      <c r="M772" s="262"/>
      <c r="N772" s="263"/>
      <c r="O772" s="263"/>
      <c r="P772" s="263"/>
      <c r="Q772" s="263"/>
      <c r="R772" s="263"/>
      <c r="S772" s="263"/>
      <c r="T772" s="264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T772" s="265" t="s">
        <v>198</v>
      </c>
      <c r="AU772" s="265" t="s">
        <v>82</v>
      </c>
      <c r="AV772" s="15" t="s">
        <v>135</v>
      </c>
      <c r="AW772" s="15" t="s">
        <v>35</v>
      </c>
      <c r="AX772" s="15" t="s">
        <v>80</v>
      </c>
      <c r="AY772" s="265" t="s">
        <v>188</v>
      </c>
    </row>
    <row r="773" s="2" customFormat="1" ht="24.15" customHeight="1">
      <c r="A773" s="40"/>
      <c r="B773" s="41"/>
      <c r="C773" s="215" t="s">
        <v>993</v>
      </c>
      <c r="D773" s="215" t="s">
        <v>190</v>
      </c>
      <c r="E773" s="216" t="s">
        <v>1750</v>
      </c>
      <c r="F773" s="217" t="s">
        <v>1751</v>
      </c>
      <c r="G773" s="218" t="s">
        <v>243</v>
      </c>
      <c r="H773" s="219">
        <v>3.1000000000000001</v>
      </c>
      <c r="I773" s="220"/>
      <c r="J773" s="221">
        <f>ROUND(I773*H773,2)</f>
        <v>0</v>
      </c>
      <c r="K773" s="217" t="s">
        <v>415</v>
      </c>
      <c r="L773" s="46"/>
      <c r="M773" s="222" t="s">
        <v>19</v>
      </c>
      <c r="N773" s="223" t="s">
        <v>44</v>
      </c>
      <c r="O773" s="86"/>
      <c r="P773" s="224">
        <f>O773*H773</f>
        <v>0</v>
      </c>
      <c r="Q773" s="224">
        <v>0.0018799999999999999</v>
      </c>
      <c r="R773" s="224">
        <f>Q773*H773</f>
        <v>0.0058279999999999998</v>
      </c>
      <c r="S773" s="224">
        <v>0</v>
      </c>
      <c r="T773" s="225">
        <f>S773*H773</f>
        <v>0</v>
      </c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R773" s="226" t="s">
        <v>135</v>
      </c>
      <c r="AT773" s="226" t="s">
        <v>190</v>
      </c>
      <c r="AU773" s="226" t="s">
        <v>82</v>
      </c>
      <c r="AY773" s="19" t="s">
        <v>188</v>
      </c>
      <c r="BE773" s="227">
        <f>IF(N773="základní",J773,0)</f>
        <v>0</v>
      </c>
      <c r="BF773" s="227">
        <f>IF(N773="snížená",J773,0)</f>
        <v>0</v>
      </c>
      <c r="BG773" s="227">
        <f>IF(N773="zákl. přenesená",J773,0)</f>
        <v>0</v>
      </c>
      <c r="BH773" s="227">
        <f>IF(N773="sníž. přenesená",J773,0)</f>
        <v>0</v>
      </c>
      <c r="BI773" s="227">
        <f>IF(N773="nulová",J773,0)</f>
        <v>0</v>
      </c>
      <c r="BJ773" s="19" t="s">
        <v>80</v>
      </c>
      <c r="BK773" s="227">
        <f>ROUND(I773*H773,2)</f>
        <v>0</v>
      </c>
      <c r="BL773" s="19" t="s">
        <v>135</v>
      </c>
      <c r="BM773" s="226" t="s">
        <v>2539</v>
      </c>
    </row>
    <row r="774" s="13" customFormat="1">
      <c r="A774" s="13"/>
      <c r="B774" s="233"/>
      <c r="C774" s="234"/>
      <c r="D774" s="235" t="s">
        <v>198</v>
      </c>
      <c r="E774" s="236" t="s">
        <v>19</v>
      </c>
      <c r="F774" s="237" t="s">
        <v>2501</v>
      </c>
      <c r="G774" s="234"/>
      <c r="H774" s="236" t="s">
        <v>19</v>
      </c>
      <c r="I774" s="238"/>
      <c r="J774" s="234"/>
      <c r="K774" s="234"/>
      <c r="L774" s="239"/>
      <c r="M774" s="240"/>
      <c r="N774" s="241"/>
      <c r="O774" s="241"/>
      <c r="P774" s="241"/>
      <c r="Q774" s="241"/>
      <c r="R774" s="241"/>
      <c r="S774" s="241"/>
      <c r="T774" s="242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43" t="s">
        <v>198</v>
      </c>
      <c r="AU774" s="243" t="s">
        <v>82</v>
      </c>
      <c r="AV774" s="13" t="s">
        <v>80</v>
      </c>
      <c r="AW774" s="13" t="s">
        <v>35</v>
      </c>
      <c r="AX774" s="13" t="s">
        <v>73</v>
      </c>
      <c r="AY774" s="243" t="s">
        <v>188</v>
      </c>
    </row>
    <row r="775" s="13" customFormat="1">
      <c r="A775" s="13"/>
      <c r="B775" s="233"/>
      <c r="C775" s="234"/>
      <c r="D775" s="235" t="s">
        <v>198</v>
      </c>
      <c r="E775" s="236" t="s">
        <v>19</v>
      </c>
      <c r="F775" s="237" t="s">
        <v>1753</v>
      </c>
      <c r="G775" s="234"/>
      <c r="H775" s="236" t="s">
        <v>19</v>
      </c>
      <c r="I775" s="238"/>
      <c r="J775" s="234"/>
      <c r="K775" s="234"/>
      <c r="L775" s="239"/>
      <c r="M775" s="240"/>
      <c r="N775" s="241"/>
      <c r="O775" s="241"/>
      <c r="P775" s="241"/>
      <c r="Q775" s="241"/>
      <c r="R775" s="241"/>
      <c r="S775" s="241"/>
      <c r="T775" s="24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3" t="s">
        <v>198</v>
      </c>
      <c r="AU775" s="243" t="s">
        <v>82</v>
      </c>
      <c r="AV775" s="13" t="s">
        <v>80</v>
      </c>
      <c r="AW775" s="13" t="s">
        <v>35</v>
      </c>
      <c r="AX775" s="13" t="s">
        <v>73</v>
      </c>
      <c r="AY775" s="243" t="s">
        <v>188</v>
      </c>
    </row>
    <row r="776" s="14" customFormat="1">
      <c r="A776" s="14"/>
      <c r="B776" s="244"/>
      <c r="C776" s="245"/>
      <c r="D776" s="235" t="s">
        <v>198</v>
      </c>
      <c r="E776" s="246" t="s">
        <v>19</v>
      </c>
      <c r="F776" s="247" t="s">
        <v>1754</v>
      </c>
      <c r="G776" s="245"/>
      <c r="H776" s="248">
        <v>3.1000000000000001</v>
      </c>
      <c r="I776" s="249"/>
      <c r="J776" s="245"/>
      <c r="K776" s="245"/>
      <c r="L776" s="250"/>
      <c r="M776" s="251"/>
      <c r="N776" s="252"/>
      <c r="O776" s="252"/>
      <c r="P776" s="252"/>
      <c r="Q776" s="252"/>
      <c r="R776" s="252"/>
      <c r="S776" s="252"/>
      <c r="T776" s="253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4" t="s">
        <v>198</v>
      </c>
      <c r="AU776" s="254" t="s">
        <v>82</v>
      </c>
      <c r="AV776" s="14" t="s">
        <v>82</v>
      </c>
      <c r="AW776" s="14" t="s">
        <v>35</v>
      </c>
      <c r="AX776" s="14" t="s">
        <v>73</v>
      </c>
      <c r="AY776" s="254" t="s">
        <v>188</v>
      </c>
    </row>
    <row r="777" s="15" customFormat="1">
      <c r="A777" s="15"/>
      <c r="B777" s="255"/>
      <c r="C777" s="256"/>
      <c r="D777" s="235" t="s">
        <v>198</v>
      </c>
      <c r="E777" s="257" t="s">
        <v>19</v>
      </c>
      <c r="F777" s="258" t="s">
        <v>229</v>
      </c>
      <c r="G777" s="256"/>
      <c r="H777" s="259">
        <v>3.1000000000000001</v>
      </c>
      <c r="I777" s="260"/>
      <c r="J777" s="256"/>
      <c r="K777" s="256"/>
      <c r="L777" s="261"/>
      <c r="M777" s="262"/>
      <c r="N777" s="263"/>
      <c r="O777" s="263"/>
      <c r="P777" s="263"/>
      <c r="Q777" s="263"/>
      <c r="R777" s="263"/>
      <c r="S777" s="263"/>
      <c r="T777" s="264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T777" s="265" t="s">
        <v>198</v>
      </c>
      <c r="AU777" s="265" t="s">
        <v>82</v>
      </c>
      <c r="AV777" s="15" t="s">
        <v>135</v>
      </c>
      <c r="AW777" s="15" t="s">
        <v>35</v>
      </c>
      <c r="AX777" s="15" t="s">
        <v>80</v>
      </c>
      <c r="AY777" s="265" t="s">
        <v>188</v>
      </c>
    </row>
    <row r="778" s="2" customFormat="1" ht="16.5" customHeight="1">
      <c r="A778" s="40"/>
      <c r="B778" s="41"/>
      <c r="C778" s="272" t="s">
        <v>1000</v>
      </c>
      <c r="D778" s="272" t="s">
        <v>522</v>
      </c>
      <c r="E778" s="273" t="s">
        <v>1755</v>
      </c>
      <c r="F778" s="274" t="s">
        <v>1756</v>
      </c>
      <c r="G778" s="275" t="s">
        <v>243</v>
      </c>
      <c r="H778" s="276">
        <v>3.1619999999999999</v>
      </c>
      <c r="I778" s="277"/>
      <c r="J778" s="278">
        <f>ROUND(I778*H778,2)</f>
        <v>0</v>
      </c>
      <c r="K778" s="274" t="s">
        <v>415</v>
      </c>
      <c r="L778" s="279"/>
      <c r="M778" s="280" t="s">
        <v>19</v>
      </c>
      <c r="N778" s="281" t="s">
        <v>44</v>
      </c>
      <c r="O778" s="86"/>
      <c r="P778" s="224">
        <f>O778*H778</f>
        <v>0</v>
      </c>
      <c r="Q778" s="224">
        <v>0.085999999999999993</v>
      </c>
      <c r="R778" s="224">
        <f>Q778*H778</f>
        <v>0.27193199999999995</v>
      </c>
      <c r="S778" s="224">
        <v>0</v>
      </c>
      <c r="T778" s="225">
        <f>S778*H778</f>
        <v>0</v>
      </c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R778" s="226" t="s">
        <v>268</v>
      </c>
      <c r="AT778" s="226" t="s">
        <v>522</v>
      </c>
      <c r="AU778" s="226" t="s">
        <v>82</v>
      </c>
      <c r="AY778" s="19" t="s">
        <v>188</v>
      </c>
      <c r="BE778" s="227">
        <f>IF(N778="základní",J778,0)</f>
        <v>0</v>
      </c>
      <c r="BF778" s="227">
        <f>IF(N778="snížená",J778,0)</f>
        <v>0</v>
      </c>
      <c r="BG778" s="227">
        <f>IF(N778="zákl. přenesená",J778,0)</f>
        <v>0</v>
      </c>
      <c r="BH778" s="227">
        <f>IF(N778="sníž. přenesená",J778,0)</f>
        <v>0</v>
      </c>
      <c r="BI778" s="227">
        <f>IF(N778="nulová",J778,0)</f>
        <v>0</v>
      </c>
      <c r="BJ778" s="19" t="s">
        <v>80</v>
      </c>
      <c r="BK778" s="227">
        <f>ROUND(I778*H778,2)</f>
        <v>0</v>
      </c>
      <c r="BL778" s="19" t="s">
        <v>135</v>
      </c>
      <c r="BM778" s="226" t="s">
        <v>2540</v>
      </c>
    </row>
    <row r="779" s="13" customFormat="1">
      <c r="A779" s="13"/>
      <c r="B779" s="233"/>
      <c r="C779" s="234"/>
      <c r="D779" s="235" t="s">
        <v>198</v>
      </c>
      <c r="E779" s="236" t="s">
        <v>19</v>
      </c>
      <c r="F779" s="237" t="s">
        <v>2501</v>
      </c>
      <c r="G779" s="234"/>
      <c r="H779" s="236" t="s">
        <v>19</v>
      </c>
      <c r="I779" s="238"/>
      <c r="J779" s="234"/>
      <c r="K779" s="234"/>
      <c r="L779" s="239"/>
      <c r="M779" s="240"/>
      <c r="N779" s="241"/>
      <c r="O779" s="241"/>
      <c r="P779" s="241"/>
      <c r="Q779" s="241"/>
      <c r="R779" s="241"/>
      <c r="S779" s="241"/>
      <c r="T779" s="24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3" t="s">
        <v>198</v>
      </c>
      <c r="AU779" s="243" t="s">
        <v>82</v>
      </c>
      <c r="AV779" s="13" t="s">
        <v>80</v>
      </c>
      <c r="AW779" s="13" t="s">
        <v>35</v>
      </c>
      <c r="AX779" s="13" t="s">
        <v>73</v>
      </c>
      <c r="AY779" s="243" t="s">
        <v>188</v>
      </c>
    </row>
    <row r="780" s="13" customFormat="1">
      <c r="A780" s="13"/>
      <c r="B780" s="233"/>
      <c r="C780" s="234"/>
      <c r="D780" s="235" t="s">
        <v>198</v>
      </c>
      <c r="E780" s="236" t="s">
        <v>19</v>
      </c>
      <c r="F780" s="237" t="s">
        <v>1753</v>
      </c>
      <c r="G780" s="234"/>
      <c r="H780" s="236" t="s">
        <v>19</v>
      </c>
      <c r="I780" s="238"/>
      <c r="J780" s="234"/>
      <c r="K780" s="234"/>
      <c r="L780" s="239"/>
      <c r="M780" s="240"/>
      <c r="N780" s="241"/>
      <c r="O780" s="241"/>
      <c r="P780" s="241"/>
      <c r="Q780" s="241"/>
      <c r="R780" s="241"/>
      <c r="S780" s="241"/>
      <c r="T780" s="242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43" t="s">
        <v>198</v>
      </c>
      <c r="AU780" s="243" t="s">
        <v>82</v>
      </c>
      <c r="AV780" s="13" t="s">
        <v>80</v>
      </c>
      <c r="AW780" s="13" t="s">
        <v>35</v>
      </c>
      <c r="AX780" s="13" t="s">
        <v>73</v>
      </c>
      <c r="AY780" s="243" t="s">
        <v>188</v>
      </c>
    </row>
    <row r="781" s="14" customFormat="1">
      <c r="A781" s="14"/>
      <c r="B781" s="244"/>
      <c r="C781" s="245"/>
      <c r="D781" s="235" t="s">
        <v>198</v>
      </c>
      <c r="E781" s="246" t="s">
        <v>19</v>
      </c>
      <c r="F781" s="247" t="s">
        <v>1754</v>
      </c>
      <c r="G781" s="245"/>
      <c r="H781" s="248">
        <v>3.1000000000000001</v>
      </c>
      <c r="I781" s="249"/>
      <c r="J781" s="245"/>
      <c r="K781" s="245"/>
      <c r="L781" s="250"/>
      <c r="M781" s="251"/>
      <c r="N781" s="252"/>
      <c r="O781" s="252"/>
      <c r="P781" s="252"/>
      <c r="Q781" s="252"/>
      <c r="R781" s="252"/>
      <c r="S781" s="252"/>
      <c r="T781" s="253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54" t="s">
        <v>198</v>
      </c>
      <c r="AU781" s="254" t="s">
        <v>82</v>
      </c>
      <c r="AV781" s="14" t="s">
        <v>82</v>
      </c>
      <c r="AW781" s="14" t="s">
        <v>35</v>
      </c>
      <c r="AX781" s="14" t="s">
        <v>73</v>
      </c>
      <c r="AY781" s="254" t="s">
        <v>188</v>
      </c>
    </row>
    <row r="782" s="15" customFormat="1">
      <c r="A782" s="15"/>
      <c r="B782" s="255"/>
      <c r="C782" s="256"/>
      <c r="D782" s="235" t="s">
        <v>198</v>
      </c>
      <c r="E782" s="257" t="s">
        <v>19</v>
      </c>
      <c r="F782" s="258" t="s">
        <v>229</v>
      </c>
      <c r="G782" s="256"/>
      <c r="H782" s="259">
        <v>3.1000000000000001</v>
      </c>
      <c r="I782" s="260"/>
      <c r="J782" s="256"/>
      <c r="K782" s="256"/>
      <c r="L782" s="261"/>
      <c r="M782" s="262"/>
      <c r="N782" s="263"/>
      <c r="O782" s="263"/>
      <c r="P782" s="263"/>
      <c r="Q782" s="263"/>
      <c r="R782" s="263"/>
      <c r="S782" s="263"/>
      <c r="T782" s="264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T782" s="265" t="s">
        <v>198</v>
      </c>
      <c r="AU782" s="265" t="s">
        <v>82</v>
      </c>
      <c r="AV782" s="15" t="s">
        <v>135</v>
      </c>
      <c r="AW782" s="15" t="s">
        <v>35</v>
      </c>
      <c r="AX782" s="15" t="s">
        <v>80</v>
      </c>
      <c r="AY782" s="265" t="s">
        <v>188</v>
      </c>
    </row>
    <row r="783" s="14" customFormat="1">
      <c r="A783" s="14"/>
      <c r="B783" s="244"/>
      <c r="C783" s="245"/>
      <c r="D783" s="235" t="s">
        <v>198</v>
      </c>
      <c r="E783" s="245"/>
      <c r="F783" s="247" t="s">
        <v>1758</v>
      </c>
      <c r="G783" s="245"/>
      <c r="H783" s="248">
        <v>3.1619999999999999</v>
      </c>
      <c r="I783" s="249"/>
      <c r="J783" s="245"/>
      <c r="K783" s="245"/>
      <c r="L783" s="250"/>
      <c r="M783" s="251"/>
      <c r="N783" s="252"/>
      <c r="O783" s="252"/>
      <c r="P783" s="252"/>
      <c r="Q783" s="252"/>
      <c r="R783" s="252"/>
      <c r="S783" s="252"/>
      <c r="T783" s="253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4" t="s">
        <v>198</v>
      </c>
      <c r="AU783" s="254" t="s">
        <v>82</v>
      </c>
      <c r="AV783" s="14" t="s">
        <v>82</v>
      </c>
      <c r="AW783" s="14" t="s">
        <v>4</v>
      </c>
      <c r="AX783" s="14" t="s">
        <v>80</v>
      </c>
      <c r="AY783" s="254" t="s">
        <v>188</v>
      </c>
    </row>
    <row r="784" s="2" customFormat="1" ht="24.15" customHeight="1">
      <c r="A784" s="40"/>
      <c r="B784" s="41"/>
      <c r="C784" s="215" t="s">
        <v>1006</v>
      </c>
      <c r="D784" s="215" t="s">
        <v>190</v>
      </c>
      <c r="E784" s="216" t="s">
        <v>1212</v>
      </c>
      <c r="F784" s="217" t="s">
        <v>1213</v>
      </c>
      <c r="G784" s="218" t="s">
        <v>442</v>
      </c>
      <c r="H784" s="219">
        <v>9</v>
      </c>
      <c r="I784" s="220"/>
      <c r="J784" s="221">
        <f>ROUND(I784*H784,2)</f>
        <v>0</v>
      </c>
      <c r="K784" s="217" t="s">
        <v>194</v>
      </c>
      <c r="L784" s="46"/>
      <c r="M784" s="222" t="s">
        <v>19</v>
      </c>
      <c r="N784" s="223" t="s">
        <v>44</v>
      </c>
      <c r="O784" s="86"/>
      <c r="P784" s="224">
        <f>O784*H784</f>
        <v>0</v>
      </c>
      <c r="Q784" s="224">
        <v>0.013339999999999999</v>
      </c>
      <c r="R784" s="224">
        <f>Q784*H784</f>
        <v>0.12006</v>
      </c>
      <c r="S784" s="224">
        <v>0</v>
      </c>
      <c r="T784" s="225">
        <f>S784*H784</f>
        <v>0</v>
      </c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R784" s="226" t="s">
        <v>135</v>
      </c>
      <c r="AT784" s="226" t="s">
        <v>190</v>
      </c>
      <c r="AU784" s="226" t="s">
        <v>82</v>
      </c>
      <c r="AY784" s="19" t="s">
        <v>188</v>
      </c>
      <c r="BE784" s="227">
        <f>IF(N784="základní",J784,0)</f>
        <v>0</v>
      </c>
      <c r="BF784" s="227">
        <f>IF(N784="snížená",J784,0)</f>
        <v>0</v>
      </c>
      <c r="BG784" s="227">
        <f>IF(N784="zákl. přenesená",J784,0)</f>
        <v>0</v>
      </c>
      <c r="BH784" s="227">
        <f>IF(N784="sníž. přenesená",J784,0)</f>
        <v>0</v>
      </c>
      <c r="BI784" s="227">
        <f>IF(N784="nulová",J784,0)</f>
        <v>0</v>
      </c>
      <c r="BJ784" s="19" t="s">
        <v>80</v>
      </c>
      <c r="BK784" s="227">
        <f>ROUND(I784*H784,2)</f>
        <v>0</v>
      </c>
      <c r="BL784" s="19" t="s">
        <v>135</v>
      </c>
      <c r="BM784" s="226" t="s">
        <v>2541</v>
      </c>
    </row>
    <row r="785" s="2" customFormat="1">
      <c r="A785" s="40"/>
      <c r="B785" s="41"/>
      <c r="C785" s="42"/>
      <c r="D785" s="228" t="s">
        <v>196</v>
      </c>
      <c r="E785" s="42"/>
      <c r="F785" s="229" t="s">
        <v>1215</v>
      </c>
      <c r="G785" s="42"/>
      <c r="H785" s="42"/>
      <c r="I785" s="230"/>
      <c r="J785" s="42"/>
      <c r="K785" s="42"/>
      <c r="L785" s="46"/>
      <c r="M785" s="231"/>
      <c r="N785" s="232"/>
      <c r="O785" s="86"/>
      <c r="P785" s="86"/>
      <c r="Q785" s="86"/>
      <c r="R785" s="86"/>
      <c r="S785" s="86"/>
      <c r="T785" s="87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T785" s="19" t="s">
        <v>196</v>
      </c>
      <c r="AU785" s="19" t="s">
        <v>82</v>
      </c>
    </row>
    <row r="786" s="13" customFormat="1">
      <c r="A786" s="13"/>
      <c r="B786" s="233"/>
      <c r="C786" s="234"/>
      <c r="D786" s="235" t="s">
        <v>198</v>
      </c>
      <c r="E786" s="236" t="s">
        <v>19</v>
      </c>
      <c r="F786" s="237" t="s">
        <v>2363</v>
      </c>
      <c r="G786" s="234"/>
      <c r="H786" s="236" t="s">
        <v>19</v>
      </c>
      <c r="I786" s="238"/>
      <c r="J786" s="234"/>
      <c r="K786" s="234"/>
      <c r="L786" s="239"/>
      <c r="M786" s="240"/>
      <c r="N786" s="241"/>
      <c r="O786" s="241"/>
      <c r="P786" s="241"/>
      <c r="Q786" s="241"/>
      <c r="R786" s="241"/>
      <c r="S786" s="241"/>
      <c r="T786" s="242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43" t="s">
        <v>198</v>
      </c>
      <c r="AU786" s="243" t="s">
        <v>82</v>
      </c>
      <c r="AV786" s="13" t="s">
        <v>80</v>
      </c>
      <c r="AW786" s="13" t="s">
        <v>35</v>
      </c>
      <c r="AX786" s="13" t="s">
        <v>73</v>
      </c>
      <c r="AY786" s="243" t="s">
        <v>188</v>
      </c>
    </row>
    <row r="787" s="13" customFormat="1">
      <c r="A787" s="13"/>
      <c r="B787" s="233"/>
      <c r="C787" s="234"/>
      <c r="D787" s="235" t="s">
        <v>198</v>
      </c>
      <c r="E787" s="236" t="s">
        <v>19</v>
      </c>
      <c r="F787" s="237" t="s">
        <v>2542</v>
      </c>
      <c r="G787" s="234"/>
      <c r="H787" s="236" t="s">
        <v>19</v>
      </c>
      <c r="I787" s="238"/>
      <c r="J787" s="234"/>
      <c r="K787" s="234"/>
      <c r="L787" s="239"/>
      <c r="M787" s="240"/>
      <c r="N787" s="241"/>
      <c r="O787" s="241"/>
      <c r="P787" s="241"/>
      <c r="Q787" s="241"/>
      <c r="R787" s="241"/>
      <c r="S787" s="241"/>
      <c r="T787" s="242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3" t="s">
        <v>198</v>
      </c>
      <c r="AU787" s="243" t="s">
        <v>82</v>
      </c>
      <c r="AV787" s="13" t="s">
        <v>80</v>
      </c>
      <c r="AW787" s="13" t="s">
        <v>35</v>
      </c>
      <c r="AX787" s="13" t="s">
        <v>73</v>
      </c>
      <c r="AY787" s="243" t="s">
        <v>188</v>
      </c>
    </row>
    <row r="788" s="14" customFormat="1">
      <c r="A788" s="14"/>
      <c r="B788" s="244"/>
      <c r="C788" s="245"/>
      <c r="D788" s="235" t="s">
        <v>198</v>
      </c>
      <c r="E788" s="246" t="s">
        <v>19</v>
      </c>
      <c r="F788" s="247" t="s">
        <v>2543</v>
      </c>
      <c r="G788" s="245"/>
      <c r="H788" s="248">
        <v>8</v>
      </c>
      <c r="I788" s="249"/>
      <c r="J788" s="245"/>
      <c r="K788" s="245"/>
      <c r="L788" s="250"/>
      <c r="M788" s="251"/>
      <c r="N788" s="252"/>
      <c r="O788" s="252"/>
      <c r="P788" s="252"/>
      <c r="Q788" s="252"/>
      <c r="R788" s="252"/>
      <c r="S788" s="252"/>
      <c r="T788" s="253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4" t="s">
        <v>198</v>
      </c>
      <c r="AU788" s="254" t="s">
        <v>82</v>
      </c>
      <c r="AV788" s="14" t="s">
        <v>82</v>
      </c>
      <c r="AW788" s="14" t="s">
        <v>35</v>
      </c>
      <c r="AX788" s="14" t="s">
        <v>73</v>
      </c>
      <c r="AY788" s="254" t="s">
        <v>188</v>
      </c>
    </row>
    <row r="789" s="13" customFormat="1">
      <c r="A789" s="13"/>
      <c r="B789" s="233"/>
      <c r="C789" s="234"/>
      <c r="D789" s="235" t="s">
        <v>198</v>
      </c>
      <c r="E789" s="236" t="s">
        <v>19</v>
      </c>
      <c r="F789" s="237" t="s">
        <v>1766</v>
      </c>
      <c r="G789" s="234"/>
      <c r="H789" s="236" t="s">
        <v>19</v>
      </c>
      <c r="I789" s="238"/>
      <c r="J789" s="234"/>
      <c r="K789" s="234"/>
      <c r="L789" s="239"/>
      <c r="M789" s="240"/>
      <c r="N789" s="241"/>
      <c r="O789" s="241"/>
      <c r="P789" s="241"/>
      <c r="Q789" s="241"/>
      <c r="R789" s="241"/>
      <c r="S789" s="241"/>
      <c r="T789" s="242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43" t="s">
        <v>198</v>
      </c>
      <c r="AU789" s="243" t="s">
        <v>82</v>
      </c>
      <c r="AV789" s="13" t="s">
        <v>80</v>
      </c>
      <c r="AW789" s="13" t="s">
        <v>35</v>
      </c>
      <c r="AX789" s="13" t="s">
        <v>73</v>
      </c>
      <c r="AY789" s="243" t="s">
        <v>188</v>
      </c>
    </row>
    <row r="790" s="14" customFormat="1">
      <c r="A790" s="14"/>
      <c r="B790" s="244"/>
      <c r="C790" s="245"/>
      <c r="D790" s="235" t="s">
        <v>198</v>
      </c>
      <c r="E790" s="246" t="s">
        <v>19</v>
      </c>
      <c r="F790" s="247" t="s">
        <v>80</v>
      </c>
      <c r="G790" s="245"/>
      <c r="H790" s="248">
        <v>1</v>
      </c>
      <c r="I790" s="249"/>
      <c r="J790" s="245"/>
      <c r="K790" s="245"/>
      <c r="L790" s="250"/>
      <c r="M790" s="251"/>
      <c r="N790" s="252"/>
      <c r="O790" s="252"/>
      <c r="P790" s="252"/>
      <c r="Q790" s="252"/>
      <c r="R790" s="252"/>
      <c r="S790" s="252"/>
      <c r="T790" s="253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4" t="s">
        <v>198</v>
      </c>
      <c r="AU790" s="254" t="s">
        <v>82</v>
      </c>
      <c r="AV790" s="14" t="s">
        <v>82</v>
      </c>
      <c r="AW790" s="14" t="s">
        <v>35</v>
      </c>
      <c r="AX790" s="14" t="s">
        <v>73</v>
      </c>
      <c r="AY790" s="254" t="s">
        <v>188</v>
      </c>
    </row>
    <row r="791" s="15" customFormat="1">
      <c r="A791" s="15"/>
      <c r="B791" s="255"/>
      <c r="C791" s="256"/>
      <c r="D791" s="235" t="s">
        <v>198</v>
      </c>
      <c r="E791" s="257" t="s">
        <v>19</v>
      </c>
      <c r="F791" s="258" t="s">
        <v>229</v>
      </c>
      <c r="G791" s="256"/>
      <c r="H791" s="259">
        <v>9</v>
      </c>
      <c r="I791" s="260"/>
      <c r="J791" s="256"/>
      <c r="K791" s="256"/>
      <c r="L791" s="261"/>
      <c r="M791" s="262"/>
      <c r="N791" s="263"/>
      <c r="O791" s="263"/>
      <c r="P791" s="263"/>
      <c r="Q791" s="263"/>
      <c r="R791" s="263"/>
      <c r="S791" s="263"/>
      <c r="T791" s="264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T791" s="265" t="s">
        <v>198</v>
      </c>
      <c r="AU791" s="265" t="s">
        <v>82</v>
      </c>
      <c r="AV791" s="15" t="s">
        <v>135</v>
      </c>
      <c r="AW791" s="15" t="s">
        <v>35</v>
      </c>
      <c r="AX791" s="15" t="s">
        <v>80</v>
      </c>
      <c r="AY791" s="265" t="s">
        <v>188</v>
      </c>
    </row>
    <row r="792" s="2" customFormat="1" ht="16.5" customHeight="1">
      <c r="A792" s="40"/>
      <c r="B792" s="41"/>
      <c r="C792" s="272" t="s">
        <v>1011</v>
      </c>
      <c r="D792" s="272" t="s">
        <v>522</v>
      </c>
      <c r="E792" s="273" t="s">
        <v>1218</v>
      </c>
      <c r="F792" s="274" t="s">
        <v>1219</v>
      </c>
      <c r="G792" s="275" t="s">
        <v>442</v>
      </c>
      <c r="H792" s="276">
        <v>8</v>
      </c>
      <c r="I792" s="277"/>
      <c r="J792" s="278">
        <f>ROUND(I792*H792,2)</f>
        <v>0</v>
      </c>
      <c r="K792" s="274" t="s">
        <v>452</v>
      </c>
      <c r="L792" s="279"/>
      <c r="M792" s="280" t="s">
        <v>19</v>
      </c>
      <c r="N792" s="281" t="s">
        <v>44</v>
      </c>
      <c r="O792" s="86"/>
      <c r="P792" s="224">
        <f>O792*H792</f>
        <v>0</v>
      </c>
      <c r="Q792" s="224">
        <v>0.02</v>
      </c>
      <c r="R792" s="224">
        <f>Q792*H792</f>
        <v>0.16</v>
      </c>
      <c r="S792" s="224">
        <v>0</v>
      </c>
      <c r="T792" s="225">
        <f>S792*H792</f>
        <v>0</v>
      </c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R792" s="226" t="s">
        <v>268</v>
      </c>
      <c r="AT792" s="226" t="s">
        <v>522</v>
      </c>
      <c r="AU792" s="226" t="s">
        <v>82</v>
      </c>
      <c r="AY792" s="19" t="s">
        <v>188</v>
      </c>
      <c r="BE792" s="227">
        <f>IF(N792="základní",J792,0)</f>
        <v>0</v>
      </c>
      <c r="BF792" s="227">
        <f>IF(N792="snížená",J792,0)</f>
        <v>0</v>
      </c>
      <c r="BG792" s="227">
        <f>IF(N792="zákl. přenesená",J792,0)</f>
        <v>0</v>
      </c>
      <c r="BH792" s="227">
        <f>IF(N792="sníž. přenesená",J792,0)</f>
        <v>0</v>
      </c>
      <c r="BI792" s="227">
        <f>IF(N792="nulová",J792,0)</f>
        <v>0</v>
      </c>
      <c r="BJ792" s="19" t="s">
        <v>80</v>
      </c>
      <c r="BK792" s="227">
        <f>ROUND(I792*H792,2)</f>
        <v>0</v>
      </c>
      <c r="BL792" s="19" t="s">
        <v>135</v>
      </c>
      <c r="BM792" s="226" t="s">
        <v>2544</v>
      </c>
    </row>
    <row r="793" s="13" customFormat="1">
      <c r="A793" s="13"/>
      <c r="B793" s="233"/>
      <c r="C793" s="234"/>
      <c r="D793" s="235" t="s">
        <v>198</v>
      </c>
      <c r="E793" s="236" t="s">
        <v>19</v>
      </c>
      <c r="F793" s="237" t="s">
        <v>2363</v>
      </c>
      <c r="G793" s="234"/>
      <c r="H793" s="236" t="s">
        <v>19</v>
      </c>
      <c r="I793" s="238"/>
      <c r="J793" s="234"/>
      <c r="K793" s="234"/>
      <c r="L793" s="239"/>
      <c r="M793" s="240"/>
      <c r="N793" s="241"/>
      <c r="O793" s="241"/>
      <c r="P793" s="241"/>
      <c r="Q793" s="241"/>
      <c r="R793" s="241"/>
      <c r="S793" s="241"/>
      <c r="T793" s="242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43" t="s">
        <v>198</v>
      </c>
      <c r="AU793" s="243" t="s">
        <v>82</v>
      </c>
      <c r="AV793" s="13" t="s">
        <v>80</v>
      </c>
      <c r="AW793" s="13" t="s">
        <v>35</v>
      </c>
      <c r="AX793" s="13" t="s">
        <v>73</v>
      </c>
      <c r="AY793" s="243" t="s">
        <v>188</v>
      </c>
    </row>
    <row r="794" s="13" customFormat="1">
      <c r="A794" s="13"/>
      <c r="B794" s="233"/>
      <c r="C794" s="234"/>
      <c r="D794" s="235" t="s">
        <v>198</v>
      </c>
      <c r="E794" s="236" t="s">
        <v>19</v>
      </c>
      <c r="F794" s="237" t="s">
        <v>2542</v>
      </c>
      <c r="G794" s="234"/>
      <c r="H794" s="236" t="s">
        <v>19</v>
      </c>
      <c r="I794" s="238"/>
      <c r="J794" s="234"/>
      <c r="K794" s="234"/>
      <c r="L794" s="239"/>
      <c r="M794" s="240"/>
      <c r="N794" s="241"/>
      <c r="O794" s="241"/>
      <c r="P794" s="241"/>
      <c r="Q794" s="241"/>
      <c r="R794" s="241"/>
      <c r="S794" s="241"/>
      <c r="T794" s="242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43" t="s">
        <v>198</v>
      </c>
      <c r="AU794" s="243" t="s">
        <v>82</v>
      </c>
      <c r="AV794" s="13" t="s">
        <v>80</v>
      </c>
      <c r="AW794" s="13" t="s">
        <v>35</v>
      </c>
      <c r="AX794" s="13" t="s">
        <v>73</v>
      </c>
      <c r="AY794" s="243" t="s">
        <v>188</v>
      </c>
    </row>
    <row r="795" s="14" customFormat="1">
      <c r="A795" s="14"/>
      <c r="B795" s="244"/>
      <c r="C795" s="245"/>
      <c r="D795" s="235" t="s">
        <v>198</v>
      </c>
      <c r="E795" s="246" t="s">
        <v>19</v>
      </c>
      <c r="F795" s="247" t="s">
        <v>2543</v>
      </c>
      <c r="G795" s="245"/>
      <c r="H795" s="248">
        <v>8</v>
      </c>
      <c r="I795" s="249"/>
      <c r="J795" s="245"/>
      <c r="K795" s="245"/>
      <c r="L795" s="250"/>
      <c r="M795" s="251"/>
      <c r="N795" s="252"/>
      <c r="O795" s="252"/>
      <c r="P795" s="252"/>
      <c r="Q795" s="252"/>
      <c r="R795" s="252"/>
      <c r="S795" s="252"/>
      <c r="T795" s="253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54" t="s">
        <v>198</v>
      </c>
      <c r="AU795" s="254" t="s">
        <v>82</v>
      </c>
      <c r="AV795" s="14" t="s">
        <v>82</v>
      </c>
      <c r="AW795" s="14" t="s">
        <v>35</v>
      </c>
      <c r="AX795" s="14" t="s">
        <v>73</v>
      </c>
      <c r="AY795" s="254" t="s">
        <v>188</v>
      </c>
    </row>
    <row r="796" s="15" customFormat="1">
      <c r="A796" s="15"/>
      <c r="B796" s="255"/>
      <c r="C796" s="256"/>
      <c r="D796" s="235" t="s">
        <v>198</v>
      </c>
      <c r="E796" s="257" t="s">
        <v>19</v>
      </c>
      <c r="F796" s="258" t="s">
        <v>229</v>
      </c>
      <c r="G796" s="256"/>
      <c r="H796" s="259">
        <v>8</v>
      </c>
      <c r="I796" s="260"/>
      <c r="J796" s="256"/>
      <c r="K796" s="256"/>
      <c r="L796" s="261"/>
      <c r="M796" s="262"/>
      <c r="N796" s="263"/>
      <c r="O796" s="263"/>
      <c r="P796" s="263"/>
      <c r="Q796" s="263"/>
      <c r="R796" s="263"/>
      <c r="S796" s="263"/>
      <c r="T796" s="264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T796" s="265" t="s">
        <v>198</v>
      </c>
      <c r="AU796" s="265" t="s">
        <v>82</v>
      </c>
      <c r="AV796" s="15" t="s">
        <v>135</v>
      </c>
      <c r="AW796" s="15" t="s">
        <v>35</v>
      </c>
      <c r="AX796" s="15" t="s">
        <v>80</v>
      </c>
      <c r="AY796" s="265" t="s">
        <v>188</v>
      </c>
    </row>
    <row r="797" s="2" customFormat="1" ht="16.5" customHeight="1">
      <c r="A797" s="40"/>
      <c r="B797" s="41"/>
      <c r="C797" s="272" t="s">
        <v>1013</v>
      </c>
      <c r="D797" s="272" t="s">
        <v>522</v>
      </c>
      <c r="E797" s="273" t="s">
        <v>1221</v>
      </c>
      <c r="F797" s="274" t="s">
        <v>2545</v>
      </c>
      <c r="G797" s="275" t="s">
        <v>442</v>
      </c>
      <c r="H797" s="276">
        <v>1</v>
      </c>
      <c r="I797" s="277"/>
      <c r="J797" s="278">
        <f>ROUND(I797*H797,2)</f>
        <v>0</v>
      </c>
      <c r="K797" s="274" t="s">
        <v>452</v>
      </c>
      <c r="L797" s="279"/>
      <c r="M797" s="280" t="s">
        <v>19</v>
      </c>
      <c r="N797" s="281" t="s">
        <v>44</v>
      </c>
      <c r="O797" s="86"/>
      <c r="P797" s="224">
        <f>O797*H797</f>
        <v>0</v>
      </c>
      <c r="Q797" s="224">
        <v>0.02</v>
      </c>
      <c r="R797" s="224">
        <f>Q797*H797</f>
        <v>0.02</v>
      </c>
      <c r="S797" s="224">
        <v>0</v>
      </c>
      <c r="T797" s="225">
        <f>S797*H797</f>
        <v>0</v>
      </c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R797" s="226" t="s">
        <v>268</v>
      </c>
      <c r="AT797" s="226" t="s">
        <v>522</v>
      </c>
      <c r="AU797" s="226" t="s">
        <v>82</v>
      </c>
      <c r="AY797" s="19" t="s">
        <v>188</v>
      </c>
      <c r="BE797" s="227">
        <f>IF(N797="základní",J797,0)</f>
        <v>0</v>
      </c>
      <c r="BF797" s="227">
        <f>IF(N797="snížená",J797,0)</f>
        <v>0</v>
      </c>
      <c r="BG797" s="227">
        <f>IF(N797="zákl. přenesená",J797,0)</f>
        <v>0</v>
      </c>
      <c r="BH797" s="227">
        <f>IF(N797="sníž. přenesená",J797,0)</f>
        <v>0</v>
      </c>
      <c r="BI797" s="227">
        <f>IF(N797="nulová",J797,0)</f>
        <v>0</v>
      </c>
      <c r="BJ797" s="19" t="s">
        <v>80</v>
      </c>
      <c r="BK797" s="227">
        <f>ROUND(I797*H797,2)</f>
        <v>0</v>
      </c>
      <c r="BL797" s="19" t="s">
        <v>135</v>
      </c>
      <c r="BM797" s="226" t="s">
        <v>2546</v>
      </c>
    </row>
    <row r="798" s="13" customFormat="1">
      <c r="A798" s="13"/>
      <c r="B798" s="233"/>
      <c r="C798" s="234"/>
      <c r="D798" s="235" t="s">
        <v>198</v>
      </c>
      <c r="E798" s="236" t="s">
        <v>19</v>
      </c>
      <c r="F798" s="237" t="s">
        <v>1766</v>
      </c>
      <c r="G798" s="234"/>
      <c r="H798" s="236" t="s">
        <v>19</v>
      </c>
      <c r="I798" s="238"/>
      <c r="J798" s="234"/>
      <c r="K798" s="234"/>
      <c r="L798" s="239"/>
      <c r="M798" s="240"/>
      <c r="N798" s="241"/>
      <c r="O798" s="241"/>
      <c r="P798" s="241"/>
      <c r="Q798" s="241"/>
      <c r="R798" s="241"/>
      <c r="S798" s="241"/>
      <c r="T798" s="242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43" t="s">
        <v>198</v>
      </c>
      <c r="AU798" s="243" t="s">
        <v>82</v>
      </c>
      <c r="AV798" s="13" t="s">
        <v>80</v>
      </c>
      <c r="AW798" s="13" t="s">
        <v>35</v>
      </c>
      <c r="AX798" s="13" t="s">
        <v>73</v>
      </c>
      <c r="AY798" s="243" t="s">
        <v>188</v>
      </c>
    </row>
    <row r="799" s="14" customFormat="1">
      <c r="A799" s="14"/>
      <c r="B799" s="244"/>
      <c r="C799" s="245"/>
      <c r="D799" s="235" t="s">
        <v>198</v>
      </c>
      <c r="E799" s="246" t="s">
        <v>19</v>
      </c>
      <c r="F799" s="247" t="s">
        <v>80</v>
      </c>
      <c r="G799" s="245"/>
      <c r="H799" s="248">
        <v>1</v>
      </c>
      <c r="I799" s="249"/>
      <c r="J799" s="245"/>
      <c r="K799" s="245"/>
      <c r="L799" s="250"/>
      <c r="M799" s="251"/>
      <c r="N799" s="252"/>
      <c r="O799" s="252"/>
      <c r="P799" s="252"/>
      <c r="Q799" s="252"/>
      <c r="R799" s="252"/>
      <c r="S799" s="252"/>
      <c r="T799" s="253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4" t="s">
        <v>198</v>
      </c>
      <c r="AU799" s="254" t="s">
        <v>82</v>
      </c>
      <c r="AV799" s="14" t="s">
        <v>82</v>
      </c>
      <c r="AW799" s="14" t="s">
        <v>35</v>
      </c>
      <c r="AX799" s="14" t="s">
        <v>73</v>
      </c>
      <c r="AY799" s="254" t="s">
        <v>188</v>
      </c>
    </row>
    <row r="800" s="15" customFormat="1">
      <c r="A800" s="15"/>
      <c r="B800" s="255"/>
      <c r="C800" s="256"/>
      <c r="D800" s="235" t="s">
        <v>198</v>
      </c>
      <c r="E800" s="257" t="s">
        <v>19</v>
      </c>
      <c r="F800" s="258" t="s">
        <v>229</v>
      </c>
      <c r="G800" s="256"/>
      <c r="H800" s="259">
        <v>1</v>
      </c>
      <c r="I800" s="260"/>
      <c r="J800" s="256"/>
      <c r="K800" s="256"/>
      <c r="L800" s="261"/>
      <c r="M800" s="262"/>
      <c r="N800" s="263"/>
      <c r="O800" s="263"/>
      <c r="P800" s="263"/>
      <c r="Q800" s="263"/>
      <c r="R800" s="263"/>
      <c r="S800" s="263"/>
      <c r="T800" s="264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T800" s="265" t="s">
        <v>198</v>
      </c>
      <c r="AU800" s="265" t="s">
        <v>82</v>
      </c>
      <c r="AV800" s="15" t="s">
        <v>135</v>
      </c>
      <c r="AW800" s="15" t="s">
        <v>35</v>
      </c>
      <c r="AX800" s="15" t="s">
        <v>80</v>
      </c>
      <c r="AY800" s="265" t="s">
        <v>188</v>
      </c>
    </row>
    <row r="801" s="2" customFormat="1" ht="16.5" customHeight="1">
      <c r="A801" s="40"/>
      <c r="B801" s="41"/>
      <c r="C801" s="215" t="s">
        <v>1016</v>
      </c>
      <c r="D801" s="215" t="s">
        <v>190</v>
      </c>
      <c r="E801" s="216" t="s">
        <v>1767</v>
      </c>
      <c r="F801" s="217" t="s">
        <v>1768</v>
      </c>
      <c r="G801" s="218" t="s">
        <v>442</v>
      </c>
      <c r="H801" s="219">
        <v>14</v>
      </c>
      <c r="I801" s="220"/>
      <c r="J801" s="221">
        <f>ROUND(I801*H801,2)</f>
        <v>0</v>
      </c>
      <c r="K801" s="217" t="s">
        <v>452</v>
      </c>
      <c r="L801" s="46"/>
      <c r="M801" s="222" t="s">
        <v>19</v>
      </c>
      <c r="N801" s="223" t="s">
        <v>44</v>
      </c>
      <c r="O801" s="86"/>
      <c r="P801" s="224">
        <f>O801*H801</f>
        <v>0</v>
      </c>
      <c r="Q801" s="224">
        <v>0.013339999999999999</v>
      </c>
      <c r="R801" s="224">
        <f>Q801*H801</f>
        <v>0.18675999999999998</v>
      </c>
      <c r="S801" s="224">
        <v>0</v>
      </c>
      <c r="T801" s="225">
        <f>S801*H801</f>
        <v>0</v>
      </c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R801" s="226" t="s">
        <v>135</v>
      </c>
      <c r="AT801" s="226" t="s">
        <v>190</v>
      </c>
      <c r="AU801" s="226" t="s">
        <v>82</v>
      </c>
      <c r="AY801" s="19" t="s">
        <v>188</v>
      </c>
      <c r="BE801" s="227">
        <f>IF(N801="základní",J801,0)</f>
        <v>0</v>
      </c>
      <c r="BF801" s="227">
        <f>IF(N801="snížená",J801,0)</f>
        <v>0</v>
      </c>
      <c r="BG801" s="227">
        <f>IF(N801="zákl. přenesená",J801,0)</f>
        <v>0</v>
      </c>
      <c r="BH801" s="227">
        <f>IF(N801="sníž. přenesená",J801,0)</f>
        <v>0</v>
      </c>
      <c r="BI801" s="227">
        <f>IF(N801="nulová",J801,0)</f>
        <v>0</v>
      </c>
      <c r="BJ801" s="19" t="s">
        <v>80</v>
      </c>
      <c r="BK801" s="227">
        <f>ROUND(I801*H801,2)</f>
        <v>0</v>
      </c>
      <c r="BL801" s="19" t="s">
        <v>135</v>
      </c>
      <c r="BM801" s="226" t="s">
        <v>2547</v>
      </c>
    </row>
    <row r="802" s="13" customFormat="1">
      <c r="A802" s="13"/>
      <c r="B802" s="233"/>
      <c r="C802" s="234"/>
      <c r="D802" s="235" t="s">
        <v>198</v>
      </c>
      <c r="E802" s="236" t="s">
        <v>19</v>
      </c>
      <c r="F802" s="237" t="s">
        <v>2363</v>
      </c>
      <c r="G802" s="234"/>
      <c r="H802" s="236" t="s">
        <v>19</v>
      </c>
      <c r="I802" s="238"/>
      <c r="J802" s="234"/>
      <c r="K802" s="234"/>
      <c r="L802" s="239"/>
      <c r="M802" s="240"/>
      <c r="N802" s="241"/>
      <c r="O802" s="241"/>
      <c r="P802" s="241"/>
      <c r="Q802" s="241"/>
      <c r="R802" s="241"/>
      <c r="S802" s="241"/>
      <c r="T802" s="242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43" t="s">
        <v>198</v>
      </c>
      <c r="AU802" s="243" t="s">
        <v>82</v>
      </c>
      <c r="AV802" s="13" t="s">
        <v>80</v>
      </c>
      <c r="AW802" s="13" t="s">
        <v>35</v>
      </c>
      <c r="AX802" s="13" t="s">
        <v>73</v>
      </c>
      <c r="AY802" s="243" t="s">
        <v>188</v>
      </c>
    </row>
    <row r="803" s="13" customFormat="1">
      <c r="A803" s="13"/>
      <c r="B803" s="233"/>
      <c r="C803" s="234"/>
      <c r="D803" s="235" t="s">
        <v>198</v>
      </c>
      <c r="E803" s="236" t="s">
        <v>19</v>
      </c>
      <c r="F803" s="237" t="s">
        <v>2548</v>
      </c>
      <c r="G803" s="234"/>
      <c r="H803" s="236" t="s">
        <v>19</v>
      </c>
      <c r="I803" s="238"/>
      <c r="J803" s="234"/>
      <c r="K803" s="234"/>
      <c r="L803" s="239"/>
      <c r="M803" s="240"/>
      <c r="N803" s="241"/>
      <c r="O803" s="241"/>
      <c r="P803" s="241"/>
      <c r="Q803" s="241"/>
      <c r="R803" s="241"/>
      <c r="S803" s="241"/>
      <c r="T803" s="242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43" t="s">
        <v>198</v>
      </c>
      <c r="AU803" s="243" t="s">
        <v>82</v>
      </c>
      <c r="AV803" s="13" t="s">
        <v>80</v>
      </c>
      <c r="AW803" s="13" t="s">
        <v>35</v>
      </c>
      <c r="AX803" s="13" t="s">
        <v>73</v>
      </c>
      <c r="AY803" s="243" t="s">
        <v>188</v>
      </c>
    </row>
    <row r="804" s="14" customFormat="1">
      <c r="A804" s="14"/>
      <c r="B804" s="244"/>
      <c r="C804" s="245"/>
      <c r="D804" s="235" t="s">
        <v>198</v>
      </c>
      <c r="E804" s="246" t="s">
        <v>19</v>
      </c>
      <c r="F804" s="247" t="s">
        <v>2549</v>
      </c>
      <c r="G804" s="245"/>
      <c r="H804" s="248">
        <v>9</v>
      </c>
      <c r="I804" s="249"/>
      <c r="J804" s="245"/>
      <c r="K804" s="245"/>
      <c r="L804" s="250"/>
      <c r="M804" s="251"/>
      <c r="N804" s="252"/>
      <c r="O804" s="252"/>
      <c r="P804" s="252"/>
      <c r="Q804" s="252"/>
      <c r="R804" s="252"/>
      <c r="S804" s="252"/>
      <c r="T804" s="253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4" t="s">
        <v>198</v>
      </c>
      <c r="AU804" s="254" t="s">
        <v>82</v>
      </c>
      <c r="AV804" s="14" t="s">
        <v>82</v>
      </c>
      <c r="AW804" s="14" t="s">
        <v>35</v>
      </c>
      <c r="AX804" s="14" t="s">
        <v>73</v>
      </c>
      <c r="AY804" s="254" t="s">
        <v>188</v>
      </c>
    </row>
    <row r="805" s="13" customFormat="1">
      <c r="A805" s="13"/>
      <c r="B805" s="233"/>
      <c r="C805" s="234"/>
      <c r="D805" s="235" t="s">
        <v>198</v>
      </c>
      <c r="E805" s="236" t="s">
        <v>19</v>
      </c>
      <c r="F805" s="237" t="s">
        <v>1781</v>
      </c>
      <c r="G805" s="234"/>
      <c r="H805" s="236" t="s">
        <v>19</v>
      </c>
      <c r="I805" s="238"/>
      <c r="J805" s="234"/>
      <c r="K805" s="234"/>
      <c r="L805" s="239"/>
      <c r="M805" s="240"/>
      <c r="N805" s="241"/>
      <c r="O805" s="241"/>
      <c r="P805" s="241"/>
      <c r="Q805" s="241"/>
      <c r="R805" s="241"/>
      <c r="S805" s="241"/>
      <c r="T805" s="242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43" t="s">
        <v>198</v>
      </c>
      <c r="AU805" s="243" t="s">
        <v>82</v>
      </c>
      <c r="AV805" s="13" t="s">
        <v>80</v>
      </c>
      <c r="AW805" s="13" t="s">
        <v>35</v>
      </c>
      <c r="AX805" s="13" t="s">
        <v>73</v>
      </c>
      <c r="AY805" s="243" t="s">
        <v>188</v>
      </c>
    </row>
    <row r="806" s="14" customFormat="1">
      <c r="A806" s="14"/>
      <c r="B806" s="244"/>
      <c r="C806" s="245"/>
      <c r="D806" s="235" t="s">
        <v>198</v>
      </c>
      <c r="E806" s="246" t="s">
        <v>19</v>
      </c>
      <c r="F806" s="247" t="s">
        <v>2056</v>
      </c>
      <c r="G806" s="245"/>
      <c r="H806" s="248">
        <v>4</v>
      </c>
      <c r="I806" s="249"/>
      <c r="J806" s="245"/>
      <c r="K806" s="245"/>
      <c r="L806" s="250"/>
      <c r="M806" s="251"/>
      <c r="N806" s="252"/>
      <c r="O806" s="252"/>
      <c r="P806" s="252"/>
      <c r="Q806" s="252"/>
      <c r="R806" s="252"/>
      <c r="S806" s="252"/>
      <c r="T806" s="253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54" t="s">
        <v>198</v>
      </c>
      <c r="AU806" s="254" t="s">
        <v>82</v>
      </c>
      <c r="AV806" s="14" t="s">
        <v>82</v>
      </c>
      <c r="AW806" s="14" t="s">
        <v>35</v>
      </c>
      <c r="AX806" s="14" t="s">
        <v>73</v>
      </c>
      <c r="AY806" s="254" t="s">
        <v>188</v>
      </c>
    </row>
    <row r="807" s="13" customFormat="1">
      <c r="A807" s="13"/>
      <c r="B807" s="233"/>
      <c r="C807" s="234"/>
      <c r="D807" s="235" t="s">
        <v>198</v>
      </c>
      <c r="E807" s="236" t="s">
        <v>19</v>
      </c>
      <c r="F807" s="237" t="s">
        <v>2550</v>
      </c>
      <c r="G807" s="234"/>
      <c r="H807" s="236" t="s">
        <v>19</v>
      </c>
      <c r="I807" s="238"/>
      <c r="J807" s="234"/>
      <c r="K807" s="234"/>
      <c r="L807" s="239"/>
      <c r="M807" s="240"/>
      <c r="N807" s="241"/>
      <c r="O807" s="241"/>
      <c r="P807" s="241"/>
      <c r="Q807" s="241"/>
      <c r="R807" s="241"/>
      <c r="S807" s="241"/>
      <c r="T807" s="242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43" t="s">
        <v>198</v>
      </c>
      <c r="AU807" s="243" t="s">
        <v>82</v>
      </c>
      <c r="AV807" s="13" t="s">
        <v>80</v>
      </c>
      <c r="AW807" s="13" t="s">
        <v>35</v>
      </c>
      <c r="AX807" s="13" t="s">
        <v>73</v>
      </c>
      <c r="AY807" s="243" t="s">
        <v>188</v>
      </c>
    </row>
    <row r="808" s="14" customFormat="1">
      <c r="A808" s="14"/>
      <c r="B808" s="244"/>
      <c r="C808" s="245"/>
      <c r="D808" s="235" t="s">
        <v>198</v>
      </c>
      <c r="E808" s="246" t="s">
        <v>19</v>
      </c>
      <c r="F808" s="247" t="s">
        <v>80</v>
      </c>
      <c r="G808" s="245"/>
      <c r="H808" s="248">
        <v>1</v>
      </c>
      <c r="I808" s="249"/>
      <c r="J808" s="245"/>
      <c r="K808" s="245"/>
      <c r="L808" s="250"/>
      <c r="M808" s="251"/>
      <c r="N808" s="252"/>
      <c r="O808" s="252"/>
      <c r="P808" s="252"/>
      <c r="Q808" s="252"/>
      <c r="R808" s="252"/>
      <c r="S808" s="252"/>
      <c r="T808" s="253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54" t="s">
        <v>198</v>
      </c>
      <c r="AU808" s="254" t="s">
        <v>82</v>
      </c>
      <c r="AV808" s="14" t="s">
        <v>82</v>
      </c>
      <c r="AW808" s="14" t="s">
        <v>35</v>
      </c>
      <c r="AX808" s="14" t="s">
        <v>73</v>
      </c>
      <c r="AY808" s="254" t="s">
        <v>188</v>
      </c>
    </row>
    <row r="809" s="15" customFormat="1">
      <c r="A809" s="15"/>
      <c r="B809" s="255"/>
      <c r="C809" s="256"/>
      <c r="D809" s="235" t="s">
        <v>198</v>
      </c>
      <c r="E809" s="257" t="s">
        <v>19</v>
      </c>
      <c r="F809" s="258" t="s">
        <v>229</v>
      </c>
      <c r="G809" s="256"/>
      <c r="H809" s="259">
        <v>14</v>
      </c>
      <c r="I809" s="260"/>
      <c r="J809" s="256"/>
      <c r="K809" s="256"/>
      <c r="L809" s="261"/>
      <c r="M809" s="262"/>
      <c r="N809" s="263"/>
      <c r="O809" s="263"/>
      <c r="P809" s="263"/>
      <c r="Q809" s="263"/>
      <c r="R809" s="263"/>
      <c r="S809" s="263"/>
      <c r="T809" s="264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T809" s="265" t="s">
        <v>198</v>
      </c>
      <c r="AU809" s="265" t="s">
        <v>82</v>
      </c>
      <c r="AV809" s="15" t="s">
        <v>135</v>
      </c>
      <c r="AW809" s="15" t="s">
        <v>35</v>
      </c>
      <c r="AX809" s="15" t="s">
        <v>80</v>
      </c>
      <c r="AY809" s="265" t="s">
        <v>188</v>
      </c>
    </row>
    <row r="810" s="2" customFormat="1" ht="21.75" customHeight="1">
      <c r="A810" s="40"/>
      <c r="B810" s="41"/>
      <c r="C810" s="272" t="s">
        <v>1018</v>
      </c>
      <c r="D810" s="272" t="s">
        <v>522</v>
      </c>
      <c r="E810" s="273" t="s">
        <v>1774</v>
      </c>
      <c r="F810" s="274" t="s">
        <v>1775</v>
      </c>
      <c r="G810" s="275" t="s">
        <v>442</v>
      </c>
      <c r="H810" s="276">
        <v>9</v>
      </c>
      <c r="I810" s="277"/>
      <c r="J810" s="278">
        <f>ROUND(I810*H810,2)</f>
        <v>0</v>
      </c>
      <c r="K810" s="274" t="s">
        <v>452</v>
      </c>
      <c r="L810" s="279"/>
      <c r="M810" s="280" t="s">
        <v>19</v>
      </c>
      <c r="N810" s="281" t="s">
        <v>44</v>
      </c>
      <c r="O810" s="86"/>
      <c r="P810" s="224">
        <f>O810*H810</f>
        <v>0</v>
      </c>
      <c r="Q810" s="224">
        <v>0.02</v>
      </c>
      <c r="R810" s="224">
        <f>Q810*H810</f>
        <v>0.17999999999999999</v>
      </c>
      <c r="S810" s="224">
        <v>0</v>
      </c>
      <c r="T810" s="225">
        <f>S810*H810</f>
        <v>0</v>
      </c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R810" s="226" t="s">
        <v>268</v>
      </c>
      <c r="AT810" s="226" t="s">
        <v>522</v>
      </c>
      <c r="AU810" s="226" t="s">
        <v>82</v>
      </c>
      <c r="AY810" s="19" t="s">
        <v>188</v>
      </c>
      <c r="BE810" s="227">
        <f>IF(N810="základní",J810,0)</f>
        <v>0</v>
      </c>
      <c r="BF810" s="227">
        <f>IF(N810="snížená",J810,0)</f>
        <v>0</v>
      </c>
      <c r="BG810" s="227">
        <f>IF(N810="zákl. přenesená",J810,0)</f>
        <v>0</v>
      </c>
      <c r="BH810" s="227">
        <f>IF(N810="sníž. přenesená",J810,0)</f>
        <v>0</v>
      </c>
      <c r="BI810" s="227">
        <f>IF(N810="nulová",J810,0)</f>
        <v>0</v>
      </c>
      <c r="BJ810" s="19" t="s">
        <v>80</v>
      </c>
      <c r="BK810" s="227">
        <f>ROUND(I810*H810,2)</f>
        <v>0</v>
      </c>
      <c r="BL810" s="19" t="s">
        <v>135</v>
      </c>
      <c r="BM810" s="226" t="s">
        <v>2551</v>
      </c>
    </row>
    <row r="811" s="13" customFormat="1">
      <c r="A811" s="13"/>
      <c r="B811" s="233"/>
      <c r="C811" s="234"/>
      <c r="D811" s="235" t="s">
        <v>198</v>
      </c>
      <c r="E811" s="236" t="s">
        <v>19</v>
      </c>
      <c r="F811" s="237" t="s">
        <v>2363</v>
      </c>
      <c r="G811" s="234"/>
      <c r="H811" s="236" t="s">
        <v>19</v>
      </c>
      <c r="I811" s="238"/>
      <c r="J811" s="234"/>
      <c r="K811" s="234"/>
      <c r="L811" s="239"/>
      <c r="M811" s="240"/>
      <c r="N811" s="241"/>
      <c r="O811" s="241"/>
      <c r="P811" s="241"/>
      <c r="Q811" s="241"/>
      <c r="R811" s="241"/>
      <c r="S811" s="241"/>
      <c r="T811" s="242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43" t="s">
        <v>198</v>
      </c>
      <c r="AU811" s="243" t="s">
        <v>82</v>
      </c>
      <c r="AV811" s="13" t="s">
        <v>80</v>
      </c>
      <c r="AW811" s="13" t="s">
        <v>35</v>
      </c>
      <c r="AX811" s="13" t="s">
        <v>73</v>
      </c>
      <c r="AY811" s="243" t="s">
        <v>188</v>
      </c>
    </row>
    <row r="812" s="13" customFormat="1">
      <c r="A812" s="13"/>
      <c r="B812" s="233"/>
      <c r="C812" s="234"/>
      <c r="D812" s="235" t="s">
        <v>198</v>
      </c>
      <c r="E812" s="236" t="s">
        <v>19</v>
      </c>
      <c r="F812" s="237" t="s">
        <v>2548</v>
      </c>
      <c r="G812" s="234"/>
      <c r="H812" s="236" t="s">
        <v>19</v>
      </c>
      <c r="I812" s="238"/>
      <c r="J812" s="234"/>
      <c r="K812" s="234"/>
      <c r="L812" s="239"/>
      <c r="M812" s="240"/>
      <c r="N812" s="241"/>
      <c r="O812" s="241"/>
      <c r="P812" s="241"/>
      <c r="Q812" s="241"/>
      <c r="R812" s="241"/>
      <c r="S812" s="241"/>
      <c r="T812" s="24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3" t="s">
        <v>198</v>
      </c>
      <c r="AU812" s="243" t="s">
        <v>82</v>
      </c>
      <c r="AV812" s="13" t="s">
        <v>80</v>
      </c>
      <c r="AW812" s="13" t="s">
        <v>35</v>
      </c>
      <c r="AX812" s="13" t="s">
        <v>73</v>
      </c>
      <c r="AY812" s="243" t="s">
        <v>188</v>
      </c>
    </row>
    <row r="813" s="14" customFormat="1">
      <c r="A813" s="14"/>
      <c r="B813" s="244"/>
      <c r="C813" s="245"/>
      <c r="D813" s="235" t="s">
        <v>198</v>
      </c>
      <c r="E813" s="246" t="s">
        <v>19</v>
      </c>
      <c r="F813" s="247" t="s">
        <v>2549</v>
      </c>
      <c r="G813" s="245"/>
      <c r="H813" s="248">
        <v>9</v>
      </c>
      <c r="I813" s="249"/>
      <c r="J813" s="245"/>
      <c r="K813" s="245"/>
      <c r="L813" s="250"/>
      <c r="M813" s="251"/>
      <c r="N813" s="252"/>
      <c r="O813" s="252"/>
      <c r="P813" s="252"/>
      <c r="Q813" s="252"/>
      <c r="R813" s="252"/>
      <c r="S813" s="252"/>
      <c r="T813" s="253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4" t="s">
        <v>198</v>
      </c>
      <c r="AU813" s="254" t="s">
        <v>82</v>
      </c>
      <c r="AV813" s="14" t="s">
        <v>82</v>
      </c>
      <c r="AW813" s="14" t="s">
        <v>35</v>
      </c>
      <c r="AX813" s="14" t="s">
        <v>73</v>
      </c>
      <c r="AY813" s="254" t="s">
        <v>188</v>
      </c>
    </row>
    <row r="814" s="15" customFormat="1">
      <c r="A814" s="15"/>
      <c r="B814" s="255"/>
      <c r="C814" s="256"/>
      <c r="D814" s="235" t="s">
        <v>198</v>
      </c>
      <c r="E814" s="257" t="s">
        <v>19</v>
      </c>
      <c r="F814" s="258" t="s">
        <v>229</v>
      </c>
      <c r="G814" s="256"/>
      <c r="H814" s="259">
        <v>9</v>
      </c>
      <c r="I814" s="260"/>
      <c r="J814" s="256"/>
      <c r="K814" s="256"/>
      <c r="L814" s="261"/>
      <c r="M814" s="262"/>
      <c r="N814" s="263"/>
      <c r="O814" s="263"/>
      <c r="P814" s="263"/>
      <c r="Q814" s="263"/>
      <c r="R814" s="263"/>
      <c r="S814" s="263"/>
      <c r="T814" s="264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T814" s="265" t="s">
        <v>198</v>
      </c>
      <c r="AU814" s="265" t="s">
        <v>82</v>
      </c>
      <c r="AV814" s="15" t="s">
        <v>135</v>
      </c>
      <c r="AW814" s="15" t="s">
        <v>35</v>
      </c>
      <c r="AX814" s="15" t="s">
        <v>80</v>
      </c>
      <c r="AY814" s="265" t="s">
        <v>188</v>
      </c>
    </row>
    <row r="815" s="2" customFormat="1" ht="16.5" customHeight="1">
      <c r="A815" s="40"/>
      <c r="B815" s="41"/>
      <c r="C815" s="272" t="s">
        <v>1024</v>
      </c>
      <c r="D815" s="272" t="s">
        <v>522</v>
      </c>
      <c r="E815" s="273" t="s">
        <v>1778</v>
      </c>
      <c r="F815" s="274" t="s">
        <v>1779</v>
      </c>
      <c r="G815" s="275" t="s">
        <v>442</v>
      </c>
      <c r="H815" s="276">
        <v>4</v>
      </c>
      <c r="I815" s="277"/>
      <c r="J815" s="278">
        <f>ROUND(I815*H815,2)</f>
        <v>0</v>
      </c>
      <c r="K815" s="274" t="s">
        <v>452</v>
      </c>
      <c r="L815" s="279"/>
      <c r="M815" s="280" t="s">
        <v>19</v>
      </c>
      <c r="N815" s="281" t="s">
        <v>44</v>
      </c>
      <c r="O815" s="86"/>
      <c r="P815" s="224">
        <f>O815*H815</f>
        <v>0</v>
      </c>
      <c r="Q815" s="224">
        <v>0.02</v>
      </c>
      <c r="R815" s="224">
        <f>Q815*H815</f>
        <v>0.080000000000000002</v>
      </c>
      <c r="S815" s="224">
        <v>0</v>
      </c>
      <c r="T815" s="225">
        <f>S815*H815</f>
        <v>0</v>
      </c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R815" s="226" t="s">
        <v>268</v>
      </c>
      <c r="AT815" s="226" t="s">
        <v>522</v>
      </c>
      <c r="AU815" s="226" t="s">
        <v>82</v>
      </c>
      <c r="AY815" s="19" t="s">
        <v>188</v>
      </c>
      <c r="BE815" s="227">
        <f>IF(N815="základní",J815,0)</f>
        <v>0</v>
      </c>
      <c r="BF815" s="227">
        <f>IF(N815="snížená",J815,0)</f>
        <v>0</v>
      </c>
      <c r="BG815" s="227">
        <f>IF(N815="zákl. přenesená",J815,0)</f>
        <v>0</v>
      </c>
      <c r="BH815" s="227">
        <f>IF(N815="sníž. přenesená",J815,0)</f>
        <v>0</v>
      </c>
      <c r="BI815" s="227">
        <f>IF(N815="nulová",J815,0)</f>
        <v>0</v>
      </c>
      <c r="BJ815" s="19" t="s">
        <v>80</v>
      </c>
      <c r="BK815" s="227">
        <f>ROUND(I815*H815,2)</f>
        <v>0</v>
      </c>
      <c r="BL815" s="19" t="s">
        <v>135</v>
      </c>
      <c r="BM815" s="226" t="s">
        <v>2552</v>
      </c>
    </row>
    <row r="816" s="13" customFormat="1">
      <c r="A816" s="13"/>
      <c r="B816" s="233"/>
      <c r="C816" s="234"/>
      <c r="D816" s="235" t="s">
        <v>198</v>
      </c>
      <c r="E816" s="236" t="s">
        <v>19</v>
      </c>
      <c r="F816" s="237" t="s">
        <v>2363</v>
      </c>
      <c r="G816" s="234"/>
      <c r="H816" s="236" t="s">
        <v>19</v>
      </c>
      <c r="I816" s="238"/>
      <c r="J816" s="234"/>
      <c r="K816" s="234"/>
      <c r="L816" s="239"/>
      <c r="M816" s="240"/>
      <c r="N816" s="241"/>
      <c r="O816" s="241"/>
      <c r="P816" s="241"/>
      <c r="Q816" s="241"/>
      <c r="R816" s="241"/>
      <c r="S816" s="241"/>
      <c r="T816" s="242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43" t="s">
        <v>198</v>
      </c>
      <c r="AU816" s="243" t="s">
        <v>82</v>
      </c>
      <c r="AV816" s="13" t="s">
        <v>80</v>
      </c>
      <c r="AW816" s="13" t="s">
        <v>35</v>
      </c>
      <c r="AX816" s="13" t="s">
        <v>73</v>
      </c>
      <c r="AY816" s="243" t="s">
        <v>188</v>
      </c>
    </row>
    <row r="817" s="13" customFormat="1">
      <c r="A817" s="13"/>
      <c r="B817" s="233"/>
      <c r="C817" s="234"/>
      <c r="D817" s="235" t="s">
        <v>198</v>
      </c>
      <c r="E817" s="236" t="s">
        <v>19</v>
      </c>
      <c r="F817" s="237" t="s">
        <v>1781</v>
      </c>
      <c r="G817" s="234"/>
      <c r="H817" s="236" t="s">
        <v>19</v>
      </c>
      <c r="I817" s="238"/>
      <c r="J817" s="234"/>
      <c r="K817" s="234"/>
      <c r="L817" s="239"/>
      <c r="M817" s="240"/>
      <c r="N817" s="241"/>
      <c r="O817" s="241"/>
      <c r="P817" s="241"/>
      <c r="Q817" s="241"/>
      <c r="R817" s="241"/>
      <c r="S817" s="241"/>
      <c r="T817" s="242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3" t="s">
        <v>198</v>
      </c>
      <c r="AU817" s="243" t="s">
        <v>82</v>
      </c>
      <c r="AV817" s="13" t="s">
        <v>80</v>
      </c>
      <c r="AW817" s="13" t="s">
        <v>35</v>
      </c>
      <c r="AX817" s="13" t="s">
        <v>73</v>
      </c>
      <c r="AY817" s="243" t="s">
        <v>188</v>
      </c>
    </row>
    <row r="818" s="14" customFormat="1">
      <c r="A818" s="14"/>
      <c r="B818" s="244"/>
      <c r="C818" s="245"/>
      <c r="D818" s="235" t="s">
        <v>198</v>
      </c>
      <c r="E818" s="246" t="s">
        <v>19</v>
      </c>
      <c r="F818" s="247" t="s">
        <v>2056</v>
      </c>
      <c r="G818" s="245"/>
      <c r="H818" s="248">
        <v>4</v>
      </c>
      <c r="I818" s="249"/>
      <c r="J818" s="245"/>
      <c r="K818" s="245"/>
      <c r="L818" s="250"/>
      <c r="M818" s="251"/>
      <c r="N818" s="252"/>
      <c r="O818" s="252"/>
      <c r="P818" s="252"/>
      <c r="Q818" s="252"/>
      <c r="R818" s="252"/>
      <c r="S818" s="252"/>
      <c r="T818" s="253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4" t="s">
        <v>198</v>
      </c>
      <c r="AU818" s="254" t="s">
        <v>82</v>
      </c>
      <c r="AV818" s="14" t="s">
        <v>82</v>
      </c>
      <c r="AW818" s="14" t="s">
        <v>35</v>
      </c>
      <c r="AX818" s="14" t="s">
        <v>73</v>
      </c>
      <c r="AY818" s="254" t="s">
        <v>188</v>
      </c>
    </row>
    <row r="819" s="15" customFormat="1">
      <c r="A819" s="15"/>
      <c r="B819" s="255"/>
      <c r="C819" s="256"/>
      <c r="D819" s="235" t="s">
        <v>198</v>
      </c>
      <c r="E819" s="257" t="s">
        <v>19</v>
      </c>
      <c r="F819" s="258" t="s">
        <v>229</v>
      </c>
      <c r="G819" s="256"/>
      <c r="H819" s="259">
        <v>4</v>
      </c>
      <c r="I819" s="260"/>
      <c r="J819" s="256"/>
      <c r="K819" s="256"/>
      <c r="L819" s="261"/>
      <c r="M819" s="262"/>
      <c r="N819" s="263"/>
      <c r="O819" s="263"/>
      <c r="P819" s="263"/>
      <c r="Q819" s="263"/>
      <c r="R819" s="263"/>
      <c r="S819" s="263"/>
      <c r="T819" s="264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T819" s="265" t="s">
        <v>198</v>
      </c>
      <c r="AU819" s="265" t="s">
        <v>82</v>
      </c>
      <c r="AV819" s="15" t="s">
        <v>135</v>
      </c>
      <c r="AW819" s="15" t="s">
        <v>35</v>
      </c>
      <c r="AX819" s="15" t="s">
        <v>80</v>
      </c>
      <c r="AY819" s="265" t="s">
        <v>188</v>
      </c>
    </row>
    <row r="820" s="2" customFormat="1" ht="16.5" customHeight="1">
      <c r="A820" s="40"/>
      <c r="B820" s="41"/>
      <c r="C820" s="272" t="s">
        <v>1030</v>
      </c>
      <c r="D820" s="272" t="s">
        <v>522</v>
      </c>
      <c r="E820" s="273" t="s">
        <v>2553</v>
      </c>
      <c r="F820" s="274" t="s">
        <v>2554</v>
      </c>
      <c r="G820" s="275" t="s">
        <v>442</v>
      </c>
      <c r="H820" s="276">
        <v>1</v>
      </c>
      <c r="I820" s="277"/>
      <c r="J820" s="278">
        <f>ROUND(I820*H820,2)</f>
        <v>0</v>
      </c>
      <c r="K820" s="274" t="s">
        <v>452</v>
      </c>
      <c r="L820" s="279"/>
      <c r="M820" s="280" t="s">
        <v>19</v>
      </c>
      <c r="N820" s="281" t="s">
        <v>44</v>
      </c>
      <c r="O820" s="86"/>
      <c r="P820" s="224">
        <f>O820*H820</f>
        <v>0</v>
      </c>
      <c r="Q820" s="224">
        <v>0.02</v>
      </c>
      <c r="R820" s="224">
        <f>Q820*H820</f>
        <v>0.02</v>
      </c>
      <c r="S820" s="224">
        <v>0</v>
      </c>
      <c r="T820" s="225">
        <f>S820*H820</f>
        <v>0</v>
      </c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R820" s="226" t="s">
        <v>268</v>
      </c>
      <c r="AT820" s="226" t="s">
        <v>522</v>
      </c>
      <c r="AU820" s="226" t="s">
        <v>82</v>
      </c>
      <c r="AY820" s="19" t="s">
        <v>188</v>
      </c>
      <c r="BE820" s="227">
        <f>IF(N820="základní",J820,0)</f>
        <v>0</v>
      </c>
      <c r="BF820" s="227">
        <f>IF(N820="snížená",J820,0)</f>
        <v>0</v>
      </c>
      <c r="BG820" s="227">
        <f>IF(N820="zákl. přenesená",J820,0)</f>
        <v>0</v>
      </c>
      <c r="BH820" s="227">
        <f>IF(N820="sníž. přenesená",J820,0)</f>
        <v>0</v>
      </c>
      <c r="BI820" s="227">
        <f>IF(N820="nulová",J820,0)</f>
        <v>0</v>
      </c>
      <c r="BJ820" s="19" t="s">
        <v>80</v>
      </c>
      <c r="BK820" s="227">
        <f>ROUND(I820*H820,2)</f>
        <v>0</v>
      </c>
      <c r="BL820" s="19" t="s">
        <v>135</v>
      </c>
      <c r="BM820" s="226" t="s">
        <v>2555</v>
      </c>
    </row>
    <row r="821" s="13" customFormat="1">
      <c r="A821" s="13"/>
      <c r="B821" s="233"/>
      <c r="C821" s="234"/>
      <c r="D821" s="235" t="s">
        <v>198</v>
      </c>
      <c r="E821" s="236" t="s">
        <v>19</v>
      </c>
      <c r="F821" s="237" t="s">
        <v>2363</v>
      </c>
      <c r="G821" s="234"/>
      <c r="H821" s="236" t="s">
        <v>19</v>
      </c>
      <c r="I821" s="238"/>
      <c r="J821" s="234"/>
      <c r="K821" s="234"/>
      <c r="L821" s="239"/>
      <c r="M821" s="240"/>
      <c r="N821" s="241"/>
      <c r="O821" s="241"/>
      <c r="P821" s="241"/>
      <c r="Q821" s="241"/>
      <c r="R821" s="241"/>
      <c r="S821" s="241"/>
      <c r="T821" s="242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43" t="s">
        <v>198</v>
      </c>
      <c r="AU821" s="243" t="s">
        <v>82</v>
      </c>
      <c r="AV821" s="13" t="s">
        <v>80</v>
      </c>
      <c r="AW821" s="13" t="s">
        <v>35</v>
      </c>
      <c r="AX821" s="13" t="s">
        <v>73</v>
      </c>
      <c r="AY821" s="243" t="s">
        <v>188</v>
      </c>
    </row>
    <row r="822" s="13" customFormat="1">
      <c r="A822" s="13"/>
      <c r="B822" s="233"/>
      <c r="C822" s="234"/>
      <c r="D822" s="235" t="s">
        <v>198</v>
      </c>
      <c r="E822" s="236" t="s">
        <v>19</v>
      </c>
      <c r="F822" s="237" t="s">
        <v>2550</v>
      </c>
      <c r="G822" s="234"/>
      <c r="H822" s="236" t="s">
        <v>19</v>
      </c>
      <c r="I822" s="238"/>
      <c r="J822" s="234"/>
      <c r="K822" s="234"/>
      <c r="L822" s="239"/>
      <c r="M822" s="240"/>
      <c r="N822" s="241"/>
      <c r="O822" s="241"/>
      <c r="P822" s="241"/>
      <c r="Q822" s="241"/>
      <c r="R822" s="241"/>
      <c r="S822" s="241"/>
      <c r="T822" s="242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3" t="s">
        <v>198</v>
      </c>
      <c r="AU822" s="243" t="s">
        <v>82</v>
      </c>
      <c r="AV822" s="13" t="s">
        <v>80</v>
      </c>
      <c r="AW822" s="13" t="s">
        <v>35</v>
      </c>
      <c r="AX822" s="13" t="s">
        <v>73</v>
      </c>
      <c r="AY822" s="243" t="s">
        <v>188</v>
      </c>
    </row>
    <row r="823" s="14" customFormat="1">
      <c r="A823" s="14"/>
      <c r="B823" s="244"/>
      <c r="C823" s="245"/>
      <c r="D823" s="235" t="s">
        <v>198</v>
      </c>
      <c r="E823" s="246" t="s">
        <v>19</v>
      </c>
      <c r="F823" s="247" t="s">
        <v>80</v>
      </c>
      <c r="G823" s="245"/>
      <c r="H823" s="248">
        <v>1</v>
      </c>
      <c r="I823" s="249"/>
      <c r="J823" s="245"/>
      <c r="K823" s="245"/>
      <c r="L823" s="250"/>
      <c r="M823" s="251"/>
      <c r="N823" s="252"/>
      <c r="O823" s="252"/>
      <c r="P823" s="252"/>
      <c r="Q823" s="252"/>
      <c r="R823" s="252"/>
      <c r="S823" s="252"/>
      <c r="T823" s="253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54" t="s">
        <v>198</v>
      </c>
      <c r="AU823" s="254" t="s">
        <v>82</v>
      </c>
      <c r="AV823" s="14" t="s">
        <v>82</v>
      </c>
      <c r="AW823" s="14" t="s">
        <v>35</v>
      </c>
      <c r="AX823" s="14" t="s">
        <v>73</v>
      </c>
      <c r="AY823" s="254" t="s">
        <v>188</v>
      </c>
    </row>
    <row r="824" s="15" customFormat="1">
      <c r="A824" s="15"/>
      <c r="B824" s="255"/>
      <c r="C824" s="256"/>
      <c r="D824" s="235" t="s">
        <v>198</v>
      </c>
      <c r="E824" s="257" t="s">
        <v>19</v>
      </c>
      <c r="F824" s="258" t="s">
        <v>229</v>
      </c>
      <c r="G824" s="256"/>
      <c r="H824" s="259">
        <v>1</v>
      </c>
      <c r="I824" s="260"/>
      <c r="J824" s="256"/>
      <c r="K824" s="256"/>
      <c r="L824" s="261"/>
      <c r="M824" s="262"/>
      <c r="N824" s="263"/>
      <c r="O824" s="263"/>
      <c r="P824" s="263"/>
      <c r="Q824" s="263"/>
      <c r="R824" s="263"/>
      <c r="S824" s="263"/>
      <c r="T824" s="264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T824" s="265" t="s">
        <v>198</v>
      </c>
      <c r="AU824" s="265" t="s">
        <v>82</v>
      </c>
      <c r="AV824" s="15" t="s">
        <v>135</v>
      </c>
      <c r="AW824" s="15" t="s">
        <v>35</v>
      </c>
      <c r="AX824" s="15" t="s">
        <v>80</v>
      </c>
      <c r="AY824" s="265" t="s">
        <v>188</v>
      </c>
    </row>
    <row r="825" s="12" customFormat="1" ht="22.8" customHeight="1">
      <c r="A825" s="12"/>
      <c r="B825" s="199"/>
      <c r="C825" s="200"/>
      <c r="D825" s="201" t="s">
        <v>72</v>
      </c>
      <c r="E825" s="213" t="s">
        <v>239</v>
      </c>
      <c r="F825" s="213" t="s">
        <v>240</v>
      </c>
      <c r="G825" s="200"/>
      <c r="H825" s="200"/>
      <c r="I825" s="203"/>
      <c r="J825" s="214">
        <f>BK825</f>
        <v>0</v>
      </c>
      <c r="K825" s="200"/>
      <c r="L825" s="205"/>
      <c r="M825" s="206"/>
      <c r="N825" s="207"/>
      <c r="O825" s="207"/>
      <c r="P825" s="208">
        <f>SUM(P826:P880)</f>
        <v>0</v>
      </c>
      <c r="Q825" s="207"/>
      <c r="R825" s="208">
        <f>SUM(R826:R880)</f>
        <v>0.090430999999999998</v>
      </c>
      <c r="S825" s="207"/>
      <c r="T825" s="209">
        <f>SUM(T826:T880)</f>
        <v>0</v>
      </c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R825" s="210" t="s">
        <v>80</v>
      </c>
      <c r="AT825" s="211" t="s">
        <v>72</v>
      </c>
      <c r="AU825" s="211" t="s">
        <v>80</v>
      </c>
      <c r="AY825" s="210" t="s">
        <v>188</v>
      </c>
      <c r="BK825" s="212">
        <f>SUM(BK826:BK880)</f>
        <v>0</v>
      </c>
    </row>
    <row r="826" s="2" customFormat="1" ht="24.15" customHeight="1">
      <c r="A826" s="40"/>
      <c r="B826" s="41"/>
      <c r="C826" s="215" t="s">
        <v>1034</v>
      </c>
      <c r="D826" s="215" t="s">
        <v>190</v>
      </c>
      <c r="E826" s="216" t="s">
        <v>241</v>
      </c>
      <c r="F826" s="217" t="s">
        <v>242</v>
      </c>
      <c r="G826" s="218" t="s">
        <v>243</v>
      </c>
      <c r="H826" s="219">
        <v>425.80000000000001</v>
      </c>
      <c r="I826" s="220"/>
      <c r="J826" s="221">
        <f>ROUND(I826*H826,2)</f>
        <v>0</v>
      </c>
      <c r="K826" s="217" t="s">
        <v>194</v>
      </c>
      <c r="L826" s="46"/>
      <c r="M826" s="222" t="s">
        <v>19</v>
      </c>
      <c r="N826" s="223" t="s">
        <v>44</v>
      </c>
      <c r="O826" s="86"/>
      <c r="P826" s="224">
        <f>O826*H826</f>
        <v>0</v>
      </c>
      <c r="Q826" s="224">
        <v>0</v>
      </c>
      <c r="R826" s="224">
        <f>Q826*H826</f>
        <v>0</v>
      </c>
      <c r="S826" s="224">
        <v>0</v>
      </c>
      <c r="T826" s="225">
        <f>S826*H826</f>
        <v>0</v>
      </c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R826" s="226" t="s">
        <v>135</v>
      </c>
      <c r="AT826" s="226" t="s">
        <v>190</v>
      </c>
      <c r="AU826" s="226" t="s">
        <v>82</v>
      </c>
      <c r="AY826" s="19" t="s">
        <v>188</v>
      </c>
      <c r="BE826" s="227">
        <f>IF(N826="základní",J826,0)</f>
        <v>0</v>
      </c>
      <c r="BF826" s="227">
        <f>IF(N826="snížená",J826,0)</f>
        <v>0</v>
      </c>
      <c r="BG826" s="227">
        <f>IF(N826="zákl. přenesená",J826,0)</f>
        <v>0</v>
      </c>
      <c r="BH826" s="227">
        <f>IF(N826="sníž. přenesená",J826,0)</f>
        <v>0</v>
      </c>
      <c r="BI826" s="227">
        <f>IF(N826="nulová",J826,0)</f>
        <v>0</v>
      </c>
      <c r="BJ826" s="19" t="s">
        <v>80</v>
      </c>
      <c r="BK826" s="227">
        <f>ROUND(I826*H826,2)</f>
        <v>0</v>
      </c>
      <c r="BL826" s="19" t="s">
        <v>135</v>
      </c>
      <c r="BM826" s="226" t="s">
        <v>2556</v>
      </c>
    </row>
    <row r="827" s="2" customFormat="1">
      <c r="A827" s="40"/>
      <c r="B827" s="41"/>
      <c r="C827" s="42"/>
      <c r="D827" s="228" t="s">
        <v>196</v>
      </c>
      <c r="E827" s="42"/>
      <c r="F827" s="229" t="s">
        <v>245</v>
      </c>
      <c r="G827" s="42"/>
      <c r="H827" s="42"/>
      <c r="I827" s="230"/>
      <c r="J827" s="42"/>
      <c r="K827" s="42"/>
      <c r="L827" s="46"/>
      <c r="M827" s="231"/>
      <c r="N827" s="232"/>
      <c r="O827" s="86"/>
      <c r="P827" s="86"/>
      <c r="Q827" s="86"/>
      <c r="R827" s="86"/>
      <c r="S827" s="86"/>
      <c r="T827" s="87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T827" s="19" t="s">
        <v>196</v>
      </c>
      <c r="AU827" s="19" t="s">
        <v>82</v>
      </c>
    </row>
    <row r="828" s="14" customFormat="1">
      <c r="A828" s="14"/>
      <c r="B828" s="244"/>
      <c r="C828" s="245"/>
      <c r="D828" s="235" t="s">
        <v>198</v>
      </c>
      <c r="E828" s="246" t="s">
        <v>19</v>
      </c>
      <c r="F828" s="247" t="s">
        <v>1783</v>
      </c>
      <c r="G828" s="245"/>
      <c r="H828" s="248">
        <v>425.80000000000001</v>
      </c>
      <c r="I828" s="249"/>
      <c r="J828" s="245"/>
      <c r="K828" s="245"/>
      <c r="L828" s="250"/>
      <c r="M828" s="251"/>
      <c r="N828" s="252"/>
      <c r="O828" s="252"/>
      <c r="P828" s="252"/>
      <c r="Q828" s="252"/>
      <c r="R828" s="252"/>
      <c r="S828" s="252"/>
      <c r="T828" s="253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4" t="s">
        <v>198</v>
      </c>
      <c r="AU828" s="254" t="s">
        <v>82</v>
      </c>
      <c r="AV828" s="14" t="s">
        <v>82</v>
      </c>
      <c r="AW828" s="14" t="s">
        <v>35</v>
      </c>
      <c r="AX828" s="14" t="s">
        <v>73</v>
      </c>
      <c r="AY828" s="254" t="s">
        <v>188</v>
      </c>
    </row>
    <row r="829" s="15" customFormat="1">
      <c r="A829" s="15"/>
      <c r="B829" s="255"/>
      <c r="C829" s="256"/>
      <c r="D829" s="235" t="s">
        <v>198</v>
      </c>
      <c r="E829" s="257" t="s">
        <v>19</v>
      </c>
      <c r="F829" s="258" t="s">
        <v>229</v>
      </c>
      <c r="G829" s="256"/>
      <c r="H829" s="259">
        <v>425.80000000000001</v>
      </c>
      <c r="I829" s="260"/>
      <c r="J829" s="256"/>
      <c r="K829" s="256"/>
      <c r="L829" s="261"/>
      <c r="M829" s="262"/>
      <c r="N829" s="263"/>
      <c r="O829" s="263"/>
      <c r="P829" s="263"/>
      <c r="Q829" s="263"/>
      <c r="R829" s="263"/>
      <c r="S829" s="263"/>
      <c r="T829" s="264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T829" s="265" t="s">
        <v>198</v>
      </c>
      <c r="AU829" s="265" t="s">
        <v>82</v>
      </c>
      <c r="AV829" s="15" t="s">
        <v>135</v>
      </c>
      <c r="AW829" s="15" t="s">
        <v>35</v>
      </c>
      <c r="AX829" s="15" t="s">
        <v>80</v>
      </c>
      <c r="AY829" s="265" t="s">
        <v>188</v>
      </c>
    </row>
    <row r="830" s="2" customFormat="1" ht="24.15" customHeight="1">
      <c r="A830" s="40"/>
      <c r="B830" s="41"/>
      <c r="C830" s="215" t="s">
        <v>1036</v>
      </c>
      <c r="D830" s="215" t="s">
        <v>190</v>
      </c>
      <c r="E830" s="216" t="s">
        <v>248</v>
      </c>
      <c r="F830" s="217" t="s">
        <v>249</v>
      </c>
      <c r="G830" s="218" t="s">
        <v>243</v>
      </c>
      <c r="H830" s="219">
        <v>38322</v>
      </c>
      <c r="I830" s="220"/>
      <c r="J830" s="221">
        <f>ROUND(I830*H830,2)</f>
        <v>0</v>
      </c>
      <c r="K830" s="217" t="s">
        <v>194</v>
      </c>
      <c r="L830" s="46"/>
      <c r="M830" s="222" t="s">
        <v>19</v>
      </c>
      <c r="N830" s="223" t="s">
        <v>44</v>
      </c>
      <c r="O830" s="86"/>
      <c r="P830" s="224">
        <f>O830*H830</f>
        <v>0</v>
      </c>
      <c r="Q830" s="224">
        <v>0</v>
      </c>
      <c r="R830" s="224">
        <f>Q830*H830</f>
        <v>0</v>
      </c>
      <c r="S830" s="224">
        <v>0</v>
      </c>
      <c r="T830" s="225">
        <f>S830*H830</f>
        <v>0</v>
      </c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R830" s="226" t="s">
        <v>135</v>
      </c>
      <c r="AT830" s="226" t="s">
        <v>190</v>
      </c>
      <c r="AU830" s="226" t="s">
        <v>82</v>
      </c>
      <c r="AY830" s="19" t="s">
        <v>188</v>
      </c>
      <c r="BE830" s="227">
        <f>IF(N830="základní",J830,0)</f>
        <v>0</v>
      </c>
      <c r="BF830" s="227">
        <f>IF(N830="snížená",J830,0)</f>
        <v>0</v>
      </c>
      <c r="BG830" s="227">
        <f>IF(N830="zákl. přenesená",J830,0)</f>
        <v>0</v>
      </c>
      <c r="BH830" s="227">
        <f>IF(N830="sníž. přenesená",J830,0)</f>
        <v>0</v>
      </c>
      <c r="BI830" s="227">
        <f>IF(N830="nulová",J830,0)</f>
        <v>0</v>
      </c>
      <c r="BJ830" s="19" t="s">
        <v>80</v>
      </c>
      <c r="BK830" s="227">
        <f>ROUND(I830*H830,2)</f>
        <v>0</v>
      </c>
      <c r="BL830" s="19" t="s">
        <v>135</v>
      </c>
      <c r="BM830" s="226" t="s">
        <v>2557</v>
      </c>
    </row>
    <row r="831" s="2" customFormat="1">
      <c r="A831" s="40"/>
      <c r="B831" s="41"/>
      <c r="C831" s="42"/>
      <c r="D831" s="228" t="s">
        <v>196</v>
      </c>
      <c r="E831" s="42"/>
      <c r="F831" s="229" t="s">
        <v>251</v>
      </c>
      <c r="G831" s="42"/>
      <c r="H831" s="42"/>
      <c r="I831" s="230"/>
      <c r="J831" s="42"/>
      <c r="K831" s="42"/>
      <c r="L831" s="46"/>
      <c r="M831" s="231"/>
      <c r="N831" s="232"/>
      <c r="O831" s="86"/>
      <c r="P831" s="86"/>
      <c r="Q831" s="86"/>
      <c r="R831" s="86"/>
      <c r="S831" s="86"/>
      <c r="T831" s="87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T831" s="19" t="s">
        <v>196</v>
      </c>
      <c r="AU831" s="19" t="s">
        <v>82</v>
      </c>
    </row>
    <row r="832" s="14" customFormat="1">
      <c r="A832" s="14"/>
      <c r="B832" s="244"/>
      <c r="C832" s="245"/>
      <c r="D832" s="235" t="s">
        <v>198</v>
      </c>
      <c r="E832" s="246" t="s">
        <v>19</v>
      </c>
      <c r="F832" s="247" t="s">
        <v>1785</v>
      </c>
      <c r="G832" s="245"/>
      <c r="H832" s="248">
        <v>38322</v>
      </c>
      <c r="I832" s="249"/>
      <c r="J832" s="245"/>
      <c r="K832" s="245"/>
      <c r="L832" s="250"/>
      <c r="M832" s="251"/>
      <c r="N832" s="252"/>
      <c r="O832" s="252"/>
      <c r="P832" s="252"/>
      <c r="Q832" s="252"/>
      <c r="R832" s="252"/>
      <c r="S832" s="252"/>
      <c r="T832" s="253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54" t="s">
        <v>198</v>
      </c>
      <c r="AU832" s="254" t="s">
        <v>82</v>
      </c>
      <c r="AV832" s="14" t="s">
        <v>82</v>
      </c>
      <c r="AW832" s="14" t="s">
        <v>35</v>
      </c>
      <c r="AX832" s="14" t="s">
        <v>73</v>
      </c>
      <c r="AY832" s="254" t="s">
        <v>188</v>
      </c>
    </row>
    <row r="833" s="15" customFormat="1">
      <c r="A833" s="15"/>
      <c r="B833" s="255"/>
      <c r="C833" s="256"/>
      <c r="D833" s="235" t="s">
        <v>198</v>
      </c>
      <c r="E833" s="257" t="s">
        <v>19</v>
      </c>
      <c r="F833" s="258" t="s">
        <v>229</v>
      </c>
      <c r="G833" s="256"/>
      <c r="H833" s="259">
        <v>38322</v>
      </c>
      <c r="I833" s="260"/>
      <c r="J833" s="256"/>
      <c r="K833" s="256"/>
      <c r="L833" s="261"/>
      <c r="M833" s="262"/>
      <c r="N833" s="263"/>
      <c r="O833" s="263"/>
      <c r="P833" s="263"/>
      <c r="Q833" s="263"/>
      <c r="R833" s="263"/>
      <c r="S833" s="263"/>
      <c r="T833" s="264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T833" s="265" t="s">
        <v>198</v>
      </c>
      <c r="AU833" s="265" t="s">
        <v>82</v>
      </c>
      <c r="AV833" s="15" t="s">
        <v>135</v>
      </c>
      <c r="AW833" s="15" t="s">
        <v>35</v>
      </c>
      <c r="AX833" s="15" t="s">
        <v>80</v>
      </c>
      <c r="AY833" s="265" t="s">
        <v>188</v>
      </c>
    </row>
    <row r="834" s="2" customFormat="1" ht="24.15" customHeight="1">
      <c r="A834" s="40"/>
      <c r="B834" s="41"/>
      <c r="C834" s="215" t="s">
        <v>1280</v>
      </c>
      <c r="D834" s="215" t="s">
        <v>190</v>
      </c>
      <c r="E834" s="216" t="s">
        <v>254</v>
      </c>
      <c r="F834" s="217" t="s">
        <v>255</v>
      </c>
      <c r="G834" s="218" t="s">
        <v>243</v>
      </c>
      <c r="H834" s="219">
        <v>425.80000000000001</v>
      </c>
      <c r="I834" s="220"/>
      <c r="J834" s="221">
        <f>ROUND(I834*H834,2)</f>
        <v>0</v>
      </c>
      <c r="K834" s="217" t="s">
        <v>194</v>
      </c>
      <c r="L834" s="46"/>
      <c r="M834" s="222" t="s">
        <v>19</v>
      </c>
      <c r="N834" s="223" t="s">
        <v>44</v>
      </c>
      <c r="O834" s="86"/>
      <c r="P834" s="224">
        <f>O834*H834</f>
        <v>0</v>
      </c>
      <c r="Q834" s="224">
        <v>0</v>
      </c>
      <c r="R834" s="224">
        <f>Q834*H834</f>
        <v>0</v>
      </c>
      <c r="S834" s="224">
        <v>0</v>
      </c>
      <c r="T834" s="225">
        <f>S834*H834</f>
        <v>0</v>
      </c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R834" s="226" t="s">
        <v>135</v>
      </c>
      <c r="AT834" s="226" t="s">
        <v>190</v>
      </c>
      <c r="AU834" s="226" t="s">
        <v>82</v>
      </c>
      <c r="AY834" s="19" t="s">
        <v>188</v>
      </c>
      <c r="BE834" s="227">
        <f>IF(N834="základní",J834,0)</f>
        <v>0</v>
      </c>
      <c r="BF834" s="227">
        <f>IF(N834="snížená",J834,0)</f>
        <v>0</v>
      </c>
      <c r="BG834" s="227">
        <f>IF(N834="zákl. přenesená",J834,0)</f>
        <v>0</v>
      </c>
      <c r="BH834" s="227">
        <f>IF(N834="sníž. přenesená",J834,0)</f>
        <v>0</v>
      </c>
      <c r="BI834" s="227">
        <f>IF(N834="nulová",J834,0)</f>
        <v>0</v>
      </c>
      <c r="BJ834" s="19" t="s">
        <v>80</v>
      </c>
      <c r="BK834" s="227">
        <f>ROUND(I834*H834,2)</f>
        <v>0</v>
      </c>
      <c r="BL834" s="19" t="s">
        <v>135</v>
      </c>
      <c r="BM834" s="226" t="s">
        <v>2558</v>
      </c>
    </row>
    <row r="835" s="2" customFormat="1">
      <c r="A835" s="40"/>
      <c r="B835" s="41"/>
      <c r="C835" s="42"/>
      <c r="D835" s="228" t="s">
        <v>196</v>
      </c>
      <c r="E835" s="42"/>
      <c r="F835" s="229" t="s">
        <v>257</v>
      </c>
      <c r="G835" s="42"/>
      <c r="H835" s="42"/>
      <c r="I835" s="230"/>
      <c r="J835" s="42"/>
      <c r="K835" s="42"/>
      <c r="L835" s="46"/>
      <c r="M835" s="231"/>
      <c r="N835" s="232"/>
      <c r="O835" s="86"/>
      <c r="P835" s="86"/>
      <c r="Q835" s="86"/>
      <c r="R835" s="86"/>
      <c r="S835" s="86"/>
      <c r="T835" s="87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T835" s="19" t="s">
        <v>196</v>
      </c>
      <c r="AU835" s="19" t="s">
        <v>82</v>
      </c>
    </row>
    <row r="836" s="14" customFormat="1">
      <c r="A836" s="14"/>
      <c r="B836" s="244"/>
      <c r="C836" s="245"/>
      <c r="D836" s="235" t="s">
        <v>198</v>
      </c>
      <c r="E836" s="246" t="s">
        <v>19</v>
      </c>
      <c r="F836" s="247" t="s">
        <v>1783</v>
      </c>
      <c r="G836" s="245"/>
      <c r="H836" s="248">
        <v>425.80000000000001</v>
      </c>
      <c r="I836" s="249"/>
      <c r="J836" s="245"/>
      <c r="K836" s="245"/>
      <c r="L836" s="250"/>
      <c r="M836" s="251"/>
      <c r="N836" s="252"/>
      <c r="O836" s="252"/>
      <c r="P836" s="252"/>
      <c r="Q836" s="252"/>
      <c r="R836" s="252"/>
      <c r="S836" s="252"/>
      <c r="T836" s="253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4" t="s">
        <v>198</v>
      </c>
      <c r="AU836" s="254" t="s">
        <v>82</v>
      </c>
      <c r="AV836" s="14" t="s">
        <v>82</v>
      </c>
      <c r="AW836" s="14" t="s">
        <v>35</v>
      </c>
      <c r="AX836" s="14" t="s">
        <v>73</v>
      </c>
      <c r="AY836" s="254" t="s">
        <v>188</v>
      </c>
    </row>
    <row r="837" s="15" customFormat="1">
      <c r="A837" s="15"/>
      <c r="B837" s="255"/>
      <c r="C837" s="256"/>
      <c r="D837" s="235" t="s">
        <v>198</v>
      </c>
      <c r="E837" s="257" t="s">
        <v>19</v>
      </c>
      <c r="F837" s="258" t="s">
        <v>229</v>
      </c>
      <c r="G837" s="256"/>
      <c r="H837" s="259">
        <v>425.80000000000001</v>
      </c>
      <c r="I837" s="260"/>
      <c r="J837" s="256"/>
      <c r="K837" s="256"/>
      <c r="L837" s="261"/>
      <c r="M837" s="262"/>
      <c r="N837" s="263"/>
      <c r="O837" s="263"/>
      <c r="P837" s="263"/>
      <c r="Q837" s="263"/>
      <c r="R837" s="263"/>
      <c r="S837" s="263"/>
      <c r="T837" s="264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T837" s="265" t="s">
        <v>198</v>
      </c>
      <c r="AU837" s="265" t="s">
        <v>82</v>
      </c>
      <c r="AV837" s="15" t="s">
        <v>135</v>
      </c>
      <c r="AW837" s="15" t="s">
        <v>35</v>
      </c>
      <c r="AX837" s="15" t="s">
        <v>80</v>
      </c>
      <c r="AY837" s="265" t="s">
        <v>188</v>
      </c>
    </row>
    <row r="838" s="2" customFormat="1" ht="24.15" customHeight="1">
      <c r="A838" s="40"/>
      <c r="B838" s="41"/>
      <c r="C838" s="215" t="s">
        <v>1286</v>
      </c>
      <c r="D838" s="215" t="s">
        <v>190</v>
      </c>
      <c r="E838" s="216" t="s">
        <v>994</v>
      </c>
      <c r="F838" s="217" t="s">
        <v>995</v>
      </c>
      <c r="G838" s="218" t="s">
        <v>193</v>
      </c>
      <c r="H838" s="219">
        <v>18.285</v>
      </c>
      <c r="I838" s="220"/>
      <c r="J838" s="221">
        <f>ROUND(I838*H838,2)</f>
        <v>0</v>
      </c>
      <c r="K838" s="217" t="s">
        <v>194</v>
      </c>
      <c r="L838" s="46"/>
      <c r="M838" s="222" t="s">
        <v>19</v>
      </c>
      <c r="N838" s="223" t="s">
        <v>44</v>
      </c>
      <c r="O838" s="86"/>
      <c r="P838" s="224">
        <f>O838*H838</f>
        <v>0</v>
      </c>
      <c r="Q838" s="224">
        <v>0</v>
      </c>
      <c r="R838" s="224">
        <f>Q838*H838</f>
        <v>0</v>
      </c>
      <c r="S838" s="224">
        <v>0</v>
      </c>
      <c r="T838" s="225">
        <f>S838*H838</f>
        <v>0</v>
      </c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R838" s="226" t="s">
        <v>135</v>
      </c>
      <c r="AT838" s="226" t="s">
        <v>190</v>
      </c>
      <c r="AU838" s="226" t="s">
        <v>82</v>
      </c>
      <c r="AY838" s="19" t="s">
        <v>188</v>
      </c>
      <c r="BE838" s="227">
        <f>IF(N838="základní",J838,0)</f>
        <v>0</v>
      </c>
      <c r="BF838" s="227">
        <f>IF(N838="snížená",J838,0)</f>
        <v>0</v>
      </c>
      <c r="BG838" s="227">
        <f>IF(N838="zákl. přenesená",J838,0)</f>
        <v>0</v>
      </c>
      <c r="BH838" s="227">
        <f>IF(N838="sníž. přenesená",J838,0)</f>
        <v>0</v>
      </c>
      <c r="BI838" s="227">
        <f>IF(N838="nulová",J838,0)</f>
        <v>0</v>
      </c>
      <c r="BJ838" s="19" t="s">
        <v>80</v>
      </c>
      <c r="BK838" s="227">
        <f>ROUND(I838*H838,2)</f>
        <v>0</v>
      </c>
      <c r="BL838" s="19" t="s">
        <v>135</v>
      </c>
      <c r="BM838" s="226" t="s">
        <v>2559</v>
      </c>
    </row>
    <row r="839" s="2" customFormat="1">
      <c r="A839" s="40"/>
      <c r="B839" s="41"/>
      <c r="C839" s="42"/>
      <c r="D839" s="228" t="s">
        <v>196</v>
      </c>
      <c r="E839" s="42"/>
      <c r="F839" s="229" t="s">
        <v>997</v>
      </c>
      <c r="G839" s="42"/>
      <c r="H839" s="42"/>
      <c r="I839" s="230"/>
      <c r="J839" s="42"/>
      <c r="K839" s="42"/>
      <c r="L839" s="46"/>
      <c r="M839" s="231"/>
      <c r="N839" s="232"/>
      <c r="O839" s="86"/>
      <c r="P839" s="86"/>
      <c r="Q839" s="86"/>
      <c r="R839" s="86"/>
      <c r="S839" s="86"/>
      <c r="T839" s="87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T839" s="19" t="s">
        <v>196</v>
      </c>
      <c r="AU839" s="19" t="s">
        <v>82</v>
      </c>
    </row>
    <row r="840" s="13" customFormat="1">
      <c r="A840" s="13"/>
      <c r="B840" s="233"/>
      <c r="C840" s="234"/>
      <c r="D840" s="235" t="s">
        <v>198</v>
      </c>
      <c r="E840" s="236" t="s">
        <v>19</v>
      </c>
      <c r="F840" s="237" t="s">
        <v>2510</v>
      </c>
      <c r="G840" s="234"/>
      <c r="H840" s="236" t="s">
        <v>19</v>
      </c>
      <c r="I840" s="238"/>
      <c r="J840" s="234"/>
      <c r="K840" s="234"/>
      <c r="L840" s="239"/>
      <c r="M840" s="240"/>
      <c r="N840" s="241"/>
      <c r="O840" s="241"/>
      <c r="P840" s="241"/>
      <c r="Q840" s="241"/>
      <c r="R840" s="241"/>
      <c r="S840" s="241"/>
      <c r="T840" s="242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43" t="s">
        <v>198</v>
      </c>
      <c r="AU840" s="243" t="s">
        <v>82</v>
      </c>
      <c r="AV840" s="13" t="s">
        <v>80</v>
      </c>
      <c r="AW840" s="13" t="s">
        <v>35</v>
      </c>
      <c r="AX840" s="13" t="s">
        <v>73</v>
      </c>
      <c r="AY840" s="243" t="s">
        <v>188</v>
      </c>
    </row>
    <row r="841" s="13" customFormat="1">
      <c r="A841" s="13"/>
      <c r="B841" s="233"/>
      <c r="C841" s="234"/>
      <c r="D841" s="235" t="s">
        <v>198</v>
      </c>
      <c r="E841" s="236" t="s">
        <v>19</v>
      </c>
      <c r="F841" s="237" t="s">
        <v>998</v>
      </c>
      <c r="G841" s="234"/>
      <c r="H841" s="236" t="s">
        <v>19</v>
      </c>
      <c r="I841" s="238"/>
      <c r="J841" s="234"/>
      <c r="K841" s="234"/>
      <c r="L841" s="239"/>
      <c r="M841" s="240"/>
      <c r="N841" s="241"/>
      <c r="O841" s="241"/>
      <c r="P841" s="241"/>
      <c r="Q841" s="241"/>
      <c r="R841" s="241"/>
      <c r="S841" s="241"/>
      <c r="T841" s="242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43" t="s">
        <v>198</v>
      </c>
      <c r="AU841" s="243" t="s">
        <v>82</v>
      </c>
      <c r="AV841" s="13" t="s">
        <v>80</v>
      </c>
      <c r="AW841" s="13" t="s">
        <v>35</v>
      </c>
      <c r="AX841" s="13" t="s">
        <v>73</v>
      </c>
      <c r="AY841" s="243" t="s">
        <v>188</v>
      </c>
    </row>
    <row r="842" s="14" customFormat="1">
      <c r="A842" s="14"/>
      <c r="B842" s="244"/>
      <c r="C842" s="245"/>
      <c r="D842" s="235" t="s">
        <v>198</v>
      </c>
      <c r="E842" s="246" t="s">
        <v>19</v>
      </c>
      <c r="F842" s="247" t="s">
        <v>999</v>
      </c>
      <c r="G842" s="245"/>
      <c r="H842" s="248">
        <v>18.285</v>
      </c>
      <c r="I842" s="249"/>
      <c r="J842" s="245"/>
      <c r="K842" s="245"/>
      <c r="L842" s="250"/>
      <c r="M842" s="251"/>
      <c r="N842" s="252"/>
      <c r="O842" s="252"/>
      <c r="P842" s="252"/>
      <c r="Q842" s="252"/>
      <c r="R842" s="252"/>
      <c r="S842" s="252"/>
      <c r="T842" s="253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4" t="s">
        <v>198</v>
      </c>
      <c r="AU842" s="254" t="s">
        <v>82</v>
      </c>
      <c r="AV842" s="14" t="s">
        <v>82</v>
      </c>
      <c r="AW842" s="14" t="s">
        <v>35</v>
      </c>
      <c r="AX842" s="14" t="s">
        <v>73</v>
      </c>
      <c r="AY842" s="254" t="s">
        <v>188</v>
      </c>
    </row>
    <row r="843" s="15" customFormat="1">
      <c r="A843" s="15"/>
      <c r="B843" s="255"/>
      <c r="C843" s="256"/>
      <c r="D843" s="235" t="s">
        <v>198</v>
      </c>
      <c r="E843" s="257" t="s">
        <v>19</v>
      </c>
      <c r="F843" s="258" t="s">
        <v>229</v>
      </c>
      <c r="G843" s="256"/>
      <c r="H843" s="259">
        <v>18.285</v>
      </c>
      <c r="I843" s="260"/>
      <c r="J843" s="256"/>
      <c r="K843" s="256"/>
      <c r="L843" s="261"/>
      <c r="M843" s="262"/>
      <c r="N843" s="263"/>
      <c r="O843" s="263"/>
      <c r="P843" s="263"/>
      <c r="Q843" s="263"/>
      <c r="R843" s="263"/>
      <c r="S843" s="263"/>
      <c r="T843" s="264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T843" s="265" t="s">
        <v>198</v>
      </c>
      <c r="AU843" s="265" t="s">
        <v>82</v>
      </c>
      <c r="AV843" s="15" t="s">
        <v>135</v>
      </c>
      <c r="AW843" s="15" t="s">
        <v>35</v>
      </c>
      <c r="AX843" s="15" t="s">
        <v>80</v>
      </c>
      <c r="AY843" s="265" t="s">
        <v>188</v>
      </c>
    </row>
    <row r="844" s="2" customFormat="1" ht="24.15" customHeight="1">
      <c r="A844" s="40"/>
      <c r="B844" s="41"/>
      <c r="C844" s="215" t="s">
        <v>1291</v>
      </c>
      <c r="D844" s="215" t="s">
        <v>190</v>
      </c>
      <c r="E844" s="216" t="s">
        <v>1001</v>
      </c>
      <c r="F844" s="217" t="s">
        <v>1002</v>
      </c>
      <c r="G844" s="218" t="s">
        <v>193</v>
      </c>
      <c r="H844" s="219">
        <v>822.82500000000005</v>
      </c>
      <c r="I844" s="220"/>
      <c r="J844" s="221">
        <f>ROUND(I844*H844,2)</f>
        <v>0</v>
      </c>
      <c r="K844" s="217" t="s">
        <v>194</v>
      </c>
      <c r="L844" s="46"/>
      <c r="M844" s="222" t="s">
        <v>19</v>
      </c>
      <c r="N844" s="223" t="s">
        <v>44</v>
      </c>
      <c r="O844" s="86"/>
      <c r="P844" s="224">
        <f>O844*H844</f>
        <v>0</v>
      </c>
      <c r="Q844" s="224">
        <v>0</v>
      </c>
      <c r="R844" s="224">
        <f>Q844*H844</f>
        <v>0</v>
      </c>
      <c r="S844" s="224">
        <v>0</v>
      </c>
      <c r="T844" s="225">
        <f>S844*H844</f>
        <v>0</v>
      </c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R844" s="226" t="s">
        <v>135</v>
      </c>
      <c r="AT844" s="226" t="s">
        <v>190</v>
      </c>
      <c r="AU844" s="226" t="s">
        <v>82</v>
      </c>
      <c r="AY844" s="19" t="s">
        <v>188</v>
      </c>
      <c r="BE844" s="227">
        <f>IF(N844="základní",J844,0)</f>
        <v>0</v>
      </c>
      <c r="BF844" s="227">
        <f>IF(N844="snížená",J844,0)</f>
        <v>0</v>
      </c>
      <c r="BG844" s="227">
        <f>IF(N844="zákl. přenesená",J844,0)</f>
        <v>0</v>
      </c>
      <c r="BH844" s="227">
        <f>IF(N844="sníž. přenesená",J844,0)</f>
        <v>0</v>
      </c>
      <c r="BI844" s="227">
        <f>IF(N844="nulová",J844,0)</f>
        <v>0</v>
      </c>
      <c r="BJ844" s="19" t="s">
        <v>80</v>
      </c>
      <c r="BK844" s="227">
        <f>ROUND(I844*H844,2)</f>
        <v>0</v>
      </c>
      <c r="BL844" s="19" t="s">
        <v>135</v>
      </c>
      <c r="BM844" s="226" t="s">
        <v>2560</v>
      </c>
    </row>
    <row r="845" s="2" customFormat="1">
      <c r="A845" s="40"/>
      <c r="B845" s="41"/>
      <c r="C845" s="42"/>
      <c r="D845" s="228" t="s">
        <v>196</v>
      </c>
      <c r="E845" s="42"/>
      <c r="F845" s="229" t="s">
        <v>1004</v>
      </c>
      <c r="G845" s="42"/>
      <c r="H845" s="42"/>
      <c r="I845" s="230"/>
      <c r="J845" s="42"/>
      <c r="K845" s="42"/>
      <c r="L845" s="46"/>
      <c r="M845" s="231"/>
      <c r="N845" s="232"/>
      <c r="O845" s="86"/>
      <c r="P845" s="86"/>
      <c r="Q845" s="86"/>
      <c r="R845" s="86"/>
      <c r="S845" s="86"/>
      <c r="T845" s="87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T845" s="19" t="s">
        <v>196</v>
      </c>
      <c r="AU845" s="19" t="s">
        <v>82</v>
      </c>
    </row>
    <row r="846" s="13" customFormat="1">
      <c r="A846" s="13"/>
      <c r="B846" s="233"/>
      <c r="C846" s="234"/>
      <c r="D846" s="235" t="s">
        <v>198</v>
      </c>
      <c r="E846" s="236" t="s">
        <v>19</v>
      </c>
      <c r="F846" s="237" t="s">
        <v>2510</v>
      </c>
      <c r="G846" s="234"/>
      <c r="H846" s="236" t="s">
        <v>19</v>
      </c>
      <c r="I846" s="238"/>
      <c r="J846" s="234"/>
      <c r="K846" s="234"/>
      <c r="L846" s="239"/>
      <c r="M846" s="240"/>
      <c r="N846" s="241"/>
      <c r="O846" s="241"/>
      <c r="P846" s="241"/>
      <c r="Q846" s="241"/>
      <c r="R846" s="241"/>
      <c r="S846" s="241"/>
      <c r="T846" s="242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3" t="s">
        <v>198</v>
      </c>
      <c r="AU846" s="243" t="s">
        <v>82</v>
      </c>
      <c r="AV846" s="13" t="s">
        <v>80</v>
      </c>
      <c r="AW846" s="13" t="s">
        <v>35</v>
      </c>
      <c r="AX846" s="13" t="s">
        <v>73</v>
      </c>
      <c r="AY846" s="243" t="s">
        <v>188</v>
      </c>
    </row>
    <row r="847" s="13" customFormat="1">
      <c r="A847" s="13"/>
      <c r="B847" s="233"/>
      <c r="C847" s="234"/>
      <c r="D847" s="235" t="s">
        <v>198</v>
      </c>
      <c r="E847" s="236" t="s">
        <v>19</v>
      </c>
      <c r="F847" s="237" t="s">
        <v>998</v>
      </c>
      <c r="G847" s="234"/>
      <c r="H847" s="236" t="s">
        <v>19</v>
      </c>
      <c r="I847" s="238"/>
      <c r="J847" s="234"/>
      <c r="K847" s="234"/>
      <c r="L847" s="239"/>
      <c r="M847" s="240"/>
      <c r="N847" s="241"/>
      <c r="O847" s="241"/>
      <c r="P847" s="241"/>
      <c r="Q847" s="241"/>
      <c r="R847" s="241"/>
      <c r="S847" s="241"/>
      <c r="T847" s="24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43" t="s">
        <v>198</v>
      </c>
      <c r="AU847" s="243" t="s">
        <v>82</v>
      </c>
      <c r="AV847" s="13" t="s">
        <v>80</v>
      </c>
      <c r="AW847" s="13" t="s">
        <v>35</v>
      </c>
      <c r="AX847" s="13" t="s">
        <v>73</v>
      </c>
      <c r="AY847" s="243" t="s">
        <v>188</v>
      </c>
    </row>
    <row r="848" s="14" customFormat="1">
      <c r="A848" s="14"/>
      <c r="B848" s="244"/>
      <c r="C848" s="245"/>
      <c r="D848" s="235" t="s">
        <v>198</v>
      </c>
      <c r="E848" s="246" t="s">
        <v>19</v>
      </c>
      <c r="F848" s="247" t="s">
        <v>1005</v>
      </c>
      <c r="G848" s="245"/>
      <c r="H848" s="248">
        <v>822.82500000000005</v>
      </c>
      <c r="I848" s="249"/>
      <c r="J848" s="245"/>
      <c r="K848" s="245"/>
      <c r="L848" s="250"/>
      <c r="M848" s="251"/>
      <c r="N848" s="252"/>
      <c r="O848" s="252"/>
      <c r="P848" s="252"/>
      <c r="Q848" s="252"/>
      <c r="R848" s="252"/>
      <c r="S848" s="252"/>
      <c r="T848" s="253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54" t="s">
        <v>198</v>
      </c>
      <c r="AU848" s="254" t="s">
        <v>82</v>
      </c>
      <c r="AV848" s="14" t="s">
        <v>82</v>
      </c>
      <c r="AW848" s="14" t="s">
        <v>35</v>
      </c>
      <c r="AX848" s="14" t="s">
        <v>73</v>
      </c>
      <c r="AY848" s="254" t="s">
        <v>188</v>
      </c>
    </row>
    <row r="849" s="15" customFormat="1">
      <c r="A849" s="15"/>
      <c r="B849" s="255"/>
      <c r="C849" s="256"/>
      <c r="D849" s="235" t="s">
        <v>198</v>
      </c>
      <c r="E849" s="257" t="s">
        <v>19</v>
      </c>
      <c r="F849" s="258" t="s">
        <v>229</v>
      </c>
      <c r="G849" s="256"/>
      <c r="H849" s="259">
        <v>822.82500000000005</v>
      </c>
      <c r="I849" s="260"/>
      <c r="J849" s="256"/>
      <c r="K849" s="256"/>
      <c r="L849" s="261"/>
      <c r="M849" s="262"/>
      <c r="N849" s="263"/>
      <c r="O849" s="263"/>
      <c r="P849" s="263"/>
      <c r="Q849" s="263"/>
      <c r="R849" s="263"/>
      <c r="S849" s="263"/>
      <c r="T849" s="264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T849" s="265" t="s">
        <v>198</v>
      </c>
      <c r="AU849" s="265" t="s">
        <v>82</v>
      </c>
      <c r="AV849" s="15" t="s">
        <v>135</v>
      </c>
      <c r="AW849" s="15" t="s">
        <v>35</v>
      </c>
      <c r="AX849" s="15" t="s">
        <v>80</v>
      </c>
      <c r="AY849" s="265" t="s">
        <v>188</v>
      </c>
    </row>
    <row r="850" s="2" customFormat="1" ht="24.15" customHeight="1">
      <c r="A850" s="40"/>
      <c r="B850" s="41"/>
      <c r="C850" s="215" t="s">
        <v>1298</v>
      </c>
      <c r="D850" s="215" t="s">
        <v>190</v>
      </c>
      <c r="E850" s="216" t="s">
        <v>1007</v>
      </c>
      <c r="F850" s="217" t="s">
        <v>1008</v>
      </c>
      <c r="G850" s="218" t="s">
        <v>193</v>
      </c>
      <c r="H850" s="219">
        <v>18.285</v>
      </c>
      <c r="I850" s="220"/>
      <c r="J850" s="221">
        <f>ROUND(I850*H850,2)</f>
        <v>0</v>
      </c>
      <c r="K850" s="217" t="s">
        <v>194</v>
      </c>
      <c r="L850" s="46"/>
      <c r="M850" s="222" t="s">
        <v>19</v>
      </c>
      <c r="N850" s="223" t="s">
        <v>44</v>
      </c>
      <c r="O850" s="86"/>
      <c r="P850" s="224">
        <f>O850*H850</f>
        <v>0</v>
      </c>
      <c r="Q850" s="224">
        <v>0</v>
      </c>
      <c r="R850" s="224">
        <f>Q850*H850</f>
        <v>0</v>
      </c>
      <c r="S850" s="224">
        <v>0</v>
      </c>
      <c r="T850" s="225">
        <f>S850*H850</f>
        <v>0</v>
      </c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R850" s="226" t="s">
        <v>135</v>
      </c>
      <c r="AT850" s="226" t="s">
        <v>190</v>
      </c>
      <c r="AU850" s="226" t="s">
        <v>82</v>
      </c>
      <c r="AY850" s="19" t="s">
        <v>188</v>
      </c>
      <c r="BE850" s="227">
        <f>IF(N850="základní",J850,0)</f>
        <v>0</v>
      </c>
      <c r="BF850" s="227">
        <f>IF(N850="snížená",J850,0)</f>
        <v>0</v>
      </c>
      <c r="BG850" s="227">
        <f>IF(N850="zákl. přenesená",J850,0)</f>
        <v>0</v>
      </c>
      <c r="BH850" s="227">
        <f>IF(N850="sníž. přenesená",J850,0)</f>
        <v>0</v>
      </c>
      <c r="BI850" s="227">
        <f>IF(N850="nulová",J850,0)</f>
        <v>0</v>
      </c>
      <c r="BJ850" s="19" t="s">
        <v>80</v>
      </c>
      <c r="BK850" s="227">
        <f>ROUND(I850*H850,2)</f>
        <v>0</v>
      </c>
      <c r="BL850" s="19" t="s">
        <v>135</v>
      </c>
      <c r="BM850" s="226" t="s">
        <v>2561</v>
      </c>
    </row>
    <row r="851" s="2" customFormat="1">
      <c r="A851" s="40"/>
      <c r="B851" s="41"/>
      <c r="C851" s="42"/>
      <c r="D851" s="228" t="s">
        <v>196</v>
      </c>
      <c r="E851" s="42"/>
      <c r="F851" s="229" t="s">
        <v>1010</v>
      </c>
      <c r="G851" s="42"/>
      <c r="H851" s="42"/>
      <c r="I851" s="230"/>
      <c r="J851" s="42"/>
      <c r="K851" s="42"/>
      <c r="L851" s="46"/>
      <c r="M851" s="231"/>
      <c r="N851" s="232"/>
      <c r="O851" s="86"/>
      <c r="P851" s="86"/>
      <c r="Q851" s="86"/>
      <c r="R851" s="86"/>
      <c r="S851" s="86"/>
      <c r="T851" s="87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T851" s="19" t="s">
        <v>196</v>
      </c>
      <c r="AU851" s="19" t="s">
        <v>82</v>
      </c>
    </row>
    <row r="852" s="13" customFormat="1">
      <c r="A852" s="13"/>
      <c r="B852" s="233"/>
      <c r="C852" s="234"/>
      <c r="D852" s="235" t="s">
        <v>198</v>
      </c>
      <c r="E852" s="236" t="s">
        <v>19</v>
      </c>
      <c r="F852" s="237" t="s">
        <v>2510</v>
      </c>
      <c r="G852" s="234"/>
      <c r="H852" s="236" t="s">
        <v>19</v>
      </c>
      <c r="I852" s="238"/>
      <c r="J852" s="234"/>
      <c r="K852" s="234"/>
      <c r="L852" s="239"/>
      <c r="M852" s="240"/>
      <c r="N852" s="241"/>
      <c r="O852" s="241"/>
      <c r="P852" s="241"/>
      <c r="Q852" s="241"/>
      <c r="R852" s="241"/>
      <c r="S852" s="241"/>
      <c r="T852" s="24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3" t="s">
        <v>198</v>
      </c>
      <c r="AU852" s="243" t="s">
        <v>82</v>
      </c>
      <c r="AV852" s="13" t="s">
        <v>80</v>
      </c>
      <c r="AW852" s="13" t="s">
        <v>35</v>
      </c>
      <c r="AX852" s="13" t="s">
        <v>73</v>
      </c>
      <c r="AY852" s="243" t="s">
        <v>188</v>
      </c>
    </row>
    <row r="853" s="13" customFormat="1">
      <c r="A853" s="13"/>
      <c r="B853" s="233"/>
      <c r="C853" s="234"/>
      <c r="D853" s="235" t="s">
        <v>198</v>
      </c>
      <c r="E853" s="236" t="s">
        <v>19</v>
      </c>
      <c r="F853" s="237" t="s">
        <v>998</v>
      </c>
      <c r="G853" s="234"/>
      <c r="H853" s="236" t="s">
        <v>19</v>
      </c>
      <c r="I853" s="238"/>
      <c r="J853" s="234"/>
      <c r="K853" s="234"/>
      <c r="L853" s="239"/>
      <c r="M853" s="240"/>
      <c r="N853" s="241"/>
      <c r="O853" s="241"/>
      <c r="P853" s="241"/>
      <c r="Q853" s="241"/>
      <c r="R853" s="241"/>
      <c r="S853" s="241"/>
      <c r="T853" s="242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3" t="s">
        <v>198</v>
      </c>
      <c r="AU853" s="243" t="s">
        <v>82</v>
      </c>
      <c r="AV853" s="13" t="s">
        <v>80</v>
      </c>
      <c r="AW853" s="13" t="s">
        <v>35</v>
      </c>
      <c r="AX853" s="13" t="s">
        <v>73</v>
      </c>
      <c r="AY853" s="243" t="s">
        <v>188</v>
      </c>
    </row>
    <row r="854" s="14" customFormat="1">
      <c r="A854" s="14"/>
      <c r="B854" s="244"/>
      <c r="C854" s="245"/>
      <c r="D854" s="235" t="s">
        <v>198</v>
      </c>
      <c r="E854" s="246" t="s">
        <v>19</v>
      </c>
      <c r="F854" s="247" t="s">
        <v>999</v>
      </c>
      <c r="G854" s="245"/>
      <c r="H854" s="248">
        <v>18.285</v>
      </c>
      <c r="I854" s="249"/>
      <c r="J854" s="245"/>
      <c r="K854" s="245"/>
      <c r="L854" s="250"/>
      <c r="M854" s="251"/>
      <c r="N854" s="252"/>
      <c r="O854" s="252"/>
      <c r="P854" s="252"/>
      <c r="Q854" s="252"/>
      <c r="R854" s="252"/>
      <c r="S854" s="252"/>
      <c r="T854" s="253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4" t="s">
        <v>198</v>
      </c>
      <c r="AU854" s="254" t="s">
        <v>82</v>
      </c>
      <c r="AV854" s="14" t="s">
        <v>82</v>
      </c>
      <c r="AW854" s="14" t="s">
        <v>35</v>
      </c>
      <c r="AX854" s="14" t="s">
        <v>73</v>
      </c>
      <c r="AY854" s="254" t="s">
        <v>188</v>
      </c>
    </row>
    <row r="855" s="15" customFormat="1">
      <c r="A855" s="15"/>
      <c r="B855" s="255"/>
      <c r="C855" s="256"/>
      <c r="D855" s="235" t="s">
        <v>198</v>
      </c>
      <c r="E855" s="257" t="s">
        <v>19</v>
      </c>
      <c r="F855" s="258" t="s">
        <v>229</v>
      </c>
      <c r="G855" s="256"/>
      <c r="H855" s="259">
        <v>18.285</v>
      </c>
      <c r="I855" s="260"/>
      <c r="J855" s="256"/>
      <c r="K855" s="256"/>
      <c r="L855" s="261"/>
      <c r="M855" s="262"/>
      <c r="N855" s="263"/>
      <c r="O855" s="263"/>
      <c r="P855" s="263"/>
      <c r="Q855" s="263"/>
      <c r="R855" s="263"/>
      <c r="S855" s="263"/>
      <c r="T855" s="264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65" t="s">
        <v>198</v>
      </c>
      <c r="AU855" s="265" t="s">
        <v>82</v>
      </c>
      <c r="AV855" s="15" t="s">
        <v>135</v>
      </c>
      <c r="AW855" s="15" t="s">
        <v>35</v>
      </c>
      <c r="AX855" s="15" t="s">
        <v>80</v>
      </c>
      <c r="AY855" s="265" t="s">
        <v>188</v>
      </c>
    </row>
    <row r="856" s="2" customFormat="1" ht="16.5" customHeight="1">
      <c r="A856" s="40"/>
      <c r="B856" s="41"/>
      <c r="C856" s="215" t="s">
        <v>1311</v>
      </c>
      <c r="D856" s="215" t="s">
        <v>190</v>
      </c>
      <c r="E856" s="216" t="s">
        <v>259</v>
      </c>
      <c r="F856" s="217" t="s">
        <v>260</v>
      </c>
      <c r="G856" s="218" t="s">
        <v>243</v>
      </c>
      <c r="H856" s="219">
        <v>425.80000000000001</v>
      </c>
      <c r="I856" s="220"/>
      <c r="J856" s="221">
        <f>ROUND(I856*H856,2)</f>
        <v>0</v>
      </c>
      <c r="K856" s="217" t="s">
        <v>194</v>
      </c>
      <c r="L856" s="46"/>
      <c r="M856" s="222" t="s">
        <v>19</v>
      </c>
      <c r="N856" s="223" t="s">
        <v>44</v>
      </c>
      <c r="O856" s="86"/>
      <c r="P856" s="224">
        <f>O856*H856</f>
        <v>0</v>
      </c>
      <c r="Q856" s="224">
        <v>0</v>
      </c>
      <c r="R856" s="224">
        <f>Q856*H856</f>
        <v>0</v>
      </c>
      <c r="S856" s="224">
        <v>0</v>
      </c>
      <c r="T856" s="225">
        <f>S856*H856</f>
        <v>0</v>
      </c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R856" s="226" t="s">
        <v>135</v>
      </c>
      <c r="AT856" s="226" t="s">
        <v>190</v>
      </c>
      <c r="AU856" s="226" t="s">
        <v>82</v>
      </c>
      <c r="AY856" s="19" t="s">
        <v>188</v>
      </c>
      <c r="BE856" s="227">
        <f>IF(N856="základní",J856,0)</f>
        <v>0</v>
      </c>
      <c r="BF856" s="227">
        <f>IF(N856="snížená",J856,0)</f>
        <v>0</v>
      </c>
      <c r="BG856" s="227">
        <f>IF(N856="zákl. přenesená",J856,0)</f>
        <v>0</v>
      </c>
      <c r="BH856" s="227">
        <f>IF(N856="sníž. přenesená",J856,0)</f>
        <v>0</v>
      </c>
      <c r="BI856" s="227">
        <f>IF(N856="nulová",J856,0)</f>
        <v>0</v>
      </c>
      <c r="BJ856" s="19" t="s">
        <v>80</v>
      </c>
      <c r="BK856" s="227">
        <f>ROUND(I856*H856,2)</f>
        <v>0</v>
      </c>
      <c r="BL856" s="19" t="s">
        <v>135</v>
      </c>
      <c r="BM856" s="226" t="s">
        <v>2562</v>
      </c>
    </row>
    <row r="857" s="2" customFormat="1">
      <c r="A857" s="40"/>
      <c r="B857" s="41"/>
      <c r="C857" s="42"/>
      <c r="D857" s="228" t="s">
        <v>196</v>
      </c>
      <c r="E857" s="42"/>
      <c r="F857" s="229" t="s">
        <v>262</v>
      </c>
      <c r="G857" s="42"/>
      <c r="H857" s="42"/>
      <c r="I857" s="230"/>
      <c r="J857" s="42"/>
      <c r="K857" s="42"/>
      <c r="L857" s="46"/>
      <c r="M857" s="231"/>
      <c r="N857" s="232"/>
      <c r="O857" s="86"/>
      <c r="P857" s="86"/>
      <c r="Q857" s="86"/>
      <c r="R857" s="86"/>
      <c r="S857" s="86"/>
      <c r="T857" s="87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T857" s="19" t="s">
        <v>196</v>
      </c>
      <c r="AU857" s="19" t="s">
        <v>82</v>
      </c>
    </row>
    <row r="858" s="14" customFormat="1">
      <c r="A858" s="14"/>
      <c r="B858" s="244"/>
      <c r="C858" s="245"/>
      <c r="D858" s="235" t="s">
        <v>198</v>
      </c>
      <c r="E858" s="246" t="s">
        <v>19</v>
      </c>
      <c r="F858" s="247" t="s">
        <v>1783</v>
      </c>
      <c r="G858" s="245"/>
      <c r="H858" s="248">
        <v>425.80000000000001</v>
      </c>
      <c r="I858" s="249"/>
      <c r="J858" s="245"/>
      <c r="K858" s="245"/>
      <c r="L858" s="250"/>
      <c r="M858" s="251"/>
      <c r="N858" s="252"/>
      <c r="O858" s="252"/>
      <c r="P858" s="252"/>
      <c r="Q858" s="252"/>
      <c r="R858" s="252"/>
      <c r="S858" s="252"/>
      <c r="T858" s="253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4" t="s">
        <v>198</v>
      </c>
      <c r="AU858" s="254" t="s">
        <v>82</v>
      </c>
      <c r="AV858" s="14" t="s">
        <v>82</v>
      </c>
      <c r="AW858" s="14" t="s">
        <v>35</v>
      </c>
      <c r="AX858" s="14" t="s">
        <v>73</v>
      </c>
      <c r="AY858" s="254" t="s">
        <v>188</v>
      </c>
    </row>
    <row r="859" s="15" customFormat="1">
      <c r="A859" s="15"/>
      <c r="B859" s="255"/>
      <c r="C859" s="256"/>
      <c r="D859" s="235" t="s">
        <v>198</v>
      </c>
      <c r="E859" s="257" t="s">
        <v>19</v>
      </c>
      <c r="F859" s="258" t="s">
        <v>229</v>
      </c>
      <c r="G859" s="256"/>
      <c r="H859" s="259">
        <v>425.80000000000001</v>
      </c>
      <c r="I859" s="260"/>
      <c r="J859" s="256"/>
      <c r="K859" s="256"/>
      <c r="L859" s="261"/>
      <c r="M859" s="262"/>
      <c r="N859" s="263"/>
      <c r="O859" s="263"/>
      <c r="P859" s="263"/>
      <c r="Q859" s="263"/>
      <c r="R859" s="263"/>
      <c r="S859" s="263"/>
      <c r="T859" s="264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T859" s="265" t="s">
        <v>198</v>
      </c>
      <c r="AU859" s="265" t="s">
        <v>82</v>
      </c>
      <c r="AV859" s="15" t="s">
        <v>135</v>
      </c>
      <c r="AW859" s="15" t="s">
        <v>35</v>
      </c>
      <c r="AX859" s="15" t="s">
        <v>80</v>
      </c>
      <c r="AY859" s="265" t="s">
        <v>188</v>
      </c>
    </row>
    <row r="860" s="2" customFormat="1" ht="16.5" customHeight="1">
      <c r="A860" s="40"/>
      <c r="B860" s="41"/>
      <c r="C860" s="215" t="s">
        <v>1317</v>
      </c>
      <c r="D860" s="215" t="s">
        <v>190</v>
      </c>
      <c r="E860" s="216" t="s">
        <v>264</v>
      </c>
      <c r="F860" s="217" t="s">
        <v>265</v>
      </c>
      <c r="G860" s="218" t="s">
        <v>243</v>
      </c>
      <c r="H860" s="219">
        <v>38322</v>
      </c>
      <c r="I860" s="220"/>
      <c r="J860" s="221">
        <f>ROUND(I860*H860,2)</f>
        <v>0</v>
      </c>
      <c r="K860" s="217" t="s">
        <v>194</v>
      </c>
      <c r="L860" s="46"/>
      <c r="M860" s="222" t="s">
        <v>19</v>
      </c>
      <c r="N860" s="223" t="s">
        <v>44</v>
      </c>
      <c r="O860" s="86"/>
      <c r="P860" s="224">
        <f>O860*H860</f>
        <v>0</v>
      </c>
      <c r="Q860" s="224">
        <v>0</v>
      </c>
      <c r="R860" s="224">
        <f>Q860*H860</f>
        <v>0</v>
      </c>
      <c r="S860" s="224">
        <v>0</v>
      </c>
      <c r="T860" s="225">
        <f>S860*H860</f>
        <v>0</v>
      </c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R860" s="226" t="s">
        <v>135</v>
      </c>
      <c r="AT860" s="226" t="s">
        <v>190</v>
      </c>
      <c r="AU860" s="226" t="s">
        <v>82</v>
      </c>
      <c r="AY860" s="19" t="s">
        <v>188</v>
      </c>
      <c r="BE860" s="227">
        <f>IF(N860="základní",J860,0)</f>
        <v>0</v>
      </c>
      <c r="BF860" s="227">
        <f>IF(N860="snížená",J860,0)</f>
        <v>0</v>
      </c>
      <c r="BG860" s="227">
        <f>IF(N860="zákl. přenesená",J860,0)</f>
        <v>0</v>
      </c>
      <c r="BH860" s="227">
        <f>IF(N860="sníž. přenesená",J860,0)</f>
        <v>0</v>
      </c>
      <c r="BI860" s="227">
        <f>IF(N860="nulová",J860,0)</f>
        <v>0</v>
      </c>
      <c r="BJ860" s="19" t="s">
        <v>80</v>
      </c>
      <c r="BK860" s="227">
        <f>ROUND(I860*H860,2)</f>
        <v>0</v>
      </c>
      <c r="BL860" s="19" t="s">
        <v>135</v>
      </c>
      <c r="BM860" s="226" t="s">
        <v>2563</v>
      </c>
    </row>
    <row r="861" s="2" customFormat="1">
      <c r="A861" s="40"/>
      <c r="B861" s="41"/>
      <c r="C861" s="42"/>
      <c r="D861" s="228" t="s">
        <v>196</v>
      </c>
      <c r="E861" s="42"/>
      <c r="F861" s="229" t="s">
        <v>267</v>
      </c>
      <c r="G861" s="42"/>
      <c r="H861" s="42"/>
      <c r="I861" s="230"/>
      <c r="J861" s="42"/>
      <c r="K861" s="42"/>
      <c r="L861" s="46"/>
      <c r="M861" s="231"/>
      <c r="N861" s="232"/>
      <c r="O861" s="86"/>
      <c r="P861" s="86"/>
      <c r="Q861" s="86"/>
      <c r="R861" s="86"/>
      <c r="S861" s="86"/>
      <c r="T861" s="87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T861" s="19" t="s">
        <v>196</v>
      </c>
      <c r="AU861" s="19" t="s">
        <v>82</v>
      </c>
    </row>
    <row r="862" s="14" customFormat="1">
      <c r="A862" s="14"/>
      <c r="B862" s="244"/>
      <c r="C862" s="245"/>
      <c r="D862" s="235" t="s">
        <v>198</v>
      </c>
      <c r="E862" s="246" t="s">
        <v>19</v>
      </c>
      <c r="F862" s="247" t="s">
        <v>1785</v>
      </c>
      <c r="G862" s="245"/>
      <c r="H862" s="248">
        <v>38322</v>
      </c>
      <c r="I862" s="249"/>
      <c r="J862" s="245"/>
      <c r="K862" s="245"/>
      <c r="L862" s="250"/>
      <c r="M862" s="251"/>
      <c r="N862" s="252"/>
      <c r="O862" s="252"/>
      <c r="P862" s="252"/>
      <c r="Q862" s="252"/>
      <c r="R862" s="252"/>
      <c r="S862" s="252"/>
      <c r="T862" s="253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4" t="s">
        <v>198</v>
      </c>
      <c r="AU862" s="254" t="s">
        <v>82</v>
      </c>
      <c r="AV862" s="14" t="s">
        <v>82</v>
      </c>
      <c r="AW862" s="14" t="s">
        <v>35</v>
      </c>
      <c r="AX862" s="14" t="s">
        <v>73</v>
      </c>
      <c r="AY862" s="254" t="s">
        <v>188</v>
      </c>
    </row>
    <row r="863" s="15" customFormat="1">
      <c r="A863" s="15"/>
      <c r="B863" s="255"/>
      <c r="C863" s="256"/>
      <c r="D863" s="235" t="s">
        <v>198</v>
      </c>
      <c r="E863" s="257" t="s">
        <v>19</v>
      </c>
      <c r="F863" s="258" t="s">
        <v>229</v>
      </c>
      <c r="G863" s="256"/>
      <c r="H863" s="259">
        <v>38322</v>
      </c>
      <c r="I863" s="260"/>
      <c r="J863" s="256"/>
      <c r="K863" s="256"/>
      <c r="L863" s="261"/>
      <c r="M863" s="262"/>
      <c r="N863" s="263"/>
      <c r="O863" s="263"/>
      <c r="P863" s="263"/>
      <c r="Q863" s="263"/>
      <c r="R863" s="263"/>
      <c r="S863" s="263"/>
      <c r="T863" s="264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T863" s="265" t="s">
        <v>198</v>
      </c>
      <c r="AU863" s="265" t="s">
        <v>82</v>
      </c>
      <c r="AV863" s="15" t="s">
        <v>135</v>
      </c>
      <c r="AW863" s="15" t="s">
        <v>35</v>
      </c>
      <c r="AX863" s="15" t="s">
        <v>80</v>
      </c>
      <c r="AY863" s="265" t="s">
        <v>188</v>
      </c>
    </row>
    <row r="864" s="2" customFormat="1" ht="16.5" customHeight="1">
      <c r="A864" s="40"/>
      <c r="B864" s="41"/>
      <c r="C864" s="215" t="s">
        <v>1327</v>
      </c>
      <c r="D864" s="215" t="s">
        <v>190</v>
      </c>
      <c r="E864" s="216" t="s">
        <v>269</v>
      </c>
      <c r="F864" s="217" t="s">
        <v>270</v>
      </c>
      <c r="G864" s="218" t="s">
        <v>243</v>
      </c>
      <c r="H864" s="219">
        <v>425.80000000000001</v>
      </c>
      <c r="I864" s="220"/>
      <c r="J864" s="221">
        <f>ROUND(I864*H864,2)</f>
        <v>0</v>
      </c>
      <c r="K864" s="217" t="s">
        <v>194</v>
      </c>
      <c r="L864" s="46"/>
      <c r="M864" s="222" t="s">
        <v>19</v>
      </c>
      <c r="N864" s="223" t="s">
        <v>44</v>
      </c>
      <c r="O864" s="86"/>
      <c r="P864" s="224">
        <f>O864*H864</f>
        <v>0</v>
      </c>
      <c r="Q864" s="224">
        <v>0</v>
      </c>
      <c r="R864" s="224">
        <f>Q864*H864</f>
        <v>0</v>
      </c>
      <c r="S864" s="224">
        <v>0</v>
      </c>
      <c r="T864" s="225">
        <f>S864*H864</f>
        <v>0</v>
      </c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R864" s="226" t="s">
        <v>135</v>
      </c>
      <c r="AT864" s="226" t="s">
        <v>190</v>
      </c>
      <c r="AU864" s="226" t="s">
        <v>82</v>
      </c>
      <c r="AY864" s="19" t="s">
        <v>188</v>
      </c>
      <c r="BE864" s="227">
        <f>IF(N864="základní",J864,0)</f>
        <v>0</v>
      </c>
      <c r="BF864" s="227">
        <f>IF(N864="snížená",J864,0)</f>
        <v>0</v>
      </c>
      <c r="BG864" s="227">
        <f>IF(N864="zákl. přenesená",J864,0)</f>
        <v>0</v>
      </c>
      <c r="BH864" s="227">
        <f>IF(N864="sníž. přenesená",J864,0)</f>
        <v>0</v>
      </c>
      <c r="BI864" s="227">
        <f>IF(N864="nulová",J864,0)</f>
        <v>0</v>
      </c>
      <c r="BJ864" s="19" t="s">
        <v>80</v>
      </c>
      <c r="BK864" s="227">
        <f>ROUND(I864*H864,2)</f>
        <v>0</v>
      </c>
      <c r="BL864" s="19" t="s">
        <v>135</v>
      </c>
      <c r="BM864" s="226" t="s">
        <v>2564</v>
      </c>
    </row>
    <row r="865" s="2" customFormat="1">
      <c r="A865" s="40"/>
      <c r="B865" s="41"/>
      <c r="C865" s="42"/>
      <c r="D865" s="228" t="s">
        <v>196</v>
      </c>
      <c r="E865" s="42"/>
      <c r="F865" s="229" t="s">
        <v>272</v>
      </c>
      <c r="G865" s="42"/>
      <c r="H865" s="42"/>
      <c r="I865" s="230"/>
      <c r="J865" s="42"/>
      <c r="K865" s="42"/>
      <c r="L865" s="46"/>
      <c r="M865" s="231"/>
      <c r="N865" s="232"/>
      <c r="O865" s="86"/>
      <c r="P865" s="86"/>
      <c r="Q865" s="86"/>
      <c r="R865" s="86"/>
      <c r="S865" s="86"/>
      <c r="T865" s="87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T865" s="19" t="s">
        <v>196</v>
      </c>
      <c r="AU865" s="19" t="s">
        <v>82</v>
      </c>
    </row>
    <row r="866" s="14" customFormat="1">
      <c r="A866" s="14"/>
      <c r="B866" s="244"/>
      <c r="C866" s="245"/>
      <c r="D866" s="235" t="s">
        <v>198</v>
      </c>
      <c r="E866" s="246" t="s">
        <v>19</v>
      </c>
      <c r="F866" s="247" t="s">
        <v>1783</v>
      </c>
      <c r="G866" s="245"/>
      <c r="H866" s="248">
        <v>425.80000000000001</v>
      </c>
      <c r="I866" s="249"/>
      <c r="J866" s="245"/>
      <c r="K866" s="245"/>
      <c r="L866" s="250"/>
      <c r="M866" s="251"/>
      <c r="N866" s="252"/>
      <c r="O866" s="252"/>
      <c r="P866" s="252"/>
      <c r="Q866" s="252"/>
      <c r="R866" s="252"/>
      <c r="S866" s="252"/>
      <c r="T866" s="253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4" t="s">
        <v>198</v>
      </c>
      <c r="AU866" s="254" t="s">
        <v>82</v>
      </c>
      <c r="AV866" s="14" t="s">
        <v>82</v>
      </c>
      <c r="AW866" s="14" t="s">
        <v>35</v>
      </c>
      <c r="AX866" s="14" t="s">
        <v>73</v>
      </c>
      <c r="AY866" s="254" t="s">
        <v>188</v>
      </c>
    </row>
    <row r="867" s="15" customFormat="1">
      <c r="A867" s="15"/>
      <c r="B867" s="255"/>
      <c r="C867" s="256"/>
      <c r="D867" s="235" t="s">
        <v>198</v>
      </c>
      <c r="E867" s="257" t="s">
        <v>19</v>
      </c>
      <c r="F867" s="258" t="s">
        <v>229</v>
      </c>
      <c r="G867" s="256"/>
      <c r="H867" s="259">
        <v>425.80000000000001</v>
      </c>
      <c r="I867" s="260"/>
      <c r="J867" s="256"/>
      <c r="K867" s="256"/>
      <c r="L867" s="261"/>
      <c r="M867" s="262"/>
      <c r="N867" s="263"/>
      <c r="O867" s="263"/>
      <c r="P867" s="263"/>
      <c r="Q867" s="263"/>
      <c r="R867" s="263"/>
      <c r="S867" s="263"/>
      <c r="T867" s="264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T867" s="265" t="s">
        <v>198</v>
      </c>
      <c r="AU867" s="265" t="s">
        <v>82</v>
      </c>
      <c r="AV867" s="15" t="s">
        <v>135</v>
      </c>
      <c r="AW867" s="15" t="s">
        <v>35</v>
      </c>
      <c r="AX867" s="15" t="s">
        <v>80</v>
      </c>
      <c r="AY867" s="265" t="s">
        <v>188</v>
      </c>
    </row>
    <row r="868" s="2" customFormat="1" ht="24.15" customHeight="1">
      <c r="A868" s="40"/>
      <c r="B868" s="41"/>
      <c r="C868" s="215" t="s">
        <v>1332</v>
      </c>
      <c r="D868" s="215" t="s">
        <v>190</v>
      </c>
      <c r="E868" s="216" t="s">
        <v>1019</v>
      </c>
      <c r="F868" s="217" t="s">
        <v>1020</v>
      </c>
      <c r="G868" s="218" t="s">
        <v>243</v>
      </c>
      <c r="H868" s="219">
        <v>373.89999999999998</v>
      </c>
      <c r="I868" s="220"/>
      <c r="J868" s="221">
        <f>ROUND(I868*H868,2)</f>
        <v>0</v>
      </c>
      <c r="K868" s="217" t="s">
        <v>194</v>
      </c>
      <c r="L868" s="46"/>
      <c r="M868" s="222" t="s">
        <v>19</v>
      </c>
      <c r="N868" s="223" t="s">
        <v>44</v>
      </c>
      <c r="O868" s="86"/>
      <c r="P868" s="224">
        <f>O868*H868</f>
        <v>0</v>
      </c>
      <c r="Q868" s="224">
        <v>0.00021000000000000001</v>
      </c>
      <c r="R868" s="224">
        <f>Q868*H868</f>
        <v>0.078518999999999992</v>
      </c>
      <c r="S868" s="224">
        <v>0</v>
      </c>
      <c r="T868" s="225">
        <f>S868*H868</f>
        <v>0</v>
      </c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R868" s="226" t="s">
        <v>135</v>
      </c>
      <c r="AT868" s="226" t="s">
        <v>190</v>
      </c>
      <c r="AU868" s="226" t="s">
        <v>82</v>
      </c>
      <c r="AY868" s="19" t="s">
        <v>188</v>
      </c>
      <c r="BE868" s="227">
        <f>IF(N868="základní",J868,0)</f>
        <v>0</v>
      </c>
      <c r="BF868" s="227">
        <f>IF(N868="snížená",J868,0)</f>
        <v>0</v>
      </c>
      <c r="BG868" s="227">
        <f>IF(N868="zákl. přenesená",J868,0)</f>
        <v>0</v>
      </c>
      <c r="BH868" s="227">
        <f>IF(N868="sníž. přenesená",J868,0)</f>
        <v>0</v>
      </c>
      <c r="BI868" s="227">
        <f>IF(N868="nulová",J868,0)</f>
        <v>0</v>
      </c>
      <c r="BJ868" s="19" t="s">
        <v>80</v>
      </c>
      <c r="BK868" s="227">
        <f>ROUND(I868*H868,2)</f>
        <v>0</v>
      </c>
      <c r="BL868" s="19" t="s">
        <v>135</v>
      </c>
      <c r="BM868" s="226" t="s">
        <v>2565</v>
      </c>
    </row>
    <row r="869" s="2" customFormat="1">
      <c r="A869" s="40"/>
      <c r="B869" s="41"/>
      <c r="C869" s="42"/>
      <c r="D869" s="228" t="s">
        <v>196</v>
      </c>
      <c r="E869" s="42"/>
      <c r="F869" s="229" t="s">
        <v>1022</v>
      </c>
      <c r="G869" s="42"/>
      <c r="H869" s="42"/>
      <c r="I869" s="230"/>
      <c r="J869" s="42"/>
      <c r="K869" s="42"/>
      <c r="L869" s="46"/>
      <c r="M869" s="231"/>
      <c r="N869" s="232"/>
      <c r="O869" s="86"/>
      <c r="P869" s="86"/>
      <c r="Q869" s="86"/>
      <c r="R869" s="86"/>
      <c r="S869" s="86"/>
      <c r="T869" s="87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T869" s="19" t="s">
        <v>196</v>
      </c>
      <c r="AU869" s="19" t="s">
        <v>82</v>
      </c>
    </row>
    <row r="870" s="13" customFormat="1">
      <c r="A870" s="13"/>
      <c r="B870" s="233"/>
      <c r="C870" s="234"/>
      <c r="D870" s="235" t="s">
        <v>198</v>
      </c>
      <c r="E870" s="236" t="s">
        <v>19</v>
      </c>
      <c r="F870" s="237" t="s">
        <v>2501</v>
      </c>
      <c r="G870" s="234"/>
      <c r="H870" s="236" t="s">
        <v>19</v>
      </c>
      <c r="I870" s="238"/>
      <c r="J870" s="234"/>
      <c r="K870" s="234"/>
      <c r="L870" s="239"/>
      <c r="M870" s="240"/>
      <c r="N870" s="241"/>
      <c r="O870" s="241"/>
      <c r="P870" s="241"/>
      <c r="Q870" s="241"/>
      <c r="R870" s="241"/>
      <c r="S870" s="241"/>
      <c r="T870" s="242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43" t="s">
        <v>198</v>
      </c>
      <c r="AU870" s="243" t="s">
        <v>82</v>
      </c>
      <c r="AV870" s="13" t="s">
        <v>80</v>
      </c>
      <c r="AW870" s="13" t="s">
        <v>35</v>
      </c>
      <c r="AX870" s="13" t="s">
        <v>73</v>
      </c>
      <c r="AY870" s="243" t="s">
        <v>188</v>
      </c>
    </row>
    <row r="871" s="14" customFormat="1">
      <c r="A871" s="14"/>
      <c r="B871" s="244"/>
      <c r="C871" s="245"/>
      <c r="D871" s="235" t="s">
        <v>198</v>
      </c>
      <c r="E871" s="246" t="s">
        <v>19</v>
      </c>
      <c r="F871" s="247" t="s">
        <v>2566</v>
      </c>
      <c r="G871" s="245"/>
      <c r="H871" s="248">
        <v>373.89999999999998</v>
      </c>
      <c r="I871" s="249"/>
      <c r="J871" s="245"/>
      <c r="K871" s="245"/>
      <c r="L871" s="250"/>
      <c r="M871" s="251"/>
      <c r="N871" s="252"/>
      <c r="O871" s="252"/>
      <c r="P871" s="252"/>
      <c r="Q871" s="252"/>
      <c r="R871" s="252"/>
      <c r="S871" s="252"/>
      <c r="T871" s="253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54" t="s">
        <v>198</v>
      </c>
      <c r="AU871" s="254" t="s">
        <v>82</v>
      </c>
      <c r="AV871" s="14" t="s">
        <v>82</v>
      </c>
      <c r="AW871" s="14" t="s">
        <v>35</v>
      </c>
      <c r="AX871" s="14" t="s">
        <v>73</v>
      </c>
      <c r="AY871" s="254" t="s">
        <v>188</v>
      </c>
    </row>
    <row r="872" s="15" customFormat="1">
      <c r="A872" s="15"/>
      <c r="B872" s="255"/>
      <c r="C872" s="256"/>
      <c r="D872" s="235" t="s">
        <v>198</v>
      </c>
      <c r="E872" s="257" t="s">
        <v>19</v>
      </c>
      <c r="F872" s="258" t="s">
        <v>229</v>
      </c>
      <c r="G872" s="256"/>
      <c r="H872" s="259">
        <v>373.89999999999998</v>
      </c>
      <c r="I872" s="260"/>
      <c r="J872" s="256"/>
      <c r="K872" s="256"/>
      <c r="L872" s="261"/>
      <c r="M872" s="262"/>
      <c r="N872" s="263"/>
      <c r="O872" s="263"/>
      <c r="P872" s="263"/>
      <c r="Q872" s="263"/>
      <c r="R872" s="263"/>
      <c r="S872" s="263"/>
      <c r="T872" s="264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T872" s="265" t="s">
        <v>198</v>
      </c>
      <c r="AU872" s="265" t="s">
        <v>82</v>
      </c>
      <c r="AV872" s="15" t="s">
        <v>135</v>
      </c>
      <c r="AW872" s="15" t="s">
        <v>35</v>
      </c>
      <c r="AX872" s="15" t="s">
        <v>80</v>
      </c>
      <c r="AY872" s="265" t="s">
        <v>188</v>
      </c>
    </row>
    <row r="873" s="2" customFormat="1" ht="16.5" customHeight="1">
      <c r="A873" s="40"/>
      <c r="B873" s="41"/>
      <c r="C873" s="215" t="s">
        <v>1337</v>
      </c>
      <c r="D873" s="215" t="s">
        <v>190</v>
      </c>
      <c r="E873" s="216" t="s">
        <v>1025</v>
      </c>
      <c r="F873" s="217" t="s">
        <v>1026</v>
      </c>
      <c r="G873" s="218" t="s">
        <v>501</v>
      </c>
      <c r="H873" s="219">
        <v>2.5</v>
      </c>
      <c r="I873" s="220"/>
      <c r="J873" s="221">
        <f>ROUND(I873*H873,2)</f>
        <v>0</v>
      </c>
      <c r="K873" s="217" t="s">
        <v>452</v>
      </c>
      <c r="L873" s="46"/>
      <c r="M873" s="222" t="s">
        <v>19</v>
      </c>
      <c r="N873" s="223" t="s">
        <v>44</v>
      </c>
      <c r="O873" s="86"/>
      <c r="P873" s="224">
        <f>O873*H873</f>
        <v>0</v>
      </c>
      <c r="Q873" s="224">
        <v>0.002</v>
      </c>
      <c r="R873" s="224">
        <f>Q873*H873</f>
        <v>0.0050000000000000001</v>
      </c>
      <c r="S873" s="224">
        <v>0</v>
      </c>
      <c r="T873" s="225">
        <f>S873*H873</f>
        <v>0</v>
      </c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R873" s="226" t="s">
        <v>135</v>
      </c>
      <c r="AT873" s="226" t="s">
        <v>190</v>
      </c>
      <c r="AU873" s="226" t="s">
        <v>82</v>
      </c>
      <c r="AY873" s="19" t="s">
        <v>188</v>
      </c>
      <c r="BE873" s="227">
        <f>IF(N873="základní",J873,0)</f>
        <v>0</v>
      </c>
      <c r="BF873" s="227">
        <f>IF(N873="snížená",J873,0)</f>
        <v>0</v>
      </c>
      <c r="BG873" s="227">
        <f>IF(N873="zákl. přenesená",J873,0)</f>
        <v>0</v>
      </c>
      <c r="BH873" s="227">
        <f>IF(N873="sníž. přenesená",J873,0)</f>
        <v>0</v>
      </c>
      <c r="BI873" s="227">
        <f>IF(N873="nulová",J873,0)</f>
        <v>0</v>
      </c>
      <c r="BJ873" s="19" t="s">
        <v>80</v>
      </c>
      <c r="BK873" s="227">
        <f>ROUND(I873*H873,2)</f>
        <v>0</v>
      </c>
      <c r="BL873" s="19" t="s">
        <v>135</v>
      </c>
      <c r="BM873" s="226" t="s">
        <v>2567</v>
      </c>
    </row>
    <row r="874" s="13" customFormat="1">
      <c r="A874" s="13"/>
      <c r="B874" s="233"/>
      <c r="C874" s="234"/>
      <c r="D874" s="235" t="s">
        <v>198</v>
      </c>
      <c r="E874" s="236" t="s">
        <v>19</v>
      </c>
      <c r="F874" s="237" t="s">
        <v>1028</v>
      </c>
      <c r="G874" s="234"/>
      <c r="H874" s="236" t="s">
        <v>19</v>
      </c>
      <c r="I874" s="238"/>
      <c r="J874" s="234"/>
      <c r="K874" s="234"/>
      <c r="L874" s="239"/>
      <c r="M874" s="240"/>
      <c r="N874" s="241"/>
      <c r="O874" s="241"/>
      <c r="P874" s="241"/>
      <c r="Q874" s="241"/>
      <c r="R874" s="241"/>
      <c r="S874" s="241"/>
      <c r="T874" s="24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43" t="s">
        <v>198</v>
      </c>
      <c r="AU874" s="243" t="s">
        <v>82</v>
      </c>
      <c r="AV874" s="13" t="s">
        <v>80</v>
      </c>
      <c r="AW874" s="13" t="s">
        <v>35</v>
      </c>
      <c r="AX874" s="13" t="s">
        <v>73</v>
      </c>
      <c r="AY874" s="243" t="s">
        <v>188</v>
      </c>
    </row>
    <row r="875" s="14" customFormat="1">
      <c r="A875" s="14"/>
      <c r="B875" s="244"/>
      <c r="C875" s="245"/>
      <c r="D875" s="235" t="s">
        <v>198</v>
      </c>
      <c r="E875" s="246" t="s">
        <v>19</v>
      </c>
      <c r="F875" s="247" t="s">
        <v>2568</v>
      </c>
      <c r="G875" s="245"/>
      <c r="H875" s="248">
        <v>2.5</v>
      </c>
      <c r="I875" s="249"/>
      <c r="J875" s="245"/>
      <c r="K875" s="245"/>
      <c r="L875" s="250"/>
      <c r="M875" s="251"/>
      <c r="N875" s="252"/>
      <c r="O875" s="252"/>
      <c r="P875" s="252"/>
      <c r="Q875" s="252"/>
      <c r="R875" s="252"/>
      <c r="S875" s="252"/>
      <c r="T875" s="253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54" t="s">
        <v>198</v>
      </c>
      <c r="AU875" s="254" t="s">
        <v>82</v>
      </c>
      <c r="AV875" s="14" t="s">
        <v>82</v>
      </c>
      <c r="AW875" s="14" t="s">
        <v>35</v>
      </c>
      <c r="AX875" s="14" t="s">
        <v>73</v>
      </c>
      <c r="AY875" s="254" t="s">
        <v>188</v>
      </c>
    </row>
    <row r="876" s="15" customFormat="1">
      <c r="A876" s="15"/>
      <c r="B876" s="255"/>
      <c r="C876" s="256"/>
      <c r="D876" s="235" t="s">
        <v>198</v>
      </c>
      <c r="E876" s="257" t="s">
        <v>19</v>
      </c>
      <c r="F876" s="258" t="s">
        <v>229</v>
      </c>
      <c r="G876" s="256"/>
      <c r="H876" s="259">
        <v>2.5</v>
      </c>
      <c r="I876" s="260"/>
      <c r="J876" s="256"/>
      <c r="K876" s="256"/>
      <c r="L876" s="261"/>
      <c r="M876" s="262"/>
      <c r="N876" s="263"/>
      <c r="O876" s="263"/>
      <c r="P876" s="263"/>
      <c r="Q876" s="263"/>
      <c r="R876" s="263"/>
      <c r="S876" s="263"/>
      <c r="T876" s="264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T876" s="265" t="s">
        <v>198</v>
      </c>
      <c r="AU876" s="265" t="s">
        <v>82</v>
      </c>
      <c r="AV876" s="15" t="s">
        <v>135</v>
      </c>
      <c r="AW876" s="15" t="s">
        <v>35</v>
      </c>
      <c r="AX876" s="15" t="s">
        <v>80</v>
      </c>
      <c r="AY876" s="265" t="s">
        <v>188</v>
      </c>
    </row>
    <row r="877" s="2" customFormat="1" ht="16.5" customHeight="1">
      <c r="A877" s="40"/>
      <c r="B877" s="41"/>
      <c r="C877" s="215" t="s">
        <v>1345</v>
      </c>
      <c r="D877" s="215" t="s">
        <v>190</v>
      </c>
      <c r="E877" s="216" t="s">
        <v>1031</v>
      </c>
      <c r="F877" s="217" t="s">
        <v>1032</v>
      </c>
      <c r="G877" s="218" t="s">
        <v>501</v>
      </c>
      <c r="H877" s="219">
        <v>2.3999999999999999</v>
      </c>
      <c r="I877" s="220"/>
      <c r="J877" s="221">
        <f>ROUND(I877*H877,2)</f>
        <v>0</v>
      </c>
      <c r="K877" s="217" t="s">
        <v>452</v>
      </c>
      <c r="L877" s="46"/>
      <c r="M877" s="222" t="s">
        <v>19</v>
      </c>
      <c r="N877" s="223" t="s">
        <v>44</v>
      </c>
      <c r="O877" s="86"/>
      <c r="P877" s="224">
        <f>O877*H877</f>
        <v>0</v>
      </c>
      <c r="Q877" s="224">
        <v>0.0028800000000000002</v>
      </c>
      <c r="R877" s="224">
        <f>Q877*H877</f>
        <v>0.0069120000000000006</v>
      </c>
      <c r="S877" s="224">
        <v>0</v>
      </c>
      <c r="T877" s="225">
        <f>S877*H877</f>
        <v>0</v>
      </c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R877" s="226" t="s">
        <v>135</v>
      </c>
      <c r="AT877" s="226" t="s">
        <v>190</v>
      </c>
      <c r="AU877" s="226" t="s">
        <v>82</v>
      </c>
      <c r="AY877" s="19" t="s">
        <v>188</v>
      </c>
      <c r="BE877" s="227">
        <f>IF(N877="základní",J877,0)</f>
        <v>0</v>
      </c>
      <c r="BF877" s="227">
        <f>IF(N877="snížená",J877,0)</f>
        <v>0</v>
      </c>
      <c r="BG877" s="227">
        <f>IF(N877="zákl. přenesená",J877,0)</f>
        <v>0</v>
      </c>
      <c r="BH877" s="227">
        <f>IF(N877="sníž. přenesená",J877,0)</f>
        <v>0</v>
      </c>
      <c r="BI877" s="227">
        <f>IF(N877="nulová",J877,0)</f>
        <v>0</v>
      </c>
      <c r="BJ877" s="19" t="s">
        <v>80</v>
      </c>
      <c r="BK877" s="227">
        <f>ROUND(I877*H877,2)</f>
        <v>0</v>
      </c>
      <c r="BL877" s="19" t="s">
        <v>135</v>
      </c>
      <c r="BM877" s="226" t="s">
        <v>2569</v>
      </c>
    </row>
    <row r="878" s="13" customFormat="1">
      <c r="A878" s="13"/>
      <c r="B878" s="233"/>
      <c r="C878" s="234"/>
      <c r="D878" s="235" t="s">
        <v>198</v>
      </c>
      <c r="E878" s="236" t="s">
        <v>19</v>
      </c>
      <c r="F878" s="237" t="s">
        <v>1028</v>
      </c>
      <c r="G878" s="234"/>
      <c r="H878" s="236" t="s">
        <v>19</v>
      </c>
      <c r="I878" s="238"/>
      <c r="J878" s="234"/>
      <c r="K878" s="234"/>
      <c r="L878" s="239"/>
      <c r="M878" s="240"/>
      <c r="N878" s="241"/>
      <c r="O878" s="241"/>
      <c r="P878" s="241"/>
      <c r="Q878" s="241"/>
      <c r="R878" s="241"/>
      <c r="S878" s="241"/>
      <c r="T878" s="242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3" t="s">
        <v>198</v>
      </c>
      <c r="AU878" s="243" t="s">
        <v>82</v>
      </c>
      <c r="AV878" s="13" t="s">
        <v>80</v>
      </c>
      <c r="AW878" s="13" t="s">
        <v>35</v>
      </c>
      <c r="AX878" s="13" t="s">
        <v>73</v>
      </c>
      <c r="AY878" s="243" t="s">
        <v>188</v>
      </c>
    </row>
    <row r="879" s="14" customFormat="1">
      <c r="A879" s="14"/>
      <c r="B879" s="244"/>
      <c r="C879" s="245"/>
      <c r="D879" s="235" t="s">
        <v>198</v>
      </c>
      <c r="E879" s="246" t="s">
        <v>19</v>
      </c>
      <c r="F879" s="247" t="s">
        <v>1029</v>
      </c>
      <c r="G879" s="245"/>
      <c r="H879" s="248">
        <v>2.3999999999999999</v>
      </c>
      <c r="I879" s="249"/>
      <c r="J879" s="245"/>
      <c r="K879" s="245"/>
      <c r="L879" s="250"/>
      <c r="M879" s="251"/>
      <c r="N879" s="252"/>
      <c r="O879" s="252"/>
      <c r="P879" s="252"/>
      <c r="Q879" s="252"/>
      <c r="R879" s="252"/>
      <c r="S879" s="252"/>
      <c r="T879" s="253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4" t="s">
        <v>198</v>
      </c>
      <c r="AU879" s="254" t="s">
        <v>82</v>
      </c>
      <c r="AV879" s="14" t="s">
        <v>82</v>
      </c>
      <c r="AW879" s="14" t="s">
        <v>35</v>
      </c>
      <c r="AX879" s="14" t="s">
        <v>73</v>
      </c>
      <c r="AY879" s="254" t="s">
        <v>188</v>
      </c>
    </row>
    <row r="880" s="15" customFormat="1">
      <c r="A880" s="15"/>
      <c r="B880" s="255"/>
      <c r="C880" s="256"/>
      <c r="D880" s="235" t="s">
        <v>198</v>
      </c>
      <c r="E880" s="257" t="s">
        <v>19</v>
      </c>
      <c r="F880" s="258" t="s">
        <v>229</v>
      </c>
      <c r="G880" s="256"/>
      <c r="H880" s="259">
        <v>2.3999999999999999</v>
      </c>
      <c r="I880" s="260"/>
      <c r="J880" s="256"/>
      <c r="K880" s="256"/>
      <c r="L880" s="261"/>
      <c r="M880" s="262"/>
      <c r="N880" s="263"/>
      <c r="O880" s="263"/>
      <c r="P880" s="263"/>
      <c r="Q880" s="263"/>
      <c r="R880" s="263"/>
      <c r="S880" s="263"/>
      <c r="T880" s="264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65" t="s">
        <v>198</v>
      </c>
      <c r="AU880" s="265" t="s">
        <v>82</v>
      </c>
      <c r="AV880" s="15" t="s">
        <v>135</v>
      </c>
      <c r="AW880" s="15" t="s">
        <v>35</v>
      </c>
      <c r="AX880" s="15" t="s">
        <v>80</v>
      </c>
      <c r="AY880" s="265" t="s">
        <v>188</v>
      </c>
    </row>
    <row r="881" s="12" customFormat="1" ht="22.8" customHeight="1">
      <c r="A881" s="12"/>
      <c r="B881" s="199"/>
      <c r="C881" s="200"/>
      <c r="D881" s="201" t="s">
        <v>72</v>
      </c>
      <c r="E881" s="213" t="s">
        <v>401</v>
      </c>
      <c r="F881" s="213" t="s">
        <v>402</v>
      </c>
      <c r="G881" s="200"/>
      <c r="H881" s="200"/>
      <c r="I881" s="203"/>
      <c r="J881" s="214">
        <f>BK881</f>
        <v>0</v>
      </c>
      <c r="K881" s="200"/>
      <c r="L881" s="205"/>
      <c r="M881" s="206"/>
      <c r="N881" s="207"/>
      <c r="O881" s="207"/>
      <c r="P881" s="208">
        <f>SUM(P882:P883)</f>
        <v>0</v>
      </c>
      <c r="Q881" s="207"/>
      <c r="R881" s="208">
        <f>SUM(R882:R883)</f>
        <v>0</v>
      </c>
      <c r="S881" s="207"/>
      <c r="T881" s="209">
        <f>SUM(T882:T883)</f>
        <v>0</v>
      </c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R881" s="210" t="s">
        <v>80</v>
      </c>
      <c r="AT881" s="211" t="s">
        <v>72</v>
      </c>
      <c r="AU881" s="211" t="s">
        <v>80</v>
      </c>
      <c r="AY881" s="210" t="s">
        <v>188</v>
      </c>
      <c r="BK881" s="212">
        <f>SUM(BK882:BK883)</f>
        <v>0</v>
      </c>
    </row>
    <row r="882" s="2" customFormat="1" ht="37.8" customHeight="1">
      <c r="A882" s="40"/>
      <c r="B882" s="41"/>
      <c r="C882" s="215" t="s">
        <v>1349</v>
      </c>
      <c r="D882" s="215" t="s">
        <v>190</v>
      </c>
      <c r="E882" s="216" t="s">
        <v>615</v>
      </c>
      <c r="F882" s="217" t="s">
        <v>616</v>
      </c>
      <c r="G882" s="218" t="s">
        <v>345</v>
      </c>
      <c r="H882" s="219">
        <v>514.27700000000004</v>
      </c>
      <c r="I882" s="220"/>
      <c r="J882" s="221">
        <f>ROUND(I882*H882,2)</f>
        <v>0</v>
      </c>
      <c r="K882" s="217" t="s">
        <v>194</v>
      </c>
      <c r="L882" s="46"/>
      <c r="M882" s="222" t="s">
        <v>19</v>
      </c>
      <c r="N882" s="223" t="s">
        <v>44</v>
      </c>
      <c r="O882" s="86"/>
      <c r="P882" s="224">
        <f>O882*H882</f>
        <v>0</v>
      </c>
      <c r="Q882" s="224">
        <v>0</v>
      </c>
      <c r="R882" s="224">
        <f>Q882*H882</f>
        <v>0</v>
      </c>
      <c r="S882" s="224">
        <v>0</v>
      </c>
      <c r="T882" s="225">
        <f>S882*H882</f>
        <v>0</v>
      </c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R882" s="226" t="s">
        <v>135</v>
      </c>
      <c r="AT882" s="226" t="s">
        <v>190</v>
      </c>
      <c r="AU882" s="226" t="s">
        <v>82</v>
      </c>
      <c r="AY882" s="19" t="s">
        <v>188</v>
      </c>
      <c r="BE882" s="227">
        <f>IF(N882="základní",J882,0)</f>
        <v>0</v>
      </c>
      <c r="BF882" s="227">
        <f>IF(N882="snížená",J882,0)</f>
        <v>0</v>
      </c>
      <c r="BG882" s="227">
        <f>IF(N882="zákl. přenesená",J882,0)</f>
        <v>0</v>
      </c>
      <c r="BH882" s="227">
        <f>IF(N882="sníž. přenesená",J882,0)</f>
        <v>0</v>
      </c>
      <c r="BI882" s="227">
        <f>IF(N882="nulová",J882,0)</f>
        <v>0</v>
      </c>
      <c r="BJ882" s="19" t="s">
        <v>80</v>
      </c>
      <c r="BK882" s="227">
        <f>ROUND(I882*H882,2)</f>
        <v>0</v>
      </c>
      <c r="BL882" s="19" t="s">
        <v>135</v>
      </c>
      <c r="BM882" s="226" t="s">
        <v>2570</v>
      </c>
    </row>
    <row r="883" s="2" customFormat="1">
      <c r="A883" s="40"/>
      <c r="B883" s="41"/>
      <c r="C883" s="42"/>
      <c r="D883" s="228" t="s">
        <v>196</v>
      </c>
      <c r="E883" s="42"/>
      <c r="F883" s="229" t="s">
        <v>618</v>
      </c>
      <c r="G883" s="42"/>
      <c r="H883" s="42"/>
      <c r="I883" s="230"/>
      <c r="J883" s="42"/>
      <c r="K883" s="42"/>
      <c r="L883" s="46"/>
      <c r="M883" s="231"/>
      <c r="N883" s="232"/>
      <c r="O883" s="86"/>
      <c r="P883" s="86"/>
      <c r="Q883" s="86"/>
      <c r="R883" s="86"/>
      <c r="S883" s="86"/>
      <c r="T883" s="87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T883" s="19" t="s">
        <v>196</v>
      </c>
      <c r="AU883" s="19" t="s">
        <v>82</v>
      </c>
    </row>
    <row r="884" s="12" customFormat="1" ht="25.92" customHeight="1">
      <c r="A884" s="12"/>
      <c r="B884" s="199"/>
      <c r="C884" s="200"/>
      <c r="D884" s="201" t="s">
        <v>72</v>
      </c>
      <c r="E884" s="202" t="s">
        <v>408</v>
      </c>
      <c r="F884" s="202" t="s">
        <v>409</v>
      </c>
      <c r="G884" s="200"/>
      <c r="H884" s="200"/>
      <c r="I884" s="203"/>
      <c r="J884" s="204">
        <f>BK884</f>
        <v>0</v>
      </c>
      <c r="K884" s="200"/>
      <c r="L884" s="205"/>
      <c r="M884" s="206"/>
      <c r="N884" s="207"/>
      <c r="O884" s="207"/>
      <c r="P884" s="208">
        <f>P885+P934+P1109+P1161+P1199+P1229+P1349+P1407+P1533+P1666+P1689+P1856+P1931+P2046</f>
        <v>0</v>
      </c>
      <c r="Q884" s="207"/>
      <c r="R884" s="208">
        <f>R885+R934+R1109+R1161+R1199+R1229+R1349+R1407+R1533+R1666+R1689+R1856+R1931+R2046</f>
        <v>23.854251539999996</v>
      </c>
      <c r="S884" s="207"/>
      <c r="T884" s="209">
        <f>T885+T934+T1109+T1161+T1199+T1229+T1349+T1407+T1533+T1666+T1689+T1856+T1931+T2046</f>
        <v>0</v>
      </c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R884" s="210" t="s">
        <v>82</v>
      </c>
      <c r="AT884" s="211" t="s">
        <v>72</v>
      </c>
      <c r="AU884" s="211" t="s">
        <v>73</v>
      </c>
      <c r="AY884" s="210" t="s">
        <v>188</v>
      </c>
      <c r="BK884" s="212">
        <f>BK885+BK934+BK1109+BK1161+BK1199+BK1229+BK1349+BK1407+BK1533+BK1666+BK1689+BK1856+BK1931+BK2046</f>
        <v>0</v>
      </c>
    </row>
    <row r="885" s="12" customFormat="1" ht="22.8" customHeight="1">
      <c r="A885" s="12"/>
      <c r="B885" s="199"/>
      <c r="C885" s="200"/>
      <c r="D885" s="201" t="s">
        <v>72</v>
      </c>
      <c r="E885" s="213" t="s">
        <v>619</v>
      </c>
      <c r="F885" s="213" t="s">
        <v>620</v>
      </c>
      <c r="G885" s="200"/>
      <c r="H885" s="200"/>
      <c r="I885" s="203"/>
      <c r="J885" s="214">
        <f>BK885</f>
        <v>0</v>
      </c>
      <c r="K885" s="200"/>
      <c r="L885" s="205"/>
      <c r="M885" s="206"/>
      <c r="N885" s="207"/>
      <c r="O885" s="207"/>
      <c r="P885" s="208">
        <f>SUM(P886:P933)</f>
        <v>0</v>
      </c>
      <c r="Q885" s="207"/>
      <c r="R885" s="208">
        <f>SUM(R886:R933)</f>
        <v>0.38631949999999998</v>
      </c>
      <c r="S885" s="207"/>
      <c r="T885" s="209">
        <f>SUM(T886:T933)</f>
        <v>0</v>
      </c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R885" s="210" t="s">
        <v>82</v>
      </c>
      <c r="AT885" s="211" t="s">
        <v>72</v>
      </c>
      <c r="AU885" s="211" t="s">
        <v>80</v>
      </c>
      <c r="AY885" s="210" t="s">
        <v>188</v>
      </c>
      <c r="BK885" s="212">
        <f>SUM(BK886:BK933)</f>
        <v>0</v>
      </c>
    </row>
    <row r="886" s="2" customFormat="1" ht="21.75" customHeight="1">
      <c r="A886" s="40"/>
      <c r="B886" s="41"/>
      <c r="C886" s="215" t="s">
        <v>1355</v>
      </c>
      <c r="D886" s="215" t="s">
        <v>190</v>
      </c>
      <c r="E886" s="216" t="s">
        <v>621</v>
      </c>
      <c r="F886" s="217" t="s">
        <v>622</v>
      </c>
      <c r="G886" s="218" t="s">
        <v>243</v>
      </c>
      <c r="H886" s="219">
        <v>3.1000000000000001</v>
      </c>
      <c r="I886" s="220"/>
      <c r="J886" s="221">
        <f>ROUND(I886*H886,2)</f>
        <v>0</v>
      </c>
      <c r="K886" s="217" t="s">
        <v>415</v>
      </c>
      <c r="L886" s="46"/>
      <c r="M886" s="222" t="s">
        <v>19</v>
      </c>
      <c r="N886" s="223" t="s">
        <v>44</v>
      </c>
      <c r="O886" s="86"/>
      <c r="P886" s="224">
        <f>O886*H886</f>
        <v>0</v>
      </c>
      <c r="Q886" s="224">
        <v>0</v>
      </c>
      <c r="R886" s="224">
        <f>Q886*H886</f>
        <v>0</v>
      </c>
      <c r="S886" s="224">
        <v>0</v>
      </c>
      <c r="T886" s="225">
        <f>S886*H886</f>
        <v>0</v>
      </c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R886" s="226" t="s">
        <v>342</v>
      </c>
      <c r="AT886" s="226" t="s">
        <v>190</v>
      </c>
      <c r="AU886" s="226" t="s">
        <v>82</v>
      </c>
      <c r="AY886" s="19" t="s">
        <v>188</v>
      </c>
      <c r="BE886" s="227">
        <f>IF(N886="základní",J886,0)</f>
        <v>0</v>
      </c>
      <c r="BF886" s="227">
        <f>IF(N886="snížená",J886,0)</f>
        <v>0</v>
      </c>
      <c r="BG886" s="227">
        <f>IF(N886="zákl. přenesená",J886,0)</f>
        <v>0</v>
      </c>
      <c r="BH886" s="227">
        <f>IF(N886="sníž. přenesená",J886,0)</f>
        <v>0</v>
      </c>
      <c r="BI886" s="227">
        <f>IF(N886="nulová",J886,0)</f>
        <v>0</v>
      </c>
      <c r="BJ886" s="19" t="s">
        <v>80</v>
      </c>
      <c r="BK886" s="227">
        <f>ROUND(I886*H886,2)</f>
        <v>0</v>
      </c>
      <c r="BL886" s="19" t="s">
        <v>342</v>
      </c>
      <c r="BM886" s="226" t="s">
        <v>2571</v>
      </c>
    </row>
    <row r="887" s="13" customFormat="1">
      <c r="A887" s="13"/>
      <c r="B887" s="233"/>
      <c r="C887" s="234"/>
      <c r="D887" s="235" t="s">
        <v>198</v>
      </c>
      <c r="E887" s="236" t="s">
        <v>19</v>
      </c>
      <c r="F887" s="237" t="s">
        <v>2501</v>
      </c>
      <c r="G887" s="234"/>
      <c r="H887" s="236" t="s">
        <v>19</v>
      </c>
      <c r="I887" s="238"/>
      <c r="J887" s="234"/>
      <c r="K887" s="234"/>
      <c r="L887" s="239"/>
      <c r="M887" s="240"/>
      <c r="N887" s="241"/>
      <c r="O887" s="241"/>
      <c r="P887" s="241"/>
      <c r="Q887" s="241"/>
      <c r="R887" s="241"/>
      <c r="S887" s="241"/>
      <c r="T887" s="242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43" t="s">
        <v>198</v>
      </c>
      <c r="AU887" s="243" t="s">
        <v>82</v>
      </c>
      <c r="AV887" s="13" t="s">
        <v>80</v>
      </c>
      <c r="AW887" s="13" t="s">
        <v>35</v>
      </c>
      <c r="AX887" s="13" t="s">
        <v>73</v>
      </c>
      <c r="AY887" s="243" t="s">
        <v>188</v>
      </c>
    </row>
    <row r="888" s="13" customFormat="1">
      <c r="A888" s="13"/>
      <c r="B888" s="233"/>
      <c r="C888" s="234"/>
      <c r="D888" s="235" t="s">
        <v>198</v>
      </c>
      <c r="E888" s="236" t="s">
        <v>19</v>
      </c>
      <c r="F888" s="237" t="s">
        <v>1753</v>
      </c>
      <c r="G888" s="234"/>
      <c r="H888" s="236" t="s">
        <v>19</v>
      </c>
      <c r="I888" s="238"/>
      <c r="J888" s="234"/>
      <c r="K888" s="234"/>
      <c r="L888" s="239"/>
      <c r="M888" s="240"/>
      <c r="N888" s="241"/>
      <c r="O888" s="241"/>
      <c r="P888" s="241"/>
      <c r="Q888" s="241"/>
      <c r="R888" s="241"/>
      <c r="S888" s="241"/>
      <c r="T888" s="242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43" t="s">
        <v>198</v>
      </c>
      <c r="AU888" s="243" t="s">
        <v>82</v>
      </c>
      <c r="AV888" s="13" t="s">
        <v>80</v>
      </c>
      <c r="AW888" s="13" t="s">
        <v>35</v>
      </c>
      <c r="AX888" s="13" t="s">
        <v>73</v>
      </c>
      <c r="AY888" s="243" t="s">
        <v>188</v>
      </c>
    </row>
    <row r="889" s="14" customFormat="1">
      <c r="A889" s="14"/>
      <c r="B889" s="244"/>
      <c r="C889" s="245"/>
      <c r="D889" s="235" t="s">
        <v>198</v>
      </c>
      <c r="E889" s="246" t="s">
        <v>19</v>
      </c>
      <c r="F889" s="247" t="s">
        <v>1754</v>
      </c>
      <c r="G889" s="245"/>
      <c r="H889" s="248">
        <v>3.1000000000000001</v>
      </c>
      <c r="I889" s="249"/>
      <c r="J889" s="245"/>
      <c r="K889" s="245"/>
      <c r="L889" s="250"/>
      <c r="M889" s="251"/>
      <c r="N889" s="252"/>
      <c r="O889" s="252"/>
      <c r="P889" s="252"/>
      <c r="Q889" s="252"/>
      <c r="R889" s="252"/>
      <c r="S889" s="252"/>
      <c r="T889" s="253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4" t="s">
        <v>198</v>
      </c>
      <c r="AU889" s="254" t="s">
        <v>82</v>
      </c>
      <c r="AV889" s="14" t="s">
        <v>82</v>
      </c>
      <c r="AW889" s="14" t="s">
        <v>35</v>
      </c>
      <c r="AX889" s="14" t="s">
        <v>73</v>
      </c>
      <c r="AY889" s="254" t="s">
        <v>188</v>
      </c>
    </row>
    <row r="890" s="15" customFormat="1">
      <c r="A890" s="15"/>
      <c r="B890" s="255"/>
      <c r="C890" s="256"/>
      <c r="D890" s="235" t="s">
        <v>198</v>
      </c>
      <c r="E890" s="257" t="s">
        <v>19</v>
      </c>
      <c r="F890" s="258" t="s">
        <v>229</v>
      </c>
      <c r="G890" s="256"/>
      <c r="H890" s="259">
        <v>3.1000000000000001</v>
      </c>
      <c r="I890" s="260"/>
      <c r="J890" s="256"/>
      <c r="K890" s="256"/>
      <c r="L890" s="261"/>
      <c r="M890" s="262"/>
      <c r="N890" s="263"/>
      <c r="O890" s="263"/>
      <c r="P890" s="263"/>
      <c r="Q890" s="263"/>
      <c r="R890" s="263"/>
      <c r="S890" s="263"/>
      <c r="T890" s="264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T890" s="265" t="s">
        <v>198</v>
      </c>
      <c r="AU890" s="265" t="s">
        <v>82</v>
      </c>
      <c r="AV890" s="15" t="s">
        <v>135</v>
      </c>
      <c r="AW890" s="15" t="s">
        <v>35</v>
      </c>
      <c r="AX890" s="15" t="s">
        <v>80</v>
      </c>
      <c r="AY890" s="265" t="s">
        <v>188</v>
      </c>
    </row>
    <row r="891" s="2" customFormat="1" ht="16.5" customHeight="1">
      <c r="A891" s="40"/>
      <c r="B891" s="41"/>
      <c r="C891" s="272" t="s">
        <v>1360</v>
      </c>
      <c r="D891" s="272" t="s">
        <v>522</v>
      </c>
      <c r="E891" s="273" t="s">
        <v>2572</v>
      </c>
      <c r="F891" s="274" t="s">
        <v>629</v>
      </c>
      <c r="G891" s="275" t="s">
        <v>345</v>
      </c>
      <c r="H891" s="276">
        <v>0.001</v>
      </c>
      <c r="I891" s="277"/>
      <c r="J891" s="278">
        <f>ROUND(I891*H891,2)</f>
        <v>0</v>
      </c>
      <c r="K891" s="274" t="s">
        <v>19</v>
      </c>
      <c r="L891" s="279"/>
      <c r="M891" s="280" t="s">
        <v>19</v>
      </c>
      <c r="N891" s="281" t="s">
        <v>44</v>
      </c>
      <c r="O891" s="86"/>
      <c r="P891" s="224">
        <f>O891*H891</f>
        <v>0</v>
      </c>
      <c r="Q891" s="224">
        <v>1</v>
      </c>
      <c r="R891" s="224">
        <f>Q891*H891</f>
        <v>0.001</v>
      </c>
      <c r="S891" s="224">
        <v>0</v>
      </c>
      <c r="T891" s="225">
        <f>S891*H891</f>
        <v>0</v>
      </c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R891" s="226" t="s">
        <v>630</v>
      </c>
      <c r="AT891" s="226" t="s">
        <v>522</v>
      </c>
      <c r="AU891" s="226" t="s">
        <v>82</v>
      </c>
      <c r="AY891" s="19" t="s">
        <v>188</v>
      </c>
      <c r="BE891" s="227">
        <f>IF(N891="základní",J891,0)</f>
        <v>0</v>
      </c>
      <c r="BF891" s="227">
        <f>IF(N891="snížená",J891,0)</f>
        <v>0</v>
      </c>
      <c r="BG891" s="227">
        <f>IF(N891="zákl. přenesená",J891,0)</f>
        <v>0</v>
      </c>
      <c r="BH891" s="227">
        <f>IF(N891="sníž. přenesená",J891,0)</f>
        <v>0</v>
      </c>
      <c r="BI891" s="227">
        <f>IF(N891="nulová",J891,0)</f>
        <v>0</v>
      </c>
      <c r="BJ891" s="19" t="s">
        <v>80</v>
      </c>
      <c r="BK891" s="227">
        <f>ROUND(I891*H891,2)</f>
        <v>0</v>
      </c>
      <c r="BL891" s="19" t="s">
        <v>342</v>
      </c>
      <c r="BM891" s="226" t="s">
        <v>2573</v>
      </c>
    </row>
    <row r="892" s="13" customFormat="1">
      <c r="A892" s="13"/>
      <c r="B892" s="233"/>
      <c r="C892" s="234"/>
      <c r="D892" s="235" t="s">
        <v>198</v>
      </c>
      <c r="E892" s="236" t="s">
        <v>19</v>
      </c>
      <c r="F892" s="237" t="s">
        <v>2501</v>
      </c>
      <c r="G892" s="234"/>
      <c r="H892" s="236" t="s">
        <v>19</v>
      </c>
      <c r="I892" s="238"/>
      <c r="J892" s="234"/>
      <c r="K892" s="234"/>
      <c r="L892" s="239"/>
      <c r="M892" s="240"/>
      <c r="N892" s="241"/>
      <c r="O892" s="241"/>
      <c r="P892" s="241"/>
      <c r="Q892" s="241"/>
      <c r="R892" s="241"/>
      <c r="S892" s="241"/>
      <c r="T892" s="24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3" t="s">
        <v>198</v>
      </c>
      <c r="AU892" s="243" t="s">
        <v>82</v>
      </c>
      <c r="AV892" s="13" t="s">
        <v>80</v>
      </c>
      <c r="AW892" s="13" t="s">
        <v>35</v>
      </c>
      <c r="AX892" s="13" t="s">
        <v>73</v>
      </c>
      <c r="AY892" s="243" t="s">
        <v>188</v>
      </c>
    </row>
    <row r="893" s="13" customFormat="1">
      <c r="A893" s="13"/>
      <c r="B893" s="233"/>
      <c r="C893" s="234"/>
      <c r="D893" s="235" t="s">
        <v>198</v>
      </c>
      <c r="E893" s="236" t="s">
        <v>19</v>
      </c>
      <c r="F893" s="237" t="s">
        <v>1753</v>
      </c>
      <c r="G893" s="234"/>
      <c r="H893" s="236" t="s">
        <v>19</v>
      </c>
      <c r="I893" s="238"/>
      <c r="J893" s="234"/>
      <c r="K893" s="234"/>
      <c r="L893" s="239"/>
      <c r="M893" s="240"/>
      <c r="N893" s="241"/>
      <c r="O893" s="241"/>
      <c r="P893" s="241"/>
      <c r="Q893" s="241"/>
      <c r="R893" s="241"/>
      <c r="S893" s="241"/>
      <c r="T893" s="242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43" t="s">
        <v>198</v>
      </c>
      <c r="AU893" s="243" t="s">
        <v>82</v>
      </c>
      <c r="AV893" s="13" t="s">
        <v>80</v>
      </c>
      <c r="AW893" s="13" t="s">
        <v>35</v>
      </c>
      <c r="AX893" s="13" t="s">
        <v>73</v>
      </c>
      <c r="AY893" s="243" t="s">
        <v>188</v>
      </c>
    </row>
    <row r="894" s="14" customFormat="1">
      <c r="A894" s="14"/>
      <c r="B894" s="244"/>
      <c r="C894" s="245"/>
      <c r="D894" s="235" t="s">
        <v>198</v>
      </c>
      <c r="E894" s="246" t="s">
        <v>19</v>
      </c>
      <c r="F894" s="247" t="s">
        <v>1754</v>
      </c>
      <c r="G894" s="245"/>
      <c r="H894" s="248">
        <v>3.1000000000000001</v>
      </c>
      <c r="I894" s="249"/>
      <c r="J894" s="245"/>
      <c r="K894" s="245"/>
      <c r="L894" s="250"/>
      <c r="M894" s="251"/>
      <c r="N894" s="252"/>
      <c r="O894" s="252"/>
      <c r="P894" s="252"/>
      <c r="Q894" s="252"/>
      <c r="R894" s="252"/>
      <c r="S894" s="252"/>
      <c r="T894" s="253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54" t="s">
        <v>198</v>
      </c>
      <c r="AU894" s="254" t="s">
        <v>82</v>
      </c>
      <c r="AV894" s="14" t="s">
        <v>82</v>
      </c>
      <c r="AW894" s="14" t="s">
        <v>35</v>
      </c>
      <c r="AX894" s="14" t="s">
        <v>73</v>
      </c>
      <c r="AY894" s="254" t="s">
        <v>188</v>
      </c>
    </row>
    <row r="895" s="15" customFormat="1">
      <c r="A895" s="15"/>
      <c r="B895" s="255"/>
      <c r="C895" s="256"/>
      <c r="D895" s="235" t="s">
        <v>198</v>
      </c>
      <c r="E895" s="257" t="s">
        <v>19</v>
      </c>
      <c r="F895" s="258" t="s">
        <v>229</v>
      </c>
      <c r="G895" s="256"/>
      <c r="H895" s="259">
        <v>3.1000000000000001</v>
      </c>
      <c r="I895" s="260"/>
      <c r="J895" s="256"/>
      <c r="K895" s="256"/>
      <c r="L895" s="261"/>
      <c r="M895" s="262"/>
      <c r="N895" s="263"/>
      <c r="O895" s="263"/>
      <c r="P895" s="263"/>
      <c r="Q895" s="263"/>
      <c r="R895" s="263"/>
      <c r="S895" s="263"/>
      <c r="T895" s="264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65" t="s">
        <v>198</v>
      </c>
      <c r="AU895" s="265" t="s">
        <v>82</v>
      </c>
      <c r="AV895" s="15" t="s">
        <v>135</v>
      </c>
      <c r="AW895" s="15" t="s">
        <v>35</v>
      </c>
      <c r="AX895" s="15" t="s">
        <v>80</v>
      </c>
      <c r="AY895" s="265" t="s">
        <v>188</v>
      </c>
    </row>
    <row r="896" s="14" customFormat="1">
      <c r="A896" s="14"/>
      <c r="B896" s="244"/>
      <c r="C896" s="245"/>
      <c r="D896" s="235" t="s">
        <v>198</v>
      </c>
      <c r="E896" s="245"/>
      <c r="F896" s="247" t="s">
        <v>1803</v>
      </c>
      <c r="G896" s="245"/>
      <c r="H896" s="248">
        <v>0.001</v>
      </c>
      <c r="I896" s="249"/>
      <c r="J896" s="245"/>
      <c r="K896" s="245"/>
      <c r="L896" s="250"/>
      <c r="M896" s="251"/>
      <c r="N896" s="252"/>
      <c r="O896" s="252"/>
      <c r="P896" s="252"/>
      <c r="Q896" s="252"/>
      <c r="R896" s="252"/>
      <c r="S896" s="252"/>
      <c r="T896" s="253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54" t="s">
        <v>198</v>
      </c>
      <c r="AU896" s="254" t="s">
        <v>82</v>
      </c>
      <c r="AV896" s="14" t="s">
        <v>82</v>
      </c>
      <c r="AW896" s="14" t="s">
        <v>4</v>
      </c>
      <c r="AX896" s="14" t="s">
        <v>80</v>
      </c>
      <c r="AY896" s="254" t="s">
        <v>188</v>
      </c>
    </row>
    <row r="897" s="2" customFormat="1" ht="16.5" customHeight="1">
      <c r="A897" s="40"/>
      <c r="B897" s="41"/>
      <c r="C897" s="215" t="s">
        <v>1365</v>
      </c>
      <c r="D897" s="215" t="s">
        <v>190</v>
      </c>
      <c r="E897" s="216" t="s">
        <v>634</v>
      </c>
      <c r="F897" s="217" t="s">
        <v>635</v>
      </c>
      <c r="G897" s="218" t="s">
        <v>243</v>
      </c>
      <c r="H897" s="219">
        <v>3.1000000000000001</v>
      </c>
      <c r="I897" s="220"/>
      <c r="J897" s="221">
        <f>ROUND(I897*H897,2)</f>
        <v>0</v>
      </c>
      <c r="K897" s="217" t="s">
        <v>415</v>
      </c>
      <c r="L897" s="46"/>
      <c r="M897" s="222" t="s">
        <v>19</v>
      </c>
      <c r="N897" s="223" t="s">
        <v>44</v>
      </c>
      <c r="O897" s="86"/>
      <c r="P897" s="224">
        <f>O897*H897</f>
        <v>0</v>
      </c>
      <c r="Q897" s="224">
        <v>0.00040000000000000002</v>
      </c>
      <c r="R897" s="224">
        <f>Q897*H897</f>
        <v>0.00124</v>
      </c>
      <c r="S897" s="224">
        <v>0</v>
      </c>
      <c r="T897" s="225">
        <f>S897*H897</f>
        <v>0</v>
      </c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R897" s="226" t="s">
        <v>342</v>
      </c>
      <c r="AT897" s="226" t="s">
        <v>190</v>
      </c>
      <c r="AU897" s="226" t="s">
        <v>82</v>
      </c>
      <c r="AY897" s="19" t="s">
        <v>188</v>
      </c>
      <c r="BE897" s="227">
        <f>IF(N897="základní",J897,0)</f>
        <v>0</v>
      </c>
      <c r="BF897" s="227">
        <f>IF(N897="snížená",J897,0)</f>
        <v>0</v>
      </c>
      <c r="BG897" s="227">
        <f>IF(N897="zákl. přenesená",J897,0)</f>
        <v>0</v>
      </c>
      <c r="BH897" s="227">
        <f>IF(N897="sníž. přenesená",J897,0)</f>
        <v>0</v>
      </c>
      <c r="BI897" s="227">
        <f>IF(N897="nulová",J897,0)</f>
        <v>0</v>
      </c>
      <c r="BJ897" s="19" t="s">
        <v>80</v>
      </c>
      <c r="BK897" s="227">
        <f>ROUND(I897*H897,2)</f>
        <v>0</v>
      </c>
      <c r="BL897" s="19" t="s">
        <v>342</v>
      </c>
      <c r="BM897" s="226" t="s">
        <v>2574</v>
      </c>
    </row>
    <row r="898" s="13" customFormat="1">
      <c r="A898" s="13"/>
      <c r="B898" s="233"/>
      <c r="C898" s="234"/>
      <c r="D898" s="235" t="s">
        <v>198</v>
      </c>
      <c r="E898" s="236" t="s">
        <v>19</v>
      </c>
      <c r="F898" s="237" t="s">
        <v>2501</v>
      </c>
      <c r="G898" s="234"/>
      <c r="H898" s="236" t="s">
        <v>19</v>
      </c>
      <c r="I898" s="238"/>
      <c r="J898" s="234"/>
      <c r="K898" s="234"/>
      <c r="L898" s="239"/>
      <c r="M898" s="240"/>
      <c r="N898" s="241"/>
      <c r="O898" s="241"/>
      <c r="P898" s="241"/>
      <c r="Q898" s="241"/>
      <c r="R898" s="241"/>
      <c r="S898" s="241"/>
      <c r="T898" s="242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3" t="s">
        <v>198</v>
      </c>
      <c r="AU898" s="243" t="s">
        <v>82</v>
      </c>
      <c r="AV898" s="13" t="s">
        <v>80</v>
      </c>
      <c r="AW898" s="13" t="s">
        <v>35</v>
      </c>
      <c r="AX898" s="13" t="s">
        <v>73</v>
      </c>
      <c r="AY898" s="243" t="s">
        <v>188</v>
      </c>
    </row>
    <row r="899" s="13" customFormat="1">
      <c r="A899" s="13"/>
      <c r="B899" s="233"/>
      <c r="C899" s="234"/>
      <c r="D899" s="235" t="s">
        <v>198</v>
      </c>
      <c r="E899" s="236" t="s">
        <v>19</v>
      </c>
      <c r="F899" s="237" t="s">
        <v>1753</v>
      </c>
      <c r="G899" s="234"/>
      <c r="H899" s="236" t="s">
        <v>19</v>
      </c>
      <c r="I899" s="238"/>
      <c r="J899" s="234"/>
      <c r="K899" s="234"/>
      <c r="L899" s="239"/>
      <c r="M899" s="240"/>
      <c r="N899" s="241"/>
      <c r="O899" s="241"/>
      <c r="P899" s="241"/>
      <c r="Q899" s="241"/>
      <c r="R899" s="241"/>
      <c r="S899" s="241"/>
      <c r="T899" s="242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43" t="s">
        <v>198</v>
      </c>
      <c r="AU899" s="243" t="s">
        <v>82</v>
      </c>
      <c r="AV899" s="13" t="s">
        <v>80</v>
      </c>
      <c r="AW899" s="13" t="s">
        <v>35</v>
      </c>
      <c r="AX899" s="13" t="s">
        <v>73</v>
      </c>
      <c r="AY899" s="243" t="s">
        <v>188</v>
      </c>
    </row>
    <row r="900" s="14" customFormat="1">
      <c r="A900" s="14"/>
      <c r="B900" s="244"/>
      <c r="C900" s="245"/>
      <c r="D900" s="235" t="s">
        <v>198</v>
      </c>
      <c r="E900" s="246" t="s">
        <v>19</v>
      </c>
      <c r="F900" s="247" t="s">
        <v>1754</v>
      </c>
      <c r="G900" s="245"/>
      <c r="H900" s="248">
        <v>3.1000000000000001</v>
      </c>
      <c r="I900" s="249"/>
      <c r="J900" s="245"/>
      <c r="K900" s="245"/>
      <c r="L900" s="250"/>
      <c r="M900" s="251"/>
      <c r="N900" s="252"/>
      <c r="O900" s="252"/>
      <c r="P900" s="252"/>
      <c r="Q900" s="252"/>
      <c r="R900" s="252"/>
      <c r="S900" s="252"/>
      <c r="T900" s="253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54" t="s">
        <v>198</v>
      </c>
      <c r="AU900" s="254" t="s">
        <v>82</v>
      </c>
      <c r="AV900" s="14" t="s">
        <v>82</v>
      </c>
      <c r="AW900" s="14" t="s">
        <v>35</v>
      </c>
      <c r="AX900" s="14" t="s">
        <v>73</v>
      </c>
      <c r="AY900" s="254" t="s">
        <v>188</v>
      </c>
    </row>
    <row r="901" s="15" customFormat="1">
      <c r="A901" s="15"/>
      <c r="B901" s="255"/>
      <c r="C901" s="256"/>
      <c r="D901" s="235" t="s">
        <v>198</v>
      </c>
      <c r="E901" s="257" t="s">
        <v>19</v>
      </c>
      <c r="F901" s="258" t="s">
        <v>229</v>
      </c>
      <c r="G901" s="256"/>
      <c r="H901" s="259">
        <v>3.1000000000000001</v>
      </c>
      <c r="I901" s="260"/>
      <c r="J901" s="256"/>
      <c r="K901" s="256"/>
      <c r="L901" s="261"/>
      <c r="M901" s="262"/>
      <c r="N901" s="263"/>
      <c r="O901" s="263"/>
      <c r="P901" s="263"/>
      <c r="Q901" s="263"/>
      <c r="R901" s="263"/>
      <c r="S901" s="263"/>
      <c r="T901" s="264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T901" s="265" t="s">
        <v>198</v>
      </c>
      <c r="AU901" s="265" t="s">
        <v>82</v>
      </c>
      <c r="AV901" s="15" t="s">
        <v>135</v>
      </c>
      <c r="AW901" s="15" t="s">
        <v>35</v>
      </c>
      <c r="AX901" s="15" t="s">
        <v>80</v>
      </c>
      <c r="AY901" s="265" t="s">
        <v>188</v>
      </c>
    </row>
    <row r="902" s="2" customFormat="1" ht="24.15" customHeight="1">
      <c r="A902" s="40"/>
      <c r="B902" s="41"/>
      <c r="C902" s="272" t="s">
        <v>1370</v>
      </c>
      <c r="D902" s="272" t="s">
        <v>522</v>
      </c>
      <c r="E902" s="273" t="s">
        <v>639</v>
      </c>
      <c r="F902" s="274" t="s">
        <v>2575</v>
      </c>
      <c r="G902" s="275" t="s">
        <v>243</v>
      </c>
      <c r="H902" s="276">
        <v>3.5649999999999999</v>
      </c>
      <c r="I902" s="277"/>
      <c r="J902" s="278">
        <f>ROUND(I902*H902,2)</f>
        <v>0</v>
      </c>
      <c r="K902" s="274" t="s">
        <v>415</v>
      </c>
      <c r="L902" s="279"/>
      <c r="M902" s="280" t="s">
        <v>19</v>
      </c>
      <c r="N902" s="281" t="s">
        <v>44</v>
      </c>
      <c r="O902" s="86"/>
      <c r="P902" s="224">
        <f>O902*H902</f>
        <v>0</v>
      </c>
      <c r="Q902" s="224">
        <v>0.0054000000000000003</v>
      </c>
      <c r="R902" s="224">
        <f>Q902*H902</f>
        <v>0.019251000000000001</v>
      </c>
      <c r="S902" s="224">
        <v>0</v>
      </c>
      <c r="T902" s="225">
        <f>S902*H902</f>
        <v>0</v>
      </c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R902" s="226" t="s">
        <v>630</v>
      </c>
      <c r="AT902" s="226" t="s">
        <v>522</v>
      </c>
      <c r="AU902" s="226" t="s">
        <v>82</v>
      </c>
      <c r="AY902" s="19" t="s">
        <v>188</v>
      </c>
      <c r="BE902" s="227">
        <f>IF(N902="základní",J902,0)</f>
        <v>0</v>
      </c>
      <c r="BF902" s="227">
        <f>IF(N902="snížená",J902,0)</f>
        <v>0</v>
      </c>
      <c r="BG902" s="227">
        <f>IF(N902="zákl. přenesená",J902,0)</f>
        <v>0</v>
      </c>
      <c r="BH902" s="227">
        <f>IF(N902="sníž. přenesená",J902,0)</f>
        <v>0</v>
      </c>
      <c r="BI902" s="227">
        <f>IF(N902="nulová",J902,0)</f>
        <v>0</v>
      </c>
      <c r="BJ902" s="19" t="s">
        <v>80</v>
      </c>
      <c r="BK902" s="227">
        <f>ROUND(I902*H902,2)</f>
        <v>0</v>
      </c>
      <c r="BL902" s="19" t="s">
        <v>342</v>
      </c>
      <c r="BM902" s="226" t="s">
        <v>2576</v>
      </c>
    </row>
    <row r="903" s="13" customFormat="1">
      <c r="A903" s="13"/>
      <c r="B903" s="233"/>
      <c r="C903" s="234"/>
      <c r="D903" s="235" t="s">
        <v>198</v>
      </c>
      <c r="E903" s="236" t="s">
        <v>19</v>
      </c>
      <c r="F903" s="237" t="s">
        <v>2501</v>
      </c>
      <c r="G903" s="234"/>
      <c r="H903" s="236" t="s">
        <v>19</v>
      </c>
      <c r="I903" s="238"/>
      <c r="J903" s="234"/>
      <c r="K903" s="234"/>
      <c r="L903" s="239"/>
      <c r="M903" s="240"/>
      <c r="N903" s="241"/>
      <c r="O903" s="241"/>
      <c r="P903" s="241"/>
      <c r="Q903" s="241"/>
      <c r="R903" s="241"/>
      <c r="S903" s="241"/>
      <c r="T903" s="24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3" t="s">
        <v>198</v>
      </c>
      <c r="AU903" s="243" t="s">
        <v>82</v>
      </c>
      <c r="AV903" s="13" t="s">
        <v>80</v>
      </c>
      <c r="AW903" s="13" t="s">
        <v>35</v>
      </c>
      <c r="AX903" s="13" t="s">
        <v>73</v>
      </c>
      <c r="AY903" s="243" t="s">
        <v>188</v>
      </c>
    </row>
    <row r="904" s="13" customFormat="1">
      <c r="A904" s="13"/>
      <c r="B904" s="233"/>
      <c r="C904" s="234"/>
      <c r="D904" s="235" t="s">
        <v>198</v>
      </c>
      <c r="E904" s="236" t="s">
        <v>19</v>
      </c>
      <c r="F904" s="237" t="s">
        <v>1753</v>
      </c>
      <c r="G904" s="234"/>
      <c r="H904" s="236" t="s">
        <v>19</v>
      </c>
      <c r="I904" s="238"/>
      <c r="J904" s="234"/>
      <c r="K904" s="234"/>
      <c r="L904" s="239"/>
      <c r="M904" s="240"/>
      <c r="N904" s="241"/>
      <c r="O904" s="241"/>
      <c r="P904" s="241"/>
      <c r="Q904" s="241"/>
      <c r="R904" s="241"/>
      <c r="S904" s="241"/>
      <c r="T904" s="242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43" t="s">
        <v>198</v>
      </c>
      <c r="AU904" s="243" t="s">
        <v>82</v>
      </c>
      <c r="AV904" s="13" t="s">
        <v>80</v>
      </c>
      <c r="AW904" s="13" t="s">
        <v>35</v>
      </c>
      <c r="AX904" s="13" t="s">
        <v>73</v>
      </c>
      <c r="AY904" s="243" t="s">
        <v>188</v>
      </c>
    </row>
    <row r="905" s="14" customFormat="1">
      <c r="A905" s="14"/>
      <c r="B905" s="244"/>
      <c r="C905" s="245"/>
      <c r="D905" s="235" t="s">
        <v>198</v>
      </c>
      <c r="E905" s="246" t="s">
        <v>19</v>
      </c>
      <c r="F905" s="247" t="s">
        <v>1754</v>
      </c>
      <c r="G905" s="245"/>
      <c r="H905" s="248">
        <v>3.1000000000000001</v>
      </c>
      <c r="I905" s="249"/>
      <c r="J905" s="245"/>
      <c r="K905" s="245"/>
      <c r="L905" s="250"/>
      <c r="M905" s="251"/>
      <c r="N905" s="252"/>
      <c r="O905" s="252"/>
      <c r="P905" s="252"/>
      <c r="Q905" s="252"/>
      <c r="R905" s="252"/>
      <c r="S905" s="252"/>
      <c r="T905" s="253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T905" s="254" t="s">
        <v>198</v>
      </c>
      <c r="AU905" s="254" t="s">
        <v>82</v>
      </c>
      <c r="AV905" s="14" t="s">
        <v>82</v>
      </c>
      <c r="AW905" s="14" t="s">
        <v>35</v>
      </c>
      <c r="AX905" s="14" t="s">
        <v>73</v>
      </c>
      <c r="AY905" s="254" t="s">
        <v>188</v>
      </c>
    </row>
    <row r="906" s="15" customFormat="1">
      <c r="A906" s="15"/>
      <c r="B906" s="255"/>
      <c r="C906" s="256"/>
      <c r="D906" s="235" t="s">
        <v>198</v>
      </c>
      <c r="E906" s="257" t="s">
        <v>19</v>
      </c>
      <c r="F906" s="258" t="s">
        <v>229</v>
      </c>
      <c r="G906" s="256"/>
      <c r="H906" s="259">
        <v>3.1000000000000001</v>
      </c>
      <c r="I906" s="260"/>
      <c r="J906" s="256"/>
      <c r="K906" s="256"/>
      <c r="L906" s="261"/>
      <c r="M906" s="262"/>
      <c r="N906" s="263"/>
      <c r="O906" s="263"/>
      <c r="P906" s="263"/>
      <c r="Q906" s="263"/>
      <c r="R906" s="263"/>
      <c r="S906" s="263"/>
      <c r="T906" s="264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T906" s="265" t="s">
        <v>198</v>
      </c>
      <c r="AU906" s="265" t="s">
        <v>82</v>
      </c>
      <c r="AV906" s="15" t="s">
        <v>135</v>
      </c>
      <c r="AW906" s="15" t="s">
        <v>35</v>
      </c>
      <c r="AX906" s="15" t="s">
        <v>80</v>
      </c>
      <c r="AY906" s="265" t="s">
        <v>188</v>
      </c>
    </row>
    <row r="907" s="14" customFormat="1">
      <c r="A907" s="14"/>
      <c r="B907" s="244"/>
      <c r="C907" s="245"/>
      <c r="D907" s="235" t="s">
        <v>198</v>
      </c>
      <c r="E907" s="245"/>
      <c r="F907" s="247" t="s">
        <v>1808</v>
      </c>
      <c r="G907" s="245"/>
      <c r="H907" s="248">
        <v>3.5649999999999999</v>
      </c>
      <c r="I907" s="249"/>
      <c r="J907" s="245"/>
      <c r="K907" s="245"/>
      <c r="L907" s="250"/>
      <c r="M907" s="251"/>
      <c r="N907" s="252"/>
      <c r="O907" s="252"/>
      <c r="P907" s="252"/>
      <c r="Q907" s="252"/>
      <c r="R907" s="252"/>
      <c r="S907" s="252"/>
      <c r="T907" s="253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54" t="s">
        <v>198</v>
      </c>
      <c r="AU907" s="254" t="s">
        <v>82</v>
      </c>
      <c r="AV907" s="14" t="s">
        <v>82</v>
      </c>
      <c r="AW907" s="14" t="s">
        <v>4</v>
      </c>
      <c r="AX907" s="14" t="s">
        <v>80</v>
      </c>
      <c r="AY907" s="254" t="s">
        <v>188</v>
      </c>
    </row>
    <row r="908" s="2" customFormat="1" ht="21.75" customHeight="1">
      <c r="A908" s="40"/>
      <c r="B908" s="41"/>
      <c r="C908" s="215" t="s">
        <v>1374</v>
      </c>
      <c r="D908" s="215" t="s">
        <v>190</v>
      </c>
      <c r="E908" s="216" t="s">
        <v>1809</v>
      </c>
      <c r="F908" s="217" t="s">
        <v>1810</v>
      </c>
      <c r="G908" s="218" t="s">
        <v>243</v>
      </c>
      <c r="H908" s="219">
        <v>19</v>
      </c>
      <c r="I908" s="220"/>
      <c r="J908" s="221">
        <f>ROUND(I908*H908,2)</f>
        <v>0</v>
      </c>
      <c r="K908" s="217" t="s">
        <v>194</v>
      </c>
      <c r="L908" s="46"/>
      <c r="M908" s="222" t="s">
        <v>19</v>
      </c>
      <c r="N908" s="223" t="s">
        <v>44</v>
      </c>
      <c r="O908" s="86"/>
      <c r="P908" s="224">
        <f>O908*H908</f>
        <v>0</v>
      </c>
      <c r="Q908" s="224">
        <v>0.0044999999999999997</v>
      </c>
      <c r="R908" s="224">
        <f>Q908*H908</f>
        <v>0.085499999999999993</v>
      </c>
      <c r="S908" s="224">
        <v>0</v>
      </c>
      <c r="T908" s="225">
        <f>S908*H908</f>
        <v>0</v>
      </c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R908" s="226" t="s">
        <v>342</v>
      </c>
      <c r="AT908" s="226" t="s">
        <v>190</v>
      </c>
      <c r="AU908" s="226" t="s">
        <v>82</v>
      </c>
      <c r="AY908" s="19" t="s">
        <v>188</v>
      </c>
      <c r="BE908" s="227">
        <f>IF(N908="základní",J908,0)</f>
        <v>0</v>
      </c>
      <c r="BF908" s="227">
        <f>IF(N908="snížená",J908,0)</f>
        <v>0</v>
      </c>
      <c r="BG908" s="227">
        <f>IF(N908="zákl. přenesená",J908,0)</f>
        <v>0</v>
      </c>
      <c r="BH908" s="227">
        <f>IF(N908="sníž. přenesená",J908,0)</f>
        <v>0</v>
      </c>
      <c r="BI908" s="227">
        <f>IF(N908="nulová",J908,0)</f>
        <v>0</v>
      </c>
      <c r="BJ908" s="19" t="s">
        <v>80</v>
      </c>
      <c r="BK908" s="227">
        <f>ROUND(I908*H908,2)</f>
        <v>0</v>
      </c>
      <c r="BL908" s="19" t="s">
        <v>342</v>
      </c>
      <c r="BM908" s="226" t="s">
        <v>2577</v>
      </c>
    </row>
    <row r="909" s="2" customFormat="1">
      <c r="A909" s="40"/>
      <c r="B909" s="41"/>
      <c r="C909" s="42"/>
      <c r="D909" s="228" t="s">
        <v>196</v>
      </c>
      <c r="E909" s="42"/>
      <c r="F909" s="229" t="s">
        <v>1812</v>
      </c>
      <c r="G909" s="42"/>
      <c r="H909" s="42"/>
      <c r="I909" s="230"/>
      <c r="J909" s="42"/>
      <c r="K909" s="42"/>
      <c r="L909" s="46"/>
      <c r="M909" s="231"/>
      <c r="N909" s="232"/>
      <c r="O909" s="86"/>
      <c r="P909" s="86"/>
      <c r="Q909" s="86"/>
      <c r="R909" s="86"/>
      <c r="S909" s="86"/>
      <c r="T909" s="87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T909" s="19" t="s">
        <v>196</v>
      </c>
      <c r="AU909" s="19" t="s">
        <v>82</v>
      </c>
    </row>
    <row r="910" s="13" customFormat="1">
      <c r="A910" s="13"/>
      <c r="B910" s="233"/>
      <c r="C910" s="234"/>
      <c r="D910" s="235" t="s">
        <v>198</v>
      </c>
      <c r="E910" s="236" t="s">
        <v>19</v>
      </c>
      <c r="F910" s="237" t="s">
        <v>2501</v>
      </c>
      <c r="G910" s="234"/>
      <c r="H910" s="236" t="s">
        <v>19</v>
      </c>
      <c r="I910" s="238"/>
      <c r="J910" s="234"/>
      <c r="K910" s="234"/>
      <c r="L910" s="239"/>
      <c r="M910" s="240"/>
      <c r="N910" s="241"/>
      <c r="O910" s="241"/>
      <c r="P910" s="241"/>
      <c r="Q910" s="241"/>
      <c r="R910" s="241"/>
      <c r="S910" s="241"/>
      <c r="T910" s="242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43" t="s">
        <v>198</v>
      </c>
      <c r="AU910" s="243" t="s">
        <v>82</v>
      </c>
      <c r="AV910" s="13" t="s">
        <v>80</v>
      </c>
      <c r="AW910" s="13" t="s">
        <v>35</v>
      </c>
      <c r="AX910" s="13" t="s">
        <v>73</v>
      </c>
      <c r="AY910" s="243" t="s">
        <v>188</v>
      </c>
    </row>
    <row r="911" s="14" customFormat="1">
      <c r="A911" s="14"/>
      <c r="B911" s="244"/>
      <c r="C911" s="245"/>
      <c r="D911" s="235" t="s">
        <v>198</v>
      </c>
      <c r="E911" s="246" t="s">
        <v>19</v>
      </c>
      <c r="F911" s="247" t="s">
        <v>2502</v>
      </c>
      <c r="G911" s="245"/>
      <c r="H911" s="248">
        <v>19</v>
      </c>
      <c r="I911" s="249"/>
      <c r="J911" s="245"/>
      <c r="K911" s="245"/>
      <c r="L911" s="250"/>
      <c r="M911" s="251"/>
      <c r="N911" s="252"/>
      <c r="O911" s="252"/>
      <c r="P911" s="252"/>
      <c r="Q911" s="252"/>
      <c r="R911" s="252"/>
      <c r="S911" s="252"/>
      <c r="T911" s="253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4" t="s">
        <v>198</v>
      </c>
      <c r="AU911" s="254" t="s">
        <v>82</v>
      </c>
      <c r="AV911" s="14" t="s">
        <v>82</v>
      </c>
      <c r="AW911" s="14" t="s">
        <v>35</v>
      </c>
      <c r="AX911" s="14" t="s">
        <v>73</v>
      </c>
      <c r="AY911" s="254" t="s">
        <v>188</v>
      </c>
    </row>
    <row r="912" s="15" customFormat="1">
      <c r="A912" s="15"/>
      <c r="B912" s="255"/>
      <c r="C912" s="256"/>
      <c r="D912" s="235" t="s">
        <v>198</v>
      </c>
      <c r="E912" s="257" t="s">
        <v>19</v>
      </c>
      <c r="F912" s="258" t="s">
        <v>229</v>
      </c>
      <c r="G912" s="256"/>
      <c r="H912" s="259">
        <v>19</v>
      </c>
      <c r="I912" s="260"/>
      <c r="J912" s="256"/>
      <c r="K912" s="256"/>
      <c r="L912" s="261"/>
      <c r="M912" s="262"/>
      <c r="N912" s="263"/>
      <c r="O912" s="263"/>
      <c r="P912" s="263"/>
      <c r="Q912" s="263"/>
      <c r="R912" s="263"/>
      <c r="S912" s="263"/>
      <c r="T912" s="264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T912" s="265" t="s">
        <v>198</v>
      </c>
      <c r="AU912" s="265" t="s">
        <v>82</v>
      </c>
      <c r="AV912" s="15" t="s">
        <v>135</v>
      </c>
      <c r="AW912" s="15" t="s">
        <v>35</v>
      </c>
      <c r="AX912" s="15" t="s">
        <v>80</v>
      </c>
      <c r="AY912" s="265" t="s">
        <v>188</v>
      </c>
    </row>
    <row r="913" s="2" customFormat="1" ht="21.75" customHeight="1">
      <c r="A913" s="40"/>
      <c r="B913" s="41"/>
      <c r="C913" s="215" t="s">
        <v>1381</v>
      </c>
      <c r="D913" s="215" t="s">
        <v>190</v>
      </c>
      <c r="E913" s="216" t="s">
        <v>1813</v>
      </c>
      <c r="F913" s="217" t="s">
        <v>1814</v>
      </c>
      <c r="G913" s="218" t="s">
        <v>243</v>
      </c>
      <c r="H913" s="219">
        <v>62.073</v>
      </c>
      <c r="I913" s="220"/>
      <c r="J913" s="221">
        <f>ROUND(I913*H913,2)</f>
        <v>0</v>
      </c>
      <c r="K913" s="217" t="s">
        <v>194</v>
      </c>
      <c r="L913" s="46"/>
      <c r="M913" s="222" t="s">
        <v>19</v>
      </c>
      <c r="N913" s="223" t="s">
        <v>44</v>
      </c>
      <c r="O913" s="86"/>
      <c r="P913" s="224">
        <f>O913*H913</f>
        <v>0</v>
      </c>
      <c r="Q913" s="224">
        <v>0.0044999999999999997</v>
      </c>
      <c r="R913" s="224">
        <f>Q913*H913</f>
        <v>0.27932849999999998</v>
      </c>
      <c r="S913" s="224">
        <v>0</v>
      </c>
      <c r="T913" s="225">
        <f>S913*H913</f>
        <v>0</v>
      </c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R913" s="226" t="s">
        <v>342</v>
      </c>
      <c r="AT913" s="226" t="s">
        <v>190</v>
      </c>
      <c r="AU913" s="226" t="s">
        <v>82</v>
      </c>
      <c r="AY913" s="19" t="s">
        <v>188</v>
      </c>
      <c r="BE913" s="227">
        <f>IF(N913="základní",J913,0)</f>
        <v>0</v>
      </c>
      <c r="BF913" s="227">
        <f>IF(N913="snížená",J913,0)</f>
        <v>0</v>
      </c>
      <c r="BG913" s="227">
        <f>IF(N913="zákl. přenesená",J913,0)</f>
        <v>0</v>
      </c>
      <c r="BH913" s="227">
        <f>IF(N913="sníž. přenesená",J913,0)</f>
        <v>0</v>
      </c>
      <c r="BI913" s="227">
        <f>IF(N913="nulová",J913,0)</f>
        <v>0</v>
      </c>
      <c r="BJ913" s="19" t="s">
        <v>80</v>
      </c>
      <c r="BK913" s="227">
        <f>ROUND(I913*H913,2)</f>
        <v>0</v>
      </c>
      <c r="BL913" s="19" t="s">
        <v>342</v>
      </c>
      <c r="BM913" s="226" t="s">
        <v>2578</v>
      </c>
    </row>
    <row r="914" s="2" customFormat="1">
      <c r="A914" s="40"/>
      <c r="B914" s="41"/>
      <c r="C914" s="42"/>
      <c r="D914" s="228" t="s">
        <v>196</v>
      </c>
      <c r="E914" s="42"/>
      <c r="F914" s="229" t="s">
        <v>1816</v>
      </c>
      <c r="G914" s="42"/>
      <c r="H914" s="42"/>
      <c r="I914" s="230"/>
      <c r="J914" s="42"/>
      <c r="K914" s="42"/>
      <c r="L914" s="46"/>
      <c r="M914" s="231"/>
      <c r="N914" s="232"/>
      <c r="O914" s="86"/>
      <c r="P914" s="86"/>
      <c r="Q914" s="86"/>
      <c r="R914" s="86"/>
      <c r="S914" s="86"/>
      <c r="T914" s="87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T914" s="19" t="s">
        <v>196</v>
      </c>
      <c r="AU914" s="19" t="s">
        <v>82</v>
      </c>
    </row>
    <row r="915" s="13" customFormat="1">
      <c r="A915" s="13"/>
      <c r="B915" s="233"/>
      <c r="C915" s="234"/>
      <c r="D915" s="235" t="s">
        <v>198</v>
      </c>
      <c r="E915" s="236" t="s">
        <v>19</v>
      </c>
      <c r="F915" s="237" t="s">
        <v>2501</v>
      </c>
      <c r="G915" s="234"/>
      <c r="H915" s="236" t="s">
        <v>19</v>
      </c>
      <c r="I915" s="238"/>
      <c r="J915" s="234"/>
      <c r="K915" s="234"/>
      <c r="L915" s="239"/>
      <c r="M915" s="240"/>
      <c r="N915" s="241"/>
      <c r="O915" s="241"/>
      <c r="P915" s="241"/>
      <c r="Q915" s="241"/>
      <c r="R915" s="241"/>
      <c r="S915" s="241"/>
      <c r="T915" s="242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3" t="s">
        <v>198</v>
      </c>
      <c r="AU915" s="243" t="s">
        <v>82</v>
      </c>
      <c r="AV915" s="13" t="s">
        <v>80</v>
      </c>
      <c r="AW915" s="13" t="s">
        <v>35</v>
      </c>
      <c r="AX915" s="13" t="s">
        <v>73</v>
      </c>
      <c r="AY915" s="243" t="s">
        <v>188</v>
      </c>
    </row>
    <row r="916" s="13" customFormat="1">
      <c r="A916" s="13"/>
      <c r="B916" s="233"/>
      <c r="C916" s="234"/>
      <c r="D916" s="235" t="s">
        <v>198</v>
      </c>
      <c r="E916" s="236" t="s">
        <v>19</v>
      </c>
      <c r="F916" s="237" t="s">
        <v>2448</v>
      </c>
      <c r="G916" s="234"/>
      <c r="H916" s="236" t="s">
        <v>19</v>
      </c>
      <c r="I916" s="238"/>
      <c r="J916" s="234"/>
      <c r="K916" s="234"/>
      <c r="L916" s="239"/>
      <c r="M916" s="240"/>
      <c r="N916" s="241"/>
      <c r="O916" s="241"/>
      <c r="P916" s="241"/>
      <c r="Q916" s="241"/>
      <c r="R916" s="241"/>
      <c r="S916" s="241"/>
      <c r="T916" s="242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3" t="s">
        <v>198</v>
      </c>
      <c r="AU916" s="243" t="s">
        <v>82</v>
      </c>
      <c r="AV916" s="13" t="s">
        <v>80</v>
      </c>
      <c r="AW916" s="13" t="s">
        <v>35</v>
      </c>
      <c r="AX916" s="13" t="s">
        <v>73</v>
      </c>
      <c r="AY916" s="243" t="s">
        <v>188</v>
      </c>
    </row>
    <row r="917" s="14" customFormat="1">
      <c r="A917" s="14"/>
      <c r="B917" s="244"/>
      <c r="C917" s="245"/>
      <c r="D917" s="235" t="s">
        <v>198</v>
      </c>
      <c r="E917" s="246" t="s">
        <v>19</v>
      </c>
      <c r="F917" s="247" t="s">
        <v>2579</v>
      </c>
      <c r="G917" s="245"/>
      <c r="H917" s="248">
        <v>16.227</v>
      </c>
      <c r="I917" s="249"/>
      <c r="J917" s="245"/>
      <c r="K917" s="245"/>
      <c r="L917" s="250"/>
      <c r="M917" s="251"/>
      <c r="N917" s="252"/>
      <c r="O917" s="252"/>
      <c r="P917" s="252"/>
      <c r="Q917" s="252"/>
      <c r="R917" s="252"/>
      <c r="S917" s="252"/>
      <c r="T917" s="253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4" t="s">
        <v>198</v>
      </c>
      <c r="AU917" s="254" t="s">
        <v>82</v>
      </c>
      <c r="AV917" s="14" t="s">
        <v>82</v>
      </c>
      <c r="AW917" s="14" t="s">
        <v>35</v>
      </c>
      <c r="AX917" s="14" t="s">
        <v>73</v>
      </c>
      <c r="AY917" s="254" t="s">
        <v>188</v>
      </c>
    </row>
    <row r="918" s="14" customFormat="1">
      <c r="A918" s="14"/>
      <c r="B918" s="244"/>
      <c r="C918" s="245"/>
      <c r="D918" s="235" t="s">
        <v>198</v>
      </c>
      <c r="E918" s="246" t="s">
        <v>19</v>
      </c>
      <c r="F918" s="247" t="s">
        <v>1818</v>
      </c>
      <c r="G918" s="245"/>
      <c r="H918" s="248">
        <v>-3.2400000000000002</v>
      </c>
      <c r="I918" s="249"/>
      <c r="J918" s="245"/>
      <c r="K918" s="245"/>
      <c r="L918" s="250"/>
      <c r="M918" s="251"/>
      <c r="N918" s="252"/>
      <c r="O918" s="252"/>
      <c r="P918" s="252"/>
      <c r="Q918" s="252"/>
      <c r="R918" s="252"/>
      <c r="S918" s="252"/>
      <c r="T918" s="253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54" t="s">
        <v>198</v>
      </c>
      <c r="AU918" s="254" t="s">
        <v>82</v>
      </c>
      <c r="AV918" s="14" t="s">
        <v>82</v>
      </c>
      <c r="AW918" s="14" t="s">
        <v>35</v>
      </c>
      <c r="AX918" s="14" t="s">
        <v>73</v>
      </c>
      <c r="AY918" s="254" t="s">
        <v>188</v>
      </c>
    </row>
    <row r="919" s="13" customFormat="1">
      <c r="A919" s="13"/>
      <c r="B919" s="233"/>
      <c r="C919" s="234"/>
      <c r="D919" s="235" t="s">
        <v>198</v>
      </c>
      <c r="E919" s="236" t="s">
        <v>19</v>
      </c>
      <c r="F919" s="237" t="s">
        <v>2450</v>
      </c>
      <c r="G919" s="234"/>
      <c r="H919" s="236" t="s">
        <v>19</v>
      </c>
      <c r="I919" s="238"/>
      <c r="J919" s="234"/>
      <c r="K919" s="234"/>
      <c r="L919" s="239"/>
      <c r="M919" s="240"/>
      <c r="N919" s="241"/>
      <c r="O919" s="241"/>
      <c r="P919" s="241"/>
      <c r="Q919" s="241"/>
      <c r="R919" s="241"/>
      <c r="S919" s="241"/>
      <c r="T919" s="242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3" t="s">
        <v>198</v>
      </c>
      <c r="AU919" s="243" t="s">
        <v>82</v>
      </c>
      <c r="AV919" s="13" t="s">
        <v>80</v>
      </c>
      <c r="AW919" s="13" t="s">
        <v>35</v>
      </c>
      <c r="AX919" s="13" t="s">
        <v>73</v>
      </c>
      <c r="AY919" s="243" t="s">
        <v>188</v>
      </c>
    </row>
    <row r="920" s="14" customFormat="1">
      <c r="A920" s="14"/>
      <c r="B920" s="244"/>
      <c r="C920" s="245"/>
      <c r="D920" s="235" t="s">
        <v>198</v>
      </c>
      <c r="E920" s="246" t="s">
        <v>19</v>
      </c>
      <c r="F920" s="247" t="s">
        <v>2580</v>
      </c>
      <c r="G920" s="245"/>
      <c r="H920" s="248">
        <v>16.218</v>
      </c>
      <c r="I920" s="249"/>
      <c r="J920" s="245"/>
      <c r="K920" s="245"/>
      <c r="L920" s="250"/>
      <c r="M920" s="251"/>
      <c r="N920" s="252"/>
      <c r="O920" s="252"/>
      <c r="P920" s="252"/>
      <c r="Q920" s="252"/>
      <c r="R920" s="252"/>
      <c r="S920" s="252"/>
      <c r="T920" s="253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54" t="s">
        <v>198</v>
      </c>
      <c r="AU920" s="254" t="s">
        <v>82</v>
      </c>
      <c r="AV920" s="14" t="s">
        <v>82</v>
      </c>
      <c r="AW920" s="14" t="s">
        <v>35</v>
      </c>
      <c r="AX920" s="14" t="s">
        <v>73</v>
      </c>
      <c r="AY920" s="254" t="s">
        <v>188</v>
      </c>
    </row>
    <row r="921" s="14" customFormat="1">
      <c r="A921" s="14"/>
      <c r="B921" s="244"/>
      <c r="C921" s="245"/>
      <c r="D921" s="235" t="s">
        <v>198</v>
      </c>
      <c r="E921" s="246" t="s">
        <v>19</v>
      </c>
      <c r="F921" s="247" t="s">
        <v>1820</v>
      </c>
      <c r="G921" s="245"/>
      <c r="H921" s="248">
        <v>-1.6200000000000001</v>
      </c>
      <c r="I921" s="249"/>
      <c r="J921" s="245"/>
      <c r="K921" s="245"/>
      <c r="L921" s="250"/>
      <c r="M921" s="251"/>
      <c r="N921" s="252"/>
      <c r="O921" s="252"/>
      <c r="P921" s="252"/>
      <c r="Q921" s="252"/>
      <c r="R921" s="252"/>
      <c r="S921" s="252"/>
      <c r="T921" s="253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54" t="s">
        <v>198</v>
      </c>
      <c r="AU921" s="254" t="s">
        <v>82</v>
      </c>
      <c r="AV921" s="14" t="s">
        <v>82</v>
      </c>
      <c r="AW921" s="14" t="s">
        <v>35</v>
      </c>
      <c r="AX921" s="14" t="s">
        <v>73</v>
      </c>
      <c r="AY921" s="254" t="s">
        <v>188</v>
      </c>
    </row>
    <row r="922" s="13" customFormat="1">
      <c r="A922" s="13"/>
      <c r="B922" s="233"/>
      <c r="C922" s="234"/>
      <c r="D922" s="235" t="s">
        <v>198</v>
      </c>
      <c r="E922" s="236" t="s">
        <v>19</v>
      </c>
      <c r="F922" s="237" t="s">
        <v>2581</v>
      </c>
      <c r="G922" s="234"/>
      <c r="H922" s="236" t="s">
        <v>19</v>
      </c>
      <c r="I922" s="238"/>
      <c r="J922" s="234"/>
      <c r="K922" s="234"/>
      <c r="L922" s="239"/>
      <c r="M922" s="240"/>
      <c r="N922" s="241"/>
      <c r="O922" s="241"/>
      <c r="P922" s="241"/>
      <c r="Q922" s="241"/>
      <c r="R922" s="241"/>
      <c r="S922" s="241"/>
      <c r="T922" s="242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3" t="s">
        <v>198</v>
      </c>
      <c r="AU922" s="243" t="s">
        <v>82</v>
      </c>
      <c r="AV922" s="13" t="s">
        <v>80</v>
      </c>
      <c r="AW922" s="13" t="s">
        <v>35</v>
      </c>
      <c r="AX922" s="13" t="s">
        <v>73</v>
      </c>
      <c r="AY922" s="243" t="s">
        <v>188</v>
      </c>
    </row>
    <row r="923" s="14" customFormat="1">
      <c r="A923" s="14"/>
      <c r="B923" s="244"/>
      <c r="C923" s="245"/>
      <c r="D923" s="235" t="s">
        <v>198</v>
      </c>
      <c r="E923" s="246" t="s">
        <v>19</v>
      </c>
      <c r="F923" s="247" t="s">
        <v>2582</v>
      </c>
      <c r="G923" s="245"/>
      <c r="H923" s="248">
        <v>12.545999999999999</v>
      </c>
      <c r="I923" s="249"/>
      <c r="J923" s="245"/>
      <c r="K923" s="245"/>
      <c r="L923" s="250"/>
      <c r="M923" s="251"/>
      <c r="N923" s="252"/>
      <c r="O923" s="252"/>
      <c r="P923" s="252"/>
      <c r="Q923" s="252"/>
      <c r="R923" s="252"/>
      <c r="S923" s="252"/>
      <c r="T923" s="253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54" t="s">
        <v>198</v>
      </c>
      <c r="AU923" s="254" t="s">
        <v>82</v>
      </c>
      <c r="AV923" s="14" t="s">
        <v>82</v>
      </c>
      <c r="AW923" s="14" t="s">
        <v>35</v>
      </c>
      <c r="AX923" s="14" t="s">
        <v>73</v>
      </c>
      <c r="AY923" s="254" t="s">
        <v>188</v>
      </c>
    </row>
    <row r="924" s="14" customFormat="1">
      <c r="A924" s="14"/>
      <c r="B924" s="244"/>
      <c r="C924" s="245"/>
      <c r="D924" s="235" t="s">
        <v>198</v>
      </c>
      <c r="E924" s="246" t="s">
        <v>19</v>
      </c>
      <c r="F924" s="247" t="s">
        <v>1820</v>
      </c>
      <c r="G924" s="245"/>
      <c r="H924" s="248">
        <v>-1.6200000000000001</v>
      </c>
      <c r="I924" s="249"/>
      <c r="J924" s="245"/>
      <c r="K924" s="245"/>
      <c r="L924" s="250"/>
      <c r="M924" s="251"/>
      <c r="N924" s="252"/>
      <c r="O924" s="252"/>
      <c r="P924" s="252"/>
      <c r="Q924" s="252"/>
      <c r="R924" s="252"/>
      <c r="S924" s="252"/>
      <c r="T924" s="253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4" t="s">
        <v>198</v>
      </c>
      <c r="AU924" s="254" t="s">
        <v>82</v>
      </c>
      <c r="AV924" s="14" t="s">
        <v>82</v>
      </c>
      <c r="AW924" s="14" t="s">
        <v>35</v>
      </c>
      <c r="AX924" s="14" t="s">
        <v>73</v>
      </c>
      <c r="AY924" s="254" t="s">
        <v>188</v>
      </c>
    </row>
    <row r="925" s="13" customFormat="1">
      <c r="A925" s="13"/>
      <c r="B925" s="233"/>
      <c r="C925" s="234"/>
      <c r="D925" s="235" t="s">
        <v>198</v>
      </c>
      <c r="E925" s="236" t="s">
        <v>19</v>
      </c>
      <c r="F925" s="237" t="s">
        <v>2433</v>
      </c>
      <c r="G925" s="234"/>
      <c r="H925" s="236" t="s">
        <v>19</v>
      </c>
      <c r="I925" s="238"/>
      <c r="J925" s="234"/>
      <c r="K925" s="234"/>
      <c r="L925" s="239"/>
      <c r="M925" s="240"/>
      <c r="N925" s="241"/>
      <c r="O925" s="241"/>
      <c r="P925" s="241"/>
      <c r="Q925" s="241"/>
      <c r="R925" s="241"/>
      <c r="S925" s="241"/>
      <c r="T925" s="24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3" t="s">
        <v>198</v>
      </c>
      <c r="AU925" s="243" t="s">
        <v>82</v>
      </c>
      <c r="AV925" s="13" t="s">
        <v>80</v>
      </c>
      <c r="AW925" s="13" t="s">
        <v>35</v>
      </c>
      <c r="AX925" s="13" t="s">
        <v>73</v>
      </c>
      <c r="AY925" s="243" t="s">
        <v>188</v>
      </c>
    </row>
    <row r="926" s="14" customFormat="1">
      <c r="A926" s="14"/>
      <c r="B926" s="244"/>
      <c r="C926" s="245"/>
      <c r="D926" s="235" t="s">
        <v>198</v>
      </c>
      <c r="E926" s="246" t="s">
        <v>19</v>
      </c>
      <c r="F926" s="247" t="s">
        <v>2583</v>
      </c>
      <c r="G926" s="245"/>
      <c r="H926" s="248">
        <v>12.186</v>
      </c>
      <c r="I926" s="249"/>
      <c r="J926" s="245"/>
      <c r="K926" s="245"/>
      <c r="L926" s="250"/>
      <c r="M926" s="251"/>
      <c r="N926" s="252"/>
      <c r="O926" s="252"/>
      <c r="P926" s="252"/>
      <c r="Q926" s="252"/>
      <c r="R926" s="252"/>
      <c r="S926" s="252"/>
      <c r="T926" s="253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54" t="s">
        <v>198</v>
      </c>
      <c r="AU926" s="254" t="s">
        <v>82</v>
      </c>
      <c r="AV926" s="14" t="s">
        <v>82</v>
      </c>
      <c r="AW926" s="14" t="s">
        <v>35</v>
      </c>
      <c r="AX926" s="14" t="s">
        <v>73</v>
      </c>
      <c r="AY926" s="254" t="s">
        <v>188</v>
      </c>
    </row>
    <row r="927" s="14" customFormat="1">
      <c r="A927" s="14"/>
      <c r="B927" s="244"/>
      <c r="C927" s="245"/>
      <c r="D927" s="235" t="s">
        <v>198</v>
      </c>
      <c r="E927" s="246" t="s">
        <v>19</v>
      </c>
      <c r="F927" s="247" t="s">
        <v>1818</v>
      </c>
      <c r="G927" s="245"/>
      <c r="H927" s="248">
        <v>-3.2400000000000002</v>
      </c>
      <c r="I927" s="249"/>
      <c r="J927" s="245"/>
      <c r="K927" s="245"/>
      <c r="L927" s="250"/>
      <c r="M927" s="251"/>
      <c r="N927" s="252"/>
      <c r="O927" s="252"/>
      <c r="P927" s="252"/>
      <c r="Q927" s="252"/>
      <c r="R927" s="252"/>
      <c r="S927" s="252"/>
      <c r="T927" s="253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54" t="s">
        <v>198</v>
      </c>
      <c r="AU927" s="254" t="s">
        <v>82</v>
      </c>
      <c r="AV927" s="14" t="s">
        <v>82</v>
      </c>
      <c r="AW927" s="14" t="s">
        <v>35</v>
      </c>
      <c r="AX927" s="14" t="s">
        <v>73</v>
      </c>
      <c r="AY927" s="254" t="s">
        <v>188</v>
      </c>
    </row>
    <row r="928" s="13" customFormat="1">
      <c r="A928" s="13"/>
      <c r="B928" s="233"/>
      <c r="C928" s="234"/>
      <c r="D928" s="235" t="s">
        <v>198</v>
      </c>
      <c r="E928" s="236" t="s">
        <v>19</v>
      </c>
      <c r="F928" s="237" t="s">
        <v>2435</v>
      </c>
      <c r="G928" s="234"/>
      <c r="H928" s="236" t="s">
        <v>19</v>
      </c>
      <c r="I928" s="238"/>
      <c r="J928" s="234"/>
      <c r="K928" s="234"/>
      <c r="L928" s="239"/>
      <c r="M928" s="240"/>
      <c r="N928" s="241"/>
      <c r="O928" s="241"/>
      <c r="P928" s="241"/>
      <c r="Q928" s="241"/>
      <c r="R928" s="241"/>
      <c r="S928" s="241"/>
      <c r="T928" s="242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43" t="s">
        <v>198</v>
      </c>
      <c r="AU928" s="243" t="s">
        <v>82</v>
      </c>
      <c r="AV928" s="13" t="s">
        <v>80</v>
      </c>
      <c r="AW928" s="13" t="s">
        <v>35</v>
      </c>
      <c r="AX928" s="13" t="s">
        <v>73</v>
      </c>
      <c r="AY928" s="243" t="s">
        <v>188</v>
      </c>
    </row>
    <row r="929" s="14" customFormat="1">
      <c r="A929" s="14"/>
      <c r="B929" s="244"/>
      <c r="C929" s="245"/>
      <c r="D929" s="235" t="s">
        <v>198</v>
      </c>
      <c r="E929" s="246" t="s">
        <v>19</v>
      </c>
      <c r="F929" s="247" t="s">
        <v>1827</v>
      </c>
      <c r="G929" s="245"/>
      <c r="H929" s="248">
        <v>16.236000000000001</v>
      </c>
      <c r="I929" s="249"/>
      <c r="J929" s="245"/>
      <c r="K929" s="245"/>
      <c r="L929" s="250"/>
      <c r="M929" s="251"/>
      <c r="N929" s="252"/>
      <c r="O929" s="252"/>
      <c r="P929" s="252"/>
      <c r="Q929" s="252"/>
      <c r="R929" s="252"/>
      <c r="S929" s="252"/>
      <c r="T929" s="253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54" t="s">
        <v>198</v>
      </c>
      <c r="AU929" s="254" t="s">
        <v>82</v>
      </c>
      <c r="AV929" s="14" t="s">
        <v>82</v>
      </c>
      <c r="AW929" s="14" t="s">
        <v>35</v>
      </c>
      <c r="AX929" s="14" t="s">
        <v>73</v>
      </c>
      <c r="AY929" s="254" t="s">
        <v>188</v>
      </c>
    </row>
    <row r="930" s="14" customFormat="1">
      <c r="A930" s="14"/>
      <c r="B930" s="244"/>
      <c r="C930" s="245"/>
      <c r="D930" s="235" t="s">
        <v>198</v>
      </c>
      <c r="E930" s="246" t="s">
        <v>19</v>
      </c>
      <c r="F930" s="247" t="s">
        <v>1820</v>
      </c>
      <c r="G930" s="245"/>
      <c r="H930" s="248">
        <v>-1.6200000000000001</v>
      </c>
      <c r="I930" s="249"/>
      <c r="J930" s="245"/>
      <c r="K930" s="245"/>
      <c r="L930" s="250"/>
      <c r="M930" s="251"/>
      <c r="N930" s="252"/>
      <c r="O930" s="252"/>
      <c r="P930" s="252"/>
      <c r="Q930" s="252"/>
      <c r="R930" s="252"/>
      <c r="S930" s="252"/>
      <c r="T930" s="253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4" t="s">
        <v>198</v>
      </c>
      <c r="AU930" s="254" t="s">
        <v>82</v>
      </c>
      <c r="AV930" s="14" t="s">
        <v>82</v>
      </c>
      <c r="AW930" s="14" t="s">
        <v>35</v>
      </c>
      <c r="AX930" s="14" t="s">
        <v>73</v>
      </c>
      <c r="AY930" s="254" t="s">
        <v>188</v>
      </c>
    </row>
    <row r="931" s="15" customFormat="1">
      <c r="A931" s="15"/>
      <c r="B931" s="255"/>
      <c r="C931" s="256"/>
      <c r="D931" s="235" t="s">
        <v>198</v>
      </c>
      <c r="E931" s="257" t="s">
        <v>19</v>
      </c>
      <c r="F931" s="258" t="s">
        <v>229</v>
      </c>
      <c r="G931" s="256"/>
      <c r="H931" s="259">
        <v>62.073</v>
      </c>
      <c r="I931" s="260"/>
      <c r="J931" s="256"/>
      <c r="K931" s="256"/>
      <c r="L931" s="261"/>
      <c r="M931" s="262"/>
      <c r="N931" s="263"/>
      <c r="O931" s="263"/>
      <c r="P931" s="263"/>
      <c r="Q931" s="263"/>
      <c r="R931" s="263"/>
      <c r="S931" s="263"/>
      <c r="T931" s="264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T931" s="265" t="s">
        <v>198</v>
      </c>
      <c r="AU931" s="265" t="s">
        <v>82</v>
      </c>
      <c r="AV931" s="15" t="s">
        <v>135</v>
      </c>
      <c r="AW931" s="15" t="s">
        <v>35</v>
      </c>
      <c r="AX931" s="15" t="s">
        <v>80</v>
      </c>
      <c r="AY931" s="265" t="s">
        <v>188</v>
      </c>
    </row>
    <row r="932" s="2" customFormat="1" ht="24.15" customHeight="1">
      <c r="A932" s="40"/>
      <c r="B932" s="41"/>
      <c r="C932" s="215" t="s">
        <v>1390</v>
      </c>
      <c r="D932" s="215" t="s">
        <v>190</v>
      </c>
      <c r="E932" s="216" t="s">
        <v>643</v>
      </c>
      <c r="F932" s="217" t="s">
        <v>644</v>
      </c>
      <c r="G932" s="218" t="s">
        <v>460</v>
      </c>
      <c r="H932" s="266"/>
      <c r="I932" s="220"/>
      <c r="J932" s="221">
        <f>ROUND(I932*H932,2)</f>
        <v>0</v>
      </c>
      <c r="K932" s="217" t="s">
        <v>194</v>
      </c>
      <c r="L932" s="46"/>
      <c r="M932" s="222" t="s">
        <v>19</v>
      </c>
      <c r="N932" s="223" t="s">
        <v>44</v>
      </c>
      <c r="O932" s="86"/>
      <c r="P932" s="224">
        <f>O932*H932</f>
        <v>0</v>
      </c>
      <c r="Q932" s="224">
        <v>0</v>
      </c>
      <c r="R932" s="224">
        <f>Q932*H932</f>
        <v>0</v>
      </c>
      <c r="S932" s="224">
        <v>0</v>
      </c>
      <c r="T932" s="225">
        <f>S932*H932</f>
        <v>0</v>
      </c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R932" s="226" t="s">
        <v>342</v>
      </c>
      <c r="AT932" s="226" t="s">
        <v>190</v>
      </c>
      <c r="AU932" s="226" t="s">
        <v>82</v>
      </c>
      <c r="AY932" s="19" t="s">
        <v>188</v>
      </c>
      <c r="BE932" s="227">
        <f>IF(N932="základní",J932,0)</f>
        <v>0</v>
      </c>
      <c r="BF932" s="227">
        <f>IF(N932="snížená",J932,0)</f>
        <v>0</v>
      </c>
      <c r="BG932" s="227">
        <f>IF(N932="zákl. přenesená",J932,0)</f>
        <v>0</v>
      </c>
      <c r="BH932" s="227">
        <f>IF(N932="sníž. přenesená",J932,0)</f>
        <v>0</v>
      </c>
      <c r="BI932" s="227">
        <f>IF(N932="nulová",J932,0)</f>
        <v>0</v>
      </c>
      <c r="BJ932" s="19" t="s">
        <v>80</v>
      </c>
      <c r="BK932" s="227">
        <f>ROUND(I932*H932,2)</f>
        <v>0</v>
      </c>
      <c r="BL932" s="19" t="s">
        <v>342</v>
      </c>
      <c r="BM932" s="226" t="s">
        <v>2584</v>
      </c>
    </row>
    <row r="933" s="2" customFormat="1">
      <c r="A933" s="40"/>
      <c r="B933" s="41"/>
      <c r="C933" s="42"/>
      <c r="D933" s="228" t="s">
        <v>196</v>
      </c>
      <c r="E933" s="42"/>
      <c r="F933" s="229" t="s">
        <v>646</v>
      </c>
      <c r="G933" s="42"/>
      <c r="H933" s="42"/>
      <c r="I933" s="230"/>
      <c r="J933" s="42"/>
      <c r="K933" s="42"/>
      <c r="L933" s="46"/>
      <c r="M933" s="231"/>
      <c r="N933" s="232"/>
      <c r="O933" s="86"/>
      <c r="P933" s="86"/>
      <c r="Q933" s="86"/>
      <c r="R933" s="86"/>
      <c r="S933" s="86"/>
      <c r="T933" s="87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T933" s="19" t="s">
        <v>196</v>
      </c>
      <c r="AU933" s="19" t="s">
        <v>82</v>
      </c>
    </row>
    <row r="934" s="12" customFormat="1" ht="22.8" customHeight="1">
      <c r="A934" s="12"/>
      <c r="B934" s="199"/>
      <c r="C934" s="200"/>
      <c r="D934" s="201" t="s">
        <v>72</v>
      </c>
      <c r="E934" s="213" t="s">
        <v>410</v>
      </c>
      <c r="F934" s="213" t="s">
        <v>411</v>
      </c>
      <c r="G934" s="200"/>
      <c r="H934" s="200"/>
      <c r="I934" s="203"/>
      <c r="J934" s="214">
        <f>BK934</f>
        <v>0</v>
      </c>
      <c r="K934" s="200"/>
      <c r="L934" s="205"/>
      <c r="M934" s="206"/>
      <c r="N934" s="207"/>
      <c r="O934" s="207"/>
      <c r="P934" s="208">
        <f>SUM(P935:P1108)</f>
        <v>0</v>
      </c>
      <c r="Q934" s="207"/>
      <c r="R934" s="208">
        <f>SUM(R935:R1108)</f>
        <v>1.80039298</v>
      </c>
      <c r="S934" s="207"/>
      <c r="T934" s="209">
        <f>SUM(T935:T1108)</f>
        <v>0</v>
      </c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R934" s="210" t="s">
        <v>82</v>
      </c>
      <c r="AT934" s="211" t="s">
        <v>72</v>
      </c>
      <c r="AU934" s="211" t="s">
        <v>80</v>
      </c>
      <c r="AY934" s="210" t="s">
        <v>188</v>
      </c>
      <c r="BK934" s="212">
        <f>SUM(BK935:BK1108)</f>
        <v>0</v>
      </c>
    </row>
    <row r="935" s="2" customFormat="1" ht="24.15" customHeight="1">
      <c r="A935" s="40"/>
      <c r="B935" s="41"/>
      <c r="C935" s="215" t="s">
        <v>1394</v>
      </c>
      <c r="D935" s="215" t="s">
        <v>190</v>
      </c>
      <c r="E935" s="216" t="s">
        <v>2585</v>
      </c>
      <c r="F935" s="217" t="s">
        <v>2586</v>
      </c>
      <c r="G935" s="218" t="s">
        <v>243</v>
      </c>
      <c r="H935" s="219">
        <v>22.699999999999999</v>
      </c>
      <c r="I935" s="220"/>
      <c r="J935" s="221">
        <f>ROUND(I935*H935,2)</f>
        <v>0</v>
      </c>
      <c r="K935" s="217" t="s">
        <v>194</v>
      </c>
      <c r="L935" s="46"/>
      <c r="M935" s="222" t="s">
        <v>19</v>
      </c>
      <c r="N935" s="223" t="s">
        <v>44</v>
      </c>
      <c r="O935" s="86"/>
      <c r="P935" s="224">
        <f>O935*H935</f>
        <v>0</v>
      </c>
      <c r="Q935" s="224">
        <v>0</v>
      </c>
      <c r="R935" s="224">
        <f>Q935*H935</f>
        <v>0</v>
      </c>
      <c r="S935" s="224">
        <v>0</v>
      </c>
      <c r="T935" s="225">
        <f>S935*H935</f>
        <v>0</v>
      </c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R935" s="226" t="s">
        <v>342</v>
      </c>
      <c r="AT935" s="226" t="s">
        <v>190</v>
      </c>
      <c r="AU935" s="226" t="s">
        <v>82</v>
      </c>
      <c r="AY935" s="19" t="s">
        <v>188</v>
      </c>
      <c r="BE935" s="227">
        <f>IF(N935="základní",J935,0)</f>
        <v>0</v>
      </c>
      <c r="BF935" s="227">
        <f>IF(N935="snížená",J935,0)</f>
        <v>0</v>
      </c>
      <c r="BG935" s="227">
        <f>IF(N935="zákl. přenesená",J935,0)</f>
        <v>0</v>
      </c>
      <c r="BH935" s="227">
        <f>IF(N935="sníž. přenesená",J935,0)</f>
        <v>0</v>
      </c>
      <c r="BI935" s="227">
        <f>IF(N935="nulová",J935,0)</f>
        <v>0</v>
      </c>
      <c r="BJ935" s="19" t="s">
        <v>80</v>
      </c>
      <c r="BK935" s="227">
        <f>ROUND(I935*H935,2)</f>
        <v>0</v>
      </c>
      <c r="BL935" s="19" t="s">
        <v>342</v>
      </c>
      <c r="BM935" s="226" t="s">
        <v>2587</v>
      </c>
    </row>
    <row r="936" s="2" customFormat="1">
      <c r="A936" s="40"/>
      <c r="B936" s="41"/>
      <c r="C936" s="42"/>
      <c r="D936" s="228" t="s">
        <v>196</v>
      </c>
      <c r="E936" s="42"/>
      <c r="F936" s="229" t="s">
        <v>2588</v>
      </c>
      <c r="G936" s="42"/>
      <c r="H936" s="42"/>
      <c r="I936" s="230"/>
      <c r="J936" s="42"/>
      <c r="K936" s="42"/>
      <c r="L936" s="46"/>
      <c r="M936" s="231"/>
      <c r="N936" s="232"/>
      <c r="O936" s="86"/>
      <c r="P936" s="86"/>
      <c r="Q936" s="86"/>
      <c r="R936" s="86"/>
      <c r="S936" s="86"/>
      <c r="T936" s="87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T936" s="19" t="s">
        <v>196</v>
      </c>
      <c r="AU936" s="19" t="s">
        <v>82</v>
      </c>
    </row>
    <row r="937" s="13" customFormat="1">
      <c r="A937" s="13"/>
      <c r="B937" s="233"/>
      <c r="C937" s="234"/>
      <c r="D937" s="235" t="s">
        <v>198</v>
      </c>
      <c r="E937" s="236" t="s">
        <v>19</v>
      </c>
      <c r="F937" s="237" t="s">
        <v>2589</v>
      </c>
      <c r="G937" s="234"/>
      <c r="H937" s="236" t="s">
        <v>19</v>
      </c>
      <c r="I937" s="238"/>
      <c r="J937" s="234"/>
      <c r="K937" s="234"/>
      <c r="L937" s="239"/>
      <c r="M937" s="240"/>
      <c r="N937" s="241"/>
      <c r="O937" s="241"/>
      <c r="P937" s="241"/>
      <c r="Q937" s="241"/>
      <c r="R937" s="241"/>
      <c r="S937" s="241"/>
      <c r="T937" s="24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3" t="s">
        <v>198</v>
      </c>
      <c r="AU937" s="243" t="s">
        <v>82</v>
      </c>
      <c r="AV937" s="13" t="s">
        <v>80</v>
      </c>
      <c r="AW937" s="13" t="s">
        <v>35</v>
      </c>
      <c r="AX937" s="13" t="s">
        <v>73</v>
      </c>
      <c r="AY937" s="243" t="s">
        <v>188</v>
      </c>
    </row>
    <row r="938" s="13" customFormat="1">
      <c r="A938" s="13"/>
      <c r="B938" s="233"/>
      <c r="C938" s="234"/>
      <c r="D938" s="235" t="s">
        <v>198</v>
      </c>
      <c r="E938" s="236" t="s">
        <v>19</v>
      </c>
      <c r="F938" s="237" t="s">
        <v>2590</v>
      </c>
      <c r="G938" s="234"/>
      <c r="H938" s="236" t="s">
        <v>19</v>
      </c>
      <c r="I938" s="238"/>
      <c r="J938" s="234"/>
      <c r="K938" s="234"/>
      <c r="L938" s="239"/>
      <c r="M938" s="240"/>
      <c r="N938" s="241"/>
      <c r="O938" s="241"/>
      <c r="P938" s="241"/>
      <c r="Q938" s="241"/>
      <c r="R938" s="241"/>
      <c r="S938" s="241"/>
      <c r="T938" s="242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43" t="s">
        <v>198</v>
      </c>
      <c r="AU938" s="243" t="s">
        <v>82</v>
      </c>
      <c r="AV938" s="13" t="s">
        <v>80</v>
      </c>
      <c r="AW938" s="13" t="s">
        <v>35</v>
      </c>
      <c r="AX938" s="13" t="s">
        <v>73</v>
      </c>
      <c r="AY938" s="243" t="s">
        <v>188</v>
      </c>
    </row>
    <row r="939" s="14" customFormat="1">
      <c r="A939" s="14"/>
      <c r="B939" s="244"/>
      <c r="C939" s="245"/>
      <c r="D939" s="235" t="s">
        <v>198</v>
      </c>
      <c r="E939" s="246" t="s">
        <v>19</v>
      </c>
      <c r="F939" s="247" t="s">
        <v>2591</v>
      </c>
      <c r="G939" s="245"/>
      <c r="H939" s="248">
        <v>22.699999999999999</v>
      </c>
      <c r="I939" s="249"/>
      <c r="J939" s="245"/>
      <c r="K939" s="245"/>
      <c r="L939" s="250"/>
      <c r="M939" s="251"/>
      <c r="N939" s="252"/>
      <c r="O939" s="252"/>
      <c r="P939" s="252"/>
      <c r="Q939" s="252"/>
      <c r="R939" s="252"/>
      <c r="S939" s="252"/>
      <c r="T939" s="253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54" t="s">
        <v>198</v>
      </c>
      <c r="AU939" s="254" t="s">
        <v>82</v>
      </c>
      <c r="AV939" s="14" t="s">
        <v>82</v>
      </c>
      <c r="AW939" s="14" t="s">
        <v>35</v>
      </c>
      <c r="AX939" s="14" t="s">
        <v>73</v>
      </c>
      <c r="AY939" s="254" t="s">
        <v>188</v>
      </c>
    </row>
    <row r="940" s="15" customFormat="1">
      <c r="A940" s="15"/>
      <c r="B940" s="255"/>
      <c r="C940" s="256"/>
      <c r="D940" s="235" t="s">
        <v>198</v>
      </c>
      <c r="E940" s="257" t="s">
        <v>19</v>
      </c>
      <c r="F940" s="258" t="s">
        <v>229</v>
      </c>
      <c r="G940" s="256"/>
      <c r="H940" s="259">
        <v>22.699999999999999</v>
      </c>
      <c r="I940" s="260"/>
      <c r="J940" s="256"/>
      <c r="K940" s="256"/>
      <c r="L940" s="261"/>
      <c r="M940" s="262"/>
      <c r="N940" s="263"/>
      <c r="O940" s="263"/>
      <c r="P940" s="263"/>
      <c r="Q940" s="263"/>
      <c r="R940" s="263"/>
      <c r="S940" s="263"/>
      <c r="T940" s="264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T940" s="265" t="s">
        <v>198</v>
      </c>
      <c r="AU940" s="265" t="s">
        <v>82</v>
      </c>
      <c r="AV940" s="15" t="s">
        <v>135</v>
      </c>
      <c r="AW940" s="15" t="s">
        <v>35</v>
      </c>
      <c r="AX940" s="15" t="s">
        <v>80</v>
      </c>
      <c r="AY940" s="265" t="s">
        <v>188</v>
      </c>
    </row>
    <row r="941" s="2" customFormat="1" ht="16.5" customHeight="1">
      <c r="A941" s="40"/>
      <c r="B941" s="41"/>
      <c r="C941" s="272" t="s">
        <v>1408</v>
      </c>
      <c r="D941" s="272" t="s">
        <v>522</v>
      </c>
      <c r="E941" s="273" t="s">
        <v>628</v>
      </c>
      <c r="F941" s="274" t="s">
        <v>629</v>
      </c>
      <c r="G941" s="275" t="s">
        <v>345</v>
      </c>
      <c r="H941" s="276">
        <v>0.0080000000000000002</v>
      </c>
      <c r="I941" s="277"/>
      <c r="J941" s="278">
        <f>ROUND(I941*H941,2)</f>
        <v>0</v>
      </c>
      <c r="K941" s="274" t="s">
        <v>194</v>
      </c>
      <c r="L941" s="279"/>
      <c r="M941" s="280" t="s">
        <v>19</v>
      </c>
      <c r="N941" s="281" t="s">
        <v>44</v>
      </c>
      <c r="O941" s="86"/>
      <c r="P941" s="224">
        <f>O941*H941</f>
        <v>0</v>
      </c>
      <c r="Q941" s="224">
        <v>1</v>
      </c>
      <c r="R941" s="224">
        <f>Q941*H941</f>
        <v>0.0080000000000000002</v>
      </c>
      <c r="S941" s="224">
        <v>0</v>
      </c>
      <c r="T941" s="225">
        <f>S941*H941</f>
        <v>0</v>
      </c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R941" s="226" t="s">
        <v>630</v>
      </c>
      <c r="AT941" s="226" t="s">
        <v>522</v>
      </c>
      <c r="AU941" s="226" t="s">
        <v>82</v>
      </c>
      <c r="AY941" s="19" t="s">
        <v>188</v>
      </c>
      <c r="BE941" s="227">
        <f>IF(N941="základní",J941,0)</f>
        <v>0</v>
      </c>
      <c r="BF941" s="227">
        <f>IF(N941="snížená",J941,0)</f>
        <v>0</v>
      </c>
      <c r="BG941" s="227">
        <f>IF(N941="zákl. přenesená",J941,0)</f>
        <v>0</v>
      </c>
      <c r="BH941" s="227">
        <f>IF(N941="sníž. přenesená",J941,0)</f>
        <v>0</v>
      </c>
      <c r="BI941" s="227">
        <f>IF(N941="nulová",J941,0)</f>
        <v>0</v>
      </c>
      <c r="BJ941" s="19" t="s">
        <v>80</v>
      </c>
      <c r="BK941" s="227">
        <f>ROUND(I941*H941,2)</f>
        <v>0</v>
      </c>
      <c r="BL941" s="19" t="s">
        <v>342</v>
      </c>
      <c r="BM941" s="226" t="s">
        <v>2592</v>
      </c>
    </row>
    <row r="942" s="13" customFormat="1">
      <c r="A942" s="13"/>
      <c r="B942" s="233"/>
      <c r="C942" s="234"/>
      <c r="D942" s="235" t="s">
        <v>198</v>
      </c>
      <c r="E942" s="236" t="s">
        <v>19</v>
      </c>
      <c r="F942" s="237" t="s">
        <v>2589</v>
      </c>
      <c r="G942" s="234"/>
      <c r="H942" s="236" t="s">
        <v>19</v>
      </c>
      <c r="I942" s="238"/>
      <c r="J942" s="234"/>
      <c r="K942" s="234"/>
      <c r="L942" s="239"/>
      <c r="M942" s="240"/>
      <c r="N942" s="241"/>
      <c r="O942" s="241"/>
      <c r="P942" s="241"/>
      <c r="Q942" s="241"/>
      <c r="R942" s="241"/>
      <c r="S942" s="241"/>
      <c r="T942" s="242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3" t="s">
        <v>198</v>
      </c>
      <c r="AU942" s="243" t="s">
        <v>82</v>
      </c>
      <c r="AV942" s="13" t="s">
        <v>80</v>
      </c>
      <c r="AW942" s="13" t="s">
        <v>35</v>
      </c>
      <c r="AX942" s="13" t="s">
        <v>73</v>
      </c>
      <c r="AY942" s="243" t="s">
        <v>188</v>
      </c>
    </row>
    <row r="943" s="13" customFormat="1">
      <c r="A943" s="13"/>
      <c r="B943" s="233"/>
      <c r="C943" s="234"/>
      <c r="D943" s="235" t="s">
        <v>198</v>
      </c>
      <c r="E943" s="236" t="s">
        <v>19</v>
      </c>
      <c r="F943" s="237" t="s">
        <v>2590</v>
      </c>
      <c r="G943" s="234"/>
      <c r="H943" s="236" t="s">
        <v>19</v>
      </c>
      <c r="I943" s="238"/>
      <c r="J943" s="234"/>
      <c r="K943" s="234"/>
      <c r="L943" s="239"/>
      <c r="M943" s="240"/>
      <c r="N943" s="241"/>
      <c r="O943" s="241"/>
      <c r="P943" s="241"/>
      <c r="Q943" s="241"/>
      <c r="R943" s="241"/>
      <c r="S943" s="241"/>
      <c r="T943" s="242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3" t="s">
        <v>198</v>
      </c>
      <c r="AU943" s="243" t="s">
        <v>82</v>
      </c>
      <c r="AV943" s="13" t="s">
        <v>80</v>
      </c>
      <c r="AW943" s="13" t="s">
        <v>35</v>
      </c>
      <c r="AX943" s="13" t="s">
        <v>73</v>
      </c>
      <c r="AY943" s="243" t="s">
        <v>188</v>
      </c>
    </row>
    <row r="944" s="14" customFormat="1">
      <c r="A944" s="14"/>
      <c r="B944" s="244"/>
      <c r="C944" s="245"/>
      <c r="D944" s="235" t="s">
        <v>198</v>
      </c>
      <c r="E944" s="246" t="s">
        <v>19</v>
      </c>
      <c r="F944" s="247" t="s">
        <v>2591</v>
      </c>
      <c r="G944" s="245"/>
      <c r="H944" s="248">
        <v>22.699999999999999</v>
      </c>
      <c r="I944" s="249"/>
      <c r="J944" s="245"/>
      <c r="K944" s="245"/>
      <c r="L944" s="250"/>
      <c r="M944" s="251"/>
      <c r="N944" s="252"/>
      <c r="O944" s="252"/>
      <c r="P944" s="252"/>
      <c r="Q944" s="252"/>
      <c r="R944" s="252"/>
      <c r="S944" s="252"/>
      <c r="T944" s="253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54" t="s">
        <v>198</v>
      </c>
      <c r="AU944" s="254" t="s">
        <v>82</v>
      </c>
      <c r="AV944" s="14" t="s">
        <v>82</v>
      </c>
      <c r="AW944" s="14" t="s">
        <v>35</v>
      </c>
      <c r="AX944" s="14" t="s">
        <v>73</v>
      </c>
      <c r="AY944" s="254" t="s">
        <v>188</v>
      </c>
    </row>
    <row r="945" s="15" customFormat="1">
      <c r="A945" s="15"/>
      <c r="B945" s="255"/>
      <c r="C945" s="256"/>
      <c r="D945" s="235" t="s">
        <v>198</v>
      </c>
      <c r="E945" s="257" t="s">
        <v>19</v>
      </c>
      <c r="F945" s="258" t="s">
        <v>229</v>
      </c>
      <c r="G945" s="256"/>
      <c r="H945" s="259">
        <v>22.699999999999999</v>
      </c>
      <c r="I945" s="260"/>
      <c r="J945" s="256"/>
      <c r="K945" s="256"/>
      <c r="L945" s="261"/>
      <c r="M945" s="262"/>
      <c r="N945" s="263"/>
      <c r="O945" s="263"/>
      <c r="P945" s="263"/>
      <c r="Q945" s="263"/>
      <c r="R945" s="263"/>
      <c r="S945" s="263"/>
      <c r="T945" s="264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T945" s="265" t="s">
        <v>198</v>
      </c>
      <c r="AU945" s="265" t="s">
        <v>82</v>
      </c>
      <c r="AV945" s="15" t="s">
        <v>135</v>
      </c>
      <c r="AW945" s="15" t="s">
        <v>35</v>
      </c>
      <c r="AX945" s="15" t="s">
        <v>80</v>
      </c>
      <c r="AY945" s="265" t="s">
        <v>188</v>
      </c>
    </row>
    <row r="946" s="14" customFormat="1">
      <c r="A946" s="14"/>
      <c r="B946" s="244"/>
      <c r="C946" s="245"/>
      <c r="D946" s="235" t="s">
        <v>198</v>
      </c>
      <c r="E946" s="245"/>
      <c r="F946" s="247" t="s">
        <v>2593</v>
      </c>
      <c r="G946" s="245"/>
      <c r="H946" s="248">
        <v>0.0080000000000000002</v>
      </c>
      <c r="I946" s="249"/>
      <c r="J946" s="245"/>
      <c r="K946" s="245"/>
      <c r="L946" s="250"/>
      <c r="M946" s="251"/>
      <c r="N946" s="252"/>
      <c r="O946" s="252"/>
      <c r="P946" s="252"/>
      <c r="Q946" s="252"/>
      <c r="R946" s="252"/>
      <c r="S946" s="252"/>
      <c r="T946" s="253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54" t="s">
        <v>198</v>
      </c>
      <c r="AU946" s="254" t="s">
        <v>82</v>
      </c>
      <c r="AV946" s="14" t="s">
        <v>82</v>
      </c>
      <c r="AW946" s="14" t="s">
        <v>4</v>
      </c>
      <c r="AX946" s="14" t="s">
        <v>80</v>
      </c>
      <c r="AY946" s="254" t="s">
        <v>188</v>
      </c>
    </row>
    <row r="947" s="2" customFormat="1" ht="16.5" customHeight="1">
      <c r="A947" s="40"/>
      <c r="B947" s="41"/>
      <c r="C947" s="215" t="s">
        <v>1413</v>
      </c>
      <c r="D947" s="215" t="s">
        <v>190</v>
      </c>
      <c r="E947" s="216" t="s">
        <v>2594</v>
      </c>
      <c r="F947" s="217" t="s">
        <v>2595</v>
      </c>
      <c r="G947" s="218" t="s">
        <v>243</v>
      </c>
      <c r="H947" s="219">
        <v>22.699999999999999</v>
      </c>
      <c r="I947" s="220"/>
      <c r="J947" s="221">
        <f>ROUND(I947*H947,2)</f>
        <v>0</v>
      </c>
      <c r="K947" s="217" t="s">
        <v>194</v>
      </c>
      <c r="L947" s="46"/>
      <c r="M947" s="222" t="s">
        <v>19</v>
      </c>
      <c r="N947" s="223" t="s">
        <v>44</v>
      </c>
      <c r="O947" s="86"/>
      <c r="P947" s="224">
        <f>O947*H947</f>
        <v>0</v>
      </c>
      <c r="Q947" s="224">
        <v>0.00088000000000000003</v>
      </c>
      <c r="R947" s="224">
        <f>Q947*H947</f>
        <v>0.019976000000000001</v>
      </c>
      <c r="S947" s="224">
        <v>0</v>
      </c>
      <c r="T947" s="225">
        <f>S947*H947</f>
        <v>0</v>
      </c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R947" s="226" t="s">
        <v>342</v>
      </c>
      <c r="AT947" s="226" t="s">
        <v>190</v>
      </c>
      <c r="AU947" s="226" t="s">
        <v>82</v>
      </c>
      <c r="AY947" s="19" t="s">
        <v>188</v>
      </c>
      <c r="BE947" s="227">
        <f>IF(N947="základní",J947,0)</f>
        <v>0</v>
      </c>
      <c r="BF947" s="227">
        <f>IF(N947="snížená",J947,0)</f>
        <v>0</v>
      </c>
      <c r="BG947" s="227">
        <f>IF(N947="zákl. přenesená",J947,0)</f>
        <v>0</v>
      </c>
      <c r="BH947" s="227">
        <f>IF(N947="sníž. přenesená",J947,0)</f>
        <v>0</v>
      </c>
      <c r="BI947" s="227">
        <f>IF(N947="nulová",J947,0)</f>
        <v>0</v>
      </c>
      <c r="BJ947" s="19" t="s">
        <v>80</v>
      </c>
      <c r="BK947" s="227">
        <f>ROUND(I947*H947,2)</f>
        <v>0</v>
      </c>
      <c r="BL947" s="19" t="s">
        <v>342</v>
      </c>
      <c r="BM947" s="226" t="s">
        <v>2596</v>
      </c>
    </row>
    <row r="948" s="2" customFormat="1">
      <c r="A948" s="40"/>
      <c r="B948" s="41"/>
      <c r="C948" s="42"/>
      <c r="D948" s="228" t="s">
        <v>196</v>
      </c>
      <c r="E948" s="42"/>
      <c r="F948" s="229" t="s">
        <v>2597</v>
      </c>
      <c r="G948" s="42"/>
      <c r="H948" s="42"/>
      <c r="I948" s="230"/>
      <c r="J948" s="42"/>
      <c r="K948" s="42"/>
      <c r="L948" s="46"/>
      <c r="M948" s="231"/>
      <c r="N948" s="232"/>
      <c r="O948" s="86"/>
      <c r="P948" s="86"/>
      <c r="Q948" s="86"/>
      <c r="R948" s="86"/>
      <c r="S948" s="86"/>
      <c r="T948" s="87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T948" s="19" t="s">
        <v>196</v>
      </c>
      <c r="AU948" s="19" t="s">
        <v>82</v>
      </c>
    </row>
    <row r="949" s="13" customFormat="1">
      <c r="A949" s="13"/>
      <c r="B949" s="233"/>
      <c r="C949" s="234"/>
      <c r="D949" s="235" t="s">
        <v>198</v>
      </c>
      <c r="E949" s="236" t="s">
        <v>19</v>
      </c>
      <c r="F949" s="237" t="s">
        <v>2589</v>
      </c>
      <c r="G949" s="234"/>
      <c r="H949" s="236" t="s">
        <v>19</v>
      </c>
      <c r="I949" s="238"/>
      <c r="J949" s="234"/>
      <c r="K949" s="234"/>
      <c r="L949" s="239"/>
      <c r="M949" s="240"/>
      <c r="N949" s="241"/>
      <c r="O949" s="241"/>
      <c r="P949" s="241"/>
      <c r="Q949" s="241"/>
      <c r="R949" s="241"/>
      <c r="S949" s="241"/>
      <c r="T949" s="242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43" t="s">
        <v>198</v>
      </c>
      <c r="AU949" s="243" t="s">
        <v>82</v>
      </c>
      <c r="AV949" s="13" t="s">
        <v>80</v>
      </c>
      <c r="AW949" s="13" t="s">
        <v>35</v>
      </c>
      <c r="AX949" s="13" t="s">
        <v>73</v>
      </c>
      <c r="AY949" s="243" t="s">
        <v>188</v>
      </c>
    </row>
    <row r="950" s="13" customFormat="1">
      <c r="A950" s="13"/>
      <c r="B950" s="233"/>
      <c r="C950" s="234"/>
      <c r="D950" s="235" t="s">
        <v>198</v>
      </c>
      <c r="E950" s="236" t="s">
        <v>19</v>
      </c>
      <c r="F950" s="237" t="s">
        <v>2590</v>
      </c>
      <c r="G950" s="234"/>
      <c r="H950" s="236" t="s">
        <v>19</v>
      </c>
      <c r="I950" s="238"/>
      <c r="J950" s="234"/>
      <c r="K950" s="234"/>
      <c r="L950" s="239"/>
      <c r="M950" s="240"/>
      <c r="N950" s="241"/>
      <c r="O950" s="241"/>
      <c r="P950" s="241"/>
      <c r="Q950" s="241"/>
      <c r="R950" s="241"/>
      <c r="S950" s="241"/>
      <c r="T950" s="242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43" t="s">
        <v>198</v>
      </c>
      <c r="AU950" s="243" t="s">
        <v>82</v>
      </c>
      <c r="AV950" s="13" t="s">
        <v>80</v>
      </c>
      <c r="AW950" s="13" t="s">
        <v>35</v>
      </c>
      <c r="AX950" s="13" t="s">
        <v>73</v>
      </c>
      <c r="AY950" s="243" t="s">
        <v>188</v>
      </c>
    </row>
    <row r="951" s="14" customFormat="1">
      <c r="A951" s="14"/>
      <c r="B951" s="244"/>
      <c r="C951" s="245"/>
      <c r="D951" s="235" t="s">
        <v>198</v>
      </c>
      <c r="E951" s="246" t="s">
        <v>19</v>
      </c>
      <c r="F951" s="247" t="s">
        <v>2591</v>
      </c>
      <c r="G951" s="245"/>
      <c r="H951" s="248">
        <v>22.699999999999999</v>
      </c>
      <c r="I951" s="249"/>
      <c r="J951" s="245"/>
      <c r="K951" s="245"/>
      <c r="L951" s="250"/>
      <c r="M951" s="251"/>
      <c r="N951" s="252"/>
      <c r="O951" s="252"/>
      <c r="P951" s="252"/>
      <c r="Q951" s="252"/>
      <c r="R951" s="252"/>
      <c r="S951" s="252"/>
      <c r="T951" s="253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54" t="s">
        <v>198</v>
      </c>
      <c r="AU951" s="254" t="s">
        <v>82</v>
      </c>
      <c r="AV951" s="14" t="s">
        <v>82</v>
      </c>
      <c r="AW951" s="14" t="s">
        <v>35</v>
      </c>
      <c r="AX951" s="14" t="s">
        <v>73</v>
      </c>
      <c r="AY951" s="254" t="s">
        <v>188</v>
      </c>
    </row>
    <row r="952" s="15" customFormat="1">
      <c r="A952" s="15"/>
      <c r="B952" s="255"/>
      <c r="C952" s="256"/>
      <c r="D952" s="235" t="s">
        <v>198</v>
      </c>
      <c r="E952" s="257" t="s">
        <v>19</v>
      </c>
      <c r="F952" s="258" t="s">
        <v>229</v>
      </c>
      <c r="G952" s="256"/>
      <c r="H952" s="259">
        <v>22.699999999999999</v>
      </c>
      <c r="I952" s="260"/>
      <c r="J952" s="256"/>
      <c r="K952" s="256"/>
      <c r="L952" s="261"/>
      <c r="M952" s="262"/>
      <c r="N952" s="263"/>
      <c r="O952" s="263"/>
      <c r="P952" s="263"/>
      <c r="Q952" s="263"/>
      <c r="R952" s="263"/>
      <c r="S952" s="263"/>
      <c r="T952" s="264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T952" s="265" t="s">
        <v>198</v>
      </c>
      <c r="AU952" s="265" t="s">
        <v>82</v>
      </c>
      <c r="AV952" s="15" t="s">
        <v>135</v>
      </c>
      <c r="AW952" s="15" t="s">
        <v>35</v>
      </c>
      <c r="AX952" s="15" t="s">
        <v>80</v>
      </c>
      <c r="AY952" s="265" t="s">
        <v>188</v>
      </c>
    </row>
    <row r="953" s="2" customFormat="1" ht="24.15" customHeight="1">
      <c r="A953" s="40"/>
      <c r="B953" s="41"/>
      <c r="C953" s="272" t="s">
        <v>1418</v>
      </c>
      <c r="D953" s="272" t="s">
        <v>522</v>
      </c>
      <c r="E953" s="273" t="s">
        <v>2598</v>
      </c>
      <c r="F953" s="274" t="s">
        <v>2599</v>
      </c>
      <c r="G953" s="275" t="s">
        <v>243</v>
      </c>
      <c r="H953" s="276">
        <v>26.105</v>
      </c>
      <c r="I953" s="277"/>
      <c r="J953" s="278">
        <f>ROUND(I953*H953,2)</f>
        <v>0</v>
      </c>
      <c r="K953" s="274" t="s">
        <v>194</v>
      </c>
      <c r="L953" s="279"/>
      <c r="M953" s="280" t="s">
        <v>19</v>
      </c>
      <c r="N953" s="281" t="s">
        <v>44</v>
      </c>
      <c r="O953" s="86"/>
      <c r="P953" s="224">
        <f>O953*H953</f>
        <v>0</v>
      </c>
      <c r="Q953" s="224">
        <v>0.0044999999999999997</v>
      </c>
      <c r="R953" s="224">
        <f>Q953*H953</f>
        <v>0.11747249999999999</v>
      </c>
      <c r="S953" s="224">
        <v>0</v>
      </c>
      <c r="T953" s="225">
        <f>S953*H953</f>
        <v>0</v>
      </c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R953" s="226" t="s">
        <v>630</v>
      </c>
      <c r="AT953" s="226" t="s">
        <v>522</v>
      </c>
      <c r="AU953" s="226" t="s">
        <v>82</v>
      </c>
      <c r="AY953" s="19" t="s">
        <v>188</v>
      </c>
      <c r="BE953" s="227">
        <f>IF(N953="základní",J953,0)</f>
        <v>0</v>
      </c>
      <c r="BF953" s="227">
        <f>IF(N953="snížená",J953,0)</f>
        <v>0</v>
      </c>
      <c r="BG953" s="227">
        <f>IF(N953="zákl. přenesená",J953,0)</f>
        <v>0</v>
      </c>
      <c r="BH953" s="227">
        <f>IF(N953="sníž. přenesená",J953,0)</f>
        <v>0</v>
      </c>
      <c r="BI953" s="227">
        <f>IF(N953="nulová",J953,0)</f>
        <v>0</v>
      </c>
      <c r="BJ953" s="19" t="s">
        <v>80</v>
      </c>
      <c r="BK953" s="227">
        <f>ROUND(I953*H953,2)</f>
        <v>0</v>
      </c>
      <c r="BL953" s="19" t="s">
        <v>342</v>
      </c>
      <c r="BM953" s="226" t="s">
        <v>2600</v>
      </c>
    </row>
    <row r="954" s="13" customFormat="1">
      <c r="A954" s="13"/>
      <c r="B954" s="233"/>
      <c r="C954" s="234"/>
      <c r="D954" s="235" t="s">
        <v>198</v>
      </c>
      <c r="E954" s="236" t="s">
        <v>19</v>
      </c>
      <c r="F954" s="237" t="s">
        <v>2589</v>
      </c>
      <c r="G954" s="234"/>
      <c r="H954" s="236" t="s">
        <v>19</v>
      </c>
      <c r="I954" s="238"/>
      <c r="J954" s="234"/>
      <c r="K954" s="234"/>
      <c r="L954" s="239"/>
      <c r="M954" s="240"/>
      <c r="N954" s="241"/>
      <c r="O954" s="241"/>
      <c r="P954" s="241"/>
      <c r="Q954" s="241"/>
      <c r="R954" s="241"/>
      <c r="S954" s="241"/>
      <c r="T954" s="242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43" t="s">
        <v>198</v>
      </c>
      <c r="AU954" s="243" t="s">
        <v>82</v>
      </c>
      <c r="AV954" s="13" t="s">
        <v>80</v>
      </c>
      <c r="AW954" s="13" t="s">
        <v>35</v>
      </c>
      <c r="AX954" s="13" t="s">
        <v>73</v>
      </c>
      <c r="AY954" s="243" t="s">
        <v>188</v>
      </c>
    </row>
    <row r="955" s="13" customFormat="1">
      <c r="A955" s="13"/>
      <c r="B955" s="233"/>
      <c r="C955" s="234"/>
      <c r="D955" s="235" t="s">
        <v>198</v>
      </c>
      <c r="E955" s="236" t="s">
        <v>19</v>
      </c>
      <c r="F955" s="237" t="s">
        <v>2590</v>
      </c>
      <c r="G955" s="234"/>
      <c r="H955" s="236" t="s">
        <v>19</v>
      </c>
      <c r="I955" s="238"/>
      <c r="J955" s="234"/>
      <c r="K955" s="234"/>
      <c r="L955" s="239"/>
      <c r="M955" s="240"/>
      <c r="N955" s="241"/>
      <c r="O955" s="241"/>
      <c r="P955" s="241"/>
      <c r="Q955" s="241"/>
      <c r="R955" s="241"/>
      <c r="S955" s="241"/>
      <c r="T955" s="242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3" t="s">
        <v>198</v>
      </c>
      <c r="AU955" s="243" t="s">
        <v>82</v>
      </c>
      <c r="AV955" s="13" t="s">
        <v>80</v>
      </c>
      <c r="AW955" s="13" t="s">
        <v>35</v>
      </c>
      <c r="AX955" s="13" t="s">
        <v>73</v>
      </c>
      <c r="AY955" s="243" t="s">
        <v>188</v>
      </c>
    </row>
    <row r="956" s="14" customFormat="1">
      <c r="A956" s="14"/>
      <c r="B956" s="244"/>
      <c r="C956" s="245"/>
      <c r="D956" s="235" t="s">
        <v>198</v>
      </c>
      <c r="E956" s="246" t="s">
        <v>19</v>
      </c>
      <c r="F956" s="247" t="s">
        <v>2591</v>
      </c>
      <c r="G956" s="245"/>
      <c r="H956" s="248">
        <v>22.699999999999999</v>
      </c>
      <c r="I956" s="249"/>
      <c r="J956" s="245"/>
      <c r="K956" s="245"/>
      <c r="L956" s="250"/>
      <c r="M956" s="251"/>
      <c r="N956" s="252"/>
      <c r="O956" s="252"/>
      <c r="P956" s="252"/>
      <c r="Q956" s="252"/>
      <c r="R956" s="252"/>
      <c r="S956" s="252"/>
      <c r="T956" s="253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4" t="s">
        <v>198</v>
      </c>
      <c r="AU956" s="254" t="s">
        <v>82</v>
      </c>
      <c r="AV956" s="14" t="s">
        <v>82</v>
      </c>
      <c r="AW956" s="14" t="s">
        <v>35</v>
      </c>
      <c r="AX956" s="14" t="s">
        <v>73</v>
      </c>
      <c r="AY956" s="254" t="s">
        <v>188</v>
      </c>
    </row>
    <row r="957" s="15" customFormat="1">
      <c r="A957" s="15"/>
      <c r="B957" s="255"/>
      <c r="C957" s="256"/>
      <c r="D957" s="235" t="s">
        <v>198</v>
      </c>
      <c r="E957" s="257" t="s">
        <v>19</v>
      </c>
      <c r="F957" s="258" t="s">
        <v>229</v>
      </c>
      <c r="G957" s="256"/>
      <c r="H957" s="259">
        <v>22.699999999999999</v>
      </c>
      <c r="I957" s="260"/>
      <c r="J957" s="256"/>
      <c r="K957" s="256"/>
      <c r="L957" s="261"/>
      <c r="M957" s="262"/>
      <c r="N957" s="263"/>
      <c r="O957" s="263"/>
      <c r="P957" s="263"/>
      <c r="Q957" s="263"/>
      <c r="R957" s="263"/>
      <c r="S957" s="263"/>
      <c r="T957" s="264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T957" s="265" t="s">
        <v>198</v>
      </c>
      <c r="AU957" s="265" t="s">
        <v>82</v>
      </c>
      <c r="AV957" s="15" t="s">
        <v>135</v>
      </c>
      <c r="AW957" s="15" t="s">
        <v>35</v>
      </c>
      <c r="AX957" s="15" t="s">
        <v>80</v>
      </c>
      <c r="AY957" s="265" t="s">
        <v>188</v>
      </c>
    </row>
    <row r="958" s="14" customFormat="1">
      <c r="A958" s="14"/>
      <c r="B958" s="244"/>
      <c r="C958" s="245"/>
      <c r="D958" s="235" t="s">
        <v>198</v>
      </c>
      <c r="E958" s="245"/>
      <c r="F958" s="247" t="s">
        <v>2601</v>
      </c>
      <c r="G958" s="245"/>
      <c r="H958" s="248">
        <v>26.105</v>
      </c>
      <c r="I958" s="249"/>
      <c r="J958" s="245"/>
      <c r="K958" s="245"/>
      <c r="L958" s="250"/>
      <c r="M958" s="251"/>
      <c r="N958" s="252"/>
      <c r="O958" s="252"/>
      <c r="P958" s="252"/>
      <c r="Q958" s="252"/>
      <c r="R958" s="252"/>
      <c r="S958" s="252"/>
      <c r="T958" s="253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54" t="s">
        <v>198</v>
      </c>
      <c r="AU958" s="254" t="s">
        <v>82</v>
      </c>
      <c r="AV958" s="14" t="s">
        <v>82</v>
      </c>
      <c r="AW958" s="14" t="s">
        <v>4</v>
      </c>
      <c r="AX958" s="14" t="s">
        <v>80</v>
      </c>
      <c r="AY958" s="254" t="s">
        <v>188</v>
      </c>
    </row>
    <row r="959" s="2" customFormat="1" ht="16.5" customHeight="1">
      <c r="A959" s="40"/>
      <c r="B959" s="41"/>
      <c r="C959" s="215" t="s">
        <v>1423</v>
      </c>
      <c r="D959" s="215" t="s">
        <v>190</v>
      </c>
      <c r="E959" s="216" t="s">
        <v>1829</v>
      </c>
      <c r="F959" s="217" t="s">
        <v>1830</v>
      </c>
      <c r="G959" s="218" t="s">
        <v>243</v>
      </c>
      <c r="H959" s="219">
        <v>36.091999999999999</v>
      </c>
      <c r="I959" s="220"/>
      <c r="J959" s="221">
        <f>ROUND(I959*H959,2)</f>
        <v>0</v>
      </c>
      <c r="K959" s="217" t="s">
        <v>194</v>
      </c>
      <c r="L959" s="46"/>
      <c r="M959" s="222" t="s">
        <v>19</v>
      </c>
      <c r="N959" s="223" t="s">
        <v>44</v>
      </c>
      <c r="O959" s="86"/>
      <c r="P959" s="224">
        <f>O959*H959</f>
        <v>0</v>
      </c>
      <c r="Q959" s="224">
        <v>0.00019000000000000001</v>
      </c>
      <c r="R959" s="224">
        <f>Q959*H959</f>
        <v>0.00685748</v>
      </c>
      <c r="S959" s="224">
        <v>0</v>
      </c>
      <c r="T959" s="225">
        <f>S959*H959</f>
        <v>0</v>
      </c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R959" s="226" t="s">
        <v>342</v>
      </c>
      <c r="AT959" s="226" t="s">
        <v>190</v>
      </c>
      <c r="AU959" s="226" t="s">
        <v>82</v>
      </c>
      <c r="AY959" s="19" t="s">
        <v>188</v>
      </c>
      <c r="BE959" s="227">
        <f>IF(N959="základní",J959,0)</f>
        <v>0</v>
      </c>
      <c r="BF959" s="227">
        <f>IF(N959="snížená",J959,0)</f>
        <v>0</v>
      </c>
      <c r="BG959" s="227">
        <f>IF(N959="zákl. přenesená",J959,0)</f>
        <v>0</v>
      </c>
      <c r="BH959" s="227">
        <f>IF(N959="sníž. přenesená",J959,0)</f>
        <v>0</v>
      </c>
      <c r="BI959" s="227">
        <f>IF(N959="nulová",J959,0)</f>
        <v>0</v>
      </c>
      <c r="BJ959" s="19" t="s">
        <v>80</v>
      </c>
      <c r="BK959" s="227">
        <f>ROUND(I959*H959,2)</f>
        <v>0</v>
      </c>
      <c r="BL959" s="19" t="s">
        <v>342</v>
      </c>
      <c r="BM959" s="226" t="s">
        <v>2602</v>
      </c>
    </row>
    <row r="960" s="2" customFormat="1">
      <c r="A960" s="40"/>
      <c r="B960" s="41"/>
      <c r="C960" s="42"/>
      <c r="D960" s="228" t="s">
        <v>196</v>
      </c>
      <c r="E960" s="42"/>
      <c r="F960" s="229" t="s">
        <v>2603</v>
      </c>
      <c r="G960" s="42"/>
      <c r="H960" s="42"/>
      <c r="I960" s="230"/>
      <c r="J960" s="42"/>
      <c r="K960" s="42"/>
      <c r="L960" s="46"/>
      <c r="M960" s="231"/>
      <c r="N960" s="232"/>
      <c r="O960" s="86"/>
      <c r="P960" s="86"/>
      <c r="Q960" s="86"/>
      <c r="R960" s="86"/>
      <c r="S960" s="86"/>
      <c r="T960" s="87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T960" s="19" t="s">
        <v>196</v>
      </c>
      <c r="AU960" s="19" t="s">
        <v>82</v>
      </c>
    </row>
    <row r="961" s="13" customFormat="1">
      <c r="A961" s="13"/>
      <c r="B961" s="233"/>
      <c r="C961" s="234"/>
      <c r="D961" s="235" t="s">
        <v>198</v>
      </c>
      <c r="E961" s="236" t="s">
        <v>19</v>
      </c>
      <c r="F961" s="237" t="s">
        <v>2589</v>
      </c>
      <c r="G961" s="234"/>
      <c r="H961" s="236" t="s">
        <v>19</v>
      </c>
      <c r="I961" s="238"/>
      <c r="J961" s="234"/>
      <c r="K961" s="234"/>
      <c r="L961" s="239"/>
      <c r="M961" s="240"/>
      <c r="N961" s="241"/>
      <c r="O961" s="241"/>
      <c r="P961" s="241"/>
      <c r="Q961" s="241"/>
      <c r="R961" s="241"/>
      <c r="S961" s="241"/>
      <c r="T961" s="242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43" t="s">
        <v>198</v>
      </c>
      <c r="AU961" s="243" t="s">
        <v>82</v>
      </c>
      <c r="AV961" s="13" t="s">
        <v>80</v>
      </c>
      <c r="AW961" s="13" t="s">
        <v>35</v>
      </c>
      <c r="AX961" s="13" t="s">
        <v>73</v>
      </c>
      <c r="AY961" s="243" t="s">
        <v>188</v>
      </c>
    </row>
    <row r="962" s="13" customFormat="1">
      <c r="A962" s="13"/>
      <c r="B962" s="233"/>
      <c r="C962" s="234"/>
      <c r="D962" s="235" t="s">
        <v>198</v>
      </c>
      <c r="E962" s="236" t="s">
        <v>19</v>
      </c>
      <c r="F962" s="237" t="s">
        <v>2590</v>
      </c>
      <c r="G962" s="234"/>
      <c r="H962" s="236" t="s">
        <v>19</v>
      </c>
      <c r="I962" s="238"/>
      <c r="J962" s="234"/>
      <c r="K962" s="234"/>
      <c r="L962" s="239"/>
      <c r="M962" s="240"/>
      <c r="N962" s="241"/>
      <c r="O962" s="241"/>
      <c r="P962" s="241"/>
      <c r="Q962" s="241"/>
      <c r="R962" s="241"/>
      <c r="S962" s="241"/>
      <c r="T962" s="242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43" t="s">
        <v>198</v>
      </c>
      <c r="AU962" s="243" t="s">
        <v>82</v>
      </c>
      <c r="AV962" s="13" t="s">
        <v>80</v>
      </c>
      <c r="AW962" s="13" t="s">
        <v>35</v>
      </c>
      <c r="AX962" s="13" t="s">
        <v>73</v>
      </c>
      <c r="AY962" s="243" t="s">
        <v>188</v>
      </c>
    </row>
    <row r="963" s="14" customFormat="1">
      <c r="A963" s="14"/>
      <c r="B963" s="244"/>
      <c r="C963" s="245"/>
      <c r="D963" s="235" t="s">
        <v>198</v>
      </c>
      <c r="E963" s="246" t="s">
        <v>19</v>
      </c>
      <c r="F963" s="247" t="s">
        <v>2591</v>
      </c>
      <c r="G963" s="245"/>
      <c r="H963" s="248">
        <v>22.699999999999999</v>
      </c>
      <c r="I963" s="249"/>
      <c r="J963" s="245"/>
      <c r="K963" s="245"/>
      <c r="L963" s="250"/>
      <c r="M963" s="251"/>
      <c r="N963" s="252"/>
      <c r="O963" s="252"/>
      <c r="P963" s="252"/>
      <c r="Q963" s="252"/>
      <c r="R963" s="252"/>
      <c r="S963" s="252"/>
      <c r="T963" s="253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54" t="s">
        <v>198</v>
      </c>
      <c r="AU963" s="254" t="s">
        <v>82</v>
      </c>
      <c r="AV963" s="14" t="s">
        <v>82</v>
      </c>
      <c r="AW963" s="14" t="s">
        <v>35</v>
      </c>
      <c r="AX963" s="14" t="s">
        <v>73</v>
      </c>
      <c r="AY963" s="254" t="s">
        <v>188</v>
      </c>
    </row>
    <row r="964" s="14" customFormat="1">
      <c r="A964" s="14"/>
      <c r="B964" s="244"/>
      <c r="C964" s="245"/>
      <c r="D964" s="235" t="s">
        <v>198</v>
      </c>
      <c r="E964" s="246" t="s">
        <v>19</v>
      </c>
      <c r="F964" s="247" t="s">
        <v>2604</v>
      </c>
      <c r="G964" s="245"/>
      <c r="H964" s="248">
        <v>7.1920000000000002</v>
      </c>
      <c r="I964" s="249"/>
      <c r="J964" s="245"/>
      <c r="K964" s="245"/>
      <c r="L964" s="250"/>
      <c r="M964" s="251"/>
      <c r="N964" s="252"/>
      <c r="O964" s="252"/>
      <c r="P964" s="252"/>
      <c r="Q964" s="252"/>
      <c r="R964" s="252"/>
      <c r="S964" s="252"/>
      <c r="T964" s="253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54" t="s">
        <v>198</v>
      </c>
      <c r="AU964" s="254" t="s">
        <v>82</v>
      </c>
      <c r="AV964" s="14" t="s">
        <v>82</v>
      </c>
      <c r="AW964" s="14" t="s">
        <v>35</v>
      </c>
      <c r="AX964" s="14" t="s">
        <v>73</v>
      </c>
      <c r="AY964" s="254" t="s">
        <v>188</v>
      </c>
    </row>
    <row r="965" s="13" customFormat="1">
      <c r="A965" s="13"/>
      <c r="B965" s="233"/>
      <c r="C965" s="234"/>
      <c r="D965" s="235" t="s">
        <v>198</v>
      </c>
      <c r="E965" s="236" t="s">
        <v>19</v>
      </c>
      <c r="F965" s="237" t="s">
        <v>1753</v>
      </c>
      <c r="G965" s="234"/>
      <c r="H965" s="236" t="s">
        <v>19</v>
      </c>
      <c r="I965" s="238"/>
      <c r="J965" s="234"/>
      <c r="K965" s="234"/>
      <c r="L965" s="239"/>
      <c r="M965" s="240"/>
      <c r="N965" s="241"/>
      <c r="O965" s="241"/>
      <c r="P965" s="241"/>
      <c r="Q965" s="241"/>
      <c r="R965" s="241"/>
      <c r="S965" s="241"/>
      <c r="T965" s="24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43" t="s">
        <v>198</v>
      </c>
      <c r="AU965" s="243" t="s">
        <v>82</v>
      </c>
      <c r="AV965" s="13" t="s">
        <v>80</v>
      </c>
      <c r="AW965" s="13" t="s">
        <v>35</v>
      </c>
      <c r="AX965" s="13" t="s">
        <v>73</v>
      </c>
      <c r="AY965" s="243" t="s">
        <v>188</v>
      </c>
    </row>
    <row r="966" s="14" customFormat="1">
      <c r="A966" s="14"/>
      <c r="B966" s="244"/>
      <c r="C966" s="245"/>
      <c r="D966" s="235" t="s">
        <v>198</v>
      </c>
      <c r="E966" s="246" t="s">
        <v>19</v>
      </c>
      <c r="F966" s="247" t="s">
        <v>1832</v>
      </c>
      <c r="G966" s="245"/>
      <c r="H966" s="248">
        <v>6.2000000000000002</v>
      </c>
      <c r="I966" s="249"/>
      <c r="J966" s="245"/>
      <c r="K966" s="245"/>
      <c r="L966" s="250"/>
      <c r="M966" s="251"/>
      <c r="N966" s="252"/>
      <c r="O966" s="252"/>
      <c r="P966" s="252"/>
      <c r="Q966" s="252"/>
      <c r="R966" s="252"/>
      <c r="S966" s="252"/>
      <c r="T966" s="253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54" t="s">
        <v>198</v>
      </c>
      <c r="AU966" s="254" t="s">
        <v>82</v>
      </c>
      <c r="AV966" s="14" t="s">
        <v>82</v>
      </c>
      <c r="AW966" s="14" t="s">
        <v>35</v>
      </c>
      <c r="AX966" s="14" t="s">
        <v>73</v>
      </c>
      <c r="AY966" s="254" t="s">
        <v>188</v>
      </c>
    </row>
    <row r="967" s="15" customFormat="1">
      <c r="A967" s="15"/>
      <c r="B967" s="255"/>
      <c r="C967" s="256"/>
      <c r="D967" s="235" t="s">
        <v>198</v>
      </c>
      <c r="E967" s="257" t="s">
        <v>19</v>
      </c>
      <c r="F967" s="258" t="s">
        <v>229</v>
      </c>
      <c r="G967" s="256"/>
      <c r="H967" s="259">
        <v>36.091999999999999</v>
      </c>
      <c r="I967" s="260"/>
      <c r="J967" s="256"/>
      <c r="K967" s="256"/>
      <c r="L967" s="261"/>
      <c r="M967" s="262"/>
      <c r="N967" s="263"/>
      <c r="O967" s="263"/>
      <c r="P967" s="263"/>
      <c r="Q967" s="263"/>
      <c r="R967" s="263"/>
      <c r="S967" s="263"/>
      <c r="T967" s="264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T967" s="265" t="s">
        <v>198</v>
      </c>
      <c r="AU967" s="265" t="s">
        <v>82</v>
      </c>
      <c r="AV967" s="15" t="s">
        <v>135</v>
      </c>
      <c r="AW967" s="15" t="s">
        <v>35</v>
      </c>
      <c r="AX967" s="15" t="s">
        <v>80</v>
      </c>
      <c r="AY967" s="265" t="s">
        <v>188</v>
      </c>
    </row>
    <row r="968" s="2" customFormat="1" ht="21.75" customHeight="1">
      <c r="A968" s="40"/>
      <c r="B968" s="41"/>
      <c r="C968" s="272" t="s">
        <v>1430</v>
      </c>
      <c r="D968" s="272" t="s">
        <v>522</v>
      </c>
      <c r="E968" s="273" t="s">
        <v>2605</v>
      </c>
      <c r="F968" s="274" t="s">
        <v>2606</v>
      </c>
      <c r="G968" s="275" t="s">
        <v>243</v>
      </c>
      <c r="H968" s="276">
        <v>41.506</v>
      </c>
      <c r="I968" s="277"/>
      <c r="J968" s="278">
        <f>ROUND(I968*H968,2)</f>
        <v>0</v>
      </c>
      <c r="K968" s="274" t="s">
        <v>194</v>
      </c>
      <c r="L968" s="279"/>
      <c r="M968" s="280" t="s">
        <v>19</v>
      </c>
      <c r="N968" s="281" t="s">
        <v>44</v>
      </c>
      <c r="O968" s="86"/>
      <c r="P968" s="224">
        <f>O968*H968</f>
        <v>0</v>
      </c>
      <c r="Q968" s="224">
        <v>0.0019</v>
      </c>
      <c r="R968" s="224">
        <f>Q968*H968</f>
        <v>0.078861399999999998</v>
      </c>
      <c r="S968" s="224">
        <v>0</v>
      </c>
      <c r="T968" s="225">
        <f>S968*H968</f>
        <v>0</v>
      </c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R968" s="226" t="s">
        <v>630</v>
      </c>
      <c r="AT968" s="226" t="s">
        <v>522</v>
      </c>
      <c r="AU968" s="226" t="s">
        <v>82</v>
      </c>
      <c r="AY968" s="19" t="s">
        <v>188</v>
      </c>
      <c r="BE968" s="227">
        <f>IF(N968="základní",J968,0)</f>
        <v>0</v>
      </c>
      <c r="BF968" s="227">
        <f>IF(N968="snížená",J968,0)</f>
        <v>0</v>
      </c>
      <c r="BG968" s="227">
        <f>IF(N968="zákl. přenesená",J968,0)</f>
        <v>0</v>
      </c>
      <c r="BH968" s="227">
        <f>IF(N968="sníž. přenesená",J968,0)</f>
        <v>0</v>
      </c>
      <c r="BI968" s="227">
        <f>IF(N968="nulová",J968,0)</f>
        <v>0</v>
      </c>
      <c r="BJ968" s="19" t="s">
        <v>80</v>
      </c>
      <c r="BK968" s="227">
        <f>ROUND(I968*H968,2)</f>
        <v>0</v>
      </c>
      <c r="BL968" s="19" t="s">
        <v>342</v>
      </c>
      <c r="BM968" s="226" t="s">
        <v>2607</v>
      </c>
    </row>
    <row r="969" s="13" customFormat="1">
      <c r="A969" s="13"/>
      <c r="B969" s="233"/>
      <c r="C969" s="234"/>
      <c r="D969" s="235" t="s">
        <v>198</v>
      </c>
      <c r="E969" s="236" t="s">
        <v>19</v>
      </c>
      <c r="F969" s="237" t="s">
        <v>2589</v>
      </c>
      <c r="G969" s="234"/>
      <c r="H969" s="236" t="s">
        <v>19</v>
      </c>
      <c r="I969" s="238"/>
      <c r="J969" s="234"/>
      <c r="K969" s="234"/>
      <c r="L969" s="239"/>
      <c r="M969" s="240"/>
      <c r="N969" s="241"/>
      <c r="O969" s="241"/>
      <c r="P969" s="241"/>
      <c r="Q969" s="241"/>
      <c r="R969" s="241"/>
      <c r="S969" s="241"/>
      <c r="T969" s="242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43" t="s">
        <v>198</v>
      </c>
      <c r="AU969" s="243" t="s">
        <v>82</v>
      </c>
      <c r="AV969" s="13" t="s">
        <v>80</v>
      </c>
      <c r="AW969" s="13" t="s">
        <v>35</v>
      </c>
      <c r="AX969" s="13" t="s">
        <v>73</v>
      </c>
      <c r="AY969" s="243" t="s">
        <v>188</v>
      </c>
    </row>
    <row r="970" s="13" customFormat="1">
      <c r="A970" s="13"/>
      <c r="B970" s="233"/>
      <c r="C970" s="234"/>
      <c r="D970" s="235" t="s">
        <v>198</v>
      </c>
      <c r="E970" s="236" t="s">
        <v>19</v>
      </c>
      <c r="F970" s="237" t="s">
        <v>2590</v>
      </c>
      <c r="G970" s="234"/>
      <c r="H970" s="236" t="s">
        <v>19</v>
      </c>
      <c r="I970" s="238"/>
      <c r="J970" s="234"/>
      <c r="K970" s="234"/>
      <c r="L970" s="239"/>
      <c r="M970" s="240"/>
      <c r="N970" s="241"/>
      <c r="O970" s="241"/>
      <c r="P970" s="241"/>
      <c r="Q970" s="241"/>
      <c r="R970" s="241"/>
      <c r="S970" s="241"/>
      <c r="T970" s="242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43" t="s">
        <v>198</v>
      </c>
      <c r="AU970" s="243" t="s">
        <v>82</v>
      </c>
      <c r="AV970" s="13" t="s">
        <v>80</v>
      </c>
      <c r="AW970" s="13" t="s">
        <v>35</v>
      </c>
      <c r="AX970" s="13" t="s">
        <v>73</v>
      </c>
      <c r="AY970" s="243" t="s">
        <v>188</v>
      </c>
    </row>
    <row r="971" s="14" customFormat="1">
      <c r="A971" s="14"/>
      <c r="B971" s="244"/>
      <c r="C971" s="245"/>
      <c r="D971" s="235" t="s">
        <v>198</v>
      </c>
      <c r="E971" s="246" t="s">
        <v>19</v>
      </c>
      <c r="F971" s="247" t="s">
        <v>2591</v>
      </c>
      <c r="G971" s="245"/>
      <c r="H971" s="248">
        <v>22.699999999999999</v>
      </c>
      <c r="I971" s="249"/>
      <c r="J971" s="245"/>
      <c r="K971" s="245"/>
      <c r="L971" s="250"/>
      <c r="M971" s="251"/>
      <c r="N971" s="252"/>
      <c r="O971" s="252"/>
      <c r="P971" s="252"/>
      <c r="Q971" s="252"/>
      <c r="R971" s="252"/>
      <c r="S971" s="252"/>
      <c r="T971" s="253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54" t="s">
        <v>198</v>
      </c>
      <c r="AU971" s="254" t="s">
        <v>82</v>
      </c>
      <c r="AV971" s="14" t="s">
        <v>82</v>
      </c>
      <c r="AW971" s="14" t="s">
        <v>35</v>
      </c>
      <c r="AX971" s="14" t="s">
        <v>73</v>
      </c>
      <c r="AY971" s="254" t="s">
        <v>188</v>
      </c>
    </row>
    <row r="972" s="14" customFormat="1">
      <c r="A972" s="14"/>
      <c r="B972" s="244"/>
      <c r="C972" s="245"/>
      <c r="D972" s="235" t="s">
        <v>198</v>
      </c>
      <c r="E972" s="246" t="s">
        <v>19</v>
      </c>
      <c r="F972" s="247" t="s">
        <v>2604</v>
      </c>
      <c r="G972" s="245"/>
      <c r="H972" s="248">
        <v>7.1920000000000002</v>
      </c>
      <c r="I972" s="249"/>
      <c r="J972" s="245"/>
      <c r="K972" s="245"/>
      <c r="L972" s="250"/>
      <c r="M972" s="251"/>
      <c r="N972" s="252"/>
      <c r="O972" s="252"/>
      <c r="P972" s="252"/>
      <c r="Q972" s="252"/>
      <c r="R972" s="252"/>
      <c r="S972" s="252"/>
      <c r="T972" s="253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54" t="s">
        <v>198</v>
      </c>
      <c r="AU972" s="254" t="s">
        <v>82</v>
      </c>
      <c r="AV972" s="14" t="s">
        <v>82</v>
      </c>
      <c r="AW972" s="14" t="s">
        <v>35</v>
      </c>
      <c r="AX972" s="14" t="s">
        <v>73</v>
      </c>
      <c r="AY972" s="254" t="s">
        <v>188</v>
      </c>
    </row>
    <row r="973" s="13" customFormat="1">
      <c r="A973" s="13"/>
      <c r="B973" s="233"/>
      <c r="C973" s="234"/>
      <c r="D973" s="235" t="s">
        <v>198</v>
      </c>
      <c r="E973" s="236" t="s">
        <v>19</v>
      </c>
      <c r="F973" s="237" t="s">
        <v>1753</v>
      </c>
      <c r="G973" s="234"/>
      <c r="H973" s="236" t="s">
        <v>19</v>
      </c>
      <c r="I973" s="238"/>
      <c r="J973" s="234"/>
      <c r="K973" s="234"/>
      <c r="L973" s="239"/>
      <c r="M973" s="240"/>
      <c r="N973" s="241"/>
      <c r="O973" s="241"/>
      <c r="P973" s="241"/>
      <c r="Q973" s="241"/>
      <c r="R973" s="241"/>
      <c r="S973" s="241"/>
      <c r="T973" s="242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3" t="s">
        <v>198</v>
      </c>
      <c r="AU973" s="243" t="s">
        <v>82</v>
      </c>
      <c r="AV973" s="13" t="s">
        <v>80</v>
      </c>
      <c r="AW973" s="13" t="s">
        <v>35</v>
      </c>
      <c r="AX973" s="13" t="s">
        <v>73</v>
      </c>
      <c r="AY973" s="243" t="s">
        <v>188</v>
      </c>
    </row>
    <row r="974" s="14" customFormat="1">
      <c r="A974" s="14"/>
      <c r="B974" s="244"/>
      <c r="C974" s="245"/>
      <c r="D974" s="235" t="s">
        <v>198</v>
      </c>
      <c r="E974" s="246" t="s">
        <v>19</v>
      </c>
      <c r="F974" s="247" t="s">
        <v>1832</v>
      </c>
      <c r="G974" s="245"/>
      <c r="H974" s="248">
        <v>6.2000000000000002</v>
      </c>
      <c r="I974" s="249"/>
      <c r="J974" s="245"/>
      <c r="K974" s="245"/>
      <c r="L974" s="250"/>
      <c r="M974" s="251"/>
      <c r="N974" s="252"/>
      <c r="O974" s="252"/>
      <c r="P974" s="252"/>
      <c r="Q974" s="252"/>
      <c r="R974" s="252"/>
      <c r="S974" s="252"/>
      <c r="T974" s="253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4" t="s">
        <v>198</v>
      </c>
      <c r="AU974" s="254" t="s">
        <v>82</v>
      </c>
      <c r="AV974" s="14" t="s">
        <v>82</v>
      </c>
      <c r="AW974" s="14" t="s">
        <v>35</v>
      </c>
      <c r="AX974" s="14" t="s">
        <v>73</v>
      </c>
      <c r="AY974" s="254" t="s">
        <v>188</v>
      </c>
    </row>
    <row r="975" s="15" customFormat="1">
      <c r="A975" s="15"/>
      <c r="B975" s="255"/>
      <c r="C975" s="256"/>
      <c r="D975" s="235" t="s">
        <v>198</v>
      </c>
      <c r="E975" s="257" t="s">
        <v>19</v>
      </c>
      <c r="F975" s="258" t="s">
        <v>229</v>
      </c>
      <c r="G975" s="256"/>
      <c r="H975" s="259">
        <v>36.091999999999999</v>
      </c>
      <c r="I975" s="260"/>
      <c r="J975" s="256"/>
      <c r="K975" s="256"/>
      <c r="L975" s="261"/>
      <c r="M975" s="262"/>
      <c r="N975" s="263"/>
      <c r="O975" s="263"/>
      <c r="P975" s="263"/>
      <c r="Q975" s="263"/>
      <c r="R975" s="263"/>
      <c r="S975" s="263"/>
      <c r="T975" s="264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T975" s="265" t="s">
        <v>198</v>
      </c>
      <c r="AU975" s="265" t="s">
        <v>82</v>
      </c>
      <c r="AV975" s="15" t="s">
        <v>135</v>
      </c>
      <c r="AW975" s="15" t="s">
        <v>35</v>
      </c>
      <c r="AX975" s="15" t="s">
        <v>80</v>
      </c>
      <c r="AY975" s="265" t="s">
        <v>188</v>
      </c>
    </row>
    <row r="976" s="14" customFormat="1">
      <c r="A976" s="14"/>
      <c r="B976" s="244"/>
      <c r="C976" s="245"/>
      <c r="D976" s="235" t="s">
        <v>198</v>
      </c>
      <c r="E976" s="245"/>
      <c r="F976" s="247" t="s">
        <v>2608</v>
      </c>
      <c r="G976" s="245"/>
      <c r="H976" s="248">
        <v>41.506</v>
      </c>
      <c r="I976" s="249"/>
      <c r="J976" s="245"/>
      <c r="K976" s="245"/>
      <c r="L976" s="250"/>
      <c r="M976" s="251"/>
      <c r="N976" s="252"/>
      <c r="O976" s="252"/>
      <c r="P976" s="252"/>
      <c r="Q976" s="252"/>
      <c r="R976" s="252"/>
      <c r="S976" s="252"/>
      <c r="T976" s="253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54" t="s">
        <v>198</v>
      </c>
      <c r="AU976" s="254" t="s">
        <v>82</v>
      </c>
      <c r="AV976" s="14" t="s">
        <v>82</v>
      </c>
      <c r="AW976" s="14" t="s">
        <v>4</v>
      </c>
      <c r="AX976" s="14" t="s">
        <v>80</v>
      </c>
      <c r="AY976" s="254" t="s">
        <v>188</v>
      </c>
    </row>
    <row r="977" s="2" customFormat="1" ht="21.75" customHeight="1">
      <c r="A977" s="40"/>
      <c r="B977" s="41"/>
      <c r="C977" s="215" t="s">
        <v>1435</v>
      </c>
      <c r="D977" s="215" t="s">
        <v>190</v>
      </c>
      <c r="E977" s="216" t="s">
        <v>2609</v>
      </c>
      <c r="F977" s="217" t="s">
        <v>2610</v>
      </c>
      <c r="G977" s="218" t="s">
        <v>243</v>
      </c>
      <c r="H977" s="219">
        <v>29.891999999999999</v>
      </c>
      <c r="I977" s="220"/>
      <c r="J977" s="221">
        <f>ROUND(I977*H977,2)</f>
        <v>0</v>
      </c>
      <c r="K977" s="217" t="s">
        <v>194</v>
      </c>
      <c r="L977" s="46"/>
      <c r="M977" s="222" t="s">
        <v>19</v>
      </c>
      <c r="N977" s="223" t="s">
        <v>44</v>
      </c>
      <c r="O977" s="86"/>
      <c r="P977" s="224">
        <f>O977*H977</f>
        <v>0</v>
      </c>
      <c r="Q977" s="224">
        <v>0</v>
      </c>
      <c r="R977" s="224">
        <f>Q977*H977</f>
        <v>0</v>
      </c>
      <c r="S977" s="224">
        <v>0</v>
      </c>
      <c r="T977" s="225">
        <f>S977*H977</f>
        <v>0</v>
      </c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R977" s="226" t="s">
        <v>342</v>
      </c>
      <c r="AT977" s="226" t="s">
        <v>190</v>
      </c>
      <c r="AU977" s="226" t="s">
        <v>82</v>
      </c>
      <c r="AY977" s="19" t="s">
        <v>188</v>
      </c>
      <c r="BE977" s="227">
        <f>IF(N977="základní",J977,0)</f>
        <v>0</v>
      </c>
      <c r="BF977" s="227">
        <f>IF(N977="snížená",J977,0)</f>
        <v>0</v>
      </c>
      <c r="BG977" s="227">
        <f>IF(N977="zákl. přenesená",J977,0)</f>
        <v>0</v>
      </c>
      <c r="BH977" s="227">
        <f>IF(N977="sníž. přenesená",J977,0)</f>
        <v>0</v>
      </c>
      <c r="BI977" s="227">
        <f>IF(N977="nulová",J977,0)</f>
        <v>0</v>
      </c>
      <c r="BJ977" s="19" t="s">
        <v>80</v>
      </c>
      <c r="BK977" s="227">
        <f>ROUND(I977*H977,2)</f>
        <v>0</v>
      </c>
      <c r="BL977" s="19" t="s">
        <v>342</v>
      </c>
      <c r="BM977" s="226" t="s">
        <v>2611</v>
      </c>
    </row>
    <row r="978" s="2" customFormat="1">
      <c r="A978" s="40"/>
      <c r="B978" s="41"/>
      <c r="C978" s="42"/>
      <c r="D978" s="228" t="s">
        <v>196</v>
      </c>
      <c r="E978" s="42"/>
      <c r="F978" s="229" t="s">
        <v>2612</v>
      </c>
      <c r="G978" s="42"/>
      <c r="H978" s="42"/>
      <c r="I978" s="230"/>
      <c r="J978" s="42"/>
      <c r="K978" s="42"/>
      <c r="L978" s="46"/>
      <c r="M978" s="231"/>
      <c r="N978" s="232"/>
      <c r="O978" s="86"/>
      <c r="P978" s="86"/>
      <c r="Q978" s="86"/>
      <c r="R978" s="86"/>
      <c r="S978" s="86"/>
      <c r="T978" s="87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T978" s="19" t="s">
        <v>196</v>
      </c>
      <c r="AU978" s="19" t="s">
        <v>82</v>
      </c>
    </row>
    <row r="979" s="13" customFormat="1">
      <c r="A979" s="13"/>
      <c r="B979" s="233"/>
      <c r="C979" s="234"/>
      <c r="D979" s="235" t="s">
        <v>198</v>
      </c>
      <c r="E979" s="236" t="s">
        <v>19</v>
      </c>
      <c r="F979" s="237" t="s">
        <v>2589</v>
      </c>
      <c r="G979" s="234"/>
      <c r="H979" s="236" t="s">
        <v>19</v>
      </c>
      <c r="I979" s="238"/>
      <c r="J979" s="234"/>
      <c r="K979" s="234"/>
      <c r="L979" s="239"/>
      <c r="M979" s="240"/>
      <c r="N979" s="241"/>
      <c r="O979" s="241"/>
      <c r="P979" s="241"/>
      <c r="Q979" s="241"/>
      <c r="R979" s="241"/>
      <c r="S979" s="241"/>
      <c r="T979" s="242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3" t="s">
        <v>198</v>
      </c>
      <c r="AU979" s="243" t="s">
        <v>82</v>
      </c>
      <c r="AV979" s="13" t="s">
        <v>80</v>
      </c>
      <c r="AW979" s="13" t="s">
        <v>35</v>
      </c>
      <c r="AX979" s="13" t="s">
        <v>73</v>
      </c>
      <c r="AY979" s="243" t="s">
        <v>188</v>
      </c>
    </row>
    <row r="980" s="13" customFormat="1">
      <c r="A980" s="13"/>
      <c r="B980" s="233"/>
      <c r="C980" s="234"/>
      <c r="D980" s="235" t="s">
        <v>198</v>
      </c>
      <c r="E980" s="236" t="s">
        <v>19</v>
      </c>
      <c r="F980" s="237" t="s">
        <v>2590</v>
      </c>
      <c r="G980" s="234"/>
      <c r="H980" s="236" t="s">
        <v>19</v>
      </c>
      <c r="I980" s="238"/>
      <c r="J980" s="234"/>
      <c r="K980" s="234"/>
      <c r="L980" s="239"/>
      <c r="M980" s="240"/>
      <c r="N980" s="241"/>
      <c r="O980" s="241"/>
      <c r="P980" s="241"/>
      <c r="Q980" s="241"/>
      <c r="R980" s="241"/>
      <c r="S980" s="241"/>
      <c r="T980" s="242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43" t="s">
        <v>198</v>
      </c>
      <c r="AU980" s="243" t="s">
        <v>82</v>
      </c>
      <c r="AV980" s="13" t="s">
        <v>80</v>
      </c>
      <c r="AW980" s="13" t="s">
        <v>35</v>
      </c>
      <c r="AX980" s="13" t="s">
        <v>73</v>
      </c>
      <c r="AY980" s="243" t="s">
        <v>188</v>
      </c>
    </row>
    <row r="981" s="14" customFormat="1">
      <c r="A981" s="14"/>
      <c r="B981" s="244"/>
      <c r="C981" s="245"/>
      <c r="D981" s="235" t="s">
        <v>198</v>
      </c>
      <c r="E981" s="246" t="s">
        <v>19</v>
      </c>
      <c r="F981" s="247" t="s">
        <v>2591</v>
      </c>
      <c r="G981" s="245"/>
      <c r="H981" s="248">
        <v>22.699999999999999</v>
      </c>
      <c r="I981" s="249"/>
      <c r="J981" s="245"/>
      <c r="K981" s="245"/>
      <c r="L981" s="250"/>
      <c r="M981" s="251"/>
      <c r="N981" s="252"/>
      <c r="O981" s="252"/>
      <c r="P981" s="252"/>
      <c r="Q981" s="252"/>
      <c r="R981" s="252"/>
      <c r="S981" s="252"/>
      <c r="T981" s="253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54" t="s">
        <v>198</v>
      </c>
      <c r="AU981" s="254" t="s">
        <v>82</v>
      </c>
      <c r="AV981" s="14" t="s">
        <v>82</v>
      </c>
      <c r="AW981" s="14" t="s">
        <v>35</v>
      </c>
      <c r="AX981" s="14" t="s">
        <v>73</v>
      </c>
      <c r="AY981" s="254" t="s">
        <v>188</v>
      </c>
    </row>
    <row r="982" s="14" customFormat="1">
      <c r="A982" s="14"/>
      <c r="B982" s="244"/>
      <c r="C982" s="245"/>
      <c r="D982" s="235" t="s">
        <v>198</v>
      </c>
      <c r="E982" s="246" t="s">
        <v>19</v>
      </c>
      <c r="F982" s="247" t="s">
        <v>2604</v>
      </c>
      <c r="G982" s="245"/>
      <c r="H982" s="248">
        <v>7.1920000000000002</v>
      </c>
      <c r="I982" s="249"/>
      <c r="J982" s="245"/>
      <c r="K982" s="245"/>
      <c r="L982" s="250"/>
      <c r="M982" s="251"/>
      <c r="N982" s="252"/>
      <c r="O982" s="252"/>
      <c r="P982" s="252"/>
      <c r="Q982" s="252"/>
      <c r="R982" s="252"/>
      <c r="S982" s="252"/>
      <c r="T982" s="253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54" t="s">
        <v>198</v>
      </c>
      <c r="AU982" s="254" t="s">
        <v>82</v>
      </c>
      <c r="AV982" s="14" t="s">
        <v>82</v>
      </c>
      <c r="AW982" s="14" t="s">
        <v>35</v>
      </c>
      <c r="AX982" s="14" t="s">
        <v>73</v>
      </c>
      <c r="AY982" s="254" t="s">
        <v>188</v>
      </c>
    </row>
    <row r="983" s="15" customFormat="1">
      <c r="A983" s="15"/>
      <c r="B983" s="255"/>
      <c r="C983" s="256"/>
      <c r="D983" s="235" t="s">
        <v>198</v>
      </c>
      <c r="E983" s="257" t="s">
        <v>19</v>
      </c>
      <c r="F983" s="258" t="s">
        <v>229</v>
      </c>
      <c r="G983" s="256"/>
      <c r="H983" s="259">
        <v>29.891999999999999</v>
      </c>
      <c r="I983" s="260"/>
      <c r="J983" s="256"/>
      <c r="K983" s="256"/>
      <c r="L983" s="261"/>
      <c r="M983" s="262"/>
      <c r="N983" s="263"/>
      <c r="O983" s="263"/>
      <c r="P983" s="263"/>
      <c r="Q983" s="263"/>
      <c r="R983" s="263"/>
      <c r="S983" s="263"/>
      <c r="T983" s="264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T983" s="265" t="s">
        <v>198</v>
      </c>
      <c r="AU983" s="265" t="s">
        <v>82</v>
      </c>
      <c r="AV983" s="15" t="s">
        <v>135</v>
      </c>
      <c r="AW983" s="15" t="s">
        <v>35</v>
      </c>
      <c r="AX983" s="15" t="s">
        <v>80</v>
      </c>
      <c r="AY983" s="265" t="s">
        <v>188</v>
      </c>
    </row>
    <row r="984" s="2" customFormat="1" ht="21.75" customHeight="1">
      <c r="A984" s="40"/>
      <c r="B984" s="41"/>
      <c r="C984" s="215" t="s">
        <v>1442</v>
      </c>
      <c r="D984" s="215" t="s">
        <v>190</v>
      </c>
      <c r="E984" s="216" t="s">
        <v>2613</v>
      </c>
      <c r="F984" s="217" t="s">
        <v>2614</v>
      </c>
      <c r="G984" s="218" t="s">
        <v>243</v>
      </c>
      <c r="H984" s="219">
        <v>25.091999999999999</v>
      </c>
      <c r="I984" s="220"/>
      <c r="J984" s="221">
        <f>ROUND(I984*H984,2)</f>
        <v>0</v>
      </c>
      <c r="K984" s="217" t="s">
        <v>194</v>
      </c>
      <c r="L984" s="46"/>
      <c r="M984" s="222" t="s">
        <v>19</v>
      </c>
      <c r="N984" s="223" t="s">
        <v>44</v>
      </c>
      <c r="O984" s="86"/>
      <c r="P984" s="224">
        <f>O984*H984</f>
        <v>0</v>
      </c>
      <c r="Q984" s="224">
        <v>0</v>
      </c>
      <c r="R984" s="224">
        <f>Q984*H984</f>
        <v>0</v>
      </c>
      <c r="S984" s="224">
        <v>0</v>
      </c>
      <c r="T984" s="225">
        <f>S984*H984</f>
        <v>0</v>
      </c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R984" s="226" t="s">
        <v>342</v>
      </c>
      <c r="AT984" s="226" t="s">
        <v>190</v>
      </c>
      <c r="AU984" s="226" t="s">
        <v>82</v>
      </c>
      <c r="AY984" s="19" t="s">
        <v>188</v>
      </c>
      <c r="BE984" s="227">
        <f>IF(N984="základní",J984,0)</f>
        <v>0</v>
      </c>
      <c r="BF984" s="227">
        <f>IF(N984="snížená",J984,0)</f>
        <v>0</v>
      </c>
      <c r="BG984" s="227">
        <f>IF(N984="zákl. přenesená",J984,0)</f>
        <v>0</v>
      </c>
      <c r="BH984" s="227">
        <f>IF(N984="sníž. přenesená",J984,0)</f>
        <v>0</v>
      </c>
      <c r="BI984" s="227">
        <f>IF(N984="nulová",J984,0)</f>
        <v>0</v>
      </c>
      <c r="BJ984" s="19" t="s">
        <v>80</v>
      </c>
      <c r="BK984" s="227">
        <f>ROUND(I984*H984,2)</f>
        <v>0</v>
      </c>
      <c r="BL984" s="19" t="s">
        <v>342</v>
      </c>
      <c r="BM984" s="226" t="s">
        <v>2615</v>
      </c>
    </row>
    <row r="985" s="2" customFormat="1">
      <c r="A985" s="40"/>
      <c r="B985" s="41"/>
      <c r="C985" s="42"/>
      <c r="D985" s="228" t="s">
        <v>196</v>
      </c>
      <c r="E985" s="42"/>
      <c r="F985" s="229" t="s">
        <v>2616</v>
      </c>
      <c r="G985" s="42"/>
      <c r="H985" s="42"/>
      <c r="I985" s="230"/>
      <c r="J985" s="42"/>
      <c r="K985" s="42"/>
      <c r="L985" s="46"/>
      <c r="M985" s="231"/>
      <c r="N985" s="232"/>
      <c r="O985" s="86"/>
      <c r="P985" s="86"/>
      <c r="Q985" s="86"/>
      <c r="R985" s="86"/>
      <c r="S985" s="86"/>
      <c r="T985" s="87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T985" s="19" t="s">
        <v>196</v>
      </c>
      <c r="AU985" s="19" t="s">
        <v>82</v>
      </c>
    </row>
    <row r="986" s="13" customFormat="1">
      <c r="A986" s="13"/>
      <c r="B986" s="233"/>
      <c r="C986" s="234"/>
      <c r="D986" s="235" t="s">
        <v>198</v>
      </c>
      <c r="E986" s="236" t="s">
        <v>19</v>
      </c>
      <c r="F986" s="237" t="s">
        <v>2589</v>
      </c>
      <c r="G986" s="234"/>
      <c r="H986" s="236" t="s">
        <v>19</v>
      </c>
      <c r="I986" s="238"/>
      <c r="J986" s="234"/>
      <c r="K986" s="234"/>
      <c r="L986" s="239"/>
      <c r="M986" s="240"/>
      <c r="N986" s="241"/>
      <c r="O986" s="241"/>
      <c r="P986" s="241"/>
      <c r="Q986" s="241"/>
      <c r="R986" s="241"/>
      <c r="S986" s="241"/>
      <c r="T986" s="242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43" t="s">
        <v>198</v>
      </c>
      <c r="AU986" s="243" t="s">
        <v>82</v>
      </c>
      <c r="AV986" s="13" t="s">
        <v>80</v>
      </c>
      <c r="AW986" s="13" t="s">
        <v>35</v>
      </c>
      <c r="AX986" s="13" t="s">
        <v>73</v>
      </c>
      <c r="AY986" s="243" t="s">
        <v>188</v>
      </c>
    </row>
    <row r="987" s="13" customFormat="1">
      <c r="A987" s="13"/>
      <c r="B987" s="233"/>
      <c r="C987" s="234"/>
      <c r="D987" s="235" t="s">
        <v>198</v>
      </c>
      <c r="E987" s="236" t="s">
        <v>19</v>
      </c>
      <c r="F987" s="237" t="s">
        <v>2590</v>
      </c>
      <c r="G987" s="234"/>
      <c r="H987" s="236" t="s">
        <v>19</v>
      </c>
      <c r="I987" s="238"/>
      <c r="J987" s="234"/>
      <c r="K987" s="234"/>
      <c r="L987" s="239"/>
      <c r="M987" s="240"/>
      <c r="N987" s="241"/>
      <c r="O987" s="241"/>
      <c r="P987" s="241"/>
      <c r="Q987" s="241"/>
      <c r="R987" s="241"/>
      <c r="S987" s="241"/>
      <c r="T987" s="242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43" t="s">
        <v>198</v>
      </c>
      <c r="AU987" s="243" t="s">
        <v>82</v>
      </c>
      <c r="AV987" s="13" t="s">
        <v>80</v>
      </c>
      <c r="AW987" s="13" t="s">
        <v>35</v>
      </c>
      <c r="AX987" s="13" t="s">
        <v>73</v>
      </c>
      <c r="AY987" s="243" t="s">
        <v>188</v>
      </c>
    </row>
    <row r="988" s="14" customFormat="1">
      <c r="A988" s="14"/>
      <c r="B988" s="244"/>
      <c r="C988" s="245"/>
      <c r="D988" s="235" t="s">
        <v>198</v>
      </c>
      <c r="E988" s="246" t="s">
        <v>19</v>
      </c>
      <c r="F988" s="247" t="s">
        <v>2591</v>
      </c>
      <c r="G988" s="245"/>
      <c r="H988" s="248">
        <v>22.699999999999999</v>
      </c>
      <c r="I988" s="249"/>
      <c r="J988" s="245"/>
      <c r="K988" s="245"/>
      <c r="L988" s="250"/>
      <c r="M988" s="251"/>
      <c r="N988" s="252"/>
      <c r="O988" s="252"/>
      <c r="P988" s="252"/>
      <c r="Q988" s="252"/>
      <c r="R988" s="252"/>
      <c r="S988" s="252"/>
      <c r="T988" s="253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54" t="s">
        <v>198</v>
      </c>
      <c r="AU988" s="254" t="s">
        <v>82</v>
      </c>
      <c r="AV988" s="14" t="s">
        <v>82</v>
      </c>
      <c r="AW988" s="14" t="s">
        <v>35</v>
      </c>
      <c r="AX988" s="14" t="s">
        <v>73</v>
      </c>
      <c r="AY988" s="254" t="s">
        <v>188</v>
      </c>
    </row>
    <row r="989" s="14" customFormat="1">
      <c r="A989" s="14"/>
      <c r="B989" s="244"/>
      <c r="C989" s="245"/>
      <c r="D989" s="235" t="s">
        <v>198</v>
      </c>
      <c r="E989" s="246" t="s">
        <v>19</v>
      </c>
      <c r="F989" s="247" t="s">
        <v>2604</v>
      </c>
      <c r="G989" s="245"/>
      <c r="H989" s="248">
        <v>7.1920000000000002</v>
      </c>
      <c r="I989" s="249"/>
      <c r="J989" s="245"/>
      <c r="K989" s="245"/>
      <c r="L989" s="250"/>
      <c r="M989" s="251"/>
      <c r="N989" s="252"/>
      <c r="O989" s="252"/>
      <c r="P989" s="252"/>
      <c r="Q989" s="252"/>
      <c r="R989" s="252"/>
      <c r="S989" s="252"/>
      <c r="T989" s="253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54" t="s">
        <v>198</v>
      </c>
      <c r="AU989" s="254" t="s">
        <v>82</v>
      </c>
      <c r="AV989" s="14" t="s">
        <v>82</v>
      </c>
      <c r="AW989" s="14" t="s">
        <v>35</v>
      </c>
      <c r="AX989" s="14" t="s">
        <v>73</v>
      </c>
      <c r="AY989" s="254" t="s">
        <v>188</v>
      </c>
    </row>
    <row r="990" s="13" customFormat="1">
      <c r="A990" s="13"/>
      <c r="B990" s="233"/>
      <c r="C990" s="234"/>
      <c r="D990" s="235" t="s">
        <v>198</v>
      </c>
      <c r="E990" s="236" t="s">
        <v>19</v>
      </c>
      <c r="F990" s="237" t="s">
        <v>2617</v>
      </c>
      <c r="G990" s="234"/>
      <c r="H990" s="236" t="s">
        <v>19</v>
      </c>
      <c r="I990" s="238"/>
      <c r="J990" s="234"/>
      <c r="K990" s="234"/>
      <c r="L990" s="239"/>
      <c r="M990" s="240"/>
      <c r="N990" s="241"/>
      <c r="O990" s="241"/>
      <c r="P990" s="241"/>
      <c r="Q990" s="241"/>
      <c r="R990" s="241"/>
      <c r="S990" s="241"/>
      <c r="T990" s="242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43" t="s">
        <v>198</v>
      </c>
      <c r="AU990" s="243" t="s">
        <v>82</v>
      </c>
      <c r="AV990" s="13" t="s">
        <v>80</v>
      </c>
      <c r="AW990" s="13" t="s">
        <v>35</v>
      </c>
      <c r="AX990" s="13" t="s">
        <v>73</v>
      </c>
      <c r="AY990" s="243" t="s">
        <v>188</v>
      </c>
    </row>
    <row r="991" s="14" customFormat="1">
      <c r="A991" s="14"/>
      <c r="B991" s="244"/>
      <c r="C991" s="245"/>
      <c r="D991" s="235" t="s">
        <v>198</v>
      </c>
      <c r="E991" s="246" t="s">
        <v>19</v>
      </c>
      <c r="F991" s="247" t="s">
        <v>2618</v>
      </c>
      <c r="G991" s="245"/>
      <c r="H991" s="248">
        <v>-4.7999999999999998</v>
      </c>
      <c r="I991" s="249"/>
      <c r="J991" s="245"/>
      <c r="K991" s="245"/>
      <c r="L991" s="250"/>
      <c r="M991" s="251"/>
      <c r="N991" s="252"/>
      <c r="O991" s="252"/>
      <c r="P991" s="252"/>
      <c r="Q991" s="252"/>
      <c r="R991" s="252"/>
      <c r="S991" s="252"/>
      <c r="T991" s="253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54" t="s">
        <v>198</v>
      </c>
      <c r="AU991" s="254" t="s">
        <v>82</v>
      </c>
      <c r="AV991" s="14" t="s">
        <v>82</v>
      </c>
      <c r="AW991" s="14" t="s">
        <v>35</v>
      </c>
      <c r="AX991" s="14" t="s">
        <v>73</v>
      </c>
      <c r="AY991" s="254" t="s">
        <v>188</v>
      </c>
    </row>
    <row r="992" s="15" customFormat="1">
      <c r="A992" s="15"/>
      <c r="B992" s="255"/>
      <c r="C992" s="256"/>
      <c r="D992" s="235" t="s">
        <v>198</v>
      </c>
      <c r="E992" s="257" t="s">
        <v>19</v>
      </c>
      <c r="F992" s="258" t="s">
        <v>229</v>
      </c>
      <c r="G992" s="256"/>
      <c r="H992" s="259">
        <v>25.091999999999999</v>
      </c>
      <c r="I992" s="260"/>
      <c r="J992" s="256"/>
      <c r="K992" s="256"/>
      <c r="L992" s="261"/>
      <c r="M992" s="262"/>
      <c r="N992" s="263"/>
      <c r="O992" s="263"/>
      <c r="P992" s="263"/>
      <c r="Q992" s="263"/>
      <c r="R992" s="263"/>
      <c r="S992" s="263"/>
      <c r="T992" s="264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T992" s="265" t="s">
        <v>198</v>
      </c>
      <c r="AU992" s="265" t="s">
        <v>82</v>
      </c>
      <c r="AV992" s="15" t="s">
        <v>135</v>
      </c>
      <c r="AW992" s="15" t="s">
        <v>35</v>
      </c>
      <c r="AX992" s="15" t="s">
        <v>80</v>
      </c>
      <c r="AY992" s="265" t="s">
        <v>188</v>
      </c>
    </row>
    <row r="993" s="2" customFormat="1" ht="16.5" customHeight="1">
      <c r="A993" s="40"/>
      <c r="B993" s="41"/>
      <c r="C993" s="272" t="s">
        <v>1449</v>
      </c>
      <c r="D993" s="272" t="s">
        <v>522</v>
      </c>
      <c r="E993" s="273" t="s">
        <v>2619</v>
      </c>
      <c r="F993" s="274" t="s">
        <v>2620</v>
      </c>
      <c r="G993" s="275" t="s">
        <v>243</v>
      </c>
      <c r="H993" s="276">
        <v>63.231999999999999</v>
      </c>
      <c r="I993" s="277"/>
      <c r="J993" s="278">
        <f>ROUND(I993*H993,2)</f>
        <v>0</v>
      </c>
      <c r="K993" s="274" t="s">
        <v>194</v>
      </c>
      <c r="L993" s="279"/>
      <c r="M993" s="280" t="s">
        <v>19</v>
      </c>
      <c r="N993" s="281" t="s">
        <v>44</v>
      </c>
      <c r="O993" s="86"/>
      <c r="P993" s="224">
        <f>O993*H993</f>
        <v>0</v>
      </c>
      <c r="Q993" s="224">
        <v>0.00029999999999999997</v>
      </c>
      <c r="R993" s="224">
        <f>Q993*H993</f>
        <v>0.0189696</v>
      </c>
      <c r="S993" s="224">
        <v>0</v>
      </c>
      <c r="T993" s="225">
        <f>S993*H993</f>
        <v>0</v>
      </c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R993" s="226" t="s">
        <v>630</v>
      </c>
      <c r="AT993" s="226" t="s">
        <v>522</v>
      </c>
      <c r="AU993" s="226" t="s">
        <v>82</v>
      </c>
      <c r="AY993" s="19" t="s">
        <v>188</v>
      </c>
      <c r="BE993" s="227">
        <f>IF(N993="základní",J993,0)</f>
        <v>0</v>
      </c>
      <c r="BF993" s="227">
        <f>IF(N993="snížená",J993,0)</f>
        <v>0</v>
      </c>
      <c r="BG993" s="227">
        <f>IF(N993="zákl. přenesená",J993,0)</f>
        <v>0</v>
      </c>
      <c r="BH993" s="227">
        <f>IF(N993="sníž. přenesená",J993,0)</f>
        <v>0</v>
      </c>
      <c r="BI993" s="227">
        <f>IF(N993="nulová",J993,0)</f>
        <v>0</v>
      </c>
      <c r="BJ993" s="19" t="s">
        <v>80</v>
      </c>
      <c r="BK993" s="227">
        <f>ROUND(I993*H993,2)</f>
        <v>0</v>
      </c>
      <c r="BL993" s="19" t="s">
        <v>342</v>
      </c>
      <c r="BM993" s="226" t="s">
        <v>2621</v>
      </c>
    </row>
    <row r="994" s="13" customFormat="1">
      <c r="A994" s="13"/>
      <c r="B994" s="233"/>
      <c r="C994" s="234"/>
      <c r="D994" s="235" t="s">
        <v>198</v>
      </c>
      <c r="E994" s="236" t="s">
        <v>19</v>
      </c>
      <c r="F994" s="237" t="s">
        <v>2589</v>
      </c>
      <c r="G994" s="234"/>
      <c r="H994" s="236" t="s">
        <v>19</v>
      </c>
      <c r="I994" s="238"/>
      <c r="J994" s="234"/>
      <c r="K994" s="234"/>
      <c r="L994" s="239"/>
      <c r="M994" s="240"/>
      <c r="N994" s="241"/>
      <c r="O994" s="241"/>
      <c r="P994" s="241"/>
      <c r="Q994" s="241"/>
      <c r="R994" s="241"/>
      <c r="S994" s="241"/>
      <c r="T994" s="242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3" t="s">
        <v>198</v>
      </c>
      <c r="AU994" s="243" t="s">
        <v>82</v>
      </c>
      <c r="AV994" s="13" t="s">
        <v>80</v>
      </c>
      <c r="AW994" s="13" t="s">
        <v>35</v>
      </c>
      <c r="AX994" s="13" t="s">
        <v>73</v>
      </c>
      <c r="AY994" s="243" t="s">
        <v>188</v>
      </c>
    </row>
    <row r="995" s="13" customFormat="1">
      <c r="A995" s="13"/>
      <c r="B995" s="233"/>
      <c r="C995" s="234"/>
      <c r="D995" s="235" t="s">
        <v>198</v>
      </c>
      <c r="E995" s="236" t="s">
        <v>19</v>
      </c>
      <c r="F995" s="237" t="s">
        <v>2590</v>
      </c>
      <c r="G995" s="234"/>
      <c r="H995" s="236" t="s">
        <v>19</v>
      </c>
      <c r="I995" s="238"/>
      <c r="J995" s="234"/>
      <c r="K995" s="234"/>
      <c r="L995" s="239"/>
      <c r="M995" s="240"/>
      <c r="N995" s="241"/>
      <c r="O995" s="241"/>
      <c r="P995" s="241"/>
      <c r="Q995" s="241"/>
      <c r="R995" s="241"/>
      <c r="S995" s="241"/>
      <c r="T995" s="242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43" t="s">
        <v>198</v>
      </c>
      <c r="AU995" s="243" t="s">
        <v>82</v>
      </c>
      <c r="AV995" s="13" t="s">
        <v>80</v>
      </c>
      <c r="AW995" s="13" t="s">
        <v>35</v>
      </c>
      <c r="AX995" s="13" t="s">
        <v>73</v>
      </c>
      <c r="AY995" s="243" t="s">
        <v>188</v>
      </c>
    </row>
    <row r="996" s="14" customFormat="1">
      <c r="A996" s="14"/>
      <c r="B996" s="244"/>
      <c r="C996" s="245"/>
      <c r="D996" s="235" t="s">
        <v>198</v>
      </c>
      <c r="E996" s="246" t="s">
        <v>19</v>
      </c>
      <c r="F996" s="247" t="s">
        <v>2622</v>
      </c>
      <c r="G996" s="245"/>
      <c r="H996" s="248">
        <v>45.399999999999999</v>
      </c>
      <c r="I996" s="249"/>
      <c r="J996" s="245"/>
      <c r="K996" s="245"/>
      <c r="L996" s="250"/>
      <c r="M996" s="251"/>
      <c r="N996" s="252"/>
      <c r="O996" s="252"/>
      <c r="P996" s="252"/>
      <c r="Q996" s="252"/>
      <c r="R996" s="252"/>
      <c r="S996" s="252"/>
      <c r="T996" s="253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54" t="s">
        <v>198</v>
      </c>
      <c r="AU996" s="254" t="s">
        <v>82</v>
      </c>
      <c r="AV996" s="14" t="s">
        <v>82</v>
      </c>
      <c r="AW996" s="14" t="s">
        <v>35</v>
      </c>
      <c r="AX996" s="14" t="s">
        <v>73</v>
      </c>
      <c r="AY996" s="254" t="s">
        <v>188</v>
      </c>
    </row>
    <row r="997" s="14" customFormat="1">
      <c r="A997" s="14"/>
      <c r="B997" s="244"/>
      <c r="C997" s="245"/>
      <c r="D997" s="235" t="s">
        <v>198</v>
      </c>
      <c r="E997" s="246" t="s">
        <v>19</v>
      </c>
      <c r="F997" s="247" t="s">
        <v>2623</v>
      </c>
      <c r="G997" s="245"/>
      <c r="H997" s="248">
        <v>14.384</v>
      </c>
      <c r="I997" s="249"/>
      <c r="J997" s="245"/>
      <c r="K997" s="245"/>
      <c r="L997" s="250"/>
      <c r="M997" s="251"/>
      <c r="N997" s="252"/>
      <c r="O997" s="252"/>
      <c r="P997" s="252"/>
      <c r="Q997" s="252"/>
      <c r="R997" s="252"/>
      <c r="S997" s="252"/>
      <c r="T997" s="253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4" t="s">
        <v>198</v>
      </c>
      <c r="AU997" s="254" t="s">
        <v>82</v>
      </c>
      <c r="AV997" s="14" t="s">
        <v>82</v>
      </c>
      <c r="AW997" s="14" t="s">
        <v>35</v>
      </c>
      <c r="AX997" s="14" t="s">
        <v>73</v>
      </c>
      <c r="AY997" s="254" t="s">
        <v>188</v>
      </c>
    </row>
    <row r="998" s="13" customFormat="1">
      <c r="A998" s="13"/>
      <c r="B998" s="233"/>
      <c r="C998" s="234"/>
      <c r="D998" s="235" t="s">
        <v>198</v>
      </c>
      <c r="E998" s="236" t="s">
        <v>19</v>
      </c>
      <c r="F998" s="237" t="s">
        <v>2617</v>
      </c>
      <c r="G998" s="234"/>
      <c r="H998" s="236" t="s">
        <v>19</v>
      </c>
      <c r="I998" s="238"/>
      <c r="J998" s="234"/>
      <c r="K998" s="234"/>
      <c r="L998" s="239"/>
      <c r="M998" s="240"/>
      <c r="N998" s="241"/>
      <c r="O998" s="241"/>
      <c r="P998" s="241"/>
      <c r="Q998" s="241"/>
      <c r="R998" s="241"/>
      <c r="S998" s="241"/>
      <c r="T998" s="242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3" t="s">
        <v>198</v>
      </c>
      <c r="AU998" s="243" t="s">
        <v>82</v>
      </c>
      <c r="AV998" s="13" t="s">
        <v>80</v>
      </c>
      <c r="AW998" s="13" t="s">
        <v>35</v>
      </c>
      <c r="AX998" s="13" t="s">
        <v>73</v>
      </c>
      <c r="AY998" s="243" t="s">
        <v>188</v>
      </c>
    </row>
    <row r="999" s="14" customFormat="1">
      <c r="A999" s="14"/>
      <c r="B999" s="244"/>
      <c r="C999" s="245"/>
      <c r="D999" s="235" t="s">
        <v>198</v>
      </c>
      <c r="E999" s="246" t="s">
        <v>19</v>
      </c>
      <c r="F999" s="247" t="s">
        <v>2618</v>
      </c>
      <c r="G999" s="245"/>
      <c r="H999" s="248">
        <v>-4.7999999999999998</v>
      </c>
      <c r="I999" s="249"/>
      <c r="J999" s="245"/>
      <c r="K999" s="245"/>
      <c r="L999" s="250"/>
      <c r="M999" s="251"/>
      <c r="N999" s="252"/>
      <c r="O999" s="252"/>
      <c r="P999" s="252"/>
      <c r="Q999" s="252"/>
      <c r="R999" s="252"/>
      <c r="S999" s="252"/>
      <c r="T999" s="253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54" t="s">
        <v>198</v>
      </c>
      <c r="AU999" s="254" t="s">
        <v>82</v>
      </c>
      <c r="AV999" s="14" t="s">
        <v>82</v>
      </c>
      <c r="AW999" s="14" t="s">
        <v>35</v>
      </c>
      <c r="AX999" s="14" t="s">
        <v>73</v>
      </c>
      <c r="AY999" s="254" t="s">
        <v>188</v>
      </c>
    </row>
    <row r="1000" s="15" customFormat="1">
      <c r="A1000" s="15"/>
      <c r="B1000" s="255"/>
      <c r="C1000" s="256"/>
      <c r="D1000" s="235" t="s">
        <v>198</v>
      </c>
      <c r="E1000" s="257" t="s">
        <v>19</v>
      </c>
      <c r="F1000" s="258" t="s">
        <v>229</v>
      </c>
      <c r="G1000" s="256"/>
      <c r="H1000" s="259">
        <v>54.984000000000002</v>
      </c>
      <c r="I1000" s="260"/>
      <c r="J1000" s="256"/>
      <c r="K1000" s="256"/>
      <c r="L1000" s="261"/>
      <c r="M1000" s="262"/>
      <c r="N1000" s="263"/>
      <c r="O1000" s="263"/>
      <c r="P1000" s="263"/>
      <c r="Q1000" s="263"/>
      <c r="R1000" s="263"/>
      <c r="S1000" s="263"/>
      <c r="T1000" s="264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T1000" s="265" t="s">
        <v>198</v>
      </c>
      <c r="AU1000" s="265" t="s">
        <v>82</v>
      </c>
      <c r="AV1000" s="15" t="s">
        <v>135</v>
      </c>
      <c r="AW1000" s="15" t="s">
        <v>35</v>
      </c>
      <c r="AX1000" s="15" t="s">
        <v>80</v>
      </c>
      <c r="AY1000" s="265" t="s">
        <v>188</v>
      </c>
    </row>
    <row r="1001" s="14" customFormat="1">
      <c r="A1001" s="14"/>
      <c r="B1001" s="244"/>
      <c r="C1001" s="245"/>
      <c r="D1001" s="235" t="s">
        <v>198</v>
      </c>
      <c r="E1001" s="245"/>
      <c r="F1001" s="247" t="s">
        <v>2624</v>
      </c>
      <c r="G1001" s="245"/>
      <c r="H1001" s="248">
        <v>63.231999999999999</v>
      </c>
      <c r="I1001" s="249"/>
      <c r="J1001" s="245"/>
      <c r="K1001" s="245"/>
      <c r="L1001" s="250"/>
      <c r="M1001" s="251"/>
      <c r="N1001" s="252"/>
      <c r="O1001" s="252"/>
      <c r="P1001" s="252"/>
      <c r="Q1001" s="252"/>
      <c r="R1001" s="252"/>
      <c r="S1001" s="252"/>
      <c r="T1001" s="253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54" t="s">
        <v>198</v>
      </c>
      <c r="AU1001" s="254" t="s">
        <v>82</v>
      </c>
      <c r="AV1001" s="14" t="s">
        <v>82</v>
      </c>
      <c r="AW1001" s="14" t="s">
        <v>4</v>
      </c>
      <c r="AX1001" s="14" t="s">
        <v>80</v>
      </c>
      <c r="AY1001" s="254" t="s">
        <v>188</v>
      </c>
    </row>
    <row r="1002" s="2" customFormat="1" ht="16.5" customHeight="1">
      <c r="A1002" s="40"/>
      <c r="B1002" s="41"/>
      <c r="C1002" s="215" t="s">
        <v>1454</v>
      </c>
      <c r="D1002" s="215" t="s">
        <v>190</v>
      </c>
      <c r="E1002" s="216" t="s">
        <v>2625</v>
      </c>
      <c r="F1002" s="217" t="s">
        <v>2626</v>
      </c>
      <c r="G1002" s="218" t="s">
        <v>442</v>
      </c>
      <c r="H1002" s="219">
        <v>2</v>
      </c>
      <c r="I1002" s="220"/>
      <c r="J1002" s="221">
        <f>ROUND(I1002*H1002,2)</f>
        <v>0</v>
      </c>
      <c r="K1002" s="217" t="s">
        <v>194</v>
      </c>
      <c r="L1002" s="46"/>
      <c r="M1002" s="222" t="s">
        <v>19</v>
      </c>
      <c r="N1002" s="223" t="s">
        <v>44</v>
      </c>
      <c r="O1002" s="86"/>
      <c r="P1002" s="224">
        <f>O1002*H1002</f>
        <v>0</v>
      </c>
      <c r="Q1002" s="224">
        <v>0</v>
      </c>
      <c r="R1002" s="224">
        <f>Q1002*H1002</f>
        <v>0</v>
      </c>
      <c r="S1002" s="224">
        <v>0</v>
      </c>
      <c r="T1002" s="225">
        <f>S1002*H1002</f>
        <v>0</v>
      </c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R1002" s="226" t="s">
        <v>342</v>
      </c>
      <c r="AT1002" s="226" t="s">
        <v>190</v>
      </c>
      <c r="AU1002" s="226" t="s">
        <v>82</v>
      </c>
      <c r="AY1002" s="19" t="s">
        <v>188</v>
      </c>
      <c r="BE1002" s="227">
        <f>IF(N1002="základní",J1002,0)</f>
        <v>0</v>
      </c>
      <c r="BF1002" s="227">
        <f>IF(N1002="snížená",J1002,0)</f>
        <v>0</v>
      </c>
      <c r="BG1002" s="227">
        <f>IF(N1002="zákl. přenesená",J1002,0)</f>
        <v>0</v>
      </c>
      <c r="BH1002" s="227">
        <f>IF(N1002="sníž. přenesená",J1002,0)</f>
        <v>0</v>
      </c>
      <c r="BI1002" s="227">
        <f>IF(N1002="nulová",J1002,0)</f>
        <v>0</v>
      </c>
      <c r="BJ1002" s="19" t="s">
        <v>80</v>
      </c>
      <c r="BK1002" s="227">
        <f>ROUND(I1002*H1002,2)</f>
        <v>0</v>
      </c>
      <c r="BL1002" s="19" t="s">
        <v>342</v>
      </c>
      <c r="BM1002" s="226" t="s">
        <v>2627</v>
      </c>
    </row>
    <row r="1003" s="2" customFormat="1">
      <c r="A1003" s="40"/>
      <c r="B1003" s="41"/>
      <c r="C1003" s="42"/>
      <c r="D1003" s="228" t="s">
        <v>196</v>
      </c>
      <c r="E1003" s="42"/>
      <c r="F1003" s="229" t="s">
        <v>2628</v>
      </c>
      <c r="G1003" s="42"/>
      <c r="H1003" s="42"/>
      <c r="I1003" s="230"/>
      <c r="J1003" s="42"/>
      <c r="K1003" s="42"/>
      <c r="L1003" s="46"/>
      <c r="M1003" s="231"/>
      <c r="N1003" s="232"/>
      <c r="O1003" s="86"/>
      <c r="P1003" s="86"/>
      <c r="Q1003" s="86"/>
      <c r="R1003" s="86"/>
      <c r="S1003" s="86"/>
      <c r="T1003" s="87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T1003" s="19" t="s">
        <v>196</v>
      </c>
      <c r="AU1003" s="19" t="s">
        <v>82</v>
      </c>
    </row>
    <row r="1004" s="13" customFormat="1">
      <c r="A1004" s="13"/>
      <c r="B1004" s="233"/>
      <c r="C1004" s="234"/>
      <c r="D1004" s="235" t="s">
        <v>198</v>
      </c>
      <c r="E1004" s="236" t="s">
        <v>19</v>
      </c>
      <c r="F1004" s="237" t="s">
        <v>2629</v>
      </c>
      <c r="G1004" s="234"/>
      <c r="H1004" s="236" t="s">
        <v>19</v>
      </c>
      <c r="I1004" s="238"/>
      <c r="J1004" s="234"/>
      <c r="K1004" s="234"/>
      <c r="L1004" s="239"/>
      <c r="M1004" s="240"/>
      <c r="N1004" s="241"/>
      <c r="O1004" s="241"/>
      <c r="P1004" s="241"/>
      <c r="Q1004" s="241"/>
      <c r="R1004" s="241"/>
      <c r="S1004" s="241"/>
      <c r="T1004" s="242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43" t="s">
        <v>198</v>
      </c>
      <c r="AU1004" s="243" t="s">
        <v>82</v>
      </c>
      <c r="AV1004" s="13" t="s">
        <v>80</v>
      </c>
      <c r="AW1004" s="13" t="s">
        <v>35</v>
      </c>
      <c r="AX1004" s="13" t="s">
        <v>73</v>
      </c>
      <c r="AY1004" s="243" t="s">
        <v>188</v>
      </c>
    </row>
    <row r="1005" s="13" customFormat="1">
      <c r="A1005" s="13"/>
      <c r="B1005" s="233"/>
      <c r="C1005" s="234"/>
      <c r="D1005" s="235" t="s">
        <v>198</v>
      </c>
      <c r="E1005" s="236" t="s">
        <v>19</v>
      </c>
      <c r="F1005" s="237" t="s">
        <v>2590</v>
      </c>
      <c r="G1005" s="234"/>
      <c r="H1005" s="236" t="s">
        <v>19</v>
      </c>
      <c r="I1005" s="238"/>
      <c r="J1005" s="234"/>
      <c r="K1005" s="234"/>
      <c r="L1005" s="239"/>
      <c r="M1005" s="240"/>
      <c r="N1005" s="241"/>
      <c r="O1005" s="241"/>
      <c r="P1005" s="241"/>
      <c r="Q1005" s="241"/>
      <c r="R1005" s="241"/>
      <c r="S1005" s="241"/>
      <c r="T1005" s="242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43" t="s">
        <v>198</v>
      </c>
      <c r="AU1005" s="243" t="s">
        <v>82</v>
      </c>
      <c r="AV1005" s="13" t="s">
        <v>80</v>
      </c>
      <c r="AW1005" s="13" t="s">
        <v>35</v>
      </c>
      <c r="AX1005" s="13" t="s">
        <v>73</v>
      </c>
      <c r="AY1005" s="243" t="s">
        <v>188</v>
      </c>
    </row>
    <row r="1006" s="14" customFormat="1">
      <c r="A1006" s="14"/>
      <c r="B1006" s="244"/>
      <c r="C1006" s="245"/>
      <c r="D1006" s="235" t="s">
        <v>198</v>
      </c>
      <c r="E1006" s="246" t="s">
        <v>19</v>
      </c>
      <c r="F1006" s="247" t="s">
        <v>82</v>
      </c>
      <c r="G1006" s="245"/>
      <c r="H1006" s="248">
        <v>2</v>
      </c>
      <c r="I1006" s="249"/>
      <c r="J1006" s="245"/>
      <c r="K1006" s="245"/>
      <c r="L1006" s="250"/>
      <c r="M1006" s="251"/>
      <c r="N1006" s="252"/>
      <c r="O1006" s="252"/>
      <c r="P1006" s="252"/>
      <c r="Q1006" s="252"/>
      <c r="R1006" s="252"/>
      <c r="S1006" s="252"/>
      <c r="T1006" s="253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54" t="s">
        <v>198</v>
      </c>
      <c r="AU1006" s="254" t="s">
        <v>82</v>
      </c>
      <c r="AV1006" s="14" t="s">
        <v>82</v>
      </c>
      <c r="AW1006" s="14" t="s">
        <v>35</v>
      </c>
      <c r="AX1006" s="14" t="s">
        <v>73</v>
      </c>
      <c r="AY1006" s="254" t="s">
        <v>188</v>
      </c>
    </row>
    <row r="1007" s="15" customFormat="1">
      <c r="A1007" s="15"/>
      <c r="B1007" s="255"/>
      <c r="C1007" s="256"/>
      <c r="D1007" s="235" t="s">
        <v>198</v>
      </c>
      <c r="E1007" s="257" t="s">
        <v>19</v>
      </c>
      <c r="F1007" s="258" t="s">
        <v>229</v>
      </c>
      <c r="G1007" s="256"/>
      <c r="H1007" s="259">
        <v>2</v>
      </c>
      <c r="I1007" s="260"/>
      <c r="J1007" s="256"/>
      <c r="K1007" s="256"/>
      <c r="L1007" s="261"/>
      <c r="M1007" s="262"/>
      <c r="N1007" s="263"/>
      <c r="O1007" s="263"/>
      <c r="P1007" s="263"/>
      <c r="Q1007" s="263"/>
      <c r="R1007" s="263"/>
      <c r="S1007" s="263"/>
      <c r="T1007" s="264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T1007" s="265" t="s">
        <v>198</v>
      </c>
      <c r="AU1007" s="265" t="s">
        <v>82</v>
      </c>
      <c r="AV1007" s="15" t="s">
        <v>135</v>
      </c>
      <c r="AW1007" s="15" t="s">
        <v>35</v>
      </c>
      <c r="AX1007" s="15" t="s">
        <v>80</v>
      </c>
      <c r="AY1007" s="265" t="s">
        <v>188</v>
      </c>
    </row>
    <row r="1008" s="2" customFormat="1" ht="16.5" customHeight="1">
      <c r="A1008" s="40"/>
      <c r="B1008" s="41"/>
      <c r="C1008" s="272" t="s">
        <v>1458</v>
      </c>
      <c r="D1008" s="272" t="s">
        <v>522</v>
      </c>
      <c r="E1008" s="273" t="s">
        <v>2630</v>
      </c>
      <c r="F1008" s="274" t="s">
        <v>2631</v>
      </c>
      <c r="G1008" s="275" t="s">
        <v>442</v>
      </c>
      <c r="H1008" s="276">
        <v>2</v>
      </c>
      <c r="I1008" s="277"/>
      <c r="J1008" s="278">
        <f>ROUND(I1008*H1008,2)</f>
        <v>0</v>
      </c>
      <c r="K1008" s="274" t="s">
        <v>194</v>
      </c>
      <c r="L1008" s="279"/>
      <c r="M1008" s="280" t="s">
        <v>19</v>
      </c>
      <c r="N1008" s="281" t="s">
        <v>44</v>
      </c>
      <c r="O1008" s="86"/>
      <c r="P1008" s="224">
        <f>O1008*H1008</f>
        <v>0</v>
      </c>
      <c r="Q1008" s="224">
        <v>0.0025000000000000001</v>
      </c>
      <c r="R1008" s="224">
        <f>Q1008*H1008</f>
        <v>0.0050000000000000001</v>
      </c>
      <c r="S1008" s="224">
        <v>0</v>
      </c>
      <c r="T1008" s="225">
        <f>S1008*H1008</f>
        <v>0</v>
      </c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R1008" s="226" t="s">
        <v>630</v>
      </c>
      <c r="AT1008" s="226" t="s">
        <v>522</v>
      </c>
      <c r="AU1008" s="226" t="s">
        <v>82</v>
      </c>
      <c r="AY1008" s="19" t="s">
        <v>188</v>
      </c>
      <c r="BE1008" s="227">
        <f>IF(N1008="základní",J1008,0)</f>
        <v>0</v>
      </c>
      <c r="BF1008" s="227">
        <f>IF(N1008="snížená",J1008,0)</f>
        <v>0</v>
      </c>
      <c r="BG1008" s="227">
        <f>IF(N1008="zákl. přenesená",J1008,0)</f>
        <v>0</v>
      </c>
      <c r="BH1008" s="227">
        <f>IF(N1008="sníž. přenesená",J1008,0)</f>
        <v>0</v>
      </c>
      <c r="BI1008" s="227">
        <f>IF(N1008="nulová",J1008,0)</f>
        <v>0</v>
      </c>
      <c r="BJ1008" s="19" t="s">
        <v>80</v>
      </c>
      <c r="BK1008" s="227">
        <f>ROUND(I1008*H1008,2)</f>
        <v>0</v>
      </c>
      <c r="BL1008" s="19" t="s">
        <v>342</v>
      </c>
      <c r="BM1008" s="226" t="s">
        <v>2632</v>
      </c>
    </row>
    <row r="1009" s="13" customFormat="1">
      <c r="A1009" s="13"/>
      <c r="B1009" s="233"/>
      <c r="C1009" s="234"/>
      <c r="D1009" s="235" t="s">
        <v>198</v>
      </c>
      <c r="E1009" s="236" t="s">
        <v>19</v>
      </c>
      <c r="F1009" s="237" t="s">
        <v>2629</v>
      </c>
      <c r="G1009" s="234"/>
      <c r="H1009" s="236" t="s">
        <v>19</v>
      </c>
      <c r="I1009" s="238"/>
      <c r="J1009" s="234"/>
      <c r="K1009" s="234"/>
      <c r="L1009" s="239"/>
      <c r="M1009" s="240"/>
      <c r="N1009" s="241"/>
      <c r="O1009" s="241"/>
      <c r="P1009" s="241"/>
      <c r="Q1009" s="241"/>
      <c r="R1009" s="241"/>
      <c r="S1009" s="241"/>
      <c r="T1009" s="242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43" t="s">
        <v>198</v>
      </c>
      <c r="AU1009" s="243" t="s">
        <v>82</v>
      </c>
      <c r="AV1009" s="13" t="s">
        <v>80</v>
      </c>
      <c r="AW1009" s="13" t="s">
        <v>35</v>
      </c>
      <c r="AX1009" s="13" t="s">
        <v>73</v>
      </c>
      <c r="AY1009" s="243" t="s">
        <v>188</v>
      </c>
    </row>
    <row r="1010" s="13" customFormat="1">
      <c r="A1010" s="13"/>
      <c r="B1010" s="233"/>
      <c r="C1010" s="234"/>
      <c r="D1010" s="235" t="s">
        <v>198</v>
      </c>
      <c r="E1010" s="236" t="s">
        <v>19</v>
      </c>
      <c r="F1010" s="237" t="s">
        <v>2590</v>
      </c>
      <c r="G1010" s="234"/>
      <c r="H1010" s="236" t="s">
        <v>19</v>
      </c>
      <c r="I1010" s="238"/>
      <c r="J1010" s="234"/>
      <c r="K1010" s="234"/>
      <c r="L1010" s="239"/>
      <c r="M1010" s="240"/>
      <c r="N1010" s="241"/>
      <c r="O1010" s="241"/>
      <c r="P1010" s="241"/>
      <c r="Q1010" s="241"/>
      <c r="R1010" s="241"/>
      <c r="S1010" s="241"/>
      <c r="T1010" s="242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43" t="s">
        <v>198</v>
      </c>
      <c r="AU1010" s="243" t="s">
        <v>82</v>
      </c>
      <c r="AV1010" s="13" t="s">
        <v>80</v>
      </c>
      <c r="AW1010" s="13" t="s">
        <v>35</v>
      </c>
      <c r="AX1010" s="13" t="s">
        <v>73</v>
      </c>
      <c r="AY1010" s="243" t="s">
        <v>188</v>
      </c>
    </row>
    <row r="1011" s="14" customFormat="1">
      <c r="A1011" s="14"/>
      <c r="B1011" s="244"/>
      <c r="C1011" s="245"/>
      <c r="D1011" s="235" t="s">
        <v>198</v>
      </c>
      <c r="E1011" s="246" t="s">
        <v>19</v>
      </c>
      <c r="F1011" s="247" t="s">
        <v>82</v>
      </c>
      <c r="G1011" s="245"/>
      <c r="H1011" s="248">
        <v>2</v>
      </c>
      <c r="I1011" s="249"/>
      <c r="J1011" s="245"/>
      <c r="K1011" s="245"/>
      <c r="L1011" s="250"/>
      <c r="M1011" s="251"/>
      <c r="N1011" s="252"/>
      <c r="O1011" s="252"/>
      <c r="P1011" s="252"/>
      <c r="Q1011" s="252"/>
      <c r="R1011" s="252"/>
      <c r="S1011" s="252"/>
      <c r="T1011" s="253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54" t="s">
        <v>198</v>
      </c>
      <c r="AU1011" s="254" t="s">
        <v>82</v>
      </c>
      <c r="AV1011" s="14" t="s">
        <v>82</v>
      </c>
      <c r="AW1011" s="14" t="s">
        <v>35</v>
      </c>
      <c r="AX1011" s="14" t="s">
        <v>73</v>
      </c>
      <c r="AY1011" s="254" t="s">
        <v>188</v>
      </c>
    </row>
    <row r="1012" s="15" customFormat="1">
      <c r="A1012" s="15"/>
      <c r="B1012" s="255"/>
      <c r="C1012" s="256"/>
      <c r="D1012" s="235" t="s">
        <v>198</v>
      </c>
      <c r="E1012" s="257" t="s">
        <v>19</v>
      </c>
      <c r="F1012" s="258" t="s">
        <v>229</v>
      </c>
      <c r="G1012" s="256"/>
      <c r="H1012" s="259">
        <v>2</v>
      </c>
      <c r="I1012" s="260"/>
      <c r="J1012" s="256"/>
      <c r="K1012" s="256"/>
      <c r="L1012" s="261"/>
      <c r="M1012" s="262"/>
      <c r="N1012" s="263"/>
      <c r="O1012" s="263"/>
      <c r="P1012" s="263"/>
      <c r="Q1012" s="263"/>
      <c r="R1012" s="263"/>
      <c r="S1012" s="263"/>
      <c r="T1012" s="264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T1012" s="265" t="s">
        <v>198</v>
      </c>
      <c r="AU1012" s="265" t="s">
        <v>82</v>
      </c>
      <c r="AV1012" s="15" t="s">
        <v>135</v>
      </c>
      <c r="AW1012" s="15" t="s">
        <v>35</v>
      </c>
      <c r="AX1012" s="15" t="s">
        <v>80</v>
      </c>
      <c r="AY1012" s="265" t="s">
        <v>188</v>
      </c>
    </row>
    <row r="1013" s="2" customFormat="1" ht="21.75" customHeight="1">
      <c r="A1013" s="40"/>
      <c r="B1013" s="41"/>
      <c r="C1013" s="215" t="s">
        <v>1462</v>
      </c>
      <c r="D1013" s="215" t="s">
        <v>190</v>
      </c>
      <c r="E1013" s="216" t="s">
        <v>2633</v>
      </c>
      <c r="F1013" s="217" t="s">
        <v>2634</v>
      </c>
      <c r="G1013" s="218" t="s">
        <v>243</v>
      </c>
      <c r="H1013" s="219">
        <v>17.899999999999999</v>
      </c>
      <c r="I1013" s="220"/>
      <c r="J1013" s="221">
        <f>ROUND(I1013*H1013,2)</f>
        <v>0</v>
      </c>
      <c r="K1013" s="217" t="s">
        <v>194</v>
      </c>
      <c r="L1013" s="46"/>
      <c r="M1013" s="222" t="s">
        <v>19</v>
      </c>
      <c r="N1013" s="223" t="s">
        <v>44</v>
      </c>
      <c r="O1013" s="86"/>
      <c r="P1013" s="224">
        <f>O1013*H1013</f>
        <v>0</v>
      </c>
      <c r="Q1013" s="224">
        <v>0</v>
      </c>
      <c r="R1013" s="224">
        <f>Q1013*H1013</f>
        <v>0</v>
      </c>
      <c r="S1013" s="224">
        <v>0</v>
      </c>
      <c r="T1013" s="225">
        <f>S1013*H1013</f>
        <v>0</v>
      </c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R1013" s="226" t="s">
        <v>342</v>
      </c>
      <c r="AT1013" s="226" t="s">
        <v>190</v>
      </c>
      <c r="AU1013" s="226" t="s">
        <v>82</v>
      </c>
      <c r="AY1013" s="19" t="s">
        <v>188</v>
      </c>
      <c r="BE1013" s="227">
        <f>IF(N1013="základní",J1013,0)</f>
        <v>0</v>
      </c>
      <c r="BF1013" s="227">
        <f>IF(N1013="snížená",J1013,0)</f>
        <v>0</v>
      </c>
      <c r="BG1013" s="227">
        <f>IF(N1013="zákl. přenesená",J1013,0)</f>
        <v>0</v>
      </c>
      <c r="BH1013" s="227">
        <f>IF(N1013="sníž. přenesená",J1013,0)</f>
        <v>0</v>
      </c>
      <c r="BI1013" s="227">
        <f>IF(N1013="nulová",J1013,0)</f>
        <v>0</v>
      </c>
      <c r="BJ1013" s="19" t="s">
        <v>80</v>
      </c>
      <c r="BK1013" s="227">
        <f>ROUND(I1013*H1013,2)</f>
        <v>0</v>
      </c>
      <c r="BL1013" s="19" t="s">
        <v>342</v>
      </c>
      <c r="BM1013" s="226" t="s">
        <v>2635</v>
      </c>
    </row>
    <row r="1014" s="2" customFormat="1">
      <c r="A1014" s="40"/>
      <c r="B1014" s="41"/>
      <c r="C1014" s="42"/>
      <c r="D1014" s="228" t="s">
        <v>196</v>
      </c>
      <c r="E1014" s="42"/>
      <c r="F1014" s="229" t="s">
        <v>2636</v>
      </c>
      <c r="G1014" s="42"/>
      <c r="H1014" s="42"/>
      <c r="I1014" s="230"/>
      <c r="J1014" s="42"/>
      <c r="K1014" s="42"/>
      <c r="L1014" s="46"/>
      <c r="M1014" s="231"/>
      <c r="N1014" s="232"/>
      <c r="O1014" s="86"/>
      <c r="P1014" s="86"/>
      <c r="Q1014" s="86"/>
      <c r="R1014" s="86"/>
      <c r="S1014" s="86"/>
      <c r="T1014" s="87"/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40"/>
      <c r="AE1014" s="40"/>
      <c r="AT1014" s="19" t="s">
        <v>196</v>
      </c>
      <c r="AU1014" s="19" t="s">
        <v>82</v>
      </c>
    </row>
    <row r="1015" s="13" customFormat="1">
      <c r="A1015" s="13"/>
      <c r="B1015" s="233"/>
      <c r="C1015" s="234"/>
      <c r="D1015" s="235" t="s">
        <v>198</v>
      </c>
      <c r="E1015" s="236" t="s">
        <v>19</v>
      </c>
      <c r="F1015" s="237" t="s">
        <v>2589</v>
      </c>
      <c r="G1015" s="234"/>
      <c r="H1015" s="236" t="s">
        <v>19</v>
      </c>
      <c r="I1015" s="238"/>
      <c r="J1015" s="234"/>
      <c r="K1015" s="234"/>
      <c r="L1015" s="239"/>
      <c r="M1015" s="240"/>
      <c r="N1015" s="241"/>
      <c r="O1015" s="241"/>
      <c r="P1015" s="241"/>
      <c r="Q1015" s="241"/>
      <c r="R1015" s="241"/>
      <c r="S1015" s="241"/>
      <c r="T1015" s="24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43" t="s">
        <v>198</v>
      </c>
      <c r="AU1015" s="243" t="s">
        <v>82</v>
      </c>
      <c r="AV1015" s="13" t="s">
        <v>80</v>
      </c>
      <c r="AW1015" s="13" t="s">
        <v>35</v>
      </c>
      <c r="AX1015" s="13" t="s">
        <v>73</v>
      </c>
      <c r="AY1015" s="243" t="s">
        <v>188</v>
      </c>
    </row>
    <row r="1016" s="13" customFormat="1">
      <c r="A1016" s="13"/>
      <c r="B1016" s="233"/>
      <c r="C1016" s="234"/>
      <c r="D1016" s="235" t="s">
        <v>198</v>
      </c>
      <c r="E1016" s="236" t="s">
        <v>19</v>
      </c>
      <c r="F1016" s="237" t="s">
        <v>2590</v>
      </c>
      <c r="G1016" s="234"/>
      <c r="H1016" s="236" t="s">
        <v>19</v>
      </c>
      <c r="I1016" s="238"/>
      <c r="J1016" s="234"/>
      <c r="K1016" s="234"/>
      <c r="L1016" s="239"/>
      <c r="M1016" s="240"/>
      <c r="N1016" s="241"/>
      <c r="O1016" s="241"/>
      <c r="P1016" s="241"/>
      <c r="Q1016" s="241"/>
      <c r="R1016" s="241"/>
      <c r="S1016" s="241"/>
      <c r="T1016" s="242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43" t="s">
        <v>198</v>
      </c>
      <c r="AU1016" s="243" t="s">
        <v>82</v>
      </c>
      <c r="AV1016" s="13" t="s">
        <v>80</v>
      </c>
      <c r="AW1016" s="13" t="s">
        <v>35</v>
      </c>
      <c r="AX1016" s="13" t="s">
        <v>73</v>
      </c>
      <c r="AY1016" s="243" t="s">
        <v>188</v>
      </c>
    </row>
    <row r="1017" s="14" customFormat="1">
      <c r="A1017" s="14"/>
      <c r="B1017" s="244"/>
      <c r="C1017" s="245"/>
      <c r="D1017" s="235" t="s">
        <v>198</v>
      </c>
      <c r="E1017" s="246" t="s">
        <v>19</v>
      </c>
      <c r="F1017" s="247" t="s">
        <v>2591</v>
      </c>
      <c r="G1017" s="245"/>
      <c r="H1017" s="248">
        <v>22.699999999999999</v>
      </c>
      <c r="I1017" s="249"/>
      <c r="J1017" s="245"/>
      <c r="K1017" s="245"/>
      <c r="L1017" s="250"/>
      <c r="M1017" s="251"/>
      <c r="N1017" s="252"/>
      <c r="O1017" s="252"/>
      <c r="P1017" s="252"/>
      <c r="Q1017" s="252"/>
      <c r="R1017" s="252"/>
      <c r="S1017" s="252"/>
      <c r="T1017" s="253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54" t="s">
        <v>198</v>
      </c>
      <c r="AU1017" s="254" t="s">
        <v>82</v>
      </c>
      <c r="AV1017" s="14" t="s">
        <v>82</v>
      </c>
      <c r="AW1017" s="14" t="s">
        <v>35</v>
      </c>
      <c r="AX1017" s="14" t="s">
        <v>73</v>
      </c>
      <c r="AY1017" s="254" t="s">
        <v>188</v>
      </c>
    </row>
    <row r="1018" s="13" customFormat="1">
      <c r="A1018" s="13"/>
      <c r="B1018" s="233"/>
      <c r="C1018" s="234"/>
      <c r="D1018" s="235" t="s">
        <v>198</v>
      </c>
      <c r="E1018" s="236" t="s">
        <v>19</v>
      </c>
      <c r="F1018" s="237" t="s">
        <v>2617</v>
      </c>
      <c r="G1018" s="234"/>
      <c r="H1018" s="236" t="s">
        <v>19</v>
      </c>
      <c r="I1018" s="238"/>
      <c r="J1018" s="234"/>
      <c r="K1018" s="234"/>
      <c r="L1018" s="239"/>
      <c r="M1018" s="240"/>
      <c r="N1018" s="241"/>
      <c r="O1018" s="241"/>
      <c r="P1018" s="241"/>
      <c r="Q1018" s="241"/>
      <c r="R1018" s="241"/>
      <c r="S1018" s="241"/>
      <c r="T1018" s="242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43" t="s">
        <v>198</v>
      </c>
      <c r="AU1018" s="243" t="s">
        <v>82</v>
      </c>
      <c r="AV1018" s="13" t="s">
        <v>80</v>
      </c>
      <c r="AW1018" s="13" t="s">
        <v>35</v>
      </c>
      <c r="AX1018" s="13" t="s">
        <v>73</v>
      </c>
      <c r="AY1018" s="243" t="s">
        <v>188</v>
      </c>
    </row>
    <row r="1019" s="14" customFormat="1">
      <c r="A1019" s="14"/>
      <c r="B1019" s="244"/>
      <c r="C1019" s="245"/>
      <c r="D1019" s="235" t="s">
        <v>198</v>
      </c>
      <c r="E1019" s="246" t="s">
        <v>19</v>
      </c>
      <c r="F1019" s="247" t="s">
        <v>2618</v>
      </c>
      <c r="G1019" s="245"/>
      <c r="H1019" s="248">
        <v>-4.7999999999999998</v>
      </c>
      <c r="I1019" s="249"/>
      <c r="J1019" s="245"/>
      <c r="K1019" s="245"/>
      <c r="L1019" s="250"/>
      <c r="M1019" s="251"/>
      <c r="N1019" s="252"/>
      <c r="O1019" s="252"/>
      <c r="P1019" s="252"/>
      <c r="Q1019" s="252"/>
      <c r="R1019" s="252"/>
      <c r="S1019" s="252"/>
      <c r="T1019" s="253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4" t="s">
        <v>198</v>
      </c>
      <c r="AU1019" s="254" t="s">
        <v>82</v>
      </c>
      <c r="AV1019" s="14" t="s">
        <v>82</v>
      </c>
      <c r="AW1019" s="14" t="s">
        <v>35</v>
      </c>
      <c r="AX1019" s="14" t="s">
        <v>73</v>
      </c>
      <c r="AY1019" s="254" t="s">
        <v>188</v>
      </c>
    </row>
    <row r="1020" s="15" customFormat="1">
      <c r="A1020" s="15"/>
      <c r="B1020" s="255"/>
      <c r="C1020" s="256"/>
      <c r="D1020" s="235" t="s">
        <v>198</v>
      </c>
      <c r="E1020" s="257" t="s">
        <v>19</v>
      </c>
      <c r="F1020" s="258" t="s">
        <v>229</v>
      </c>
      <c r="G1020" s="256"/>
      <c r="H1020" s="259">
        <v>17.899999999999999</v>
      </c>
      <c r="I1020" s="260"/>
      <c r="J1020" s="256"/>
      <c r="K1020" s="256"/>
      <c r="L1020" s="261"/>
      <c r="M1020" s="262"/>
      <c r="N1020" s="263"/>
      <c r="O1020" s="263"/>
      <c r="P1020" s="263"/>
      <c r="Q1020" s="263"/>
      <c r="R1020" s="263"/>
      <c r="S1020" s="263"/>
      <c r="T1020" s="264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T1020" s="265" t="s">
        <v>198</v>
      </c>
      <c r="AU1020" s="265" t="s">
        <v>82</v>
      </c>
      <c r="AV1020" s="15" t="s">
        <v>135</v>
      </c>
      <c r="AW1020" s="15" t="s">
        <v>35</v>
      </c>
      <c r="AX1020" s="15" t="s">
        <v>80</v>
      </c>
      <c r="AY1020" s="265" t="s">
        <v>188</v>
      </c>
    </row>
    <row r="1021" s="2" customFormat="1" ht="16.5" customHeight="1">
      <c r="A1021" s="40"/>
      <c r="B1021" s="41"/>
      <c r="C1021" s="272" t="s">
        <v>1466</v>
      </c>
      <c r="D1021" s="272" t="s">
        <v>522</v>
      </c>
      <c r="E1021" s="273" t="s">
        <v>2637</v>
      </c>
      <c r="F1021" s="274" t="s">
        <v>2638</v>
      </c>
      <c r="G1021" s="275" t="s">
        <v>243</v>
      </c>
      <c r="H1021" s="276">
        <v>19.690000000000001</v>
      </c>
      <c r="I1021" s="277"/>
      <c r="J1021" s="278">
        <f>ROUND(I1021*H1021,2)</f>
        <v>0</v>
      </c>
      <c r="K1021" s="274" t="s">
        <v>415</v>
      </c>
      <c r="L1021" s="279"/>
      <c r="M1021" s="280" t="s">
        <v>19</v>
      </c>
      <c r="N1021" s="281" t="s">
        <v>44</v>
      </c>
      <c r="O1021" s="86"/>
      <c r="P1021" s="224">
        <f>O1021*H1021</f>
        <v>0</v>
      </c>
      <c r="Q1021" s="224">
        <v>0.00020000000000000001</v>
      </c>
      <c r="R1021" s="224">
        <f>Q1021*H1021</f>
        <v>0.0039380000000000005</v>
      </c>
      <c r="S1021" s="224">
        <v>0</v>
      </c>
      <c r="T1021" s="225">
        <f>S1021*H1021</f>
        <v>0</v>
      </c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R1021" s="226" t="s">
        <v>630</v>
      </c>
      <c r="AT1021" s="226" t="s">
        <v>522</v>
      </c>
      <c r="AU1021" s="226" t="s">
        <v>82</v>
      </c>
      <c r="AY1021" s="19" t="s">
        <v>188</v>
      </c>
      <c r="BE1021" s="227">
        <f>IF(N1021="základní",J1021,0)</f>
        <v>0</v>
      </c>
      <c r="BF1021" s="227">
        <f>IF(N1021="snížená",J1021,0)</f>
        <v>0</v>
      </c>
      <c r="BG1021" s="227">
        <f>IF(N1021="zákl. přenesená",J1021,0)</f>
        <v>0</v>
      </c>
      <c r="BH1021" s="227">
        <f>IF(N1021="sníž. přenesená",J1021,0)</f>
        <v>0</v>
      </c>
      <c r="BI1021" s="227">
        <f>IF(N1021="nulová",J1021,0)</f>
        <v>0</v>
      </c>
      <c r="BJ1021" s="19" t="s">
        <v>80</v>
      </c>
      <c r="BK1021" s="227">
        <f>ROUND(I1021*H1021,2)</f>
        <v>0</v>
      </c>
      <c r="BL1021" s="19" t="s">
        <v>342</v>
      </c>
      <c r="BM1021" s="226" t="s">
        <v>2639</v>
      </c>
    </row>
    <row r="1022" s="13" customFormat="1">
      <c r="A1022" s="13"/>
      <c r="B1022" s="233"/>
      <c r="C1022" s="234"/>
      <c r="D1022" s="235" t="s">
        <v>198</v>
      </c>
      <c r="E1022" s="236" t="s">
        <v>19</v>
      </c>
      <c r="F1022" s="237" t="s">
        <v>2589</v>
      </c>
      <c r="G1022" s="234"/>
      <c r="H1022" s="236" t="s">
        <v>19</v>
      </c>
      <c r="I1022" s="238"/>
      <c r="J1022" s="234"/>
      <c r="K1022" s="234"/>
      <c r="L1022" s="239"/>
      <c r="M1022" s="240"/>
      <c r="N1022" s="241"/>
      <c r="O1022" s="241"/>
      <c r="P1022" s="241"/>
      <c r="Q1022" s="241"/>
      <c r="R1022" s="241"/>
      <c r="S1022" s="241"/>
      <c r="T1022" s="242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43" t="s">
        <v>198</v>
      </c>
      <c r="AU1022" s="243" t="s">
        <v>82</v>
      </c>
      <c r="AV1022" s="13" t="s">
        <v>80</v>
      </c>
      <c r="AW1022" s="13" t="s">
        <v>35</v>
      </c>
      <c r="AX1022" s="13" t="s">
        <v>73</v>
      </c>
      <c r="AY1022" s="243" t="s">
        <v>188</v>
      </c>
    </row>
    <row r="1023" s="13" customFormat="1">
      <c r="A1023" s="13"/>
      <c r="B1023" s="233"/>
      <c r="C1023" s="234"/>
      <c r="D1023" s="235" t="s">
        <v>198</v>
      </c>
      <c r="E1023" s="236" t="s">
        <v>19</v>
      </c>
      <c r="F1023" s="237" t="s">
        <v>2590</v>
      </c>
      <c r="G1023" s="234"/>
      <c r="H1023" s="236" t="s">
        <v>19</v>
      </c>
      <c r="I1023" s="238"/>
      <c r="J1023" s="234"/>
      <c r="K1023" s="234"/>
      <c r="L1023" s="239"/>
      <c r="M1023" s="240"/>
      <c r="N1023" s="241"/>
      <c r="O1023" s="241"/>
      <c r="P1023" s="241"/>
      <c r="Q1023" s="241"/>
      <c r="R1023" s="241"/>
      <c r="S1023" s="241"/>
      <c r="T1023" s="242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43" t="s">
        <v>198</v>
      </c>
      <c r="AU1023" s="243" t="s">
        <v>82</v>
      </c>
      <c r="AV1023" s="13" t="s">
        <v>80</v>
      </c>
      <c r="AW1023" s="13" t="s">
        <v>35</v>
      </c>
      <c r="AX1023" s="13" t="s">
        <v>73</v>
      </c>
      <c r="AY1023" s="243" t="s">
        <v>188</v>
      </c>
    </row>
    <row r="1024" s="14" customFormat="1">
      <c r="A1024" s="14"/>
      <c r="B1024" s="244"/>
      <c r="C1024" s="245"/>
      <c r="D1024" s="235" t="s">
        <v>198</v>
      </c>
      <c r="E1024" s="246" t="s">
        <v>19</v>
      </c>
      <c r="F1024" s="247" t="s">
        <v>2591</v>
      </c>
      <c r="G1024" s="245"/>
      <c r="H1024" s="248">
        <v>22.699999999999999</v>
      </c>
      <c r="I1024" s="249"/>
      <c r="J1024" s="245"/>
      <c r="K1024" s="245"/>
      <c r="L1024" s="250"/>
      <c r="M1024" s="251"/>
      <c r="N1024" s="252"/>
      <c r="O1024" s="252"/>
      <c r="P1024" s="252"/>
      <c r="Q1024" s="252"/>
      <c r="R1024" s="252"/>
      <c r="S1024" s="252"/>
      <c r="T1024" s="253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4" t="s">
        <v>198</v>
      </c>
      <c r="AU1024" s="254" t="s">
        <v>82</v>
      </c>
      <c r="AV1024" s="14" t="s">
        <v>82</v>
      </c>
      <c r="AW1024" s="14" t="s">
        <v>35</v>
      </c>
      <c r="AX1024" s="14" t="s">
        <v>73</v>
      </c>
      <c r="AY1024" s="254" t="s">
        <v>188</v>
      </c>
    </row>
    <row r="1025" s="13" customFormat="1">
      <c r="A1025" s="13"/>
      <c r="B1025" s="233"/>
      <c r="C1025" s="234"/>
      <c r="D1025" s="235" t="s">
        <v>198</v>
      </c>
      <c r="E1025" s="236" t="s">
        <v>19</v>
      </c>
      <c r="F1025" s="237" t="s">
        <v>2617</v>
      </c>
      <c r="G1025" s="234"/>
      <c r="H1025" s="236" t="s">
        <v>19</v>
      </c>
      <c r="I1025" s="238"/>
      <c r="J1025" s="234"/>
      <c r="K1025" s="234"/>
      <c r="L1025" s="239"/>
      <c r="M1025" s="240"/>
      <c r="N1025" s="241"/>
      <c r="O1025" s="241"/>
      <c r="P1025" s="241"/>
      <c r="Q1025" s="241"/>
      <c r="R1025" s="241"/>
      <c r="S1025" s="241"/>
      <c r="T1025" s="24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43" t="s">
        <v>198</v>
      </c>
      <c r="AU1025" s="243" t="s">
        <v>82</v>
      </c>
      <c r="AV1025" s="13" t="s">
        <v>80</v>
      </c>
      <c r="AW1025" s="13" t="s">
        <v>35</v>
      </c>
      <c r="AX1025" s="13" t="s">
        <v>73</v>
      </c>
      <c r="AY1025" s="243" t="s">
        <v>188</v>
      </c>
    </row>
    <row r="1026" s="14" customFormat="1">
      <c r="A1026" s="14"/>
      <c r="B1026" s="244"/>
      <c r="C1026" s="245"/>
      <c r="D1026" s="235" t="s">
        <v>198</v>
      </c>
      <c r="E1026" s="246" t="s">
        <v>19</v>
      </c>
      <c r="F1026" s="247" t="s">
        <v>2618</v>
      </c>
      <c r="G1026" s="245"/>
      <c r="H1026" s="248">
        <v>-4.7999999999999998</v>
      </c>
      <c r="I1026" s="249"/>
      <c r="J1026" s="245"/>
      <c r="K1026" s="245"/>
      <c r="L1026" s="250"/>
      <c r="M1026" s="251"/>
      <c r="N1026" s="252"/>
      <c r="O1026" s="252"/>
      <c r="P1026" s="252"/>
      <c r="Q1026" s="252"/>
      <c r="R1026" s="252"/>
      <c r="S1026" s="252"/>
      <c r="T1026" s="253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4" t="s">
        <v>198</v>
      </c>
      <c r="AU1026" s="254" t="s">
        <v>82</v>
      </c>
      <c r="AV1026" s="14" t="s">
        <v>82</v>
      </c>
      <c r="AW1026" s="14" t="s">
        <v>35</v>
      </c>
      <c r="AX1026" s="14" t="s">
        <v>73</v>
      </c>
      <c r="AY1026" s="254" t="s">
        <v>188</v>
      </c>
    </row>
    <row r="1027" s="15" customFormat="1">
      <c r="A1027" s="15"/>
      <c r="B1027" s="255"/>
      <c r="C1027" s="256"/>
      <c r="D1027" s="235" t="s">
        <v>198</v>
      </c>
      <c r="E1027" s="257" t="s">
        <v>19</v>
      </c>
      <c r="F1027" s="258" t="s">
        <v>229</v>
      </c>
      <c r="G1027" s="256"/>
      <c r="H1027" s="259">
        <v>17.899999999999999</v>
      </c>
      <c r="I1027" s="260"/>
      <c r="J1027" s="256"/>
      <c r="K1027" s="256"/>
      <c r="L1027" s="261"/>
      <c r="M1027" s="262"/>
      <c r="N1027" s="263"/>
      <c r="O1027" s="263"/>
      <c r="P1027" s="263"/>
      <c r="Q1027" s="263"/>
      <c r="R1027" s="263"/>
      <c r="S1027" s="263"/>
      <c r="T1027" s="264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T1027" s="265" t="s">
        <v>198</v>
      </c>
      <c r="AU1027" s="265" t="s">
        <v>82</v>
      </c>
      <c r="AV1027" s="15" t="s">
        <v>135</v>
      </c>
      <c r="AW1027" s="15" t="s">
        <v>35</v>
      </c>
      <c r="AX1027" s="15" t="s">
        <v>80</v>
      </c>
      <c r="AY1027" s="265" t="s">
        <v>188</v>
      </c>
    </row>
    <row r="1028" s="14" customFormat="1">
      <c r="A1028" s="14"/>
      <c r="B1028" s="244"/>
      <c r="C1028" s="245"/>
      <c r="D1028" s="235" t="s">
        <v>198</v>
      </c>
      <c r="E1028" s="245"/>
      <c r="F1028" s="247" t="s">
        <v>2640</v>
      </c>
      <c r="G1028" s="245"/>
      <c r="H1028" s="248">
        <v>19.690000000000001</v>
      </c>
      <c r="I1028" s="249"/>
      <c r="J1028" s="245"/>
      <c r="K1028" s="245"/>
      <c r="L1028" s="250"/>
      <c r="M1028" s="251"/>
      <c r="N1028" s="252"/>
      <c r="O1028" s="252"/>
      <c r="P1028" s="252"/>
      <c r="Q1028" s="252"/>
      <c r="R1028" s="252"/>
      <c r="S1028" s="252"/>
      <c r="T1028" s="253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54" t="s">
        <v>198</v>
      </c>
      <c r="AU1028" s="254" t="s">
        <v>82</v>
      </c>
      <c r="AV1028" s="14" t="s">
        <v>82</v>
      </c>
      <c r="AW1028" s="14" t="s">
        <v>4</v>
      </c>
      <c r="AX1028" s="14" t="s">
        <v>80</v>
      </c>
      <c r="AY1028" s="254" t="s">
        <v>188</v>
      </c>
    </row>
    <row r="1029" s="2" customFormat="1" ht="24.15" customHeight="1">
      <c r="A1029" s="40"/>
      <c r="B1029" s="41"/>
      <c r="C1029" s="215" t="s">
        <v>1471</v>
      </c>
      <c r="D1029" s="215" t="s">
        <v>190</v>
      </c>
      <c r="E1029" s="216" t="s">
        <v>2641</v>
      </c>
      <c r="F1029" s="217" t="s">
        <v>2642</v>
      </c>
      <c r="G1029" s="218" t="s">
        <v>243</v>
      </c>
      <c r="H1029" s="219">
        <v>17.899999999999999</v>
      </c>
      <c r="I1029" s="220"/>
      <c r="J1029" s="221">
        <f>ROUND(I1029*H1029,2)</f>
        <v>0</v>
      </c>
      <c r="K1029" s="217" t="s">
        <v>194</v>
      </c>
      <c r="L1029" s="46"/>
      <c r="M1029" s="222" t="s">
        <v>19</v>
      </c>
      <c r="N1029" s="223" t="s">
        <v>44</v>
      </c>
      <c r="O1029" s="86"/>
      <c r="P1029" s="224">
        <f>O1029*H1029</f>
        <v>0</v>
      </c>
      <c r="Q1029" s="224">
        <v>0</v>
      </c>
      <c r="R1029" s="224">
        <f>Q1029*H1029</f>
        <v>0</v>
      </c>
      <c r="S1029" s="224">
        <v>0</v>
      </c>
      <c r="T1029" s="225">
        <f>S1029*H1029</f>
        <v>0</v>
      </c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40"/>
      <c r="AE1029" s="40"/>
      <c r="AR1029" s="226" t="s">
        <v>342</v>
      </c>
      <c r="AT1029" s="226" t="s">
        <v>190</v>
      </c>
      <c r="AU1029" s="226" t="s">
        <v>82</v>
      </c>
      <c r="AY1029" s="19" t="s">
        <v>188</v>
      </c>
      <c r="BE1029" s="227">
        <f>IF(N1029="základní",J1029,0)</f>
        <v>0</v>
      </c>
      <c r="BF1029" s="227">
        <f>IF(N1029="snížená",J1029,0)</f>
        <v>0</v>
      </c>
      <c r="BG1029" s="227">
        <f>IF(N1029="zákl. přenesená",J1029,0)</f>
        <v>0</v>
      </c>
      <c r="BH1029" s="227">
        <f>IF(N1029="sníž. přenesená",J1029,0)</f>
        <v>0</v>
      </c>
      <c r="BI1029" s="227">
        <f>IF(N1029="nulová",J1029,0)</f>
        <v>0</v>
      </c>
      <c r="BJ1029" s="19" t="s">
        <v>80</v>
      </c>
      <c r="BK1029" s="227">
        <f>ROUND(I1029*H1029,2)</f>
        <v>0</v>
      </c>
      <c r="BL1029" s="19" t="s">
        <v>342</v>
      </c>
      <c r="BM1029" s="226" t="s">
        <v>2643</v>
      </c>
    </row>
    <row r="1030" s="2" customFormat="1">
      <c r="A1030" s="40"/>
      <c r="B1030" s="41"/>
      <c r="C1030" s="42"/>
      <c r="D1030" s="228" t="s">
        <v>196</v>
      </c>
      <c r="E1030" s="42"/>
      <c r="F1030" s="229" t="s">
        <v>2644</v>
      </c>
      <c r="G1030" s="42"/>
      <c r="H1030" s="42"/>
      <c r="I1030" s="230"/>
      <c r="J1030" s="42"/>
      <c r="K1030" s="42"/>
      <c r="L1030" s="46"/>
      <c r="M1030" s="231"/>
      <c r="N1030" s="232"/>
      <c r="O1030" s="86"/>
      <c r="P1030" s="86"/>
      <c r="Q1030" s="86"/>
      <c r="R1030" s="86"/>
      <c r="S1030" s="86"/>
      <c r="T1030" s="87"/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40"/>
      <c r="AE1030" s="40"/>
      <c r="AT1030" s="19" t="s">
        <v>196</v>
      </c>
      <c r="AU1030" s="19" t="s">
        <v>82</v>
      </c>
    </row>
    <row r="1031" s="13" customFormat="1">
      <c r="A1031" s="13"/>
      <c r="B1031" s="233"/>
      <c r="C1031" s="234"/>
      <c r="D1031" s="235" t="s">
        <v>198</v>
      </c>
      <c r="E1031" s="236" t="s">
        <v>19</v>
      </c>
      <c r="F1031" s="237" t="s">
        <v>2589</v>
      </c>
      <c r="G1031" s="234"/>
      <c r="H1031" s="236" t="s">
        <v>19</v>
      </c>
      <c r="I1031" s="238"/>
      <c r="J1031" s="234"/>
      <c r="K1031" s="234"/>
      <c r="L1031" s="239"/>
      <c r="M1031" s="240"/>
      <c r="N1031" s="241"/>
      <c r="O1031" s="241"/>
      <c r="P1031" s="241"/>
      <c r="Q1031" s="241"/>
      <c r="R1031" s="241"/>
      <c r="S1031" s="241"/>
      <c r="T1031" s="242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43" t="s">
        <v>198</v>
      </c>
      <c r="AU1031" s="243" t="s">
        <v>82</v>
      </c>
      <c r="AV1031" s="13" t="s">
        <v>80</v>
      </c>
      <c r="AW1031" s="13" t="s">
        <v>35</v>
      </c>
      <c r="AX1031" s="13" t="s">
        <v>73</v>
      </c>
      <c r="AY1031" s="243" t="s">
        <v>188</v>
      </c>
    </row>
    <row r="1032" s="13" customFormat="1">
      <c r="A1032" s="13"/>
      <c r="B1032" s="233"/>
      <c r="C1032" s="234"/>
      <c r="D1032" s="235" t="s">
        <v>198</v>
      </c>
      <c r="E1032" s="236" t="s">
        <v>19</v>
      </c>
      <c r="F1032" s="237" t="s">
        <v>2590</v>
      </c>
      <c r="G1032" s="234"/>
      <c r="H1032" s="236" t="s">
        <v>19</v>
      </c>
      <c r="I1032" s="238"/>
      <c r="J1032" s="234"/>
      <c r="K1032" s="234"/>
      <c r="L1032" s="239"/>
      <c r="M1032" s="240"/>
      <c r="N1032" s="241"/>
      <c r="O1032" s="241"/>
      <c r="P1032" s="241"/>
      <c r="Q1032" s="241"/>
      <c r="R1032" s="241"/>
      <c r="S1032" s="241"/>
      <c r="T1032" s="242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43" t="s">
        <v>198</v>
      </c>
      <c r="AU1032" s="243" t="s">
        <v>82</v>
      </c>
      <c r="AV1032" s="13" t="s">
        <v>80</v>
      </c>
      <c r="AW1032" s="13" t="s">
        <v>35</v>
      </c>
      <c r="AX1032" s="13" t="s">
        <v>73</v>
      </c>
      <c r="AY1032" s="243" t="s">
        <v>188</v>
      </c>
    </row>
    <row r="1033" s="14" customFormat="1">
      <c r="A1033" s="14"/>
      <c r="B1033" s="244"/>
      <c r="C1033" s="245"/>
      <c r="D1033" s="235" t="s">
        <v>198</v>
      </c>
      <c r="E1033" s="246" t="s">
        <v>19</v>
      </c>
      <c r="F1033" s="247" t="s">
        <v>2591</v>
      </c>
      <c r="G1033" s="245"/>
      <c r="H1033" s="248">
        <v>22.699999999999999</v>
      </c>
      <c r="I1033" s="249"/>
      <c r="J1033" s="245"/>
      <c r="K1033" s="245"/>
      <c r="L1033" s="250"/>
      <c r="M1033" s="251"/>
      <c r="N1033" s="252"/>
      <c r="O1033" s="252"/>
      <c r="P1033" s="252"/>
      <c r="Q1033" s="252"/>
      <c r="R1033" s="252"/>
      <c r="S1033" s="252"/>
      <c r="T1033" s="253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54" t="s">
        <v>198</v>
      </c>
      <c r="AU1033" s="254" t="s">
        <v>82</v>
      </c>
      <c r="AV1033" s="14" t="s">
        <v>82</v>
      </c>
      <c r="AW1033" s="14" t="s">
        <v>35</v>
      </c>
      <c r="AX1033" s="14" t="s">
        <v>73</v>
      </c>
      <c r="AY1033" s="254" t="s">
        <v>188</v>
      </c>
    </row>
    <row r="1034" s="13" customFormat="1">
      <c r="A1034" s="13"/>
      <c r="B1034" s="233"/>
      <c r="C1034" s="234"/>
      <c r="D1034" s="235" t="s">
        <v>198</v>
      </c>
      <c r="E1034" s="236" t="s">
        <v>19</v>
      </c>
      <c r="F1034" s="237" t="s">
        <v>2617</v>
      </c>
      <c r="G1034" s="234"/>
      <c r="H1034" s="236" t="s">
        <v>19</v>
      </c>
      <c r="I1034" s="238"/>
      <c r="J1034" s="234"/>
      <c r="K1034" s="234"/>
      <c r="L1034" s="239"/>
      <c r="M1034" s="240"/>
      <c r="N1034" s="241"/>
      <c r="O1034" s="241"/>
      <c r="P1034" s="241"/>
      <c r="Q1034" s="241"/>
      <c r="R1034" s="241"/>
      <c r="S1034" s="241"/>
      <c r="T1034" s="24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43" t="s">
        <v>198</v>
      </c>
      <c r="AU1034" s="243" t="s">
        <v>82</v>
      </c>
      <c r="AV1034" s="13" t="s">
        <v>80</v>
      </c>
      <c r="AW1034" s="13" t="s">
        <v>35</v>
      </c>
      <c r="AX1034" s="13" t="s">
        <v>73</v>
      </c>
      <c r="AY1034" s="243" t="s">
        <v>188</v>
      </c>
    </row>
    <row r="1035" s="14" customFormat="1">
      <c r="A1035" s="14"/>
      <c r="B1035" s="244"/>
      <c r="C1035" s="245"/>
      <c r="D1035" s="235" t="s">
        <v>198</v>
      </c>
      <c r="E1035" s="246" t="s">
        <v>19</v>
      </c>
      <c r="F1035" s="247" t="s">
        <v>2618</v>
      </c>
      <c r="G1035" s="245"/>
      <c r="H1035" s="248">
        <v>-4.7999999999999998</v>
      </c>
      <c r="I1035" s="249"/>
      <c r="J1035" s="245"/>
      <c r="K1035" s="245"/>
      <c r="L1035" s="250"/>
      <c r="M1035" s="251"/>
      <c r="N1035" s="252"/>
      <c r="O1035" s="252"/>
      <c r="P1035" s="252"/>
      <c r="Q1035" s="252"/>
      <c r="R1035" s="252"/>
      <c r="S1035" s="252"/>
      <c r="T1035" s="253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4" t="s">
        <v>198</v>
      </c>
      <c r="AU1035" s="254" t="s">
        <v>82</v>
      </c>
      <c r="AV1035" s="14" t="s">
        <v>82</v>
      </c>
      <c r="AW1035" s="14" t="s">
        <v>35</v>
      </c>
      <c r="AX1035" s="14" t="s">
        <v>73</v>
      </c>
      <c r="AY1035" s="254" t="s">
        <v>188</v>
      </c>
    </row>
    <row r="1036" s="15" customFormat="1">
      <c r="A1036" s="15"/>
      <c r="B1036" s="255"/>
      <c r="C1036" s="256"/>
      <c r="D1036" s="235" t="s">
        <v>198</v>
      </c>
      <c r="E1036" s="257" t="s">
        <v>19</v>
      </c>
      <c r="F1036" s="258" t="s">
        <v>229</v>
      </c>
      <c r="G1036" s="256"/>
      <c r="H1036" s="259">
        <v>17.899999999999999</v>
      </c>
      <c r="I1036" s="260"/>
      <c r="J1036" s="256"/>
      <c r="K1036" s="256"/>
      <c r="L1036" s="261"/>
      <c r="M1036" s="262"/>
      <c r="N1036" s="263"/>
      <c r="O1036" s="263"/>
      <c r="P1036" s="263"/>
      <c r="Q1036" s="263"/>
      <c r="R1036" s="263"/>
      <c r="S1036" s="263"/>
      <c r="T1036" s="264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T1036" s="265" t="s">
        <v>198</v>
      </c>
      <c r="AU1036" s="265" t="s">
        <v>82</v>
      </c>
      <c r="AV1036" s="15" t="s">
        <v>135</v>
      </c>
      <c r="AW1036" s="15" t="s">
        <v>35</v>
      </c>
      <c r="AX1036" s="15" t="s">
        <v>80</v>
      </c>
      <c r="AY1036" s="265" t="s">
        <v>188</v>
      </c>
    </row>
    <row r="1037" s="2" customFormat="1" ht="24.15" customHeight="1">
      <c r="A1037" s="40"/>
      <c r="B1037" s="41"/>
      <c r="C1037" s="272" t="s">
        <v>1476</v>
      </c>
      <c r="D1037" s="272" t="s">
        <v>522</v>
      </c>
      <c r="E1037" s="273" t="s">
        <v>2645</v>
      </c>
      <c r="F1037" s="274" t="s">
        <v>2646</v>
      </c>
      <c r="G1037" s="275" t="s">
        <v>243</v>
      </c>
      <c r="H1037" s="276">
        <v>17.899999999999999</v>
      </c>
      <c r="I1037" s="277"/>
      <c r="J1037" s="278">
        <f>ROUND(I1037*H1037,2)</f>
        <v>0</v>
      </c>
      <c r="K1037" s="274" t="s">
        <v>194</v>
      </c>
      <c r="L1037" s="279"/>
      <c r="M1037" s="280" t="s">
        <v>19</v>
      </c>
      <c r="N1037" s="281" t="s">
        <v>44</v>
      </c>
      <c r="O1037" s="86"/>
      <c r="P1037" s="224">
        <f>O1037*H1037</f>
        <v>0</v>
      </c>
      <c r="Q1037" s="224">
        <v>0.002</v>
      </c>
      <c r="R1037" s="224">
        <f>Q1037*H1037</f>
        <v>0.035799999999999998</v>
      </c>
      <c r="S1037" s="224">
        <v>0</v>
      </c>
      <c r="T1037" s="225">
        <f>S1037*H1037</f>
        <v>0</v>
      </c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R1037" s="226" t="s">
        <v>630</v>
      </c>
      <c r="AT1037" s="226" t="s">
        <v>522</v>
      </c>
      <c r="AU1037" s="226" t="s">
        <v>82</v>
      </c>
      <c r="AY1037" s="19" t="s">
        <v>188</v>
      </c>
      <c r="BE1037" s="227">
        <f>IF(N1037="základní",J1037,0)</f>
        <v>0</v>
      </c>
      <c r="BF1037" s="227">
        <f>IF(N1037="snížená",J1037,0)</f>
        <v>0</v>
      </c>
      <c r="BG1037" s="227">
        <f>IF(N1037="zákl. přenesená",J1037,0)</f>
        <v>0</v>
      </c>
      <c r="BH1037" s="227">
        <f>IF(N1037="sníž. přenesená",J1037,0)</f>
        <v>0</v>
      </c>
      <c r="BI1037" s="227">
        <f>IF(N1037="nulová",J1037,0)</f>
        <v>0</v>
      </c>
      <c r="BJ1037" s="19" t="s">
        <v>80</v>
      </c>
      <c r="BK1037" s="227">
        <f>ROUND(I1037*H1037,2)</f>
        <v>0</v>
      </c>
      <c r="BL1037" s="19" t="s">
        <v>342</v>
      </c>
      <c r="BM1037" s="226" t="s">
        <v>2647</v>
      </c>
    </row>
    <row r="1038" s="13" customFormat="1">
      <c r="A1038" s="13"/>
      <c r="B1038" s="233"/>
      <c r="C1038" s="234"/>
      <c r="D1038" s="235" t="s">
        <v>198</v>
      </c>
      <c r="E1038" s="236" t="s">
        <v>19</v>
      </c>
      <c r="F1038" s="237" t="s">
        <v>2589</v>
      </c>
      <c r="G1038" s="234"/>
      <c r="H1038" s="236" t="s">
        <v>19</v>
      </c>
      <c r="I1038" s="238"/>
      <c r="J1038" s="234"/>
      <c r="K1038" s="234"/>
      <c r="L1038" s="239"/>
      <c r="M1038" s="240"/>
      <c r="N1038" s="241"/>
      <c r="O1038" s="241"/>
      <c r="P1038" s="241"/>
      <c r="Q1038" s="241"/>
      <c r="R1038" s="241"/>
      <c r="S1038" s="241"/>
      <c r="T1038" s="242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43" t="s">
        <v>198</v>
      </c>
      <c r="AU1038" s="243" t="s">
        <v>82</v>
      </c>
      <c r="AV1038" s="13" t="s">
        <v>80</v>
      </c>
      <c r="AW1038" s="13" t="s">
        <v>35</v>
      </c>
      <c r="AX1038" s="13" t="s">
        <v>73</v>
      </c>
      <c r="AY1038" s="243" t="s">
        <v>188</v>
      </c>
    </row>
    <row r="1039" s="13" customFormat="1">
      <c r="A1039" s="13"/>
      <c r="B1039" s="233"/>
      <c r="C1039" s="234"/>
      <c r="D1039" s="235" t="s">
        <v>198</v>
      </c>
      <c r="E1039" s="236" t="s">
        <v>19</v>
      </c>
      <c r="F1039" s="237" t="s">
        <v>2590</v>
      </c>
      <c r="G1039" s="234"/>
      <c r="H1039" s="236" t="s">
        <v>19</v>
      </c>
      <c r="I1039" s="238"/>
      <c r="J1039" s="234"/>
      <c r="K1039" s="234"/>
      <c r="L1039" s="239"/>
      <c r="M1039" s="240"/>
      <c r="N1039" s="241"/>
      <c r="O1039" s="241"/>
      <c r="P1039" s="241"/>
      <c r="Q1039" s="241"/>
      <c r="R1039" s="241"/>
      <c r="S1039" s="241"/>
      <c r="T1039" s="242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43" t="s">
        <v>198</v>
      </c>
      <c r="AU1039" s="243" t="s">
        <v>82</v>
      </c>
      <c r="AV1039" s="13" t="s">
        <v>80</v>
      </c>
      <c r="AW1039" s="13" t="s">
        <v>35</v>
      </c>
      <c r="AX1039" s="13" t="s">
        <v>73</v>
      </c>
      <c r="AY1039" s="243" t="s">
        <v>188</v>
      </c>
    </row>
    <row r="1040" s="14" customFormat="1">
      <c r="A1040" s="14"/>
      <c r="B1040" s="244"/>
      <c r="C1040" s="245"/>
      <c r="D1040" s="235" t="s">
        <v>198</v>
      </c>
      <c r="E1040" s="246" t="s">
        <v>19</v>
      </c>
      <c r="F1040" s="247" t="s">
        <v>2591</v>
      </c>
      <c r="G1040" s="245"/>
      <c r="H1040" s="248">
        <v>22.699999999999999</v>
      </c>
      <c r="I1040" s="249"/>
      <c r="J1040" s="245"/>
      <c r="K1040" s="245"/>
      <c r="L1040" s="250"/>
      <c r="M1040" s="251"/>
      <c r="N1040" s="252"/>
      <c r="O1040" s="252"/>
      <c r="P1040" s="252"/>
      <c r="Q1040" s="252"/>
      <c r="R1040" s="252"/>
      <c r="S1040" s="252"/>
      <c r="T1040" s="253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4" t="s">
        <v>198</v>
      </c>
      <c r="AU1040" s="254" t="s">
        <v>82</v>
      </c>
      <c r="AV1040" s="14" t="s">
        <v>82</v>
      </c>
      <c r="AW1040" s="14" t="s">
        <v>35</v>
      </c>
      <c r="AX1040" s="14" t="s">
        <v>73</v>
      </c>
      <c r="AY1040" s="254" t="s">
        <v>188</v>
      </c>
    </row>
    <row r="1041" s="13" customFormat="1">
      <c r="A1041" s="13"/>
      <c r="B1041" s="233"/>
      <c r="C1041" s="234"/>
      <c r="D1041" s="235" t="s">
        <v>198</v>
      </c>
      <c r="E1041" s="236" t="s">
        <v>19</v>
      </c>
      <c r="F1041" s="237" t="s">
        <v>2617</v>
      </c>
      <c r="G1041" s="234"/>
      <c r="H1041" s="236" t="s">
        <v>19</v>
      </c>
      <c r="I1041" s="238"/>
      <c r="J1041" s="234"/>
      <c r="K1041" s="234"/>
      <c r="L1041" s="239"/>
      <c r="M1041" s="240"/>
      <c r="N1041" s="241"/>
      <c r="O1041" s="241"/>
      <c r="P1041" s="241"/>
      <c r="Q1041" s="241"/>
      <c r="R1041" s="241"/>
      <c r="S1041" s="241"/>
      <c r="T1041" s="24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43" t="s">
        <v>198</v>
      </c>
      <c r="AU1041" s="243" t="s">
        <v>82</v>
      </c>
      <c r="AV1041" s="13" t="s">
        <v>80</v>
      </c>
      <c r="AW1041" s="13" t="s">
        <v>35</v>
      </c>
      <c r="AX1041" s="13" t="s">
        <v>73</v>
      </c>
      <c r="AY1041" s="243" t="s">
        <v>188</v>
      </c>
    </row>
    <row r="1042" s="14" customFormat="1">
      <c r="A1042" s="14"/>
      <c r="B1042" s="244"/>
      <c r="C1042" s="245"/>
      <c r="D1042" s="235" t="s">
        <v>198</v>
      </c>
      <c r="E1042" s="246" t="s">
        <v>19</v>
      </c>
      <c r="F1042" s="247" t="s">
        <v>2618</v>
      </c>
      <c r="G1042" s="245"/>
      <c r="H1042" s="248">
        <v>-4.7999999999999998</v>
      </c>
      <c r="I1042" s="249"/>
      <c r="J1042" s="245"/>
      <c r="K1042" s="245"/>
      <c r="L1042" s="250"/>
      <c r="M1042" s="251"/>
      <c r="N1042" s="252"/>
      <c r="O1042" s="252"/>
      <c r="P1042" s="252"/>
      <c r="Q1042" s="252"/>
      <c r="R1042" s="252"/>
      <c r="S1042" s="252"/>
      <c r="T1042" s="253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54" t="s">
        <v>198</v>
      </c>
      <c r="AU1042" s="254" t="s">
        <v>82</v>
      </c>
      <c r="AV1042" s="14" t="s">
        <v>82</v>
      </c>
      <c r="AW1042" s="14" t="s">
        <v>35</v>
      </c>
      <c r="AX1042" s="14" t="s">
        <v>73</v>
      </c>
      <c r="AY1042" s="254" t="s">
        <v>188</v>
      </c>
    </row>
    <row r="1043" s="15" customFormat="1">
      <c r="A1043" s="15"/>
      <c r="B1043" s="255"/>
      <c r="C1043" s="256"/>
      <c r="D1043" s="235" t="s">
        <v>198</v>
      </c>
      <c r="E1043" s="257" t="s">
        <v>19</v>
      </c>
      <c r="F1043" s="258" t="s">
        <v>229</v>
      </c>
      <c r="G1043" s="256"/>
      <c r="H1043" s="259">
        <v>17.899999999999999</v>
      </c>
      <c r="I1043" s="260"/>
      <c r="J1043" s="256"/>
      <c r="K1043" s="256"/>
      <c r="L1043" s="261"/>
      <c r="M1043" s="262"/>
      <c r="N1043" s="263"/>
      <c r="O1043" s="263"/>
      <c r="P1043" s="263"/>
      <c r="Q1043" s="263"/>
      <c r="R1043" s="263"/>
      <c r="S1043" s="263"/>
      <c r="T1043" s="264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T1043" s="265" t="s">
        <v>198</v>
      </c>
      <c r="AU1043" s="265" t="s">
        <v>82</v>
      </c>
      <c r="AV1043" s="15" t="s">
        <v>135</v>
      </c>
      <c r="AW1043" s="15" t="s">
        <v>35</v>
      </c>
      <c r="AX1043" s="15" t="s">
        <v>80</v>
      </c>
      <c r="AY1043" s="265" t="s">
        <v>188</v>
      </c>
    </row>
    <row r="1044" s="2" customFormat="1" ht="21.75" customHeight="1">
      <c r="A1044" s="40"/>
      <c r="B1044" s="41"/>
      <c r="C1044" s="215" t="s">
        <v>1481</v>
      </c>
      <c r="D1044" s="215" t="s">
        <v>190</v>
      </c>
      <c r="E1044" s="216" t="s">
        <v>2648</v>
      </c>
      <c r="F1044" s="217" t="s">
        <v>2649</v>
      </c>
      <c r="G1044" s="218" t="s">
        <v>243</v>
      </c>
      <c r="H1044" s="219">
        <v>9.8879999999999999</v>
      </c>
      <c r="I1044" s="220"/>
      <c r="J1044" s="221">
        <f>ROUND(I1044*H1044,2)</f>
        <v>0</v>
      </c>
      <c r="K1044" s="217" t="s">
        <v>194</v>
      </c>
      <c r="L1044" s="46"/>
      <c r="M1044" s="222" t="s">
        <v>19</v>
      </c>
      <c r="N1044" s="223" t="s">
        <v>44</v>
      </c>
      <c r="O1044" s="86"/>
      <c r="P1044" s="224">
        <f>O1044*H1044</f>
        <v>0</v>
      </c>
      <c r="Q1044" s="224">
        <v>0</v>
      </c>
      <c r="R1044" s="224">
        <f>Q1044*H1044</f>
        <v>0</v>
      </c>
      <c r="S1044" s="224">
        <v>0</v>
      </c>
      <c r="T1044" s="225">
        <f>S1044*H1044</f>
        <v>0</v>
      </c>
      <c r="U1044" s="40"/>
      <c r="V1044" s="40"/>
      <c r="W1044" s="40"/>
      <c r="X1044" s="40"/>
      <c r="Y1044" s="40"/>
      <c r="Z1044" s="40"/>
      <c r="AA1044" s="40"/>
      <c r="AB1044" s="40"/>
      <c r="AC1044" s="40"/>
      <c r="AD1044" s="40"/>
      <c r="AE1044" s="40"/>
      <c r="AR1044" s="226" t="s">
        <v>342</v>
      </c>
      <c r="AT1044" s="226" t="s">
        <v>190</v>
      </c>
      <c r="AU1044" s="226" t="s">
        <v>82</v>
      </c>
      <c r="AY1044" s="19" t="s">
        <v>188</v>
      </c>
      <c r="BE1044" s="227">
        <f>IF(N1044="základní",J1044,0)</f>
        <v>0</v>
      </c>
      <c r="BF1044" s="227">
        <f>IF(N1044="snížená",J1044,0)</f>
        <v>0</v>
      </c>
      <c r="BG1044" s="227">
        <f>IF(N1044="zákl. přenesená",J1044,0)</f>
        <v>0</v>
      </c>
      <c r="BH1044" s="227">
        <f>IF(N1044="sníž. přenesená",J1044,0)</f>
        <v>0</v>
      </c>
      <c r="BI1044" s="227">
        <f>IF(N1044="nulová",J1044,0)</f>
        <v>0</v>
      </c>
      <c r="BJ1044" s="19" t="s">
        <v>80</v>
      </c>
      <c r="BK1044" s="227">
        <f>ROUND(I1044*H1044,2)</f>
        <v>0</v>
      </c>
      <c r="BL1044" s="19" t="s">
        <v>342</v>
      </c>
      <c r="BM1044" s="226" t="s">
        <v>2650</v>
      </c>
    </row>
    <row r="1045" s="2" customFormat="1">
      <c r="A1045" s="40"/>
      <c r="B1045" s="41"/>
      <c r="C1045" s="42"/>
      <c r="D1045" s="228" t="s">
        <v>196</v>
      </c>
      <c r="E1045" s="42"/>
      <c r="F1045" s="229" t="s">
        <v>2651</v>
      </c>
      <c r="G1045" s="42"/>
      <c r="H1045" s="42"/>
      <c r="I1045" s="230"/>
      <c r="J1045" s="42"/>
      <c r="K1045" s="42"/>
      <c r="L1045" s="46"/>
      <c r="M1045" s="231"/>
      <c r="N1045" s="232"/>
      <c r="O1045" s="86"/>
      <c r="P1045" s="86"/>
      <c r="Q1045" s="86"/>
      <c r="R1045" s="86"/>
      <c r="S1045" s="86"/>
      <c r="T1045" s="87"/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T1045" s="19" t="s">
        <v>196</v>
      </c>
      <c r="AU1045" s="19" t="s">
        <v>82</v>
      </c>
    </row>
    <row r="1046" s="13" customFormat="1">
      <c r="A1046" s="13"/>
      <c r="B1046" s="233"/>
      <c r="C1046" s="234"/>
      <c r="D1046" s="235" t="s">
        <v>198</v>
      </c>
      <c r="E1046" s="236" t="s">
        <v>19</v>
      </c>
      <c r="F1046" s="237" t="s">
        <v>2589</v>
      </c>
      <c r="G1046" s="234"/>
      <c r="H1046" s="236" t="s">
        <v>19</v>
      </c>
      <c r="I1046" s="238"/>
      <c r="J1046" s="234"/>
      <c r="K1046" s="234"/>
      <c r="L1046" s="239"/>
      <c r="M1046" s="240"/>
      <c r="N1046" s="241"/>
      <c r="O1046" s="241"/>
      <c r="P1046" s="241"/>
      <c r="Q1046" s="241"/>
      <c r="R1046" s="241"/>
      <c r="S1046" s="241"/>
      <c r="T1046" s="24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43" t="s">
        <v>198</v>
      </c>
      <c r="AU1046" s="243" t="s">
        <v>82</v>
      </c>
      <c r="AV1046" s="13" t="s">
        <v>80</v>
      </c>
      <c r="AW1046" s="13" t="s">
        <v>35</v>
      </c>
      <c r="AX1046" s="13" t="s">
        <v>73</v>
      </c>
      <c r="AY1046" s="243" t="s">
        <v>188</v>
      </c>
    </row>
    <row r="1047" s="13" customFormat="1">
      <c r="A1047" s="13"/>
      <c r="B1047" s="233"/>
      <c r="C1047" s="234"/>
      <c r="D1047" s="235" t="s">
        <v>198</v>
      </c>
      <c r="E1047" s="236" t="s">
        <v>19</v>
      </c>
      <c r="F1047" s="237" t="s">
        <v>2590</v>
      </c>
      <c r="G1047" s="234"/>
      <c r="H1047" s="236" t="s">
        <v>19</v>
      </c>
      <c r="I1047" s="238"/>
      <c r="J1047" s="234"/>
      <c r="K1047" s="234"/>
      <c r="L1047" s="239"/>
      <c r="M1047" s="240"/>
      <c r="N1047" s="241"/>
      <c r="O1047" s="241"/>
      <c r="P1047" s="241"/>
      <c r="Q1047" s="241"/>
      <c r="R1047" s="241"/>
      <c r="S1047" s="241"/>
      <c r="T1047" s="242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43" t="s">
        <v>198</v>
      </c>
      <c r="AU1047" s="243" t="s">
        <v>82</v>
      </c>
      <c r="AV1047" s="13" t="s">
        <v>80</v>
      </c>
      <c r="AW1047" s="13" t="s">
        <v>35</v>
      </c>
      <c r="AX1047" s="13" t="s">
        <v>73</v>
      </c>
      <c r="AY1047" s="243" t="s">
        <v>188</v>
      </c>
    </row>
    <row r="1048" s="14" customFormat="1">
      <c r="A1048" s="14"/>
      <c r="B1048" s="244"/>
      <c r="C1048" s="245"/>
      <c r="D1048" s="235" t="s">
        <v>198</v>
      </c>
      <c r="E1048" s="246" t="s">
        <v>19</v>
      </c>
      <c r="F1048" s="247" t="s">
        <v>2652</v>
      </c>
      <c r="G1048" s="245"/>
      <c r="H1048" s="248">
        <v>14.688000000000001</v>
      </c>
      <c r="I1048" s="249"/>
      <c r="J1048" s="245"/>
      <c r="K1048" s="245"/>
      <c r="L1048" s="250"/>
      <c r="M1048" s="251"/>
      <c r="N1048" s="252"/>
      <c r="O1048" s="252"/>
      <c r="P1048" s="252"/>
      <c r="Q1048" s="252"/>
      <c r="R1048" s="252"/>
      <c r="S1048" s="252"/>
      <c r="T1048" s="253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4" t="s">
        <v>198</v>
      </c>
      <c r="AU1048" s="254" t="s">
        <v>82</v>
      </c>
      <c r="AV1048" s="14" t="s">
        <v>82</v>
      </c>
      <c r="AW1048" s="14" t="s">
        <v>35</v>
      </c>
      <c r="AX1048" s="14" t="s">
        <v>73</v>
      </c>
      <c r="AY1048" s="254" t="s">
        <v>188</v>
      </c>
    </row>
    <row r="1049" s="13" customFormat="1">
      <c r="A1049" s="13"/>
      <c r="B1049" s="233"/>
      <c r="C1049" s="234"/>
      <c r="D1049" s="235" t="s">
        <v>198</v>
      </c>
      <c r="E1049" s="236" t="s">
        <v>19</v>
      </c>
      <c r="F1049" s="237" t="s">
        <v>2617</v>
      </c>
      <c r="G1049" s="234"/>
      <c r="H1049" s="236" t="s">
        <v>19</v>
      </c>
      <c r="I1049" s="238"/>
      <c r="J1049" s="234"/>
      <c r="K1049" s="234"/>
      <c r="L1049" s="239"/>
      <c r="M1049" s="240"/>
      <c r="N1049" s="241"/>
      <c r="O1049" s="241"/>
      <c r="P1049" s="241"/>
      <c r="Q1049" s="241"/>
      <c r="R1049" s="241"/>
      <c r="S1049" s="241"/>
      <c r="T1049" s="242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43" t="s">
        <v>198</v>
      </c>
      <c r="AU1049" s="243" t="s">
        <v>82</v>
      </c>
      <c r="AV1049" s="13" t="s">
        <v>80</v>
      </c>
      <c r="AW1049" s="13" t="s">
        <v>35</v>
      </c>
      <c r="AX1049" s="13" t="s">
        <v>73</v>
      </c>
      <c r="AY1049" s="243" t="s">
        <v>188</v>
      </c>
    </row>
    <row r="1050" s="14" customFormat="1">
      <c r="A1050" s="14"/>
      <c r="B1050" s="244"/>
      <c r="C1050" s="245"/>
      <c r="D1050" s="235" t="s">
        <v>198</v>
      </c>
      <c r="E1050" s="246" t="s">
        <v>19</v>
      </c>
      <c r="F1050" s="247" t="s">
        <v>2618</v>
      </c>
      <c r="G1050" s="245"/>
      <c r="H1050" s="248">
        <v>-4.7999999999999998</v>
      </c>
      <c r="I1050" s="249"/>
      <c r="J1050" s="245"/>
      <c r="K1050" s="245"/>
      <c r="L1050" s="250"/>
      <c r="M1050" s="251"/>
      <c r="N1050" s="252"/>
      <c r="O1050" s="252"/>
      <c r="P1050" s="252"/>
      <c r="Q1050" s="252"/>
      <c r="R1050" s="252"/>
      <c r="S1050" s="252"/>
      <c r="T1050" s="253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T1050" s="254" t="s">
        <v>198</v>
      </c>
      <c r="AU1050" s="254" t="s">
        <v>82</v>
      </c>
      <c r="AV1050" s="14" t="s">
        <v>82</v>
      </c>
      <c r="AW1050" s="14" t="s">
        <v>35</v>
      </c>
      <c r="AX1050" s="14" t="s">
        <v>73</v>
      </c>
      <c r="AY1050" s="254" t="s">
        <v>188</v>
      </c>
    </row>
    <row r="1051" s="15" customFormat="1">
      <c r="A1051" s="15"/>
      <c r="B1051" s="255"/>
      <c r="C1051" s="256"/>
      <c r="D1051" s="235" t="s">
        <v>198</v>
      </c>
      <c r="E1051" s="257" t="s">
        <v>19</v>
      </c>
      <c r="F1051" s="258" t="s">
        <v>229</v>
      </c>
      <c r="G1051" s="256"/>
      <c r="H1051" s="259">
        <v>9.8880000000000017</v>
      </c>
      <c r="I1051" s="260"/>
      <c r="J1051" s="256"/>
      <c r="K1051" s="256"/>
      <c r="L1051" s="261"/>
      <c r="M1051" s="262"/>
      <c r="N1051" s="263"/>
      <c r="O1051" s="263"/>
      <c r="P1051" s="263"/>
      <c r="Q1051" s="263"/>
      <c r="R1051" s="263"/>
      <c r="S1051" s="263"/>
      <c r="T1051" s="264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T1051" s="265" t="s">
        <v>198</v>
      </c>
      <c r="AU1051" s="265" t="s">
        <v>82</v>
      </c>
      <c r="AV1051" s="15" t="s">
        <v>135</v>
      </c>
      <c r="AW1051" s="15" t="s">
        <v>35</v>
      </c>
      <c r="AX1051" s="15" t="s">
        <v>80</v>
      </c>
      <c r="AY1051" s="265" t="s">
        <v>188</v>
      </c>
    </row>
    <row r="1052" s="2" customFormat="1" ht="16.5" customHeight="1">
      <c r="A1052" s="40"/>
      <c r="B1052" s="41"/>
      <c r="C1052" s="272" t="s">
        <v>1487</v>
      </c>
      <c r="D1052" s="272" t="s">
        <v>522</v>
      </c>
      <c r="E1052" s="273" t="s">
        <v>2653</v>
      </c>
      <c r="F1052" s="274" t="s">
        <v>2654</v>
      </c>
      <c r="G1052" s="275" t="s">
        <v>193</v>
      </c>
      <c r="H1052" s="276">
        <v>1.2849999999999999</v>
      </c>
      <c r="I1052" s="277"/>
      <c r="J1052" s="278">
        <f>ROUND(I1052*H1052,2)</f>
        <v>0</v>
      </c>
      <c r="K1052" s="274" t="s">
        <v>194</v>
      </c>
      <c r="L1052" s="279"/>
      <c r="M1052" s="280" t="s">
        <v>19</v>
      </c>
      <c r="N1052" s="281" t="s">
        <v>44</v>
      </c>
      <c r="O1052" s="86"/>
      <c r="P1052" s="224">
        <f>O1052*H1052</f>
        <v>0</v>
      </c>
      <c r="Q1052" s="224">
        <v>0.51000000000000001</v>
      </c>
      <c r="R1052" s="224">
        <f>Q1052*H1052</f>
        <v>0.65534999999999999</v>
      </c>
      <c r="S1052" s="224">
        <v>0</v>
      </c>
      <c r="T1052" s="225">
        <f>S1052*H1052</f>
        <v>0</v>
      </c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R1052" s="226" t="s">
        <v>630</v>
      </c>
      <c r="AT1052" s="226" t="s">
        <v>522</v>
      </c>
      <c r="AU1052" s="226" t="s">
        <v>82</v>
      </c>
      <c r="AY1052" s="19" t="s">
        <v>188</v>
      </c>
      <c r="BE1052" s="227">
        <f>IF(N1052="základní",J1052,0)</f>
        <v>0</v>
      </c>
      <c r="BF1052" s="227">
        <f>IF(N1052="snížená",J1052,0)</f>
        <v>0</v>
      </c>
      <c r="BG1052" s="227">
        <f>IF(N1052="zákl. přenesená",J1052,0)</f>
        <v>0</v>
      </c>
      <c r="BH1052" s="227">
        <f>IF(N1052="sníž. přenesená",J1052,0)</f>
        <v>0</v>
      </c>
      <c r="BI1052" s="227">
        <f>IF(N1052="nulová",J1052,0)</f>
        <v>0</v>
      </c>
      <c r="BJ1052" s="19" t="s">
        <v>80</v>
      </c>
      <c r="BK1052" s="227">
        <f>ROUND(I1052*H1052,2)</f>
        <v>0</v>
      </c>
      <c r="BL1052" s="19" t="s">
        <v>342</v>
      </c>
      <c r="BM1052" s="226" t="s">
        <v>2655</v>
      </c>
    </row>
    <row r="1053" s="13" customFormat="1">
      <c r="A1053" s="13"/>
      <c r="B1053" s="233"/>
      <c r="C1053" s="234"/>
      <c r="D1053" s="235" t="s">
        <v>198</v>
      </c>
      <c r="E1053" s="236" t="s">
        <v>19</v>
      </c>
      <c r="F1053" s="237" t="s">
        <v>2629</v>
      </c>
      <c r="G1053" s="234"/>
      <c r="H1053" s="236" t="s">
        <v>19</v>
      </c>
      <c r="I1053" s="238"/>
      <c r="J1053" s="234"/>
      <c r="K1053" s="234"/>
      <c r="L1053" s="239"/>
      <c r="M1053" s="240"/>
      <c r="N1053" s="241"/>
      <c r="O1053" s="241"/>
      <c r="P1053" s="241"/>
      <c r="Q1053" s="241"/>
      <c r="R1053" s="241"/>
      <c r="S1053" s="241"/>
      <c r="T1053" s="242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43" t="s">
        <v>198</v>
      </c>
      <c r="AU1053" s="243" t="s">
        <v>82</v>
      </c>
      <c r="AV1053" s="13" t="s">
        <v>80</v>
      </c>
      <c r="AW1053" s="13" t="s">
        <v>35</v>
      </c>
      <c r="AX1053" s="13" t="s">
        <v>73</v>
      </c>
      <c r="AY1053" s="243" t="s">
        <v>188</v>
      </c>
    </row>
    <row r="1054" s="13" customFormat="1">
      <c r="A1054" s="13"/>
      <c r="B1054" s="233"/>
      <c r="C1054" s="234"/>
      <c r="D1054" s="235" t="s">
        <v>198</v>
      </c>
      <c r="E1054" s="236" t="s">
        <v>19</v>
      </c>
      <c r="F1054" s="237" t="s">
        <v>2590</v>
      </c>
      <c r="G1054" s="234"/>
      <c r="H1054" s="236" t="s">
        <v>19</v>
      </c>
      <c r="I1054" s="238"/>
      <c r="J1054" s="234"/>
      <c r="K1054" s="234"/>
      <c r="L1054" s="239"/>
      <c r="M1054" s="240"/>
      <c r="N1054" s="241"/>
      <c r="O1054" s="241"/>
      <c r="P1054" s="241"/>
      <c r="Q1054" s="241"/>
      <c r="R1054" s="241"/>
      <c r="S1054" s="241"/>
      <c r="T1054" s="242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43" t="s">
        <v>198</v>
      </c>
      <c r="AU1054" s="243" t="s">
        <v>82</v>
      </c>
      <c r="AV1054" s="13" t="s">
        <v>80</v>
      </c>
      <c r="AW1054" s="13" t="s">
        <v>35</v>
      </c>
      <c r="AX1054" s="13" t="s">
        <v>73</v>
      </c>
      <c r="AY1054" s="243" t="s">
        <v>188</v>
      </c>
    </row>
    <row r="1055" s="14" customFormat="1">
      <c r="A1055" s="14"/>
      <c r="B1055" s="244"/>
      <c r="C1055" s="245"/>
      <c r="D1055" s="235" t="s">
        <v>198</v>
      </c>
      <c r="E1055" s="246" t="s">
        <v>19</v>
      </c>
      <c r="F1055" s="247" t="s">
        <v>2656</v>
      </c>
      <c r="G1055" s="245"/>
      <c r="H1055" s="248">
        <v>1.909</v>
      </c>
      <c r="I1055" s="249"/>
      <c r="J1055" s="245"/>
      <c r="K1055" s="245"/>
      <c r="L1055" s="250"/>
      <c r="M1055" s="251"/>
      <c r="N1055" s="252"/>
      <c r="O1055" s="252"/>
      <c r="P1055" s="252"/>
      <c r="Q1055" s="252"/>
      <c r="R1055" s="252"/>
      <c r="S1055" s="252"/>
      <c r="T1055" s="253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54" t="s">
        <v>198</v>
      </c>
      <c r="AU1055" s="254" t="s">
        <v>82</v>
      </c>
      <c r="AV1055" s="14" t="s">
        <v>82</v>
      </c>
      <c r="AW1055" s="14" t="s">
        <v>35</v>
      </c>
      <c r="AX1055" s="14" t="s">
        <v>73</v>
      </c>
      <c r="AY1055" s="254" t="s">
        <v>188</v>
      </c>
    </row>
    <row r="1056" s="13" customFormat="1">
      <c r="A1056" s="13"/>
      <c r="B1056" s="233"/>
      <c r="C1056" s="234"/>
      <c r="D1056" s="235" t="s">
        <v>198</v>
      </c>
      <c r="E1056" s="236" t="s">
        <v>19</v>
      </c>
      <c r="F1056" s="237" t="s">
        <v>2617</v>
      </c>
      <c r="G1056" s="234"/>
      <c r="H1056" s="236" t="s">
        <v>19</v>
      </c>
      <c r="I1056" s="238"/>
      <c r="J1056" s="234"/>
      <c r="K1056" s="234"/>
      <c r="L1056" s="239"/>
      <c r="M1056" s="240"/>
      <c r="N1056" s="241"/>
      <c r="O1056" s="241"/>
      <c r="P1056" s="241"/>
      <c r="Q1056" s="241"/>
      <c r="R1056" s="241"/>
      <c r="S1056" s="241"/>
      <c r="T1056" s="24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3" t="s">
        <v>198</v>
      </c>
      <c r="AU1056" s="243" t="s">
        <v>82</v>
      </c>
      <c r="AV1056" s="13" t="s">
        <v>80</v>
      </c>
      <c r="AW1056" s="13" t="s">
        <v>35</v>
      </c>
      <c r="AX1056" s="13" t="s">
        <v>73</v>
      </c>
      <c r="AY1056" s="243" t="s">
        <v>188</v>
      </c>
    </row>
    <row r="1057" s="14" customFormat="1">
      <c r="A1057" s="14"/>
      <c r="B1057" s="244"/>
      <c r="C1057" s="245"/>
      <c r="D1057" s="235" t="s">
        <v>198</v>
      </c>
      <c r="E1057" s="246" t="s">
        <v>19</v>
      </c>
      <c r="F1057" s="247" t="s">
        <v>2657</v>
      </c>
      <c r="G1057" s="245"/>
      <c r="H1057" s="248">
        <v>-0.624</v>
      </c>
      <c r="I1057" s="249"/>
      <c r="J1057" s="245"/>
      <c r="K1057" s="245"/>
      <c r="L1057" s="250"/>
      <c r="M1057" s="251"/>
      <c r="N1057" s="252"/>
      <c r="O1057" s="252"/>
      <c r="P1057" s="252"/>
      <c r="Q1057" s="252"/>
      <c r="R1057" s="252"/>
      <c r="S1057" s="252"/>
      <c r="T1057" s="253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54" t="s">
        <v>198</v>
      </c>
      <c r="AU1057" s="254" t="s">
        <v>82</v>
      </c>
      <c r="AV1057" s="14" t="s">
        <v>82</v>
      </c>
      <c r="AW1057" s="14" t="s">
        <v>35</v>
      </c>
      <c r="AX1057" s="14" t="s">
        <v>73</v>
      </c>
      <c r="AY1057" s="254" t="s">
        <v>188</v>
      </c>
    </row>
    <row r="1058" s="15" customFormat="1">
      <c r="A1058" s="15"/>
      <c r="B1058" s="255"/>
      <c r="C1058" s="256"/>
      <c r="D1058" s="235" t="s">
        <v>198</v>
      </c>
      <c r="E1058" s="257" t="s">
        <v>19</v>
      </c>
      <c r="F1058" s="258" t="s">
        <v>229</v>
      </c>
      <c r="G1058" s="256"/>
      <c r="H1058" s="259">
        <v>1.2850000000000001</v>
      </c>
      <c r="I1058" s="260"/>
      <c r="J1058" s="256"/>
      <c r="K1058" s="256"/>
      <c r="L1058" s="261"/>
      <c r="M1058" s="262"/>
      <c r="N1058" s="263"/>
      <c r="O1058" s="263"/>
      <c r="P1058" s="263"/>
      <c r="Q1058" s="263"/>
      <c r="R1058" s="263"/>
      <c r="S1058" s="263"/>
      <c r="T1058" s="264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T1058" s="265" t="s">
        <v>198</v>
      </c>
      <c r="AU1058" s="265" t="s">
        <v>82</v>
      </c>
      <c r="AV1058" s="15" t="s">
        <v>135</v>
      </c>
      <c r="AW1058" s="15" t="s">
        <v>35</v>
      </c>
      <c r="AX1058" s="15" t="s">
        <v>80</v>
      </c>
      <c r="AY1058" s="265" t="s">
        <v>188</v>
      </c>
    </row>
    <row r="1059" s="2" customFormat="1" ht="21.75" customHeight="1">
      <c r="A1059" s="40"/>
      <c r="B1059" s="41"/>
      <c r="C1059" s="215" t="s">
        <v>1506</v>
      </c>
      <c r="D1059" s="215" t="s">
        <v>190</v>
      </c>
      <c r="E1059" s="216" t="s">
        <v>2658</v>
      </c>
      <c r="F1059" s="217" t="s">
        <v>2659</v>
      </c>
      <c r="G1059" s="218" t="s">
        <v>243</v>
      </c>
      <c r="H1059" s="219">
        <v>9.8879999999999999</v>
      </c>
      <c r="I1059" s="220"/>
      <c r="J1059" s="221">
        <f>ROUND(I1059*H1059,2)</f>
        <v>0</v>
      </c>
      <c r="K1059" s="217" t="s">
        <v>415</v>
      </c>
      <c r="L1059" s="46"/>
      <c r="M1059" s="222" t="s">
        <v>19</v>
      </c>
      <c r="N1059" s="223" t="s">
        <v>44</v>
      </c>
      <c r="O1059" s="86"/>
      <c r="P1059" s="224">
        <f>O1059*H1059</f>
        <v>0</v>
      </c>
      <c r="Q1059" s="224">
        <v>0</v>
      </c>
      <c r="R1059" s="224">
        <f>Q1059*H1059</f>
        <v>0</v>
      </c>
      <c r="S1059" s="224">
        <v>0</v>
      </c>
      <c r="T1059" s="225">
        <f>S1059*H1059</f>
        <v>0</v>
      </c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R1059" s="226" t="s">
        <v>342</v>
      </c>
      <c r="AT1059" s="226" t="s">
        <v>190</v>
      </c>
      <c r="AU1059" s="226" t="s">
        <v>82</v>
      </c>
      <c r="AY1059" s="19" t="s">
        <v>188</v>
      </c>
      <c r="BE1059" s="227">
        <f>IF(N1059="základní",J1059,0)</f>
        <v>0</v>
      </c>
      <c r="BF1059" s="227">
        <f>IF(N1059="snížená",J1059,0)</f>
        <v>0</v>
      </c>
      <c r="BG1059" s="227">
        <f>IF(N1059="zákl. přenesená",J1059,0)</f>
        <v>0</v>
      </c>
      <c r="BH1059" s="227">
        <f>IF(N1059="sníž. přenesená",J1059,0)</f>
        <v>0</v>
      </c>
      <c r="BI1059" s="227">
        <f>IF(N1059="nulová",J1059,0)</f>
        <v>0</v>
      </c>
      <c r="BJ1059" s="19" t="s">
        <v>80</v>
      </c>
      <c r="BK1059" s="227">
        <f>ROUND(I1059*H1059,2)</f>
        <v>0</v>
      </c>
      <c r="BL1059" s="19" t="s">
        <v>342</v>
      </c>
      <c r="BM1059" s="226" t="s">
        <v>2660</v>
      </c>
    </row>
    <row r="1060" s="13" customFormat="1">
      <c r="A1060" s="13"/>
      <c r="B1060" s="233"/>
      <c r="C1060" s="234"/>
      <c r="D1060" s="235" t="s">
        <v>198</v>
      </c>
      <c r="E1060" s="236" t="s">
        <v>19</v>
      </c>
      <c r="F1060" s="237" t="s">
        <v>2589</v>
      </c>
      <c r="G1060" s="234"/>
      <c r="H1060" s="236" t="s">
        <v>19</v>
      </c>
      <c r="I1060" s="238"/>
      <c r="J1060" s="234"/>
      <c r="K1060" s="234"/>
      <c r="L1060" s="239"/>
      <c r="M1060" s="240"/>
      <c r="N1060" s="241"/>
      <c r="O1060" s="241"/>
      <c r="P1060" s="241"/>
      <c r="Q1060" s="241"/>
      <c r="R1060" s="241"/>
      <c r="S1060" s="241"/>
      <c r="T1060" s="242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43" t="s">
        <v>198</v>
      </c>
      <c r="AU1060" s="243" t="s">
        <v>82</v>
      </c>
      <c r="AV1060" s="13" t="s">
        <v>80</v>
      </c>
      <c r="AW1060" s="13" t="s">
        <v>35</v>
      </c>
      <c r="AX1060" s="13" t="s">
        <v>73</v>
      </c>
      <c r="AY1060" s="243" t="s">
        <v>188</v>
      </c>
    </row>
    <row r="1061" s="13" customFormat="1">
      <c r="A1061" s="13"/>
      <c r="B1061" s="233"/>
      <c r="C1061" s="234"/>
      <c r="D1061" s="235" t="s">
        <v>198</v>
      </c>
      <c r="E1061" s="236" t="s">
        <v>19</v>
      </c>
      <c r="F1061" s="237" t="s">
        <v>2590</v>
      </c>
      <c r="G1061" s="234"/>
      <c r="H1061" s="236" t="s">
        <v>19</v>
      </c>
      <c r="I1061" s="238"/>
      <c r="J1061" s="234"/>
      <c r="K1061" s="234"/>
      <c r="L1061" s="239"/>
      <c r="M1061" s="240"/>
      <c r="N1061" s="241"/>
      <c r="O1061" s="241"/>
      <c r="P1061" s="241"/>
      <c r="Q1061" s="241"/>
      <c r="R1061" s="241"/>
      <c r="S1061" s="241"/>
      <c r="T1061" s="242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43" t="s">
        <v>198</v>
      </c>
      <c r="AU1061" s="243" t="s">
        <v>82</v>
      </c>
      <c r="AV1061" s="13" t="s">
        <v>80</v>
      </c>
      <c r="AW1061" s="13" t="s">
        <v>35</v>
      </c>
      <c r="AX1061" s="13" t="s">
        <v>73</v>
      </c>
      <c r="AY1061" s="243" t="s">
        <v>188</v>
      </c>
    </row>
    <row r="1062" s="14" customFormat="1">
      <c r="A1062" s="14"/>
      <c r="B1062" s="244"/>
      <c r="C1062" s="245"/>
      <c r="D1062" s="235" t="s">
        <v>198</v>
      </c>
      <c r="E1062" s="246" t="s">
        <v>19</v>
      </c>
      <c r="F1062" s="247" t="s">
        <v>2652</v>
      </c>
      <c r="G1062" s="245"/>
      <c r="H1062" s="248">
        <v>14.688000000000001</v>
      </c>
      <c r="I1062" s="249"/>
      <c r="J1062" s="245"/>
      <c r="K1062" s="245"/>
      <c r="L1062" s="250"/>
      <c r="M1062" s="251"/>
      <c r="N1062" s="252"/>
      <c r="O1062" s="252"/>
      <c r="P1062" s="252"/>
      <c r="Q1062" s="252"/>
      <c r="R1062" s="252"/>
      <c r="S1062" s="252"/>
      <c r="T1062" s="253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54" t="s">
        <v>198</v>
      </c>
      <c r="AU1062" s="254" t="s">
        <v>82</v>
      </c>
      <c r="AV1062" s="14" t="s">
        <v>82</v>
      </c>
      <c r="AW1062" s="14" t="s">
        <v>35</v>
      </c>
      <c r="AX1062" s="14" t="s">
        <v>73</v>
      </c>
      <c r="AY1062" s="254" t="s">
        <v>188</v>
      </c>
    </row>
    <row r="1063" s="13" customFormat="1">
      <c r="A1063" s="13"/>
      <c r="B1063" s="233"/>
      <c r="C1063" s="234"/>
      <c r="D1063" s="235" t="s">
        <v>198</v>
      </c>
      <c r="E1063" s="236" t="s">
        <v>19</v>
      </c>
      <c r="F1063" s="237" t="s">
        <v>2617</v>
      </c>
      <c r="G1063" s="234"/>
      <c r="H1063" s="236" t="s">
        <v>19</v>
      </c>
      <c r="I1063" s="238"/>
      <c r="J1063" s="234"/>
      <c r="K1063" s="234"/>
      <c r="L1063" s="239"/>
      <c r="M1063" s="240"/>
      <c r="N1063" s="241"/>
      <c r="O1063" s="241"/>
      <c r="P1063" s="241"/>
      <c r="Q1063" s="241"/>
      <c r="R1063" s="241"/>
      <c r="S1063" s="241"/>
      <c r="T1063" s="24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3" t="s">
        <v>198</v>
      </c>
      <c r="AU1063" s="243" t="s">
        <v>82</v>
      </c>
      <c r="AV1063" s="13" t="s">
        <v>80</v>
      </c>
      <c r="AW1063" s="13" t="s">
        <v>35</v>
      </c>
      <c r="AX1063" s="13" t="s">
        <v>73</v>
      </c>
      <c r="AY1063" s="243" t="s">
        <v>188</v>
      </c>
    </row>
    <row r="1064" s="14" customFormat="1">
      <c r="A1064" s="14"/>
      <c r="B1064" s="244"/>
      <c r="C1064" s="245"/>
      <c r="D1064" s="235" t="s">
        <v>198</v>
      </c>
      <c r="E1064" s="246" t="s">
        <v>19</v>
      </c>
      <c r="F1064" s="247" t="s">
        <v>2618</v>
      </c>
      <c r="G1064" s="245"/>
      <c r="H1064" s="248">
        <v>-4.7999999999999998</v>
      </c>
      <c r="I1064" s="249"/>
      <c r="J1064" s="245"/>
      <c r="K1064" s="245"/>
      <c r="L1064" s="250"/>
      <c r="M1064" s="251"/>
      <c r="N1064" s="252"/>
      <c r="O1064" s="252"/>
      <c r="P1064" s="252"/>
      <c r="Q1064" s="252"/>
      <c r="R1064" s="252"/>
      <c r="S1064" s="252"/>
      <c r="T1064" s="253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54" t="s">
        <v>198</v>
      </c>
      <c r="AU1064" s="254" t="s">
        <v>82</v>
      </c>
      <c r="AV1064" s="14" t="s">
        <v>82</v>
      </c>
      <c r="AW1064" s="14" t="s">
        <v>35</v>
      </c>
      <c r="AX1064" s="14" t="s">
        <v>73</v>
      </c>
      <c r="AY1064" s="254" t="s">
        <v>188</v>
      </c>
    </row>
    <row r="1065" s="15" customFormat="1">
      <c r="A1065" s="15"/>
      <c r="B1065" s="255"/>
      <c r="C1065" s="256"/>
      <c r="D1065" s="235" t="s">
        <v>198</v>
      </c>
      <c r="E1065" s="257" t="s">
        <v>19</v>
      </c>
      <c r="F1065" s="258" t="s">
        <v>229</v>
      </c>
      <c r="G1065" s="256"/>
      <c r="H1065" s="259">
        <v>9.8880000000000017</v>
      </c>
      <c r="I1065" s="260"/>
      <c r="J1065" s="256"/>
      <c r="K1065" s="256"/>
      <c r="L1065" s="261"/>
      <c r="M1065" s="262"/>
      <c r="N1065" s="263"/>
      <c r="O1065" s="263"/>
      <c r="P1065" s="263"/>
      <c r="Q1065" s="263"/>
      <c r="R1065" s="263"/>
      <c r="S1065" s="263"/>
      <c r="T1065" s="264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T1065" s="265" t="s">
        <v>198</v>
      </c>
      <c r="AU1065" s="265" t="s">
        <v>82</v>
      </c>
      <c r="AV1065" s="15" t="s">
        <v>135</v>
      </c>
      <c r="AW1065" s="15" t="s">
        <v>35</v>
      </c>
      <c r="AX1065" s="15" t="s">
        <v>80</v>
      </c>
      <c r="AY1065" s="265" t="s">
        <v>188</v>
      </c>
    </row>
    <row r="1066" s="2" customFormat="1" ht="16.5" customHeight="1">
      <c r="A1066" s="40"/>
      <c r="B1066" s="41"/>
      <c r="C1066" s="272" t="s">
        <v>1511</v>
      </c>
      <c r="D1066" s="272" t="s">
        <v>522</v>
      </c>
      <c r="E1066" s="273" t="s">
        <v>2661</v>
      </c>
      <c r="F1066" s="274" t="s">
        <v>2662</v>
      </c>
      <c r="G1066" s="275" t="s">
        <v>243</v>
      </c>
      <c r="H1066" s="276">
        <v>9.8879999999999999</v>
      </c>
      <c r="I1066" s="277"/>
      <c r="J1066" s="278">
        <f>ROUND(I1066*H1066,2)</f>
        <v>0</v>
      </c>
      <c r="K1066" s="274" t="s">
        <v>415</v>
      </c>
      <c r="L1066" s="279"/>
      <c r="M1066" s="280" t="s">
        <v>19</v>
      </c>
      <c r="N1066" s="281" t="s">
        <v>44</v>
      </c>
      <c r="O1066" s="86"/>
      <c r="P1066" s="224">
        <f>O1066*H1066</f>
        <v>0</v>
      </c>
      <c r="Q1066" s="224">
        <v>0.010999999999999999</v>
      </c>
      <c r="R1066" s="224">
        <f>Q1066*H1066</f>
        <v>0.10876799999999999</v>
      </c>
      <c r="S1066" s="224">
        <v>0</v>
      </c>
      <c r="T1066" s="225">
        <f>S1066*H1066</f>
        <v>0</v>
      </c>
      <c r="U1066" s="40"/>
      <c r="V1066" s="40"/>
      <c r="W1066" s="40"/>
      <c r="X1066" s="40"/>
      <c r="Y1066" s="40"/>
      <c r="Z1066" s="40"/>
      <c r="AA1066" s="40"/>
      <c r="AB1066" s="40"/>
      <c r="AC1066" s="40"/>
      <c r="AD1066" s="40"/>
      <c r="AE1066" s="40"/>
      <c r="AR1066" s="226" t="s">
        <v>630</v>
      </c>
      <c r="AT1066" s="226" t="s">
        <v>522</v>
      </c>
      <c r="AU1066" s="226" t="s">
        <v>82</v>
      </c>
      <c r="AY1066" s="19" t="s">
        <v>188</v>
      </c>
      <c r="BE1066" s="227">
        <f>IF(N1066="základní",J1066,0)</f>
        <v>0</v>
      </c>
      <c r="BF1066" s="227">
        <f>IF(N1066="snížená",J1066,0)</f>
        <v>0</v>
      </c>
      <c r="BG1066" s="227">
        <f>IF(N1066="zákl. přenesená",J1066,0)</f>
        <v>0</v>
      </c>
      <c r="BH1066" s="227">
        <f>IF(N1066="sníž. přenesená",J1066,0)</f>
        <v>0</v>
      </c>
      <c r="BI1066" s="227">
        <f>IF(N1066="nulová",J1066,0)</f>
        <v>0</v>
      </c>
      <c r="BJ1066" s="19" t="s">
        <v>80</v>
      </c>
      <c r="BK1066" s="227">
        <f>ROUND(I1066*H1066,2)</f>
        <v>0</v>
      </c>
      <c r="BL1066" s="19" t="s">
        <v>342</v>
      </c>
      <c r="BM1066" s="226" t="s">
        <v>2663</v>
      </c>
    </row>
    <row r="1067" s="13" customFormat="1">
      <c r="A1067" s="13"/>
      <c r="B1067" s="233"/>
      <c r="C1067" s="234"/>
      <c r="D1067" s="235" t="s">
        <v>198</v>
      </c>
      <c r="E1067" s="236" t="s">
        <v>19</v>
      </c>
      <c r="F1067" s="237" t="s">
        <v>2664</v>
      </c>
      <c r="G1067" s="234"/>
      <c r="H1067" s="236" t="s">
        <v>19</v>
      </c>
      <c r="I1067" s="238"/>
      <c r="J1067" s="234"/>
      <c r="K1067" s="234"/>
      <c r="L1067" s="239"/>
      <c r="M1067" s="240"/>
      <c r="N1067" s="241"/>
      <c r="O1067" s="241"/>
      <c r="P1067" s="241"/>
      <c r="Q1067" s="241"/>
      <c r="R1067" s="241"/>
      <c r="S1067" s="241"/>
      <c r="T1067" s="242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43" t="s">
        <v>198</v>
      </c>
      <c r="AU1067" s="243" t="s">
        <v>82</v>
      </c>
      <c r="AV1067" s="13" t="s">
        <v>80</v>
      </c>
      <c r="AW1067" s="13" t="s">
        <v>35</v>
      </c>
      <c r="AX1067" s="13" t="s">
        <v>73</v>
      </c>
      <c r="AY1067" s="243" t="s">
        <v>188</v>
      </c>
    </row>
    <row r="1068" s="14" customFormat="1">
      <c r="A1068" s="14"/>
      <c r="B1068" s="244"/>
      <c r="C1068" s="245"/>
      <c r="D1068" s="235" t="s">
        <v>198</v>
      </c>
      <c r="E1068" s="246" t="s">
        <v>19</v>
      </c>
      <c r="F1068" s="247" t="s">
        <v>2665</v>
      </c>
      <c r="G1068" s="245"/>
      <c r="H1068" s="248">
        <v>9.8879999999999999</v>
      </c>
      <c r="I1068" s="249"/>
      <c r="J1068" s="245"/>
      <c r="K1068" s="245"/>
      <c r="L1068" s="250"/>
      <c r="M1068" s="251"/>
      <c r="N1068" s="252"/>
      <c r="O1068" s="252"/>
      <c r="P1068" s="252"/>
      <c r="Q1068" s="252"/>
      <c r="R1068" s="252"/>
      <c r="S1068" s="252"/>
      <c r="T1068" s="253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4" t="s">
        <v>198</v>
      </c>
      <c r="AU1068" s="254" t="s">
        <v>82</v>
      </c>
      <c r="AV1068" s="14" t="s">
        <v>82</v>
      </c>
      <c r="AW1068" s="14" t="s">
        <v>35</v>
      </c>
      <c r="AX1068" s="14" t="s">
        <v>73</v>
      </c>
      <c r="AY1068" s="254" t="s">
        <v>188</v>
      </c>
    </row>
    <row r="1069" s="15" customFormat="1">
      <c r="A1069" s="15"/>
      <c r="B1069" s="255"/>
      <c r="C1069" s="256"/>
      <c r="D1069" s="235" t="s">
        <v>198</v>
      </c>
      <c r="E1069" s="257" t="s">
        <v>19</v>
      </c>
      <c r="F1069" s="258" t="s">
        <v>229</v>
      </c>
      <c r="G1069" s="256"/>
      <c r="H1069" s="259">
        <v>9.8879999999999999</v>
      </c>
      <c r="I1069" s="260"/>
      <c r="J1069" s="256"/>
      <c r="K1069" s="256"/>
      <c r="L1069" s="261"/>
      <c r="M1069" s="262"/>
      <c r="N1069" s="263"/>
      <c r="O1069" s="263"/>
      <c r="P1069" s="263"/>
      <c r="Q1069" s="263"/>
      <c r="R1069" s="263"/>
      <c r="S1069" s="263"/>
      <c r="T1069" s="264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T1069" s="265" t="s">
        <v>198</v>
      </c>
      <c r="AU1069" s="265" t="s">
        <v>82</v>
      </c>
      <c r="AV1069" s="15" t="s">
        <v>135</v>
      </c>
      <c r="AW1069" s="15" t="s">
        <v>35</v>
      </c>
      <c r="AX1069" s="15" t="s">
        <v>80</v>
      </c>
      <c r="AY1069" s="265" t="s">
        <v>188</v>
      </c>
    </row>
    <row r="1070" s="2" customFormat="1" ht="24.15" customHeight="1">
      <c r="A1070" s="40"/>
      <c r="B1070" s="41"/>
      <c r="C1070" s="215" t="s">
        <v>1934</v>
      </c>
      <c r="D1070" s="215" t="s">
        <v>190</v>
      </c>
      <c r="E1070" s="216" t="s">
        <v>2666</v>
      </c>
      <c r="F1070" s="217" t="s">
        <v>2667</v>
      </c>
      <c r="G1070" s="218" t="s">
        <v>193</v>
      </c>
      <c r="H1070" s="219">
        <v>0.36599999999999999</v>
      </c>
      <c r="I1070" s="220"/>
      <c r="J1070" s="221">
        <f>ROUND(I1070*H1070,2)</f>
        <v>0</v>
      </c>
      <c r="K1070" s="217" t="s">
        <v>415</v>
      </c>
      <c r="L1070" s="46"/>
      <c r="M1070" s="222" t="s">
        <v>19</v>
      </c>
      <c r="N1070" s="223" t="s">
        <v>44</v>
      </c>
      <c r="O1070" s="86"/>
      <c r="P1070" s="224">
        <f>O1070*H1070</f>
        <v>0</v>
      </c>
      <c r="Q1070" s="224">
        <v>0</v>
      </c>
      <c r="R1070" s="224">
        <f>Q1070*H1070</f>
        <v>0</v>
      </c>
      <c r="S1070" s="224">
        <v>0</v>
      </c>
      <c r="T1070" s="225">
        <f>S1070*H1070</f>
        <v>0</v>
      </c>
      <c r="U1070" s="40"/>
      <c r="V1070" s="40"/>
      <c r="W1070" s="40"/>
      <c r="X1070" s="40"/>
      <c r="Y1070" s="40"/>
      <c r="Z1070" s="40"/>
      <c r="AA1070" s="40"/>
      <c r="AB1070" s="40"/>
      <c r="AC1070" s="40"/>
      <c r="AD1070" s="40"/>
      <c r="AE1070" s="40"/>
      <c r="AR1070" s="226" t="s">
        <v>342</v>
      </c>
      <c r="AT1070" s="226" t="s">
        <v>190</v>
      </c>
      <c r="AU1070" s="226" t="s">
        <v>82</v>
      </c>
      <c r="AY1070" s="19" t="s">
        <v>188</v>
      </c>
      <c r="BE1070" s="227">
        <f>IF(N1070="základní",J1070,0)</f>
        <v>0</v>
      </c>
      <c r="BF1070" s="227">
        <f>IF(N1070="snížená",J1070,0)</f>
        <v>0</v>
      </c>
      <c r="BG1070" s="227">
        <f>IF(N1070="zákl. přenesená",J1070,0)</f>
        <v>0</v>
      </c>
      <c r="BH1070" s="227">
        <f>IF(N1070="sníž. přenesená",J1070,0)</f>
        <v>0</v>
      </c>
      <c r="BI1070" s="227">
        <f>IF(N1070="nulová",J1070,0)</f>
        <v>0</v>
      </c>
      <c r="BJ1070" s="19" t="s">
        <v>80</v>
      </c>
      <c r="BK1070" s="227">
        <f>ROUND(I1070*H1070,2)</f>
        <v>0</v>
      </c>
      <c r="BL1070" s="19" t="s">
        <v>342</v>
      </c>
      <c r="BM1070" s="226" t="s">
        <v>2668</v>
      </c>
    </row>
    <row r="1071" s="13" customFormat="1">
      <c r="A1071" s="13"/>
      <c r="B1071" s="233"/>
      <c r="C1071" s="234"/>
      <c r="D1071" s="235" t="s">
        <v>198</v>
      </c>
      <c r="E1071" s="236" t="s">
        <v>19</v>
      </c>
      <c r="F1071" s="237" t="s">
        <v>2426</v>
      </c>
      <c r="G1071" s="234"/>
      <c r="H1071" s="236" t="s">
        <v>19</v>
      </c>
      <c r="I1071" s="238"/>
      <c r="J1071" s="234"/>
      <c r="K1071" s="234"/>
      <c r="L1071" s="239"/>
      <c r="M1071" s="240"/>
      <c r="N1071" s="241"/>
      <c r="O1071" s="241"/>
      <c r="P1071" s="241"/>
      <c r="Q1071" s="241"/>
      <c r="R1071" s="241"/>
      <c r="S1071" s="241"/>
      <c r="T1071" s="242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43" t="s">
        <v>198</v>
      </c>
      <c r="AU1071" s="243" t="s">
        <v>82</v>
      </c>
      <c r="AV1071" s="13" t="s">
        <v>80</v>
      </c>
      <c r="AW1071" s="13" t="s">
        <v>35</v>
      </c>
      <c r="AX1071" s="13" t="s">
        <v>73</v>
      </c>
      <c r="AY1071" s="243" t="s">
        <v>188</v>
      </c>
    </row>
    <row r="1072" s="14" customFormat="1">
      <c r="A1072" s="14"/>
      <c r="B1072" s="244"/>
      <c r="C1072" s="245"/>
      <c r="D1072" s="235" t="s">
        <v>198</v>
      </c>
      <c r="E1072" s="246" t="s">
        <v>19</v>
      </c>
      <c r="F1072" s="247" t="s">
        <v>2669</v>
      </c>
      <c r="G1072" s="245"/>
      <c r="H1072" s="248">
        <v>0.036999999999999998</v>
      </c>
      <c r="I1072" s="249"/>
      <c r="J1072" s="245"/>
      <c r="K1072" s="245"/>
      <c r="L1072" s="250"/>
      <c r="M1072" s="251"/>
      <c r="N1072" s="252"/>
      <c r="O1072" s="252"/>
      <c r="P1072" s="252"/>
      <c r="Q1072" s="252"/>
      <c r="R1072" s="252"/>
      <c r="S1072" s="252"/>
      <c r="T1072" s="253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54" t="s">
        <v>198</v>
      </c>
      <c r="AU1072" s="254" t="s">
        <v>82</v>
      </c>
      <c r="AV1072" s="14" t="s">
        <v>82</v>
      </c>
      <c r="AW1072" s="14" t="s">
        <v>35</v>
      </c>
      <c r="AX1072" s="14" t="s">
        <v>73</v>
      </c>
      <c r="AY1072" s="254" t="s">
        <v>188</v>
      </c>
    </row>
    <row r="1073" s="14" customFormat="1">
      <c r="A1073" s="14"/>
      <c r="B1073" s="244"/>
      <c r="C1073" s="245"/>
      <c r="D1073" s="235" t="s">
        <v>198</v>
      </c>
      <c r="E1073" s="246" t="s">
        <v>19</v>
      </c>
      <c r="F1073" s="247" t="s">
        <v>2669</v>
      </c>
      <c r="G1073" s="245"/>
      <c r="H1073" s="248">
        <v>0.036999999999999998</v>
      </c>
      <c r="I1073" s="249"/>
      <c r="J1073" s="245"/>
      <c r="K1073" s="245"/>
      <c r="L1073" s="250"/>
      <c r="M1073" s="251"/>
      <c r="N1073" s="252"/>
      <c r="O1073" s="252"/>
      <c r="P1073" s="252"/>
      <c r="Q1073" s="252"/>
      <c r="R1073" s="252"/>
      <c r="S1073" s="252"/>
      <c r="T1073" s="253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54" t="s">
        <v>198</v>
      </c>
      <c r="AU1073" s="254" t="s">
        <v>82</v>
      </c>
      <c r="AV1073" s="14" t="s">
        <v>82</v>
      </c>
      <c r="AW1073" s="14" t="s">
        <v>35</v>
      </c>
      <c r="AX1073" s="14" t="s">
        <v>73</v>
      </c>
      <c r="AY1073" s="254" t="s">
        <v>188</v>
      </c>
    </row>
    <row r="1074" s="14" customFormat="1">
      <c r="A1074" s="14"/>
      <c r="B1074" s="244"/>
      <c r="C1074" s="245"/>
      <c r="D1074" s="235" t="s">
        <v>198</v>
      </c>
      <c r="E1074" s="246" t="s">
        <v>19</v>
      </c>
      <c r="F1074" s="247" t="s">
        <v>2670</v>
      </c>
      <c r="G1074" s="245"/>
      <c r="H1074" s="248">
        <v>0.090999999999999998</v>
      </c>
      <c r="I1074" s="249"/>
      <c r="J1074" s="245"/>
      <c r="K1074" s="245"/>
      <c r="L1074" s="250"/>
      <c r="M1074" s="251"/>
      <c r="N1074" s="252"/>
      <c r="O1074" s="252"/>
      <c r="P1074" s="252"/>
      <c r="Q1074" s="252"/>
      <c r="R1074" s="252"/>
      <c r="S1074" s="252"/>
      <c r="T1074" s="253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4" t="s">
        <v>198</v>
      </c>
      <c r="AU1074" s="254" t="s">
        <v>82</v>
      </c>
      <c r="AV1074" s="14" t="s">
        <v>82</v>
      </c>
      <c r="AW1074" s="14" t="s">
        <v>35</v>
      </c>
      <c r="AX1074" s="14" t="s">
        <v>73</v>
      </c>
      <c r="AY1074" s="254" t="s">
        <v>188</v>
      </c>
    </row>
    <row r="1075" s="14" customFormat="1">
      <c r="A1075" s="14"/>
      <c r="B1075" s="244"/>
      <c r="C1075" s="245"/>
      <c r="D1075" s="235" t="s">
        <v>198</v>
      </c>
      <c r="E1075" s="246" t="s">
        <v>19</v>
      </c>
      <c r="F1075" s="247" t="s">
        <v>2671</v>
      </c>
      <c r="G1075" s="245"/>
      <c r="H1075" s="248">
        <v>0.11</v>
      </c>
      <c r="I1075" s="249"/>
      <c r="J1075" s="245"/>
      <c r="K1075" s="245"/>
      <c r="L1075" s="250"/>
      <c r="M1075" s="251"/>
      <c r="N1075" s="252"/>
      <c r="O1075" s="252"/>
      <c r="P1075" s="252"/>
      <c r="Q1075" s="252"/>
      <c r="R1075" s="252"/>
      <c r="S1075" s="252"/>
      <c r="T1075" s="253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54" t="s">
        <v>198</v>
      </c>
      <c r="AU1075" s="254" t="s">
        <v>82</v>
      </c>
      <c r="AV1075" s="14" t="s">
        <v>82</v>
      </c>
      <c r="AW1075" s="14" t="s">
        <v>35</v>
      </c>
      <c r="AX1075" s="14" t="s">
        <v>73</v>
      </c>
      <c r="AY1075" s="254" t="s">
        <v>188</v>
      </c>
    </row>
    <row r="1076" s="14" customFormat="1">
      <c r="A1076" s="14"/>
      <c r="B1076" s="244"/>
      <c r="C1076" s="245"/>
      <c r="D1076" s="235" t="s">
        <v>198</v>
      </c>
      <c r="E1076" s="246" t="s">
        <v>19</v>
      </c>
      <c r="F1076" s="247" t="s">
        <v>2670</v>
      </c>
      <c r="G1076" s="245"/>
      <c r="H1076" s="248">
        <v>0.090999999999999998</v>
      </c>
      <c r="I1076" s="249"/>
      <c r="J1076" s="245"/>
      <c r="K1076" s="245"/>
      <c r="L1076" s="250"/>
      <c r="M1076" s="251"/>
      <c r="N1076" s="252"/>
      <c r="O1076" s="252"/>
      <c r="P1076" s="252"/>
      <c r="Q1076" s="252"/>
      <c r="R1076" s="252"/>
      <c r="S1076" s="252"/>
      <c r="T1076" s="253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T1076" s="254" t="s">
        <v>198</v>
      </c>
      <c r="AU1076" s="254" t="s">
        <v>82</v>
      </c>
      <c r="AV1076" s="14" t="s">
        <v>82</v>
      </c>
      <c r="AW1076" s="14" t="s">
        <v>35</v>
      </c>
      <c r="AX1076" s="14" t="s">
        <v>73</v>
      </c>
      <c r="AY1076" s="254" t="s">
        <v>188</v>
      </c>
    </row>
    <row r="1077" s="15" customFormat="1">
      <c r="A1077" s="15"/>
      <c r="B1077" s="255"/>
      <c r="C1077" s="256"/>
      <c r="D1077" s="235" t="s">
        <v>198</v>
      </c>
      <c r="E1077" s="257" t="s">
        <v>19</v>
      </c>
      <c r="F1077" s="258" t="s">
        <v>229</v>
      </c>
      <c r="G1077" s="256"/>
      <c r="H1077" s="259">
        <v>0.36599999999999999</v>
      </c>
      <c r="I1077" s="260"/>
      <c r="J1077" s="256"/>
      <c r="K1077" s="256"/>
      <c r="L1077" s="261"/>
      <c r="M1077" s="262"/>
      <c r="N1077" s="263"/>
      <c r="O1077" s="263"/>
      <c r="P1077" s="263"/>
      <c r="Q1077" s="263"/>
      <c r="R1077" s="263"/>
      <c r="S1077" s="263"/>
      <c r="T1077" s="264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T1077" s="265" t="s">
        <v>198</v>
      </c>
      <c r="AU1077" s="265" t="s">
        <v>82</v>
      </c>
      <c r="AV1077" s="15" t="s">
        <v>135</v>
      </c>
      <c r="AW1077" s="15" t="s">
        <v>35</v>
      </c>
      <c r="AX1077" s="15" t="s">
        <v>80</v>
      </c>
      <c r="AY1077" s="265" t="s">
        <v>188</v>
      </c>
    </row>
    <row r="1078" s="2" customFormat="1" ht="16.5" customHeight="1">
      <c r="A1078" s="40"/>
      <c r="B1078" s="41"/>
      <c r="C1078" s="272" t="s">
        <v>1938</v>
      </c>
      <c r="D1078" s="272" t="s">
        <v>522</v>
      </c>
      <c r="E1078" s="273" t="s">
        <v>2672</v>
      </c>
      <c r="F1078" s="274" t="s">
        <v>2673</v>
      </c>
      <c r="G1078" s="275" t="s">
        <v>345</v>
      </c>
      <c r="H1078" s="276">
        <v>0.73199999999999998</v>
      </c>
      <c r="I1078" s="277"/>
      <c r="J1078" s="278">
        <f>ROUND(I1078*H1078,2)</f>
        <v>0</v>
      </c>
      <c r="K1078" s="274" t="s">
        <v>415</v>
      </c>
      <c r="L1078" s="279"/>
      <c r="M1078" s="280" t="s">
        <v>19</v>
      </c>
      <c r="N1078" s="281" t="s">
        <v>44</v>
      </c>
      <c r="O1078" s="86"/>
      <c r="P1078" s="224">
        <f>O1078*H1078</f>
        <v>0</v>
      </c>
      <c r="Q1078" s="224">
        <v>1</v>
      </c>
      <c r="R1078" s="224">
        <f>Q1078*H1078</f>
        <v>0.73199999999999998</v>
      </c>
      <c r="S1078" s="224">
        <v>0</v>
      </c>
      <c r="T1078" s="225">
        <f>S1078*H1078</f>
        <v>0</v>
      </c>
      <c r="U1078" s="40"/>
      <c r="V1078" s="40"/>
      <c r="W1078" s="40"/>
      <c r="X1078" s="40"/>
      <c r="Y1078" s="40"/>
      <c r="Z1078" s="40"/>
      <c r="AA1078" s="40"/>
      <c r="AB1078" s="40"/>
      <c r="AC1078" s="40"/>
      <c r="AD1078" s="40"/>
      <c r="AE1078" s="40"/>
      <c r="AR1078" s="226" t="s">
        <v>630</v>
      </c>
      <c r="AT1078" s="226" t="s">
        <v>522</v>
      </c>
      <c r="AU1078" s="226" t="s">
        <v>82</v>
      </c>
      <c r="AY1078" s="19" t="s">
        <v>188</v>
      </c>
      <c r="BE1078" s="227">
        <f>IF(N1078="základní",J1078,0)</f>
        <v>0</v>
      </c>
      <c r="BF1078" s="227">
        <f>IF(N1078="snížená",J1078,0)</f>
        <v>0</v>
      </c>
      <c r="BG1078" s="227">
        <f>IF(N1078="zákl. přenesená",J1078,0)</f>
        <v>0</v>
      </c>
      <c r="BH1078" s="227">
        <f>IF(N1078="sníž. přenesená",J1078,0)</f>
        <v>0</v>
      </c>
      <c r="BI1078" s="227">
        <f>IF(N1078="nulová",J1078,0)</f>
        <v>0</v>
      </c>
      <c r="BJ1078" s="19" t="s">
        <v>80</v>
      </c>
      <c r="BK1078" s="227">
        <f>ROUND(I1078*H1078,2)</f>
        <v>0</v>
      </c>
      <c r="BL1078" s="19" t="s">
        <v>342</v>
      </c>
      <c r="BM1078" s="226" t="s">
        <v>2674</v>
      </c>
    </row>
    <row r="1079" s="13" customFormat="1">
      <c r="A1079" s="13"/>
      <c r="B1079" s="233"/>
      <c r="C1079" s="234"/>
      <c r="D1079" s="235" t="s">
        <v>198</v>
      </c>
      <c r="E1079" s="236" t="s">
        <v>19</v>
      </c>
      <c r="F1079" s="237" t="s">
        <v>2426</v>
      </c>
      <c r="G1079" s="234"/>
      <c r="H1079" s="236" t="s">
        <v>19</v>
      </c>
      <c r="I1079" s="238"/>
      <c r="J1079" s="234"/>
      <c r="K1079" s="234"/>
      <c r="L1079" s="239"/>
      <c r="M1079" s="240"/>
      <c r="N1079" s="241"/>
      <c r="O1079" s="241"/>
      <c r="P1079" s="241"/>
      <c r="Q1079" s="241"/>
      <c r="R1079" s="241"/>
      <c r="S1079" s="241"/>
      <c r="T1079" s="242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3" t="s">
        <v>198</v>
      </c>
      <c r="AU1079" s="243" t="s">
        <v>82</v>
      </c>
      <c r="AV1079" s="13" t="s">
        <v>80</v>
      </c>
      <c r="AW1079" s="13" t="s">
        <v>35</v>
      </c>
      <c r="AX1079" s="13" t="s">
        <v>73</v>
      </c>
      <c r="AY1079" s="243" t="s">
        <v>188</v>
      </c>
    </row>
    <row r="1080" s="14" customFormat="1">
      <c r="A1080" s="14"/>
      <c r="B1080" s="244"/>
      <c r="C1080" s="245"/>
      <c r="D1080" s="235" t="s">
        <v>198</v>
      </c>
      <c r="E1080" s="246" t="s">
        <v>19</v>
      </c>
      <c r="F1080" s="247" t="s">
        <v>2669</v>
      </c>
      <c r="G1080" s="245"/>
      <c r="H1080" s="248">
        <v>0.036999999999999998</v>
      </c>
      <c r="I1080" s="249"/>
      <c r="J1080" s="245"/>
      <c r="K1080" s="245"/>
      <c r="L1080" s="250"/>
      <c r="M1080" s="251"/>
      <c r="N1080" s="252"/>
      <c r="O1080" s="252"/>
      <c r="P1080" s="252"/>
      <c r="Q1080" s="252"/>
      <c r="R1080" s="252"/>
      <c r="S1080" s="252"/>
      <c r="T1080" s="253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54" t="s">
        <v>198</v>
      </c>
      <c r="AU1080" s="254" t="s">
        <v>82</v>
      </c>
      <c r="AV1080" s="14" t="s">
        <v>82</v>
      </c>
      <c r="AW1080" s="14" t="s">
        <v>35</v>
      </c>
      <c r="AX1080" s="14" t="s">
        <v>73</v>
      </c>
      <c r="AY1080" s="254" t="s">
        <v>188</v>
      </c>
    </row>
    <row r="1081" s="14" customFormat="1">
      <c r="A1081" s="14"/>
      <c r="B1081" s="244"/>
      <c r="C1081" s="245"/>
      <c r="D1081" s="235" t="s">
        <v>198</v>
      </c>
      <c r="E1081" s="246" t="s">
        <v>19</v>
      </c>
      <c r="F1081" s="247" t="s">
        <v>2669</v>
      </c>
      <c r="G1081" s="245"/>
      <c r="H1081" s="248">
        <v>0.036999999999999998</v>
      </c>
      <c r="I1081" s="249"/>
      <c r="J1081" s="245"/>
      <c r="K1081" s="245"/>
      <c r="L1081" s="250"/>
      <c r="M1081" s="251"/>
      <c r="N1081" s="252"/>
      <c r="O1081" s="252"/>
      <c r="P1081" s="252"/>
      <c r="Q1081" s="252"/>
      <c r="R1081" s="252"/>
      <c r="S1081" s="252"/>
      <c r="T1081" s="253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54" t="s">
        <v>198</v>
      </c>
      <c r="AU1081" s="254" t="s">
        <v>82</v>
      </c>
      <c r="AV1081" s="14" t="s">
        <v>82</v>
      </c>
      <c r="AW1081" s="14" t="s">
        <v>35</v>
      </c>
      <c r="AX1081" s="14" t="s">
        <v>73</v>
      </c>
      <c r="AY1081" s="254" t="s">
        <v>188</v>
      </c>
    </row>
    <row r="1082" s="14" customFormat="1">
      <c r="A1082" s="14"/>
      <c r="B1082" s="244"/>
      <c r="C1082" s="245"/>
      <c r="D1082" s="235" t="s">
        <v>198</v>
      </c>
      <c r="E1082" s="246" t="s">
        <v>19</v>
      </c>
      <c r="F1082" s="247" t="s">
        <v>2670</v>
      </c>
      <c r="G1082" s="245"/>
      <c r="H1082" s="248">
        <v>0.090999999999999998</v>
      </c>
      <c r="I1082" s="249"/>
      <c r="J1082" s="245"/>
      <c r="K1082" s="245"/>
      <c r="L1082" s="250"/>
      <c r="M1082" s="251"/>
      <c r="N1082" s="252"/>
      <c r="O1082" s="252"/>
      <c r="P1082" s="252"/>
      <c r="Q1082" s="252"/>
      <c r="R1082" s="252"/>
      <c r="S1082" s="252"/>
      <c r="T1082" s="253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54" t="s">
        <v>198</v>
      </c>
      <c r="AU1082" s="254" t="s">
        <v>82</v>
      </c>
      <c r="AV1082" s="14" t="s">
        <v>82</v>
      </c>
      <c r="AW1082" s="14" t="s">
        <v>35</v>
      </c>
      <c r="AX1082" s="14" t="s">
        <v>73</v>
      </c>
      <c r="AY1082" s="254" t="s">
        <v>188</v>
      </c>
    </row>
    <row r="1083" s="14" customFormat="1">
      <c r="A1083" s="14"/>
      <c r="B1083" s="244"/>
      <c r="C1083" s="245"/>
      <c r="D1083" s="235" t="s">
        <v>198</v>
      </c>
      <c r="E1083" s="246" t="s">
        <v>19</v>
      </c>
      <c r="F1083" s="247" t="s">
        <v>2671</v>
      </c>
      <c r="G1083" s="245"/>
      <c r="H1083" s="248">
        <v>0.11</v>
      </c>
      <c r="I1083" s="249"/>
      <c r="J1083" s="245"/>
      <c r="K1083" s="245"/>
      <c r="L1083" s="250"/>
      <c r="M1083" s="251"/>
      <c r="N1083" s="252"/>
      <c r="O1083" s="252"/>
      <c r="P1083" s="252"/>
      <c r="Q1083" s="252"/>
      <c r="R1083" s="252"/>
      <c r="S1083" s="252"/>
      <c r="T1083" s="253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54" t="s">
        <v>198</v>
      </c>
      <c r="AU1083" s="254" t="s">
        <v>82</v>
      </c>
      <c r="AV1083" s="14" t="s">
        <v>82</v>
      </c>
      <c r="AW1083" s="14" t="s">
        <v>35</v>
      </c>
      <c r="AX1083" s="14" t="s">
        <v>73</v>
      </c>
      <c r="AY1083" s="254" t="s">
        <v>188</v>
      </c>
    </row>
    <row r="1084" s="14" customFormat="1">
      <c r="A1084" s="14"/>
      <c r="B1084" s="244"/>
      <c r="C1084" s="245"/>
      <c r="D1084" s="235" t="s">
        <v>198</v>
      </c>
      <c r="E1084" s="246" t="s">
        <v>19</v>
      </c>
      <c r="F1084" s="247" t="s">
        <v>2670</v>
      </c>
      <c r="G1084" s="245"/>
      <c r="H1084" s="248">
        <v>0.090999999999999998</v>
      </c>
      <c r="I1084" s="249"/>
      <c r="J1084" s="245"/>
      <c r="K1084" s="245"/>
      <c r="L1084" s="250"/>
      <c r="M1084" s="251"/>
      <c r="N1084" s="252"/>
      <c r="O1084" s="252"/>
      <c r="P1084" s="252"/>
      <c r="Q1084" s="252"/>
      <c r="R1084" s="252"/>
      <c r="S1084" s="252"/>
      <c r="T1084" s="253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54" t="s">
        <v>198</v>
      </c>
      <c r="AU1084" s="254" t="s">
        <v>82</v>
      </c>
      <c r="AV1084" s="14" t="s">
        <v>82</v>
      </c>
      <c r="AW1084" s="14" t="s">
        <v>35</v>
      </c>
      <c r="AX1084" s="14" t="s">
        <v>73</v>
      </c>
      <c r="AY1084" s="254" t="s">
        <v>188</v>
      </c>
    </row>
    <row r="1085" s="15" customFormat="1">
      <c r="A1085" s="15"/>
      <c r="B1085" s="255"/>
      <c r="C1085" s="256"/>
      <c r="D1085" s="235" t="s">
        <v>198</v>
      </c>
      <c r="E1085" s="257" t="s">
        <v>19</v>
      </c>
      <c r="F1085" s="258" t="s">
        <v>229</v>
      </c>
      <c r="G1085" s="256"/>
      <c r="H1085" s="259">
        <v>0.36599999999999999</v>
      </c>
      <c r="I1085" s="260"/>
      <c r="J1085" s="256"/>
      <c r="K1085" s="256"/>
      <c r="L1085" s="261"/>
      <c r="M1085" s="262"/>
      <c r="N1085" s="263"/>
      <c r="O1085" s="263"/>
      <c r="P1085" s="263"/>
      <c r="Q1085" s="263"/>
      <c r="R1085" s="263"/>
      <c r="S1085" s="263"/>
      <c r="T1085" s="264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T1085" s="265" t="s">
        <v>198</v>
      </c>
      <c r="AU1085" s="265" t="s">
        <v>82</v>
      </c>
      <c r="AV1085" s="15" t="s">
        <v>135</v>
      </c>
      <c r="AW1085" s="15" t="s">
        <v>35</v>
      </c>
      <c r="AX1085" s="15" t="s">
        <v>80</v>
      </c>
      <c r="AY1085" s="265" t="s">
        <v>188</v>
      </c>
    </row>
    <row r="1086" s="14" customFormat="1">
      <c r="A1086" s="14"/>
      <c r="B1086" s="244"/>
      <c r="C1086" s="245"/>
      <c r="D1086" s="235" t="s">
        <v>198</v>
      </c>
      <c r="E1086" s="245"/>
      <c r="F1086" s="247" t="s">
        <v>2675</v>
      </c>
      <c r="G1086" s="245"/>
      <c r="H1086" s="248">
        <v>0.73199999999999998</v>
      </c>
      <c r="I1086" s="249"/>
      <c r="J1086" s="245"/>
      <c r="K1086" s="245"/>
      <c r="L1086" s="250"/>
      <c r="M1086" s="251"/>
      <c r="N1086" s="252"/>
      <c r="O1086" s="252"/>
      <c r="P1086" s="252"/>
      <c r="Q1086" s="252"/>
      <c r="R1086" s="252"/>
      <c r="S1086" s="252"/>
      <c r="T1086" s="253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54" t="s">
        <v>198</v>
      </c>
      <c r="AU1086" s="254" t="s">
        <v>82</v>
      </c>
      <c r="AV1086" s="14" t="s">
        <v>82</v>
      </c>
      <c r="AW1086" s="14" t="s">
        <v>4</v>
      </c>
      <c r="AX1086" s="14" t="s">
        <v>80</v>
      </c>
      <c r="AY1086" s="254" t="s">
        <v>188</v>
      </c>
    </row>
    <row r="1087" s="2" customFormat="1" ht="21.75" customHeight="1">
      <c r="A1087" s="40"/>
      <c r="B1087" s="41"/>
      <c r="C1087" s="215" t="s">
        <v>1950</v>
      </c>
      <c r="D1087" s="215" t="s">
        <v>190</v>
      </c>
      <c r="E1087" s="216" t="s">
        <v>2676</v>
      </c>
      <c r="F1087" s="217" t="s">
        <v>2677</v>
      </c>
      <c r="G1087" s="218" t="s">
        <v>501</v>
      </c>
      <c r="H1087" s="219">
        <v>14.074999999999999</v>
      </c>
      <c r="I1087" s="220"/>
      <c r="J1087" s="221">
        <f>ROUND(I1087*H1087,2)</f>
        <v>0</v>
      </c>
      <c r="K1087" s="217" t="s">
        <v>415</v>
      </c>
      <c r="L1087" s="46"/>
      <c r="M1087" s="222" t="s">
        <v>19</v>
      </c>
      <c r="N1087" s="223" t="s">
        <v>44</v>
      </c>
      <c r="O1087" s="86"/>
      <c r="P1087" s="224">
        <f>O1087*H1087</f>
        <v>0</v>
      </c>
      <c r="Q1087" s="224">
        <v>2.0000000000000002E-05</v>
      </c>
      <c r="R1087" s="224">
        <f>Q1087*H1087</f>
        <v>0.00028150000000000001</v>
      </c>
      <c r="S1087" s="224">
        <v>0</v>
      </c>
      <c r="T1087" s="225">
        <f>S1087*H1087</f>
        <v>0</v>
      </c>
      <c r="U1087" s="40"/>
      <c r="V1087" s="40"/>
      <c r="W1087" s="40"/>
      <c r="X1087" s="40"/>
      <c r="Y1087" s="40"/>
      <c r="Z1087" s="40"/>
      <c r="AA1087" s="40"/>
      <c r="AB1087" s="40"/>
      <c r="AC1087" s="40"/>
      <c r="AD1087" s="40"/>
      <c r="AE1087" s="40"/>
      <c r="AR1087" s="226" t="s">
        <v>342</v>
      </c>
      <c r="AT1087" s="226" t="s">
        <v>190</v>
      </c>
      <c r="AU1087" s="226" t="s">
        <v>82</v>
      </c>
      <c r="AY1087" s="19" t="s">
        <v>188</v>
      </c>
      <c r="BE1087" s="227">
        <f>IF(N1087="základní",J1087,0)</f>
        <v>0</v>
      </c>
      <c r="BF1087" s="227">
        <f>IF(N1087="snížená",J1087,0)</f>
        <v>0</v>
      </c>
      <c r="BG1087" s="227">
        <f>IF(N1087="zákl. přenesená",J1087,0)</f>
        <v>0</v>
      </c>
      <c r="BH1087" s="227">
        <f>IF(N1087="sníž. přenesená",J1087,0)</f>
        <v>0</v>
      </c>
      <c r="BI1087" s="227">
        <f>IF(N1087="nulová",J1087,0)</f>
        <v>0</v>
      </c>
      <c r="BJ1087" s="19" t="s">
        <v>80</v>
      </c>
      <c r="BK1087" s="227">
        <f>ROUND(I1087*H1087,2)</f>
        <v>0</v>
      </c>
      <c r="BL1087" s="19" t="s">
        <v>342</v>
      </c>
      <c r="BM1087" s="226" t="s">
        <v>2678</v>
      </c>
    </row>
    <row r="1088" s="13" customFormat="1">
      <c r="A1088" s="13"/>
      <c r="B1088" s="233"/>
      <c r="C1088" s="234"/>
      <c r="D1088" s="235" t="s">
        <v>198</v>
      </c>
      <c r="E1088" s="236" t="s">
        <v>19</v>
      </c>
      <c r="F1088" s="237" t="s">
        <v>2426</v>
      </c>
      <c r="G1088" s="234"/>
      <c r="H1088" s="236" t="s">
        <v>19</v>
      </c>
      <c r="I1088" s="238"/>
      <c r="J1088" s="234"/>
      <c r="K1088" s="234"/>
      <c r="L1088" s="239"/>
      <c r="M1088" s="240"/>
      <c r="N1088" s="241"/>
      <c r="O1088" s="241"/>
      <c r="P1088" s="241"/>
      <c r="Q1088" s="241"/>
      <c r="R1088" s="241"/>
      <c r="S1088" s="241"/>
      <c r="T1088" s="242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43" t="s">
        <v>198</v>
      </c>
      <c r="AU1088" s="243" t="s">
        <v>82</v>
      </c>
      <c r="AV1088" s="13" t="s">
        <v>80</v>
      </c>
      <c r="AW1088" s="13" t="s">
        <v>35</v>
      </c>
      <c r="AX1088" s="13" t="s">
        <v>73</v>
      </c>
      <c r="AY1088" s="243" t="s">
        <v>188</v>
      </c>
    </row>
    <row r="1089" s="14" customFormat="1">
      <c r="A1089" s="14"/>
      <c r="B1089" s="244"/>
      <c r="C1089" s="245"/>
      <c r="D1089" s="235" t="s">
        <v>198</v>
      </c>
      <c r="E1089" s="246" t="s">
        <v>19</v>
      </c>
      <c r="F1089" s="247" t="s">
        <v>2679</v>
      </c>
      <c r="G1089" s="245"/>
      <c r="H1089" s="248">
        <v>14.074999999999999</v>
      </c>
      <c r="I1089" s="249"/>
      <c r="J1089" s="245"/>
      <c r="K1089" s="245"/>
      <c r="L1089" s="250"/>
      <c r="M1089" s="251"/>
      <c r="N1089" s="252"/>
      <c r="O1089" s="252"/>
      <c r="P1089" s="252"/>
      <c r="Q1089" s="252"/>
      <c r="R1089" s="252"/>
      <c r="S1089" s="252"/>
      <c r="T1089" s="253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54" t="s">
        <v>198</v>
      </c>
      <c r="AU1089" s="254" t="s">
        <v>82</v>
      </c>
      <c r="AV1089" s="14" t="s">
        <v>82</v>
      </c>
      <c r="AW1089" s="14" t="s">
        <v>35</v>
      </c>
      <c r="AX1089" s="14" t="s">
        <v>73</v>
      </c>
      <c r="AY1089" s="254" t="s">
        <v>188</v>
      </c>
    </row>
    <row r="1090" s="15" customFormat="1">
      <c r="A1090" s="15"/>
      <c r="B1090" s="255"/>
      <c r="C1090" s="256"/>
      <c r="D1090" s="235" t="s">
        <v>198</v>
      </c>
      <c r="E1090" s="257" t="s">
        <v>19</v>
      </c>
      <c r="F1090" s="258" t="s">
        <v>229</v>
      </c>
      <c r="G1090" s="256"/>
      <c r="H1090" s="259">
        <v>14.074999999999999</v>
      </c>
      <c r="I1090" s="260"/>
      <c r="J1090" s="256"/>
      <c r="K1090" s="256"/>
      <c r="L1090" s="261"/>
      <c r="M1090" s="262"/>
      <c r="N1090" s="263"/>
      <c r="O1090" s="263"/>
      <c r="P1090" s="263"/>
      <c r="Q1090" s="263"/>
      <c r="R1090" s="263"/>
      <c r="S1090" s="263"/>
      <c r="T1090" s="264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T1090" s="265" t="s">
        <v>198</v>
      </c>
      <c r="AU1090" s="265" t="s">
        <v>82</v>
      </c>
      <c r="AV1090" s="15" t="s">
        <v>135</v>
      </c>
      <c r="AW1090" s="15" t="s">
        <v>35</v>
      </c>
      <c r="AX1090" s="15" t="s">
        <v>80</v>
      </c>
      <c r="AY1090" s="265" t="s">
        <v>188</v>
      </c>
    </row>
    <row r="1091" s="2" customFormat="1" ht="16.5" customHeight="1">
      <c r="A1091" s="40"/>
      <c r="B1091" s="41"/>
      <c r="C1091" s="272" t="s">
        <v>1955</v>
      </c>
      <c r="D1091" s="272" t="s">
        <v>522</v>
      </c>
      <c r="E1091" s="273" t="s">
        <v>2680</v>
      </c>
      <c r="F1091" s="274" t="s">
        <v>2681</v>
      </c>
      <c r="G1091" s="275" t="s">
        <v>501</v>
      </c>
      <c r="H1091" s="276">
        <v>14.356999999999999</v>
      </c>
      <c r="I1091" s="277"/>
      <c r="J1091" s="278">
        <f>ROUND(I1091*H1091,2)</f>
        <v>0</v>
      </c>
      <c r="K1091" s="274" t="s">
        <v>415</v>
      </c>
      <c r="L1091" s="279"/>
      <c r="M1091" s="280" t="s">
        <v>19</v>
      </c>
      <c r="N1091" s="281" t="s">
        <v>44</v>
      </c>
      <c r="O1091" s="86"/>
      <c r="P1091" s="224">
        <f>O1091*H1091</f>
        <v>0</v>
      </c>
      <c r="Q1091" s="224">
        <v>0.00050000000000000001</v>
      </c>
      <c r="R1091" s="224">
        <f>Q1091*H1091</f>
        <v>0.0071785</v>
      </c>
      <c r="S1091" s="224">
        <v>0</v>
      </c>
      <c r="T1091" s="225">
        <f>S1091*H1091</f>
        <v>0</v>
      </c>
      <c r="U1091" s="40"/>
      <c r="V1091" s="40"/>
      <c r="W1091" s="40"/>
      <c r="X1091" s="40"/>
      <c r="Y1091" s="40"/>
      <c r="Z1091" s="40"/>
      <c r="AA1091" s="40"/>
      <c r="AB1091" s="40"/>
      <c r="AC1091" s="40"/>
      <c r="AD1091" s="40"/>
      <c r="AE1091" s="40"/>
      <c r="AR1091" s="226" t="s">
        <v>630</v>
      </c>
      <c r="AT1091" s="226" t="s">
        <v>522</v>
      </c>
      <c r="AU1091" s="226" t="s">
        <v>82</v>
      </c>
      <c r="AY1091" s="19" t="s">
        <v>188</v>
      </c>
      <c r="BE1091" s="227">
        <f>IF(N1091="základní",J1091,0)</f>
        <v>0</v>
      </c>
      <c r="BF1091" s="227">
        <f>IF(N1091="snížená",J1091,0)</f>
        <v>0</v>
      </c>
      <c r="BG1091" s="227">
        <f>IF(N1091="zákl. přenesená",J1091,0)</f>
        <v>0</v>
      </c>
      <c r="BH1091" s="227">
        <f>IF(N1091="sníž. přenesená",J1091,0)</f>
        <v>0</v>
      </c>
      <c r="BI1091" s="227">
        <f>IF(N1091="nulová",J1091,0)</f>
        <v>0</v>
      </c>
      <c r="BJ1091" s="19" t="s">
        <v>80</v>
      </c>
      <c r="BK1091" s="227">
        <f>ROUND(I1091*H1091,2)</f>
        <v>0</v>
      </c>
      <c r="BL1091" s="19" t="s">
        <v>342</v>
      </c>
      <c r="BM1091" s="226" t="s">
        <v>2682</v>
      </c>
    </row>
    <row r="1092" s="13" customFormat="1">
      <c r="A1092" s="13"/>
      <c r="B1092" s="233"/>
      <c r="C1092" s="234"/>
      <c r="D1092" s="235" t="s">
        <v>198</v>
      </c>
      <c r="E1092" s="236" t="s">
        <v>19</v>
      </c>
      <c r="F1092" s="237" t="s">
        <v>2426</v>
      </c>
      <c r="G1092" s="234"/>
      <c r="H1092" s="236" t="s">
        <v>19</v>
      </c>
      <c r="I1092" s="238"/>
      <c r="J1092" s="234"/>
      <c r="K1092" s="234"/>
      <c r="L1092" s="239"/>
      <c r="M1092" s="240"/>
      <c r="N1092" s="241"/>
      <c r="O1092" s="241"/>
      <c r="P1092" s="241"/>
      <c r="Q1092" s="241"/>
      <c r="R1092" s="241"/>
      <c r="S1092" s="241"/>
      <c r="T1092" s="242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43" t="s">
        <v>198</v>
      </c>
      <c r="AU1092" s="243" t="s">
        <v>82</v>
      </c>
      <c r="AV1092" s="13" t="s">
        <v>80</v>
      </c>
      <c r="AW1092" s="13" t="s">
        <v>35</v>
      </c>
      <c r="AX1092" s="13" t="s">
        <v>73</v>
      </c>
      <c r="AY1092" s="243" t="s">
        <v>188</v>
      </c>
    </row>
    <row r="1093" s="14" customFormat="1">
      <c r="A1093" s="14"/>
      <c r="B1093" s="244"/>
      <c r="C1093" s="245"/>
      <c r="D1093" s="235" t="s">
        <v>198</v>
      </c>
      <c r="E1093" s="246" t="s">
        <v>19</v>
      </c>
      <c r="F1093" s="247" t="s">
        <v>2679</v>
      </c>
      <c r="G1093" s="245"/>
      <c r="H1093" s="248">
        <v>14.074999999999999</v>
      </c>
      <c r="I1093" s="249"/>
      <c r="J1093" s="245"/>
      <c r="K1093" s="245"/>
      <c r="L1093" s="250"/>
      <c r="M1093" s="251"/>
      <c r="N1093" s="252"/>
      <c r="O1093" s="252"/>
      <c r="P1093" s="252"/>
      <c r="Q1093" s="252"/>
      <c r="R1093" s="252"/>
      <c r="S1093" s="252"/>
      <c r="T1093" s="253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T1093" s="254" t="s">
        <v>198</v>
      </c>
      <c r="AU1093" s="254" t="s">
        <v>82</v>
      </c>
      <c r="AV1093" s="14" t="s">
        <v>82</v>
      </c>
      <c r="AW1093" s="14" t="s">
        <v>35</v>
      </c>
      <c r="AX1093" s="14" t="s">
        <v>73</v>
      </c>
      <c r="AY1093" s="254" t="s">
        <v>188</v>
      </c>
    </row>
    <row r="1094" s="15" customFormat="1">
      <c r="A1094" s="15"/>
      <c r="B1094" s="255"/>
      <c r="C1094" s="256"/>
      <c r="D1094" s="235" t="s">
        <v>198</v>
      </c>
      <c r="E1094" s="257" t="s">
        <v>19</v>
      </c>
      <c r="F1094" s="258" t="s">
        <v>229</v>
      </c>
      <c r="G1094" s="256"/>
      <c r="H1094" s="259">
        <v>14.074999999999999</v>
      </c>
      <c r="I1094" s="260"/>
      <c r="J1094" s="256"/>
      <c r="K1094" s="256"/>
      <c r="L1094" s="261"/>
      <c r="M1094" s="262"/>
      <c r="N1094" s="263"/>
      <c r="O1094" s="263"/>
      <c r="P1094" s="263"/>
      <c r="Q1094" s="263"/>
      <c r="R1094" s="263"/>
      <c r="S1094" s="263"/>
      <c r="T1094" s="264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T1094" s="265" t="s">
        <v>198</v>
      </c>
      <c r="AU1094" s="265" t="s">
        <v>82</v>
      </c>
      <c r="AV1094" s="15" t="s">
        <v>135</v>
      </c>
      <c r="AW1094" s="15" t="s">
        <v>35</v>
      </c>
      <c r="AX1094" s="15" t="s">
        <v>80</v>
      </c>
      <c r="AY1094" s="265" t="s">
        <v>188</v>
      </c>
    </row>
    <row r="1095" s="14" customFormat="1">
      <c r="A1095" s="14"/>
      <c r="B1095" s="244"/>
      <c r="C1095" s="245"/>
      <c r="D1095" s="235" t="s">
        <v>198</v>
      </c>
      <c r="E1095" s="245"/>
      <c r="F1095" s="247" t="s">
        <v>2683</v>
      </c>
      <c r="G1095" s="245"/>
      <c r="H1095" s="248">
        <v>14.356999999999999</v>
      </c>
      <c r="I1095" s="249"/>
      <c r="J1095" s="245"/>
      <c r="K1095" s="245"/>
      <c r="L1095" s="250"/>
      <c r="M1095" s="251"/>
      <c r="N1095" s="252"/>
      <c r="O1095" s="252"/>
      <c r="P1095" s="252"/>
      <c r="Q1095" s="252"/>
      <c r="R1095" s="252"/>
      <c r="S1095" s="252"/>
      <c r="T1095" s="253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T1095" s="254" t="s">
        <v>198</v>
      </c>
      <c r="AU1095" s="254" t="s">
        <v>82</v>
      </c>
      <c r="AV1095" s="14" t="s">
        <v>82</v>
      </c>
      <c r="AW1095" s="14" t="s">
        <v>4</v>
      </c>
      <c r="AX1095" s="14" t="s">
        <v>80</v>
      </c>
      <c r="AY1095" s="254" t="s">
        <v>188</v>
      </c>
    </row>
    <row r="1096" s="2" customFormat="1" ht="24.15" customHeight="1">
      <c r="A1096" s="40"/>
      <c r="B1096" s="41"/>
      <c r="C1096" s="215" t="s">
        <v>1961</v>
      </c>
      <c r="D1096" s="215" t="s">
        <v>190</v>
      </c>
      <c r="E1096" s="216" t="s">
        <v>2684</v>
      </c>
      <c r="F1096" s="217" t="s">
        <v>2685</v>
      </c>
      <c r="G1096" s="218" t="s">
        <v>442</v>
      </c>
      <c r="H1096" s="219">
        <v>2</v>
      </c>
      <c r="I1096" s="220"/>
      <c r="J1096" s="221">
        <f>ROUND(I1096*H1096,2)</f>
        <v>0</v>
      </c>
      <c r="K1096" s="217" t="s">
        <v>194</v>
      </c>
      <c r="L1096" s="46"/>
      <c r="M1096" s="222" t="s">
        <v>19</v>
      </c>
      <c r="N1096" s="223" t="s">
        <v>44</v>
      </c>
      <c r="O1096" s="86"/>
      <c r="P1096" s="224">
        <f>O1096*H1096</f>
        <v>0</v>
      </c>
      <c r="Q1096" s="224">
        <v>6.9999999999999994E-05</v>
      </c>
      <c r="R1096" s="224">
        <f>Q1096*H1096</f>
        <v>0.00013999999999999999</v>
      </c>
      <c r="S1096" s="224">
        <v>0</v>
      </c>
      <c r="T1096" s="225">
        <f>S1096*H1096</f>
        <v>0</v>
      </c>
      <c r="U1096" s="40"/>
      <c r="V1096" s="40"/>
      <c r="W1096" s="40"/>
      <c r="X1096" s="40"/>
      <c r="Y1096" s="40"/>
      <c r="Z1096" s="40"/>
      <c r="AA1096" s="40"/>
      <c r="AB1096" s="40"/>
      <c r="AC1096" s="40"/>
      <c r="AD1096" s="40"/>
      <c r="AE1096" s="40"/>
      <c r="AR1096" s="226" t="s">
        <v>342</v>
      </c>
      <c r="AT1096" s="226" t="s">
        <v>190</v>
      </c>
      <c r="AU1096" s="226" t="s">
        <v>82</v>
      </c>
      <c r="AY1096" s="19" t="s">
        <v>188</v>
      </c>
      <c r="BE1096" s="227">
        <f>IF(N1096="základní",J1096,0)</f>
        <v>0</v>
      </c>
      <c r="BF1096" s="227">
        <f>IF(N1096="snížená",J1096,0)</f>
        <v>0</v>
      </c>
      <c r="BG1096" s="227">
        <f>IF(N1096="zákl. přenesená",J1096,0)</f>
        <v>0</v>
      </c>
      <c r="BH1096" s="227">
        <f>IF(N1096="sníž. přenesená",J1096,0)</f>
        <v>0</v>
      </c>
      <c r="BI1096" s="227">
        <f>IF(N1096="nulová",J1096,0)</f>
        <v>0</v>
      </c>
      <c r="BJ1096" s="19" t="s">
        <v>80</v>
      </c>
      <c r="BK1096" s="227">
        <f>ROUND(I1096*H1096,2)</f>
        <v>0</v>
      </c>
      <c r="BL1096" s="19" t="s">
        <v>342</v>
      </c>
      <c r="BM1096" s="226" t="s">
        <v>2686</v>
      </c>
    </row>
    <row r="1097" s="2" customFormat="1">
      <c r="A1097" s="40"/>
      <c r="B1097" s="41"/>
      <c r="C1097" s="42"/>
      <c r="D1097" s="228" t="s">
        <v>196</v>
      </c>
      <c r="E1097" s="42"/>
      <c r="F1097" s="229" t="s">
        <v>2687</v>
      </c>
      <c r="G1097" s="42"/>
      <c r="H1097" s="42"/>
      <c r="I1097" s="230"/>
      <c r="J1097" s="42"/>
      <c r="K1097" s="42"/>
      <c r="L1097" s="46"/>
      <c r="M1097" s="231"/>
      <c r="N1097" s="232"/>
      <c r="O1097" s="86"/>
      <c r="P1097" s="86"/>
      <c r="Q1097" s="86"/>
      <c r="R1097" s="86"/>
      <c r="S1097" s="86"/>
      <c r="T1097" s="87"/>
      <c r="U1097" s="40"/>
      <c r="V1097" s="40"/>
      <c r="W1097" s="40"/>
      <c r="X1097" s="40"/>
      <c r="Y1097" s="40"/>
      <c r="Z1097" s="40"/>
      <c r="AA1097" s="40"/>
      <c r="AB1097" s="40"/>
      <c r="AC1097" s="40"/>
      <c r="AD1097" s="40"/>
      <c r="AE1097" s="40"/>
      <c r="AT1097" s="19" t="s">
        <v>196</v>
      </c>
      <c r="AU1097" s="19" t="s">
        <v>82</v>
      </c>
    </row>
    <row r="1098" s="13" customFormat="1">
      <c r="A1098" s="13"/>
      <c r="B1098" s="233"/>
      <c r="C1098" s="234"/>
      <c r="D1098" s="235" t="s">
        <v>198</v>
      </c>
      <c r="E1098" s="236" t="s">
        <v>19</v>
      </c>
      <c r="F1098" s="237" t="s">
        <v>2629</v>
      </c>
      <c r="G1098" s="234"/>
      <c r="H1098" s="236" t="s">
        <v>19</v>
      </c>
      <c r="I1098" s="238"/>
      <c r="J1098" s="234"/>
      <c r="K1098" s="234"/>
      <c r="L1098" s="239"/>
      <c r="M1098" s="240"/>
      <c r="N1098" s="241"/>
      <c r="O1098" s="241"/>
      <c r="P1098" s="241"/>
      <c r="Q1098" s="241"/>
      <c r="R1098" s="241"/>
      <c r="S1098" s="241"/>
      <c r="T1098" s="242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43" t="s">
        <v>198</v>
      </c>
      <c r="AU1098" s="243" t="s">
        <v>82</v>
      </c>
      <c r="AV1098" s="13" t="s">
        <v>80</v>
      </c>
      <c r="AW1098" s="13" t="s">
        <v>35</v>
      </c>
      <c r="AX1098" s="13" t="s">
        <v>73</v>
      </c>
      <c r="AY1098" s="243" t="s">
        <v>188</v>
      </c>
    </row>
    <row r="1099" s="13" customFormat="1">
      <c r="A1099" s="13"/>
      <c r="B1099" s="233"/>
      <c r="C1099" s="234"/>
      <c r="D1099" s="235" t="s">
        <v>198</v>
      </c>
      <c r="E1099" s="236" t="s">
        <v>19</v>
      </c>
      <c r="F1099" s="237" t="s">
        <v>2590</v>
      </c>
      <c r="G1099" s="234"/>
      <c r="H1099" s="236" t="s">
        <v>19</v>
      </c>
      <c r="I1099" s="238"/>
      <c r="J1099" s="234"/>
      <c r="K1099" s="234"/>
      <c r="L1099" s="239"/>
      <c r="M1099" s="240"/>
      <c r="N1099" s="241"/>
      <c r="O1099" s="241"/>
      <c r="P1099" s="241"/>
      <c r="Q1099" s="241"/>
      <c r="R1099" s="241"/>
      <c r="S1099" s="241"/>
      <c r="T1099" s="242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43" t="s">
        <v>198</v>
      </c>
      <c r="AU1099" s="243" t="s">
        <v>82</v>
      </c>
      <c r="AV1099" s="13" t="s">
        <v>80</v>
      </c>
      <c r="AW1099" s="13" t="s">
        <v>35</v>
      </c>
      <c r="AX1099" s="13" t="s">
        <v>73</v>
      </c>
      <c r="AY1099" s="243" t="s">
        <v>188</v>
      </c>
    </row>
    <row r="1100" s="14" customFormat="1">
      <c r="A1100" s="14"/>
      <c r="B1100" s="244"/>
      <c r="C1100" s="245"/>
      <c r="D1100" s="235" t="s">
        <v>198</v>
      </c>
      <c r="E1100" s="246" t="s">
        <v>19</v>
      </c>
      <c r="F1100" s="247" t="s">
        <v>82</v>
      </c>
      <c r="G1100" s="245"/>
      <c r="H1100" s="248">
        <v>2</v>
      </c>
      <c r="I1100" s="249"/>
      <c r="J1100" s="245"/>
      <c r="K1100" s="245"/>
      <c r="L1100" s="250"/>
      <c r="M1100" s="251"/>
      <c r="N1100" s="252"/>
      <c r="O1100" s="252"/>
      <c r="P1100" s="252"/>
      <c r="Q1100" s="252"/>
      <c r="R1100" s="252"/>
      <c r="S1100" s="252"/>
      <c r="T1100" s="253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T1100" s="254" t="s">
        <v>198</v>
      </c>
      <c r="AU1100" s="254" t="s">
        <v>82</v>
      </c>
      <c r="AV1100" s="14" t="s">
        <v>82</v>
      </c>
      <c r="AW1100" s="14" t="s">
        <v>35</v>
      </c>
      <c r="AX1100" s="14" t="s">
        <v>73</v>
      </c>
      <c r="AY1100" s="254" t="s">
        <v>188</v>
      </c>
    </row>
    <row r="1101" s="15" customFormat="1">
      <c r="A1101" s="15"/>
      <c r="B1101" s="255"/>
      <c r="C1101" s="256"/>
      <c r="D1101" s="235" t="s">
        <v>198</v>
      </c>
      <c r="E1101" s="257" t="s">
        <v>19</v>
      </c>
      <c r="F1101" s="258" t="s">
        <v>229</v>
      </c>
      <c r="G1101" s="256"/>
      <c r="H1101" s="259">
        <v>2</v>
      </c>
      <c r="I1101" s="260"/>
      <c r="J1101" s="256"/>
      <c r="K1101" s="256"/>
      <c r="L1101" s="261"/>
      <c r="M1101" s="262"/>
      <c r="N1101" s="263"/>
      <c r="O1101" s="263"/>
      <c r="P1101" s="263"/>
      <c r="Q1101" s="263"/>
      <c r="R1101" s="263"/>
      <c r="S1101" s="263"/>
      <c r="T1101" s="264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T1101" s="265" t="s">
        <v>198</v>
      </c>
      <c r="AU1101" s="265" t="s">
        <v>82</v>
      </c>
      <c r="AV1101" s="15" t="s">
        <v>135</v>
      </c>
      <c r="AW1101" s="15" t="s">
        <v>35</v>
      </c>
      <c r="AX1101" s="15" t="s">
        <v>80</v>
      </c>
      <c r="AY1101" s="265" t="s">
        <v>188</v>
      </c>
    </row>
    <row r="1102" s="2" customFormat="1" ht="16.5" customHeight="1">
      <c r="A1102" s="40"/>
      <c r="B1102" s="41"/>
      <c r="C1102" s="272" t="s">
        <v>1966</v>
      </c>
      <c r="D1102" s="272" t="s">
        <v>522</v>
      </c>
      <c r="E1102" s="273" t="s">
        <v>2688</v>
      </c>
      <c r="F1102" s="274" t="s">
        <v>2689</v>
      </c>
      <c r="G1102" s="275" t="s">
        <v>442</v>
      </c>
      <c r="H1102" s="276">
        <v>2</v>
      </c>
      <c r="I1102" s="277"/>
      <c r="J1102" s="278">
        <f>ROUND(I1102*H1102,2)</f>
        <v>0</v>
      </c>
      <c r="K1102" s="274" t="s">
        <v>194</v>
      </c>
      <c r="L1102" s="279"/>
      <c r="M1102" s="280" t="s">
        <v>19</v>
      </c>
      <c r="N1102" s="281" t="s">
        <v>44</v>
      </c>
      <c r="O1102" s="86"/>
      <c r="P1102" s="224">
        <f>O1102*H1102</f>
        <v>0</v>
      </c>
      <c r="Q1102" s="224">
        <v>0.00089999999999999998</v>
      </c>
      <c r="R1102" s="224">
        <f>Q1102*H1102</f>
        <v>0.0018</v>
      </c>
      <c r="S1102" s="224">
        <v>0</v>
      </c>
      <c r="T1102" s="225">
        <f>S1102*H1102</f>
        <v>0</v>
      </c>
      <c r="U1102" s="40"/>
      <c r="V1102" s="40"/>
      <c r="W1102" s="40"/>
      <c r="X1102" s="40"/>
      <c r="Y1102" s="40"/>
      <c r="Z1102" s="40"/>
      <c r="AA1102" s="40"/>
      <c r="AB1102" s="40"/>
      <c r="AC1102" s="40"/>
      <c r="AD1102" s="40"/>
      <c r="AE1102" s="40"/>
      <c r="AR1102" s="226" t="s">
        <v>630</v>
      </c>
      <c r="AT1102" s="226" t="s">
        <v>522</v>
      </c>
      <c r="AU1102" s="226" t="s">
        <v>82</v>
      </c>
      <c r="AY1102" s="19" t="s">
        <v>188</v>
      </c>
      <c r="BE1102" s="227">
        <f>IF(N1102="základní",J1102,0)</f>
        <v>0</v>
      </c>
      <c r="BF1102" s="227">
        <f>IF(N1102="snížená",J1102,0)</f>
        <v>0</v>
      </c>
      <c r="BG1102" s="227">
        <f>IF(N1102="zákl. přenesená",J1102,0)</f>
        <v>0</v>
      </c>
      <c r="BH1102" s="227">
        <f>IF(N1102="sníž. přenesená",J1102,0)</f>
        <v>0</v>
      </c>
      <c r="BI1102" s="227">
        <f>IF(N1102="nulová",J1102,0)</f>
        <v>0</v>
      </c>
      <c r="BJ1102" s="19" t="s">
        <v>80</v>
      </c>
      <c r="BK1102" s="227">
        <f>ROUND(I1102*H1102,2)</f>
        <v>0</v>
      </c>
      <c r="BL1102" s="19" t="s">
        <v>342</v>
      </c>
      <c r="BM1102" s="226" t="s">
        <v>2690</v>
      </c>
    </row>
    <row r="1103" s="13" customFormat="1">
      <c r="A1103" s="13"/>
      <c r="B1103" s="233"/>
      <c r="C1103" s="234"/>
      <c r="D1103" s="235" t="s">
        <v>198</v>
      </c>
      <c r="E1103" s="236" t="s">
        <v>19</v>
      </c>
      <c r="F1103" s="237" t="s">
        <v>2629</v>
      </c>
      <c r="G1103" s="234"/>
      <c r="H1103" s="236" t="s">
        <v>19</v>
      </c>
      <c r="I1103" s="238"/>
      <c r="J1103" s="234"/>
      <c r="K1103" s="234"/>
      <c r="L1103" s="239"/>
      <c r="M1103" s="240"/>
      <c r="N1103" s="241"/>
      <c r="O1103" s="241"/>
      <c r="P1103" s="241"/>
      <c r="Q1103" s="241"/>
      <c r="R1103" s="241"/>
      <c r="S1103" s="241"/>
      <c r="T1103" s="242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43" t="s">
        <v>198</v>
      </c>
      <c r="AU1103" s="243" t="s">
        <v>82</v>
      </c>
      <c r="AV1103" s="13" t="s">
        <v>80</v>
      </c>
      <c r="AW1103" s="13" t="s">
        <v>35</v>
      </c>
      <c r="AX1103" s="13" t="s">
        <v>73</v>
      </c>
      <c r="AY1103" s="243" t="s">
        <v>188</v>
      </c>
    </row>
    <row r="1104" s="13" customFormat="1">
      <c r="A1104" s="13"/>
      <c r="B1104" s="233"/>
      <c r="C1104" s="234"/>
      <c r="D1104" s="235" t="s">
        <v>198</v>
      </c>
      <c r="E1104" s="236" t="s">
        <v>19</v>
      </c>
      <c r="F1104" s="237" t="s">
        <v>2590</v>
      </c>
      <c r="G1104" s="234"/>
      <c r="H1104" s="236" t="s">
        <v>19</v>
      </c>
      <c r="I1104" s="238"/>
      <c r="J1104" s="234"/>
      <c r="K1104" s="234"/>
      <c r="L1104" s="239"/>
      <c r="M1104" s="240"/>
      <c r="N1104" s="241"/>
      <c r="O1104" s="241"/>
      <c r="P1104" s="241"/>
      <c r="Q1104" s="241"/>
      <c r="R1104" s="241"/>
      <c r="S1104" s="241"/>
      <c r="T1104" s="242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43" t="s">
        <v>198</v>
      </c>
      <c r="AU1104" s="243" t="s">
        <v>82</v>
      </c>
      <c r="AV1104" s="13" t="s">
        <v>80</v>
      </c>
      <c r="AW1104" s="13" t="s">
        <v>35</v>
      </c>
      <c r="AX1104" s="13" t="s">
        <v>73</v>
      </c>
      <c r="AY1104" s="243" t="s">
        <v>188</v>
      </c>
    </row>
    <row r="1105" s="14" customFormat="1">
      <c r="A1105" s="14"/>
      <c r="B1105" s="244"/>
      <c r="C1105" s="245"/>
      <c r="D1105" s="235" t="s">
        <v>198</v>
      </c>
      <c r="E1105" s="246" t="s">
        <v>19</v>
      </c>
      <c r="F1105" s="247" t="s">
        <v>82</v>
      </c>
      <c r="G1105" s="245"/>
      <c r="H1105" s="248">
        <v>2</v>
      </c>
      <c r="I1105" s="249"/>
      <c r="J1105" s="245"/>
      <c r="K1105" s="245"/>
      <c r="L1105" s="250"/>
      <c r="M1105" s="251"/>
      <c r="N1105" s="252"/>
      <c r="O1105" s="252"/>
      <c r="P1105" s="252"/>
      <c r="Q1105" s="252"/>
      <c r="R1105" s="252"/>
      <c r="S1105" s="252"/>
      <c r="T1105" s="253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54" t="s">
        <v>198</v>
      </c>
      <c r="AU1105" s="254" t="s">
        <v>82</v>
      </c>
      <c r="AV1105" s="14" t="s">
        <v>82</v>
      </c>
      <c r="AW1105" s="14" t="s">
        <v>35</v>
      </c>
      <c r="AX1105" s="14" t="s">
        <v>73</v>
      </c>
      <c r="AY1105" s="254" t="s">
        <v>188</v>
      </c>
    </row>
    <row r="1106" s="15" customFormat="1">
      <c r="A1106" s="15"/>
      <c r="B1106" s="255"/>
      <c r="C1106" s="256"/>
      <c r="D1106" s="235" t="s">
        <v>198</v>
      </c>
      <c r="E1106" s="257" t="s">
        <v>19</v>
      </c>
      <c r="F1106" s="258" t="s">
        <v>229</v>
      </c>
      <c r="G1106" s="256"/>
      <c r="H1106" s="259">
        <v>2</v>
      </c>
      <c r="I1106" s="260"/>
      <c r="J1106" s="256"/>
      <c r="K1106" s="256"/>
      <c r="L1106" s="261"/>
      <c r="M1106" s="262"/>
      <c r="N1106" s="263"/>
      <c r="O1106" s="263"/>
      <c r="P1106" s="263"/>
      <c r="Q1106" s="263"/>
      <c r="R1106" s="263"/>
      <c r="S1106" s="263"/>
      <c r="T1106" s="264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T1106" s="265" t="s">
        <v>198</v>
      </c>
      <c r="AU1106" s="265" t="s">
        <v>82</v>
      </c>
      <c r="AV1106" s="15" t="s">
        <v>135</v>
      </c>
      <c r="AW1106" s="15" t="s">
        <v>35</v>
      </c>
      <c r="AX1106" s="15" t="s">
        <v>80</v>
      </c>
      <c r="AY1106" s="265" t="s">
        <v>188</v>
      </c>
    </row>
    <row r="1107" s="2" customFormat="1" ht="24.15" customHeight="1">
      <c r="A1107" s="40"/>
      <c r="B1107" s="41"/>
      <c r="C1107" s="215" t="s">
        <v>1968</v>
      </c>
      <c r="D1107" s="215" t="s">
        <v>190</v>
      </c>
      <c r="E1107" s="216" t="s">
        <v>1837</v>
      </c>
      <c r="F1107" s="217" t="s">
        <v>1838</v>
      </c>
      <c r="G1107" s="218" t="s">
        <v>460</v>
      </c>
      <c r="H1107" s="266"/>
      <c r="I1107" s="220"/>
      <c r="J1107" s="221">
        <f>ROUND(I1107*H1107,2)</f>
        <v>0</v>
      </c>
      <c r="K1107" s="217" t="s">
        <v>194</v>
      </c>
      <c r="L1107" s="46"/>
      <c r="M1107" s="222" t="s">
        <v>19</v>
      </c>
      <c r="N1107" s="223" t="s">
        <v>44</v>
      </c>
      <c r="O1107" s="86"/>
      <c r="P1107" s="224">
        <f>O1107*H1107</f>
        <v>0</v>
      </c>
      <c r="Q1107" s="224">
        <v>0</v>
      </c>
      <c r="R1107" s="224">
        <f>Q1107*H1107</f>
        <v>0</v>
      </c>
      <c r="S1107" s="224">
        <v>0</v>
      </c>
      <c r="T1107" s="225">
        <f>S1107*H1107</f>
        <v>0</v>
      </c>
      <c r="U1107" s="40"/>
      <c r="V1107" s="40"/>
      <c r="W1107" s="40"/>
      <c r="X1107" s="40"/>
      <c r="Y1107" s="40"/>
      <c r="Z1107" s="40"/>
      <c r="AA1107" s="40"/>
      <c r="AB1107" s="40"/>
      <c r="AC1107" s="40"/>
      <c r="AD1107" s="40"/>
      <c r="AE1107" s="40"/>
      <c r="AR1107" s="226" t="s">
        <v>342</v>
      </c>
      <c r="AT1107" s="226" t="s">
        <v>190</v>
      </c>
      <c r="AU1107" s="226" t="s">
        <v>82</v>
      </c>
      <c r="AY1107" s="19" t="s">
        <v>188</v>
      </c>
      <c r="BE1107" s="227">
        <f>IF(N1107="základní",J1107,0)</f>
        <v>0</v>
      </c>
      <c r="BF1107" s="227">
        <f>IF(N1107="snížená",J1107,0)</f>
        <v>0</v>
      </c>
      <c r="BG1107" s="227">
        <f>IF(N1107="zákl. přenesená",J1107,0)</f>
        <v>0</v>
      </c>
      <c r="BH1107" s="227">
        <f>IF(N1107="sníž. přenesená",J1107,0)</f>
        <v>0</v>
      </c>
      <c r="BI1107" s="227">
        <f>IF(N1107="nulová",J1107,0)</f>
        <v>0</v>
      </c>
      <c r="BJ1107" s="19" t="s">
        <v>80</v>
      </c>
      <c r="BK1107" s="227">
        <f>ROUND(I1107*H1107,2)</f>
        <v>0</v>
      </c>
      <c r="BL1107" s="19" t="s">
        <v>342</v>
      </c>
      <c r="BM1107" s="226" t="s">
        <v>2691</v>
      </c>
    </row>
    <row r="1108" s="2" customFormat="1">
      <c r="A1108" s="40"/>
      <c r="B1108" s="41"/>
      <c r="C1108" s="42"/>
      <c r="D1108" s="228" t="s">
        <v>196</v>
      </c>
      <c r="E1108" s="42"/>
      <c r="F1108" s="229" t="s">
        <v>2692</v>
      </c>
      <c r="G1108" s="42"/>
      <c r="H1108" s="42"/>
      <c r="I1108" s="230"/>
      <c r="J1108" s="42"/>
      <c r="K1108" s="42"/>
      <c r="L1108" s="46"/>
      <c r="M1108" s="231"/>
      <c r="N1108" s="232"/>
      <c r="O1108" s="86"/>
      <c r="P1108" s="86"/>
      <c r="Q1108" s="86"/>
      <c r="R1108" s="86"/>
      <c r="S1108" s="86"/>
      <c r="T1108" s="87"/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40"/>
      <c r="AE1108" s="40"/>
      <c r="AT1108" s="19" t="s">
        <v>196</v>
      </c>
      <c r="AU1108" s="19" t="s">
        <v>82</v>
      </c>
    </row>
    <row r="1109" s="12" customFormat="1" ht="22.8" customHeight="1">
      <c r="A1109" s="12"/>
      <c r="B1109" s="199"/>
      <c r="C1109" s="200"/>
      <c r="D1109" s="201" t="s">
        <v>72</v>
      </c>
      <c r="E1109" s="213" t="s">
        <v>418</v>
      </c>
      <c r="F1109" s="213" t="s">
        <v>419</v>
      </c>
      <c r="G1109" s="200"/>
      <c r="H1109" s="200"/>
      <c r="I1109" s="203"/>
      <c r="J1109" s="214">
        <f>BK1109</f>
        <v>0</v>
      </c>
      <c r="K1109" s="200"/>
      <c r="L1109" s="205"/>
      <c r="M1109" s="206"/>
      <c r="N1109" s="207"/>
      <c r="O1109" s="207"/>
      <c r="P1109" s="208">
        <f>SUM(P1110:P1160)</f>
        <v>0</v>
      </c>
      <c r="Q1109" s="207"/>
      <c r="R1109" s="208">
        <f>SUM(R1110:R1160)</f>
        <v>0.82740683999999987</v>
      </c>
      <c r="S1109" s="207"/>
      <c r="T1109" s="209">
        <f>SUM(T1110:T1160)</f>
        <v>0</v>
      </c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R1109" s="210" t="s">
        <v>82</v>
      </c>
      <c r="AT1109" s="211" t="s">
        <v>72</v>
      </c>
      <c r="AU1109" s="211" t="s">
        <v>80</v>
      </c>
      <c r="AY1109" s="210" t="s">
        <v>188</v>
      </c>
      <c r="BK1109" s="212">
        <f>SUM(BK1110:BK1160)</f>
        <v>0</v>
      </c>
    </row>
    <row r="1110" s="2" customFormat="1" ht="24.15" customHeight="1">
      <c r="A1110" s="40"/>
      <c r="B1110" s="41"/>
      <c r="C1110" s="215" t="s">
        <v>1973</v>
      </c>
      <c r="D1110" s="215" t="s">
        <v>190</v>
      </c>
      <c r="E1110" s="216" t="s">
        <v>1840</v>
      </c>
      <c r="F1110" s="217" t="s">
        <v>1841</v>
      </c>
      <c r="G1110" s="218" t="s">
        <v>243</v>
      </c>
      <c r="H1110" s="219">
        <v>360.60000000000002</v>
      </c>
      <c r="I1110" s="220"/>
      <c r="J1110" s="221">
        <f>ROUND(I1110*H1110,2)</f>
        <v>0</v>
      </c>
      <c r="K1110" s="217" t="s">
        <v>194</v>
      </c>
      <c r="L1110" s="46"/>
      <c r="M1110" s="222" t="s">
        <v>19</v>
      </c>
      <c r="N1110" s="223" t="s">
        <v>44</v>
      </c>
      <c r="O1110" s="86"/>
      <c r="P1110" s="224">
        <f>O1110*H1110</f>
        <v>0</v>
      </c>
      <c r="Q1110" s="224">
        <v>0</v>
      </c>
      <c r="R1110" s="224">
        <f>Q1110*H1110</f>
        <v>0</v>
      </c>
      <c r="S1110" s="224">
        <v>0</v>
      </c>
      <c r="T1110" s="225">
        <f>S1110*H1110</f>
        <v>0</v>
      </c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R1110" s="226" t="s">
        <v>342</v>
      </c>
      <c r="AT1110" s="226" t="s">
        <v>190</v>
      </c>
      <c r="AU1110" s="226" t="s">
        <v>82</v>
      </c>
      <c r="AY1110" s="19" t="s">
        <v>188</v>
      </c>
      <c r="BE1110" s="227">
        <f>IF(N1110="základní",J1110,0)</f>
        <v>0</v>
      </c>
      <c r="BF1110" s="227">
        <f>IF(N1110="snížená",J1110,0)</f>
        <v>0</v>
      </c>
      <c r="BG1110" s="227">
        <f>IF(N1110="zákl. přenesená",J1110,0)</f>
        <v>0</v>
      </c>
      <c r="BH1110" s="227">
        <f>IF(N1110="sníž. přenesená",J1110,0)</f>
        <v>0</v>
      </c>
      <c r="BI1110" s="227">
        <f>IF(N1110="nulová",J1110,0)</f>
        <v>0</v>
      </c>
      <c r="BJ1110" s="19" t="s">
        <v>80</v>
      </c>
      <c r="BK1110" s="227">
        <f>ROUND(I1110*H1110,2)</f>
        <v>0</v>
      </c>
      <c r="BL1110" s="19" t="s">
        <v>342</v>
      </c>
      <c r="BM1110" s="226" t="s">
        <v>2693</v>
      </c>
    </row>
    <row r="1111" s="2" customFormat="1">
      <c r="A1111" s="40"/>
      <c r="B1111" s="41"/>
      <c r="C1111" s="42"/>
      <c r="D1111" s="228" t="s">
        <v>196</v>
      </c>
      <c r="E1111" s="42"/>
      <c r="F1111" s="229" t="s">
        <v>1843</v>
      </c>
      <c r="G1111" s="42"/>
      <c r="H1111" s="42"/>
      <c r="I1111" s="230"/>
      <c r="J1111" s="42"/>
      <c r="K1111" s="42"/>
      <c r="L1111" s="46"/>
      <c r="M1111" s="231"/>
      <c r="N1111" s="232"/>
      <c r="O1111" s="86"/>
      <c r="P1111" s="86"/>
      <c r="Q1111" s="86"/>
      <c r="R1111" s="86"/>
      <c r="S1111" s="86"/>
      <c r="T1111" s="87"/>
      <c r="U1111" s="40"/>
      <c r="V1111" s="40"/>
      <c r="W1111" s="40"/>
      <c r="X1111" s="40"/>
      <c r="Y1111" s="40"/>
      <c r="Z1111" s="40"/>
      <c r="AA1111" s="40"/>
      <c r="AB1111" s="40"/>
      <c r="AC1111" s="40"/>
      <c r="AD1111" s="40"/>
      <c r="AE1111" s="40"/>
      <c r="AT1111" s="19" t="s">
        <v>196</v>
      </c>
      <c r="AU1111" s="19" t="s">
        <v>82</v>
      </c>
    </row>
    <row r="1112" s="13" customFormat="1">
      <c r="A1112" s="13"/>
      <c r="B1112" s="233"/>
      <c r="C1112" s="234"/>
      <c r="D1112" s="235" t="s">
        <v>198</v>
      </c>
      <c r="E1112" s="236" t="s">
        <v>19</v>
      </c>
      <c r="F1112" s="237" t="s">
        <v>2501</v>
      </c>
      <c r="G1112" s="234"/>
      <c r="H1112" s="236" t="s">
        <v>19</v>
      </c>
      <c r="I1112" s="238"/>
      <c r="J1112" s="234"/>
      <c r="K1112" s="234"/>
      <c r="L1112" s="239"/>
      <c r="M1112" s="240"/>
      <c r="N1112" s="241"/>
      <c r="O1112" s="241"/>
      <c r="P1112" s="241"/>
      <c r="Q1112" s="241"/>
      <c r="R1112" s="241"/>
      <c r="S1112" s="241"/>
      <c r="T1112" s="242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43" t="s">
        <v>198</v>
      </c>
      <c r="AU1112" s="243" t="s">
        <v>82</v>
      </c>
      <c r="AV1112" s="13" t="s">
        <v>80</v>
      </c>
      <c r="AW1112" s="13" t="s">
        <v>35</v>
      </c>
      <c r="AX1112" s="13" t="s">
        <v>73</v>
      </c>
      <c r="AY1112" s="243" t="s">
        <v>188</v>
      </c>
    </row>
    <row r="1113" s="13" customFormat="1">
      <c r="A1113" s="13"/>
      <c r="B1113" s="233"/>
      <c r="C1113" s="234"/>
      <c r="D1113" s="235" t="s">
        <v>198</v>
      </c>
      <c r="E1113" s="236" t="s">
        <v>19</v>
      </c>
      <c r="F1113" s="237" t="s">
        <v>1708</v>
      </c>
      <c r="G1113" s="234"/>
      <c r="H1113" s="236" t="s">
        <v>19</v>
      </c>
      <c r="I1113" s="238"/>
      <c r="J1113" s="234"/>
      <c r="K1113" s="234"/>
      <c r="L1113" s="239"/>
      <c r="M1113" s="240"/>
      <c r="N1113" s="241"/>
      <c r="O1113" s="241"/>
      <c r="P1113" s="241"/>
      <c r="Q1113" s="241"/>
      <c r="R1113" s="241"/>
      <c r="S1113" s="241"/>
      <c r="T1113" s="242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3" t="s">
        <v>198</v>
      </c>
      <c r="AU1113" s="243" t="s">
        <v>82</v>
      </c>
      <c r="AV1113" s="13" t="s">
        <v>80</v>
      </c>
      <c r="AW1113" s="13" t="s">
        <v>35</v>
      </c>
      <c r="AX1113" s="13" t="s">
        <v>73</v>
      </c>
      <c r="AY1113" s="243" t="s">
        <v>188</v>
      </c>
    </row>
    <row r="1114" s="14" customFormat="1">
      <c r="A1114" s="14"/>
      <c r="B1114" s="244"/>
      <c r="C1114" s="245"/>
      <c r="D1114" s="235" t="s">
        <v>198</v>
      </c>
      <c r="E1114" s="246" t="s">
        <v>19</v>
      </c>
      <c r="F1114" s="247" t="s">
        <v>2502</v>
      </c>
      <c r="G1114" s="245"/>
      <c r="H1114" s="248">
        <v>19</v>
      </c>
      <c r="I1114" s="249"/>
      <c r="J1114" s="245"/>
      <c r="K1114" s="245"/>
      <c r="L1114" s="250"/>
      <c r="M1114" s="251"/>
      <c r="N1114" s="252"/>
      <c r="O1114" s="252"/>
      <c r="P1114" s="252"/>
      <c r="Q1114" s="252"/>
      <c r="R1114" s="252"/>
      <c r="S1114" s="252"/>
      <c r="T1114" s="253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54" t="s">
        <v>198</v>
      </c>
      <c r="AU1114" s="254" t="s">
        <v>82</v>
      </c>
      <c r="AV1114" s="14" t="s">
        <v>82</v>
      </c>
      <c r="AW1114" s="14" t="s">
        <v>35</v>
      </c>
      <c r="AX1114" s="14" t="s">
        <v>73</v>
      </c>
      <c r="AY1114" s="254" t="s">
        <v>188</v>
      </c>
    </row>
    <row r="1115" s="13" customFormat="1">
      <c r="A1115" s="13"/>
      <c r="B1115" s="233"/>
      <c r="C1115" s="234"/>
      <c r="D1115" s="235" t="s">
        <v>198</v>
      </c>
      <c r="E1115" s="236" t="s">
        <v>19</v>
      </c>
      <c r="F1115" s="237" t="s">
        <v>1710</v>
      </c>
      <c r="G1115" s="234"/>
      <c r="H1115" s="236" t="s">
        <v>19</v>
      </c>
      <c r="I1115" s="238"/>
      <c r="J1115" s="234"/>
      <c r="K1115" s="234"/>
      <c r="L1115" s="239"/>
      <c r="M1115" s="240"/>
      <c r="N1115" s="241"/>
      <c r="O1115" s="241"/>
      <c r="P1115" s="241"/>
      <c r="Q1115" s="241"/>
      <c r="R1115" s="241"/>
      <c r="S1115" s="241"/>
      <c r="T1115" s="242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43" t="s">
        <v>198</v>
      </c>
      <c r="AU1115" s="243" t="s">
        <v>82</v>
      </c>
      <c r="AV1115" s="13" t="s">
        <v>80</v>
      </c>
      <c r="AW1115" s="13" t="s">
        <v>35</v>
      </c>
      <c r="AX1115" s="13" t="s">
        <v>73</v>
      </c>
      <c r="AY1115" s="243" t="s">
        <v>188</v>
      </c>
    </row>
    <row r="1116" s="14" customFormat="1">
      <c r="A1116" s="14"/>
      <c r="B1116" s="244"/>
      <c r="C1116" s="245"/>
      <c r="D1116" s="235" t="s">
        <v>198</v>
      </c>
      <c r="E1116" s="246" t="s">
        <v>19</v>
      </c>
      <c r="F1116" s="247" t="s">
        <v>2503</v>
      </c>
      <c r="G1116" s="245"/>
      <c r="H1116" s="248">
        <v>249.30000000000001</v>
      </c>
      <c r="I1116" s="249"/>
      <c r="J1116" s="245"/>
      <c r="K1116" s="245"/>
      <c r="L1116" s="250"/>
      <c r="M1116" s="251"/>
      <c r="N1116" s="252"/>
      <c r="O1116" s="252"/>
      <c r="P1116" s="252"/>
      <c r="Q1116" s="252"/>
      <c r="R1116" s="252"/>
      <c r="S1116" s="252"/>
      <c r="T1116" s="253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T1116" s="254" t="s">
        <v>198</v>
      </c>
      <c r="AU1116" s="254" t="s">
        <v>82</v>
      </c>
      <c r="AV1116" s="14" t="s">
        <v>82</v>
      </c>
      <c r="AW1116" s="14" t="s">
        <v>35</v>
      </c>
      <c r="AX1116" s="14" t="s">
        <v>73</v>
      </c>
      <c r="AY1116" s="254" t="s">
        <v>188</v>
      </c>
    </row>
    <row r="1117" s="13" customFormat="1">
      <c r="A1117" s="13"/>
      <c r="B1117" s="233"/>
      <c r="C1117" s="234"/>
      <c r="D1117" s="235" t="s">
        <v>198</v>
      </c>
      <c r="E1117" s="236" t="s">
        <v>19</v>
      </c>
      <c r="F1117" s="237" t="s">
        <v>1712</v>
      </c>
      <c r="G1117" s="234"/>
      <c r="H1117" s="236" t="s">
        <v>19</v>
      </c>
      <c r="I1117" s="238"/>
      <c r="J1117" s="234"/>
      <c r="K1117" s="234"/>
      <c r="L1117" s="239"/>
      <c r="M1117" s="240"/>
      <c r="N1117" s="241"/>
      <c r="O1117" s="241"/>
      <c r="P1117" s="241"/>
      <c r="Q1117" s="241"/>
      <c r="R1117" s="241"/>
      <c r="S1117" s="241"/>
      <c r="T1117" s="242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43" t="s">
        <v>198</v>
      </c>
      <c r="AU1117" s="243" t="s">
        <v>82</v>
      </c>
      <c r="AV1117" s="13" t="s">
        <v>80</v>
      </c>
      <c r="AW1117" s="13" t="s">
        <v>35</v>
      </c>
      <c r="AX1117" s="13" t="s">
        <v>73</v>
      </c>
      <c r="AY1117" s="243" t="s">
        <v>188</v>
      </c>
    </row>
    <row r="1118" s="14" customFormat="1">
      <c r="A1118" s="14"/>
      <c r="B1118" s="244"/>
      <c r="C1118" s="245"/>
      <c r="D1118" s="235" t="s">
        <v>198</v>
      </c>
      <c r="E1118" s="246" t="s">
        <v>19</v>
      </c>
      <c r="F1118" s="247" t="s">
        <v>2504</v>
      </c>
      <c r="G1118" s="245"/>
      <c r="H1118" s="248">
        <v>89.200000000000003</v>
      </c>
      <c r="I1118" s="249"/>
      <c r="J1118" s="245"/>
      <c r="K1118" s="245"/>
      <c r="L1118" s="250"/>
      <c r="M1118" s="251"/>
      <c r="N1118" s="252"/>
      <c r="O1118" s="252"/>
      <c r="P1118" s="252"/>
      <c r="Q1118" s="252"/>
      <c r="R1118" s="252"/>
      <c r="S1118" s="252"/>
      <c r="T1118" s="253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54" t="s">
        <v>198</v>
      </c>
      <c r="AU1118" s="254" t="s">
        <v>82</v>
      </c>
      <c r="AV1118" s="14" t="s">
        <v>82</v>
      </c>
      <c r="AW1118" s="14" t="s">
        <v>35</v>
      </c>
      <c r="AX1118" s="14" t="s">
        <v>73</v>
      </c>
      <c r="AY1118" s="254" t="s">
        <v>188</v>
      </c>
    </row>
    <row r="1119" s="13" customFormat="1">
      <c r="A1119" s="13"/>
      <c r="B1119" s="233"/>
      <c r="C1119" s="234"/>
      <c r="D1119" s="235" t="s">
        <v>198</v>
      </c>
      <c r="E1119" s="236" t="s">
        <v>19</v>
      </c>
      <c r="F1119" s="237" t="s">
        <v>1753</v>
      </c>
      <c r="G1119" s="234"/>
      <c r="H1119" s="236" t="s">
        <v>19</v>
      </c>
      <c r="I1119" s="238"/>
      <c r="J1119" s="234"/>
      <c r="K1119" s="234"/>
      <c r="L1119" s="239"/>
      <c r="M1119" s="240"/>
      <c r="N1119" s="241"/>
      <c r="O1119" s="241"/>
      <c r="P1119" s="241"/>
      <c r="Q1119" s="241"/>
      <c r="R1119" s="241"/>
      <c r="S1119" s="241"/>
      <c r="T1119" s="242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43" t="s">
        <v>198</v>
      </c>
      <c r="AU1119" s="243" t="s">
        <v>82</v>
      </c>
      <c r="AV1119" s="13" t="s">
        <v>80</v>
      </c>
      <c r="AW1119" s="13" t="s">
        <v>35</v>
      </c>
      <c r="AX1119" s="13" t="s">
        <v>73</v>
      </c>
      <c r="AY1119" s="243" t="s">
        <v>188</v>
      </c>
    </row>
    <row r="1120" s="14" customFormat="1">
      <c r="A1120" s="14"/>
      <c r="B1120" s="244"/>
      <c r="C1120" s="245"/>
      <c r="D1120" s="235" t="s">
        <v>198</v>
      </c>
      <c r="E1120" s="246" t="s">
        <v>19</v>
      </c>
      <c r="F1120" s="247" t="s">
        <v>1754</v>
      </c>
      <c r="G1120" s="245"/>
      <c r="H1120" s="248">
        <v>3.1000000000000001</v>
      </c>
      <c r="I1120" s="249"/>
      <c r="J1120" s="245"/>
      <c r="K1120" s="245"/>
      <c r="L1120" s="250"/>
      <c r="M1120" s="251"/>
      <c r="N1120" s="252"/>
      <c r="O1120" s="252"/>
      <c r="P1120" s="252"/>
      <c r="Q1120" s="252"/>
      <c r="R1120" s="252"/>
      <c r="S1120" s="252"/>
      <c r="T1120" s="253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T1120" s="254" t="s">
        <v>198</v>
      </c>
      <c r="AU1120" s="254" t="s">
        <v>82</v>
      </c>
      <c r="AV1120" s="14" t="s">
        <v>82</v>
      </c>
      <c r="AW1120" s="14" t="s">
        <v>35</v>
      </c>
      <c r="AX1120" s="14" t="s">
        <v>73</v>
      </c>
      <c r="AY1120" s="254" t="s">
        <v>188</v>
      </c>
    </row>
    <row r="1121" s="15" customFormat="1">
      <c r="A1121" s="15"/>
      <c r="B1121" s="255"/>
      <c r="C1121" s="256"/>
      <c r="D1121" s="235" t="s">
        <v>198</v>
      </c>
      <c r="E1121" s="257" t="s">
        <v>19</v>
      </c>
      <c r="F1121" s="258" t="s">
        <v>229</v>
      </c>
      <c r="G1121" s="256"/>
      <c r="H1121" s="259">
        <v>360.60000000000002</v>
      </c>
      <c r="I1121" s="260"/>
      <c r="J1121" s="256"/>
      <c r="K1121" s="256"/>
      <c r="L1121" s="261"/>
      <c r="M1121" s="262"/>
      <c r="N1121" s="263"/>
      <c r="O1121" s="263"/>
      <c r="P1121" s="263"/>
      <c r="Q1121" s="263"/>
      <c r="R1121" s="263"/>
      <c r="S1121" s="263"/>
      <c r="T1121" s="264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T1121" s="265" t="s">
        <v>198</v>
      </c>
      <c r="AU1121" s="265" t="s">
        <v>82</v>
      </c>
      <c r="AV1121" s="15" t="s">
        <v>135</v>
      </c>
      <c r="AW1121" s="15" t="s">
        <v>35</v>
      </c>
      <c r="AX1121" s="15" t="s">
        <v>80</v>
      </c>
      <c r="AY1121" s="265" t="s">
        <v>188</v>
      </c>
    </row>
    <row r="1122" s="2" customFormat="1" ht="16.5" customHeight="1">
      <c r="A1122" s="40"/>
      <c r="B1122" s="41"/>
      <c r="C1122" s="272" t="s">
        <v>1978</v>
      </c>
      <c r="D1122" s="272" t="s">
        <v>522</v>
      </c>
      <c r="E1122" s="273" t="s">
        <v>1844</v>
      </c>
      <c r="F1122" s="274" t="s">
        <v>1845</v>
      </c>
      <c r="G1122" s="275" t="s">
        <v>243</v>
      </c>
      <c r="H1122" s="276">
        <v>364.64999999999998</v>
      </c>
      <c r="I1122" s="277"/>
      <c r="J1122" s="278">
        <f>ROUND(I1122*H1122,2)</f>
        <v>0</v>
      </c>
      <c r="K1122" s="274" t="s">
        <v>415</v>
      </c>
      <c r="L1122" s="279"/>
      <c r="M1122" s="280" t="s">
        <v>19</v>
      </c>
      <c r="N1122" s="281" t="s">
        <v>44</v>
      </c>
      <c r="O1122" s="86"/>
      <c r="P1122" s="224">
        <f>O1122*H1122</f>
        <v>0</v>
      </c>
      <c r="Q1122" s="224">
        <v>0.0018</v>
      </c>
      <c r="R1122" s="224">
        <f>Q1122*H1122</f>
        <v>0.6563699999999999</v>
      </c>
      <c r="S1122" s="224">
        <v>0</v>
      </c>
      <c r="T1122" s="225">
        <f>S1122*H1122</f>
        <v>0</v>
      </c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40"/>
      <c r="AE1122" s="40"/>
      <c r="AR1122" s="226" t="s">
        <v>630</v>
      </c>
      <c r="AT1122" s="226" t="s">
        <v>522</v>
      </c>
      <c r="AU1122" s="226" t="s">
        <v>82</v>
      </c>
      <c r="AY1122" s="19" t="s">
        <v>188</v>
      </c>
      <c r="BE1122" s="227">
        <f>IF(N1122="základní",J1122,0)</f>
        <v>0</v>
      </c>
      <c r="BF1122" s="227">
        <f>IF(N1122="snížená",J1122,0)</f>
        <v>0</v>
      </c>
      <c r="BG1122" s="227">
        <f>IF(N1122="zákl. přenesená",J1122,0)</f>
        <v>0</v>
      </c>
      <c r="BH1122" s="227">
        <f>IF(N1122="sníž. přenesená",J1122,0)</f>
        <v>0</v>
      </c>
      <c r="BI1122" s="227">
        <f>IF(N1122="nulová",J1122,0)</f>
        <v>0</v>
      </c>
      <c r="BJ1122" s="19" t="s">
        <v>80</v>
      </c>
      <c r="BK1122" s="227">
        <f>ROUND(I1122*H1122,2)</f>
        <v>0</v>
      </c>
      <c r="BL1122" s="19" t="s">
        <v>342</v>
      </c>
      <c r="BM1122" s="226" t="s">
        <v>2694</v>
      </c>
    </row>
    <row r="1123" s="13" customFormat="1">
      <c r="A1123" s="13"/>
      <c r="B1123" s="233"/>
      <c r="C1123" s="234"/>
      <c r="D1123" s="235" t="s">
        <v>198</v>
      </c>
      <c r="E1123" s="236" t="s">
        <v>19</v>
      </c>
      <c r="F1123" s="237" t="s">
        <v>2501</v>
      </c>
      <c r="G1123" s="234"/>
      <c r="H1123" s="236" t="s">
        <v>19</v>
      </c>
      <c r="I1123" s="238"/>
      <c r="J1123" s="234"/>
      <c r="K1123" s="234"/>
      <c r="L1123" s="239"/>
      <c r="M1123" s="240"/>
      <c r="N1123" s="241"/>
      <c r="O1123" s="241"/>
      <c r="P1123" s="241"/>
      <c r="Q1123" s="241"/>
      <c r="R1123" s="241"/>
      <c r="S1123" s="241"/>
      <c r="T1123" s="242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43" t="s">
        <v>198</v>
      </c>
      <c r="AU1123" s="243" t="s">
        <v>82</v>
      </c>
      <c r="AV1123" s="13" t="s">
        <v>80</v>
      </c>
      <c r="AW1123" s="13" t="s">
        <v>35</v>
      </c>
      <c r="AX1123" s="13" t="s">
        <v>73</v>
      </c>
      <c r="AY1123" s="243" t="s">
        <v>188</v>
      </c>
    </row>
    <row r="1124" s="13" customFormat="1">
      <c r="A1124" s="13"/>
      <c r="B1124" s="233"/>
      <c r="C1124" s="234"/>
      <c r="D1124" s="235" t="s">
        <v>198</v>
      </c>
      <c r="E1124" s="236" t="s">
        <v>19</v>
      </c>
      <c r="F1124" s="237" t="s">
        <v>1708</v>
      </c>
      <c r="G1124" s="234"/>
      <c r="H1124" s="236" t="s">
        <v>19</v>
      </c>
      <c r="I1124" s="238"/>
      <c r="J1124" s="234"/>
      <c r="K1124" s="234"/>
      <c r="L1124" s="239"/>
      <c r="M1124" s="240"/>
      <c r="N1124" s="241"/>
      <c r="O1124" s="241"/>
      <c r="P1124" s="241"/>
      <c r="Q1124" s="241"/>
      <c r="R1124" s="241"/>
      <c r="S1124" s="241"/>
      <c r="T1124" s="242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43" t="s">
        <v>198</v>
      </c>
      <c r="AU1124" s="243" t="s">
        <v>82</v>
      </c>
      <c r="AV1124" s="13" t="s">
        <v>80</v>
      </c>
      <c r="AW1124" s="13" t="s">
        <v>35</v>
      </c>
      <c r="AX1124" s="13" t="s">
        <v>73</v>
      </c>
      <c r="AY1124" s="243" t="s">
        <v>188</v>
      </c>
    </row>
    <row r="1125" s="14" customFormat="1">
      <c r="A1125" s="14"/>
      <c r="B1125" s="244"/>
      <c r="C1125" s="245"/>
      <c r="D1125" s="235" t="s">
        <v>198</v>
      </c>
      <c r="E1125" s="246" t="s">
        <v>19</v>
      </c>
      <c r="F1125" s="247" t="s">
        <v>2502</v>
      </c>
      <c r="G1125" s="245"/>
      <c r="H1125" s="248">
        <v>19</v>
      </c>
      <c r="I1125" s="249"/>
      <c r="J1125" s="245"/>
      <c r="K1125" s="245"/>
      <c r="L1125" s="250"/>
      <c r="M1125" s="251"/>
      <c r="N1125" s="252"/>
      <c r="O1125" s="252"/>
      <c r="P1125" s="252"/>
      <c r="Q1125" s="252"/>
      <c r="R1125" s="252"/>
      <c r="S1125" s="252"/>
      <c r="T1125" s="253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T1125" s="254" t="s">
        <v>198</v>
      </c>
      <c r="AU1125" s="254" t="s">
        <v>82</v>
      </c>
      <c r="AV1125" s="14" t="s">
        <v>82</v>
      </c>
      <c r="AW1125" s="14" t="s">
        <v>35</v>
      </c>
      <c r="AX1125" s="14" t="s">
        <v>73</v>
      </c>
      <c r="AY1125" s="254" t="s">
        <v>188</v>
      </c>
    </row>
    <row r="1126" s="13" customFormat="1">
      <c r="A1126" s="13"/>
      <c r="B1126" s="233"/>
      <c r="C1126" s="234"/>
      <c r="D1126" s="235" t="s">
        <v>198</v>
      </c>
      <c r="E1126" s="236" t="s">
        <v>19</v>
      </c>
      <c r="F1126" s="237" t="s">
        <v>1710</v>
      </c>
      <c r="G1126" s="234"/>
      <c r="H1126" s="236" t="s">
        <v>19</v>
      </c>
      <c r="I1126" s="238"/>
      <c r="J1126" s="234"/>
      <c r="K1126" s="234"/>
      <c r="L1126" s="239"/>
      <c r="M1126" s="240"/>
      <c r="N1126" s="241"/>
      <c r="O1126" s="241"/>
      <c r="P1126" s="241"/>
      <c r="Q1126" s="241"/>
      <c r="R1126" s="241"/>
      <c r="S1126" s="241"/>
      <c r="T1126" s="242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43" t="s">
        <v>198</v>
      </c>
      <c r="AU1126" s="243" t="s">
        <v>82</v>
      </c>
      <c r="AV1126" s="13" t="s">
        <v>80</v>
      </c>
      <c r="AW1126" s="13" t="s">
        <v>35</v>
      </c>
      <c r="AX1126" s="13" t="s">
        <v>73</v>
      </c>
      <c r="AY1126" s="243" t="s">
        <v>188</v>
      </c>
    </row>
    <row r="1127" s="14" customFormat="1">
      <c r="A1127" s="14"/>
      <c r="B1127" s="244"/>
      <c r="C1127" s="245"/>
      <c r="D1127" s="235" t="s">
        <v>198</v>
      </c>
      <c r="E1127" s="246" t="s">
        <v>19</v>
      </c>
      <c r="F1127" s="247" t="s">
        <v>2503</v>
      </c>
      <c r="G1127" s="245"/>
      <c r="H1127" s="248">
        <v>249.30000000000001</v>
      </c>
      <c r="I1127" s="249"/>
      <c r="J1127" s="245"/>
      <c r="K1127" s="245"/>
      <c r="L1127" s="250"/>
      <c r="M1127" s="251"/>
      <c r="N1127" s="252"/>
      <c r="O1127" s="252"/>
      <c r="P1127" s="252"/>
      <c r="Q1127" s="252"/>
      <c r="R1127" s="252"/>
      <c r="S1127" s="252"/>
      <c r="T1127" s="253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54" t="s">
        <v>198</v>
      </c>
      <c r="AU1127" s="254" t="s">
        <v>82</v>
      </c>
      <c r="AV1127" s="14" t="s">
        <v>82</v>
      </c>
      <c r="AW1127" s="14" t="s">
        <v>35</v>
      </c>
      <c r="AX1127" s="14" t="s">
        <v>73</v>
      </c>
      <c r="AY1127" s="254" t="s">
        <v>188</v>
      </c>
    </row>
    <row r="1128" s="13" customFormat="1">
      <c r="A1128" s="13"/>
      <c r="B1128" s="233"/>
      <c r="C1128" s="234"/>
      <c r="D1128" s="235" t="s">
        <v>198</v>
      </c>
      <c r="E1128" s="236" t="s">
        <v>19</v>
      </c>
      <c r="F1128" s="237" t="s">
        <v>1712</v>
      </c>
      <c r="G1128" s="234"/>
      <c r="H1128" s="236" t="s">
        <v>19</v>
      </c>
      <c r="I1128" s="238"/>
      <c r="J1128" s="234"/>
      <c r="K1128" s="234"/>
      <c r="L1128" s="239"/>
      <c r="M1128" s="240"/>
      <c r="N1128" s="241"/>
      <c r="O1128" s="241"/>
      <c r="P1128" s="241"/>
      <c r="Q1128" s="241"/>
      <c r="R1128" s="241"/>
      <c r="S1128" s="241"/>
      <c r="T1128" s="242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43" t="s">
        <v>198</v>
      </c>
      <c r="AU1128" s="243" t="s">
        <v>82</v>
      </c>
      <c r="AV1128" s="13" t="s">
        <v>80</v>
      </c>
      <c r="AW1128" s="13" t="s">
        <v>35</v>
      </c>
      <c r="AX1128" s="13" t="s">
        <v>73</v>
      </c>
      <c r="AY1128" s="243" t="s">
        <v>188</v>
      </c>
    </row>
    <row r="1129" s="14" customFormat="1">
      <c r="A1129" s="14"/>
      <c r="B1129" s="244"/>
      <c r="C1129" s="245"/>
      <c r="D1129" s="235" t="s">
        <v>198</v>
      </c>
      <c r="E1129" s="246" t="s">
        <v>19</v>
      </c>
      <c r="F1129" s="247" t="s">
        <v>2504</v>
      </c>
      <c r="G1129" s="245"/>
      <c r="H1129" s="248">
        <v>89.200000000000003</v>
      </c>
      <c r="I1129" s="249"/>
      <c r="J1129" s="245"/>
      <c r="K1129" s="245"/>
      <c r="L1129" s="250"/>
      <c r="M1129" s="251"/>
      <c r="N1129" s="252"/>
      <c r="O1129" s="252"/>
      <c r="P1129" s="252"/>
      <c r="Q1129" s="252"/>
      <c r="R1129" s="252"/>
      <c r="S1129" s="252"/>
      <c r="T1129" s="253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T1129" s="254" t="s">
        <v>198</v>
      </c>
      <c r="AU1129" s="254" t="s">
        <v>82</v>
      </c>
      <c r="AV1129" s="14" t="s">
        <v>82</v>
      </c>
      <c r="AW1129" s="14" t="s">
        <v>35</v>
      </c>
      <c r="AX1129" s="14" t="s">
        <v>73</v>
      </c>
      <c r="AY1129" s="254" t="s">
        <v>188</v>
      </c>
    </row>
    <row r="1130" s="15" customFormat="1">
      <c r="A1130" s="15"/>
      <c r="B1130" s="255"/>
      <c r="C1130" s="256"/>
      <c r="D1130" s="235" t="s">
        <v>198</v>
      </c>
      <c r="E1130" s="257" t="s">
        <v>19</v>
      </c>
      <c r="F1130" s="258" t="s">
        <v>229</v>
      </c>
      <c r="G1130" s="256"/>
      <c r="H1130" s="259">
        <v>357.5</v>
      </c>
      <c r="I1130" s="260"/>
      <c r="J1130" s="256"/>
      <c r="K1130" s="256"/>
      <c r="L1130" s="261"/>
      <c r="M1130" s="262"/>
      <c r="N1130" s="263"/>
      <c r="O1130" s="263"/>
      <c r="P1130" s="263"/>
      <c r="Q1130" s="263"/>
      <c r="R1130" s="263"/>
      <c r="S1130" s="263"/>
      <c r="T1130" s="264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T1130" s="265" t="s">
        <v>198</v>
      </c>
      <c r="AU1130" s="265" t="s">
        <v>82</v>
      </c>
      <c r="AV1130" s="15" t="s">
        <v>135</v>
      </c>
      <c r="AW1130" s="15" t="s">
        <v>35</v>
      </c>
      <c r="AX1130" s="15" t="s">
        <v>80</v>
      </c>
      <c r="AY1130" s="265" t="s">
        <v>188</v>
      </c>
    </row>
    <row r="1131" s="14" customFormat="1">
      <c r="A1131" s="14"/>
      <c r="B1131" s="244"/>
      <c r="C1131" s="245"/>
      <c r="D1131" s="235" t="s">
        <v>198</v>
      </c>
      <c r="E1131" s="245"/>
      <c r="F1131" s="247" t="s">
        <v>2695</v>
      </c>
      <c r="G1131" s="245"/>
      <c r="H1131" s="248">
        <v>364.64999999999998</v>
      </c>
      <c r="I1131" s="249"/>
      <c r="J1131" s="245"/>
      <c r="K1131" s="245"/>
      <c r="L1131" s="250"/>
      <c r="M1131" s="251"/>
      <c r="N1131" s="252"/>
      <c r="O1131" s="252"/>
      <c r="P1131" s="252"/>
      <c r="Q1131" s="252"/>
      <c r="R1131" s="252"/>
      <c r="S1131" s="252"/>
      <c r="T1131" s="253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T1131" s="254" t="s">
        <v>198</v>
      </c>
      <c r="AU1131" s="254" t="s">
        <v>82</v>
      </c>
      <c r="AV1131" s="14" t="s">
        <v>82</v>
      </c>
      <c r="AW1131" s="14" t="s">
        <v>4</v>
      </c>
      <c r="AX1131" s="14" t="s">
        <v>80</v>
      </c>
      <c r="AY1131" s="254" t="s">
        <v>188</v>
      </c>
    </row>
    <row r="1132" s="2" customFormat="1" ht="16.5" customHeight="1">
      <c r="A1132" s="40"/>
      <c r="B1132" s="41"/>
      <c r="C1132" s="272" t="s">
        <v>1981</v>
      </c>
      <c r="D1132" s="272" t="s">
        <v>522</v>
      </c>
      <c r="E1132" s="273" t="s">
        <v>1848</v>
      </c>
      <c r="F1132" s="274" t="s">
        <v>1849</v>
      </c>
      <c r="G1132" s="275" t="s">
        <v>243</v>
      </c>
      <c r="H1132" s="276">
        <v>3.1619999999999999</v>
      </c>
      <c r="I1132" s="277"/>
      <c r="J1132" s="278">
        <f>ROUND(I1132*H1132,2)</f>
        <v>0</v>
      </c>
      <c r="K1132" s="274" t="s">
        <v>415</v>
      </c>
      <c r="L1132" s="279"/>
      <c r="M1132" s="280" t="s">
        <v>19</v>
      </c>
      <c r="N1132" s="281" t="s">
        <v>44</v>
      </c>
      <c r="O1132" s="86"/>
      <c r="P1132" s="224">
        <f>O1132*H1132</f>
        <v>0</v>
      </c>
      <c r="Q1132" s="224">
        <v>0.0035999999999999999</v>
      </c>
      <c r="R1132" s="224">
        <f>Q1132*H1132</f>
        <v>0.0113832</v>
      </c>
      <c r="S1132" s="224">
        <v>0</v>
      </c>
      <c r="T1132" s="225">
        <f>S1132*H1132</f>
        <v>0</v>
      </c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R1132" s="226" t="s">
        <v>630</v>
      </c>
      <c r="AT1132" s="226" t="s">
        <v>522</v>
      </c>
      <c r="AU1132" s="226" t="s">
        <v>82</v>
      </c>
      <c r="AY1132" s="19" t="s">
        <v>188</v>
      </c>
      <c r="BE1132" s="227">
        <f>IF(N1132="základní",J1132,0)</f>
        <v>0</v>
      </c>
      <c r="BF1132" s="227">
        <f>IF(N1132="snížená",J1132,0)</f>
        <v>0</v>
      </c>
      <c r="BG1132" s="227">
        <f>IF(N1132="zákl. přenesená",J1132,0)</f>
        <v>0</v>
      </c>
      <c r="BH1132" s="227">
        <f>IF(N1132="sníž. přenesená",J1132,0)</f>
        <v>0</v>
      </c>
      <c r="BI1132" s="227">
        <f>IF(N1132="nulová",J1132,0)</f>
        <v>0</v>
      </c>
      <c r="BJ1132" s="19" t="s">
        <v>80</v>
      </c>
      <c r="BK1132" s="227">
        <f>ROUND(I1132*H1132,2)</f>
        <v>0</v>
      </c>
      <c r="BL1132" s="19" t="s">
        <v>342</v>
      </c>
      <c r="BM1132" s="226" t="s">
        <v>2696</v>
      </c>
    </row>
    <row r="1133" s="13" customFormat="1">
      <c r="A1133" s="13"/>
      <c r="B1133" s="233"/>
      <c r="C1133" s="234"/>
      <c r="D1133" s="235" t="s">
        <v>198</v>
      </c>
      <c r="E1133" s="236" t="s">
        <v>19</v>
      </c>
      <c r="F1133" s="237" t="s">
        <v>2589</v>
      </c>
      <c r="G1133" s="234"/>
      <c r="H1133" s="236" t="s">
        <v>19</v>
      </c>
      <c r="I1133" s="238"/>
      <c r="J1133" s="234"/>
      <c r="K1133" s="234"/>
      <c r="L1133" s="239"/>
      <c r="M1133" s="240"/>
      <c r="N1133" s="241"/>
      <c r="O1133" s="241"/>
      <c r="P1133" s="241"/>
      <c r="Q1133" s="241"/>
      <c r="R1133" s="241"/>
      <c r="S1133" s="241"/>
      <c r="T1133" s="242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43" t="s">
        <v>198</v>
      </c>
      <c r="AU1133" s="243" t="s">
        <v>82</v>
      </c>
      <c r="AV1133" s="13" t="s">
        <v>80</v>
      </c>
      <c r="AW1133" s="13" t="s">
        <v>35</v>
      </c>
      <c r="AX1133" s="13" t="s">
        <v>73</v>
      </c>
      <c r="AY1133" s="243" t="s">
        <v>188</v>
      </c>
    </row>
    <row r="1134" s="13" customFormat="1">
      <c r="A1134" s="13"/>
      <c r="B1134" s="233"/>
      <c r="C1134" s="234"/>
      <c r="D1134" s="235" t="s">
        <v>198</v>
      </c>
      <c r="E1134" s="236" t="s">
        <v>19</v>
      </c>
      <c r="F1134" s="237" t="s">
        <v>1753</v>
      </c>
      <c r="G1134" s="234"/>
      <c r="H1134" s="236" t="s">
        <v>19</v>
      </c>
      <c r="I1134" s="238"/>
      <c r="J1134" s="234"/>
      <c r="K1134" s="234"/>
      <c r="L1134" s="239"/>
      <c r="M1134" s="240"/>
      <c r="N1134" s="241"/>
      <c r="O1134" s="241"/>
      <c r="P1134" s="241"/>
      <c r="Q1134" s="241"/>
      <c r="R1134" s="241"/>
      <c r="S1134" s="241"/>
      <c r="T1134" s="242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43" t="s">
        <v>198</v>
      </c>
      <c r="AU1134" s="243" t="s">
        <v>82</v>
      </c>
      <c r="AV1134" s="13" t="s">
        <v>80</v>
      </c>
      <c r="AW1134" s="13" t="s">
        <v>35</v>
      </c>
      <c r="AX1134" s="13" t="s">
        <v>73</v>
      </c>
      <c r="AY1134" s="243" t="s">
        <v>188</v>
      </c>
    </row>
    <row r="1135" s="14" customFormat="1">
      <c r="A1135" s="14"/>
      <c r="B1135" s="244"/>
      <c r="C1135" s="245"/>
      <c r="D1135" s="235" t="s">
        <v>198</v>
      </c>
      <c r="E1135" s="246" t="s">
        <v>19</v>
      </c>
      <c r="F1135" s="247" t="s">
        <v>1754</v>
      </c>
      <c r="G1135" s="245"/>
      <c r="H1135" s="248">
        <v>3.1000000000000001</v>
      </c>
      <c r="I1135" s="249"/>
      <c r="J1135" s="245"/>
      <c r="K1135" s="245"/>
      <c r="L1135" s="250"/>
      <c r="M1135" s="251"/>
      <c r="N1135" s="252"/>
      <c r="O1135" s="252"/>
      <c r="P1135" s="252"/>
      <c r="Q1135" s="252"/>
      <c r="R1135" s="252"/>
      <c r="S1135" s="252"/>
      <c r="T1135" s="253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T1135" s="254" t="s">
        <v>198</v>
      </c>
      <c r="AU1135" s="254" t="s">
        <v>82</v>
      </c>
      <c r="AV1135" s="14" t="s">
        <v>82</v>
      </c>
      <c r="AW1135" s="14" t="s">
        <v>35</v>
      </c>
      <c r="AX1135" s="14" t="s">
        <v>73</v>
      </c>
      <c r="AY1135" s="254" t="s">
        <v>188</v>
      </c>
    </row>
    <row r="1136" s="15" customFormat="1">
      <c r="A1136" s="15"/>
      <c r="B1136" s="255"/>
      <c r="C1136" s="256"/>
      <c r="D1136" s="235" t="s">
        <v>198</v>
      </c>
      <c r="E1136" s="257" t="s">
        <v>19</v>
      </c>
      <c r="F1136" s="258" t="s">
        <v>229</v>
      </c>
      <c r="G1136" s="256"/>
      <c r="H1136" s="259">
        <v>3.1000000000000001</v>
      </c>
      <c r="I1136" s="260"/>
      <c r="J1136" s="256"/>
      <c r="K1136" s="256"/>
      <c r="L1136" s="261"/>
      <c r="M1136" s="262"/>
      <c r="N1136" s="263"/>
      <c r="O1136" s="263"/>
      <c r="P1136" s="263"/>
      <c r="Q1136" s="263"/>
      <c r="R1136" s="263"/>
      <c r="S1136" s="263"/>
      <c r="T1136" s="264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T1136" s="265" t="s">
        <v>198</v>
      </c>
      <c r="AU1136" s="265" t="s">
        <v>82</v>
      </c>
      <c r="AV1136" s="15" t="s">
        <v>135</v>
      </c>
      <c r="AW1136" s="15" t="s">
        <v>35</v>
      </c>
      <c r="AX1136" s="15" t="s">
        <v>80</v>
      </c>
      <c r="AY1136" s="265" t="s">
        <v>188</v>
      </c>
    </row>
    <row r="1137" s="14" customFormat="1">
      <c r="A1137" s="14"/>
      <c r="B1137" s="244"/>
      <c r="C1137" s="245"/>
      <c r="D1137" s="235" t="s">
        <v>198</v>
      </c>
      <c r="E1137" s="245"/>
      <c r="F1137" s="247" t="s">
        <v>1758</v>
      </c>
      <c r="G1137" s="245"/>
      <c r="H1137" s="248">
        <v>3.1619999999999999</v>
      </c>
      <c r="I1137" s="249"/>
      <c r="J1137" s="245"/>
      <c r="K1137" s="245"/>
      <c r="L1137" s="250"/>
      <c r="M1137" s="251"/>
      <c r="N1137" s="252"/>
      <c r="O1137" s="252"/>
      <c r="P1137" s="252"/>
      <c r="Q1137" s="252"/>
      <c r="R1137" s="252"/>
      <c r="S1137" s="252"/>
      <c r="T1137" s="253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54" t="s">
        <v>198</v>
      </c>
      <c r="AU1137" s="254" t="s">
        <v>82</v>
      </c>
      <c r="AV1137" s="14" t="s">
        <v>82</v>
      </c>
      <c r="AW1137" s="14" t="s">
        <v>4</v>
      </c>
      <c r="AX1137" s="14" t="s">
        <v>80</v>
      </c>
      <c r="AY1137" s="254" t="s">
        <v>188</v>
      </c>
    </row>
    <row r="1138" s="2" customFormat="1" ht="24.15" customHeight="1">
      <c r="A1138" s="40"/>
      <c r="B1138" s="41"/>
      <c r="C1138" s="215" t="s">
        <v>1989</v>
      </c>
      <c r="D1138" s="215" t="s">
        <v>190</v>
      </c>
      <c r="E1138" s="216" t="s">
        <v>2697</v>
      </c>
      <c r="F1138" s="217" t="s">
        <v>2698</v>
      </c>
      <c r="G1138" s="218" t="s">
        <v>243</v>
      </c>
      <c r="H1138" s="219">
        <v>45.399999999999999</v>
      </c>
      <c r="I1138" s="220"/>
      <c r="J1138" s="221">
        <f>ROUND(I1138*H1138,2)</f>
        <v>0</v>
      </c>
      <c r="K1138" s="217" t="s">
        <v>194</v>
      </c>
      <c r="L1138" s="46"/>
      <c r="M1138" s="222" t="s">
        <v>19</v>
      </c>
      <c r="N1138" s="223" t="s">
        <v>44</v>
      </c>
      <c r="O1138" s="86"/>
      <c r="P1138" s="224">
        <f>O1138*H1138</f>
        <v>0</v>
      </c>
      <c r="Q1138" s="224">
        <v>0.00012</v>
      </c>
      <c r="R1138" s="224">
        <f>Q1138*H1138</f>
        <v>0.0054479999999999997</v>
      </c>
      <c r="S1138" s="224">
        <v>0</v>
      </c>
      <c r="T1138" s="225">
        <f>S1138*H1138</f>
        <v>0</v>
      </c>
      <c r="U1138" s="40"/>
      <c r="V1138" s="40"/>
      <c r="W1138" s="40"/>
      <c r="X1138" s="40"/>
      <c r="Y1138" s="40"/>
      <c r="Z1138" s="40"/>
      <c r="AA1138" s="40"/>
      <c r="AB1138" s="40"/>
      <c r="AC1138" s="40"/>
      <c r="AD1138" s="40"/>
      <c r="AE1138" s="40"/>
      <c r="AR1138" s="226" t="s">
        <v>342</v>
      </c>
      <c r="AT1138" s="226" t="s">
        <v>190</v>
      </c>
      <c r="AU1138" s="226" t="s">
        <v>82</v>
      </c>
      <c r="AY1138" s="19" t="s">
        <v>188</v>
      </c>
      <c r="BE1138" s="227">
        <f>IF(N1138="základní",J1138,0)</f>
        <v>0</v>
      </c>
      <c r="BF1138" s="227">
        <f>IF(N1138="snížená",J1138,0)</f>
        <v>0</v>
      </c>
      <c r="BG1138" s="227">
        <f>IF(N1138="zákl. přenesená",J1138,0)</f>
        <v>0</v>
      </c>
      <c r="BH1138" s="227">
        <f>IF(N1138="sníž. přenesená",J1138,0)</f>
        <v>0</v>
      </c>
      <c r="BI1138" s="227">
        <f>IF(N1138="nulová",J1138,0)</f>
        <v>0</v>
      </c>
      <c r="BJ1138" s="19" t="s">
        <v>80</v>
      </c>
      <c r="BK1138" s="227">
        <f>ROUND(I1138*H1138,2)</f>
        <v>0</v>
      </c>
      <c r="BL1138" s="19" t="s">
        <v>342</v>
      </c>
      <c r="BM1138" s="226" t="s">
        <v>2699</v>
      </c>
    </row>
    <row r="1139" s="2" customFormat="1">
      <c r="A1139" s="40"/>
      <c r="B1139" s="41"/>
      <c r="C1139" s="42"/>
      <c r="D1139" s="228" t="s">
        <v>196</v>
      </c>
      <c r="E1139" s="42"/>
      <c r="F1139" s="229" t="s">
        <v>2700</v>
      </c>
      <c r="G1139" s="42"/>
      <c r="H1139" s="42"/>
      <c r="I1139" s="230"/>
      <c r="J1139" s="42"/>
      <c r="K1139" s="42"/>
      <c r="L1139" s="46"/>
      <c r="M1139" s="231"/>
      <c r="N1139" s="232"/>
      <c r="O1139" s="86"/>
      <c r="P1139" s="86"/>
      <c r="Q1139" s="86"/>
      <c r="R1139" s="86"/>
      <c r="S1139" s="86"/>
      <c r="T1139" s="87"/>
      <c r="U1139" s="40"/>
      <c r="V1139" s="40"/>
      <c r="W1139" s="40"/>
      <c r="X1139" s="40"/>
      <c r="Y1139" s="40"/>
      <c r="Z1139" s="40"/>
      <c r="AA1139" s="40"/>
      <c r="AB1139" s="40"/>
      <c r="AC1139" s="40"/>
      <c r="AD1139" s="40"/>
      <c r="AE1139" s="40"/>
      <c r="AT1139" s="19" t="s">
        <v>196</v>
      </c>
      <c r="AU1139" s="19" t="s">
        <v>82</v>
      </c>
    </row>
    <row r="1140" s="13" customFormat="1">
      <c r="A1140" s="13"/>
      <c r="B1140" s="233"/>
      <c r="C1140" s="234"/>
      <c r="D1140" s="235" t="s">
        <v>198</v>
      </c>
      <c r="E1140" s="236" t="s">
        <v>19</v>
      </c>
      <c r="F1140" s="237" t="s">
        <v>2589</v>
      </c>
      <c r="G1140" s="234"/>
      <c r="H1140" s="236" t="s">
        <v>19</v>
      </c>
      <c r="I1140" s="238"/>
      <c r="J1140" s="234"/>
      <c r="K1140" s="234"/>
      <c r="L1140" s="239"/>
      <c r="M1140" s="240"/>
      <c r="N1140" s="241"/>
      <c r="O1140" s="241"/>
      <c r="P1140" s="241"/>
      <c r="Q1140" s="241"/>
      <c r="R1140" s="241"/>
      <c r="S1140" s="241"/>
      <c r="T1140" s="242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43" t="s">
        <v>198</v>
      </c>
      <c r="AU1140" s="243" t="s">
        <v>82</v>
      </c>
      <c r="AV1140" s="13" t="s">
        <v>80</v>
      </c>
      <c r="AW1140" s="13" t="s">
        <v>35</v>
      </c>
      <c r="AX1140" s="13" t="s">
        <v>73</v>
      </c>
      <c r="AY1140" s="243" t="s">
        <v>188</v>
      </c>
    </row>
    <row r="1141" s="13" customFormat="1">
      <c r="A1141" s="13"/>
      <c r="B1141" s="233"/>
      <c r="C1141" s="234"/>
      <c r="D1141" s="235" t="s">
        <v>198</v>
      </c>
      <c r="E1141" s="236" t="s">
        <v>19</v>
      </c>
      <c r="F1141" s="237" t="s">
        <v>2590</v>
      </c>
      <c r="G1141" s="234"/>
      <c r="H1141" s="236" t="s">
        <v>19</v>
      </c>
      <c r="I1141" s="238"/>
      <c r="J1141" s="234"/>
      <c r="K1141" s="234"/>
      <c r="L1141" s="239"/>
      <c r="M1141" s="240"/>
      <c r="N1141" s="241"/>
      <c r="O1141" s="241"/>
      <c r="P1141" s="241"/>
      <c r="Q1141" s="241"/>
      <c r="R1141" s="241"/>
      <c r="S1141" s="241"/>
      <c r="T1141" s="242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43" t="s">
        <v>198</v>
      </c>
      <c r="AU1141" s="243" t="s">
        <v>82</v>
      </c>
      <c r="AV1141" s="13" t="s">
        <v>80</v>
      </c>
      <c r="AW1141" s="13" t="s">
        <v>35</v>
      </c>
      <c r="AX1141" s="13" t="s">
        <v>73</v>
      </c>
      <c r="AY1141" s="243" t="s">
        <v>188</v>
      </c>
    </row>
    <row r="1142" s="13" customFormat="1">
      <c r="A1142" s="13"/>
      <c r="B1142" s="233"/>
      <c r="C1142" s="234"/>
      <c r="D1142" s="235" t="s">
        <v>198</v>
      </c>
      <c r="E1142" s="236" t="s">
        <v>19</v>
      </c>
      <c r="F1142" s="237" t="s">
        <v>2701</v>
      </c>
      <c r="G1142" s="234"/>
      <c r="H1142" s="236" t="s">
        <v>19</v>
      </c>
      <c r="I1142" s="238"/>
      <c r="J1142" s="234"/>
      <c r="K1142" s="234"/>
      <c r="L1142" s="239"/>
      <c r="M1142" s="240"/>
      <c r="N1142" s="241"/>
      <c r="O1142" s="241"/>
      <c r="P1142" s="241"/>
      <c r="Q1142" s="241"/>
      <c r="R1142" s="241"/>
      <c r="S1142" s="241"/>
      <c r="T1142" s="242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43" t="s">
        <v>198</v>
      </c>
      <c r="AU1142" s="243" t="s">
        <v>82</v>
      </c>
      <c r="AV1142" s="13" t="s">
        <v>80</v>
      </c>
      <c r="AW1142" s="13" t="s">
        <v>35</v>
      </c>
      <c r="AX1142" s="13" t="s">
        <v>73</v>
      </c>
      <c r="AY1142" s="243" t="s">
        <v>188</v>
      </c>
    </row>
    <row r="1143" s="14" customFormat="1">
      <c r="A1143" s="14"/>
      <c r="B1143" s="244"/>
      <c r="C1143" s="245"/>
      <c r="D1143" s="235" t="s">
        <v>198</v>
      </c>
      <c r="E1143" s="246" t="s">
        <v>19</v>
      </c>
      <c r="F1143" s="247" t="s">
        <v>2591</v>
      </c>
      <c r="G1143" s="245"/>
      <c r="H1143" s="248">
        <v>22.699999999999999</v>
      </c>
      <c r="I1143" s="249"/>
      <c r="J1143" s="245"/>
      <c r="K1143" s="245"/>
      <c r="L1143" s="250"/>
      <c r="M1143" s="251"/>
      <c r="N1143" s="252"/>
      <c r="O1143" s="252"/>
      <c r="P1143" s="252"/>
      <c r="Q1143" s="252"/>
      <c r="R1143" s="252"/>
      <c r="S1143" s="252"/>
      <c r="T1143" s="253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54" t="s">
        <v>198</v>
      </c>
      <c r="AU1143" s="254" t="s">
        <v>82</v>
      </c>
      <c r="AV1143" s="14" t="s">
        <v>82</v>
      </c>
      <c r="AW1143" s="14" t="s">
        <v>35</v>
      </c>
      <c r="AX1143" s="14" t="s">
        <v>73</v>
      </c>
      <c r="AY1143" s="254" t="s">
        <v>188</v>
      </c>
    </row>
    <row r="1144" s="13" customFormat="1">
      <c r="A1144" s="13"/>
      <c r="B1144" s="233"/>
      <c r="C1144" s="234"/>
      <c r="D1144" s="235" t="s">
        <v>198</v>
      </c>
      <c r="E1144" s="236" t="s">
        <v>19</v>
      </c>
      <c r="F1144" s="237" t="s">
        <v>2702</v>
      </c>
      <c r="G1144" s="234"/>
      <c r="H1144" s="236" t="s">
        <v>19</v>
      </c>
      <c r="I1144" s="238"/>
      <c r="J1144" s="234"/>
      <c r="K1144" s="234"/>
      <c r="L1144" s="239"/>
      <c r="M1144" s="240"/>
      <c r="N1144" s="241"/>
      <c r="O1144" s="241"/>
      <c r="P1144" s="241"/>
      <c r="Q1144" s="241"/>
      <c r="R1144" s="241"/>
      <c r="S1144" s="241"/>
      <c r="T1144" s="242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243" t="s">
        <v>198</v>
      </c>
      <c r="AU1144" s="243" t="s">
        <v>82</v>
      </c>
      <c r="AV1144" s="13" t="s">
        <v>80</v>
      </c>
      <c r="AW1144" s="13" t="s">
        <v>35</v>
      </c>
      <c r="AX1144" s="13" t="s">
        <v>73</v>
      </c>
      <c r="AY1144" s="243" t="s">
        <v>188</v>
      </c>
    </row>
    <row r="1145" s="14" customFormat="1">
      <c r="A1145" s="14"/>
      <c r="B1145" s="244"/>
      <c r="C1145" s="245"/>
      <c r="D1145" s="235" t="s">
        <v>198</v>
      </c>
      <c r="E1145" s="246" t="s">
        <v>19</v>
      </c>
      <c r="F1145" s="247" t="s">
        <v>2591</v>
      </c>
      <c r="G1145" s="245"/>
      <c r="H1145" s="248">
        <v>22.699999999999999</v>
      </c>
      <c r="I1145" s="249"/>
      <c r="J1145" s="245"/>
      <c r="K1145" s="245"/>
      <c r="L1145" s="250"/>
      <c r="M1145" s="251"/>
      <c r="N1145" s="252"/>
      <c r="O1145" s="252"/>
      <c r="P1145" s="252"/>
      <c r="Q1145" s="252"/>
      <c r="R1145" s="252"/>
      <c r="S1145" s="252"/>
      <c r="T1145" s="253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T1145" s="254" t="s">
        <v>198</v>
      </c>
      <c r="AU1145" s="254" t="s">
        <v>82</v>
      </c>
      <c r="AV1145" s="14" t="s">
        <v>82</v>
      </c>
      <c r="AW1145" s="14" t="s">
        <v>35</v>
      </c>
      <c r="AX1145" s="14" t="s">
        <v>73</v>
      </c>
      <c r="AY1145" s="254" t="s">
        <v>188</v>
      </c>
    </row>
    <row r="1146" s="15" customFormat="1">
      <c r="A1146" s="15"/>
      <c r="B1146" s="255"/>
      <c r="C1146" s="256"/>
      <c r="D1146" s="235" t="s">
        <v>198</v>
      </c>
      <c r="E1146" s="257" t="s">
        <v>19</v>
      </c>
      <c r="F1146" s="258" t="s">
        <v>229</v>
      </c>
      <c r="G1146" s="256"/>
      <c r="H1146" s="259">
        <v>45.399999999999999</v>
      </c>
      <c r="I1146" s="260"/>
      <c r="J1146" s="256"/>
      <c r="K1146" s="256"/>
      <c r="L1146" s="261"/>
      <c r="M1146" s="262"/>
      <c r="N1146" s="263"/>
      <c r="O1146" s="263"/>
      <c r="P1146" s="263"/>
      <c r="Q1146" s="263"/>
      <c r="R1146" s="263"/>
      <c r="S1146" s="263"/>
      <c r="T1146" s="264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T1146" s="265" t="s">
        <v>198</v>
      </c>
      <c r="AU1146" s="265" t="s">
        <v>82</v>
      </c>
      <c r="AV1146" s="15" t="s">
        <v>135</v>
      </c>
      <c r="AW1146" s="15" t="s">
        <v>35</v>
      </c>
      <c r="AX1146" s="15" t="s">
        <v>80</v>
      </c>
      <c r="AY1146" s="265" t="s">
        <v>188</v>
      </c>
    </row>
    <row r="1147" s="2" customFormat="1" ht="16.5" customHeight="1">
      <c r="A1147" s="40"/>
      <c r="B1147" s="41"/>
      <c r="C1147" s="272" t="s">
        <v>1991</v>
      </c>
      <c r="D1147" s="272" t="s">
        <v>522</v>
      </c>
      <c r="E1147" s="273" t="s">
        <v>2703</v>
      </c>
      <c r="F1147" s="274" t="s">
        <v>2704</v>
      </c>
      <c r="G1147" s="275" t="s">
        <v>243</v>
      </c>
      <c r="H1147" s="276">
        <v>23.154</v>
      </c>
      <c r="I1147" s="277"/>
      <c r="J1147" s="278">
        <f>ROUND(I1147*H1147,2)</f>
        <v>0</v>
      </c>
      <c r="K1147" s="274" t="s">
        <v>415</v>
      </c>
      <c r="L1147" s="279"/>
      <c r="M1147" s="280" t="s">
        <v>19</v>
      </c>
      <c r="N1147" s="281" t="s">
        <v>44</v>
      </c>
      <c r="O1147" s="86"/>
      <c r="P1147" s="224">
        <f>O1147*H1147</f>
        <v>0</v>
      </c>
      <c r="Q1147" s="224">
        <v>0.0038600000000000001</v>
      </c>
      <c r="R1147" s="224">
        <f>Q1147*H1147</f>
        <v>0.089374439999999999</v>
      </c>
      <c r="S1147" s="224">
        <v>0</v>
      </c>
      <c r="T1147" s="225">
        <f>S1147*H1147</f>
        <v>0</v>
      </c>
      <c r="U1147" s="40"/>
      <c r="V1147" s="40"/>
      <c r="W1147" s="40"/>
      <c r="X1147" s="40"/>
      <c r="Y1147" s="40"/>
      <c r="Z1147" s="40"/>
      <c r="AA1147" s="40"/>
      <c r="AB1147" s="40"/>
      <c r="AC1147" s="40"/>
      <c r="AD1147" s="40"/>
      <c r="AE1147" s="40"/>
      <c r="AR1147" s="226" t="s">
        <v>630</v>
      </c>
      <c r="AT1147" s="226" t="s">
        <v>522</v>
      </c>
      <c r="AU1147" s="226" t="s">
        <v>82</v>
      </c>
      <c r="AY1147" s="19" t="s">
        <v>188</v>
      </c>
      <c r="BE1147" s="227">
        <f>IF(N1147="základní",J1147,0)</f>
        <v>0</v>
      </c>
      <c r="BF1147" s="227">
        <f>IF(N1147="snížená",J1147,0)</f>
        <v>0</v>
      </c>
      <c r="BG1147" s="227">
        <f>IF(N1147="zákl. přenesená",J1147,0)</f>
        <v>0</v>
      </c>
      <c r="BH1147" s="227">
        <f>IF(N1147="sníž. přenesená",J1147,0)</f>
        <v>0</v>
      </c>
      <c r="BI1147" s="227">
        <f>IF(N1147="nulová",J1147,0)</f>
        <v>0</v>
      </c>
      <c r="BJ1147" s="19" t="s">
        <v>80</v>
      </c>
      <c r="BK1147" s="227">
        <f>ROUND(I1147*H1147,2)</f>
        <v>0</v>
      </c>
      <c r="BL1147" s="19" t="s">
        <v>342</v>
      </c>
      <c r="BM1147" s="226" t="s">
        <v>2705</v>
      </c>
    </row>
    <row r="1148" s="13" customFormat="1">
      <c r="A1148" s="13"/>
      <c r="B1148" s="233"/>
      <c r="C1148" s="234"/>
      <c r="D1148" s="235" t="s">
        <v>198</v>
      </c>
      <c r="E1148" s="236" t="s">
        <v>19</v>
      </c>
      <c r="F1148" s="237" t="s">
        <v>2589</v>
      </c>
      <c r="G1148" s="234"/>
      <c r="H1148" s="236" t="s">
        <v>19</v>
      </c>
      <c r="I1148" s="238"/>
      <c r="J1148" s="234"/>
      <c r="K1148" s="234"/>
      <c r="L1148" s="239"/>
      <c r="M1148" s="240"/>
      <c r="N1148" s="241"/>
      <c r="O1148" s="241"/>
      <c r="P1148" s="241"/>
      <c r="Q1148" s="241"/>
      <c r="R1148" s="241"/>
      <c r="S1148" s="241"/>
      <c r="T1148" s="242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43" t="s">
        <v>198</v>
      </c>
      <c r="AU1148" s="243" t="s">
        <v>82</v>
      </c>
      <c r="AV1148" s="13" t="s">
        <v>80</v>
      </c>
      <c r="AW1148" s="13" t="s">
        <v>35</v>
      </c>
      <c r="AX1148" s="13" t="s">
        <v>73</v>
      </c>
      <c r="AY1148" s="243" t="s">
        <v>188</v>
      </c>
    </row>
    <row r="1149" s="13" customFormat="1">
      <c r="A1149" s="13"/>
      <c r="B1149" s="233"/>
      <c r="C1149" s="234"/>
      <c r="D1149" s="235" t="s">
        <v>198</v>
      </c>
      <c r="E1149" s="236" t="s">
        <v>19</v>
      </c>
      <c r="F1149" s="237" t="s">
        <v>2590</v>
      </c>
      <c r="G1149" s="234"/>
      <c r="H1149" s="236" t="s">
        <v>19</v>
      </c>
      <c r="I1149" s="238"/>
      <c r="J1149" s="234"/>
      <c r="K1149" s="234"/>
      <c r="L1149" s="239"/>
      <c r="M1149" s="240"/>
      <c r="N1149" s="241"/>
      <c r="O1149" s="241"/>
      <c r="P1149" s="241"/>
      <c r="Q1149" s="241"/>
      <c r="R1149" s="241"/>
      <c r="S1149" s="241"/>
      <c r="T1149" s="242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43" t="s">
        <v>198</v>
      </c>
      <c r="AU1149" s="243" t="s">
        <v>82</v>
      </c>
      <c r="AV1149" s="13" t="s">
        <v>80</v>
      </c>
      <c r="AW1149" s="13" t="s">
        <v>35</v>
      </c>
      <c r="AX1149" s="13" t="s">
        <v>73</v>
      </c>
      <c r="AY1149" s="243" t="s">
        <v>188</v>
      </c>
    </row>
    <row r="1150" s="14" customFormat="1">
      <c r="A1150" s="14"/>
      <c r="B1150" s="244"/>
      <c r="C1150" s="245"/>
      <c r="D1150" s="235" t="s">
        <v>198</v>
      </c>
      <c r="E1150" s="246" t="s">
        <v>19</v>
      </c>
      <c r="F1150" s="247" t="s">
        <v>2591</v>
      </c>
      <c r="G1150" s="245"/>
      <c r="H1150" s="248">
        <v>22.699999999999999</v>
      </c>
      <c r="I1150" s="249"/>
      <c r="J1150" s="245"/>
      <c r="K1150" s="245"/>
      <c r="L1150" s="250"/>
      <c r="M1150" s="251"/>
      <c r="N1150" s="252"/>
      <c r="O1150" s="252"/>
      <c r="P1150" s="252"/>
      <c r="Q1150" s="252"/>
      <c r="R1150" s="252"/>
      <c r="S1150" s="252"/>
      <c r="T1150" s="253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T1150" s="254" t="s">
        <v>198</v>
      </c>
      <c r="AU1150" s="254" t="s">
        <v>82</v>
      </c>
      <c r="AV1150" s="14" t="s">
        <v>82</v>
      </c>
      <c r="AW1150" s="14" t="s">
        <v>35</v>
      </c>
      <c r="AX1150" s="14" t="s">
        <v>73</v>
      </c>
      <c r="AY1150" s="254" t="s">
        <v>188</v>
      </c>
    </row>
    <row r="1151" s="15" customFormat="1">
      <c r="A1151" s="15"/>
      <c r="B1151" s="255"/>
      <c r="C1151" s="256"/>
      <c r="D1151" s="235" t="s">
        <v>198</v>
      </c>
      <c r="E1151" s="257" t="s">
        <v>19</v>
      </c>
      <c r="F1151" s="258" t="s">
        <v>229</v>
      </c>
      <c r="G1151" s="256"/>
      <c r="H1151" s="259">
        <v>22.699999999999999</v>
      </c>
      <c r="I1151" s="260"/>
      <c r="J1151" s="256"/>
      <c r="K1151" s="256"/>
      <c r="L1151" s="261"/>
      <c r="M1151" s="262"/>
      <c r="N1151" s="263"/>
      <c r="O1151" s="263"/>
      <c r="P1151" s="263"/>
      <c r="Q1151" s="263"/>
      <c r="R1151" s="263"/>
      <c r="S1151" s="263"/>
      <c r="T1151" s="264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T1151" s="265" t="s">
        <v>198</v>
      </c>
      <c r="AU1151" s="265" t="s">
        <v>82</v>
      </c>
      <c r="AV1151" s="15" t="s">
        <v>135</v>
      </c>
      <c r="AW1151" s="15" t="s">
        <v>35</v>
      </c>
      <c r="AX1151" s="15" t="s">
        <v>80</v>
      </c>
      <c r="AY1151" s="265" t="s">
        <v>188</v>
      </c>
    </row>
    <row r="1152" s="14" customFormat="1">
      <c r="A1152" s="14"/>
      <c r="B1152" s="244"/>
      <c r="C1152" s="245"/>
      <c r="D1152" s="235" t="s">
        <v>198</v>
      </c>
      <c r="E1152" s="245"/>
      <c r="F1152" s="247" t="s">
        <v>2706</v>
      </c>
      <c r="G1152" s="245"/>
      <c r="H1152" s="248">
        <v>23.154</v>
      </c>
      <c r="I1152" s="249"/>
      <c r="J1152" s="245"/>
      <c r="K1152" s="245"/>
      <c r="L1152" s="250"/>
      <c r="M1152" s="251"/>
      <c r="N1152" s="252"/>
      <c r="O1152" s="252"/>
      <c r="P1152" s="252"/>
      <c r="Q1152" s="252"/>
      <c r="R1152" s="252"/>
      <c r="S1152" s="252"/>
      <c r="T1152" s="253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T1152" s="254" t="s">
        <v>198</v>
      </c>
      <c r="AU1152" s="254" t="s">
        <v>82</v>
      </c>
      <c r="AV1152" s="14" t="s">
        <v>82</v>
      </c>
      <c r="AW1152" s="14" t="s">
        <v>4</v>
      </c>
      <c r="AX1152" s="14" t="s">
        <v>80</v>
      </c>
      <c r="AY1152" s="254" t="s">
        <v>188</v>
      </c>
    </row>
    <row r="1153" s="2" customFormat="1" ht="16.5" customHeight="1">
      <c r="A1153" s="40"/>
      <c r="B1153" s="41"/>
      <c r="C1153" s="272" t="s">
        <v>1993</v>
      </c>
      <c r="D1153" s="272" t="s">
        <v>522</v>
      </c>
      <c r="E1153" s="273" t="s">
        <v>2707</v>
      </c>
      <c r="F1153" s="274" t="s">
        <v>2708</v>
      </c>
      <c r="G1153" s="275" t="s">
        <v>243</v>
      </c>
      <c r="H1153" s="276">
        <v>23.154</v>
      </c>
      <c r="I1153" s="277"/>
      <c r="J1153" s="278">
        <f>ROUND(I1153*H1153,2)</f>
        <v>0</v>
      </c>
      <c r="K1153" s="274" t="s">
        <v>415</v>
      </c>
      <c r="L1153" s="279"/>
      <c r="M1153" s="280" t="s">
        <v>19</v>
      </c>
      <c r="N1153" s="281" t="s">
        <v>44</v>
      </c>
      <c r="O1153" s="86"/>
      <c r="P1153" s="224">
        <f>O1153*H1153</f>
        <v>0</v>
      </c>
      <c r="Q1153" s="224">
        <v>0.0028</v>
      </c>
      <c r="R1153" s="224">
        <f>Q1153*H1153</f>
        <v>0.064831200000000005</v>
      </c>
      <c r="S1153" s="224">
        <v>0</v>
      </c>
      <c r="T1153" s="225">
        <f>S1153*H1153</f>
        <v>0</v>
      </c>
      <c r="U1153" s="40"/>
      <c r="V1153" s="40"/>
      <c r="W1153" s="40"/>
      <c r="X1153" s="40"/>
      <c r="Y1153" s="40"/>
      <c r="Z1153" s="40"/>
      <c r="AA1153" s="40"/>
      <c r="AB1153" s="40"/>
      <c r="AC1153" s="40"/>
      <c r="AD1153" s="40"/>
      <c r="AE1153" s="40"/>
      <c r="AR1153" s="226" t="s">
        <v>630</v>
      </c>
      <c r="AT1153" s="226" t="s">
        <v>522</v>
      </c>
      <c r="AU1153" s="226" t="s">
        <v>82</v>
      </c>
      <c r="AY1153" s="19" t="s">
        <v>188</v>
      </c>
      <c r="BE1153" s="227">
        <f>IF(N1153="základní",J1153,0)</f>
        <v>0</v>
      </c>
      <c r="BF1153" s="227">
        <f>IF(N1153="snížená",J1153,0)</f>
        <v>0</v>
      </c>
      <c r="BG1153" s="227">
        <f>IF(N1153="zákl. přenesená",J1153,0)</f>
        <v>0</v>
      </c>
      <c r="BH1153" s="227">
        <f>IF(N1153="sníž. přenesená",J1153,0)</f>
        <v>0</v>
      </c>
      <c r="BI1153" s="227">
        <f>IF(N1153="nulová",J1153,0)</f>
        <v>0</v>
      </c>
      <c r="BJ1153" s="19" t="s">
        <v>80</v>
      </c>
      <c r="BK1153" s="227">
        <f>ROUND(I1153*H1153,2)</f>
        <v>0</v>
      </c>
      <c r="BL1153" s="19" t="s">
        <v>342</v>
      </c>
      <c r="BM1153" s="226" t="s">
        <v>2709</v>
      </c>
    </row>
    <row r="1154" s="13" customFormat="1">
      <c r="A1154" s="13"/>
      <c r="B1154" s="233"/>
      <c r="C1154" s="234"/>
      <c r="D1154" s="235" t="s">
        <v>198</v>
      </c>
      <c r="E1154" s="236" t="s">
        <v>19</v>
      </c>
      <c r="F1154" s="237" t="s">
        <v>2589</v>
      </c>
      <c r="G1154" s="234"/>
      <c r="H1154" s="236" t="s">
        <v>19</v>
      </c>
      <c r="I1154" s="238"/>
      <c r="J1154" s="234"/>
      <c r="K1154" s="234"/>
      <c r="L1154" s="239"/>
      <c r="M1154" s="240"/>
      <c r="N1154" s="241"/>
      <c r="O1154" s="241"/>
      <c r="P1154" s="241"/>
      <c r="Q1154" s="241"/>
      <c r="R1154" s="241"/>
      <c r="S1154" s="241"/>
      <c r="T1154" s="242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43" t="s">
        <v>198</v>
      </c>
      <c r="AU1154" s="243" t="s">
        <v>82</v>
      </c>
      <c r="AV1154" s="13" t="s">
        <v>80</v>
      </c>
      <c r="AW1154" s="13" t="s">
        <v>35</v>
      </c>
      <c r="AX1154" s="13" t="s">
        <v>73</v>
      </c>
      <c r="AY1154" s="243" t="s">
        <v>188</v>
      </c>
    </row>
    <row r="1155" s="13" customFormat="1">
      <c r="A1155" s="13"/>
      <c r="B1155" s="233"/>
      <c r="C1155" s="234"/>
      <c r="D1155" s="235" t="s">
        <v>198</v>
      </c>
      <c r="E1155" s="236" t="s">
        <v>19</v>
      </c>
      <c r="F1155" s="237" t="s">
        <v>2590</v>
      </c>
      <c r="G1155" s="234"/>
      <c r="H1155" s="236" t="s">
        <v>19</v>
      </c>
      <c r="I1155" s="238"/>
      <c r="J1155" s="234"/>
      <c r="K1155" s="234"/>
      <c r="L1155" s="239"/>
      <c r="M1155" s="240"/>
      <c r="N1155" s="241"/>
      <c r="O1155" s="241"/>
      <c r="P1155" s="241"/>
      <c r="Q1155" s="241"/>
      <c r="R1155" s="241"/>
      <c r="S1155" s="241"/>
      <c r="T1155" s="242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43" t="s">
        <v>198</v>
      </c>
      <c r="AU1155" s="243" t="s">
        <v>82</v>
      </c>
      <c r="AV1155" s="13" t="s">
        <v>80</v>
      </c>
      <c r="AW1155" s="13" t="s">
        <v>35</v>
      </c>
      <c r="AX1155" s="13" t="s">
        <v>73</v>
      </c>
      <c r="AY1155" s="243" t="s">
        <v>188</v>
      </c>
    </row>
    <row r="1156" s="14" customFormat="1">
      <c r="A1156" s="14"/>
      <c r="B1156" s="244"/>
      <c r="C1156" s="245"/>
      <c r="D1156" s="235" t="s">
        <v>198</v>
      </c>
      <c r="E1156" s="246" t="s">
        <v>19</v>
      </c>
      <c r="F1156" s="247" t="s">
        <v>2591</v>
      </c>
      <c r="G1156" s="245"/>
      <c r="H1156" s="248">
        <v>22.699999999999999</v>
      </c>
      <c r="I1156" s="249"/>
      <c r="J1156" s="245"/>
      <c r="K1156" s="245"/>
      <c r="L1156" s="250"/>
      <c r="M1156" s="251"/>
      <c r="N1156" s="252"/>
      <c r="O1156" s="252"/>
      <c r="P1156" s="252"/>
      <c r="Q1156" s="252"/>
      <c r="R1156" s="252"/>
      <c r="S1156" s="252"/>
      <c r="T1156" s="253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T1156" s="254" t="s">
        <v>198</v>
      </c>
      <c r="AU1156" s="254" t="s">
        <v>82</v>
      </c>
      <c r="AV1156" s="14" t="s">
        <v>82</v>
      </c>
      <c r="AW1156" s="14" t="s">
        <v>35</v>
      </c>
      <c r="AX1156" s="14" t="s">
        <v>73</v>
      </c>
      <c r="AY1156" s="254" t="s">
        <v>188</v>
      </c>
    </row>
    <row r="1157" s="15" customFormat="1">
      <c r="A1157" s="15"/>
      <c r="B1157" s="255"/>
      <c r="C1157" s="256"/>
      <c r="D1157" s="235" t="s">
        <v>198</v>
      </c>
      <c r="E1157" s="257" t="s">
        <v>19</v>
      </c>
      <c r="F1157" s="258" t="s">
        <v>229</v>
      </c>
      <c r="G1157" s="256"/>
      <c r="H1157" s="259">
        <v>22.699999999999999</v>
      </c>
      <c r="I1157" s="260"/>
      <c r="J1157" s="256"/>
      <c r="K1157" s="256"/>
      <c r="L1157" s="261"/>
      <c r="M1157" s="262"/>
      <c r="N1157" s="263"/>
      <c r="O1157" s="263"/>
      <c r="P1157" s="263"/>
      <c r="Q1157" s="263"/>
      <c r="R1157" s="263"/>
      <c r="S1157" s="263"/>
      <c r="T1157" s="264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T1157" s="265" t="s">
        <v>198</v>
      </c>
      <c r="AU1157" s="265" t="s">
        <v>82</v>
      </c>
      <c r="AV1157" s="15" t="s">
        <v>135</v>
      </c>
      <c r="AW1157" s="15" t="s">
        <v>35</v>
      </c>
      <c r="AX1157" s="15" t="s">
        <v>80</v>
      </c>
      <c r="AY1157" s="265" t="s">
        <v>188</v>
      </c>
    </row>
    <row r="1158" s="14" customFormat="1">
      <c r="A1158" s="14"/>
      <c r="B1158" s="244"/>
      <c r="C1158" s="245"/>
      <c r="D1158" s="235" t="s">
        <v>198</v>
      </c>
      <c r="E1158" s="245"/>
      <c r="F1158" s="247" t="s">
        <v>2706</v>
      </c>
      <c r="G1158" s="245"/>
      <c r="H1158" s="248">
        <v>23.154</v>
      </c>
      <c r="I1158" s="249"/>
      <c r="J1158" s="245"/>
      <c r="K1158" s="245"/>
      <c r="L1158" s="250"/>
      <c r="M1158" s="251"/>
      <c r="N1158" s="252"/>
      <c r="O1158" s="252"/>
      <c r="P1158" s="252"/>
      <c r="Q1158" s="252"/>
      <c r="R1158" s="252"/>
      <c r="S1158" s="252"/>
      <c r="T1158" s="253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54" t="s">
        <v>198</v>
      </c>
      <c r="AU1158" s="254" t="s">
        <v>82</v>
      </c>
      <c r="AV1158" s="14" t="s">
        <v>82</v>
      </c>
      <c r="AW1158" s="14" t="s">
        <v>4</v>
      </c>
      <c r="AX1158" s="14" t="s">
        <v>80</v>
      </c>
      <c r="AY1158" s="254" t="s">
        <v>188</v>
      </c>
    </row>
    <row r="1159" s="2" customFormat="1" ht="24.15" customHeight="1">
      <c r="A1159" s="40"/>
      <c r="B1159" s="41"/>
      <c r="C1159" s="215" t="s">
        <v>1999</v>
      </c>
      <c r="D1159" s="215" t="s">
        <v>190</v>
      </c>
      <c r="E1159" s="216" t="s">
        <v>1858</v>
      </c>
      <c r="F1159" s="217" t="s">
        <v>1859</v>
      </c>
      <c r="G1159" s="218" t="s">
        <v>460</v>
      </c>
      <c r="H1159" s="266"/>
      <c r="I1159" s="220"/>
      <c r="J1159" s="221">
        <f>ROUND(I1159*H1159,2)</f>
        <v>0</v>
      </c>
      <c r="K1159" s="217" t="s">
        <v>194</v>
      </c>
      <c r="L1159" s="46"/>
      <c r="M1159" s="222" t="s">
        <v>19</v>
      </c>
      <c r="N1159" s="223" t="s">
        <v>44</v>
      </c>
      <c r="O1159" s="86"/>
      <c r="P1159" s="224">
        <f>O1159*H1159</f>
        <v>0</v>
      </c>
      <c r="Q1159" s="224">
        <v>0</v>
      </c>
      <c r="R1159" s="224">
        <f>Q1159*H1159</f>
        <v>0</v>
      </c>
      <c r="S1159" s="224">
        <v>0</v>
      </c>
      <c r="T1159" s="225">
        <f>S1159*H1159</f>
        <v>0</v>
      </c>
      <c r="U1159" s="40"/>
      <c r="V1159" s="40"/>
      <c r="W1159" s="40"/>
      <c r="X1159" s="40"/>
      <c r="Y1159" s="40"/>
      <c r="Z1159" s="40"/>
      <c r="AA1159" s="40"/>
      <c r="AB1159" s="40"/>
      <c r="AC1159" s="40"/>
      <c r="AD1159" s="40"/>
      <c r="AE1159" s="40"/>
      <c r="AR1159" s="226" t="s">
        <v>342</v>
      </c>
      <c r="AT1159" s="226" t="s">
        <v>190</v>
      </c>
      <c r="AU1159" s="226" t="s">
        <v>82</v>
      </c>
      <c r="AY1159" s="19" t="s">
        <v>188</v>
      </c>
      <c r="BE1159" s="227">
        <f>IF(N1159="základní",J1159,0)</f>
        <v>0</v>
      </c>
      <c r="BF1159" s="227">
        <f>IF(N1159="snížená",J1159,0)</f>
        <v>0</v>
      </c>
      <c r="BG1159" s="227">
        <f>IF(N1159="zákl. přenesená",J1159,0)</f>
        <v>0</v>
      </c>
      <c r="BH1159" s="227">
        <f>IF(N1159="sníž. přenesená",J1159,0)</f>
        <v>0</v>
      </c>
      <c r="BI1159" s="227">
        <f>IF(N1159="nulová",J1159,0)</f>
        <v>0</v>
      </c>
      <c r="BJ1159" s="19" t="s">
        <v>80</v>
      </c>
      <c r="BK1159" s="227">
        <f>ROUND(I1159*H1159,2)</f>
        <v>0</v>
      </c>
      <c r="BL1159" s="19" t="s">
        <v>342</v>
      </c>
      <c r="BM1159" s="226" t="s">
        <v>2710</v>
      </c>
    </row>
    <row r="1160" s="2" customFormat="1">
      <c r="A1160" s="40"/>
      <c r="B1160" s="41"/>
      <c r="C1160" s="42"/>
      <c r="D1160" s="228" t="s">
        <v>196</v>
      </c>
      <c r="E1160" s="42"/>
      <c r="F1160" s="229" t="s">
        <v>1861</v>
      </c>
      <c r="G1160" s="42"/>
      <c r="H1160" s="42"/>
      <c r="I1160" s="230"/>
      <c r="J1160" s="42"/>
      <c r="K1160" s="42"/>
      <c r="L1160" s="46"/>
      <c r="M1160" s="231"/>
      <c r="N1160" s="232"/>
      <c r="O1160" s="86"/>
      <c r="P1160" s="86"/>
      <c r="Q1160" s="86"/>
      <c r="R1160" s="86"/>
      <c r="S1160" s="86"/>
      <c r="T1160" s="87"/>
      <c r="U1160" s="40"/>
      <c r="V1160" s="40"/>
      <c r="W1160" s="40"/>
      <c r="X1160" s="40"/>
      <c r="Y1160" s="40"/>
      <c r="Z1160" s="40"/>
      <c r="AA1160" s="40"/>
      <c r="AB1160" s="40"/>
      <c r="AC1160" s="40"/>
      <c r="AD1160" s="40"/>
      <c r="AE1160" s="40"/>
      <c r="AT1160" s="19" t="s">
        <v>196</v>
      </c>
      <c r="AU1160" s="19" t="s">
        <v>82</v>
      </c>
    </row>
    <row r="1161" s="12" customFormat="1" ht="22.8" customHeight="1">
      <c r="A1161" s="12"/>
      <c r="B1161" s="199"/>
      <c r="C1161" s="200"/>
      <c r="D1161" s="201" t="s">
        <v>72</v>
      </c>
      <c r="E1161" s="213" t="s">
        <v>1862</v>
      </c>
      <c r="F1161" s="213" t="s">
        <v>1863</v>
      </c>
      <c r="G1161" s="200"/>
      <c r="H1161" s="200"/>
      <c r="I1161" s="203"/>
      <c r="J1161" s="214">
        <f>BK1161</f>
        <v>0</v>
      </c>
      <c r="K1161" s="200"/>
      <c r="L1161" s="205"/>
      <c r="M1161" s="206"/>
      <c r="N1161" s="207"/>
      <c r="O1161" s="207"/>
      <c r="P1161" s="208">
        <f>SUM(P1162:P1198)</f>
        <v>0</v>
      </c>
      <c r="Q1161" s="207"/>
      <c r="R1161" s="208">
        <f>SUM(R1162:R1198)</f>
        <v>0.010509999999999999</v>
      </c>
      <c r="S1161" s="207"/>
      <c r="T1161" s="209">
        <f>SUM(T1162:T1198)</f>
        <v>0</v>
      </c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R1161" s="210" t="s">
        <v>82</v>
      </c>
      <c r="AT1161" s="211" t="s">
        <v>72</v>
      </c>
      <c r="AU1161" s="211" t="s">
        <v>80</v>
      </c>
      <c r="AY1161" s="210" t="s">
        <v>188</v>
      </c>
      <c r="BK1161" s="212">
        <f>SUM(BK1162:BK1198)</f>
        <v>0</v>
      </c>
    </row>
    <row r="1162" s="2" customFormat="1" ht="16.5" customHeight="1">
      <c r="A1162" s="40"/>
      <c r="B1162" s="41"/>
      <c r="C1162" s="215" t="s">
        <v>2004</v>
      </c>
      <c r="D1162" s="215" t="s">
        <v>190</v>
      </c>
      <c r="E1162" s="216" t="s">
        <v>2711</v>
      </c>
      <c r="F1162" s="217" t="s">
        <v>2712</v>
      </c>
      <c r="G1162" s="218" t="s">
        <v>1866</v>
      </c>
      <c r="H1162" s="219">
        <v>2</v>
      </c>
      <c r="I1162" s="220"/>
      <c r="J1162" s="221">
        <f>ROUND(I1162*H1162,2)</f>
        <v>0</v>
      </c>
      <c r="K1162" s="217" t="s">
        <v>452</v>
      </c>
      <c r="L1162" s="46"/>
      <c r="M1162" s="222" t="s">
        <v>19</v>
      </c>
      <c r="N1162" s="223" t="s">
        <v>44</v>
      </c>
      <c r="O1162" s="86"/>
      <c r="P1162" s="224">
        <f>O1162*H1162</f>
        <v>0</v>
      </c>
      <c r="Q1162" s="224">
        <v>0.00080000000000000004</v>
      </c>
      <c r="R1162" s="224">
        <f>Q1162*H1162</f>
        <v>0.0016000000000000001</v>
      </c>
      <c r="S1162" s="224">
        <v>0</v>
      </c>
      <c r="T1162" s="225">
        <f>S1162*H1162</f>
        <v>0</v>
      </c>
      <c r="U1162" s="40"/>
      <c r="V1162" s="40"/>
      <c r="W1162" s="40"/>
      <c r="X1162" s="40"/>
      <c r="Y1162" s="40"/>
      <c r="Z1162" s="40"/>
      <c r="AA1162" s="40"/>
      <c r="AB1162" s="40"/>
      <c r="AC1162" s="40"/>
      <c r="AD1162" s="40"/>
      <c r="AE1162" s="40"/>
      <c r="AR1162" s="226" t="s">
        <v>342</v>
      </c>
      <c r="AT1162" s="226" t="s">
        <v>190</v>
      </c>
      <c r="AU1162" s="226" t="s">
        <v>82</v>
      </c>
      <c r="AY1162" s="19" t="s">
        <v>188</v>
      </c>
      <c r="BE1162" s="227">
        <f>IF(N1162="základní",J1162,0)</f>
        <v>0</v>
      </c>
      <c r="BF1162" s="227">
        <f>IF(N1162="snížená",J1162,0)</f>
        <v>0</v>
      </c>
      <c r="BG1162" s="227">
        <f>IF(N1162="zákl. přenesená",J1162,0)</f>
        <v>0</v>
      </c>
      <c r="BH1162" s="227">
        <f>IF(N1162="sníž. přenesená",J1162,0)</f>
        <v>0</v>
      </c>
      <c r="BI1162" s="227">
        <f>IF(N1162="nulová",J1162,0)</f>
        <v>0</v>
      </c>
      <c r="BJ1162" s="19" t="s">
        <v>80</v>
      </c>
      <c r="BK1162" s="227">
        <f>ROUND(I1162*H1162,2)</f>
        <v>0</v>
      </c>
      <c r="BL1162" s="19" t="s">
        <v>342</v>
      </c>
      <c r="BM1162" s="226" t="s">
        <v>2713</v>
      </c>
    </row>
    <row r="1163" s="13" customFormat="1">
      <c r="A1163" s="13"/>
      <c r="B1163" s="233"/>
      <c r="C1163" s="234"/>
      <c r="D1163" s="235" t="s">
        <v>198</v>
      </c>
      <c r="E1163" s="236" t="s">
        <v>19</v>
      </c>
      <c r="F1163" s="237" t="s">
        <v>2714</v>
      </c>
      <c r="G1163" s="234"/>
      <c r="H1163" s="236" t="s">
        <v>19</v>
      </c>
      <c r="I1163" s="238"/>
      <c r="J1163" s="234"/>
      <c r="K1163" s="234"/>
      <c r="L1163" s="239"/>
      <c r="M1163" s="240"/>
      <c r="N1163" s="241"/>
      <c r="O1163" s="241"/>
      <c r="P1163" s="241"/>
      <c r="Q1163" s="241"/>
      <c r="R1163" s="241"/>
      <c r="S1163" s="241"/>
      <c r="T1163" s="242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43" t="s">
        <v>198</v>
      </c>
      <c r="AU1163" s="243" t="s">
        <v>82</v>
      </c>
      <c r="AV1163" s="13" t="s">
        <v>80</v>
      </c>
      <c r="AW1163" s="13" t="s">
        <v>35</v>
      </c>
      <c r="AX1163" s="13" t="s">
        <v>73</v>
      </c>
      <c r="AY1163" s="243" t="s">
        <v>188</v>
      </c>
    </row>
    <row r="1164" s="14" customFormat="1">
      <c r="A1164" s="14"/>
      <c r="B1164" s="244"/>
      <c r="C1164" s="245"/>
      <c r="D1164" s="235" t="s">
        <v>198</v>
      </c>
      <c r="E1164" s="246" t="s">
        <v>19</v>
      </c>
      <c r="F1164" s="247" t="s">
        <v>82</v>
      </c>
      <c r="G1164" s="245"/>
      <c r="H1164" s="248">
        <v>2</v>
      </c>
      <c r="I1164" s="249"/>
      <c r="J1164" s="245"/>
      <c r="K1164" s="245"/>
      <c r="L1164" s="250"/>
      <c r="M1164" s="251"/>
      <c r="N1164" s="252"/>
      <c r="O1164" s="252"/>
      <c r="P1164" s="252"/>
      <c r="Q1164" s="252"/>
      <c r="R1164" s="252"/>
      <c r="S1164" s="252"/>
      <c r="T1164" s="253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54" t="s">
        <v>198</v>
      </c>
      <c r="AU1164" s="254" t="s">
        <v>82</v>
      </c>
      <c r="AV1164" s="14" t="s">
        <v>82</v>
      </c>
      <c r="AW1164" s="14" t="s">
        <v>35</v>
      </c>
      <c r="AX1164" s="14" t="s">
        <v>73</v>
      </c>
      <c r="AY1164" s="254" t="s">
        <v>188</v>
      </c>
    </row>
    <row r="1165" s="15" customFormat="1">
      <c r="A1165" s="15"/>
      <c r="B1165" s="255"/>
      <c r="C1165" s="256"/>
      <c r="D1165" s="235" t="s">
        <v>198</v>
      </c>
      <c r="E1165" s="257" t="s">
        <v>19</v>
      </c>
      <c r="F1165" s="258" t="s">
        <v>229</v>
      </c>
      <c r="G1165" s="256"/>
      <c r="H1165" s="259">
        <v>2</v>
      </c>
      <c r="I1165" s="260"/>
      <c r="J1165" s="256"/>
      <c r="K1165" s="256"/>
      <c r="L1165" s="261"/>
      <c r="M1165" s="262"/>
      <c r="N1165" s="263"/>
      <c r="O1165" s="263"/>
      <c r="P1165" s="263"/>
      <c r="Q1165" s="263"/>
      <c r="R1165" s="263"/>
      <c r="S1165" s="263"/>
      <c r="T1165" s="264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T1165" s="265" t="s">
        <v>198</v>
      </c>
      <c r="AU1165" s="265" t="s">
        <v>82</v>
      </c>
      <c r="AV1165" s="15" t="s">
        <v>135</v>
      </c>
      <c r="AW1165" s="15" t="s">
        <v>35</v>
      </c>
      <c r="AX1165" s="15" t="s">
        <v>80</v>
      </c>
      <c r="AY1165" s="265" t="s">
        <v>188</v>
      </c>
    </row>
    <row r="1166" s="2" customFormat="1" ht="16.5" customHeight="1">
      <c r="A1166" s="40"/>
      <c r="B1166" s="41"/>
      <c r="C1166" s="215" t="s">
        <v>2007</v>
      </c>
      <c r="D1166" s="215" t="s">
        <v>190</v>
      </c>
      <c r="E1166" s="216" t="s">
        <v>2715</v>
      </c>
      <c r="F1166" s="217" t="s">
        <v>2716</v>
      </c>
      <c r="G1166" s="218" t="s">
        <v>1866</v>
      </c>
      <c r="H1166" s="219">
        <v>1</v>
      </c>
      <c r="I1166" s="220"/>
      <c r="J1166" s="221">
        <f>ROUND(I1166*H1166,2)</f>
        <v>0</v>
      </c>
      <c r="K1166" s="217" t="s">
        <v>452</v>
      </c>
      <c r="L1166" s="46"/>
      <c r="M1166" s="222" t="s">
        <v>19</v>
      </c>
      <c r="N1166" s="223" t="s">
        <v>44</v>
      </c>
      <c r="O1166" s="86"/>
      <c r="P1166" s="224">
        <f>O1166*H1166</f>
        <v>0</v>
      </c>
      <c r="Q1166" s="224">
        <v>0.0012999999999999999</v>
      </c>
      <c r="R1166" s="224">
        <f>Q1166*H1166</f>
        <v>0.0012999999999999999</v>
      </c>
      <c r="S1166" s="224">
        <v>0</v>
      </c>
      <c r="T1166" s="225">
        <f>S1166*H1166</f>
        <v>0</v>
      </c>
      <c r="U1166" s="40"/>
      <c r="V1166" s="40"/>
      <c r="W1166" s="40"/>
      <c r="X1166" s="40"/>
      <c r="Y1166" s="40"/>
      <c r="Z1166" s="40"/>
      <c r="AA1166" s="40"/>
      <c r="AB1166" s="40"/>
      <c r="AC1166" s="40"/>
      <c r="AD1166" s="40"/>
      <c r="AE1166" s="40"/>
      <c r="AR1166" s="226" t="s">
        <v>342</v>
      </c>
      <c r="AT1166" s="226" t="s">
        <v>190</v>
      </c>
      <c r="AU1166" s="226" t="s">
        <v>82</v>
      </c>
      <c r="AY1166" s="19" t="s">
        <v>188</v>
      </c>
      <c r="BE1166" s="227">
        <f>IF(N1166="základní",J1166,0)</f>
        <v>0</v>
      </c>
      <c r="BF1166" s="227">
        <f>IF(N1166="snížená",J1166,0)</f>
        <v>0</v>
      </c>
      <c r="BG1166" s="227">
        <f>IF(N1166="zákl. přenesená",J1166,0)</f>
        <v>0</v>
      </c>
      <c r="BH1166" s="227">
        <f>IF(N1166="sníž. přenesená",J1166,0)</f>
        <v>0</v>
      </c>
      <c r="BI1166" s="227">
        <f>IF(N1166="nulová",J1166,0)</f>
        <v>0</v>
      </c>
      <c r="BJ1166" s="19" t="s">
        <v>80</v>
      </c>
      <c r="BK1166" s="227">
        <f>ROUND(I1166*H1166,2)</f>
        <v>0</v>
      </c>
      <c r="BL1166" s="19" t="s">
        <v>342</v>
      </c>
      <c r="BM1166" s="226" t="s">
        <v>2717</v>
      </c>
    </row>
    <row r="1167" s="13" customFormat="1">
      <c r="A1167" s="13"/>
      <c r="B1167" s="233"/>
      <c r="C1167" s="234"/>
      <c r="D1167" s="235" t="s">
        <v>198</v>
      </c>
      <c r="E1167" s="236" t="s">
        <v>19</v>
      </c>
      <c r="F1167" s="237" t="s">
        <v>2714</v>
      </c>
      <c r="G1167" s="234"/>
      <c r="H1167" s="236" t="s">
        <v>19</v>
      </c>
      <c r="I1167" s="238"/>
      <c r="J1167" s="234"/>
      <c r="K1167" s="234"/>
      <c r="L1167" s="239"/>
      <c r="M1167" s="240"/>
      <c r="N1167" s="241"/>
      <c r="O1167" s="241"/>
      <c r="P1167" s="241"/>
      <c r="Q1167" s="241"/>
      <c r="R1167" s="241"/>
      <c r="S1167" s="241"/>
      <c r="T1167" s="242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43" t="s">
        <v>198</v>
      </c>
      <c r="AU1167" s="243" t="s">
        <v>82</v>
      </c>
      <c r="AV1167" s="13" t="s">
        <v>80</v>
      </c>
      <c r="AW1167" s="13" t="s">
        <v>35</v>
      </c>
      <c r="AX1167" s="13" t="s">
        <v>73</v>
      </c>
      <c r="AY1167" s="243" t="s">
        <v>188</v>
      </c>
    </row>
    <row r="1168" s="14" customFormat="1">
      <c r="A1168" s="14"/>
      <c r="B1168" s="244"/>
      <c r="C1168" s="245"/>
      <c r="D1168" s="235" t="s">
        <v>198</v>
      </c>
      <c r="E1168" s="246" t="s">
        <v>19</v>
      </c>
      <c r="F1168" s="247" t="s">
        <v>80</v>
      </c>
      <c r="G1168" s="245"/>
      <c r="H1168" s="248">
        <v>1</v>
      </c>
      <c r="I1168" s="249"/>
      <c r="J1168" s="245"/>
      <c r="K1168" s="245"/>
      <c r="L1168" s="250"/>
      <c r="M1168" s="251"/>
      <c r="N1168" s="252"/>
      <c r="O1168" s="252"/>
      <c r="P1168" s="252"/>
      <c r="Q1168" s="252"/>
      <c r="R1168" s="252"/>
      <c r="S1168" s="252"/>
      <c r="T1168" s="253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54" t="s">
        <v>198</v>
      </c>
      <c r="AU1168" s="254" t="s">
        <v>82</v>
      </c>
      <c r="AV1168" s="14" t="s">
        <v>82</v>
      </c>
      <c r="AW1168" s="14" t="s">
        <v>35</v>
      </c>
      <c r="AX1168" s="14" t="s">
        <v>73</v>
      </c>
      <c r="AY1168" s="254" t="s">
        <v>188</v>
      </c>
    </row>
    <row r="1169" s="15" customFormat="1">
      <c r="A1169" s="15"/>
      <c r="B1169" s="255"/>
      <c r="C1169" s="256"/>
      <c r="D1169" s="235" t="s">
        <v>198</v>
      </c>
      <c r="E1169" s="257" t="s">
        <v>19</v>
      </c>
      <c r="F1169" s="258" t="s">
        <v>229</v>
      </c>
      <c r="G1169" s="256"/>
      <c r="H1169" s="259">
        <v>1</v>
      </c>
      <c r="I1169" s="260"/>
      <c r="J1169" s="256"/>
      <c r="K1169" s="256"/>
      <c r="L1169" s="261"/>
      <c r="M1169" s="262"/>
      <c r="N1169" s="263"/>
      <c r="O1169" s="263"/>
      <c r="P1169" s="263"/>
      <c r="Q1169" s="263"/>
      <c r="R1169" s="263"/>
      <c r="S1169" s="263"/>
      <c r="T1169" s="264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T1169" s="265" t="s">
        <v>198</v>
      </c>
      <c r="AU1169" s="265" t="s">
        <v>82</v>
      </c>
      <c r="AV1169" s="15" t="s">
        <v>135</v>
      </c>
      <c r="AW1169" s="15" t="s">
        <v>35</v>
      </c>
      <c r="AX1169" s="15" t="s">
        <v>80</v>
      </c>
      <c r="AY1169" s="265" t="s">
        <v>188</v>
      </c>
    </row>
    <row r="1170" s="2" customFormat="1" ht="16.5" customHeight="1">
      <c r="A1170" s="40"/>
      <c r="B1170" s="41"/>
      <c r="C1170" s="215" t="s">
        <v>2009</v>
      </c>
      <c r="D1170" s="215" t="s">
        <v>190</v>
      </c>
      <c r="E1170" s="216" t="s">
        <v>2718</v>
      </c>
      <c r="F1170" s="217" t="s">
        <v>2719</v>
      </c>
      <c r="G1170" s="218" t="s">
        <v>1866</v>
      </c>
      <c r="H1170" s="219">
        <v>1</v>
      </c>
      <c r="I1170" s="220"/>
      <c r="J1170" s="221">
        <f>ROUND(I1170*H1170,2)</f>
        <v>0</v>
      </c>
      <c r="K1170" s="217" t="s">
        <v>452</v>
      </c>
      <c r="L1170" s="46"/>
      <c r="M1170" s="222" t="s">
        <v>19</v>
      </c>
      <c r="N1170" s="223" t="s">
        <v>44</v>
      </c>
      <c r="O1170" s="86"/>
      <c r="P1170" s="224">
        <f>O1170*H1170</f>
        <v>0</v>
      </c>
      <c r="Q1170" s="224">
        <v>0.00084999999999999995</v>
      </c>
      <c r="R1170" s="224">
        <f>Q1170*H1170</f>
        <v>0.00084999999999999995</v>
      </c>
      <c r="S1170" s="224">
        <v>0</v>
      </c>
      <c r="T1170" s="225">
        <f>S1170*H1170</f>
        <v>0</v>
      </c>
      <c r="U1170" s="40"/>
      <c r="V1170" s="40"/>
      <c r="W1170" s="40"/>
      <c r="X1170" s="40"/>
      <c r="Y1170" s="40"/>
      <c r="Z1170" s="40"/>
      <c r="AA1170" s="40"/>
      <c r="AB1170" s="40"/>
      <c r="AC1170" s="40"/>
      <c r="AD1170" s="40"/>
      <c r="AE1170" s="40"/>
      <c r="AR1170" s="226" t="s">
        <v>342</v>
      </c>
      <c r="AT1170" s="226" t="s">
        <v>190</v>
      </c>
      <c r="AU1170" s="226" t="s">
        <v>82</v>
      </c>
      <c r="AY1170" s="19" t="s">
        <v>188</v>
      </c>
      <c r="BE1170" s="227">
        <f>IF(N1170="základní",J1170,0)</f>
        <v>0</v>
      </c>
      <c r="BF1170" s="227">
        <f>IF(N1170="snížená",J1170,0)</f>
        <v>0</v>
      </c>
      <c r="BG1170" s="227">
        <f>IF(N1170="zákl. přenesená",J1170,0)</f>
        <v>0</v>
      </c>
      <c r="BH1170" s="227">
        <f>IF(N1170="sníž. přenesená",J1170,0)</f>
        <v>0</v>
      </c>
      <c r="BI1170" s="227">
        <f>IF(N1170="nulová",J1170,0)</f>
        <v>0</v>
      </c>
      <c r="BJ1170" s="19" t="s">
        <v>80</v>
      </c>
      <c r="BK1170" s="227">
        <f>ROUND(I1170*H1170,2)</f>
        <v>0</v>
      </c>
      <c r="BL1170" s="19" t="s">
        <v>342</v>
      </c>
      <c r="BM1170" s="226" t="s">
        <v>2720</v>
      </c>
    </row>
    <row r="1171" s="13" customFormat="1">
      <c r="A1171" s="13"/>
      <c r="B1171" s="233"/>
      <c r="C1171" s="234"/>
      <c r="D1171" s="235" t="s">
        <v>198</v>
      </c>
      <c r="E1171" s="236" t="s">
        <v>19</v>
      </c>
      <c r="F1171" s="237" t="s">
        <v>2714</v>
      </c>
      <c r="G1171" s="234"/>
      <c r="H1171" s="236" t="s">
        <v>19</v>
      </c>
      <c r="I1171" s="238"/>
      <c r="J1171" s="234"/>
      <c r="K1171" s="234"/>
      <c r="L1171" s="239"/>
      <c r="M1171" s="240"/>
      <c r="N1171" s="241"/>
      <c r="O1171" s="241"/>
      <c r="P1171" s="241"/>
      <c r="Q1171" s="241"/>
      <c r="R1171" s="241"/>
      <c r="S1171" s="241"/>
      <c r="T1171" s="242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43" t="s">
        <v>198</v>
      </c>
      <c r="AU1171" s="243" t="s">
        <v>82</v>
      </c>
      <c r="AV1171" s="13" t="s">
        <v>80</v>
      </c>
      <c r="AW1171" s="13" t="s">
        <v>35</v>
      </c>
      <c r="AX1171" s="13" t="s">
        <v>73</v>
      </c>
      <c r="AY1171" s="243" t="s">
        <v>188</v>
      </c>
    </row>
    <row r="1172" s="14" customFormat="1">
      <c r="A1172" s="14"/>
      <c r="B1172" s="244"/>
      <c r="C1172" s="245"/>
      <c r="D1172" s="235" t="s">
        <v>198</v>
      </c>
      <c r="E1172" s="246" t="s">
        <v>19</v>
      </c>
      <c r="F1172" s="247" t="s">
        <v>80</v>
      </c>
      <c r="G1172" s="245"/>
      <c r="H1172" s="248">
        <v>1</v>
      </c>
      <c r="I1172" s="249"/>
      <c r="J1172" s="245"/>
      <c r="K1172" s="245"/>
      <c r="L1172" s="250"/>
      <c r="M1172" s="251"/>
      <c r="N1172" s="252"/>
      <c r="O1172" s="252"/>
      <c r="P1172" s="252"/>
      <c r="Q1172" s="252"/>
      <c r="R1172" s="252"/>
      <c r="S1172" s="252"/>
      <c r="T1172" s="253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54" t="s">
        <v>198</v>
      </c>
      <c r="AU1172" s="254" t="s">
        <v>82</v>
      </c>
      <c r="AV1172" s="14" t="s">
        <v>82</v>
      </c>
      <c r="AW1172" s="14" t="s">
        <v>35</v>
      </c>
      <c r="AX1172" s="14" t="s">
        <v>73</v>
      </c>
      <c r="AY1172" s="254" t="s">
        <v>188</v>
      </c>
    </row>
    <row r="1173" s="15" customFormat="1">
      <c r="A1173" s="15"/>
      <c r="B1173" s="255"/>
      <c r="C1173" s="256"/>
      <c r="D1173" s="235" t="s">
        <v>198</v>
      </c>
      <c r="E1173" s="257" t="s">
        <v>19</v>
      </c>
      <c r="F1173" s="258" t="s">
        <v>229</v>
      </c>
      <c r="G1173" s="256"/>
      <c r="H1173" s="259">
        <v>1</v>
      </c>
      <c r="I1173" s="260"/>
      <c r="J1173" s="256"/>
      <c r="K1173" s="256"/>
      <c r="L1173" s="261"/>
      <c r="M1173" s="262"/>
      <c r="N1173" s="263"/>
      <c r="O1173" s="263"/>
      <c r="P1173" s="263"/>
      <c r="Q1173" s="263"/>
      <c r="R1173" s="263"/>
      <c r="S1173" s="263"/>
      <c r="T1173" s="264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T1173" s="265" t="s">
        <v>198</v>
      </c>
      <c r="AU1173" s="265" t="s">
        <v>82</v>
      </c>
      <c r="AV1173" s="15" t="s">
        <v>135</v>
      </c>
      <c r="AW1173" s="15" t="s">
        <v>35</v>
      </c>
      <c r="AX1173" s="15" t="s">
        <v>80</v>
      </c>
      <c r="AY1173" s="265" t="s">
        <v>188</v>
      </c>
    </row>
    <row r="1174" s="2" customFormat="1" ht="24.15" customHeight="1">
      <c r="A1174" s="40"/>
      <c r="B1174" s="41"/>
      <c r="C1174" s="215" t="s">
        <v>2011</v>
      </c>
      <c r="D1174" s="215" t="s">
        <v>190</v>
      </c>
      <c r="E1174" s="216" t="s">
        <v>1864</v>
      </c>
      <c r="F1174" s="217" t="s">
        <v>1865</v>
      </c>
      <c r="G1174" s="218" t="s">
        <v>1866</v>
      </c>
      <c r="H1174" s="219">
        <v>2</v>
      </c>
      <c r="I1174" s="220"/>
      <c r="J1174" s="221">
        <f>ROUND(I1174*H1174,2)</f>
        <v>0</v>
      </c>
      <c r="K1174" s="217" t="s">
        <v>452</v>
      </c>
      <c r="L1174" s="46"/>
      <c r="M1174" s="222" t="s">
        <v>19</v>
      </c>
      <c r="N1174" s="223" t="s">
        <v>44</v>
      </c>
      <c r="O1174" s="86"/>
      <c r="P1174" s="224">
        <f>O1174*H1174</f>
        <v>0</v>
      </c>
      <c r="Q1174" s="224">
        <v>0.00051999999999999995</v>
      </c>
      <c r="R1174" s="224">
        <f>Q1174*H1174</f>
        <v>0.0010399999999999999</v>
      </c>
      <c r="S1174" s="224">
        <v>0</v>
      </c>
      <c r="T1174" s="225">
        <f>S1174*H1174</f>
        <v>0</v>
      </c>
      <c r="U1174" s="40"/>
      <c r="V1174" s="40"/>
      <c r="W1174" s="40"/>
      <c r="X1174" s="40"/>
      <c r="Y1174" s="40"/>
      <c r="Z1174" s="40"/>
      <c r="AA1174" s="40"/>
      <c r="AB1174" s="40"/>
      <c r="AC1174" s="40"/>
      <c r="AD1174" s="40"/>
      <c r="AE1174" s="40"/>
      <c r="AR1174" s="226" t="s">
        <v>342</v>
      </c>
      <c r="AT1174" s="226" t="s">
        <v>190</v>
      </c>
      <c r="AU1174" s="226" t="s">
        <v>82</v>
      </c>
      <c r="AY1174" s="19" t="s">
        <v>188</v>
      </c>
      <c r="BE1174" s="227">
        <f>IF(N1174="základní",J1174,0)</f>
        <v>0</v>
      </c>
      <c r="BF1174" s="227">
        <f>IF(N1174="snížená",J1174,0)</f>
        <v>0</v>
      </c>
      <c r="BG1174" s="227">
        <f>IF(N1174="zákl. přenesená",J1174,0)</f>
        <v>0</v>
      </c>
      <c r="BH1174" s="227">
        <f>IF(N1174="sníž. přenesená",J1174,0)</f>
        <v>0</v>
      </c>
      <c r="BI1174" s="227">
        <f>IF(N1174="nulová",J1174,0)</f>
        <v>0</v>
      </c>
      <c r="BJ1174" s="19" t="s">
        <v>80</v>
      </c>
      <c r="BK1174" s="227">
        <f>ROUND(I1174*H1174,2)</f>
        <v>0</v>
      </c>
      <c r="BL1174" s="19" t="s">
        <v>342</v>
      </c>
      <c r="BM1174" s="226" t="s">
        <v>2721</v>
      </c>
    </row>
    <row r="1175" s="13" customFormat="1">
      <c r="A1175" s="13"/>
      <c r="B1175" s="233"/>
      <c r="C1175" s="234"/>
      <c r="D1175" s="235" t="s">
        <v>198</v>
      </c>
      <c r="E1175" s="236" t="s">
        <v>19</v>
      </c>
      <c r="F1175" s="237" t="s">
        <v>2714</v>
      </c>
      <c r="G1175" s="234"/>
      <c r="H1175" s="236" t="s">
        <v>19</v>
      </c>
      <c r="I1175" s="238"/>
      <c r="J1175" s="234"/>
      <c r="K1175" s="234"/>
      <c r="L1175" s="239"/>
      <c r="M1175" s="240"/>
      <c r="N1175" s="241"/>
      <c r="O1175" s="241"/>
      <c r="P1175" s="241"/>
      <c r="Q1175" s="241"/>
      <c r="R1175" s="241"/>
      <c r="S1175" s="241"/>
      <c r="T1175" s="242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43" t="s">
        <v>198</v>
      </c>
      <c r="AU1175" s="243" t="s">
        <v>82</v>
      </c>
      <c r="AV1175" s="13" t="s">
        <v>80</v>
      </c>
      <c r="AW1175" s="13" t="s">
        <v>35</v>
      </c>
      <c r="AX1175" s="13" t="s">
        <v>73</v>
      </c>
      <c r="AY1175" s="243" t="s">
        <v>188</v>
      </c>
    </row>
    <row r="1176" s="14" customFormat="1">
      <c r="A1176" s="14"/>
      <c r="B1176" s="244"/>
      <c r="C1176" s="245"/>
      <c r="D1176" s="235" t="s">
        <v>198</v>
      </c>
      <c r="E1176" s="246" t="s">
        <v>19</v>
      </c>
      <c r="F1176" s="247" t="s">
        <v>82</v>
      </c>
      <c r="G1176" s="245"/>
      <c r="H1176" s="248">
        <v>2</v>
      </c>
      <c r="I1176" s="249"/>
      <c r="J1176" s="245"/>
      <c r="K1176" s="245"/>
      <c r="L1176" s="250"/>
      <c r="M1176" s="251"/>
      <c r="N1176" s="252"/>
      <c r="O1176" s="252"/>
      <c r="P1176" s="252"/>
      <c r="Q1176" s="252"/>
      <c r="R1176" s="252"/>
      <c r="S1176" s="252"/>
      <c r="T1176" s="253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54" t="s">
        <v>198</v>
      </c>
      <c r="AU1176" s="254" t="s">
        <v>82</v>
      </c>
      <c r="AV1176" s="14" t="s">
        <v>82</v>
      </c>
      <c r="AW1176" s="14" t="s">
        <v>35</v>
      </c>
      <c r="AX1176" s="14" t="s">
        <v>73</v>
      </c>
      <c r="AY1176" s="254" t="s">
        <v>188</v>
      </c>
    </row>
    <row r="1177" s="15" customFormat="1">
      <c r="A1177" s="15"/>
      <c r="B1177" s="255"/>
      <c r="C1177" s="256"/>
      <c r="D1177" s="235" t="s">
        <v>198</v>
      </c>
      <c r="E1177" s="257" t="s">
        <v>19</v>
      </c>
      <c r="F1177" s="258" t="s">
        <v>229</v>
      </c>
      <c r="G1177" s="256"/>
      <c r="H1177" s="259">
        <v>2</v>
      </c>
      <c r="I1177" s="260"/>
      <c r="J1177" s="256"/>
      <c r="K1177" s="256"/>
      <c r="L1177" s="261"/>
      <c r="M1177" s="262"/>
      <c r="N1177" s="263"/>
      <c r="O1177" s="263"/>
      <c r="P1177" s="263"/>
      <c r="Q1177" s="263"/>
      <c r="R1177" s="263"/>
      <c r="S1177" s="263"/>
      <c r="T1177" s="264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T1177" s="265" t="s">
        <v>198</v>
      </c>
      <c r="AU1177" s="265" t="s">
        <v>82</v>
      </c>
      <c r="AV1177" s="15" t="s">
        <v>135</v>
      </c>
      <c r="AW1177" s="15" t="s">
        <v>35</v>
      </c>
      <c r="AX1177" s="15" t="s">
        <v>80</v>
      </c>
      <c r="AY1177" s="265" t="s">
        <v>188</v>
      </c>
    </row>
    <row r="1178" s="2" customFormat="1" ht="16.5" customHeight="1">
      <c r="A1178" s="40"/>
      <c r="B1178" s="41"/>
      <c r="C1178" s="215" t="s">
        <v>2016</v>
      </c>
      <c r="D1178" s="215" t="s">
        <v>190</v>
      </c>
      <c r="E1178" s="216" t="s">
        <v>1869</v>
      </c>
      <c r="F1178" s="217" t="s">
        <v>1870</v>
      </c>
      <c r="G1178" s="218" t="s">
        <v>1866</v>
      </c>
      <c r="H1178" s="219">
        <v>1</v>
      </c>
      <c r="I1178" s="220"/>
      <c r="J1178" s="221">
        <f>ROUND(I1178*H1178,2)</f>
        <v>0</v>
      </c>
      <c r="K1178" s="217" t="s">
        <v>452</v>
      </c>
      <c r="L1178" s="46"/>
      <c r="M1178" s="222" t="s">
        <v>19</v>
      </c>
      <c r="N1178" s="223" t="s">
        <v>44</v>
      </c>
      <c r="O1178" s="86"/>
      <c r="P1178" s="224">
        <f>O1178*H1178</f>
        <v>0</v>
      </c>
      <c r="Q1178" s="224">
        <v>0.00051999999999999995</v>
      </c>
      <c r="R1178" s="224">
        <f>Q1178*H1178</f>
        <v>0.00051999999999999995</v>
      </c>
      <c r="S1178" s="224">
        <v>0</v>
      </c>
      <c r="T1178" s="225">
        <f>S1178*H1178</f>
        <v>0</v>
      </c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R1178" s="226" t="s">
        <v>342</v>
      </c>
      <c r="AT1178" s="226" t="s">
        <v>190</v>
      </c>
      <c r="AU1178" s="226" t="s">
        <v>82</v>
      </c>
      <c r="AY1178" s="19" t="s">
        <v>188</v>
      </c>
      <c r="BE1178" s="227">
        <f>IF(N1178="základní",J1178,0)</f>
        <v>0</v>
      </c>
      <c r="BF1178" s="227">
        <f>IF(N1178="snížená",J1178,0)</f>
        <v>0</v>
      </c>
      <c r="BG1178" s="227">
        <f>IF(N1178="zákl. přenesená",J1178,0)</f>
        <v>0</v>
      </c>
      <c r="BH1178" s="227">
        <f>IF(N1178="sníž. přenesená",J1178,0)</f>
        <v>0</v>
      </c>
      <c r="BI1178" s="227">
        <f>IF(N1178="nulová",J1178,0)</f>
        <v>0</v>
      </c>
      <c r="BJ1178" s="19" t="s">
        <v>80</v>
      </c>
      <c r="BK1178" s="227">
        <f>ROUND(I1178*H1178,2)</f>
        <v>0</v>
      </c>
      <c r="BL1178" s="19" t="s">
        <v>342</v>
      </c>
      <c r="BM1178" s="226" t="s">
        <v>2722</v>
      </c>
    </row>
    <row r="1179" s="13" customFormat="1">
      <c r="A1179" s="13"/>
      <c r="B1179" s="233"/>
      <c r="C1179" s="234"/>
      <c r="D1179" s="235" t="s">
        <v>198</v>
      </c>
      <c r="E1179" s="236" t="s">
        <v>19</v>
      </c>
      <c r="F1179" s="237" t="s">
        <v>2714</v>
      </c>
      <c r="G1179" s="234"/>
      <c r="H1179" s="236" t="s">
        <v>19</v>
      </c>
      <c r="I1179" s="238"/>
      <c r="J1179" s="234"/>
      <c r="K1179" s="234"/>
      <c r="L1179" s="239"/>
      <c r="M1179" s="240"/>
      <c r="N1179" s="241"/>
      <c r="O1179" s="241"/>
      <c r="P1179" s="241"/>
      <c r="Q1179" s="241"/>
      <c r="R1179" s="241"/>
      <c r="S1179" s="241"/>
      <c r="T1179" s="242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43" t="s">
        <v>198</v>
      </c>
      <c r="AU1179" s="243" t="s">
        <v>82</v>
      </c>
      <c r="AV1179" s="13" t="s">
        <v>80</v>
      </c>
      <c r="AW1179" s="13" t="s">
        <v>35</v>
      </c>
      <c r="AX1179" s="13" t="s">
        <v>73</v>
      </c>
      <c r="AY1179" s="243" t="s">
        <v>188</v>
      </c>
    </row>
    <row r="1180" s="14" customFormat="1">
      <c r="A1180" s="14"/>
      <c r="B1180" s="244"/>
      <c r="C1180" s="245"/>
      <c r="D1180" s="235" t="s">
        <v>198</v>
      </c>
      <c r="E1180" s="246" t="s">
        <v>19</v>
      </c>
      <c r="F1180" s="247" t="s">
        <v>80</v>
      </c>
      <c r="G1180" s="245"/>
      <c r="H1180" s="248">
        <v>1</v>
      </c>
      <c r="I1180" s="249"/>
      <c r="J1180" s="245"/>
      <c r="K1180" s="245"/>
      <c r="L1180" s="250"/>
      <c r="M1180" s="251"/>
      <c r="N1180" s="252"/>
      <c r="O1180" s="252"/>
      <c r="P1180" s="252"/>
      <c r="Q1180" s="252"/>
      <c r="R1180" s="252"/>
      <c r="S1180" s="252"/>
      <c r="T1180" s="253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54" t="s">
        <v>198</v>
      </c>
      <c r="AU1180" s="254" t="s">
        <v>82</v>
      </c>
      <c r="AV1180" s="14" t="s">
        <v>82</v>
      </c>
      <c r="AW1180" s="14" t="s">
        <v>35</v>
      </c>
      <c r="AX1180" s="14" t="s">
        <v>73</v>
      </c>
      <c r="AY1180" s="254" t="s">
        <v>188</v>
      </c>
    </row>
    <row r="1181" s="15" customFormat="1">
      <c r="A1181" s="15"/>
      <c r="B1181" s="255"/>
      <c r="C1181" s="256"/>
      <c r="D1181" s="235" t="s">
        <v>198</v>
      </c>
      <c r="E1181" s="257" t="s">
        <v>19</v>
      </c>
      <c r="F1181" s="258" t="s">
        <v>229</v>
      </c>
      <c r="G1181" s="256"/>
      <c r="H1181" s="259">
        <v>1</v>
      </c>
      <c r="I1181" s="260"/>
      <c r="J1181" s="256"/>
      <c r="K1181" s="256"/>
      <c r="L1181" s="261"/>
      <c r="M1181" s="262"/>
      <c r="N1181" s="263"/>
      <c r="O1181" s="263"/>
      <c r="P1181" s="263"/>
      <c r="Q1181" s="263"/>
      <c r="R1181" s="263"/>
      <c r="S1181" s="263"/>
      <c r="T1181" s="264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T1181" s="265" t="s">
        <v>198</v>
      </c>
      <c r="AU1181" s="265" t="s">
        <v>82</v>
      </c>
      <c r="AV1181" s="15" t="s">
        <v>135</v>
      </c>
      <c r="AW1181" s="15" t="s">
        <v>35</v>
      </c>
      <c r="AX1181" s="15" t="s">
        <v>80</v>
      </c>
      <c r="AY1181" s="265" t="s">
        <v>188</v>
      </c>
    </row>
    <row r="1182" s="2" customFormat="1" ht="16.5" customHeight="1">
      <c r="A1182" s="40"/>
      <c r="B1182" s="41"/>
      <c r="C1182" s="215" t="s">
        <v>2020</v>
      </c>
      <c r="D1182" s="215" t="s">
        <v>190</v>
      </c>
      <c r="E1182" s="216" t="s">
        <v>1872</v>
      </c>
      <c r="F1182" s="217" t="s">
        <v>1873</v>
      </c>
      <c r="G1182" s="218" t="s">
        <v>1866</v>
      </c>
      <c r="H1182" s="219">
        <v>3</v>
      </c>
      <c r="I1182" s="220"/>
      <c r="J1182" s="221">
        <f>ROUND(I1182*H1182,2)</f>
        <v>0</v>
      </c>
      <c r="K1182" s="217" t="s">
        <v>194</v>
      </c>
      <c r="L1182" s="46"/>
      <c r="M1182" s="222" t="s">
        <v>19</v>
      </c>
      <c r="N1182" s="223" t="s">
        <v>44</v>
      </c>
      <c r="O1182" s="86"/>
      <c r="P1182" s="224">
        <f>O1182*H1182</f>
        <v>0</v>
      </c>
      <c r="Q1182" s="224">
        <v>0.00051999999999999995</v>
      </c>
      <c r="R1182" s="224">
        <f>Q1182*H1182</f>
        <v>0.0015599999999999998</v>
      </c>
      <c r="S1182" s="224">
        <v>0</v>
      </c>
      <c r="T1182" s="225">
        <f>S1182*H1182</f>
        <v>0</v>
      </c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40"/>
      <c r="AE1182" s="40"/>
      <c r="AR1182" s="226" t="s">
        <v>342</v>
      </c>
      <c r="AT1182" s="226" t="s">
        <v>190</v>
      </c>
      <c r="AU1182" s="226" t="s">
        <v>82</v>
      </c>
      <c r="AY1182" s="19" t="s">
        <v>188</v>
      </c>
      <c r="BE1182" s="227">
        <f>IF(N1182="základní",J1182,0)</f>
        <v>0</v>
      </c>
      <c r="BF1182" s="227">
        <f>IF(N1182="snížená",J1182,0)</f>
        <v>0</v>
      </c>
      <c r="BG1182" s="227">
        <f>IF(N1182="zákl. přenesená",J1182,0)</f>
        <v>0</v>
      </c>
      <c r="BH1182" s="227">
        <f>IF(N1182="sníž. přenesená",J1182,0)</f>
        <v>0</v>
      </c>
      <c r="BI1182" s="227">
        <f>IF(N1182="nulová",J1182,0)</f>
        <v>0</v>
      </c>
      <c r="BJ1182" s="19" t="s">
        <v>80</v>
      </c>
      <c r="BK1182" s="227">
        <f>ROUND(I1182*H1182,2)</f>
        <v>0</v>
      </c>
      <c r="BL1182" s="19" t="s">
        <v>342</v>
      </c>
      <c r="BM1182" s="226" t="s">
        <v>2723</v>
      </c>
    </row>
    <row r="1183" s="2" customFormat="1">
      <c r="A1183" s="40"/>
      <c r="B1183" s="41"/>
      <c r="C1183" s="42"/>
      <c r="D1183" s="228" t="s">
        <v>196</v>
      </c>
      <c r="E1183" s="42"/>
      <c r="F1183" s="229" t="s">
        <v>1875</v>
      </c>
      <c r="G1183" s="42"/>
      <c r="H1183" s="42"/>
      <c r="I1183" s="230"/>
      <c r="J1183" s="42"/>
      <c r="K1183" s="42"/>
      <c r="L1183" s="46"/>
      <c r="M1183" s="231"/>
      <c r="N1183" s="232"/>
      <c r="O1183" s="86"/>
      <c r="P1183" s="86"/>
      <c r="Q1183" s="86"/>
      <c r="R1183" s="86"/>
      <c r="S1183" s="86"/>
      <c r="T1183" s="87"/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T1183" s="19" t="s">
        <v>196</v>
      </c>
      <c r="AU1183" s="19" t="s">
        <v>82</v>
      </c>
    </row>
    <row r="1184" s="13" customFormat="1">
      <c r="A1184" s="13"/>
      <c r="B1184" s="233"/>
      <c r="C1184" s="234"/>
      <c r="D1184" s="235" t="s">
        <v>198</v>
      </c>
      <c r="E1184" s="236" t="s">
        <v>19</v>
      </c>
      <c r="F1184" s="237" t="s">
        <v>2714</v>
      </c>
      <c r="G1184" s="234"/>
      <c r="H1184" s="236" t="s">
        <v>19</v>
      </c>
      <c r="I1184" s="238"/>
      <c r="J1184" s="234"/>
      <c r="K1184" s="234"/>
      <c r="L1184" s="239"/>
      <c r="M1184" s="240"/>
      <c r="N1184" s="241"/>
      <c r="O1184" s="241"/>
      <c r="P1184" s="241"/>
      <c r="Q1184" s="241"/>
      <c r="R1184" s="241"/>
      <c r="S1184" s="241"/>
      <c r="T1184" s="242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43" t="s">
        <v>198</v>
      </c>
      <c r="AU1184" s="243" t="s">
        <v>82</v>
      </c>
      <c r="AV1184" s="13" t="s">
        <v>80</v>
      </c>
      <c r="AW1184" s="13" t="s">
        <v>35</v>
      </c>
      <c r="AX1184" s="13" t="s">
        <v>73</v>
      </c>
      <c r="AY1184" s="243" t="s">
        <v>188</v>
      </c>
    </row>
    <row r="1185" s="14" customFormat="1">
      <c r="A1185" s="14"/>
      <c r="B1185" s="244"/>
      <c r="C1185" s="245"/>
      <c r="D1185" s="235" t="s">
        <v>198</v>
      </c>
      <c r="E1185" s="246" t="s">
        <v>19</v>
      </c>
      <c r="F1185" s="247" t="s">
        <v>129</v>
      </c>
      <c r="G1185" s="245"/>
      <c r="H1185" s="248">
        <v>3</v>
      </c>
      <c r="I1185" s="249"/>
      <c r="J1185" s="245"/>
      <c r="K1185" s="245"/>
      <c r="L1185" s="250"/>
      <c r="M1185" s="251"/>
      <c r="N1185" s="252"/>
      <c r="O1185" s="252"/>
      <c r="P1185" s="252"/>
      <c r="Q1185" s="252"/>
      <c r="R1185" s="252"/>
      <c r="S1185" s="252"/>
      <c r="T1185" s="253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54" t="s">
        <v>198</v>
      </c>
      <c r="AU1185" s="254" t="s">
        <v>82</v>
      </c>
      <c r="AV1185" s="14" t="s">
        <v>82</v>
      </c>
      <c r="AW1185" s="14" t="s">
        <v>35</v>
      </c>
      <c r="AX1185" s="14" t="s">
        <v>73</v>
      </c>
      <c r="AY1185" s="254" t="s">
        <v>188</v>
      </c>
    </row>
    <row r="1186" s="15" customFormat="1">
      <c r="A1186" s="15"/>
      <c r="B1186" s="255"/>
      <c r="C1186" s="256"/>
      <c r="D1186" s="235" t="s">
        <v>198</v>
      </c>
      <c r="E1186" s="257" t="s">
        <v>19</v>
      </c>
      <c r="F1186" s="258" t="s">
        <v>229</v>
      </c>
      <c r="G1186" s="256"/>
      <c r="H1186" s="259">
        <v>3</v>
      </c>
      <c r="I1186" s="260"/>
      <c r="J1186" s="256"/>
      <c r="K1186" s="256"/>
      <c r="L1186" s="261"/>
      <c r="M1186" s="262"/>
      <c r="N1186" s="263"/>
      <c r="O1186" s="263"/>
      <c r="P1186" s="263"/>
      <c r="Q1186" s="263"/>
      <c r="R1186" s="263"/>
      <c r="S1186" s="263"/>
      <c r="T1186" s="264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T1186" s="265" t="s">
        <v>198</v>
      </c>
      <c r="AU1186" s="265" t="s">
        <v>82</v>
      </c>
      <c r="AV1186" s="15" t="s">
        <v>135</v>
      </c>
      <c r="AW1186" s="15" t="s">
        <v>35</v>
      </c>
      <c r="AX1186" s="15" t="s">
        <v>80</v>
      </c>
      <c r="AY1186" s="265" t="s">
        <v>188</v>
      </c>
    </row>
    <row r="1187" s="2" customFormat="1" ht="16.5" customHeight="1">
      <c r="A1187" s="40"/>
      <c r="B1187" s="41"/>
      <c r="C1187" s="215" t="s">
        <v>2026</v>
      </c>
      <c r="D1187" s="215" t="s">
        <v>190</v>
      </c>
      <c r="E1187" s="216" t="s">
        <v>1876</v>
      </c>
      <c r="F1187" s="217" t="s">
        <v>1877</v>
      </c>
      <c r="G1187" s="218" t="s">
        <v>1866</v>
      </c>
      <c r="H1187" s="219">
        <v>3</v>
      </c>
      <c r="I1187" s="220"/>
      <c r="J1187" s="221">
        <f>ROUND(I1187*H1187,2)</f>
        <v>0</v>
      </c>
      <c r="K1187" s="217" t="s">
        <v>194</v>
      </c>
      <c r="L1187" s="46"/>
      <c r="M1187" s="222" t="s">
        <v>19</v>
      </c>
      <c r="N1187" s="223" t="s">
        <v>44</v>
      </c>
      <c r="O1187" s="86"/>
      <c r="P1187" s="224">
        <f>O1187*H1187</f>
        <v>0</v>
      </c>
      <c r="Q1187" s="224">
        <v>0.00051999999999999995</v>
      </c>
      <c r="R1187" s="224">
        <f>Q1187*H1187</f>
        <v>0.0015599999999999998</v>
      </c>
      <c r="S1187" s="224">
        <v>0</v>
      </c>
      <c r="T1187" s="225">
        <f>S1187*H1187</f>
        <v>0</v>
      </c>
      <c r="U1187" s="40"/>
      <c r="V1187" s="40"/>
      <c r="W1187" s="40"/>
      <c r="X1187" s="40"/>
      <c r="Y1187" s="40"/>
      <c r="Z1187" s="40"/>
      <c r="AA1187" s="40"/>
      <c r="AB1187" s="40"/>
      <c r="AC1187" s="40"/>
      <c r="AD1187" s="40"/>
      <c r="AE1187" s="40"/>
      <c r="AR1187" s="226" t="s">
        <v>342</v>
      </c>
      <c r="AT1187" s="226" t="s">
        <v>190</v>
      </c>
      <c r="AU1187" s="226" t="s">
        <v>82</v>
      </c>
      <c r="AY1187" s="19" t="s">
        <v>188</v>
      </c>
      <c r="BE1187" s="227">
        <f>IF(N1187="základní",J1187,0)</f>
        <v>0</v>
      </c>
      <c r="BF1187" s="227">
        <f>IF(N1187="snížená",J1187,0)</f>
        <v>0</v>
      </c>
      <c r="BG1187" s="227">
        <f>IF(N1187="zákl. přenesená",J1187,0)</f>
        <v>0</v>
      </c>
      <c r="BH1187" s="227">
        <f>IF(N1187="sníž. přenesená",J1187,0)</f>
        <v>0</v>
      </c>
      <c r="BI1187" s="227">
        <f>IF(N1187="nulová",J1187,0)</f>
        <v>0</v>
      </c>
      <c r="BJ1187" s="19" t="s">
        <v>80</v>
      </c>
      <c r="BK1187" s="227">
        <f>ROUND(I1187*H1187,2)</f>
        <v>0</v>
      </c>
      <c r="BL1187" s="19" t="s">
        <v>342</v>
      </c>
      <c r="BM1187" s="226" t="s">
        <v>2724</v>
      </c>
    </row>
    <row r="1188" s="2" customFormat="1">
      <c r="A1188" s="40"/>
      <c r="B1188" s="41"/>
      <c r="C1188" s="42"/>
      <c r="D1188" s="228" t="s">
        <v>196</v>
      </c>
      <c r="E1188" s="42"/>
      <c r="F1188" s="229" t="s">
        <v>1879</v>
      </c>
      <c r="G1188" s="42"/>
      <c r="H1188" s="42"/>
      <c r="I1188" s="230"/>
      <c r="J1188" s="42"/>
      <c r="K1188" s="42"/>
      <c r="L1188" s="46"/>
      <c r="M1188" s="231"/>
      <c r="N1188" s="232"/>
      <c r="O1188" s="86"/>
      <c r="P1188" s="86"/>
      <c r="Q1188" s="86"/>
      <c r="R1188" s="86"/>
      <c r="S1188" s="86"/>
      <c r="T1188" s="87"/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40"/>
      <c r="AE1188" s="40"/>
      <c r="AT1188" s="19" t="s">
        <v>196</v>
      </c>
      <c r="AU1188" s="19" t="s">
        <v>82</v>
      </c>
    </row>
    <row r="1189" s="13" customFormat="1">
      <c r="A1189" s="13"/>
      <c r="B1189" s="233"/>
      <c r="C1189" s="234"/>
      <c r="D1189" s="235" t="s">
        <v>198</v>
      </c>
      <c r="E1189" s="236" t="s">
        <v>19</v>
      </c>
      <c r="F1189" s="237" t="s">
        <v>2714</v>
      </c>
      <c r="G1189" s="234"/>
      <c r="H1189" s="236" t="s">
        <v>19</v>
      </c>
      <c r="I1189" s="238"/>
      <c r="J1189" s="234"/>
      <c r="K1189" s="234"/>
      <c r="L1189" s="239"/>
      <c r="M1189" s="240"/>
      <c r="N1189" s="241"/>
      <c r="O1189" s="241"/>
      <c r="P1189" s="241"/>
      <c r="Q1189" s="241"/>
      <c r="R1189" s="241"/>
      <c r="S1189" s="241"/>
      <c r="T1189" s="242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3" t="s">
        <v>198</v>
      </c>
      <c r="AU1189" s="243" t="s">
        <v>82</v>
      </c>
      <c r="AV1189" s="13" t="s">
        <v>80</v>
      </c>
      <c r="AW1189" s="13" t="s">
        <v>35</v>
      </c>
      <c r="AX1189" s="13" t="s">
        <v>73</v>
      </c>
      <c r="AY1189" s="243" t="s">
        <v>188</v>
      </c>
    </row>
    <row r="1190" s="14" customFormat="1">
      <c r="A1190" s="14"/>
      <c r="B1190" s="244"/>
      <c r="C1190" s="245"/>
      <c r="D1190" s="235" t="s">
        <v>198</v>
      </c>
      <c r="E1190" s="246" t="s">
        <v>19</v>
      </c>
      <c r="F1190" s="247" t="s">
        <v>129</v>
      </c>
      <c r="G1190" s="245"/>
      <c r="H1190" s="248">
        <v>3</v>
      </c>
      <c r="I1190" s="249"/>
      <c r="J1190" s="245"/>
      <c r="K1190" s="245"/>
      <c r="L1190" s="250"/>
      <c r="M1190" s="251"/>
      <c r="N1190" s="252"/>
      <c r="O1190" s="252"/>
      <c r="P1190" s="252"/>
      <c r="Q1190" s="252"/>
      <c r="R1190" s="252"/>
      <c r="S1190" s="252"/>
      <c r="T1190" s="253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54" t="s">
        <v>198</v>
      </c>
      <c r="AU1190" s="254" t="s">
        <v>82</v>
      </c>
      <c r="AV1190" s="14" t="s">
        <v>82</v>
      </c>
      <c r="AW1190" s="14" t="s">
        <v>35</v>
      </c>
      <c r="AX1190" s="14" t="s">
        <v>73</v>
      </c>
      <c r="AY1190" s="254" t="s">
        <v>188</v>
      </c>
    </row>
    <row r="1191" s="15" customFormat="1">
      <c r="A1191" s="15"/>
      <c r="B1191" s="255"/>
      <c r="C1191" s="256"/>
      <c r="D1191" s="235" t="s">
        <v>198</v>
      </c>
      <c r="E1191" s="257" t="s">
        <v>19</v>
      </c>
      <c r="F1191" s="258" t="s">
        <v>229</v>
      </c>
      <c r="G1191" s="256"/>
      <c r="H1191" s="259">
        <v>3</v>
      </c>
      <c r="I1191" s="260"/>
      <c r="J1191" s="256"/>
      <c r="K1191" s="256"/>
      <c r="L1191" s="261"/>
      <c r="M1191" s="262"/>
      <c r="N1191" s="263"/>
      <c r="O1191" s="263"/>
      <c r="P1191" s="263"/>
      <c r="Q1191" s="263"/>
      <c r="R1191" s="263"/>
      <c r="S1191" s="263"/>
      <c r="T1191" s="264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T1191" s="265" t="s">
        <v>198</v>
      </c>
      <c r="AU1191" s="265" t="s">
        <v>82</v>
      </c>
      <c r="AV1191" s="15" t="s">
        <v>135</v>
      </c>
      <c r="AW1191" s="15" t="s">
        <v>35</v>
      </c>
      <c r="AX1191" s="15" t="s">
        <v>80</v>
      </c>
      <c r="AY1191" s="265" t="s">
        <v>188</v>
      </c>
    </row>
    <row r="1192" s="2" customFormat="1" ht="16.5" customHeight="1">
      <c r="A1192" s="40"/>
      <c r="B1192" s="41"/>
      <c r="C1192" s="215" t="s">
        <v>2030</v>
      </c>
      <c r="D1192" s="215" t="s">
        <v>190</v>
      </c>
      <c r="E1192" s="216" t="s">
        <v>1880</v>
      </c>
      <c r="F1192" s="217" t="s">
        <v>1881</v>
      </c>
      <c r="G1192" s="218" t="s">
        <v>1866</v>
      </c>
      <c r="H1192" s="219">
        <v>4</v>
      </c>
      <c r="I1192" s="220"/>
      <c r="J1192" s="221">
        <f>ROUND(I1192*H1192,2)</f>
        <v>0</v>
      </c>
      <c r="K1192" s="217" t="s">
        <v>194</v>
      </c>
      <c r="L1192" s="46"/>
      <c r="M1192" s="222" t="s">
        <v>19</v>
      </c>
      <c r="N1192" s="223" t="s">
        <v>44</v>
      </c>
      <c r="O1192" s="86"/>
      <c r="P1192" s="224">
        <f>O1192*H1192</f>
        <v>0</v>
      </c>
      <c r="Q1192" s="224">
        <v>0.00051999999999999995</v>
      </c>
      <c r="R1192" s="224">
        <f>Q1192*H1192</f>
        <v>0.0020799999999999998</v>
      </c>
      <c r="S1192" s="224">
        <v>0</v>
      </c>
      <c r="T1192" s="225">
        <f>S1192*H1192</f>
        <v>0</v>
      </c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R1192" s="226" t="s">
        <v>342</v>
      </c>
      <c r="AT1192" s="226" t="s">
        <v>190</v>
      </c>
      <c r="AU1192" s="226" t="s">
        <v>82</v>
      </c>
      <c r="AY1192" s="19" t="s">
        <v>188</v>
      </c>
      <c r="BE1192" s="227">
        <f>IF(N1192="základní",J1192,0)</f>
        <v>0</v>
      </c>
      <c r="BF1192" s="227">
        <f>IF(N1192="snížená",J1192,0)</f>
        <v>0</v>
      </c>
      <c r="BG1192" s="227">
        <f>IF(N1192="zákl. přenesená",J1192,0)</f>
        <v>0</v>
      </c>
      <c r="BH1192" s="227">
        <f>IF(N1192="sníž. přenesená",J1192,0)</f>
        <v>0</v>
      </c>
      <c r="BI1192" s="227">
        <f>IF(N1192="nulová",J1192,0)</f>
        <v>0</v>
      </c>
      <c r="BJ1192" s="19" t="s">
        <v>80</v>
      </c>
      <c r="BK1192" s="227">
        <f>ROUND(I1192*H1192,2)</f>
        <v>0</v>
      </c>
      <c r="BL1192" s="19" t="s">
        <v>342</v>
      </c>
      <c r="BM1192" s="226" t="s">
        <v>2725</v>
      </c>
    </row>
    <row r="1193" s="2" customFormat="1">
      <c r="A1193" s="40"/>
      <c r="B1193" s="41"/>
      <c r="C1193" s="42"/>
      <c r="D1193" s="228" t="s">
        <v>196</v>
      </c>
      <c r="E1193" s="42"/>
      <c r="F1193" s="229" t="s">
        <v>1883</v>
      </c>
      <c r="G1193" s="42"/>
      <c r="H1193" s="42"/>
      <c r="I1193" s="230"/>
      <c r="J1193" s="42"/>
      <c r="K1193" s="42"/>
      <c r="L1193" s="46"/>
      <c r="M1193" s="231"/>
      <c r="N1193" s="232"/>
      <c r="O1193" s="86"/>
      <c r="P1193" s="86"/>
      <c r="Q1193" s="86"/>
      <c r="R1193" s="86"/>
      <c r="S1193" s="86"/>
      <c r="T1193" s="87"/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40"/>
      <c r="AE1193" s="40"/>
      <c r="AT1193" s="19" t="s">
        <v>196</v>
      </c>
      <c r="AU1193" s="19" t="s">
        <v>82</v>
      </c>
    </row>
    <row r="1194" s="13" customFormat="1">
      <c r="A1194" s="13"/>
      <c r="B1194" s="233"/>
      <c r="C1194" s="234"/>
      <c r="D1194" s="235" t="s">
        <v>198</v>
      </c>
      <c r="E1194" s="236" t="s">
        <v>19</v>
      </c>
      <c r="F1194" s="237" t="s">
        <v>2714</v>
      </c>
      <c r="G1194" s="234"/>
      <c r="H1194" s="236" t="s">
        <v>19</v>
      </c>
      <c r="I1194" s="238"/>
      <c r="J1194" s="234"/>
      <c r="K1194" s="234"/>
      <c r="L1194" s="239"/>
      <c r="M1194" s="240"/>
      <c r="N1194" s="241"/>
      <c r="O1194" s="241"/>
      <c r="P1194" s="241"/>
      <c r="Q1194" s="241"/>
      <c r="R1194" s="241"/>
      <c r="S1194" s="241"/>
      <c r="T1194" s="242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43" t="s">
        <v>198</v>
      </c>
      <c r="AU1194" s="243" t="s">
        <v>82</v>
      </c>
      <c r="AV1194" s="13" t="s">
        <v>80</v>
      </c>
      <c r="AW1194" s="13" t="s">
        <v>35</v>
      </c>
      <c r="AX1194" s="13" t="s">
        <v>73</v>
      </c>
      <c r="AY1194" s="243" t="s">
        <v>188</v>
      </c>
    </row>
    <row r="1195" s="14" customFormat="1">
      <c r="A1195" s="14"/>
      <c r="B1195" s="244"/>
      <c r="C1195" s="245"/>
      <c r="D1195" s="235" t="s">
        <v>198</v>
      </c>
      <c r="E1195" s="246" t="s">
        <v>19</v>
      </c>
      <c r="F1195" s="247" t="s">
        <v>135</v>
      </c>
      <c r="G1195" s="245"/>
      <c r="H1195" s="248">
        <v>4</v>
      </c>
      <c r="I1195" s="249"/>
      <c r="J1195" s="245"/>
      <c r="K1195" s="245"/>
      <c r="L1195" s="250"/>
      <c r="M1195" s="251"/>
      <c r="N1195" s="252"/>
      <c r="O1195" s="252"/>
      <c r="P1195" s="252"/>
      <c r="Q1195" s="252"/>
      <c r="R1195" s="252"/>
      <c r="S1195" s="252"/>
      <c r="T1195" s="253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T1195" s="254" t="s">
        <v>198</v>
      </c>
      <c r="AU1195" s="254" t="s">
        <v>82</v>
      </c>
      <c r="AV1195" s="14" t="s">
        <v>82</v>
      </c>
      <c r="AW1195" s="14" t="s">
        <v>35</v>
      </c>
      <c r="AX1195" s="14" t="s">
        <v>73</v>
      </c>
      <c r="AY1195" s="254" t="s">
        <v>188</v>
      </c>
    </row>
    <row r="1196" s="15" customFormat="1">
      <c r="A1196" s="15"/>
      <c r="B1196" s="255"/>
      <c r="C1196" s="256"/>
      <c r="D1196" s="235" t="s">
        <v>198</v>
      </c>
      <c r="E1196" s="257" t="s">
        <v>19</v>
      </c>
      <c r="F1196" s="258" t="s">
        <v>229</v>
      </c>
      <c r="G1196" s="256"/>
      <c r="H1196" s="259">
        <v>4</v>
      </c>
      <c r="I1196" s="260"/>
      <c r="J1196" s="256"/>
      <c r="K1196" s="256"/>
      <c r="L1196" s="261"/>
      <c r="M1196" s="262"/>
      <c r="N1196" s="263"/>
      <c r="O1196" s="263"/>
      <c r="P1196" s="263"/>
      <c r="Q1196" s="263"/>
      <c r="R1196" s="263"/>
      <c r="S1196" s="263"/>
      <c r="T1196" s="264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T1196" s="265" t="s">
        <v>198</v>
      </c>
      <c r="AU1196" s="265" t="s">
        <v>82</v>
      </c>
      <c r="AV1196" s="15" t="s">
        <v>135</v>
      </c>
      <c r="AW1196" s="15" t="s">
        <v>35</v>
      </c>
      <c r="AX1196" s="15" t="s">
        <v>80</v>
      </c>
      <c r="AY1196" s="265" t="s">
        <v>188</v>
      </c>
    </row>
    <row r="1197" s="2" customFormat="1" ht="24.15" customHeight="1">
      <c r="A1197" s="40"/>
      <c r="B1197" s="41"/>
      <c r="C1197" s="215" t="s">
        <v>2033</v>
      </c>
      <c r="D1197" s="215" t="s">
        <v>190</v>
      </c>
      <c r="E1197" s="216" t="s">
        <v>1884</v>
      </c>
      <c r="F1197" s="217" t="s">
        <v>1885</v>
      </c>
      <c r="G1197" s="218" t="s">
        <v>460</v>
      </c>
      <c r="H1197" s="266"/>
      <c r="I1197" s="220"/>
      <c r="J1197" s="221">
        <f>ROUND(I1197*H1197,2)</f>
        <v>0</v>
      </c>
      <c r="K1197" s="217" t="s">
        <v>194</v>
      </c>
      <c r="L1197" s="46"/>
      <c r="M1197" s="222" t="s">
        <v>19</v>
      </c>
      <c r="N1197" s="223" t="s">
        <v>44</v>
      </c>
      <c r="O1197" s="86"/>
      <c r="P1197" s="224">
        <f>O1197*H1197</f>
        <v>0</v>
      </c>
      <c r="Q1197" s="224">
        <v>0</v>
      </c>
      <c r="R1197" s="224">
        <f>Q1197*H1197</f>
        <v>0</v>
      </c>
      <c r="S1197" s="224">
        <v>0</v>
      </c>
      <c r="T1197" s="225">
        <f>S1197*H1197</f>
        <v>0</v>
      </c>
      <c r="U1197" s="40"/>
      <c r="V1197" s="40"/>
      <c r="W1197" s="40"/>
      <c r="X1197" s="40"/>
      <c r="Y1197" s="40"/>
      <c r="Z1197" s="40"/>
      <c r="AA1197" s="40"/>
      <c r="AB1197" s="40"/>
      <c r="AC1197" s="40"/>
      <c r="AD1197" s="40"/>
      <c r="AE1197" s="40"/>
      <c r="AR1197" s="226" t="s">
        <v>342</v>
      </c>
      <c r="AT1197" s="226" t="s">
        <v>190</v>
      </c>
      <c r="AU1197" s="226" t="s">
        <v>82</v>
      </c>
      <c r="AY1197" s="19" t="s">
        <v>188</v>
      </c>
      <c r="BE1197" s="227">
        <f>IF(N1197="základní",J1197,0)</f>
        <v>0</v>
      </c>
      <c r="BF1197" s="227">
        <f>IF(N1197="snížená",J1197,0)</f>
        <v>0</v>
      </c>
      <c r="BG1197" s="227">
        <f>IF(N1197="zákl. přenesená",J1197,0)</f>
        <v>0</v>
      </c>
      <c r="BH1197" s="227">
        <f>IF(N1197="sníž. přenesená",J1197,0)</f>
        <v>0</v>
      </c>
      <c r="BI1197" s="227">
        <f>IF(N1197="nulová",J1197,0)</f>
        <v>0</v>
      </c>
      <c r="BJ1197" s="19" t="s">
        <v>80</v>
      </c>
      <c r="BK1197" s="227">
        <f>ROUND(I1197*H1197,2)</f>
        <v>0</v>
      </c>
      <c r="BL1197" s="19" t="s">
        <v>342</v>
      </c>
      <c r="BM1197" s="226" t="s">
        <v>2726</v>
      </c>
    </row>
    <row r="1198" s="2" customFormat="1">
      <c r="A1198" s="40"/>
      <c r="B1198" s="41"/>
      <c r="C1198" s="42"/>
      <c r="D1198" s="228" t="s">
        <v>196</v>
      </c>
      <c r="E1198" s="42"/>
      <c r="F1198" s="229" t="s">
        <v>1887</v>
      </c>
      <c r="G1198" s="42"/>
      <c r="H1198" s="42"/>
      <c r="I1198" s="230"/>
      <c r="J1198" s="42"/>
      <c r="K1198" s="42"/>
      <c r="L1198" s="46"/>
      <c r="M1198" s="231"/>
      <c r="N1198" s="232"/>
      <c r="O1198" s="86"/>
      <c r="P1198" s="86"/>
      <c r="Q1198" s="86"/>
      <c r="R1198" s="86"/>
      <c r="S1198" s="86"/>
      <c r="T1198" s="87"/>
      <c r="U1198" s="40"/>
      <c r="V1198" s="40"/>
      <c r="W1198" s="40"/>
      <c r="X1198" s="40"/>
      <c r="Y1198" s="40"/>
      <c r="Z1198" s="40"/>
      <c r="AA1198" s="40"/>
      <c r="AB1198" s="40"/>
      <c r="AC1198" s="40"/>
      <c r="AD1198" s="40"/>
      <c r="AE1198" s="40"/>
      <c r="AT1198" s="19" t="s">
        <v>196</v>
      </c>
      <c r="AU1198" s="19" t="s">
        <v>82</v>
      </c>
    </row>
    <row r="1199" s="12" customFormat="1" ht="22.8" customHeight="1">
      <c r="A1199" s="12"/>
      <c r="B1199" s="199"/>
      <c r="C1199" s="200"/>
      <c r="D1199" s="201" t="s">
        <v>72</v>
      </c>
      <c r="E1199" s="213" t="s">
        <v>2727</v>
      </c>
      <c r="F1199" s="213" t="s">
        <v>2728</v>
      </c>
      <c r="G1199" s="200"/>
      <c r="H1199" s="200"/>
      <c r="I1199" s="203"/>
      <c r="J1199" s="214">
        <f>BK1199</f>
        <v>0</v>
      </c>
      <c r="K1199" s="200"/>
      <c r="L1199" s="205"/>
      <c r="M1199" s="206"/>
      <c r="N1199" s="207"/>
      <c r="O1199" s="207"/>
      <c r="P1199" s="208">
        <f>SUM(P1200:P1228)</f>
        <v>0</v>
      </c>
      <c r="Q1199" s="207"/>
      <c r="R1199" s="208">
        <f>SUM(R1200:R1228)</f>
        <v>0.1711057</v>
      </c>
      <c r="S1199" s="207"/>
      <c r="T1199" s="209">
        <f>SUM(T1200:T1228)</f>
        <v>0</v>
      </c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R1199" s="210" t="s">
        <v>82</v>
      </c>
      <c r="AT1199" s="211" t="s">
        <v>72</v>
      </c>
      <c r="AU1199" s="211" t="s">
        <v>80</v>
      </c>
      <c r="AY1199" s="210" t="s">
        <v>188</v>
      </c>
      <c r="BK1199" s="212">
        <f>SUM(BK1200:BK1228)</f>
        <v>0</v>
      </c>
    </row>
    <row r="1200" s="2" customFormat="1" ht="16.5" customHeight="1">
      <c r="A1200" s="40"/>
      <c r="B1200" s="41"/>
      <c r="C1200" s="215" t="s">
        <v>2037</v>
      </c>
      <c r="D1200" s="215" t="s">
        <v>190</v>
      </c>
      <c r="E1200" s="216" t="s">
        <v>2729</v>
      </c>
      <c r="F1200" s="217" t="s">
        <v>2730</v>
      </c>
      <c r="G1200" s="218" t="s">
        <v>243</v>
      </c>
      <c r="H1200" s="219">
        <v>5.5949999999999998</v>
      </c>
      <c r="I1200" s="220"/>
      <c r="J1200" s="221">
        <f>ROUND(I1200*H1200,2)</f>
        <v>0</v>
      </c>
      <c r="K1200" s="217" t="s">
        <v>415</v>
      </c>
      <c r="L1200" s="46"/>
      <c r="M1200" s="222" t="s">
        <v>19</v>
      </c>
      <c r="N1200" s="223" t="s">
        <v>44</v>
      </c>
      <c r="O1200" s="86"/>
      <c r="P1200" s="224">
        <f>O1200*H1200</f>
        <v>0</v>
      </c>
      <c r="Q1200" s="224">
        <v>0</v>
      </c>
      <c r="R1200" s="224">
        <f>Q1200*H1200</f>
        <v>0</v>
      </c>
      <c r="S1200" s="224">
        <v>0</v>
      </c>
      <c r="T1200" s="225">
        <f>S1200*H1200</f>
        <v>0</v>
      </c>
      <c r="U1200" s="40"/>
      <c r="V1200" s="40"/>
      <c r="W1200" s="40"/>
      <c r="X1200" s="40"/>
      <c r="Y1200" s="40"/>
      <c r="Z1200" s="40"/>
      <c r="AA1200" s="40"/>
      <c r="AB1200" s="40"/>
      <c r="AC1200" s="40"/>
      <c r="AD1200" s="40"/>
      <c r="AE1200" s="40"/>
      <c r="AR1200" s="226" t="s">
        <v>342</v>
      </c>
      <c r="AT1200" s="226" t="s">
        <v>190</v>
      </c>
      <c r="AU1200" s="226" t="s">
        <v>82</v>
      </c>
      <c r="AY1200" s="19" t="s">
        <v>188</v>
      </c>
      <c r="BE1200" s="227">
        <f>IF(N1200="základní",J1200,0)</f>
        <v>0</v>
      </c>
      <c r="BF1200" s="227">
        <f>IF(N1200="snížená",J1200,0)</f>
        <v>0</v>
      </c>
      <c r="BG1200" s="227">
        <f>IF(N1200="zákl. přenesená",J1200,0)</f>
        <v>0</v>
      </c>
      <c r="BH1200" s="227">
        <f>IF(N1200="sníž. přenesená",J1200,0)</f>
        <v>0</v>
      </c>
      <c r="BI1200" s="227">
        <f>IF(N1200="nulová",J1200,0)</f>
        <v>0</v>
      </c>
      <c r="BJ1200" s="19" t="s">
        <v>80</v>
      </c>
      <c r="BK1200" s="227">
        <f>ROUND(I1200*H1200,2)</f>
        <v>0</v>
      </c>
      <c r="BL1200" s="19" t="s">
        <v>342</v>
      </c>
      <c r="BM1200" s="226" t="s">
        <v>2731</v>
      </c>
    </row>
    <row r="1201" s="13" customFormat="1">
      <c r="A1201" s="13"/>
      <c r="B1201" s="233"/>
      <c r="C1201" s="234"/>
      <c r="D1201" s="235" t="s">
        <v>198</v>
      </c>
      <c r="E1201" s="236" t="s">
        <v>19</v>
      </c>
      <c r="F1201" s="237" t="s">
        <v>2426</v>
      </c>
      <c r="G1201" s="234"/>
      <c r="H1201" s="236" t="s">
        <v>19</v>
      </c>
      <c r="I1201" s="238"/>
      <c r="J1201" s="234"/>
      <c r="K1201" s="234"/>
      <c r="L1201" s="239"/>
      <c r="M1201" s="240"/>
      <c r="N1201" s="241"/>
      <c r="O1201" s="241"/>
      <c r="P1201" s="241"/>
      <c r="Q1201" s="241"/>
      <c r="R1201" s="241"/>
      <c r="S1201" s="241"/>
      <c r="T1201" s="242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43" t="s">
        <v>198</v>
      </c>
      <c r="AU1201" s="243" t="s">
        <v>82</v>
      </c>
      <c r="AV1201" s="13" t="s">
        <v>80</v>
      </c>
      <c r="AW1201" s="13" t="s">
        <v>35</v>
      </c>
      <c r="AX1201" s="13" t="s">
        <v>73</v>
      </c>
      <c r="AY1201" s="243" t="s">
        <v>188</v>
      </c>
    </row>
    <row r="1202" s="13" customFormat="1">
      <c r="A1202" s="13"/>
      <c r="B1202" s="233"/>
      <c r="C1202" s="234"/>
      <c r="D1202" s="235" t="s">
        <v>198</v>
      </c>
      <c r="E1202" s="236" t="s">
        <v>19</v>
      </c>
      <c r="F1202" s="237" t="s">
        <v>2427</v>
      </c>
      <c r="G1202" s="234"/>
      <c r="H1202" s="236" t="s">
        <v>19</v>
      </c>
      <c r="I1202" s="238"/>
      <c r="J1202" s="234"/>
      <c r="K1202" s="234"/>
      <c r="L1202" s="239"/>
      <c r="M1202" s="240"/>
      <c r="N1202" s="241"/>
      <c r="O1202" s="241"/>
      <c r="P1202" s="241"/>
      <c r="Q1202" s="241"/>
      <c r="R1202" s="241"/>
      <c r="S1202" s="241"/>
      <c r="T1202" s="242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43" t="s">
        <v>198</v>
      </c>
      <c r="AU1202" s="243" t="s">
        <v>82</v>
      </c>
      <c r="AV1202" s="13" t="s">
        <v>80</v>
      </c>
      <c r="AW1202" s="13" t="s">
        <v>35</v>
      </c>
      <c r="AX1202" s="13" t="s">
        <v>73</v>
      </c>
      <c r="AY1202" s="243" t="s">
        <v>188</v>
      </c>
    </row>
    <row r="1203" s="14" customFormat="1">
      <c r="A1203" s="14"/>
      <c r="B1203" s="244"/>
      <c r="C1203" s="245"/>
      <c r="D1203" s="235" t="s">
        <v>198</v>
      </c>
      <c r="E1203" s="246" t="s">
        <v>19</v>
      </c>
      <c r="F1203" s="247" t="s">
        <v>2428</v>
      </c>
      <c r="G1203" s="245"/>
      <c r="H1203" s="248">
        <v>5.5949999999999998</v>
      </c>
      <c r="I1203" s="249"/>
      <c r="J1203" s="245"/>
      <c r="K1203" s="245"/>
      <c r="L1203" s="250"/>
      <c r="M1203" s="251"/>
      <c r="N1203" s="252"/>
      <c r="O1203" s="252"/>
      <c r="P1203" s="252"/>
      <c r="Q1203" s="252"/>
      <c r="R1203" s="252"/>
      <c r="S1203" s="252"/>
      <c r="T1203" s="253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54" t="s">
        <v>198</v>
      </c>
      <c r="AU1203" s="254" t="s">
        <v>82</v>
      </c>
      <c r="AV1203" s="14" t="s">
        <v>82</v>
      </c>
      <c r="AW1203" s="14" t="s">
        <v>35</v>
      </c>
      <c r="AX1203" s="14" t="s">
        <v>73</v>
      </c>
      <c r="AY1203" s="254" t="s">
        <v>188</v>
      </c>
    </row>
    <row r="1204" s="15" customFormat="1">
      <c r="A1204" s="15"/>
      <c r="B1204" s="255"/>
      <c r="C1204" s="256"/>
      <c r="D1204" s="235" t="s">
        <v>198</v>
      </c>
      <c r="E1204" s="257" t="s">
        <v>19</v>
      </c>
      <c r="F1204" s="258" t="s">
        <v>229</v>
      </c>
      <c r="G1204" s="256"/>
      <c r="H1204" s="259">
        <v>5.5949999999999998</v>
      </c>
      <c r="I1204" s="260"/>
      <c r="J1204" s="256"/>
      <c r="K1204" s="256"/>
      <c r="L1204" s="261"/>
      <c r="M1204" s="262"/>
      <c r="N1204" s="263"/>
      <c r="O1204" s="263"/>
      <c r="P1204" s="263"/>
      <c r="Q1204" s="263"/>
      <c r="R1204" s="263"/>
      <c r="S1204" s="263"/>
      <c r="T1204" s="264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T1204" s="265" t="s">
        <v>198</v>
      </c>
      <c r="AU1204" s="265" t="s">
        <v>82</v>
      </c>
      <c r="AV1204" s="15" t="s">
        <v>135</v>
      </c>
      <c r="AW1204" s="15" t="s">
        <v>35</v>
      </c>
      <c r="AX1204" s="15" t="s">
        <v>80</v>
      </c>
      <c r="AY1204" s="265" t="s">
        <v>188</v>
      </c>
    </row>
    <row r="1205" s="2" customFormat="1" ht="16.5" customHeight="1">
      <c r="A1205" s="40"/>
      <c r="B1205" s="41"/>
      <c r="C1205" s="272" t="s">
        <v>2044</v>
      </c>
      <c r="D1205" s="272" t="s">
        <v>522</v>
      </c>
      <c r="E1205" s="273" t="s">
        <v>2732</v>
      </c>
      <c r="F1205" s="274" t="s">
        <v>2733</v>
      </c>
      <c r="G1205" s="275" t="s">
        <v>501</v>
      </c>
      <c r="H1205" s="276">
        <v>15.106999999999999</v>
      </c>
      <c r="I1205" s="277"/>
      <c r="J1205" s="278">
        <f>ROUND(I1205*H1205,2)</f>
        <v>0</v>
      </c>
      <c r="K1205" s="274" t="s">
        <v>452</v>
      </c>
      <c r="L1205" s="279"/>
      <c r="M1205" s="280" t="s">
        <v>19</v>
      </c>
      <c r="N1205" s="281" t="s">
        <v>44</v>
      </c>
      <c r="O1205" s="86"/>
      <c r="P1205" s="224">
        <f>O1205*H1205</f>
        <v>0</v>
      </c>
      <c r="Q1205" s="224">
        <v>0</v>
      </c>
      <c r="R1205" s="224">
        <f>Q1205*H1205</f>
        <v>0</v>
      </c>
      <c r="S1205" s="224">
        <v>0</v>
      </c>
      <c r="T1205" s="225">
        <f>S1205*H1205</f>
        <v>0</v>
      </c>
      <c r="U1205" s="40"/>
      <c r="V1205" s="40"/>
      <c r="W1205" s="40"/>
      <c r="X1205" s="40"/>
      <c r="Y1205" s="40"/>
      <c r="Z1205" s="40"/>
      <c r="AA1205" s="40"/>
      <c r="AB1205" s="40"/>
      <c r="AC1205" s="40"/>
      <c r="AD1205" s="40"/>
      <c r="AE1205" s="40"/>
      <c r="AR1205" s="226" t="s">
        <v>630</v>
      </c>
      <c r="AT1205" s="226" t="s">
        <v>522</v>
      </c>
      <c r="AU1205" s="226" t="s">
        <v>82</v>
      </c>
      <c r="AY1205" s="19" t="s">
        <v>188</v>
      </c>
      <c r="BE1205" s="227">
        <f>IF(N1205="základní",J1205,0)</f>
        <v>0</v>
      </c>
      <c r="BF1205" s="227">
        <f>IF(N1205="snížená",J1205,0)</f>
        <v>0</v>
      </c>
      <c r="BG1205" s="227">
        <f>IF(N1205="zákl. přenesená",J1205,0)</f>
        <v>0</v>
      </c>
      <c r="BH1205" s="227">
        <f>IF(N1205="sníž. přenesená",J1205,0)</f>
        <v>0</v>
      </c>
      <c r="BI1205" s="227">
        <f>IF(N1205="nulová",J1205,0)</f>
        <v>0</v>
      </c>
      <c r="BJ1205" s="19" t="s">
        <v>80</v>
      </c>
      <c r="BK1205" s="227">
        <f>ROUND(I1205*H1205,2)</f>
        <v>0</v>
      </c>
      <c r="BL1205" s="19" t="s">
        <v>342</v>
      </c>
      <c r="BM1205" s="226" t="s">
        <v>2734</v>
      </c>
    </row>
    <row r="1206" s="13" customFormat="1">
      <c r="A1206" s="13"/>
      <c r="B1206" s="233"/>
      <c r="C1206" s="234"/>
      <c r="D1206" s="235" t="s">
        <v>198</v>
      </c>
      <c r="E1206" s="236" t="s">
        <v>19</v>
      </c>
      <c r="F1206" s="237" t="s">
        <v>2426</v>
      </c>
      <c r="G1206" s="234"/>
      <c r="H1206" s="236" t="s">
        <v>19</v>
      </c>
      <c r="I1206" s="238"/>
      <c r="J1206" s="234"/>
      <c r="K1206" s="234"/>
      <c r="L1206" s="239"/>
      <c r="M1206" s="240"/>
      <c r="N1206" s="241"/>
      <c r="O1206" s="241"/>
      <c r="P1206" s="241"/>
      <c r="Q1206" s="241"/>
      <c r="R1206" s="241"/>
      <c r="S1206" s="241"/>
      <c r="T1206" s="242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43" t="s">
        <v>198</v>
      </c>
      <c r="AU1206" s="243" t="s">
        <v>82</v>
      </c>
      <c r="AV1206" s="13" t="s">
        <v>80</v>
      </c>
      <c r="AW1206" s="13" t="s">
        <v>35</v>
      </c>
      <c r="AX1206" s="13" t="s">
        <v>73</v>
      </c>
      <c r="AY1206" s="243" t="s">
        <v>188</v>
      </c>
    </row>
    <row r="1207" s="13" customFormat="1">
      <c r="A1207" s="13"/>
      <c r="B1207" s="233"/>
      <c r="C1207" s="234"/>
      <c r="D1207" s="235" t="s">
        <v>198</v>
      </c>
      <c r="E1207" s="236" t="s">
        <v>19</v>
      </c>
      <c r="F1207" s="237" t="s">
        <v>2427</v>
      </c>
      <c r="G1207" s="234"/>
      <c r="H1207" s="236" t="s">
        <v>19</v>
      </c>
      <c r="I1207" s="238"/>
      <c r="J1207" s="234"/>
      <c r="K1207" s="234"/>
      <c r="L1207" s="239"/>
      <c r="M1207" s="240"/>
      <c r="N1207" s="241"/>
      <c r="O1207" s="241"/>
      <c r="P1207" s="241"/>
      <c r="Q1207" s="241"/>
      <c r="R1207" s="241"/>
      <c r="S1207" s="241"/>
      <c r="T1207" s="242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43" t="s">
        <v>198</v>
      </c>
      <c r="AU1207" s="243" t="s">
        <v>82</v>
      </c>
      <c r="AV1207" s="13" t="s">
        <v>80</v>
      </c>
      <c r="AW1207" s="13" t="s">
        <v>35</v>
      </c>
      <c r="AX1207" s="13" t="s">
        <v>73</v>
      </c>
      <c r="AY1207" s="243" t="s">
        <v>188</v>
      </c>
    </row>
    <row r="1208" s="14" customFormat="1">
      <c r="A1208" s="14"/>
      <c r="B1208" s="244"/>
      <c r="C1208" s="245"/>
      <c r="D1208" s="235" t="s">
        <v>198</v>
      </c>
      <c r="E1208" s="246" t="s">
        <v>19</v>
      </c>
      <c r="F1208" s="247" t="s">
        <v>2428</v>
      </c>
      <c r="G1208" s="245"/>
      <c r="H1208" s="248">
        <v>5.5949999999999998</v>
      </c>
      <c r="I1208" s="249"/>
      <c r="J1208" s="245"/>
      <c r="K1208" s="245"/>
      <c r="L1208" s="250"/>
      <c r="M1208" s="251"/>
      <c r="N1208" s="252"/>
      <c r="O1208" s="252"/>
      <c r="P1208" s="252"/>
      <c r="Q1208" s="252"/>
      <c r="R1208" s="252"/>
      <c r="S1208" s="252"/>
      <c r="T1208" s="253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54" t="s">
        <v>198</v>
      </c>
      <c r="AU1208" s="254" t="s">
        <v>82</v>
      </c>
      <c r="AV1208" s="14" t="s">
        <v>82</v>
      </c>
      <c r="AW1208" s="14" t="s">
        <v>35</v>
      </c>
      <c r="AX1208" s="14" t="s">
        <v>73</v>
      </c>
      <c r="AY1208" s="254" t="s">
        <v>188</v>
      </c>
    </row>
    <row r="1209" s="15" customFormat="1">
      <c r="A1209" s="15"/>
      <c r="B1209" s="255"/>
      <c r="C1209" s="256"/>
      <c r="D1209" s="235" t="s">
        <v>198</v>
      </c>
      <c r="E1209" s="257" t="s">
        <v>19</v>
      </c>
      <c r="F1209" s="258" t="s">
        <v>229</v>
      </c>
      <c r="G1209" s="256"/>
      <c r="H1209" s="259">
        <v>5.5949999999999998</v>
      </c>
      <c r="I1209" s="260"/>
      <c r="J1209" s="256"/>
      <c r="K1209" s="256"/>
      <c r="L1209" s="261"/>
      <c r="M1209" s="262"/>
      <c r="N1209" s="263"/>
      <c r="O1209" s="263"/>
      <c r="P1209" s="263"/>
      <c r="Q1209" s="263"/>
      <c r="R1209" s="263"/>
      <c r="S1209" s="263"/>
      <c r="T1209" s="264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T1209" s="265" t="s">
        <v>198</v>
      </c>
      <c r="AU1209" s="265" t="s">
        <v>82</v>
      </c>
      <c r="AV1209" s="15" t="s">
        <v>135</v>
      </c>
      <c r="AW1209" s="15" t="s">
        <v>35</v>
      </c>
      <c r="AX1209" s="15" t="s">
        <v>80</v>
      </c>
      <c r="AY1209" s="265" t="s">
        <v>188</v>
      </c>
    </row>
    <row r="1210" s="14" customFormat="1">
      <c r="A1210" s="14"/>
      <c r="B1210" s="244"/>
      <c r="C1210" s="245"/>
      <c r="D1210" s="235" t="s">
        <v>198</v>
      </c>
      <c r="E1210" s="245"/>
      <c r="F1210" s="247" t="s">
        <v>2735</v>
      </c>
      <c r="G1210" s="245"/>
      <c r="H1210" s="248">
        <v>15.106999999999999</v>
      </c>
      <c r="I1210" s="249"/>
      <c r="J1210" s="245"/>
      <c r="K1210" s="245"/>
      <c r="L1210" s="250"/>
      <c r="M1210" s="251"/>
      <c r="N1210" s="252"/>
      <c r="O1210" s="252"/>
      <c r="P1210" s="252"/>
      <c r="Q1210" s="252"/>
      <c r="R1210" s="252"/>
      <c r="S1210" s="252"/>
      <c r="T1210" s="253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54" t="s">
        <v>198</v>
      </c>
      <c r="AU1210" s="254" t="s">
        <v>82</v>
      </c>
      <c r="AV1210" s="14" t="s">
        <v>82</v>
      </c>
      <c r="AW1210" s="14" t="s">
        <v>4</v>
      </c>
      <c r="AX1210" s="14" t="s">
        <v>80</v>
      </c>
      <c r="AY1210" s="254" t="s">
        <v>188</v>
      </c>
    </row>
    <row r="1211" s="2" customFormat="1" ht="24.15" customHeight="1">
      <c r="A1211" s="40"/>
      <c r="B1211" s="41"/>
      <c r="C1211" s="215" t="s">
        <v>2049</v>
      </c>
      <c r="D1211" s="215" t="s">
        <v>190</v>
      </c>
      <c r="E1211" s="216" t="s">
        <v>2736</v>
      </c>
      <c r="F1211" s="217" t="s">
        <v>2737</v>
      </c>
      <c r="G1211" s="218" t="s">
        <v>501</v>
      </c>
      <c r="H1211" s="219">
        <v>15.106999999999999</v>
      </c>
      <c r="I1211" s="220"/>
      <c r="J1211" s="221">
        <f>ROUND(I1211*H1211,2)</f>
        <v>0</v>
      </c>
      <c r="K1211" s="217" t="s">
        <v>415</v>
      </c>
      <c r="L1211" s="46"/>
      <c r="M1211" s="222" t="s">
        <v>19</v>
      </c>
      <c r="N1211" s="223" t="s">
        <v>44</v>
      </c>
      <c r="O1211" s="86"/>
      <c r="P1211" s="224">
        <f>O1211*H1211</f>
        <v>0</v>
      </c>
      <c r="Q1211" s="224">
        <v>0.0011999999999999999</v>
      </c>
      <c r="R1211" s="224">
        <f>Q1211*H1211</f>
        <v>0.018128399999999996</v>
      </c>
      <c r="S1211" s="224">
        <v>0</v>
      </c>
      <c r="T1211" s="225">
        <f>S1211*H1211</f>
        <v>0</v>
      </c>
      <c r="U1211" s="40"/>
      <c r="V1211" s="40"/>
      <c r="W1211" s="40"/>
      <c r="X1211" s="40"/>
      <c r="Y1211" s="40"/>
      <c r="Z1211" s="40"/>
      <c r="AA1211" s="40"/>
      <c r="AB1211" s="40"/>
      <c r="AC1211" s="40"/>
      <c r="AD1211" s="40"/>
      <c r="AE1211" s="40"/>
      <c r="AR1211" s="226" t="s">
        <v>342</v>
      </c>
      <c r="AT1211" s="226" t="s">
        <v>190</v>
      </c>
      <c r="AU1211" s="226" t="s">
        <v>82</v>
      </c>
      <c r="AY1211" s="19" t="s">
        <v>188</v>
      </c>
      <c r="BE1211" s="227">
        <f>IF(N1211="základní",J1211,0)</f>
        <v>0</v>
      </c>
      <c r="BF1211" s="227">
        <f>IF(N1211="snížená",J1211,0)</f>
        <v>0</v>
      </c>
      <c r="BG1211" s="227">
        <f>IF(N1211="zákl. přenesená",J1211,0)</f>
        <v>0</v>
      </c>
      <c r="BH1211" s="227">
        <f>IF(N1211="sníž. přenesená",J1211,0)</f>
        <v>0</v>
      </c>
      <c r="BI1211" s="227">
        <f>IF(N1211="nulová",J1211,0)</f>
        <v>0</v>
      </c>
      <c r="BJ1211" s="19" t="s">
        <v>80</v>
      </c>
      <c r="BK1211" s="227">
        <f>ROUND(I1211*H1211,2)</f>
        <v>0</v>
      </c>
      <c r="BL1211" s="19" t="s">
        <v>342</v>
      </c>
      <c r="BM1211" s="226" t="s">
        <v>2738</v>
      </c>
    </row>
    <row r="1212" s="13" customFormat="1">
      <c r="A1212" s="13"/>
      <c r="B1212" s="233"/>
      <c r="C1212" s="234"/>
      <c r="D1212" s="235" t="s">
        <v>198</v>
      </c>
      <c r="E1212" s="236" t="s">
        <v>19</v>
      </c>
      <c r="F1212" s="237" t="s">
        <v>2426</v>
      </c>
      <c r="G1212" s="234"/>
      <c r="H1212" s="236" t="s">
        <v>19</v>
      </c>
      <c r="I1212" s="238"/>
      <c r="J1212" s="234"/>
      <c r="K1212" s="234"/>
      <c r="L1212" s="239"/>
      <c r="M1212" s="240"/>
      <c r="N1212" s="241"/>
      <c r="O1212" s="241"/>
      <c r="P1212" s="241"/>
      <c r="Q1212" s="241"/>
      <c r="R1212" s="241"/>
      <c r="S1212" s="241"/>
      <c r="T1212" s="242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43" t="s">
        <v>198</v>
      </c>
      <c r="AU1212" s="243" t="s">
        <v>82</v>
      </c>
      <c r="AV1212" s="13" t="s">
        <v>80</v>
      </c>
      <c r="AW1212" s="13" t="s">
        <v>35</v>
      </c>
      <c r="AX1212" s="13" t="s">
        <v>73</v>
      </c>
      <c r="AY1212" s="243" t="s">
        <v>188</v>
      </c>
    </row>
    <row r="1213" s="13" customFormat="1">
      <c r="A1213" s="13"/>
      <c r="B1213" s="233"/>
      <c r="C1213" s="234"/>
      <c r="D1213" s="235" t="s">
        <v>198</v>
      </c>
      <c r="E1213" s="236" t="s">
        <v>19</v>
      </c>
      <c r="F1213" s="237" t="s">
        <v>2427</v>
      </c>
      <c r="G1213" s="234"/>
      <c r="H1213" s="236" t="s">
        <v>19</v>
      </c>
      <c r="I1213" s="238"/>
      <c r="J1213" s="234"/>
      <c r="K1213" s="234"/>
      <c r="L1213" s="239"/>
      <c r="M1213" s="240"/>
      <c r="N1213" s="241"/>
      <c r="O1213" s="241"/>
      <c r="P1213" s="241"/>
      <c r="Q1213" s="241"/>
      <c r="R1213" s="241"/>
      <c r="S1213" s="241"/>
      <c r="T1213" s="242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43" t="s">
        <v>198</v>
      </c>
      <c r="AU1213" s="243" t="s">
        <v>82</v>
      </c>
      <c r="AV1213" s="13" t="s">
        <v>80</v>
      </c>
      <c r="AW1213" s="13" t="s">
        <v>35</v>
      </c>
      <c r="AX1213" s="13" t="s">
        <v>73</v>
      </c>
      <c r="AY1213" s="243" t="s">
        <v>188</v>
      </c>
    </row>
    <row r="1214" s="14" customFormat="1">
      <c r="A1214" s="14"/>
      <c r="B1214" s="244"/>
      <c r="C1214" s="245"/>
      <c r="D1214" s="235" t="s">
        <v>198</v>
      </c>
      <c r="E1214" s="246" t="s">
        <v>19</v>
      </c>
      <c r="F1214" s="247" t="s">
        <v>2428</v>
      </c>
      <c r="G1214" s="245"/>
      <c r="H1214" s="248">
        <v>5.5949999999999998</v>
      </c>
      <c r="I1214" s="249"/>
      <c r="J1214" s="245"/>
      <c r="K1214" s="245"/>
      <c r="L1214" s="250"/>
      <c r="M1214" s="251"/>
      <c r="N1214" s="252"/>
      <c r="O1214" s="252"/>
      <c r="P1214" s="252"/>
      <c r="Q1214" s="252"/>
      <c r="R1214" s="252"/>
      <c r="S1214" s="252"/>
      <c r="T1214" s="253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54" t="s">
        <v>198</v>
      </c>
      <c r="AU1214" s="254" t="s">
        <v>82</v>
      </c>
      <c r="AV1214" s="14" t="s">
        <v>82</v>
      </c>
      <c r="AW1214" s="14" t="s">
        <v>35</v>
      </c>
      <c r="AX1214" s="14" t="s">
        <v>73</v>
      </c>
      <c r="AY1214" s="254" t="s">
        <v>188</v>
      </c>
    </row>
    <row r="1215" s="15" customFormat="1">
      <c r="A1215" s="15"/>
      <c r="B1215" s="255"/>
      <c r="C1215" s="256"/>
      <c r="D1215" s="235" t="s">
        <v>198</v>
      </c>
      <c r="E1215" s="257" t="s">
        <v>19</v>
      </c>
      <c r="F1215" s="258" t="s">
        <v>229</v>
      </c>
      <c r="G1215" s="256"/>
      <c r="H1215" s="259">
        <v>5.5949999999999998</v>
      </c>
      <c r="I1215" s="260"/>
      <c r="J1215" s="256"/>
      <c r="K1215" s="256"/>
      <c r="L1215" s="261"/>
      <c r="M1215" s="262"/>
      <c r="N1215" s="263"/>
      <c r="O1215" s="263"/>
      <c r="P1215" s="263"/>
      <c r="Q1215" s="263"/>
      <c r="R1215" s="263"/>
      <c r="S1215" s="263"/>
      <c r="T1215" s="264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T1215" s="265" t="s">
        <v>198</v>
      </c>
      <c r="AU1215" s="265" t="s">
        <v>82</v>
      </c>
      <c r="AV1215" s="15" t="s">
        <v>135</v>
      </c>
      <c r="AW1215" s="15" t="s">
        <v>35</v>
      </c>
      <c r="AX1215" s="15" t="s">
        <v>80</v>
      </c>
      <c r="AY1215" s="265" t="s">
        <v>188</v>
      </c>
    </row>
    <row r="1216" s="14" customFormat="1">
      <c r="A1216" s="14"/>
      <c r="B1216" s="244"/>
      <c r="C1216" s="245"/>
      <c r="D1216" s="235" t="s">
        <v>198</v>
      </c>
      <c r="E1216" s="245"/>
      <c r="F1216" s="247" t="s">
        <v>2735</v>
      </c>
      <c r="G1216" s="245"/>
      <c r="H1216" s="248">
        <v>15.106999999999999</v>
      </c>
      <c r="I1216" s="249"/>
      <c r="J1216" s="245"/>
      <c r="K1216" s="245"/>
      <c r="L1216" s="250"/>
      <c r="M1216" s="251"/>
      <c r="N1216" s="252"/>
      <c r="O1216" s="252"/>
      <c r="P1216" s="252"/>
      <c r="Q1216" s="252"/>
      <c r="R1216" s="252"/>
      <c r="S1216" s="252"/>
      <c r="T1216" s="253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54" t="s">
        <v>198</v>
      </c>
      <c r="AU1216" s="254" t="s">
        <v>82</v>
      </c>
      <c r="AV1216" s="14" t="s">
        <v>82</v>
      </c>
      <c r="AW1216" s="14" t="s">
        <v>4</v>
      </c>
      <c r="AX1216" s="14" t="s">
        <v>80</v>
      </c>
      <c r="AY1216" s="254" t="s">
        <v>188</v>
      </c>
    </row>
    <row r="1217" s="2" customFormat="1" ht="33" customHeight="1">
      <c r="A1217" s="40"/>
      <c r="B1217" s="41"/>
      <c r="C1217" s="215" t="s">
        <v>2051</v>
      </c>
      <c r="D1217" s="215" t="s">
        <v>190</v>
      </c>
      <c r="E1217" s="216" t="s">
        <v>2739</v>
      </c>
      <c r="F1217" s="217" t="s">
        <v>2740</v>
      </c>
      <c r="G1217" s="218" t="s">
        <v>243</v>
      </c>
      <c r="H1217" s="219">
        <v>5.5949999999999998</v>
      </c>
      <c r="I1217" s="220"/>
      <c r="J1217" s="221">
        <f>ROUND(I1217*H1217,2)</f>
        <v>0</v>
      </c>
      <c r="K1217" s="217" t="s">
        <v>415</v>
      </c>
      <c r="L1217" s="46"/>
      <c r="M1217" s="222" t="s">
        <v>19</v>
      </c>
      <c r="N1217" s="223" t="s">
        <v>44</v>
      </c>
      <c r="O1217" s="86"/>
      <c r="P1217" s="224">
        <f>O1217*H1217</f>
        <v>0</v>
      </c>
      <c r="Q1217" s="224">
        <v>0.00034000000000000002</v>
      </c>
      <c r="R1217" s="224">
        <f>Q1217*H1217</f>
        <v>0.0019023</v>
      </c>
      <c r="S1217" s="224">
        <v>0</v>
      </c>
      <c r="T1217" s="225">
        <f>S1217*H1217</f>
        <v>0</v>
      </c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R1217" s="226" t="s">
        <v>342</v>
      </c>
      <c r="AT1217" s="226" t="s">
        <v>190</v>
      </c>
      <c r="AU1217" s="226" t="s">
        <v>82</v>
      </c>
      <c r="AY1217" s="19" t="s">
        <v>188</v>
      </c>
      <c r="BE1217" s="227">
        <f>IF(N1217="základní",J1217,0)</f>
        <v>0</v>
      </c>
      <c r="BF1217" s="227">
        <f>IF(N1217="snížená",J1217,0)</f>
        <v>0</v>
      </c>
      <c r="BG1217" s="227">
        <f>IF(N1217="zákl. přenesená",J1217,0)</f>
        <v>0</v>
      </c>
      <c r="BH1217" s="227">
        <f>IF(N1217="sníž. přenesená",J1217,0)</f>
        <v>0</v>
      </c>
      <c r="BI1217" s="227">
        <f>IF(N1217="nulová",J1217,0)</f>
        <v>0</v>
      </c>
      <c r="BJ1217" s="19" t="s">
        <v>80</v>
      </c>
      <c r="BK1217" s="227">
        <f>ROUND(I1217*H1217,2)</f>
        <v>0</v>
      </c>
      <c r="BL1217" s="19" t="s">
        <v>342</v>
      </c>
      <c r="BM1217" s="226" t="s">
        <v>2741</v>
      </c>
    </row>
    <row r="1218" s="13" customFormat="1">
      <c r="A1218" s="13"/>
      <c r="B1218" s="233"/>
      <c r="C1218" s="234"/>
      <c r="D1218" s="235" t="s">
        <v>198</v>
      </c>
      <c r="E1218" s="236" t="s">
        <v>19</v>
      </c>
      <c r="F1218" s="237" t="s">
        <v>2426</v>
      </c>
      <c r="G1218" s="234"/>
      <c r="H1218" s="236" t="s">
        <v>19</v>
      </c>
      <c r="I1218" s="238"/>
      <c r="J1218" s="234"/>
      <c r="K1218" s="234"/>
      <c r="L1218" s="239"/>
      <c r="M1218" s="240"/>
      <c r="N1218" s="241"/>
      <c r="O1218" s="241"/>
      <c r="P1218" s="241"/>
      <c r="Q1218" s="241"/>
      <c r="R1218" s="241"/>
      <c r="S1218" s="241"/>
      <c r="T1218" s="242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43" t="s">
        <v>198</v>
      </c>
      <c r="AU1218" s="243" t="s">
        <v>82</v>
      </c>
      <c r="AV1218" s="13" t="s">
        <v>80</v>
      </c>
      <c r="AW1218" s="13" t="s">
        <v>35</v>
      </c>
      <c r="AX1218" s="13" t="s">
        <v>73</v>
      </c>
      <c r="AY1218" s="243" t="s">
        <v>188</v>
      </c>
    </row>
    <row r="1219" s="13" customFormat="1">
      <c r="A1219" s="13"/>
      <c r="B1219" s="233"/>
      <c r="C1219" s="234"/>
      <c r="D1219" s="235" t="s">
        <v>198</v>
      </c>
      <c r="E1219" s="236" t="s">
        <v>19</v>
      </c>
      <c r="F1219" s="237" t="s">
        <v>2427</v>
      </c>
      <c r="G1219" s="234"/>
      <c r="H1219" s="236" t="s">
        <v>19</v>
      </c>
      <c r="I1219" s="238"/>
      <c r="J1219" s="234"/>
      <c r="K1219" s="234"/>
      <c r="L1219" s="239"/>
      <c r="M1219" s="240"/>
      <c r="N1219" s="241"/>
      <c r="O1219" s="241"/>
      <c r="P1219" s="241"/>
      <c r="Q1219" s="241"/>
      <c r="R1219" s="241"/>
      <c r="S1219" s="241"/>
      <c r="T1219" s="242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43" t="s">
        <v>198</v>
      </c>
      <c r="AU1219" s="243" t="s">
        <v>82</v>
      </c>
      <c r="AV1219" s="13" t="s">
        <v>80</v>
      </c>
      <c r="AW1219" s="13" t="s">
        <v>35</v>
      </c>
      <c r="AX1219" s="13" t="s">
        <v>73</v>
      </c>
      <c r="AY1219" s="243" t="s">
        <v>188</v>
      </c>
    </row>
    <row r="1220" s="14" customFormat="1">
      <c r="A1220" s="14"/>
      <c r="B1220" s="244"/>
      <c r="C1220" s="245"/>
      <c r="D1220" s="235" t="s">
        <v>198</v>
      </c>
      <c r="E1220" s="246" t="s">
        <v>19</v>
      </c>
      <c r="F1220" s="247" t="s">
        <v>2428</v>
      </c>
      <c r="G1220" s="245"/>
      <c r="H1220" s="248">
        <v>5.5949999999999998</v>
      </c>
      <c r="I1220" s="249"/>
      <c r="J1220" s="245"/>
      <c r="K1220" s="245"/>
      <c r="L1220" s="250"/>
      <c r="M1220" s="251"/>
      <c r="N1220" s="252"/>
      <c r="O1220" s="252"/>
      <c r="P1220" s="252"/>
      <c r="Q1220" s="252"/>
      <c r="R1220" s="252"/>
      <c r="S1220" s="252"/>
      <c r="T1220" s="253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54" t="s">
        <v>198</v>
      </c>
      <c r="AU1220" s="254" t="s">
        <v>82</v>
      </c>
      <c r="AV1220" s="14" t="s">
        <v>82</v>
      </c>
      <c r="AW1220" s="14" t="s">
        <v>35</v>
      </c>
      <c r="AX1220" s="14" t="s">
        <v>73</v>
      </c>
      <c r="AY1220" s="254" t="s">
        <v>188</v>
      </c>
    </row>
    <row r="1221" s="15" customFormat="1">
      <c r="A1221" s="15"/>
      <c r="B1221" s="255"/>
      <c r="C1221" s="256"/>
      <c r="D1221" s="235" t="s">
        <v>198</v>
      </c>
      <c r="E1221" s="257" t="s">
        <v>19</v>
      </c>
      <c r="F1221" s="258" t="s">
        <v>229</v>
      </c>
      <c r="G1221" s="256"/>
      <c r="H1221" s="259">
        <v>5.5949999999999998</v>
      </c>
      <c r="I1221" s="260"/>
      <c r="J1221" s="256"/>
      <c r="K1221" s="256"/>
      <c r="L1221" s="261"/>
      <c r="M1221" s="262"/>
      <c r="N1221" s="263"/>
      <c r="O1221" s="263"/>
      <c r="P1221" s="263"/>
      <c r="Q1221" s="263"/>
      <c r="R1221" s="263"/>
      <c r="S1221" s="263"/>
      <c r="T1221" s="264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T1221" s="265" t="s">
        <v>198</v>
      </c>
      <c r="AU1221" s="265" t="s">
        <v>82</v>
      </c>
      <c r="AV1221" s="15" t="s">
        <v>135</v>
      </c>
      <c r="AW1221" s="15" t="s">
        <v>35</v>
      </c>
      <c r="AX1221" s="15" t="s">
        <v>80</v>
      </c>
      <c r="AY1221" s="265" t="s">
        <v>188</v>
      </c>
    </row>
    <row r="1222" s="2" customFormat="1" ht="16.5" customHeight="1">
      <c r="A1222" s="40"/>
      <c r="B1222" s="41"/>
      <c r="C1222" s="272" t="s">
        <v>2057</v>
      </c>
      <c r="D1222" s="272" t="s">
        <v>522</v>
      </c>
      <c r="E1222" s="273" t="s">
        <v>2742</v>
      </c>
      <c r="F1222" s="274" t="s">
        <v>2743</v>
      </c>
      <c r="G1222" s="275" t="s">
        <v>243</v>
      </c>
      <c r="H1222" s="276">
        <v>6.0430000000000001</v>
      </c>
      <c r="I1222" s="277"/>
      <c r="J1222" s="278">
        <f>ROUND(I1222*H1222,2)</f>
        <v>0</v>
      </c>
      <c r="K1222" s="274" t="s">
        <v>452</v>
      </c>
      <c r="L1222" s="279"/>
      <c r="M1222" s="280" t="s">
        <v>19</v>
      </c>
      <c r="N1222" s="281" t="s">
        <v>44</v>
      </c>
      <c r="O1222" s="86"/>
      <c r="P1222" s="224">
        <f>O1222*H1222</f>
        <v>0</v>
      </c>
      <c r="Q1222" s="224">
        <v>0.025000000000000001</v>
      </c>
      <c r="R1222" s="224">
        <f>Q1222*H1222</f>
        <v>0.15107500000000002</v>
      </c>
      <c r="S1222" s="224">
        <v>0</v>
      </c>
      <c r="T1222" s="225">
        <f>S1222*H1222</f>
        <v>0</v>
      </c>
      <c r="U1222" s="40"/>
      <c r="V1222" s="40"/>
      <c r="W1222" s="40"/>
      <c r="X1222" s="40"/>
      <c r="Y1222" s="40"/>
      <c r="Z1222" s="40"/>
      <c r="AA1222" s="40"/>
      <c r="AB1222" s="40"/>
      <c r="AC1222" s="40"/>
      <c r="AD1222" s="40"/>
      <c r="AE1222" s="40"/>
      <c r="AR1222" s="226" t="s">
        <v>630</v>
      </c>
      <c r="AT1222" s="226" t="s">
        <v>522</v>
      </c>
      <c r="AU1222" s="226" t="s">
        <v>82</v>
      </c>
      <c r="AY1222" s="19" t="s">
        <v>188</v>
      </c>
      <c r="BE1222" s="227">
        <f>IF(N1222="základní",J1222,0)</f>
        <v>0</v>
      </c>
      <c r="BF1222" s="227">
        <f>IF(N1222="snížená",J1222,0)</f>
        <v>0</v>
      </c>
      <c r="BG1222" s="227">
        <f>IF(N1222="zákl. přenesená",J1222,0)</f>
        <v>0</v>
      </c>
      <c r="BH1222" s="227">
        <f>IF(N1222="sníž. přenesená",J1222,0)</f>
        <v>0</v>
      </c>
      <c r="BI1222" s="227">
        <f>IF(N1222="nulová",J1222,0)</f>
        <v>0</v>
      </c>
      <c r="BJ1222" s="19" t="s">
        <v>80</v>
      </c>
      <c r="BK1222" s="227">
        <f>ROUND(I1222*H1222,2)</f>
        <v>0</v>
      </c>
      <c r="BL1222" s="19" t="s">
        <v>342</v>
      </c>
      <c r="BM1222" s="226" t="s">
        <v>2744</v>
      </c>
    </row>
    <row r="1223" s="13" customFormat="1">
      <c r="A1223" s="13"/>
      <c r="B1223" s="233"/>
      <c r="C1223" s="234"/>
      <c r="D1223" s="235" t="s">
        <v>198</v>
      </c>
      <c r="E1223" s="236" t="s">
        <v>19</v>
      </c>
      <c r="F1223" s="237" t="s">
        <v>2426</v>
      </c>
      <c r="G1223" s="234"/>
      <c r="H1223" s="236" t="s">
        <v>19</v>
      </c>
      <c r="I1223" s="238"/>
      <c r="J1223" s="234"/>
      <c r="K1223" s="234"/>
      <c r="L1223" s="239"/>
      <c r="M1223" s="240"/>
      <c r="N1223" s="241"/>
      <c r="O1223" s="241"/>
      <c r="P1223" s="241"/>
      <c r="Q1223" s="241"/>
      <c r="R1223" s="241"/>
      <c r="S1223" s="241"/>
      <c r="T1223" s="242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43" t="s">
        <v>198</v>
      </c>
      <c r="AU1223" s="243" t="s">
        <v>82</v>
      </c>
      <c r="AV1223" s="13" t="s">
        <v>80</v>
      </c>
      <c r="AW1223" s="13" t="s">
        <v>35</v>
      </c>
      <c r="AX1223" s="13" t="s">
        <v>73</v>
      </c>
      <c r="AY1223" s="243" t="s">
        <v>188</v>
      </c>
    </row>
    <row r="1224" s="13" customFormat="1">
      <c r="A1224" s="13"/>
      <c r="B1224" s="233"/>
      <c r="C1224" s="234"/>
      <c r="D1224" s="235" t="s">
        <v>198</v>
      </c>
      <c r="E1224" s="236" t="s">
        <v>19</v>
      </c>
      <c r="F1224" s="237" t="s">
        <v>2427</v>
      </c>
      <c r="G1224" s="234"/>
      <c r="H1224" s="236" t="s">
        <v>19</v>
      </c>
      <c r="I1224" s="238"/>
      <c r="J1224" s="234"/>
      <c r="K1224" s="234"/>
      <c r="L1224" s="239"/>
      <c r="M1224" s="240"/>
      <c r="N1224" s="241"/>
      <c r="O1224" s="241"/>
      <c r="P1224" s="241"/>
      <c r="Q1224" s="241"/>
      <c r="R1224" s="241"/>
      <c r="S1224" s="241"/>
      <c r="T1224" s="242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43" t="s">
        <v>198</v>
      </c>
      <c r="AU1224" s="243" t="s">
        <v>82</v>
      </c>
      <c r="AV1224" s="13" t="s">
        <v>80</v>
      </c>
      <c r="AW1224" s="13" t="s">
        <v>35</v>
      </c>
      <c r="AX1224" s="13" t="s">
        <v>73</v>
      </c>
      <c r="AY1224" s="243" t="s">
        <v>188</v>
      </c>
    </row>
    <row r="1225" s="14" customFormat="1">
      <c r="A1225" s="14"/>
      <c r="B1225" s="244"/>
      <c r="C1225" s="245"/>
      <c r="D1225" s="235" t="s">
        <v>198</v>
      </c>
      <c r="E1225" s="246" t="s">
        <v>19</v>
      </c>
      <c r="F1225" s="247" t="s">
        <v>2428</v>
      </c>
      <c r="G1225" s="245"/>
      <c r="H1225" s="248">
        <v>5.5949999999999998</v>
      </c>
      <c r="I1225" s="249"/>
      <c r="J1225" s="245"/>
      <c r="K1225" s="245"/>
      <c r="L1225" s="250"/>
      <c r="M1225" s="251"/>
      <c r="N1225" s="252"/>
      <c r="O1225" s="252"/>
      <c r="P1225" s="252"/>
      <c r="Q1225" s="252"/>
      <c r="R1225" s="252"/>
      <c r="S1225" s="252"/>
      <c r="T1225" s="253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54" t="s">
        <v>198</v>
      </c>
      <c r="AU1225" s="254" t="s">
        <v>82</v>
      </c>
      <c r="AV1225" s="14" t="s">
        <v>82</v>
      </c>
      <c r="AW1225" s="14" t="s">
        <v>35</v>
      </c>
      <c r="AX1225" s="14" t="s">
        <v>73</v>
      </c>
      <c r="AY1225" s="254" t="s">
        <v>188</v>
      </c>
    </row>
    <row r="1226" s="15" customFormat="1">
      <c r="A1226" s="15"/>
      <c r="B1226" s="255"/>
      <c r="C1226" s="256"/>
      <c r="D1226" s="235" t="s">
        <v>198</v>
      </c>
      <c r="E1226" s="257" t="s">
        <v>19</v>
      </c>
      <c r="F1226" s="258" t="s">
        <v>229</v>
      </c>
      <c r="G1226" s="256"/>
      <c r="H1226" s="259">
        <v>5.5949999999999998</v>
      </c>
      <c r="I1226" s="260"/>
      <c r="J1226" s="256"/>
      <c r="K1226" s="256"/>
      <c r="L1226" s="261"/>
      <c r="M1226" s="262"/>
      <c r="N1226" s="263"/>
      <c r="O1226" s="263"/>
      <c r="P1226" s="263"/>
      <c r="Q1226" s="263"/>
      <c r="R1226" s="263"/>
      <c r="S1226" s="263"/>
      <c r="T1226" s="264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T1226" s="265" t="s">
        <v>198</v>
      </c>
      <c r="AU1226" s="265" t="s">
        <v>82</v>
      </c>
      <c r="AV1226" s="15" t="s">
        <v>135</v>
      </c>
      <c r="AW1226" s="15" t="s">
        <v>35</v>
      </c>
      <c r="AX1226" s="15" t="s">
        <v>80</v>
      </c>
      <c r="AY1226" s="265" t="s">
        <v>188</v>
      </c>
    </row>
    <row r="1227" s="14" customFormat="1">
      <c r="A1227" s="14"/>
      <c r="B1227" s="244"/>
      <c r="C1227" s="245"/>
      <c r="D1227" s="235" t="s">
        <v>198</v>
      </c>
      <c r="E1227" s="245"/>
      <c r="F1227" s="247" t="s">
        <v>2745</v>
      </c>
      <c r="G1227" s="245"/>
      <c r="H1227" s="248">
        <v>6.0430000000000001</v>
      </c>
      <c r="I1227" s="249"/>
      <c r="J1227" s="245"/>
      <c r="K1227" s="245"/>
      <c r="L1227" s="250"/>
      <c r="M1227" s="251"/>
      <c r="N1227" s="252"/>
      <c r="O1227" s="252"/>
      <c r="P1227" s="252"/>
      <c r="Q1227" s="252"/>
      <c r="R1227" s="252"/>
      <c r="S1227" s="252"/>
      <c r="T1227" s="253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54" t="s">
        <v>198</v>
      </c>
      <c r="AU1227" s="254" t="s">
        <v>82</v>
      </c>
      <c r="AV1227" s="14" t="s">
        <v>82</v>
      </c>
      <c r="AW1227" s="14" t="s">
        <v>4</v>
      </c>
      <c r="AX1227" s="14" t="s">
        <v>80</v>
      </c>
      <c r="AY1227" s="254" t="s">
        <v>188</v>
      </c>
    </row>
    <row r="1228" s="2" customFormat="1" ht="24.15" customHeight="1">
      <c r="A1228" s="40"/>
      <c r="B1228" s="41"/>
      <c r="C1228" s="215" t="s">
        <v>2063</v>
      </c>
      <c r="D1228" s="215" t="s">
        <v>190</v>
      </c>
      <c r="E1228" s="216" t="s">
        <v>2746</v>
      </c>
      <c r="F1228" s="217" t="s">
        <v>2747</v>
      </c>
      <c r="G1228" s="218" t="s">
        <v>460</v>
      </c>
      <c r="H1228" s="266"/>
      <c r="I1228" s="220"/>
      <c r="J1228" s="221">
        <f>ROUND(I1228*H1228,2)</f>
        <v>0</v>
      </c>
      <c r="K1228" s="217" t="s">
        <v>415</v>
      </c>
      <c r="L1228" s="46"/>
      <c r="M1228" s="222" t="s">
        <v>19</v>
      </c>
      <c r="N1228" s="223" t="s">
        <v>44</v>
      </c>
      <c r="O1228" s="86"/>
      <c r="P1228" s="224">
        <f>O1228*H1228</f>
        <v>0</v>
      </c>
      <c r="Q1228" s="224">
        <v>0</v>
      </c>
      <c r="R1228" s="224">
        <f>Q1228*H1228</f>
        <v>0</v>
      </c>
      <c r="S1228" s="224">
        <v>0</v>
      </c>
      <c r="T1228" s="225">
        <f>S1228*H1228</f>
        <v>0</v>
      </c>
      <c r="U1228" s="40"/>
      <c r="V1228" s="40"/>
      <c r="W1228" s="40"/>
      <c r="X1228" s="40"/>
      <c r="Y1228" s="40"/>
      <c r="Z1228" s="40"/>
      <c r="AA1228" s="40"/>
      <c r="AB1228" s="40"/>
      <c r="AC1228" s="40"/>
      <c r="AD1228" s="40"/>
      <c r="AE1228" s="40"/>
      <c r="AR1228" s="226" t="s">
        <v>342</v>
      </c>
      <c r="AT1228" s="226" t="s">
        <v>190</v>
      </c>
      <c r="AU1228" s="226" t="s">
        <v>82</v>
      </c>
      <c r="AY1228" s="19" t="s">
        <v>188</v>
      </c>
      <c r="BE1228" s="227">
        <f>IF(N1228="základní",J1228,0)</f>
        <v>0</v>
      </c>
      <c r="BF1228" s="227">
        <f>IF(N1228="snížená",J1228,0)</f>
        <v>0</v>
      </c>
      <c r="BG1228" s="227">
        <f>IF(N1228="zákl. přenesená",J1228,0)</f>
        <v>0</v>
      </c>
      <c r="BH1228" s="227">
        <f>IF(N1228="sníž. přenesená",J1228,0)</f>
        <v>0</v>
      </c>
      <c r="BI1228" s="227">
        <f>IF(N1228="nulová",J1228,0)</f>
        <v>0</v>
      </c>
      <c r="BJ1228" s="19" t="s">
        <v>80</v>
      </c>
      <c r="BK1228" s="227">
        <f>ROUND(I1228*H1228,2)</f>
        <v>0</v>
      </c>
      <c r="BL1228" s="19" t="s">
        <v>342</v>
      </c>
      <c r="BM1228" s="226" t="s">
        <v>2748</v>
      </c>
    </row>
    <row r="1229" s="12" customFormat="1" ht="22.8" customHeight="1">
      <c r="A1229" s="12"/>
      <c r="B1229" s="199"/>
      <c r="C1229" s="200"/>
      <c r="D1229" s="201" t="s">
        <v>72</v>
      </c>
      <c r="E1229" s="213" t="s">
        <v>1247</v>
      </c>
      <c r="F1229" s="213" t="s">
        <v>1248</v>
      </c>
      <c r="G1229" s="200"/>
      <c r="H1229" s="200"/>
      <c r="I1229" s="203"/>
      <c r="J1229" s="214">
        <f>BK1229</f>
        <v>0</v>
      </c>
      <c r="K1229" s="200"/>
      <c r="L1229" s="205"/>
      <c r="M1229" s="206"/>
      <c r="N1229" s="207"/>
      <c r="O1229" s="207"/>
      <c r="P1229" s="208">
        <f>SUM(P1230:P1348)</f>
        <v>0</v>
      </c>
      <c r="Q1229" s="207"/>
      <c r="R1229" s="208">
        <f>SUM(R1230:R1348)</f>
        <v>14.197845679999997</v>
      </c>
      <c r="S1229" s="207"/>
      <c r="T1229" s="209">
        <f>SUM(T1230:T1348)</f>
        <v>0</v>
      </c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R1229" s="210" t="s">
        <v>82</v>
      </c>
      <c r="AT1229" s="211" t="s">
        <v>72</v>
      </c>
      <c r="AU1229" s="211" t="s">
        <v>80</v>
      </c>
      <c r="AY1229" s="210" t="s">
        <v>188</v>
      </c>
      <c r="BK1229" s="212">
        <f>SUM(BK1230:BK1348)</f>
        <v>0</v>
      </c>
    </row>
    <row r="1230" s="2" customFormat="1" ht="33" customHeight="1">
      <c r="A1230" s="40"/>
      <c r="B1230" s="41"/>
      <c r="C1230" s="215" t="s">
        <v>2069</v>
      </c>
      <c r="D1230" s="215" t="s">
        <v>190</v>
      </c>
      <c r="E1230" s="216" t="s">
        <v>1888</v>
      </c>
      <c r="F1230" s="217" t="s">
        <v>1889</v>
      </c>
      <c r="G1230" s="218" t="s">
        <v>243</v>
      </c>
      <c r="H1230" s="219">
        <v>69.668000000000006</v>
      </c>
      <c r="I1230" s="220"/>
      <c r="J1230" s="221">
        <f>ROUND(I1230*H1230,2)</f>
        <v>0</v>
      </c>
      <c r="K1230" s="217" t="s">
        <v>194</v>
      </c>
      <c r="L1230" s="46"/>
      <c r="M1230" s="222" t="s">
        <v>19</v>
      </c>
      <c r="N1230" s="223" t="s">
        <v>44</v>
      </c>
      <c r="O1230" s="86"/>
      <c r="P1230" s="224">
        <f>O1230*H1230</f>
        <v>0</v>
      </c>
      <c r="Q1230" s="224">
        <v>0.02681</v>
      </c>
      <c r="R1230" s="224">
        <f>Q1230*H1230</f>
        <v>1.8677990800000002</v>
      </c>
      <c r="S1230" s="224">
        <v>0</v>
      </c>
      <c r="T1230" s="225">
        <f>S1230*H1230</f>
        <v>0</v>
      </c>
      <c r="U1230" s="40"/>
      <c r="V1230" s="40"/>
      <c r="W1230" s="40"/>
      <c r="X1230" s="40"/>
      <c r="Y1230" s="40"/>
      <c r="Z1230" s="40"/>
      <c r="AA1230" s="40"/>
      <c r="AB1230" s="40"/>
      <c r="AC1230" s="40"/>
      <c r="AD1230" s="40"/>
      <c r="AE1230" s="40"/>
      <c r="AR1230" s="226" t="s">
        <v>342</v>
      </c>
      <c r="AT1230" s="226" t="s">
        <v>190</v>
      </c>
      <c r="AU1230" s="226" t="s">
        <v>82</v>
      </c>
      <c r="AY1230" s="19" t="s">
        <v>188</v>
      </c>
      <c r="BE1230" s="227">
        <f>IF(N1230="základní",J1230,0)</f>
        <v>0</v>
      </c>
      <c r="BF1230" s="227">
        <f>IF(N1230="snížená",J1230,0)</f>
        <v>0</v>
      </c>
      <c r="BG1230" s="227">
        <f>IF(N1230="zákl. přenesená",J1230,0)</f>
        <v>0</v>
      </c>
      <c r="BH1230" s="227">
        <f>IF(N1230="sníž. přenesená",J1230,0)</f>
        <v>0</v>
      </c>
      <c r="BI1230" s="227">
        <f>IF(N1230="nulová",J1230,0)</f>
        <v>0</v>
      </c>
      <c r="BJ1230" s="19" t="s">
        <v>80</v>
      </c>
      <c r="BK1230" s="227">
        <f>ROUND(I1230*H1230,2)</f>
        <v>0</v>
      </c>
      <c r="BL1230" s="19" t="s">
        <v>342</v>
      </c>
      <c r="BM1230" s="226" t="s">
        <v>2749</v>
      </c>
    </row>
    <row r="1231" s="2" customFormat="1">
      <c r="A1231" s="40"/>
      <c r="B1231" s="41"/>
      <c r="C1231" s="42"/>
      <c r="D1231" s="228" t="s">
        <v>196</v>
      </c>
      <c r="E1231" s="42"/>
      <c r="F1231" s="229" t="s">
        <v>1891</v>
      </c>
      <c r="G1231" s="42"/>
      <c r="H1231" s="42"/>
      <c r="I1231" s="230"/>
      <c r="J1231" s="42"/>
      <c r="K1231" s="42"/>
      <c r="L1231" s="46"/>
      <c r="M1231" s="231"/>
      <c r="N1231" s="232"/>
      <c r="O1231" s="86"/>
      <c r="P1231" s="86"/>
      <c r="Q1231" s="86"/>
      <c r="R1231" s="86"/>
      <c r="S1231" s="86"/>
      <c r="T1231" s="87"/>
      <c r="U1231" s="40"/>
      <c r="V1231" s="40"/>
      <c r="W1231" s="40"/>
      <c r="X1231" s="40"/>
      <c r="Y1231" s="40"/>
      <c r="Z1231" s="40"/>
      <c r="AA1231" s="40"/>
      <c r="AB1231" s="40"/>
      <c r="AC1231" s="40"/>
      <c r="AD1231" s="40"/>
      <c r="AE1231" s="40"/>
      <c r="AT1231" s="19" t="s">
        <v>196</v>
      </c>
      <c r="AU1231" s="19" t="s">
        <v>82</v>
      </c>
    </row>
    <row r="1232" s="13" customFormat="1">
      <c r="A1232" s="13"/>
      <c r="B1232" s="233"/>
      <c r="C1232" s="234"/>
      <c r="D1232" s="235" t="s">
        <v>198</v>
      </c>
      <c r="E1232" s="236" t="s">
        <v>19</v>
      </c>
      <c r="F1232" s="237" t="s">
        <v>2501</v>
      </c>
      <c r="G1232" s="234"/>
      <c r="H1232" s="236" t="s">
        <v>19</v>
      </c>
      <c r="I1232" s="238"/>
      <c r="J1232" s="234"/>
      <c r="K1232" s="234"/>
      <c r="L1232" s="239"/>
      <c r="M1232" s="240"/>
      <c r="N1232" s="241"/>
      <c r="O1232" s="241"/>
      <c r="P1232" s="241"/>
      <c r="Q1232" s="241"/>
      <c r="R1232" s="241"/>
      <c r="S1232" s="241"/>
      <c r="T1232" s="242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43" t="s">
        <v>198</v>
      </c>
      <c r="AU1232" s="243" t="s">
        <v>82</v>
      </c>
      <c r="AV1232" s="13" t="s">
        <v>80</v>
      </c>
      <c r="AW1232" s="13" t="s">
        <v>35</v>
      </c>
      <c r="AX1232" s="13" t="s">
        <v>73</v>
      </c>
      <c r="AY1232" s="243" t="s">
        <v>188</v>
      </c>
    </row>
    <row r="1233" s="13" customFormat="1">
      <c r="A1233" s="13"/>
      <c r="B1233" s="233"/>
      <c r="C1233" s="234"/>
      <c r="D1233" s="235" t="s">
        <v>198</v>
      </c>
      <c r="E1233" s="236" t="s">
        <v>19</v>
      </c>
      <c r="F1233" s="237" t="s">
        <v>2750</v>
      </c>
      <c r="G1233" s="234"/>
      <c r="H1233" s="236" t="s">
        <v>19</v>
      </c>
      <c r="I1233" s="238"/>
      <c r="J1233" s="234"/>
      <c r="K1233" s="234"/>
      <c r="L1233" s="239"/>
      <c r="M1233" s="240"/>
      <c r="N1233" s="241"/>
      <c r="O1233" s="241"/>
      <c r="P1233" s="241"/>
      <c r="Q1233" s="241"/>
      <c r="R1233" s="241"/>
      <c r="S1233" s="241"/>
      <c r="T1233" s="242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43" t="s">
        <v>198</v>
      </c>
      <c r="AU1233" s="243" t="s">
        <v>82</v>
      </c>
      <c r="AV1233" s="13" t="s">
        <v>80</v>
      </c>
      <c r="AW1233" s="13" t="s">
        <v>35</v>
      </c>
      <c r="AX1233" s="13" t="s">
        <v>73</v>
      </c>
      <c r="AY1233" s="243" t="s">
        <v>188</v>
      </c>
    </row>
    <row r="1234" s="14" customFormat="1">
      <c r="A1234" s="14"/>
      <c r="B1234" s="244"/>
      <c r="C1234" s="245"/>
      <c r="D1234" s="235" t="s">
        <v>198</v>
      </c>
      <c r="E1234" s="246" t="s">
        <v>19</v>
      </c>
      <c r="F1234" s="247" t="s">
        <v>2751</v>
      </c>
      <c r="G1234" s="245"/>
      <c r="H1234" s="248">
        <v>15.619999999999999</v>
      </c>
      <c r="I1234" s="249"/>
      <c r="J1234" s="245"/>
      <c r="K1234" s="245"/>
      <c r="L1234" s="250"/>
      <c r="M1234" s="251"/>
      <c r="N1234" s="252"/>
      <c r="O1234" s="252"/>
      <c r="P1234" s="252"/>
      <c r="Q1234" s="252"/>
      <c r="R1234" s="252"/>
      <c r="S1234" s="252"/>
      <c r="T1234" s="253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54" t="s">
        <v>198</v>
      </c>
      <c r="AU1234" s="254" t="s">
        <v>82</v>
      </c>
      <c r="AV1234" s="14" t="s">
        <v>82</v>
      </c>
      <c r="AW1234" s="14" t="s">
        <v>35</v>
      </c>
      <c r="AX1234" s="14" t="s">
        <v>73</v>
      </c>
      <c r="AY1234" s="254" t="s">
        <v>188</v>
      </c>
    </row>
    <row r="1235" s="14" customFormat="1">
      <c r="A1235" s="14"/>
      <c r="B1235" s="244"/>
      <c r="C1235" s="245"/>
      <c r="D1235" s="235" t="s">
        <v>198</v>
      </c>
      <c r="E1235" s="246" t="s">
        <v>19</v>
      </c>
      <c r="F1235" s="247" t="s">
        <v>2752</v>
      </c>
      <c r="G1235" s="245"/>
      <c r="H1235" s="248">
        <v>10.295</v>
      </c>
      <c r="I1235" s="249"/>
      <c r="J1235" s="245"/>
      <c r="K1235" s="245"/>
      <c r="L1235" s="250"/>
      <c r="M1235" s="251"/>
      <c r="N1235" s="252"/>
      <c r="O1235" s="252"/>
      <c r="P1235" s="252"/>
      <c r="Q1235" s="252"/>
      <c r="R1235" s="252"/>
      <c r="S1235" s="252"/>
      <c r="T1235" s="253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4" t="s">
        <v>198</v>
      </c>
      <c r="AU1235" s="254" t="s">
        <v>82</v>
      </c>
      <c r="AV1235" s="14" t="s">
        <v>82</v>
      </c>
      <c r="AW1235" s="14" t="s">
        <v>35</v>
      </c>
      <c r="AX1235" s="14" t="s">
        <v>73</v>
      </c>
      <c r="AY1235" s="254" t="s">
        <v>188</v>
      </c>
    </row>
    <row r="1236" s="14" customFormat="1">
      <c r="A1236" s="14"/>
      <c r="B1236" s="244"/>
      <c r="C1236" s="245"/>
      <c r="D1236" s="235" t="s">
        <v>198</v>
      </c>
      <c r="E1236" s="246" t="s">
        <v>19</v>
      </c>
      <c r="F1236" s="247" t="s">
        <v>2753</v>
      </c>
      <c r="G1236" s="245"/>
      <c r="H1236" s="248">
        <v>9.4789999999999992</v>
      </c>
      <c r="I1236" s="249"/>
      <c r="J1236" s="245"/>
      <c r="K1236" s="245"/>
      <c r="L1236" s="250"/>
      <c r="M1236" s="251"/>
      <c r="N1236" s="252"/>
      <c r="O1236" s="252"/>
      <c r="P1236" s="252"/>
      <c r="Q1236" s="252"/>
      <c r="R1236" s="252"/>
      <c r="S1236" s="252"/>
      <c r="T1236" s="253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54" t="s">
        <v>198</v>
      </c>
      <c r="AU1236" s="254" t="s">
        <v>82</v>
      </c>
      <c r="AV1236" s="14" t="s">
        <v>82</v>
      </c>
      <c r="AW1236" s="14" t="s">
        <v>35</v>
      </c>
      <c r="AX1236" s="14" t="s">
        <v>73</v>
      </c>
      <c r="AY1236" s="254" t="s">
        <v>188</v>
      </c>
    </row>
    <row r="1237" s="14" customFormat="1">
      <c r="A1237" s="14"/>
      <c r="B1237" s="244"/>
      <c r="C1237" s="245"/>
      <c r="D1237" s="235" t="s">
        <v>198</v>
      </c>
      <c r="E1237" s="246" t="s">
        <v>19</v>
      </c>
      <c r="F1237" s="247" t="s">
        <v>1895</v>
      </c>
      <c r="G1237" s="245"/>
      <c r="H1237" s="248">
        <v>-1.8180000000000001</v>
      </c>
      <c r="I1237" s="249"/>
      <c r="J1237" s="245"/>
      <c r="K1237" s="245"/>
      <c r="L1237" s="250"/>
      <c r="M1237" s="251"/>
      <c r="N1237" s="252"/>
      <c r="O1237" s="252"/>
      <c r="P1237" s="252"/>
      <c r="Q1237" s="252"/>
      <c r="R1237" s="252"/>
      <c r="S1237" s="252"/>
      <c r="T1237" s="253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54" t="s">
        <v>198</v>
      </c>
      <c r="AU1237" s="254" t="s">
        <v>82</v>
      </c>
      <c r="AV1237" s="14" t="s">
        <v>82</v>
      </c>
      <c r="AW1237" s="14" t="s">
        <v>35</v>
      </c>
      <c r="AX1237" s="14" t="s">
        <v>73</v>
      </c>
      <c r="AY1237" s="254" t="s">
        <v>188</v>
      </c>
    </row>
    <row r="1238" s="14" customFormat="1">
      <c r="A1238" s="14"/>
      <c r="B1238" s="244"/>
      <c r="C1238" s="245"/>
      <c r="D1238" s="235" t="s">
        <v>198</v>
      </c>
      <c r="E1238" s="246" t="s">
        <v>19</v>
      </c>
      <c r="F1238" s="247" t="s">
        <v>2754</v>
      </c>
      <c r="G1238" s="245"/>
      <c r="H1238" s="248">
        <v>3.355</v>
      </c>
      <c r="I1238" s="249"/>
      <c r="J1238" s="245"/>
      <c r="K1238" s="245"/>
      <c r="L1238" s="250"/>
      <c r="M1238" s="251"/>
      <c r="N1238" s="252"/>
      <c r="O1238" s="252"/>
      <c r="P1238" s="252"/>
      <c r="Q1238" s="252"/>
      <c r="R1238" s="252"/>
      <c r="S1238" s="252"/>
      <c r="T1238" s="253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T1238" s="254" t="s">
        <v>198</v>
      </c>
      <c r="AU1238" s="254" t="s">
        <v>82</v>
      </c>
      <c r="AV1238" s="14" t="s">
        <v>82</v>
      </c>
      <c r="AW1238" s="14" t="s">
        <v>35</v>
      </c>
      <c r="AX1238" s="14" t="s">
        <v>73</v>
      </c>
      <c r="AY1238" s="254" t="s">
        <v>188</v>
      </c>
    </row>
    <row r="1239" s="14" customFormat="1">
      <c r="A1239" s="14"/>
      <c r="B1239" s="244"/>
      <c r="C1239" s="245"/>
      <c r="D1239" s="235" t="s">
        <v>198</v>
      </c>
      <c r="E1239" s="246" t="s">
        <v>19</v>
      </c>
      <c r="F1239" s="247" t="s">
        <v>2755</v>
      </c>
      <c r="G1239" s="245"/>
      <c r="H1239" s="248">
        <v>11.715</v>
      </c>
      <c r="I1239" s="249"/>
      <c r="J1239" s="245"/>
      <c r="K1239" s="245"/>
      <c r="L1239" s="250"/>
      <c r="M1239" s="251"/>
      <c r="N1239" s="252"/>
      <c r="O1239" s="252"/>
      <c r="P1239" s="252"/>
      <c r="Q1239" s="252"/>
      <c r="R1239" s="252"/>
      <c r="S1239" s="252"/>
      <c r="T1239" s="253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54" t="s">
        <v>198</v>
      </c>
      <c r="AU1239" s="254" t="s">
        <v>82</v>
      </c>
      <c r="AV1239" s="14" t="s">
        <v>82</v>
      </c>
      <c r="AW1239" s="14" t="s">
        <v>35</v>
      </c>
      <c r="AX1239" s="14" t="s">
        <v>73</v>
      </c>
      <c r="AY1239" s="254" t="s">
        <v>188</v>
      </c>
    </row>
    <row r="1240" s="14" customFormat="1">
      <c r="A1240" s="14"/>
      <c r="B1240" s="244"/>
      <c r="C1240" s="245"/>
      <c r="D1240" s="235" t="s">
        <v>198</v>
      </c>
      <c r="E1240" s="246" t="s">
        <v>19</v>
      </c>
      <c r="F1240" s="247" t="s">
        <v>1895</v>
      </c>
      <c r="G1240" s="245"/>
      <c r="H1240" s="248">
        <v>-1.8180000000000001</v>
      </c>
      <c r="I1240" s="249"/>
      <c r="J1240" s="245"/>
      <c r="K1240" s="245"/>
      <c r="L1240" s="250"/>
      <c r="M1240" s="251"/>
      <c r="N1240" s="252"/>
      <c r="O1240" s="252"/>
      <c r="P1240" s="252"/>
      <c r="Q1240" s="252"/>
      <c r="R1240" s="252"/>
      <c r="S1240" s="252"/>
      <c r="T1240" s="253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254" t="s">
        <v>198</v>
      </c>
      <c r="AU1240" s="254" t="s">
        <v>82</v>
      </c>
      <c r="AV1240" s="14" t="s">
        <v>82</v>
      </c>
      <c r="AW1240" s="14" t="s">
        <v>35</v>
      </c>
      <c r="AX1240" s="14" t="s">
        <v>73</v>
      </c>
      <c r="AY1240" s="254" t="s">
        <v>188</v>
      </c>
    </row>
    <row r="1241" s="14" customFormat="1">
      <c r="A1241" s="14"/>
      <c r="B1241" s="244"/>
      <c r="C1241" s="245"/>
      <c r="D1241" s="235" t="s">
        <v>198</v>
      </c>
      <c r="E1241" s="246" t="s">
        <v>19</v>
      </c>
      <c r="F1241" s="247" t="s">
        <v>2756</v>
      </c>
      <c r="G1241" s="245"/>
      <c r="H1241" s="248">
        <v>6.6920000000000002</v>
      </c>
      <c r="I1241" s="249"/>
      <c r="J1241" s="245"/>
      <c r="K1241" s="245"/>
      <c r="L1241" s="250"/>
      <c r="M1241" s="251"/>
      <c r="N1241" s="252"/>
      <c r="O1241" s="252"/>
      <c r="P1241" s="252"/>
      <c r="Q1241" s="252"/>
      <c r="R1241" s="252"/>
      <c r="S1241" s="252"/>
      <c r="T1241" s="253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54" t="s">
        <v>198</v>
      </c>
      <c r="AU1241" s="254" t="s">
        <v>82</v>
      </c>
      <c r="AV1241" s="14" t="s">
        <v>82</v>
      </c>
      <c r="AW1241" s="14" t="s">
        <v>35</v>
      </c>
      <c r="AX1241" s="14" t="s">
        <v>73</v>
      </c>
      <c r="AY1241" s="254" t="s">
        <v>188</v>
      </c>
    </row>
    <row r="1242" s="14" customFormat="1">
      <c r="A1242" s="14"/>
      <c r="B1242" s="244"/>
      <c r="C1242" s="245"/>
      <c r="D1242" s="235" t="s">
        <v>198</v>
      </c>
      <c r="E1242" s="246" t="s">
        <v>19</v>
      </c>
      <c r="F1242" s="247" t="s">
        <v>2756</v>
      </c>
      <c r="G1242" s="245"/>
      <c r="H1242" s="248">
        <v>6.6920000000000002</v>
      </c>
      <c r="I1242" s="249"/>
      <c r="J1242" s="245"/>
      <c r="K1242" s="245"/>
      <c r="L1242" s="250"/>
      <c r="M1242" s="251"/>
      <c r="N1242" s="252"/>
      <c r="O1242" s="252"/>
      <c r="P1242" s="252"/>
      <c r="Q1242" s="252"/>
      <c r="R1242" s="252"/>
      <c r="S1242" s="252"/>
      <c r="T1242" s="253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T1242" s="254" t="s">
        <v>198</v>
      </c>
      <c r="AU1242" s="254" t="s">
        <v>82</v>
      </c>
      <c r="AV1242" s="14" t="s">
        <v>82</v>
      </c>
      <c r="AW1242" s="14" t="s">
        <v>35</v>
      </c>
      <c r="AX1242" s="14" t="s">
        <v>73</v>
      </c>
      <c r="AY1242" s="254" t="s">
        <v>188</v>
      </c>
    </row>
    <row r="1243" s="14" customFormat="1">
      <c r="A1243" s="14"/>
      <c r="B1243" s="244"/>
      <c r="C1243" s="245"/>
      <c r="D1243" s="235" t="s">
        <v>198</v>
      </c>
      <c r="E1243" s="246" t="s">
        <v>19</v>
      </c>
      <c r="F1243" s="247" t="s">
        <v>2757</v>
      </c>
      <c r="G1243" s="245"/>
      <c r="H1243" s="248">
        <v>14.91</v>
      </c>
      <c r="I1243" s="249"/>
      <c r="J1243" s="245"/>
      <c r="K1243" s="245"/>
      <c r="L1243" s="250"/>
      <c r="M1243" s="251"/>
      <c r="N1243" s="252"/>
      <c r="O1243" s="252"/>
      <c r="P1243" s="252"/>
      <c r="Q1243" s="252"/>
      <c r="R1243" s="252"/>
      <c r="S1243" s="252"/>
      <c r="T1243" s="253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54" t="s">
        <v>198</v>
      </c>
      <c r="AU1243" s="254" t="s">
        <v>82</v>
      </c>
      <c r="AV1243" s="14" t="s">
        <v>82</v>
      </c>
      <c r="AW1243" s="14" t="s">
        <v>35</v>
      </c>
      <c r="AX1243" s="14" t="s">
        <v>73</v>
      </c>
      <c r="AY1243" s="254" t="s">
        <v>188</v>
      </c>
    </row>
    <row r="1244" s="14" customFormat="1">
      <c r="A1244" s="14"/>
      <c r="B1244" s="244"/>
      <c r="C1244" s="245"/>
      <c r="D1244" s="235" t="s">
        <v>198</v>
      </c>
      <c r="E1244" s="246" t="s">
        <v>19</v>
      </c>
      <c r="F1244" s="247" t="s">
        <v>2249</v>
      </c>
      <c r="G1244" s="245"/>
      <c r="H1244" s="248">
        <v>-5.4539999999999997</v>
      </c>
      <c r="I1244" s="249"/>
      <c r="J1244" s="245"/>
      <c r="K1244" s="245"/>
      <c r="L1244" s="250"/>
      <c r="M1244" s="251"/>
      <c r="N1244" s="252"/>
      <c r="O1244" s="252"/>
      <c r="P1244" s="252"/>
      <c r="Q1244" s="252"/>
      <c r="R1244" s="252"/>
      <c r="S1244" s="252"/>
      <c r="T1244" s="253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54" t="s">
        <v>198</v>
      </c>
      <c r="AU1244" s="254" t="s">
        <v>82</v>
      </c>
      <c r="AV1244" s="14" t="s">
        <v>82</v>
      </c>
      <c r="AW1244" s="14" t="s">
        <v>35</v>
      </c>
      <c r="AX1244" s="14" t="s">
        <v>73</v>
      </c>
      <c r="AY1244" s="254" t="s">
        <v>188</v>
      </c>
    </row>
    <row r="1245" s="15" customFormat="1">
      <c r="A1245" s="15"/>
      <c r="B1245" s="255"/>
      <c r="C1245" s="256"/>
      <c r="D1245" s="235" t="s">
        <v>198</v>
      </c>
      <c r="E1245" s="257" t="s">
        <v>19</v>
      </c>
      <c r="F1245" s="258" t="s">
        <v>229</v>
      </c>
      <c r="G1245" s="256"/>
      <c r="H1245" s="259">
        <v>69.668000000000006</v>
      </c>
      <c r="I1245" s="260"/>
      <c r="J1245" s="256"/>
      <c r="K1245" s="256"/>
      <c r="L1245" s="261"/>
      <c r="M1245" s="262"/>
      <c r="N1245" s="263"/>
      <c r="O1245" s="263"/>
      <c r="P1245" s="263"/>
      <c r="Q1245" s="263"/>
      <c r="R1245" s="263"/>
      <c r="S1245" s="263"/>
      <c r="T1245" s="264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T1245" s="265" t="s">
        <v>198</v>
      </c>
      <c r="AU1245" s="265" t="s">
        <v>82</v>
      </c>
      <c r="AV1245" s="15" t="s">
        <v>135</v>
      </c>
      <c r="AW1245" s="15" t="s">
        <v>35</v>
      </c>
      <c r="AX1245" s="15" t="s">
        <v>80</v>
      </c>
      <c r="AY1245" s="265" t="s">
        <v>188</v>
      </c>
    </row>
    <row r="1246" s="2" customFormat="1" ht="33" customHeight="1">
      <c r="A1246" s="40"/>
      <c r="B1246" s="41"/>
      <c r="C1246" s="215" t="s">
        <v>2074</v>
      </c>
      <c r="D1246" s="215" t="s">
        <v>190</v>
      </c>
      <c r="E1246" s="216" t="s">
        <v>1253</v>
      </c>
      <c r="F1246" s="217" t="s">
        <v>1254</v>
      </c>
      <c r="G1246" s="218" t="s">
        <v>243</v>
      </c>
      <c r="H1246" s="219">
        <v>258.34399999999999</v>
      </c>
      <c r="I1246" s="220"/>
      <c r="J1246" s="221">
        <f>ROUND(I1246*H1246,2)</f>
        <v>0</v>
      </c>
      <c r="K1246" s="217" t="s">
        <v>194</v>
      </c>
      <c r="L1246" s="46"/>
      <c r="M1246" s="222" t="s">
        <v>19</v>
      </c>
      <c r="N1246" s="223" t="s">
        <v>44</v>
      </c>
      <c r="O1246" s="86"/>
      <c r="P1246" s="224">
        <f>O1246*H1246</f>
        <v>0</v>
      </c>
      <c r="Q1246" s="224">
        <v>0.03209</v>
      </c>
      <c r="R1246" s="224">
        <f>Q1246*H1246</f>
        <v>8.2902589599999992</v>
      </c>
      <c r="S1246" s="224">
        <v>0</v>
      </c>
      <c r="T1246" s="225">
        <f>S1246*H1246</f>
        <v>0</v>
      </c>
      <c r="U1246" s="40"/>
      <c r="V1246" s="40"/>
      <c r="W1246" s="40"/>
      <c r="X1246" s="40"/>
      <c r="Y1246" s="40"/>
      <c r="Z1246" s="40"/>
      <c r="AA1246" s="40"/>
      <c r="AB1246" s="40"/>
      <c r="AC1246" s="40"/>
      <c r="AD1246" s="40"/>
      <c r="AE1246" s="40"/>
      <c r="AR1246" s="226" t="s">
        <v>342</v>
      </c>
      <c r="AT1246" s="226" t="s">
        <v>190</v>
      </c>
      <c r="AU1246" s="226" t="s">
        <v>82</v>
      </c>
      <c r="AY1246" s="19" t="s">
        <v>188</v>
      </c>
      <c r="BE1246" s="227">
        <f>IF(N1246="základní",J1246,0)</f>
        <v>0</v>
      </c>
      <c r="BF1246" s="227">
        <f>IF(N1246="snížená",J1246,0)</f>
        <v>0</v>
      </c>
      <c r="BG1246" s="227">
        <f>IF(N1246="zákl. přenesená",J1246,0)</f>
        <v>0</v>
      </c>
      <c r="BH1246" s="227">
        <f>IF(N1246="sníž. přenesená",J1246,0)</f>
        <v>0</v>
      </c>
      <c r="BI1246" s="227">
        <f>IF(N1246="nulová",J1246,0)</f>
        <v>0</v>
      </c>
      <c r="BJ1246" s="19" t="s">
        <v>80</v>
      </c>
      <c r="BK1246" s="227">
        <f>ROUND(I1246*H1246,2)</f>
        <v>0</v>
      </c>
      <c r="BL1246" s="19" t="s">
        <v>342</v>
      </c>
      <c r="BM1246" s="226" t="s">
        <v>2758</v>
      </c>
    </row>
    <row r="1247" s="2" customFormat="1">
      <c r="A1247" s="40"/>
      <c r="B1247" s="41"/>
      <c r="C1247" s="42"/>
      <c r="D1247" s="228" t="s">
        <v>196</v>
      </c>
      <c r="E1247" s="42"/>
      <c r="F1247" s="229" t="s">
        <v>1256</v>
      </c>
      <c r="G1247" s="42"/>
      <c r="H1247" s="42"/>
      <c r="I1247" s="230"/>
      <c r="J1247" s="42"/>
      <c r="K1247" s="42"/>
      <c r="L1247" s="46"/>
      <c r="M1247" s="231"/>
      <c r="N1247" s="232"/>
      <c r="O1247" s="86"/>
      <c r="P1247" s="86"/>
      <c r="Q1247" s="86"/>
      <c r="R1247" s="86"/>
      <c r="S1247" s="86"/>
      <c r="T1247" s="87"/>
      <c r="U1247" s="40"/>
      <c r="V1247" s="40"/>
      <c r="W1247" s="40"/>
      <c r="X1247" s="40"/>
      <c r="Y1247" s="40"/>
      <c r="Z1247" s="40"/>
      <c r="AA1247" s="40"/>
      <c r="AB1247" s="40"/>
      <c r="AC1247" s="40"/>
      <c r="AD1247" s="40"/>
      <c r="AE1247" s="40"/>
      <c r="AT1247" s="19" t="s">
        <v>196</v>
      </c>
      <c r="AU1247" s="19" t="s">
        <v>82</v>
      </c>
    </row>
    <row r="1248" s="13" customFormat="1">
      <c r="A1248" s="13"/>
      <c r="B1248" s="233"/>
      <c r="C1248" s="234"/>
      <c r="D1248" s="235" t="s">
        <v>198</v>
      </c>
      <c r="E1248" s="236" t="s">
        <v>19</v>
      </c>
      <c r="F1248" s="237" t="s">
        <v>2501</v>
      </c>
      <c r="G1248" s="234"/>
      <c r="H1248" s="236" t="s">
        <v>19</v>
      </c>
      <c r="I1248" s="238"/>
      <c r="J1248" s="234"/>
      <c r="K1248" s="234"/>
      <c r="L1248" s="239"/>
      <c r="M1248" s="240"/>
      <c r="N1248" s="241"/>
      <c r="O1248" s="241"/>
      <c r="P1248" s="241"/>
      <c r="Q1248" s="241"/>
      <c r="R1248" s="241"/>
      <c r="S1248" s="241"/>
      <c r="T1248" s="242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43" t="s">
        <v>198</v>
      </c>
      <c r="AU1248" s="243" t="s">
        <v>82</v>
      </c>
      <c r="AV1248" s="13" t="s">
        <v>80</v>
      </c>
      <c r="AW1248" s="13" t="s">
        <v>35</v>
      </c>
      <c r="AX1248" s="13" t="s">
        <v>73</v>
      </c>
      <c r="AY1248" s="243" t="s">
        <v>188</v>
      </c>
    </row>
    <row r="1249" s="13" customFormat="1">
      <c r="A1249" s="13"/>
      <c r="B1249" s="233"/>
      <c r="C1249" s="234"/>
      <c r="D1249" s="235" t="s">
        <v>198</v>
      </c>
      <c r="E1249" s="236" t="s">
        <v>19</v>
      </c>
      <c r="F1249" s="237" t="s">
        <v>2453</v>
      </c>
      <c r="G1249" s="234"/>
      <c r="H1249" s="236" t="s">
        <v>19</v>
      </c>
      <c r="I1249" s="238"/>
      <c r="J1249" s="234"/>
      <c r="K1249" s="234"/>
      <c r="L1249" s="239"/>
      <c r="M1249" s="240"/>
      <c r="N1249" s="241"/>
      <c r="O1249" s="241"/>
      <c r="P1249" s="241"/>
      <c r="Q1249" s="241"/>
      <c r="R1249" s="241"/>
      <c r="S1249" s="241"/>
      <c r="T1249" s="242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43" t="s">
        <v>198</v>
      </c>
      <c r="AU1249" s="243" t="s">
        <v>82</v>
      </c>
      <c r="AV1249" s="13" t="s">
        <v>80</v>
      </c>
      <c r="AW1249" s="13" t="s">
        <v>35</v>
      </c>
      <c r="AX1249" s="13" t="s">
        <v>73</v>
      </c>
      <c r="AY1249" s="243" t="s">
        <v>188</v>
      </c>
    </row>
    <row r="1250" s="14" customFormat="1">
      <c r="A1250" s="14"/>
      <c r="B1250" s="244"/>
      <c r="C1250" s="245"/>
      <c r="D1250" s="235" t="s">
        <v>198</v>
      </c>
      <c r="E1250" s="246" t="s">
        <v>19</v>
      </c>
      <c r="F1250" s="247" t="s">
        <v>2759</v>
      </c>
      <c r="G1250" s="245"/>
      <c r="H1250" s="248">
        <v>24.405999999999999</v>
      </c>
      <c r="I1250" s="249"/>
      <c r="J1250" s="245"/>
      <c r="K1250" s="245"/>
      <c r="L1250" s="250"/>
      <c r="M1250" s="251"/>
      <c r="N1250" s="252"/>
      <c r="O1250" s="252"/>
      <c r="P1250" s="252"/>
      <c r="Q1250" s="252"/>
      <c r="R1250" s="252"/>
      <c r="S1250" s="252"/>
      <c r="T1250" s="253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54" t="s">
        <v>198</v>
      </c>
      <c r="AU1250" s="254" t="s">
        <v>82</v>
      </c>
      <c r="AV1250" s="14" t="s">
        <v>82</v>
      </c>
      <c r="AW1250" s="14" t="s">
        <v>35</v>
      </c>
      <c r="AX1250" s="14" t="s">
        <v>73</v>
      </c>
      <c r="AY1250" s="254" t="s">
        <v>188</v>
      </c>
    </row>
    <row r="1251" s="14" customFormat="1">
      <c r="A1251" s="14"/>
      <c r="B1251" s="244"/>
      <c r="C1251" s="245"/>
      <c r="D1251" s="235" t="s">
        <v>198</v>
      </c>
      <c r="E1251" s="246" t="s">
        <v>19</v>
      </c>
      <c r="F1251" s="247" t="s">
        <v>2760</v>
      </c>
      <c r="G1251" s="245"/>
      <c r="H1251" s="248">
        <v>-3.75</v>
      </c>
      <c r="I1251" s="249"/>
      <c r="J1251" s="245"/>
      <c r="K1251" s="245"/>
      <c r="L1251" s="250"/>
      <c r="M1251" s="251"/>
      <c r="N1251" s="252"/>
      <c r="O1251" s="252"/>
      <c r="P1251" s="252"/>
      <c r="Q1251" s="252"/>
      <c r="R1251" s="252"/>
      <c r="S1251" s="252"/>
      <c r="T1251" s="253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54" t="s">
        <v>198</v>
      </c>
      <c r="AU1251" s="254" t="s">
        <v>82</v>
      </c>
      <c r="AV1251" s="14" t="s">
        <v>82</v>
      </c>
      <c r="AW1251" s="14" t="s">
        <v>35</v>
      </c>
      <c r="AX1251" s="14" t="s">
        <v>73</v>
      </c>
      <c r="AY1251" s="254" t="s">
        <v>188</v>
      </c>
    </row>
    <row r="1252" s="13" customFormat="1">
      <c r="A1252" s="13"/>
      <c r="B1252" s="233"/>
      <c r="C1252" s="234"/>
      <c r="D1252" s="235" t="s">
        <v>198</v>
      </c>
      <c r="E1252" s="236" t="s">
        <v>19</v>
      </c>
      <c r="F1252" s="237" t="s">
        <v>2455</v>
      </c>
      <c r="G1252" s="234"/>
      <c r="H1252" s="236" t="s">
        <v>19</v>
      </c>
      <c r="I1252" s="238"/>
      <c r="J1252" s="234"/>
      <c r="K1252" s="234"/>
      <c r="L1252" s="239"/>
      <c r="M1252" s="240"/>
      <c r="N1252" s="241"/>
      <c r="O1252" s="241"/>
      <c r="P1252" s="241"/>
      <c r="Q1252" s="241"/>
      <c r="R1252" s="241"/>
      <c r="S1252" s="241"/>
      <c r="T1252" s="242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43" t="s">
        <v>198</v>
      </c>
      <c r="AU1252" s="243" t="s">
        <v>82</v>
      </c>
      <c r="AV1252" s="13" t="s">
        <v>80</v>
      </c>
      <c r="AW1252" s="13" t="s">
        <v>35</v>
      </c>
      <c r="AX1252" s="13" t="s">
        <v>73</v>
      </c>
      <c r="AY1252" s="243" t="s">
        <v>188</v>
      </c>
    </row>
    <row r="1253" s="14" customFormat="1">
      <c r="A1253" s="14"/>
      <c r="B1253" s="244"/>
      <c r="C1253" s="245"/>
      <c r="D1253" s="235" t="s">
        <v>198</v>
      </c>
      <c r="E1253" s="246" t="s">
        <v>19</v>
      </c>
      <c r="F1253" s="247" t="s">
        <v>2761</v>
      </c>
      <c r="G1253" s="245"/>
      <c r="H1253" s="248">
        <v>16.329999999999998</v>
      </c>
      <c r="I1253" s="249"/>
      <c r="J1253" s="245"/>
      <c r="K1253" s="245"/>
      <c r="L1253" s="250"/>
      <c r="M1253" s="251"/>
      <c r="N1253" s="252"/>
      <c r="O1253" s="252"/>
      <c r="P1253" s="252"/>
      <c r="Q1253" s="252"/>
      <c r="R1253" s="252"/>
      <c r="S1253" s="252"/>
      <c r="T1253" s="253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T1253" s="254" t="s">
        <v>198</v>
      </c>
      <c r="AU1253" s="254" t="s">
        <v>82</v>
      </c>
      <c r="AV1253" s="14" t="s">
        <v>82</v>
      </c>
      <c r="AW1253" s="14" t="s">
        <v>35</v>
      </c>
      <c r="AX1253" s="14" t="s">
        <v>73</v>
      </c>
      <c r="AY1253" s="254" t="s">
        <v>188</v>
      </c>
    </row>
    <row r="1254" s="14" customFormat="1">
      <c r="A1254" s="14"/>
      <c r="B1254" s="244"/>
      <c r="C1254" s="245"/>
      <c r="D1254" s="235" t="s">
        <v>198</v>
      </c>
      <c r="E1254" s="246" t="s">
        <v>19</v>
      </c>
      <c r="F1254" s="247" t="s">
        <v>1914</v>
      </c>
      <c r="G1254" s="245"/>
      <c r="H1254" s="248">
        <v>-2.7000000000000002</v>
      </c>
      <c r="I1254" s="249"/>
      <c r="J1254" s="245"/>
      <c r="K1254" s="245"/>
      <c r="L1254" s="250"/>
      <c r="M1254" s="251"/>
      <c r="N1254" s="252"/>
      <c r="O1254" s="252"/>
      <c r="P1254" s="252"/>
      <c r="Q1254" s="252"/>
      <c r="R1254" s="252"/>
      <c r="S1254" s="252"/>
      <c r="T1254" s="253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T1254" s="254" t="s">
        <v>198</v>
      </c>
      <c r="AU1254" s="254" t="s">
        <v>82</v>
      </c>
      <c r="AV1254" s="14" t="s">
        <v>82</v>
      </c>
      <c r="AW1254" s="14" t="s">
        <v>35</v>
      </c>
      <c r="AX1254" s="14" t="s">
        <v>73</v>
      </c>
      <c r="AY1254" s="254" t="s">
        <v>188</v>
      </c>
    </row>
    <row r="1255" s="13" customFormat="1">
      <c r="A1255" s="13"/>
      <c r="B1255" s="233"/>
      <c r="C1255" s="234"/>
      <c r="D1255" s="235" t="s">
        <v>198</v>
      </c>
      <c r="E1255" s="236" t="s">
        <v>19</v>
      </c>
      <c r="F1255" s="237" t="s">
        <v>2457</v>
      </c>
      <c r="G1255" s="234"/>
      <c r="H1255" s="236" t="s">
        <v>19</v>
      </c>
      <c r="I1255" s="238"/>
      <c r="J1255" s="234"/>
      <c r="K1255" s="234"/>
      <c r="L1255" s="239"/>
      <c r="M1255" s="240"/>
      <c r="N1255" s="241"/>
      <c r="O1255" s="241"/>
      <c r="P1255" s="241"/>
      <c r="Q1255" s="241"/>
      <c r="R1255" s="241"/>
      <c r="S1255" s="241"/>
      <c r="T1255" s="242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43" t="s">
        <v>198</v>
      </c>
      <c r="AU1255" s="243" t="s">
        <v>82</v>
      </c>
      <c r="AV1255" s="13" t="s">
        <v>80</v>
      </c>
      <c r="AW1255" s="13" t="s">
        <v>35</v>
      </c>
      <c r="AX1255" s="13" t="s">
        <v>73</v>
      </c>
      <c r="AY1255" s="243" t="s">
        <v>188</v>
      </c>
    </row>
    <row r="1256" s="14" customFormat="1">
      <c r="A1256" s="14"/>
      <c r="B1256" s="244"/>
      <c r="C1256" s="245"/>
      <c r="D1256" s="235" t="s">
        <v>198</v>
      </c>
      <c r="E1256" s="246" t="s">
        <v>19</v>
      </c>
      <c r="F1256" s="247" t="s">
        <v>2762</v>
      </c>
      <c r="G1256" s="245"/>
      <c r="H1256" s="248">
        <v>19.152000000000001</v>
      </c>
      <c r="I1256" s="249"/>
      <c r="J1256" s="245"/>
      <c r="K1256" s="245"/>
      <c r="L1256" s="250"/>
      <c r="M1256" s="251"/>
      <c r="N1256" s="252"/>
      <c r="O1256" s="252"/>
      <c r="P1256" s="252"/>
      <c r="Q1256" s="252"/>
      <c r="R1256" s="252"/>
      <c r="S1256" s="252"/>
      <c r="T1256" s="253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54" t="s">
        <v>198</v>
      </c>
      <c r="AU1256" s="254" t="s">
        <v>82</v>
      </c>
      <c r="AV1256" s="14" t="s">
        <v>82</v>
      </c>
      <c r="AW1256" s="14" t="s">
        <v>35</v>
      </c>
      <c r="AX1256" s="14" t="s">
        <v>73</v>
      </c>
      <c r="AY1256" s="254" t="s">
        <v>188</v>
      </c>
    </row>
    <row r="1257" s="14" customFormat="1">
      <c r="A1257" s="14"/>
      <c r="B1257" s="244"/>
      <c r="C1257" s="245"/>
      <c r="D1257" s="235" t="s">
        <v>198</v>
      </c>
      <c r="E1257" s="246" t="s">
        <v>19</v>
      </c>
      <c r="F1257" s="247" t="s">
        <v>2763</v>
      </c>
      <c r="G1257" s="245"/>
      <c r="H1257" s="248">
        <v>-8.0999999999999996</v>
      </c>
      <c r="I1257" s="249"/>
      <c r="J1257" s="245"/>
      <c r="K1257" s="245"/>
      <c r="L1257" s="250"/>
      <c r="M1257" s="251"/>
      <c r="N1257" s="252"/>
      <c r="O1257" s="252"/>
      <c r="P1257" s="252"/>
      <c r="Q1257" s="252"/>
      <c r="R1257" s="252"/>
      <c r="S1257" s="252"/>
      <c r="T1257" s="253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54" t="s">
        <v>198</v>
      </c>
      <c r="AU1257" s="254" t="s">
        <v>82</v>
      </c>
      <c r="AV1257" s="14" t="s">
        <v>82</v>
      </c>
      <c r="AW1257" s="14" t="s">
        <v>35</v>
      </c>
      <c r="AX1257" s="14" t="s">
        <v>73</v>
      </c>
      <c r="AY1257" s="254" t="s">
        <v>188</v>
      </c>
    </row>
    <row r="1258" s="13" customFormat="1">
      <c r="A1258" s="13"/>
      <c r="B1258" s="233"/>
      <c r="C1258" s="234"/>
      <c r="D1258" s="235" t="s">
        <v>198</v>
      </c>
      <c r="E1258" s="236" t="s">
        <v>19</v>
      </c>
      <c r="F1258" s="237" t="s">
        <v>2461</v>
      </c>
      <c r="G1258" s="234"/>
      <c r="H1258" s="236" t="s">
        <v>19</v>
      </c>
      <c r="I1258" s="238"/>
      <c r="J1258" s="234"/>
      <c r="K1258" s="234"/>
      <c r="L1258" s="239"/>
      <c r="M1258" s="240"/>
      <c r="N1258" s="241"/>
      <c r="O1258" s="241"/>
      <c r="P1258" s="241"/>
      <c r="Q1258" s="241"/>
      <c r="R1258" s="241"/>
      <c r="S1258" s="241"/>
      <c r="T1258" s="242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43" t="s">
        <v>198</v>
      </c>
      <c r="AU1258" s="243" t="s">
        <v>82</v>
      </c>
      <c r="AV1258" s="13" t="s">
        <v>80</v>
      </c>
      <c r="AW1258" s="13" t="s">
        <v>35</v>
      </c>
      <c r="AX1258" s="13" t="s">
        <v>73</v>
      </c>
      <c r="AY1258" s="243" t="s">
        <v>188</v>
      </c>
    </row>
    <row r="1259" s="14" customFormat="1">
      <c r="A1259" s="14"/>
      <c r="B1259" s="244"/>
      <c r="C1259" s="245"/>
      <c r="D1259" s="235" t="s">
        <v>198</v>
      </c>
      <c r="E1259" s="246" t="s">
        <v>19</v>
      </c>
      <c r="F1259" s="247" t="s">
        <v>2764</v>
      </c>
      <c r="G1259" s="245"/>
      <c r="H1259" s="248">
        <v>19.126999999999999</v>
      </c>
      <c r="I1259" s="249"/>
      <c r="J1259" s="245"/>
      <c r="K1259" s="245"/>
      <c r="L1259" s="250"/>
      <c r="M1259" s="251"/>
      <c r="N1259" s="252"/>
      <c r="O1259" s="252"/>
      <c r="P1259" s="252"/>
      <c r="Q1259" s="252"/>
      <c r="R1259" s="252"/>
      <c r="S1259" s="252"/>
      <c r="T1259" s="253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T1259" s="254" t="s">
        <v>198</v>
      </c>
      <c r="AU1259" s="254" t="s">
        <v>82</v>
      </c>
      <c r="AV1259" s="14" t="s">
        <v>82</v>
      </c>
      <c r="AW1259" s="14" t="s">
        <v>35</v>
      </c>
      <c r="AX1259" s="14" t="s">
        <v>73</v>
      </c>
      <c r="AY1259" s="254" t="s">
        <v>188</v>
      </c>
    </row>
    <row r="1260" s="14" customFormat="1">
      <c r="A1260" s="14"/>
      <c r="B1260" s="244"/>
      <c r="C1260" s="245"/>
      <c r="D1260" s="235" t="s">
        <v>198</v>
      </c>
      <c r="E1260" s="246" t="s">
        <v>19</v>
      </c>
      <c r="F1260" s="247" t="s">
        <v>1914</v>
      </c>
      <c r="G1260" s="245"/>
      <c r="H1260" s="248">
        <v>-2.7000000000000002</v>
      </c>
      <c r="I1260" s="249"/>
      <c r="J1260" s="245"/>
      <c r="K1260" s="245"/>
      <c r="L1260" s="250"/>
      <c r="M1260" s="251"/>
      <c r="N1260" s="252"/>
      <c r="O1260" s="252"/>
      <c r="P1260" s="252"/>
      <c r="Q1260" s="252"/>
      <c r="R1260" s="252"/>
      <c r="S1260" s="252"/>
      <c r="T1260" s="253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T1260" s="254" t="s">
        <v>198</v>
      </c>
      <c r="AU1260" s="254" t="s">
        <v>82</v>
      </c>
      <c r="AV1260" s="14" t="s">
        <v>82</v>
      </c>
      <c r="AW1260" s="14" t="s">
        <v>35</v>
      </c>
      <c r="AX1260" s="14" t="s">
        <v>73</v>
      </c>
      <c r="AY1260" s="254" t="s">
        <v>188</v>
      </c>
    </row>
    <row r="1261" s="13" customFormat="1">
      <c r="A1261" s="13"/>
      <c r="B1261" s="233"/>
      <c r="C1261" s="234"/>
      <c r="D1261" s="235" t="s">
        <v>198</v>
      </c>
      <c r="E1261" s="236" t="s">
        <v>19</v>
      </c>
      <c r="F1261" s="237" t="s">
        <v>2463</v>
      </c>
      <c r="G1261" s="234"/>
      <c r="H1261" s="236" t="s">
        <v>19</v>
      </c>
      <c r="I1261" s="238"/>
      <c r="J1261" s="234"/>
      <c r="K1261" s="234"/>
      <c r="L1261" s="239"/>
      <c r="M1261" s="240"/>
      <c r="N1261" s="241"/>
      <c r="O1261" s="241"/>
      <c r="P1261" s="241"/>
      <c r="Q1261" s="241"/>
      <c r="R1261" s="241"/>
      <c r="S1261" s="241"/>
      <c r="T1261" s="242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43" t="s">
        <v>198</v>
      </c>
      <c r="AU1261" s="243" t="s">
        <v>82</v>
      </c>
      <c r="AV1261" s="13" t="s">
        <v>80</v>
      </c>
      <c r="AW1261" s="13" t="s">
        <v>35</v>
      </c>
      <c r="AX1261" s="13" t="s">
        <v>73</v>
      </c>
      <c r="AY1261" s="243" t="s">
        <v>188</v>
      </c>
    </row>
    <row r="1262" s="14" customFormat="1">
      <c r="A1262" s="14"/>
      <c r="B1262" s="244"/>
      <c r="C1262" s="245"/>
      <c r="D1262" s="235" t="s">
        <v>198</v>
      </c>
      <c r="E1262" s="246" t="s">
        <v>19</v>
      </c>
      <c r="F1262" s="247" t="s">
        <v>2765</v>
      </c>
      <c r="G1262" s="245"/>
      <c r="H1262" s="248">
        <v>24.140000000000001</v>
      </c>
      <c r="I1262" s="249"/>
      <c r="J1262" s="245"/>
      <c r="K1262" s="245"/>
      <c r="L1262" s="250"/>
      <c r="M1262" s="251"/>
      <c r="N1262" s="252"/>
      <c r="O1262" s="252"/>
      <c r="P1262" s="252"/>
      <c r="Q1262" s="252"/>
      <c r="R1262" s="252"/>
      <c r="S1262" s="252"/>
      <c r="T1262" s="253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T1262" s="254" t="s">
        <v>198</v>
      </c>
      <c r="AU1262" s="254" t="s">
        <v>82</v>
      </c>
      <c r="AV1262" s="14" t="s">
        <v>82</v>
      </c>
      <c r="AW1262" s="14" t="s">
        <v>35</v>
      </c>
      <c r="AX1262" s="14" t="s">
        <v>73</v>
      </c>
      <c r="AY1262" s="254" t="s">
        <v>188</v>
      </c>
    </row>
    <row r="1263" s="14" customFormat="1">
      <c r="A1263" s="14"/>
      <c r="B1263" s="244"/>
      <c r="C1263" s="245"/>
      <c r="D1263" s="235" t="s">
        <v>198</v>
      </c>
      <c r="E1263" s="246" t="s">
        <v>19</v>
      </c>
      <c r="F1263" s="247" t="s">
        <v>1901</v>
      </c>
      <c r="G1263" s="245"/>
      <c r="H1263" s="248">
        <v>-3.75</v>
      </c>
      <c r="I1263" s="249"/>
      <c r="J1263" s="245"/>
      <c r="K1263" s="245"/>
      <c r="L1263" s="250"/>
      <c r="M1263" s="251"/>
      <c r="N1263" s="252"/>
      <c r="O1263" s="252"/>
      <c r="P1263" s="252"/>
      <c r="Q1263" s="252"/>
      <c r="R1263" s="252"/>
      <c r="S1263" s="252"/>
      <c r="T1263" s="253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54" t="s">
        <v>198</v>
      </c>
      <c r="AU1263" s="254" t="s">
        <v>82</v>
      </c>
      <c r="AV1263" s="14" t="s">
        <v>82</v>
      </c>
      <c r="AW1263" s="14" t="s">
        <v>35</v>
      </c>
      <c r="AX1263" s="14" t="s">
        <v>73</v>
      </c>
      <c r="AY1263" s="254" t="s">
        <v>188</v>
      </c>
    </row>
    <row r="1264" s="13" customFormat="1">
      <c r="A1264" s="13"/>
      <c r="B1264" s="233"/>
      <c r="C1264" s="234"/>
      <c r="D1264" s="235" t="s">
        <v>198</v>
      </c>
      <c r="E1264" s="236" t="s">
        <v>19</v>
      </c>
      <c r="F1264" s="237" t="s">
        <v>2465</v>
      </c>
      <c r="G1264" s="234"/>
      <c r="H1264" s="236" t="s">
        <v>19</v>
      </c>
      <c r="I1264" s="238"/>
      <c r="J1264" s="234"/>
      <c r="K1264" s="234"/>
      <c r="L1264" s="239"/>
      <c r="M1264" s="240"/>
      <c r="N1264" s="241"/>
      <c r="O1264" s="241"/>
      <c r="P1264" s="241"/>
      <c r="Q1264" s="241"/>
      <c r="R1264" s="241"/>
      <c r="S1264" s="241"/>
      <c r="T1264" s="242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43" t="s">
        <v>198</v>
      </c>
      <c r="AU1264" s="243" t="s">
        <v>82</v>
      </c>
      <c r="AV1264" s="13" t="s">
        <v>80</v>
      </c>
      <c r="AW1264" s="13" t="s">
        <v>35</v>
      </c>
      <c r="AX1264" s="13" t="s">
        <v>73</v>
      </c>
      <c r="AY1264" s="243" t="s">
        <v>188</v>
      </c>
    </row>
    <row r="1265" s="14" customFormat="1">
      <c r="A1265" s="14"/>
      <c r="B1265" s="244"/>
      <c r="C1265" s="245"/>
      <c r="D1265" s="235" t="s">
        <v>198</v>
      </c>
      <c r="E1265" s="246" t="s">
        <v>19</v>
      </c>
      <c r="F1265" s="247" t="s">
        <v>2766</v>
      </c>
      <c r="G1265" s="245"/>
      <c r="H1265" s="248">
        <v>30.103999999999999</v>
      </c>
      <c r="I1265" s="249"/>
      <c r="J1265" s="245"/>
      <c r="K1265" s="245"/>
      <c r="L1265" s="250"/>
      <c r="M1265" s="251"/>
      <c r="N1265" s="252"/>
      <c r="O1265" s="252"/>
      <c r="P1265" s="252"/>
      <c r="Q1265" s="252"/>
      <c r="R1265" s="252"/>
      <c r="S1265" s="252"/>
      <c r="T1265" s="253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54" t="s">
        <v>198</v>
      </c>
      <c r="AU1265" s="254" t="s">
        <v>82</v>
      </c>
      <c r="AV1265" s="14" t="s">
        <v>82</v>
      </c>
      <c r="AW1265" s="14" t="s">
        <v>35</v>
      </c>
      <c r="AX1265" s="14" t="s">
        <v>73</v>
      </c>
      <c r="AY1265" s="254" t="s">
        <v>188</v>
      </c>
    </row>
    <row r="1266" s="14" customFormat="1">
      <c r="A1266" s="14"/>
      <c r="B1266" s="244"/>
      <c r="C1266" s="245"/>
      <c r="D1266" s="235" t="s">
        <v>198</v>
      </c>
      <c r="E1266" s="246" t="s">
        <v>19</v>
      </c>
      <c r="F1266" s="247" t="s">
        <v>2767</v>
      </c>
      <c r="G1266" s="245"/>
      <c r="H1266" s="248">
        <v>-5.5679999999999996</v>
      </c>
      <c r="I1266" s="249"/>
      <c r="J1266" s="245"/>
      <c r="K1266" s="245"/>
      <c r="L1266" s="250"/>
      <c r="M1266" s="251"/>
      <c r="N1266" s="252"/>
      <c r="O1266" s="252"/>
      <c r="P1266" s="252"/>
      <c r="Q1266" s="252"/>
      <c r="R1266" s="252"/>
      <c r="S1266" s="252"/>
      <c r="T1266" s="253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54" t="s">
        <v>198</v>
      </c>
      <c r="AU1266" s="254" t="s">
        <v>82</v>
      </c>
      <c r="AV1266" s="14" t="s">
        <v>82</v>
      </c>
      <c r="AW1266" s="14" t="s">
        <v>35</v>
      </c>
      <c r="AX1266" s="14" t="s">
        <v>73</v>
      </c>
      <c r="AY1266" s="254" t="s">
        <v>188</v>
      </c>
    </row>
    <row r="1267" s="13" customFormat="1">
      <c r="A1267" s="13"/>
      <c r="B1267" s="233"/>
      <c r="C1267" s="234"/>
      <c r="D1267" s="235" t="s">
        <v>198</v>
      </c>
      <c r="E1267" s="236" t="s">
        <v>19</v>
      </c>
      <c r="F1267" s="237" t="s">
        <v>2467</v>
      </c>
      <c r="G1267" s="234"/>
      <c r="H1267" s="236" t="s">
        <v>19</v>
      </c>
      <c r="I1267" s="238"/>
      <c r="J1267" s="234"/>
      <c r="K1267" s="234"/>
      <c r="L1267" s="239"/>
      <c r="M1267" s="240"/>
      <c r="N1267" s="241"/>
      <c r="O1267" s="241"/>
      <c r="P1267" s="241"/>
      <c r="Q1267" s="241"/>
      <c r="R1267" s="241"/>
      <c r="S1267" s="241"/>
      <c r="T1267" s="242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3" t="s">
        <v>198</v>
      </c>
      <c r="AU1267" s="243" t="s">
        <v>82</v>
      </c>
      <c r="AV1267" s="13" t="s">
        <v>80</v>
      </c>
      <c r="AW1267" s="13" t="s">
        <v>35</v>
      </c>
      <c r="AX1267" s="13" t="s">
        <v>73</v>
      </c>
      <c r="AY1267" s="243" t="s">
        <v>188</v>
      </c>
    </row>
    <row r="1268" s="14" customFormat="1">
      <c r="A1268" s="14"/>
      <c r="B1268" s="244"/>
      <c r="C1268" s="245"/>
      <c r="D1268" s="235" t="s">
        <v>198</v>
      </c>
      <c r="E1268" s="246" t="s">
        <v>19</v>
      </c>
      <c r="F1268" s="247" t="s">
        <v>2768</v>
      </c>
      <c r="G1268" s="245"/>
      <c r="H1268" s="248">
        <v>25.914999999999999</v>
      </c>
      <c r="I1268" s="249"/>
      <c r="J1268" s="245"/>
      <c r="K1268" s="245"/>
      <c r="L1268" s="250"/>
      <c r="M1268" s="251"/>
      <c r="N1268" s="252"/>
      <c r="O1268" s="252"/>
      <c r="P1268" s="252"/>
      <c r="Q1268" s="252"/>
      <c r="R1268" s="252"/>
      <c r="S1268" s="252"/>
      <c r="T1268" s="253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54" t="s">
        <v>198</v>
      </c>
      <c r="AU1268" s="254" t="s">
        <v>82</v>
      </c>
      <c r="AV1268" s="14" t="s">
        <v>82</v>
      </c>
      <c r="AW1268" s="14" t="s">
        <v>35</v>
      </c>
      <c r="AX1268" s="14" t="s">
        <v>73</v>
      </c>
      <c r="AY1268" s="254" t="s">
        <v>188</v>
      </c>
    </row>
    <row r="1269" s="14" customFormat="1">
      <c r="A1269" s="14"/>
      <c r="B1269" s="244"/>
      <c r="C1269" s="245"/>
      <c r="D1269" s="235" t="s">
        <v>198</v>
      </c>
      <c r="E1269" s="246" t="s">
        <v>19</v>
      </c>
      <c r="F1269" s="247" t="s">
        <v>1901</v>
      </c>
      <c r="G1269" s="245"/>
      <c r="H1269" s="248">
        <v>-3.75</v>
      </c>
      <c r="I1269" s="249"/>
      <c r="J1269" s="245"/>
      <c r="K1269" s="245"/>
      <c r="L1269" s="250"/>
      <c r="M1269" s="251"/>
      <c r="N1269" s="252"/>
      <c r="O1269" s="252"/>
      <c r="P1269" s="252"/>
      <c r="Q1269" s="252"/>
      <c r="R1269" s="252"/>
      <c r="S1269" s="252"/>
      <c r="T1269" s="253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T1269" s="254" t="s">
        <v>198</v>
      </c>
      <c r="AU1269" s="254" t="s">
        <v>82</v>
      </c>
      <c r="AV1269" s="14" t="s">
        <v>82</v>
      </c>
      <c r="AW1269" s="14" t="s">
        <v>35</v>
      </c>
      <c r="AX1269" s="14" t="s">
        <v>73</v>
      </c>
      <c r="AY1269" s="254" t="s">
        <v>188</v>
      </c>
    </row>
    <row r="1270" s="13" customFormat="1">
      <c r="A1270" s="13"/>
      <c r="B1270" s="233"/>
      <c r="C1270" s="234"/>
      <c r="D1270" s="235" t="s">
        <v>198</v>
      </c>
      <c r="E1270" s="236" t="s">
        <v>19</v>
      </c>
      <c r="F1270" s="237" t="s">
        <v>2469</v>
      </c>
      <c r="G1270" s="234"/>
      <c r="H1270" s="236" t="s">
        <v>19</v>
      </c>
      <c r="I1270" s="238"/>
      <c r="J1270" s="234"/>
      <c r="K1270" s="234"/>
      <c r="L1270" s="239"/>
      <c r="M1270" s="240"/>
      <c r="N1270" s="241"/>
      <c r="O1270" s="241"/>
      <c r="P1270" s="241"/>
      <c r="Q1270" s="241"/>
      <c r="R1270" s="241"/>
      <c r="S1270" s="241"/>
      <c r="T1270" s="242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43" t="s">
        <v>198</v>
      </c>
      <c r="AU1270" s="243" t="s">
        <v>82</v>
      </c>
      <c r="AV1270" s="13" t="s">
        <v>80</v>
      </c>
      <c r="AW1270" s="13" t="s">
        <v>35</v>
      </c>
      <c r="AX1270" s="13" t="s">
        <v>73</v>
      </c>
      <c r="AY1270" s="243" t="s">
        <v>188</v>
      </c>
    </row>
    <row r="1271" s="14" customFormat="1">
      <c r="A1271" s="14"/>
      <c r="B1271" s="244"/>
      <c r="C1271" s="245"/>
      <c r="D1271" s="235" t="s">
        <v>198</v>
      </c>
      <c r="E1271" s="246" t="s">
        <v>19</v>
      </c>
      <c r="F1271" s="247" t="s">
        <v>2769</v>
      </c>
      <c r="G1271" s="245"/>
      <c r="H1271" s="248">
        <v>28.187000000000001</v>
      </c>
      <c r="I1271" s="249"/>
      <c r="J1271" s="245"/>
      <c r="K1271" s="245"/>
      <c r="L1271" s="250"/>
      <c r="M1271" s="251"/>
      <c r="N1271" s="252"/>
      <c r="O1271" s="252"/>
      <c r="P1271" s="252"/>
      <c r="Q1271" s="252"/>
      <c r="R1271" s="252"/>
      <c r="S1271" s="252"/>
      <c r="T1271" s="253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54" t="s">
        <v>198</v>
      </c>
      <c r="AU1271" s="254" t="s">
        <v>82</v>
      </c>
      <c r="AV1271" s="14" t="s">
        <v>82</v>
      </c>
      <c r="AW1271" s="14" t="s">
        <v>35</v>
      </c>
      <c r="AX1271" s="14" t="s">
        <v>73</v>
      </c>
      <c r="AY1271" s="254" t="s">
        <v>188</v>
      </c>
    </row>
    <row r="1272" s="14" customFormat="1">
      <c r="A1272" s="14"/>
      <c r="B1272" s="244"/>
      <c r="C1272" s="245"/>
      <c r="D1272" s="235" t="s">
        <v>198</v>
      </c>
      <c r="E1272" s="246" t="s">
        <v>19</v>
      </c>
      <c r="F1272" s="247" t="s">
        <v>1901</v>
      </c>
      <c r="G1272" s="245"/>
      <c r="H1272" s="248">
        <v>-3.75</v>
      </c>
      <c r="I1272" s="249"/>
      <c r="J1272" s="245"/>
      <c r="K1272" s="245"/>
      <c r="L1272" s="250"/>
      <c r="M1272" s="251"/>
      <c r="N1272" s="252"/>
      <c r="O1272" s="252"/>
      <c r="P1272" s="252"/>
      <c r="Q1272" s="252"/>
      <c r="R1272" s="252"/>
      <c r="S1272" s="252"/>
      <c r="T1272" s="253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54" t="s">
        <v>198</v>
      </c>
      <c r="AU1272" s="254" t="s">
        <v>82</v>
      </c>
      <c r="AV1272" s="14" t="s">
        <v>82</v>
      </c>
      <c r="AW1272" s="14" t="s">
        <v>35</v>
      </c>
      <c r="AX1272" s="14" t="s">
        <v>73</v>
      </c>
      <c r="AY1272" s="254" t="s">
        <v>188</v>
      </c>
    </row>
    <row r="1273" s="13" customFormat="1">
      <c r="A1273" s="13"/>
      <c r="B1273" s="233"/>
      <c r="C1273" s="234"/>
      <c r="D1273" s="235" t="s">
        <v>198</v>
      </c>
      <c r="E1273" s="236" t="s">
        <v>19</v>
      </c>
      <c r="F1273" s="237" t="s">
        <v>2471</v>
      </c>
      <c r="G1273" s="234"/>
      <c r="H1273" s="236" t="s">
        <v>19</v>
      </c>
      <c r="I1273" s="238"/>
      <c r="J1273" s="234"/>
      <c r="K1273" s="234"/>
      <c r="L1273" s="239"/>
      <c r="M1273" s="240"/>
      <c r="N1273" s="241"/>
      <c r="O1273" s="241"/>
      <c r="P1273" s="241"/>
      <c r="Q1273" s="241"/>
      <c r="R1273" s="241"/>
      <c r="S1273" s="241"/>
      <c r="T1273" s="242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43" t="s">
        <v>198</v>
      </c>
      <c r="AU1273" s="243" t="s">
        <v>82</v>
      </c>
      <c r="AV1273" s="13" t="s">
        <v>80</v>
      </c>
      <c r="AW1273" s="13" t="s">
        <v>35</v>
      </c>
      <c r="AX1273" s="13" t="s">
        <v>73</v>
      </c>
      <c r="AY1273" s="243" t="s">
        <v>188</v>
      </c>
    </row>
    <row r="1274" s="14" customFormat="1">
      <c r="A1274" s="14"/>
      <c r="B1274" s="244"/>
      <c r="C1274" s="245"/>
      <c r="D1274" s="235" t="s">
        <v>198</v>
      </c>
      <c r="E1274" s="246" t="s">
        <v>19</v>
      </c>
      <c r="F1274" s="247" t="s">
        <v>2770</v>
      </c>
      <c r="G1274" s="245"/>
      <c r="H1274" s="248">
        <v>12.779999999999999</v>
      </c>
      <c r="I1274" s="249"/>
      <c r="J1274" s="245"/>
      <c r="K1274" s="245"/>
      <c r="L1274" s="250"/>
      <c r="M1274" s="251"/>
      <c r="N1274" s="252"/>
      <c r="O1274" s="252"/>
      <c r="P1274" s="252"/>
      <c r="Q1274" s="252"/>
      <c r="R1274" s="252"/>
      <c r="S1274" s="252"/>
      <c r="T1274" s="253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T1274" s="254" t="s">
        <v>198</v>
      </c>
      <c r="AU1274" s="254" t="s">
        <v>82</v>
      </c>
      <c r="AV1274" s="14" t="s">
        <v>82</v>
      </c>
      <c r="AW1274" s="14" t="s">
        <v>35</v>
      </c>
      <c r="AX1274" s="14" t="s">
        <v>73</v>
      </c>
      <c r="AY1274" s="254" t="s">
        <v>188</v>
      </c>
    </row>
    <row r="1275" s="14" customFormat="1">
      <c r="A1275" s="14"/>
      <c r="B1275" s="244"/>
      <c r="C1275" s="245"/>
      <c r="D1275" s="235" t="s">
        <v>198</v>
      </c>
      <c r="E1275" s="246" t="s">
        <v>19</v>
      </c>
      <c r="F1275" s="247" t="s">
        <v>1901</v>
      </c>
      <c r="G1275" s="245"/>
      <c r="H1275" s="248">
        <v>-3.75</v>
      </c>
      <c r="I1275" s="249"/>
      <c r="J1275" s="245"/>
      <c r="K1275" s="245"/>
      <c r="L1275" s="250"/>
      <c r="M1275" s="251"/>
      <c r="N1275" s="252"/>
      <c r="O1275" s="252"/>
      <c r="P1275" s="252"/>
      <c r="Q1275" s="252"/>
      <c r="R1275" s="252"/>
      <c r="S1275" s="252"/>
      <c r="T1275" s="253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T1275" s="254" t="s">
        <v>198</v>
      </c>
      <c r="AU1275" s="254" t="s">
        <v>82</v>
      </c>
      <c r="AV1275" s="14" t="s">
        <v>82</v>
      </c>
      <c r="AW1275" s="14" t="s">
        <v>35</v>
      </c>
      <c r="AX1275" s="14" t="s">
        <v>73</v>
      </c>
      <c r="AY1275" s="254" t="s">
        <v>188</v>
      </c>
    </row>
    <row r="1276" s="13" customFormat="1">
      <c r="A1276" s="13"/>
      <c r="B1276" s="233"/>
      <c r="C1276" s="234"/>
      <c r="D1276" s="235" t="s">
        <v>198</v>
      </c>
      <c r="E1276" s="236" t="s">
        <v>19</v>
      </c>
      <c r="F1276" s="237" t="s">
        <v>2473</v>
      </c>
      <c r="G1276" s="234"/>
      <c r="H1276" s="236" t="s">
        <v>19</v>
      </c>
      <c r="I1276" s="238"/>
      <c r="J1276" s="234"/>
      <c r="K1276" s="234"/>
      <c r="L1276" s="239"/>
      <c r="M1276" s="240"/>
      <c r="N1276" s="241"/>
      <c r="O1276" s="241"/>
      <c r="P1276" s="241"/>
      <c r="Q1276" s="241"/>
      <c r="R1276" s="241"/>
      <c r="S1276" s="241"/>
      <c r="T1276" s="242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43" t="s">
        <v>198</v>
      </c>
      <c r="AU1276" s="243" t="s">
        <v>82</v>
      </c>
      <c r="AV1276" s="13" t="s">
        <v>80</v>
      </c>
      <c r="AW1276" s="13" t="s">
        <v>35</v>
      </c>
      <c r="AX1276" s="13" t="s">
        <v>73</v>
      </c>
      <c r="AY1276" s="243" t="s">
        <v>188</v>
      </c>
    </row>
    <row r="1277" s="14" customFormat="1">
      <c r="A1277" s="14"/>
      <c r="B1277" s="244"/>
      <c r="C1277" s="245"/>
      <c r="D1277" s="235" t="s">
        <v>198</v>
      </c>
      <c r="E1277" s="246" t="s">
        <v>19</v>
      </c>
      <c r="F1277" s="247" t="s">
        <v>2771</v>
      </c>
      <c r="G1277" s="245"/>
      <c r="H1277" s="248">
        <v>28.719999999999999</v>
      </c>
      <c r="I1277" s="249"/>
      <c r="J1277" s="245"/>
      <c r="K1277" s="245"/>
      <c r="L1277" s="250"/>
      <c r="M1277" s="251"/>
      <c r="N1277" s="252"/>
      <c r="O1277" s="252"/>
      <c r="P1277" s="252"/>
      <c r="Q1277" s="252"/>
      <c r="R1277" s="252"/>
      <c r="S1277" s="252"/>
      <c r="T1277" s="253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254" t="s">
        <v>198</v>
      </c>
      <c r="AU1277" s="254" t="s">
        <v>82</v>
      </c>
      <c r="AV1277" s="14" t="s">
        <v>82</v>
      </c>
      <c r="AW1277" s="14" t="s">
        <v>35</v>
      </c>
      <c r="AX1277" s="14" t="s">
        <v>73</v>
      </c>
      <c r="AY1277" s="254" t="s">
        <v>188</v>
      </c>
    </row>
    <row r="1278" s="14" customFormat="1">
      <c r="A1278" s="14"/>
      <c r="B1278" s="244"/>
      <c r="C1278" s="245"/>
      <c r="D1278" s="235" t="s">
        <v>198</v>
      </c>
      <c r="E1278" s="246" t="s">
        <v>19</v>
      </c>
      <c r="F1278" s="247" t="s">
        <v>2772</v>
      </c>
      <c r="G1278" s="245"/>
      <c r="H1278" s="248">
        <v>-7.2000000000000002</v>
      </c>
      <c r="I1278" s="249"/>
      <c r="J1278" s="245"/>
      <c r="K1278" s="245"/>
      <c r="L1278" s="250"/>
      <c r="M1278" s="251"/>
      <c r="N1278" s="252"/>
      <c r="O1278" s="252"/>
      <c r="P1278" s="252"/>
      <c r="Q1278" s="252"/>
      <c r="R1278" s="252"/>
      <c r="S1278" s="252"/>
      <c r="T1278" s="253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T1278" s="254" t="s">
        <v>198</v>
      </c>
      <c r="AU1278" s="254" t="s">
        <v>82</v>
      </c>
      <c r="AV1278" s="14" t="s">
        <v>82</v>
      </c>
      <c r="AW1278" s="14" t="s">
        <v>35</v>
      </c>
      <c r="AX1278" s="14" t="s">
        <v>73</v>
      </c>
      <c r="AY1278" s="254" t="s">
        <v>188</v>
      </c>
    </row>
    <row r="1279" s="13" customFormat="1">
      <c r="A1279" s="13"/>
      <c r="B1279" s="233"/>
      <c r="C1279" s="234"/>
      <c r="D1279" s="235" t="s">
        <v>198</v>
      </c>
      <c r="E1279" s="236" t="s">
        <v>19</v>
      </c>
      <c r="F1279" s="237" t="s">
        <v>2475</v>
      </c>
      <c r="G1279" s="234"/>
      <c r="H1279" s="236" t="s">
        <v>19</v>
      </c>
      <c r="I1279" s="238"/>
      <c r="J1279" s="234"/>
      <c r="K1279" s="234"/>
      <c r="L1279" s="239"/>
      <c r="M1279" s="240"/>
      <c r="N1279" s="241"/>
      <c r="O1279" s="241"/>
      <c r="P1279" s="241"/>
      <c r="Q1279" s="241"/>
      <c r="R1279" s="241"/>
      <c r="S1279" s="241"/>
      <c r="T1279" s="242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43" t="s">
        <v>198</v>
      </c>
      <c r="AU1279" s="243" t="s">
        <v>82</v>
      </c>
      <c r="AV1279" s="13" t="s">
        <v>80</v>
      </c>
      <c r="AW1279" s="13" t="s">
        <v>35</v>
      </c>
      <c r="AX1279" s="13" t="s">
        <v>73</v>
      </c>
      <c r="AY1279" s="243" t="s">
        <v>188</v>
      </c>
    </row>
    <row r="1280" s="14" customFormat="1">
      <c r="A1280" s="14"/>
      <c r="B1280" s="244"/>
      <c r="C1280" s="245"/>
      <c r="D1280" s="235" t="s">
        <v>198</v>
      </c>
      <c r="E1280" s="246" t="s">
        <v>19</v>
      </c>
      <c r="F1280" s="247" t="s">
        <v>2773</v>
      </c>
      <c r="G1280" s="245"/>
      <c r="H1280" s="248">
        <v>38.162999999999997</v>
      </c>
      <c r="I1280" s="249"/>
      <c r="J1280" s="245"/>
      <c r="K1280" s="245"/>
      <c r="L1280" s="250"/>
      <c r="M1280" s="251"/>
      <c r="N1280" s="252"/>
      <c r="O1280" s="252"/>
      <c r="P1280" s="252"/>
      <c r="Q1280" s="252"/>
      <c r="R1280" s="252"/>
      <c r="S1280" s="252"/>
      <c r="T1280" s="253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54" t="s">
        <v>198</v>
      </c>
      <c r="AU1280" s="254" t="s">
        <v>82</v>
      </c>
      <c r="AV1280" s="14" t="s">
        <v>82</v>
      </c>
      <c r="AW1280" s="14" t="s">
        <v>35</v>
      </c>
      <c r="AX1280" s="14" t="s">
        <v>73</v>
      </c>
      <c r="AY1280" s="254" t="s">
        <v>188</v>
      </c>
    </row>
    <row r="1281" s="14" customFormat="1">
      <c r="A1281" s="14"/>
      <c r="B1281" s="244"/>
      <c r="C1281" s="245"/>
      <c r="D1281" s="235" t="s">
        <v>198</v>
      </c>
      <c r="E1281" s="246" t="s">
        <v>19</v>
      </c>
      <c r="F1281" s="247" t="s">
        <v>2774</v>
      </c>
      <c r="G1281" s="245"/>
      <c r="H1281" s="248">
        <v>-12.768000000000001</v>
      </c>
      <c r="I1281" s="249"/>
      <c r="J1281" s="245"/>
      <c r="K1281" s="245"/>
      <c r="L1281" s="250"/>
      <c r="M1281" s="251"/>
      <c r="N1281" s="252"/>
      <c r="O1281" s="252"/>
      <c r="P1281" s="252"/>
      <c r="Q1281" s="252"/>
      <c r="R1281" s="252"/>
      <c r="S1281" s="252"/>
      <c r="T1281" s="253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254" t="s">
        <v>198</v>
      </c>
      <c r="AU1281" s="254" t="s">
        <v>82</v>
      </c>
      <c r="AV1281" s="14" t="s">
        <v>82</v>
      </c>
      <c r="AW1281" s="14" t="s">
        <v>35</v>
      </c>
      <c r="AX1281" s="14" t="s">
        <v>73</v>
      </c>
      <c r="AY1281" s="254" t="s">
        <v>188</v>
      </c>
    </row>
    <row r="1282" s="13" customFormat="1">
      <c r="A1282" s="13"/>
      <c r="B1282" s="233"/>
      <c r="C1282" s="234"/>
      <c r="D1282" s="235" t="s">
        <v>198</v>
      </c>
      <c r="E1282" s="236" t="s">
        <v>19</v>
      </c>
      <c r="F1282" s="237" t="s">
        <v>2479</v>
      </c>
      <c r="G1282" s="234"/>
      <c r="H1282" s="236" t="s">
        <v>19</v>
      </c>
      <c r="I1282" s="238"/>
      <c r="J1282" s="234"/>
      <c r="K1282" s="234"/>
      <c r="L1282" s="239"/>
      <c r="M1282" s="240"/>
      <c r="N1282" s="241"/>
      <c r="O1282" s="241"/>
      <c r="P1282" s="241"/>
      <c r="Q1282" s="241"/>
      <c r="R1282" s="241"/>
      <c r="S1282" s="241"/>
      <c r="T1282" s="242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43" t="s">
        <v>198</v>
      </c>
      <c r="AU1282" s="243" t="s">
        <v>82</v>
      </c>
      <c r="AV1282" s="13" t="s">
        <v>80</v>
      </c>
      <c r="AW1282" s="13" t="s">
        <v>35</v>
      </c>
      <c r="AX1282" s="13" t="s">
        <v>73</v>
      </c>
      <c r="AY1282" s="243" t="s">
        <v>188</v>
      </c>
    </row>
    <row r="1283" s="14" customFormat="1">
      <c r="A1283" s="14"/>
      <c r="B1283" s="244"/>
      <c r="C1283" s="245"/>
      <c r="D1283" s="235" t="s">
        <v>198</v>
      </c>
      <c r="E1283" s="246" t="s">
        <v>19</v>
      </c>
      <c r="F1283" s="247" t="s">
        <v>2775</v>
      </c>
      <c r="G1283" s="245"/>
      <c r="H1283" s="248">
        <v>22.472000000000001</v>
      </c>
      <c r="I1283" s="249"/>
      <c r="J1283" s="245"/>
      <c r="K1283" s="245"/>
      <c r="L1283" s="250"/>
      <c r="M1283" s="251"/>
      <c r="N1283" s="252"/>
      <c r="O1283" s="252"/>
      <c r="P1283" s="252"/>
      <c r="Q1283" s="252"/>
      <c r="R1283" s="252"/>
      <c r="S1283" s="252"/>
      <c r="T1283" s="253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T1283" s="254" t="s">
        <v>198</v>
      </c>
      <c r="AU1283" s="254" t="s">
        <v>82</v>
      </c>
      <c r="AV1283" s="14" t="s">
        <v>82</v>
      </c>
      <c r="AW1283" s="14" t="s">
        <v>35</v>
      </c>
      <c r="AX1283" s="14" t="s">
        <v>73</v>
      </c>
      <c r="AY1283" s="254" t="s">
        <v>188</v>
      </c>
    </row>
    <row r="1284" s="14" customFormat="1">
      <c r="A1284" s="14"/>
      <c r="B1284" s="244"/>
      <c r="C1284" s="245"/>
      <c r="D1284" s="235" t="s">
        <v>198</v>
      </c>
      <c r="E1284" s="246" t="s">
        <v>19</v>
      </c>
      <c r="F1284" s="247" t="s">
        <v>2776</v>
      </c>
      <c r="G1284" s="245"/>
      <c r="H1284" s="248">
        <v>-4.5179999999999998</v>
      </c>
      <c r="I1284" s="249"/>
      <c r="J1284" s="245"/>
      <c r="K1284" s="245"/>
      <c r="L1284" s="250"/>
      <c r="M1284" s="251"/>
      <c r="N1284" s="252"/>
      <c r="O1284" s="252"/>
      <c r="P1284" s="252"/>
      <c r="Q1284" s="252"/>
      <c r="R1284" s="252"/>
      <c r="S1284" s="252"/>
      <c r="T1284" s="253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T1284" s="254" t="s">
        <v>198</v>
      </c>
      <c r="AU1284" s="254" t="s">
        <v>82</v>
      </c>
      <c r="AV1284" s="14" t="s">
        <v>82</v>
      </c>
      <c r="AW1284" s="14" t="s">
        <v>35</v>
      </c>
      <c r="AX1284" s="14" t="s">
        <v>73</v>
      </c>
      <c r="AY1284" s="254" t="s">
        <v>188</v>
      </c>
    </row>
    <row r="1285" s="13" customFormat="1">
      <c r="A1285" s="13"/>
      <c r="B1285" s="233"/>
      <c r="C1285" s="234"/>
      <c r="D1285" s="235" t="s">
        <v>198</v>
      </c>
      <c r="E1285" s="236" t="s">
        <v>19</v>
      </c>
      <c r="F1285" s="237" t="s">
        <v>2483</v>
      </c>
      <c r="G1285" s="234"/>
      <c r="H1285" s="236" t="s">
        <v>19</v>
      </c>
      <c r="I1285" s="238"/>
      <c r="J1285" s="234"/>
      <c r="K1285" s="234"/>
      <c r="L1285" s="239"/>
      <c r="M1285" s="240"/>
      <c r="N1285" s="241"/>
      <c r="O1285" s="241"/>
      <c r="P1285" s="241"/>
      <c r="Q1285" s="241"/>
      <c r="R1285" s="241"/>
      <c r="S1285" s="241"/>
      <c r="T1285" s="242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43" t="s">
        <v>198</v>
      </c>
      <c r="AU1285" s="243" t="s">
        <v>82</v>
      </c>
      <c r="AV1285" s="13" t="s">
        <v>80</v>
      </c>
      <c r="AW1285" s="13" t="s">
        <v>35</v>
      </c>
      <c r="AX1285" s="13" t="s">
        <v>73</v>
      </c>
      <c r="AY1285" s="243" t="s">
        <v>188</v>
      </c>
    </row>
    <row r="1286" s="14" customFormat="1">
      <c r="A1286" s="14"/>
      <c r="B1286" s="244"/>
      <c r="C1286" s="245"/>
      <c r="D1286" s="235" t="s">
        <v>198</v>
      </c>
      <c r="E1286" s="246" t="s">
        <v>19</v>
      </c>
      <c r="F1286" s="247" t="s">
        <v>2777</v>
      </c>
      <c r="G1286" s="245"/>
      <c r="H1286" s="248">
        <v>40.469999999999999</v>
      </c>
      <c r="I1286" s="249"/>
      <c r="J1286" s="245"/>
      <c r="K1286" s="245"/>
      <c r="L1286" s="250"/>
      <c r="M1286" s="251"/>
      <c r="N1286" s="252"/>
      <c r="O1286" s="252"/>
      <c r="P1286" s="252"/>
      <c r="Q1286" s="252"/>
      <c r="R1286" s="252"/>
      <c r="S1286" s="252"/>
      <c r="T1286" s="253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T1286" s="254" t="s">
        <v>198</v>
      </c>
      <c r="AU1286" s="254" t="s">
        <v>82</v>
      </c>
      <c r="AV1286" s="14" t="s">
        <v>82</v>
      </c>
      <c r="AW1286" s="14" t="s">
        <v>35</v>
      </c>
      <c r="AX1286" s="14" t="s">
        <v>73</v>
      </c>
      <c r="AY1286" s="254" t="s">
        <v>188</v>
      </c>
    </row>
    <row r="1287" s="14" customFormat="1">
      <c r="A1287" s="14"/>
      <c r="B1287" s="244"/>
      <c r="C1287" s="245"/>
      <c r="D1287" s="235" t="s">
        <v>198</v>
      </c>
      <c r="E1287" s="246" t="s">
        <v>19</v>
      </c>
      <c r="F1287" s="247" t="s">
        <v>2778</v>
      </c>
      <c r="G1287" s="245"/>
      <c r="H1287" s="248">
        <v>-9.3179999999999996</v>
      </c>
      <c r="I1287" s="249"/>
      <c r="J1287" s="245"/>
      <c r="K1287" s="245"/>
      <c r="L1287" s="250"/>
      <c r="M1287" s="251"/>
      <c r="N1287" s="252"/>
      <c r="O1287" s="252"/>
      <c r="P1287" s="252"/>
      <c r="Q1287" s="252"/>
      <c r="R1287" s="252"/>
      <c r="S1287" s="252"/>
      <c r="T1287" s="253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54" t="s">
        <v>198</v>
      </c>
      <c r="AU1287" s="254" t="s">
        <v>82</v>
      </c>
      <c r="AV1287" s="14" t="s">
        <v>82</v>
      </c>
      <c r="AW1287" s="14" t="s">
        <v>35</v>
      </c>
      <c r="AX1287" s="14" t="s">
        <v>73</v>
      </c>
      <c r="AY1287" s="254" t="s">
        <v>188</v>
      </c>
    </row>
    <row r="1288" s="15" customFormat="1">
      <c r="A1288" s="15"/>
      <c r="B1288" s="255"/>
      <c r="C1288" s="256"/>
      <c r="D1288" s="235" t="s">
        <v>198</v>
      </c>
      <c r="E1288" s="257" t="s">
        <v>19</v>
      </c>
      <c r="F1288" s="258" t="s">
        <v>229</v>
      </c>
      <c r="G1288" s="256"/>
      <c r="H1288" s="259">
        <v>258.34400000000005</v>
      </c>
      <c r="I1288" s="260"/>
      <c r="J1288" s="256"/>
      <c r="K1288" s="256"/>
      <c r="L1288" s="261"/>
      <c r="M1288" s="262"/>
      <c r="N1288" s="263"/>
      <c r="O1288" s="263"/>
      <c r="P1288" s="263"/>
      <c r="Q1288" s="263"/>
      <c r="R1288" s="263"/>
      <c r="S1288" s="263"/>
      <c r="T1288" s="264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T1288" s="265" t="s">
        <v>198</v>
      </c>
      <c r="AU1288" s="265" t="s">
        <v>82</v>
      </c>
      <c r="AV1288" s="15" t="s">
        <v>135</v>
      </c>
      <c r="AW1288" s="15" t="s">
        <v>35</v>
      </c>
      <c r="AX1288" s="15" t="s">
        <v>80</v>
      </c>
      <c r="AY1288" s="265" t="s">
        <v>188</v>
      </c>
    </row>
    <row r="1289" s="2" customFormat="1" ht="24.15" customHeight="1">
      <c r="A1289" s="40"/>
      <c r="B1289" s="41"/>
      <c r="C1289" s="215" t="s">
        <v>2079</v>
      </c>
      <c r="D1289" s="215" t="s">
        <v>190</v>
      </c>
      <c r="E1289" s="216" t="s">
        <v>1263</v>
      </c>
      <c r="F1289" s="217" t="s">
        <v>1264</v>
      </c>
      <c r="G1289" s="218" t="s">
        <v>243</v>
      </c>
      <c r="H1289" s="219">
        <v>328.012</v>
      </c>
      <c r="I1289" s="220"/>
      <c r="J1289" s="221">
        <f>ROUND(I1289*H1289,2)</f>
        <v>0</v>
      </c>
      <c r="K1289" s="217" t="s">
        <v>194</v>
      </c>
      <c r="L1289" s="46"/>
      <c r="M1289" s="222" t="s">
        <v>19</v>
      </c>
      <c r="N1289" s="223" t="s">
        <v>44</v>
      </c>
      <c r="O1289" s="86"/>
      <c r="P1289" s="224">
        <f>O1289*H1289</f>
        <v>0</v>
      </c>
      <c r="Q1289" s="224">
        <v>0.00020000000000000001</v>
      </c>
      <c r="R1289" s="224">
        <f>Q1289*H1289</f>
        <v>0.065602400000000005</v>
      </c>
      <c r="S1289" s="224">
        <v>0</v>
      </c>
      <c r="T1289" s="225">
        <f>S1289*H1289</f>
        <v>0</v>
      </c>
      <c r="U1289" s="40"/>
      <c r="V1289" s="40"/>
      <c r="W1289" s="40"/>
      <c r="X1289" s="40"/>
      <c r="Y1289" s="40"/>
      <c r="Z1289" s="40"/>
      <c r="AA1289" s="40"/>
      <c r="AB1289" s="40"/>
      <c r="AC1289" s="40"/>
      <c r="AD1289" s="40"/>
      <c r="AE1289" s="40"/>
      <c r="AR1289" s="226" t="s">
        <v>342</v>
      </c>
      <c r="AT1289" s="226" t="s">
        <v>190</v>
      </c>
      <c r="AU1289" s="226" t="s">
        <v>82</v>
      </c>
      <c r="AY1289" s="19" t="s">
        <v>188</v>
      </c>
      <c r="BE1289" s="227">
        <f>IF(N1289="základní",J1289,0)</f>
        <v>0</v>
      </c>
      <c r="BF1289" s="227">
        <f>IF(N1289="snížená",J1289,0)</f>
        <v>0</v>
      </c>
      <c r="BG1289" s="227">
        <f>IF(N1289="zákl. přenesená",J1289,0)</f>
        <v>0</v>
      </c>
      <c r="BH1289" s="227">
        <f>IF(N1289="sníž. přenesená",J1289,0)</f>
        <v>0</v>
      </c>
      <c r="BI1289" s="227">
        <f>IF(N1289="nulová",J1289,0)</f>
        <v>0</v>
      </c>
      <c r="BJ1289" s="19" t="s">
        <v>80</v>
      </c>
      <c r="BK1289" s="227">
        <f>ROUND(I1289*H1289,2)</f>
        <v>0</v>
      </c>
      <c r="BL1289" s="19" t="s">
        <v>342</v>
      </c>
      <c r="BM1289" s="226" t="s">
        <v>2779</v>
      </c>
    </row>
    <row r="1290" s="2" customFormat="1">
      <c r="A1290" s="40"/>
      <c r="B1290" s="41"/>
      <c r="C1290" s="42"/>
      <c r="D1290" s="228" t="s">
        <v>196</v>
      </c>
      <c r="E1290" s="42"/>
      <c r="F1290" s="229" t="s">
        <v>1266</v>
      </c>
      <c r="G1290" s="42"/>
      <c r="H1290" s="42"/>
      <c r="I1290" s="230"/>
      <c r="J1290" s="42"/>
      <c r="K1290" s="42"/>
      <c r="L1290" s="46"/>
      <c r="M1290" s="231"/>
      <c r="N1290" s="232"/>
      <c r="O1290" s="86"/>
      <c r="P1290" s="86"/>
      <c r="Q1290" s="86"/>
      <c r="R1290" s="86"/>
      <c r="S1290" s="86"/>
      <c r="T1290" s="87"/>
      <c r="U1290" s="40"/>
      <c r="V1290" s="40"/>
      <c r="W1290" s="40"/>
      <c r="X1290" s="40"/>
      <c r="Y1290" s="40"/>
      <c r="Z1290" s="40"/>
      <c r="AA1290" s="40"/>
      <c r="AB1290" s="40"/>
      <c r="AC1290" s="40"/>
      <c r="AD1290" s="40"/>
      <c r="AE1290" s="40"/>
      <c r="AT1290" s="19" t="s">
        <v>196</v>
      </c>
      <c r="AU1290" s="19" t="s">
        <v>82</v>
      </c>
    </row>
    <row r="1291" s="14" customFormat="1">
      <c r="A1291" s="14"/>
      <c r="B1291" s="244"/>
      <c r="C1291" s="245"/>
      <c r="D1291" s="235" t="s">
        <v>198</v>
      </c>
      <c r="E1291" s="246" t="s">
        <v>19</v>
      </c>
      <c r="F1291" s="247" t="s">
        <v>2780</v>
      </c>
      <c r="G1291" s="245"/>
      <c r="H1291" s="248">
        <v>69.668000000000006</v>
      </c>
      <c r="I1291" s="249"/>
      <c r="J1291" s="245"/>
      <c r="K1291" s="245"/>
      <c r="L1291" s="250"/>
      <c r="M1291" s="251"/>
      <c r="N1291" s="252"/>
      <c r="O1291" s="252"/>
      <c r="P1291" s="252"/>
      <c r="Q1291" s="252"/>
      <c r="R1291" s="252"/>
      <c r="S1291" s="252"/>
      <c r="T1291" s="253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54" t="s">
        <v>198</v>
      </c>
      <c r="AU1291" s="254" t="s">
        <v>82</v>
      </c>
      <c r="AV1291" s="14" t="s">
        <v>82</v>
      </c>
      <c r="AW1291" s="14" t="s">
        <v>35</v>
      </c>
      <c r="AX1291" s="14" t="s">
        <v>73</v>
      </c>
      <c r="AY1291" s="254" t="s">
        <v>188</v>
      </c>
    </row>
    <row r="1292" s="14" customFormat="1">
      <c r="A1292" s="14"/>
      <c r="B1292" s="244"/>
      <c r="C1292" s="245"/>
      <c r="D1292" s="235" t="s">
        <v>198</v>
      </c>
      <c r="E1292" s="246" t="s">
        <v>19</v>
      </c>
      <c r="F1292" s="247" t="s">
        <v>2781</v>
      </c>
      <c r="G1292" s="245"/>
      <c r="H1292" s="248">
        <v>258.34399999999999</v>
      </c>
      <c r="I1292" s="249"/>
      <c r="J1292" s="245"/>
      <c r="K1292" s="245"/>
      <c r="L1292" s="250"/>
      <c r="M1292" s="251"/>
      <c r="N1292" s="252"/>
      <c r="O1292" s="252"/>
      <c r="P1292" s="252"/>
      <c r="Q1292" s="252"/>
      <c r="R1292" s="252"/>
      <c r="S1292" s="252"/>
      <c r="T1292" s="253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T1292" s="254" t="s">
        <v>198</v>
      </c>
      <c r="AU1292" s="254" t="s">
        <v>82</v>
      </c>
      <c r="AV1292" s="14" t="s">
        <v>82</v>
      </c>
      <c r="AW1292" s="14" t="s">
        <v>35</v>
      </c>
      <c r="AX1292" s="14" t="s">
        <v>73</v>
      </c>
      <c r="AY1292" s="254" t="s">
        <v>188</v>
      </c>
    </row>
    <row r="1293" s="15" customFormat="1">
      <c r="A1293" s="15"/>
      <c r="B1293" s="255"/>
      <c r="C1293" s="256"/>
      <c r="D1293" s="235" t="s">
        <v>198</v>
      </c>
      <c r="E1293" s="257" t="s">
        <v>19</v>
      </c>
      <c r="F1293" s="258" t="s">
        <v>229</v>
      </c>
      <c r="G1293" s="256"/>
      <c r="H1293" s="259">
        <v>328.012</v>
      </c>
      <c r="I1293" s="260"/>
      <c r="J1293" s="256"/>
      <c r="K1293" s="256"/>
      <c r="L1293" s="261"/>
      <c r="M1293" s="262"/>
      <c r="N1293" s="263"/>
      <c r="O1293" s="263"/>
      <c r="P1293" s="263"/>
      <c r="Q1293" s="263"/>
      <c r="R1293" s="263"/>
      <c r="S1293" s="263"/>
      <c r="T1293" s="264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T1293" s="265" t="s">
        <v>198</v>
      </c>
      <c r="AU1293" s="265" t="s">
        <v>82</v>
      </c>
      <c r="AV1293" s="15" t="s">
        <v>135</v>
      </c>
      <c r="AW1293" s="15" t="s">
        <v>35</v>
      </c>
      <c r="AX1293" s="15" t="s">
        <v>80</v>
      </c>
      <c r="AY1293" s="265" t="s">
        <v>188</v>
      </c>
    </row>
    <row r="1294" s="2" customFormat="1" ht="16.5" customHeight="1">
      <c r="A1294" s="40"/>
      <c r="B1294" s="41"/>
      <c r="C1294" s="215" t="s">
        <v>2084</v>
      </c>
      <c r="D1294" s="215" t="s">
        <v>190</v>
      </c>
      <c r="E1294" s="216" t="s">
        <v>1271</v>
      </c>
      <c r="F1294" s="217" t="s">
        <v>1272</v>
      </c>
      <c r="G1294" s="218" t="s">
        <v>243</v>
      </c>
      <c r="H1294" s="219">
        <v>328.012</v>
      </c>
      <c r="I1294" s="220"/>
      <c r="J1294" s="221">
        <f>ROUND(I1294*H1294,2)</f>
        <v>0</v>
      </c>
      <c r="K1294" s="217" t="s">
        <v>194</v>
      </c>
      <c r="L1294" s="46"/>
      <c r="M1294" s="222" t="s">
        <v>19</v>
      </c>
      <c r="N1294" s="223" t="s">
        <v>44</v>
      </c>
      <c r="O1294" s="86"/>
      <c r="P1294" s="224">
        <f>O1294*H1294</f>
        <v>0</v>
      </c>
      <c r="Q1294" s="224">
        <v>0.0014</v>
      </c>
      <c r="R1294" s="224">
        <f>Q1294*H1294</f>
        <v>0.45921679999999998</v>
      </c>
      <c r="S1294" s="224">
        <v>0</v>
      </c>
      <c r="T1294" s="225">
        <f>S1294*H1294</f>
        <v>0</v>
      </c>
      <c r="U1294" s="40"/>
      <c r="V1294" s="40"/>
      <c r="W1294" s="40"/>
      <c r="X1294" s="40"/>
      <c r="Y1294" s="40"/>
      <c r="Z1294" s="40"/>
      <c r="AA1294" s="40"/>
      <c r="AB1294" s="40"/>
      <c r="AC1294" s="40"/>
      <c r="AD1294" s="40"/>
      <c r="AE1294" s="40"/>
      <c r="AR1294" s="226" t="s">
        <v>342</v>
      </c>
      <c r="AT1294" s="226" t="s">
        <v>190</v>
      </c>
      <c r="AU1294" s="226" t="s">
        <v>82</v>
      </c>
      <c r="AY1294" s="19" t="s">
        <v>188</v>
      </c>
      <c r="BE1294" s="227">
        <f>IF(N1294="základní",J1294,0)</f>
        <v>0</v>
      </c>
      <c r="BF1294" s="227">
        <f>IF(N1294="snížená",J1294,0)</f>
        <v>0</v>
      </c>
      <c r="BG1294" s="227">
        <f>IF(N1294="zákl. přenesená",J1294,0)</f>
        <v>0</v>
      </c>
      <c r="BH1294" s="227">
        <f>IF(N1294="sníž. přenesená",J1294,0)</f>
        <v>0</v>
      </c>
      <c r="BI1294" s="227">
        <f>IF(N1294="nulová",J1294,0)</f>
        <v>0</v>
      </c>
      <c r="BJ1294" s="19" t="s">
        <v>80</v>
      </c>
      <c r="BK1294" s="227">
        <f>ROUND(I1294*H1294,2)</f>
        <v>0</v>
      </c>
      <c r="BL1294" s="19" t="s">
        <v>342</v>
      </c>
      <c r="BM1294" s="226" t="s">
        <v>2782</v>
      </c>
    </row>
    <row r="1295" s="2" customFormat="1">
      <c r="A1295" s="40"/>
      <c r="B1295" s="41"/>
      <c r="C1295" s="42"/>
      <c r="D1295" s="228" t="s">
        <v>196</v>
      </c>
      <c r="E1295" s="42"/>
      <c r="F1295" s="229" t="s">
        <v>1274</v>
      </c>
      <c r="G1295" s="42"/>
      <c r="H1295" s="42"/>
      <c r="I1295" s="230"/>
      <c r="J1295" s="42"/>
      <c r="K1295" s="42"/>
      <c r="L1295" s="46"/>
      <c r="M1295" s="231"/>
      <c r="N1295" s="232"/>
      <c r="O1295" s="86"/>
      <c r="P1295" s="86"/>
      <c r="Q1295" s="86"/>
      <c r="R1295" s="86"/>
      <c r="S1295" s="86"/>
      <c r="T1295" s="87"/>
      <c r="U1295" s="40"/>
      <c r="V1295" s="40"/>
      <c r="W1295" s="40"/>
      <c r="X1295" s="40"/>
      <c r="Y1295" s="40"/>
      <c r="Z1295" s="40"/>
      <c r="AA1295" s="40"/>
      <c r="AB1295" s="40"/>
      <c r="AC1295" s="40"/>
      <c r="AD1295" s="40"/>
      <c r="AE1295" s="40"/>
      <c r="AT1295" s="19" t="s">
        <v>196</v>
      </c>
      <c r="AU1295" s="19" t="s">
        <v>82</v>
      </c>
    </row>
    <row r="1296" s="14" customFormat="1">
      <c r="A1296" s="14"/>
      <c r="B1296" s="244"/>
      <c r="C1296" s="245"/>
      <c r="D1296" s="235" t="s">
        <v>198</v>
      </c>
      <c r="E1296" s="246" t="s">
        <v>19</v>
      </c>
      <c r="F1296" s="247" t="s">
        <v>2780</v>
      </c>
      <c r="G1296" s="245"/>
      <c r="H1296" s="248">
        <v>69.668000000000006</v>
      </c>
      <c r="I1296" s="249"/>
      <c r="J1296" s="245"/>
      <c r="K1296" s="245"/>
      <c r="L1296" s="250"/>
      <c r="M1296" s="251"/>
      <c r="N1296" s="252"/>
      <c r="O1296" s="252"/>
      <c r="P1296" s="252"/>
      <c r="Q1296" s="252"/>
      <c r="R1296" s="252"/>
      <c r="S1296" s="252"/>
      <c r="T1296" s="253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T1296" s="254" t="s">
        <v>198</v>
      </c>
      <c r="AU1296" s="254" t="s">
        <v>82</v>
      </c>
      <c r="AV1296" s="14" t="s">
        <v>82</v>
      </c>
      <c r="AW1296" s="14" t="s">
        <v>35</v>
      </c>
      <c r="AX1296" s="14" t="s">
        <v>73</v>
      </c>
      <c r="AY1296" s="254" t="s">
        <v>188</v>
      </c>
    </row>
    <row r="1297" s="14" customFormat="1">
      <c r="A1297" s="14"/>
      <c r="B1297" s="244"/>
      <c r="C1297" s="245"/>
      <c r="D1297" s="235" t="s">
        <v>198</v>
      </c>
      <c r="E1297" s="246" t="s">
        <v>19</v>
      </c>
      <c r="F1297" s="247" t="s">
        <v>2781</v>
      </c>
      <c r="G1297" s="245"/>
      <c r="H1297" s="248">
        <v>258.34399999999999</v>
      </c>
      <c r="I1297" s="249"/>
      <c r="J1297" s="245"/>
      <c r="K1297" s="245"/>
      <c r="L1297" s="250"/>
      <c r="M1297" s="251"/>
      <c r="N1297" s="252"/>
      <c r="O1297" s="252"/>
      <c r="P1297" s="252"/>
      <c r="Q1297" s="252"/>
      <c r="R1297" s="252"/>
      <c r="S1297" s="252"/>
      <c r="T1297" s="253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54" t="s">
        <v>198</v>
      </c>
      <c r="AU1297" s="254" t="s">
        <v>82</v>
      </c>
      <c r="AV1297" s="14" t="s">
        <v>82</v>
      </c>
      <c r="AW1297" s="14" t="s">
        <v>35</v>
      </c>
      <c r="AX1297" s="14" t="s">
        <v>73</v>
      </c>
      <c r="AY1297" s="254" t="s">
        <v>188</v>
      </c>
    </row>
    <row r="1298" s="15" customFormat="1">
      <c r="A1298" s="15"/>
      <c r="B1298" s="255"/>
      <c r="C1298" s="256"/>
      <c r="D1298" s="235" t="s">
        <v>198</v>
      </c>
      <c r="E1298" s="257" t="s">
        <v>19</v>
      </c>
      <c r="F1298" s="258" t="s">
        <v>229</v>
      </c>
      <c r="G1298" s="256"/>
      <c r="H1298" s="259">
        <v>328.012</v>
      </c>
      <c r="I1298" s="260"/>
      <c r="J1298" s="256"/>
      <c r="K1298" s="256"/>
      <c r="L1298" s="261"/>
      <c r="M1298" s="262"/>
      <c r="N1298" s="263"/>
      <c r="O1298" s="263"/>
      <c r="P1298" s="263"/>
      <c r="Q1298" s="263"/>
      <c r="R1298" s="263"/>
      <c r="S1298" s="263"/>
      <c r="T1298" s="264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T1298" s="265" t="s">
        <v>198</v>
      </c>
      <c r="AU1298" s="265" t="s">
        <v>82</v>
      </c>
      <c r="AV1298" s="15" t="s">
        <v>135</v>
      </c>
      <c r="AW1298" s="15" t="s">
        <v>35</v>
      </c>
      <c r="AX1298" s="15" t="s">
        <v>80</v>
      </c>
      <c r="AY1298" s="265" t="s">
        <v>188</v>
      </c>
    </row>
    <row r="1299" s="2" customFormat="1" ht="21.75" customHeight="1">
      <c r="A1299" s="40"/>
      <c r="B1299" s="41"/>
      <c r="C1299" s="215" t="s">
        <v>2090</v>
      </c>
      <c r="D1299" s="215" t="s">
        <v>190</v>
      </c>
      <c r="E1299" s="216" t="s">
        <v>1922</v>
      </c>
      <c r="F1299" s="217" t="s">
        <v>1923</v>
      </c>
      <c r="G1299" s="218" t="s">
        <v>442</v>
      </c>
      <c r="H1299" s="219">
        <v>3</v>
      </c>
      <c r="I1299" s="220"/>
      <c r="J1299" s="221">
        <f>ROUND(I1299*H1299,2)</f>
        <v>0</v>
      </c>
      <c r="K1299" s="217" t="s">
        <v>194</v>
      </c>
      <c r="L1299" s="46"/>
      <c r="M1299" s="222" t="s">
        <v>19</v>
      </c>
      <c r="N1299" s="223" t="s">
        <v>44</v>
      </c>
      <c r="O1299" s="86"/>
      <c r="P1299" s="224">
        <f>O1299*H1299</f>
        <v>0</v>
      </c>
      <c r="Q1299" s="224">
        <v>1.0000000000000001E-05</v>
      </c>
      <c r="R1299" s="224">
        <f>Q1299*H1299</f>
        <v>3.0000000000000004E-05</v>
      </c>
      <c r="S1299" s="224">
        <v>0</v>
      </c>
      <c r="T1299" s="225">
        <f>S1299*H1299</f>
        <v>0</v>
      </c>
      <c r="U1299" s="40"/>
      <c r="V1299" s="40"/>
      <c r="W1299" s="40"/>
      <c r="X1299" s="40"/>
      <c r="Y1299" s="40"/>
      <c r="Z1299" s="40"/>
      <c r="AA1299" s="40"/>
      <c r="AB1299" s="40"/>
      <c r="AC1299" s="40"/>
      <c r="AD1299" s="40"/>
      <c r="AE1299" s="40"/>
      <c r="AR1299" s="226" t="s">
        <v>342</v>
      </c>
      <c r="AT1299" s="226" t="s">
        <v>190</v>
      </c>
      <c r="AU1299" s="226" t="s">
        <v>82</v>
      </c>
      <c r="AY1299" s="19" t="s">
        <v>188</v>
      </c>
      <c r="BE1299" s="227">
        <f>IF(N1299="základní",J1299,0)</f>
        <v>0</v>
      </c>
      <c r="BF1299" s="227">
        <f>IF(N1299="snížená",J1299,0)</f>
        <v>0</v>
      </c>
      <c r="BG1299" s="227">
        <f>IF(N1299="zákl. přenesená",J1299,0)</f>
        <v>0</v>
      </c>
      <c r="BH1299" s="227">
        <f>IF(N1299="sníž. přenesená",J1299,0)</f>
        <v>0</v>
      </c>
      <c r="BI1299" s="227">
        <f>IF(N1299="nulová",J1299,0)</f>
        <v>0</v>
      </c>
      <c r="BJ1299" s="19" t="s">
        <v>80</v>
      </c>
      <c r="BK1299" s="227">
        <f>ROUND(I1299*H1299,2)</f>
        <v>0</v>
      </c>
      <c r="BL1299" s="19" t="s">
        <v>342</v>
      </c>
      <c r="BM1299" s="226" t="s">
        <v>2783</v>
      </c>
    </row>
    <row r="1300" s="2" customFormat="1">
      <c r="A1300" s="40"/>
      <c r="B1300" s="41"/>
      <c r="C1300" s="42"/>
      <c r="D1300" s="228" t="s">
        <v>196</v>
      </c>
      <c r="E1300" s="42"/>
      <c r="F1300" s="229" t="s">
        <v>1925</v>
      </c>
      <c r="G1300" s="42"/>
      <c r="H1300" s="42"/>
      <c r="I1300" s="230"/>
      <c r="J1300" s="42"/>
      <c r="K1300" s="42"/>
      <c r="L1300" s="46"/>
      <c r="M1300" s="231"/>
      <c r="N1300" s="232"/>
      <c r="O1300" s="86"/>
      <c r="P1300" s="86"/>
      <c r="Q1300" s="86"/>
      <c r="R1300" s="86"/>
      <c r="S1300" s="86"/>
      <c r="T1300" s="87"/>
      <c r="U1300" s="40"/>
      <c r="V1300" s="40"/>
      <c r="W1300" s="40"/>
      <c r="X1300" s="40"/>
      <c r="Y1300" s="40"/>
      <c r="Z1300" s="40"/>
      <c r="AA1300" s="40"/>
      <c r="AB1300" s="40"/>
      <c r="AC1300" s="40"/>
      <c r="AD1300" s="40"/>
      <c r="AE1300" s="40"/>
      <c r="AT1300" s="19" t="s">
        <v>196</v>
      </c>
      <c r="AU1300" s="19" t="s">
        <v>82</v>
      </c>
    </row>
    <row r="1301" s="13" customFormat="1">
      <c r="A1301" s="13"/>
      <c r="B1301" s="233"/>
      <c r="C1301" s="234"/>
      <c r="D1301" s="235" t="s">
        <v>198</v>
      </c>
      <c r="E1301" s="236" t="s">
        <v>19</v>
      </c>
      <c r="F1301" s="237" t="s">
        <v>2501</v>
      </c>
      <c r="G1301" s="234"/>
      <c r="H1301" s="236" t="s">
        <v>19</v>
      </c>
      <c r="I1301" s="238"/>
      <c r="J1301" s="234"/>
      <c r="K1301" s="234"/>
      <c r="L1301" s="239"/>
      <c r="M1301" s="240"/>
      <c r="N1301" s="241"/>
      <c r="O1301" s="241"/>
      <c r="P1301" s="241"/>
      <c r="Q1301" s="241"/>
      <c r="R1301" s="241"/>
      <c r="S1301" s="241"/>
      <c r="T1301" s="242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43" t="s">
        <v>198</v>
      </c>
      <c r="AU1301" s="243" t="s">
        <v>82</v>
      </c>
      <c r="AV1301" s="13" t="s">
        <v>80</v>
      </c>
      <c r="AW1301" s="13" t="s">
        <v>35</v>
      </c>
      <c r="AX1301" s="13" t="s">
        <v>73</v>
      </c>
      <c r="AY1301" s="243" t="s">
        <v>188</v>
      </c>
    </row>
    <row r="1302" s="14" customFormat="1">
      <c r="A1302" s="14"/>
      <c r="B1302" s="244"/>
      <c r="C1302" s="245"/>
      <c r="D1302" s="235" t="s">
        <v>198</v>
      </c>
      <c r="E1302" s="246" t="s">
        <v>19</v>
      </c>
      <c r="F1302" s="247" t="s">
        <v>1926</v>
      </c>
      <c r="G1302" s="245"/>
      <c r="H1302" s="248">
        <v>3</v>
      </c>
      <c r="I1302" s="249"/>
      <c r="J1302" s="245"/>
      <c r="K1302" s="245"/>
      <c r="L1302" s="250"/>
      <c r="M1302" s="251"/>
      <c r="N1302" s="252"/>
      <c r="O1302" s="252"/>
      <c r="P1302" s="252"/>
      <c r="Q1302" s="252"/>
      <c r="R1302" s="252"/>
      <c r="S1302" s="252"/>
      <c r="T1302" s="253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T1302" s="254" t="s">
        <v>198</v>
      </c>
      <c r="AU1302" s="254" t="s">
        <v>82</v>
      </c>
      <c r="AV1302" s="14" t="s">
        <v>82</v>
      </c>
      <c r="AW1302" s="14" t="s">
        <v>35</v>
      </c>
      <c r="AX1302" s="14" t="s">
        <v>73</v>
      </c>
      <c r="AY1302" s="254" t="s">
        <v>188</v>
      </c>
    </row>
    <row r="1303" s="15" customFormat="1">
      <c r="A1303" s="15"/>
      <c r="B1303" s="255"/>
      <c r="C1303" s="256"/>
      <c r="D1303" s="235" t="s">
        <v>198</v>
      </c>
      <c r="E1303" s="257" t="s">
        <v>19</v>
      </c>
      <c r="F1303" s="258" t="s">
        <v>229</v>
      </c>
      <c r="G1303" s="256"/>
      <c r="H1303" s="259">
        <v>3</v>
      </c>
      <c r="I1303" s="260"/>
      <c r="J1303" s="256"/>
      <c r="K1303" s="256"/>
      <c r="L1303" s="261"/>
      <c r="M1303" s="262"/>
      <c r="N1303" s="263"/>
      <c r="O1303" s="263"/>
      <c r="P1303" s="263"/>
      <c r="Q1303" s="263"/>
      <c r="R1303" s="263"/>
      <c r="S1303" s="263"/>
      <c r="T1303" s="264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T1303" s="265" t="s">
        <v>198</v>
      </c>
      <c r="AU1303" s="265" t="s">
        <v>82</v>
      </c>
      <c r="AV1303" s="15" t="s">
        <v>135</v>
      </c>
      <c r="AW1303" s="15" t="s">
        <v>35</v>
      </c>
      <c r="AX1303" s="15" t="s">
        <v>80</v>
      </c>
      <c r="AY1303" s="265" t="s">
        <v>188</v>
      </c>
    </row>
    <row r="1304" s="2" customFormat="1" ht="16.5" customHeight="1">
      <c r="A1304" s="40"/>
      <c r="B1304" s="41"/>
      <c r="C1304" s="272" t="s">
        <v>2092</v>
      </c>
      <c r="D1304" s="272" t="s">
        <v>522</v>
      </c>
      <c r="E1304" s="273" t="s">
        <v>1927</v>
      </c>
      <c r="F1304" s="274" t="s">
        <v>1928</v>
      </c>
      <c r="G1304" s="275" t="s">
        <v>442</v>
      </c>
      <c r="H1304" s="276">
        <v>3</v>
      </c>
      <c r="I1304" s="277"/>
      <c r="J1304" s="278">
        <f>ROUND(I1304*H1304,2)</f>
        <v>0</v>
      </c>
      <c r="K1304" s="274" t="s">
        <v>194</v>
      </c>
      <c r="L1304" s="279"/>
      <c r="M1304" s="280" t="s">
        <v>19</v>
      </c>
      <c r="N1304" s="281" t="s">
        <v>44</v>
      </c>
      <c r="O1304" s="86"/>
      <c r="P1304" s="224">
        <f>O1304*H1304</f>
        <v>0</v>
      </c>
      <c r="Q1304" s="224">
        <v>0.0025000000000000001</v>
      </c>
      <c r="R1304" s="224">
        <f>Q1304*H1304</f>
        <v>0.0074999999999999997</v>
      </c>
      <c r="S1304" s="224">
        <v>0</v>
      </c>
      <c r="T1304" s="225">
        <f>S1304*H1304</f>
        <v>0</v>
      </c>
      <c r="U1304" s="40"/>
      <c r="V1304" s="40"/>
      <c r="W1304" s="40"/>
      <c r="X1304" s="40"/>
      <c r="Y1304" s="40"/>
      <c r="Z1304" s="40"/>
      <c r="AA1304" s="40"/>
      <c r="AB1304" s="40"/>
      <c r="AC1304" s="40"/>
      <c r="AD1304" s="40"/>
      <c r="AE1304" s="40"/>
      <c r="AR1304" s="226" t="s">
        <v>630</v>
      </c>
      <c r="AT1304" s="226" t="s">
        <v>522</v>
      </c>
      <c r="AU1304" s="226" t="s">
        <v>82</v>
      </c>
      <c r="AY1304" s="19" t="s">
        <v>188</v>
      </c>
      <c r="BE1304" s="227">
        <f>IF(N1304="základní",J1304,0)</f>
        <v>0</v>
      </c>
      <c r="BF1304" s="227">
        <f>IF(N1304="snížená",J1304,0)</f>
        <v>0</v>
      </c>
      <c r="BG1304" s="227">
        <f>IF(N1304="zákl. přenesená",J1304,0)</f>
        <v>0</v>
      </c>
      <c r="BH1304" s="227">
        <f>IF(N1304="sníž. přenesená",J1304,0)</f>
        <v>0</v>
      </c>
      <c r="BI1304" s="227">
        <f>IF(N1304="nulová",J1304,0)</f>
        <v>0</v>
      </c>
      <c r="BJ1304" s="19" t="s">
        <v>80</v>
      </c>
      <c r="BK1304" s="227">
        <f>ROUND(I1304*H1304,2)</f>
        <v>0</v>
      </c>
      <c r="BL1304" s="19" t="s">
        <v>342</v>
      </c>
      <c r="BM1304" s="226" t="s">
        <v>2784</v>
      </c>
    </row>
    <row r="1305" s="13" customFormat="1">
      <c r="A1305" s="13"/>
      <c r="B1305" s="233"/>
      <c r="C1305" s="234"/>
      <c r="D1305" s="235" t="s">
        <v>198</v>
      </c>
      <c r="E1305" s="236" t="s">
        <v>19</v>
      </c>
      <c r="F1305" s="237" t="s">
        <v>2501</v>
      </c>
      <c r="G1305" s="234"/>
      <c r="H1305" s="236" t="s">
        <v>19</v>
      </c>
      <c r="I1305" s="238"/>
      <c r="J1305" s="234"/>
      <c r="K1305" s="234"/>
      <c r="L1305" s="239"/>
      <c r="M1305" s="240"/>
      <c r="N1305" s="241"/>
      <c r="O1305" s="241"/>
      <c r="P1305" s="241"/>
      <c r="Q1305" s="241"/>
      <c r="R1305" s="241"/>
      <c r="S1305" s="241"/>
      <c r="T1305" s="242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43" t="s">
        <v>198</v>
      </c>
      <c r="AU1305" s="243" t="s">
        <v>82</v>
      </c>
      <c r="AV1305" s="13" t="s">
        <v>80</v>
      </c>
      <c r="AW1305" s="13" t="s">
        <v>35</v>
      </c>
      <c r="AX1305" s="13" t="s">
        <v>73</v>
      </c>
      <c r="AY1305" s="243" t="s">
        <v>188</v>
      </c>
    </row>
    <row r="1306" s="14" customFormat="1">
      <c r="A1306" s="14"/>
      <c r="B1306" s="244"/>
      <c r="C1306" s="245"/>
      <c r="D1306" s="235" t="s">
        <v>198</v>
      </c>
      <c r="E1306" s="246" t="s">
        <v>19</v>
      </c>
      <c r="F1306" s="247" t="s">
        <v>1926</v>
      </c>
      <c r="G1306" s="245"/>
      <c r="H1306" s="248">
        <v>3</v>
      </c>
      <c r="I1306" s="249"/>
      <c r="J1306" s="245"/>
      <c r="K1306" s="245"/>
      <c r="L1306" s="250"/>
      <c r="M1306" s="251"/>
      <c r="N1306" s="252"/>
      <c r="O1306" s="252"/>
      <c r="P1306" s="252"/>
      <c r="Q1306" s="252"/>
      <c r="R1306" s="252"/>
      <c r="S1306" s="252"/>
      <c r="T1306" s="253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254" t="s">
        <v>198</v>
      </c>
      <c r="AU1306" s="254" t="s">
        <v>82</v>
      </c>
      <c r="AV1306" s="14" t="s">
        <v>82</v>
      </c>
      <c r="AW1306" s="14" t="s">
        <v>35</v>
      </c>
      <c r="AX1306" s="14" t="s">
        <v>73</v>
      </c>
      <c r="AY1306" s="254" t="s">
        <v>188</v>
      </c>
    </row>
    <row r="1307" s="15" customFormat="1">
      <c r="A1307" s="15"/>
      <c r="B1307" s="255"/>
      <c r="C1307" s="256"/>
      <c r="D1307" s="235" t="s">
        <v>198</v>
      </c>
      <c r="E1307" s="257" t="s">
        <v>19</v>
      </c>
      <c r="F1307" s="258" t="s">
        <v>229</v>
      </c>
      <c r="G1307" s="256"/>
      <c r="H1307" s="259">
        <v>3</v>
      </c>
      <c r="I1307" s="260"/>
      <c r="J1307" s="256"/>
      <c r="K1307" s="256"/>
      <c r="L1307" s="261"/>
      <c r="M1307" s="262"/>
      <c r="N1307" s="263"/>
      <c r="O1307" s="263"/>
      <c r="P1307" s="263"/>
      <c r="Q1307" s="263"/>
      <c r="R1307" s="263"/>
      <c r="S1307" s="263"/>
      <c r="T1307" s="264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T1307" s="265" t="s">
        <v>198</v>
      </c>
      <c r="AU1307" s="265" t="s">
        <v>82</v>
      </c>
      <c r="AV1307" s="15" t="s">
        <v>135</v>
      </c>
      <c r="AW1307" s="15" t="s">
        <v>35</v>
      </c>
      <c r="AX1307" s="15" t="s">
        <v>80</v>
      </c>
      <c r="AY1307" s="265" t="s">
        <v>188</v>
      </c>
    </row>
    <row r="1308" s="2" customFormat="1" ht="24.15" customHeight="1">
      <c r="A1308" s="40"/>
      <c r="B1308" s="41"/>
      <c r="C1308" s="215" t="s">
        <v>2096</v>
      </c>
      <c r="D1308" s="215" t="s">
        <v>190</v>
      </c>
      <c r="E1308" s="216" t="s">
        <v>1930</v>
      </c>
      <c r="F1308" s="217" t="s">
        <v>1931</v>
      </c>
      <c r="G1308" s="218" t="s">
        <v>442</v>
      </c>
      <c r="H1308" s="219">
        <v>2</v>
      </c>
      <c r="I1308" s="220"/>
      <c r="J1308" s="221">
        <f>ROUND(I1308*H1308,2)</f>
        <v>0</v>
      </c>
      <c r="K1308" s="217" t="s">
        <v>194</v>
      </c>
      <c r="L1308" s="46"/>
      <c r="M1308" s="222" t="s">
        <v>19</v>
      </c>
      <c r="N1308" s="223" t="s">
        <v>44</v>
      </c>
      <c r="O1308" s="86"/>
      <c r="P1308" s="224">
        <f>O1308*H1308</f>
        <v>0</v>
      </c>
      <c r="Q1308" s="224">
        <v>1.0000000000000001E-05</v>
      </c>
      <c r="R1308" s="224">
        <f>Q1308*H1308</f>
        <v>2.0000000000000002E-05</v>
      </c>
      <c r="S1308" s="224">
        <v>0</v>
      </c>
      <c r="T1308" s="225">
        <f>S1308*H1308</f>
        <v>0</v>
      </c>
      <c r="U1308" s="40"/>
      <c r="V1308" s="40"/>
      <c r="W1308" s="40"/>
      <c r="X1308" s="40"/>
      <c r="Y1308" s="40"/>
      <c r="Z1308" s="40"/>
      <c r="AA1308" s="40"/>
      <c r="AB1308" s="40"/>
      <c r="AC1308" s="40"/>
      <c r="AD1308" s="40"/>
      <c r="AE1308" s="40"/>
      <c r="AR1308" s="226" t="s">
        <v>342</v>
      </c>
      <c r="AT1308" s="226" t="s">
        <v>190</v>
      </c>
      <c r="AU1308" s="226" t="s">
        <v>82</v>
      </c>
      <c r="AY1308" s="19" t="s">
        <v>188</v>
      </c>
      <c r="BE1308" s="227">
        <f>IF(N1308="základní",J1308,0)</f>
        <v>0</v>
      </c>
      <c r="BF1308" s="227">
        <f>IF(N1308="snížená",J1308,0)</f>
        <v>0</v>
      </c>
      <c r="BG1308" s="227">
        <f>IF(N1308="zákl. přenesená",J1308,0)</f>
        <v>0</v>
      </c>
      <c r="BH1308" s="227">
        <f>IF(N1308="sníž. přenesená",J1308,0)</f>
        <v>0</v>
      </c>
      <c r="BI1308" s="227">
        <f>IF(N1308="nulová",J1308,0)</f>
        <v>0</v>
      </c>
      <c r="BJ1308" s="19" t="s">
        <v>80</v>
      </c>
      <c r="BK1308" s="227">
        <f>ROUND(I1308*H1308,2)</f>
        <v>0</v>
      </c>
      <c r="BL1308" s="19" t="s">
        <v>342</v>
      </c>
      <c r="BM1308" s="226" t="s">
        <v>2785</v>
      </c>
    </row>
    <row r="1309" s="2" customFormat="1">
      <c r="A1309" s="40"/>
      <c r="B1309" s="41"/>
      <c r="C1309" s="42"/>
      <c r="D1309" s="228" t="s">
        <v>196</v>
      </c>
      <c r="E1309" s="42"/>
      <c r="F1309" s="229" t="s">
        <v>1933</v>
      </c>
      <c r="G1309" s="42"/>
      <c r="H1309" s="42"/>
      <c r="I1309" s="230"/>
      <c r="J1309" s="42"/>
      <c r="K1309" s="42"/>
      <c r="L1309" s="46"/>
      <c r="M1309" s="231"/>
      <c r="N1309" s="232"/>
      <c r="O1309" s="86"/>
      <c r="P1309" s="86"/>
      <c r="Q1309" s="86"/>
      <c r="R1309" s="86"/>
      <c r="S1309" s="86"/>
      <c r="T1309" s="87"/>
      <c r="U1309" s="40"/>
      <c r="V1309" s="40"/>
      <c r="W1309" s="40"/>
      <c r="X1309" s="40"/>
      <c r="Y1309" s="40"/>
      <c r="Z1309" s="40"/>
      <c r="AA1309" s="40"/>
      <c r="AB1309" s="40"/>
      <c r="AC1309" s="40"/>
      <c r="AD1309" s="40"/>
      <c r="AE1309" s="40"/>
      <c r="AT1309" s="19" t="s">
        <v>196</v>
      </c>
      <c r="AU1309" s="19" t="s">
        <v>82</v>
      </c>
    </row>
    <row r="1310" s="13" customFormat="1">
      <c r="A1310" s="13"/>
      <c r="B1310" s="233"/>
      <c r="C1310" s="234"/>
      <c r="D1310" s="235" t="s">
        <v>198</v>
      </c>
      <c r="E1310" s="236" t="s">
        <v>19</v>
      </c>
      <c r="F1310" s="237" t="s">
        <v>2501</v>
      </c>
      <c r="G1310" s="234"/>
      <c r="H1310" s="236" t="s">
        <v>19</v>
      </c>
      <c r="I1310" s="238"/>
      <c r="J1310" s="234"/>
      <c r="K1310" s="234"/>
      <c r="L1310" s="239"/>
      <c r="M1310" s="240"/>
      <c r="N1310" s="241"/>
      <c r="O1310" s="241"/>
      <c r="P1310" s="241"/>
      <c r="Q1310" s="241"/>
      <c r="R1310" s="241"/>
      <c r="S1310" s="241"/>
      <c r="T1310" s="242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243" t="s">
        <v>198</v>
      </c>
      <c r="AU1310" s="243" t="s">
        <v>82</v>
      </c>
      <c r="AV1310" s="13" t="s">
        <v>80</v>
      </c>
      <c r="AW1310" s="13" t="s">
        <v>35</v>
      </c>
      <c r="AX1310" s="13" t="s">
        <v>73</v>
      </c>
      <c r="AY1310" s="243" t="s">
        <v>188</v>
      </c>
    </row>
    <row r="1311" s="14" customFormat="1">
      <c r="A1311" s="14"/>
      <c r="B1311" s="244"/>
      <c r="C1311" s="245"/>
      <c r="D1311" s="235" t="s">
        <v>198</v>
      </c>
      <c r="E1311" s="246" t="s">
        <v>19</v>
      </c>
      <c r="F1311" s="247" t="s">
        <v>1773</v>
      </c>
      <c r="G1311" s="245"/>
      <c r="H1311" s="248">
        <v>2</v>
      </c>
      <c r="I1311" s="249"/>
      <c r="J1311" s="245"/>
      <c r="K1311" s="245"/>
      <c r="L1311" s="250"/>
      <c r="M1311" s="251"/>
      <c r="N1311" s="252"/>
      <c r="O1311" s="252"/>
      <c r="P1311" s="252"/>
      <c r="Q1311" s="252"/>
      <c r="R1311" s="252"/>
      <c r="S1311" s="252"/>
      <c r="T1311" s="253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T1311" s="254" t="s">
        <v>198</v>
      </c>
      <c r="AU1311" s="254" t="s">
        <v>82</v>
      </c>
      <c r="AV1311" s="14" t="s">
        <v>82</v>
      </c>
      <c r="AW1311" s="14" t="s">
        <v>35</v>
      </c>
      <c r="AX1311" s="14" t="s">
        <v>73</v>
      </c>
      <c r="AY1311" s="254" t="s">
        <v>188</v>
      </c>
    </row>
    <row r="1312" s="15" customFormat="1">
      <c r="A1312" s="15"/>
      <c r="B1312" s="255"/>
      <c r="C1312" s="256"/>
      <c r="D1312" s="235" t="s">
        <v>198</v>
      </c>
      <c r="E1312" s="257" t="s">
        <v>19</v>
      </c>
      <c r="F1312" s="258" t="s">
        <v>229</v>
      </c>
      <c r="G1312" s="256"/>
      <c r="H1312" s="259">
        <v>2</v>
      </c>
      <c r="I1312" s="260"/>
      <c r="J1312" s="256"/>
      <c r="K1312" s="256"/>
      <c r="L1312" s="261"/>
      <c r="M1312" s="262"/>
      <c r="N1312" s="263"/>
      <c r="O1312" s="263"/>
      <c r="P1312" s="263"/>
      <c r="Q1312" s="263"/>
      <c r="R1312" s="263"/>
      <c r="S1312" s="263"/>
      <c r="T1312" s="264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T1312" s="265" t="s">
        <v>198</v>
      </c>
      <c r="AU1312" s="265" t="s">
        <v>82</v>
      </c>
      <c r="AV1312" s="15" t="s">
        <v>135</v>
      </c>
      <c r="AW1312" s="15" t="s">
        <v>35</v>
      </c>
      <c r="AX1312" s="15" t="s">
        <v>80</v>
      </c>
      <c r="AY1312" s="265" t="s">
        <v>188</v>
      </c>
    </row>
    <row r="1313" s="2" customFormat="1" ht="16.5" customHeight="1">
      <c r="A1313" s="40"/>
      <c r="B1313" s="41"/>
      <c r="C1313" s="272" t="s">
        <v>2101</v>
      </c>
      <c r="D1313" s="272" t="s">
        <v>522</v>
      </c>
      <c r="E1313" s="273" t="s">
        <v>1935</v>
      </c>
      <c r="F1313" s="274" t="s">
        <v>1936</v>
      </c>
      <c r="G1313" s="275" t="s">
        <v>442</v>
      </c>
      <c r="H1313" s="276">
        <v>2</v>
      </c>
      <c r="I1313" s="277"/>
      <c r="J1313" s="278">
        <f>ROUND(I1313*H1313,2)</f>
        <v>0</v>
      </c>
      <c r="K1313" s="274" t="s">
        <v>194</v>
      </c>
      <c r="L1313" s="279"/>
      <c r="M1313" s="280" t="s">
        <v>19</v>
      </c>
      <c r="N1313" s="281" t="s">
        <v>44</v>
      </c>
      <c r="O1313" s="86"/>
      <c r="P1313" s="224">
        <f>O1313*H1313</f>
        <v>0</v>
      </c>
      <c r="Q1313" s="224">
        <v>0.0025000000000000001</v>
      </c>
      <c r="R1313" s="224">
        <f>Q1313*H1313</f>
        <v>0.0050000000000000001</v>
      </c>
      <c r="S1313" s="224">
        <v>0</v>
      </c>
      <c r="T1313" s="225">
        <f>S1313*H1313</f>
        <v>0</v>
      </c>
      <c r="U1313" s="40"/>
      <c r="V1313" s="40"/>
      <c r="W1313" s="40"/>
      <c r="X1313" s="40"/>
      <c r="Y1313" s="40"/>
      <c r="Z1313" s="40"/>
      <c r="AA1313" s="40"/>
      <c r="AB1313" s="40"/>
      <c r="AC1313" s="40"/>
      <c r="AD1313" s="40"/>
      <c r="AE1313" s="40"/>
      <c r="AR1313" s="226" t="s">
        <v>630</v>
      </c>
      <c r="AT1313" s="226" t="s">
        <v>522</v>
      </c>
      <c r="AU1313" s="226" t="s">
        <v>82</v>
      </c>
      <c r="AY1313" s="19" t="s">
        <v>188</v>
      </c>
      <c r="BE1313" s="227">
        <f>IF(N1313="základní",J1313,0)</f>
        <v>0</v>
      </c>
      <c r="BF1313" s="227">
        <f>IF(N1313="snížená",J1313,0)</f>
        <v>0</v>
      </c>
      <c r="BG1313" s="227">
        <f>IF(N1313="zákl. přenesená",J1313,0)</f>
        <v>0</v>
      </c>
      <c r="BH1313" s="227">
        <f>IF(N1313="sníž. přenesená",J1313,0)</f>
        <v>0</v>
      </c>
      <c r="BI1313" s="227">
        <f>IF(N1313="nulová",J1313,0)</f>
        <v>0</v>
      </c>
      <c r="BJ1313" s="19" t="s">
        <v>80</v>
      </c>
      <c r="BK1313" s="227">
        <f>ROUND(I1313*H1313,2)</f>
        <v>0</v>
      </c>
      <c r="BL1313" s="19" t="s">
        <v>342</v>
      </c>
      <c r="BM1313" s="226" t="s">
        <v>2786</v>
      </c>
    </row>
    <row r="1314" s="13" customFormat="1">
      <c r="A1314" s="13"/>
      <c r="B1314" s="233"/>
      <c r="C1314" s="234"/>
      <c r="D1314" s="235" t="s">
        <v>198</v>
      </c>
      <c r="E1314" s="236" t="s">
        <v>19</v>
      </c>
      <c r="F1314" s="237" t="s">
        <v>2501</v>
      </c>
      <c r="G1314" s="234"/>
      <c r="H1314" s="236" t="s">
        <v>19</v>
      </c>
      <c r="I1314" s="238"/>
      <c r="J1314" s="234"/>
      <c r="K1314" s="234"/>
      <c r="L1314" s="239"/>
      <c r="M1314" s="240"/>
      <c r="N1314" s="241"/>
      <c r="O1314" s="241"/>
      <c r="P1314" s="241"/>
      <c r="Q1314" s="241"/>
      <c r="R1314" s="241"/>
      <c r="S1314" s="241"/>
      <c r="T1314" s="242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243" t="s">
        <v>198</v>
      </c>
      <c r="AU1314" s="243" t="s">
        <v>82</v>
      </c>
      <c r="AV1314" s="13" t="s">
        <v>80</v>
      </c>
      <c r="AW1314" s="13" t="s">
        <v>35</v>
      </c>
      <c r="AX1314" s="13" t="s">
        <v>73</v>
      </c>
      <c r="AY1314" s="243" t="s">
        <v>188</v>
      </c>
    </row>
    <row r="1315" s="14" customFormat="1">
      <c r="A1315" s="14"/>
      <c r="B1315" s="244"/>
      <c r="C1315" s="245"/>
      <c r="D1315" s="235" t="s">
        <v>198</v>
      </c>
      <c r="E1315" s="246" t="s">
        <v>19</v>
      </c>
      <c r="F1315" s="247" t="s">
        <v>1773</v>
      </c>
      <c r="G1315" s="245"/>
      <c r="H1315" s="248">
        <v>2</v>
      </c>
      <c r="I1315" s="249"/>
      <c r="J1315" s="245"/>
      <c r="K1315" s="245"/>
      <c r="L1315" s="250"/>
      <c r="M1315" s="251"/>
      <c r="N1315" s="252"/>
      <c r="O1315" s="252"/>
      <c r="P1315" s="252"/>
      <c r="Q1315" s="252"/>
      <c r="R1315" s="252"/>
      <c r="S1315" s="252"/>
      <c r="T1315" s="253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T1315" s="254" t="s">
        <v>198</v>
      </c>
      <c r="AU1315" s="254" t="s">
        <v>82</v>
      </c>
      <c r="AV1315" s="14" t="s">
        <v>82</v>
      </c>
      <c r="AW1315" s="14" t="s">
        <v>35</v>
      </c>
      <c r="AX1315" s="14" t="s">
        <v>73</v>
      </c>
      <c r="AY1315" s="254" t="s">
        <v>188</v>
      </c>
    </row>
    <row r="1316" s="15" customFormat="1">
      <c r="A1316" s="15"/>
      <c r="B1316" s="255"/>
      <c r="C1316" s="256"/>
      <c r="D1316" s="235" t="s">
        <v>198</v>
      </c>
      <c r="E1316" s="257" t="s">
        <v>19</v>
      </c>
      <c r="F1316" s="258" t="s">
        <v>229</v>
      </c>
      <c r="G1316" s="256"/>
      <c r="H1316" s="259">
        <v>2</v>
      </c>
      <c r="I1316" s="260"/>
      <c r="J1316" s="256"/>
      <c r="K1316" s="256"/>
      <c r="L1316" s="261"/>
      <c r="M1316" s="262"/>
      <c r="N1316" s="263"/>
      <c r="O1316" s="263"/>
      <c r="P1316" s="263"/>
      <c r="Q1316" s="263"/>
      <c r="R1316" s="263"/>
      <c r="S1316" s="263"/>
      <c r="T1316" s="264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T1316" s="265" t="s">
        <v>198</v>
      </c>
      <c r="AU1316" s="265" t="s">
        <v>82</v>
      </c>
      <c r="AV1316" s="15" t="s">
        <v>135</v>
      </c>
      <c r="AW1316" s="15" t="s">
        <v>35</v>
      </c>
      <c r="AX1316" s="15" t="s">
        <v>80</v>
      </c>
      <c r="AY1316" s="265" t="s">
        <v>188</v>
      </c>
    </row>
    <row r="1317" s="2" customFormat="1" ht="16.5" customHeight="1">
      <c r="A1317" s="40"/>
      <c r="B1317" s="41"/>
      <c r="C1317" s="215" t="s">
        <v>2103</v>
      </c>
      <c r="D1317" s="215" t="s">
        <v>190</v>
      </c>
      <c r="E1317" s="216" t="s">
        <v>1939</v>
      </c>
      <c r="F1317" s="217" t="s">
        <v>1940</v>
      </c>
      <c r="G1317" s="218" t="s">
        <v>243</v>
      </c>
      <c r="H1317" s="219">
        <v>5.9870000000000001</v>
      </c>
      <c r="I1317" s="220"/>
      <c r="J1317" s="221">
        <f>ROUND(I1317*H1317,2)</f>
        <v>0</v>
      </c>
      <c r="K1317" s="217" t="s">
        <v>194</v>
      </c>
      <c r="L1317" s="46"/>
      <c r="M1317" s="222" t="s">
        <v>19</v>
      </c>
      <c r="N1317" s="223" t="s">
        <v>44</v>
      </c>
      <c r="O1317" s="86"/>
      <c r="P1317" s="224">
        <f>O1317*H1317</f>
        <v>0</v>
      </c>
      <c r="Q1317" s="224">
        <v>0.020119999999999999</v>
      </c>
      <c r="R1317" s="224">
        <f>Q1317*H1317</f>
        <v>0.12045844</v>
      </c>
      <c r="S1317" s="224">
        <v>0</v>
      </c>
      <c r="T1317" s="225">
        <f>S1317*H1317</f>
        <v>0</v>
      </c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R1317" s="226" t="s">
        <v>342</v>
      </c>
      <c r="AT1317" s="226" t="s">
        <v>190</v>
      </c>
      <c r="AU1317" s="226" t="s">
        <v>82</v>
      </c>
      <c r="AY1317" s="19" t="s">
        <v>188</v>
      </c>
      <c r="BE1317" s="227">
        <f>IF(N1317="základní",J1317,0)</f>
        <v>0</v>
      </c>
      <c r="BF1317" s="227">
        <f>IF(N1317="snížená",J1317,0)</f>
        <v>0</v>
      </c>
      <c r="BG1317" s="227">
        <f>IF(N1317="zákl. přenesená",J1317,0)</f>
        <v>0</v>
      </c>
      <c r="BH1317" s="227">
        <f>IF(N1317="sníž. přenesená",J1317,0)</f>
        <v>0</v>
      </c>
      <c r="BI1317" s="227">
        <f>IF(N1317="nulová",J1317,0)</f>
        <v>0</v>
      </c>
      <c r="BJ1317" s="19" t="s">
        <v>80</v>
      </c>
      <c r="BK1317" s="227">
        <f>ROUND(I1317*H1317,2)</f>
        <v>0</v>
      </c>
      <c r="BL1317" s="19" t="s">
        <v>342</v>
      </c>
      <c r="BM1317" s="226" t="s">
        <v>2787</v>
      </c>
    </row>
    <row r="1318" s="2" customFormat="1">
      <c r="A1318" s="40"/>
      <c r="B1318" s="41"/>
      <c r="C1318" s="42"/>
      <c r="D1318" s="228" t="s">
        <v>196</v>
      </c>
      <c r="E1318" s="42"/>
      <c r="F1318" s="229" t="s">
        <v>1942</v>
      </c>
      <c r="G1318" s="42"/>
      <c r="H1318" s="42"/>
      <c r="I1318" s="230"/>
      <c r="J1318" s="42"/>
      <c r="K1318" s="42"/>
      <c r="L1318" s="46"/>
      <c r="M1318" s="231"/>
      <c r="N1318" s="232"/>
      <c r="O1318" s="86"/>
      <c r="P1318" s="86"/>
      <c r="Q1318" s="86"/>
      <c r="R1318" s="86"/>
      <c r="S1318" s="86"/>
      <c r="T1318" s="87"/>
      <c r="U1318" s="40"/>
      <c r="V1318" s="40"/>
      <c r="W1318" s="40"/>
      <c r="X1318" s="40"/>
      <c r="Y1318" s="40"/>
      <c r="Z1318" s="40"/>
      <c r="AA1318" s="40"/>
      <c r="AB1318" s="40"/>
      <c r="AC1318" s="40"/>
      <c r="AD1318" s="40"/>
      <c r="AE1318" s="40"/>
      <c r="AT1318" s="19" t="s">
        <v>196</v>
      </c>
      <c r="AU1318" s="19" t="s">
        <v>82</v>
      </c>
    </row>
    <row r="1319" s="13" customFormat="1">
      <c r="A1319" s="13"/>
      <c r="B1319" s="233"/>
      <c r="C1319" s="234"/>
      <c r="D1319" s="235" t="s">
        <v>198</v>
      </c>
      <c r="E1319" s="236" t="s">
        <v>19</v>
      </c>
      <c r="F1319" s="237" t="s">
        <v>1342</v>
      </c>
      <c r="G1319" s="234"/>
      <c r="H1319" s="236" t="s">
        <v>19</v>
      </c>
      <c r="I1319" s="238"/>
      <c r="J1319" s="234"/>
      <c r="K1319" s="234"/>
      <c r="L1319" s="239"/>
      <c r="M1319" s="240"/>
      <c r="N1319" s="241"/>
      <c r="O1319" s="241"/>
      <c r="P1319" s="241"/>
      <c r="Q1319" s="241"/>
      <c r="R1319" s="241"/>
      <c r="S1319" s="241"/>
      <c r="T1319" s="242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243" t="s">
        <v>198</v>
      </c>
      <c r="AU1319" s="243" t="s">
        <v>82</v>
      </c>
      <c r="AV1319" s="13" t="s">
        <v>80</v>
      </c>
      <c r="AW1319" s="13" t="s">
        <v>35</v>
      </c>
      <c r="AX1319" s="13" t="s">
        <v>73</v>
      </c>
      <c r="AY1319" s="243" t="s">
        <v>188</v>
      </c>
    </row>
    <row r="1320" s="13" customFormat="1">
      <c r="A1320" s="13"/>
      <c r="B1320" s="233"/>
      <c r="C1320" s="234"/>
      <c r="D1320" s="235" t="s">
        <v>198</v>
      </c>
      <c r="E1320" s="236" t="s">
        <v>19</v>
      </c>
      <c r="F1320" s="237" t="s">
        <v>2788</v>
      </c>
      <c r="G1320" s="234"/>
      <c r="H1320" s="236" t="s">
        <v>19</v>
      </c>
      <c r="I1320" s="238"/>
      <c r="J1320" s="234"/>
      <c r="K1320" s="234"/>
      <c r="L1320" s="239"/>
      <c r="M1320" s="240"/>
      <c r="N1320" s="241"/>
      <c r="O1320" s="241"/>
      <c r="P1320" s="241"/>
      <c r="Q1320" s="241"/>
      <c r="R1320" s="241"/>
      <c r="S1320" s="241"/>
      <c r="T1320" s="242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43" t="s">
        <v>198</v>
      </c>
      <c r="AU1320" s="243" t="s">
        <v>82</v>
      </c>
      <c r="AV1320" s="13" t="s">
        <v>80</v>
      </c>
      <c r="AW1320" s="13" t="s">
        <v>35</v>
      </c>
      <c r="AX1320" s="13" t="s">
        <v>73</v>
      </c>
      <c r="AY1320" s="243" t="s">
        <v>188</v>
      </c>
    </row>
    <row r="1321" s="14" customFormat="1">
      <c r="A1321" s="14"/>
      <c r="B1321" s="244"/>
      <c r="C1321" s="245"/>
      <c r="D1321" s="235" t="s">
        <v>198</v>
      </c>
      <c r="E1321" s="246" t="s">
        <v>19</v>
      </c>
      <c r="F1321" s="247" t="s">
        <v>1944</v>
      </c>
      <c r="G1321" s="245"/>
      <c r="H1321" s="248">
        <v>3.3010000000000002</v>
      </c>
      <c r="I1321" s="249"/>
      <c r="J1321" s="245"/>
      <c r="K1321" s="245"/>
      <c r="L1321" s="250"/>
      <c r="M1321" s="251"/>
      <c r="N1321" s="252"/>
      <c r="O1321" s="252"/>
      <c r="P1321" s="252"/>
      <c r="Q1321" s="252"/>
      <c r="R1321" s="252"/>
      <c r="S1321" s="252"/>
      <c r="T1321" s="253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254" t="s">
        <v>198</v>
      </c>
      <c r="AU1321" s="254" t="s">
        <v>82</v>
      </c>
      <c r="AV1321" s="14" t="s">
        <v>82</v>
      </c>
      <c r="AW1321" s="14" t="s">
        <v>35</v>
      </c>
      <c r="AX1321" s="14" t="s">
        <v>73</v>
      </c>
      <c r="AY1321" s="254" t="s">
        <v>188</v>
      </c>
    </row>
    <row r="1322" s="14" customFormat="1">
      <c r="A1322" s="14"/>
      <c r="B1322" s="244"/>
      <c r="C1322" s="245"/>
      <c r="D1322" s="235" t="s">
        <v>198</v>
      </c>
      <c r="E1322" s="246" t="s">
        <v>19</v>
      </c>
      <c r="F1322" s="247" t="s">
        <v>1945</v>
      </c>
      <c r="G1322" s="245"/>
      <c r="H1322" s="248">
        <v>-1.1819999999999999</v>
      </c>
      <c r="I1322" s="249"/>
      <c r="J1322" s="245"/>
      <c r="K1322" s="245"/>
      <c r="L1322" s="250"/>
      <c r="M1322" s="251"/>
      <c r="N1322" s="252"/>
      <c r="O1322" s="252"/>
      <c r="P1322" s="252"/>
      <c r="Q1322" s="252"/>
      <c r="R1322" s="252"/>
      <c r="S1322" s="252"/>
      <c r="T1322" s="253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T1322" s="254" t="s">
        <v>198</v>
      </c>
      <c r="AU1322" s="254" t="s">
        <v>82</v>
      </c>
      <c r="AV1322" s="14" t="s">
        <v>82</v>
      </c>
      <c r="AW1322" s="14" t="s">
        <v>35</v>
      </c>
      <c r="AX1322" s="14" t="s">
        <v>73</v>
      </c>
      <c r="AY1322" s="254" t="s">
        <v>188</v>
      </c>
    </row>
    <row r="1323" s="13" customFormat="1">
      <c r="A1323" s="13"/>
      <c r="B1323" s="233"/>
      <c r="C1323" s="234"/>
      <c r="D1323" s="235" t="s">
        <v>198</v>
      </c>
      <c r="E1323" s="236" t="s">
        <v>19</v>
      </c>
      <c r="F1323" s="237" t="s">
        <v>2789</v>
      </c>
      <c r="G1323" s="234"/>
      <c r="H1323" s="236" t="s">
        <v>19</v>
      </c>
      <c r="I1323" s="238"/>
      <c r="J1323" s="234"/>
      <c r="K1323" s="234"/>
      <c r="L1323" s="239"/>
      <c r="M1323" s="240"/>
      <c r="N1323" s="241"/>
      <c r="O1323" s="241"/>
      <c r="P1323" s="241"/>
      <c r="Q1323" s="241"/>
      <c r="R1323" s="241"/>
      <c r="S1323" s="241"/>
      <c r="T1323" s="242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43" t="s">
        <v>198</v>
      </c>
      <c r="AU1323" s="243" t="s">
        <v>82</v>
      </c>
      <c r="AV1323" s="13" t="s">
        <v>80</v>
      </c>
      <c r="AW1323" s="13" t="s">
        <v>35</v>
      </c>
      <c r="AX1323" s="13" t="s">
        <v>73</v>
      </c>
      <c r="AY1323" s="243" t="s">
        <v>188</v>
      </c>
    </row>
    <row r="1324" s="14" customFormat="1">
      <c r="A1324" s="14"/>
      <c r="B1324" s="244"/>
      <c r="C1324" s="245"/>
      <c r="D1324" s="235" t="s">
        <v>198</v>
      </c>
      <c r="E1324" s="246" t="s">
        <v>19</v>
      </c>
      <c r="F1324" s="247" t="s">
        <v>1948</v>
      </c>
      <c r="G1324" s="245"/>
      <c r="H1324" s="248">
        <v>3.7719999999999998</v>
      </c>
      <c r="I1324" s="249"/>
      <c r="J1324" s="245"/>
      <c r="K1324" s="245"/>
      <c r="L1324" s="250"/>
      <c r="M1324" s="251"/>
      <c r="N1324" s="252"/>
      <c r="O1324" s="252"/>
      <c r="P1324" s="252"/>
      <c r="Q1324" s="252"/>
      <c r="R1324" s="252"/>
      <c r="S1324" s="252"/>
      <c r="T1324" s="253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T1324" s="254" t="s">
        <v>198</v>
      </c>
      <c r="AU1324" s="254" t="s">
        <v>82</v>
      </c>
      <c r="AV1324" s="14" t="s">
        <v>82</v>
      </c>
      <c r="AW1324" s="14" t="s">
        <v>35</v>
      </c>
      <c r="AX1324" s="14" t="s">
        <v>73</v>
      </c>
      <c r="AY1324" s="254" t="s">
        <v>188</v>
      </c>
    </row>
    <row r="1325" s="14" customFormat="1">
      <c r="A1325" s="14"/>
      <c r="B1325" s="244"/>
      <c r="C1325" s="245"/>
      <c r="D1325" s="235" t="s">
        <v>198</v>
      </c>
      <c r="E1325" s="246" t="s">
        <v>19</v>
      </c>
      <c r="F1325" s="247" t="s">
        <v>1947</v>
      </c>
      <c r="G1325" s="245"/>
      <c r="H1325" s="248">
        <v>2.46</v>
      </c>
      <c r="I1325" s="249"/>
      <c r="J1325" s="245"/>
      <c r="K1325" s="245"/>
      <c r="L1325" s="250"/>
      <c r="M1325" s="251"/>
      <c r="N1325" s="252"/>
      <c r="O1325" s="252"/>
      <c r="P1325" s="252"/>
      <c r="Q1325" s="252"/>
      <c r="R1325" s="252"/>
      <c r="S1325" s="252"/>
      <c r="T1325" s="253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54" t="s">
        <v>198</v>
      </c>
      <c r="AU1325" s="254" t="s">
        <v>82</v>
      </c>
      <c r="AV1325" s="14" t="s">
        <v>82</v>
      </c>
      <c r="AW1325" s="14" t="s">
        <v>35</v>
      </c>
      <c r="AX1325" s="14" t="s">
        <v>73</v>
      </c>
      <c r="AY1325" s="254" t="s">
        <v>188</v>
      </c>
    </row>
    <row r="1326" s="14" customFormat="1">
      <c r="A1326" s="14"/>
      <c r="B1326" s="244"/>
      <c r="C1326" s="245"/>
      <c r="D1326" s="235" t="s">
        <v>198</v>
      </c>
      <c r="E1326" s="246" t="s">
        <v>19</v>
      </c>
      <c r="F1326" s="247" t="s">
        <v>1949</v>
      </c>
      <c r="G1326" s="245"/>
      <c r="H1326" s="248">
        <v>-2.3639999999999999</v>
      </c>
      <c r="I1326" s="249"/>
      <c r="J1326" s="245"/>
      <c r="K1326" s="245"/>
      <c r="L1326" s="250"/>
      <c r="M1326" s="251"/>
      <c r="N1326" s="252"/>
      <c r="O1326" s="252"/>
      <c r="P1326" s="252"/>
      <c r="Q1326" s="252"/>
      <c r="R1326" s="252"/>
      <c r="S1326" s="252"/>
      <c r="T1326" s="253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54" t="s">
        <v>198</v>
      </c>
      <c r="AU1326" s="254" t="s">
        <v>82</v>
      </c>
      <c r="AV1326" s="14" t="s">
        <v>82</v>
      </c>
      <c r="AW1326" s="14" t="s">
        <v>35</v>
      </c>
      <c r="AX1326" s="14" t="s">
        <v>73</v>
      </c>
      <c r="AY1326" s="254" t="s">
        <v>188</v>
      </c>
    </row>
    <row r="1327" s="15" customFormat="1">
      <c r="A1327" s="15"/>
      <c r="B1327" s="255"/>
      <c r="C1327" s="256"/>
      <c r="D1327" s="235" t="s">
        <v>198</v>
      </c>
      <c r="E1327" s="257" t="s">
        <v>19</v>
      </c>
      <c r="F1327" s="258" t="s">
        <v>229</v>
      </c>
      <c r="G1327" s="256"/>
      <c r="H1327" s="259">
        <v>5.9869999999999992</v>
      </c>
      <c r="I1327" s="260"/>
      <c r="J1327" s="256"/>
      <c r="K1327" s="256"/>
      <c r="L1327" s="261"/>
      <c r="M1327" s="262"/>
      <c r="N1327" s="263"/>
      <c r="O1327" s="263"/>
      <c r="P1327" s="263"/>
      <c r="Q1327" s="263"/>
      <c r="R1327" s="263"/>
      <c r="S1327" s="263"/>
      <c r="T1327" s="264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T1327" s="265" t="s">
        <v>198</v>
      </c>
      <c r="AU1327" s="265" t="s">
        <v>82</v>
      </c>
      <c r="AV1327" s="15" t="s">
        <v>135</v>
      </c>
      <c r="AW1327" s="15" t="s">
        <v>35</v>
      </c>
      <c r="AX1327" s="15" t="s">
        <v>80</v>
      </c>
      <c r="AY1327" s="265" t="s">
        <v>188</v>
      </c>
    </row>
    <row r="1328" s="2" customFormat="1" ht="24.15" customHeight="1">
      <c r="A1328" s="40"/>
      <c r="B1328" s="41"/>
      <c r="C1328" s="215" t="s">
        <v>2105</v>
      </c>
      <c r="D1328" s="215" t="s">
        <v>190</v>
      </c>
      <c r="E1328" s="216" t="s">
        <v>1951</v>
      </c>
      <c r="F1328" s="217" t="s">
        <v>1952</v>
      </c>
      <c r="G1328" s="218" t="s">
        <v>442</v>
      </c>
      <c r="H1328" s="219">
        <v>3</v>
      </c>
      <c r="I1328" s="220"/>
      <c r="J1328" s="221">
        <f>ROUND(I1328*H1328,2)</f>
        <v>0</v>
      </c>
      <c r="K1328" s="217" t="s">
        <v>194</v>
      </c>
      <c r="L1328" s="46"/>
      <c r="M1328" s="222" t="s">
        <v>19</v>
      </c>
      <c r="N1328" s="223" t="s">
        <v>44</v>
      </c>
      <c r="O1328" s="86"/>
      <c r="P1328" s="224">
        <f>O1328*H1328</f>
        <v>0</v>
      </c>
      <c r="Q1328" s="224">
        <v>0.03058</v>
      </c>
      <c r="R1328" s="224">
        <f>Q1328*H1328</f>
        <v>0.091740000000000002</v>
      </c>
      <c r="S1328" s="224">
        <v>0</v>
      </c>
      <c r="T1328" s="225">
        <f>S1328*H1328</f>
        <v>0</v>
      </c>
      <c r="U1328" s="40"/>
      <c r="V1328" s="40"/>
      <c r="W1328" s="40"/>
      <c r="X1328" s="40"/>
      <c r="Y1328" s="40"/>
      <c r="Z1328" s="40"/>
      <c r="AA1328" s="40"/>
      <c r="AB1328" s="40"/>
      <c r="AC1328" s="40"/>
      <c r="AD1328" s="40"/>
      <c r="AE1328" s="40"/>
      <c r="AR1328" s="226" t="s">
        <v>342</v>
      </c>
      <c r="AT1328" s="226" t="s">
        <v>190</v>
      </c>
      <c r="AU1328" s="226" t="s">
        <v>82</v>
      </c>
      <c r="AY1328" s="19" t="s">
        <v>188</v>
      </c>
      <c r="BE1328" s="227">
        <f>IF(N1328="základní",J1328,0)</f>
        <v>0</v>
      </c>
      <c r="BF1328" s="227">
        <f>IF(N1328="snížená",J1328,0)</f>
        <v>0</v>
      </c>
      <c r="BG1328" s="227">
        <f>IF(N1328="zákl. přenesená",J1328,0)</f>
        <v>0</v>
      </c>
      <c r="BH1328" s="227">
        <f>IF(N1328="sníž. přenesená",J1328,0)</f>
        <v>0</v>
      </c>
      <c r="BI1328" s="227">
        <f>IF(N1328="nulová",J1328,0)</f>
        <v>0</v>
      </c>
      <c r="BJ1328" s="19" t="s">
        <v>80</v>
      </c>
      <c r="BK1328" s="227">
        <f>ROUND(I1328*H1328,2)</f>
        <v>0</v>
      </c>
      <c r="BL1328" s="19" t="s">
        <v>342</v>
      </c>
      <c r="BM1328" s="226" t="s">
        <v>2790</v>
      </c>
    </row>
    <row r="1329" s="2" customFormat="1">
      <c r="A1329" s="40"/>
      <c r="B1329" s="41"/>
      <c r="C1329" s="42"/>
      <c r="D1329" s="228" t="s">
        <v>196</v>
      </c>
      <c r="E1329" s="42"/>
      <c r="F1329" s="229" t="s">
        <v>1954</v>
      </c>
      <c r="G1329" s="42"/>
      <c r="H1329" s="42"/>
      <c r="I1329" s="230"/>
      <c r="J1329" s="42"/>
      <c r="K1329" s="42"/>
      <c r="L1329" s="46"/>
      <c r="M1329" s="231"/>
      <c r="N1329" s="232"/>
      <c r="O1329" s="86"/>
      <c r="P1329" s="86"/>
      <c r="Q1329" s="86"/>
      <c r="R1329" s="86"/>
      <c r="S1329" s="86"/>
      <c r="T1329" s="87"/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T1329" s="19" t="s">
        <v>196</v>
      </c>
      <c r="AU1329" s="19" t="s">
        <v>82</v>
      </c>
    </row>
    <row r="1330" s="13" customFormat="1">
      <c r="A1330" s="13"/>
      <c r="B1330" s="233"/>
      <c r="C1330" s="234"/>
      <c r="D1330" s="235" t="s">
        <v>198</v>
      </c>
      <c r="E1330" s="236" t="s">
        <v>19</v>
      </c>
      <c r="F1330" s="237" t="s">
        <v>2629</v>
      </c>
      <c r="G1330" s="234"/>
      <c r="H1330" s="236" t="s">
        <v>19</v>
      </c>
      <c r="I1330" s="238"/>
      <c r="J1330" s="234"/>
      <c r="K1330" s="234"/>
      <c r="L1330" s="239"/>
      <c r="M1330" s="240"/>
      <c r="N1330" s="241"/>
      <c r="O1330" s="241"/>
      <c r="P1330" s="241"/>
      <c r="Q1330" s="241"/>
      <c r="R1330" s="241"/>
      <c r="S1330" s="241"/>
      <c r="T1330" s="242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43" t="s">
        <v>198</v>
      </c>
      <c r="AU1330" s="243" t="s">
        <v>82</v>
      </c>
      <c r="AV1330" s="13" t="s">
        <v>80</v>
      </c>
      <c r="AW1330" s="13" t="s">
        <v>35</v>
      </c>
      <c r="AX1330" s="13" t="s">
        <v>73</v>
      </c>
      <c r="AY1330" s="243" t="s">
        <v>188</v>
      </c>
    </row>
    <row r="1331" s="13" customFormat="1">
      <c r="A1331" s="13"/>
      <c r="B1331" s="233"/>
      <c r="C1331" s="234"/>
      <c r="D1331" s="235" t="s">
        <v>198</v>
      </c>
      <c r="E1331" s="236" t="s">
        <v>19</v>
      </c>
      <c r="F1331" s="237" t="s">
        <v>1342</v>
      </c>
      <c r="G1331" s="234"/>
      <c r="H1331" s="236" t="s">
        <v>19</v>
      </c>
      <c r="I1331" s="238"/>
      <c r="J1331" s="234"/>
      <c r="K1331" s="234"/>
      <c r="L1331" s="239"/>
      <c r="M1331" s="240"/>
      <c r="N1331" s="241"/>
      <c r="O1331" s="241"/>
      <c r="P1331" s="241"/>
      <c r="Q1331" s="241"/>
      <c r="R1331" s="241"/>
      <c r="S1331" s="241"/>
      <c r="T1331" s="242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43" t="s">
        <v>198</v>
      </c>
      <c r="AU1331" s="243" t="s">
        <v>82</v>
      </c>
      <c r="AV1331" s="13" t="s">
        <v>80</v>
      </c>
      <c r="AW1331" s="13" t="s">
        <v>35</v>
      </c>
      <c r="AX1331" s="13" t="s">
        <v>73</v>
      </c>
      <c r="AY1331" s="243" t="s">
        <v>188</v>
      </c>
    </row>
    <row r="1332" s="13" customFormat="1">
      <c r="A1332" s="13"/>
      <c r="B1332" s="233"/>
      <c r="C1332" s="234"/>
      <c r="D1332" s="235" t="s">
        <v>198</v>
      </c>
      <c r="E1332" s="236" t="s">
        <v>19</v>
      </c>
      <c r="F1332" s="237" t="s">
        <v>2788</v>
      </c>
      <c r="G1332" s="234"/>
      <c r="H1332" s="236" t="s">
        <v>19</v>
      </c>
      <c r="I1332" s="238"/>
      <c r="J1332" s="234"/>
      <c r="K1332" s="234"/>
      <c r="L1332" s="239"/>
      <c r="M1332" s="240"/>
      <c r="N1332" s="241"/>
      <c r="O1332" s="241"/>
      <c r="P1332" s="241"/>
      <c r="Q1332" s="241"/>
      <c r="R1332" s="241"/>
      <c r="S1332" s="241"/>
      <c r="T1332" s="242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43" t="s">
        <v>198</v>
      </c>
      <c r="AU1332" s="243" t="s">
        <v>82</v>
      </c>
      <c r="AV1332" s="13" t="s">
        <v>80</v>
      </c>
      <c r="AW1332" s="13" t="s">
        <v>35</v>
      </c>
      <c r="AX1332" s="13" t="s">
        <v>73</v>
      </c>
      <c r="AY1332" s="243" t="s">
        <v>188</v>
      </c>
    </row>
    <row r="1333" s="14" customFormat="1">
      <c r="A1333" s="14"/>
      <c r="B1333" s="244"/>
      <c r="C1333" s="245"/>
      <c r="D1333" s="235" t="s">
        <v>198</v>
      </c>
      <c r="E1333" s="246" t="s">
        <v>19</v>
      </c>
      <c r="F1333" s="247" t="s">
        <v>80</v>
      </c>
      <c r="G1333" s="245"/>
      <c r="H1333" s="248">
        <v>1</v>
      </c>
      <c r="I1333" s="249"/>
      <c r="J1333" s="245"/>
      <c r="K1333" s="245"/>
      <c r="L1333" s="250"/>
      <c r="M1333" s="251"/>
      <c r="N1333" s="252"/>
      <c r="O1333" s="252"/>
      <c r="P1333" s="252"/>
      <c r="Q1333" s="252"/>
      <c r="R1333" s="252"/>
      <c r="S1333" s="252"/>
      <c r="T1333" s="253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T1333" s="254" t="s">
        <v>198</v>
      </c>
      <c r="AU1333" s="254" t="s">
        <v>82</v>
      </c>
      <c r="AV1333" s="14" t="s">
        <v>82</v>
      </c>
      <c r="AW1333" s="14" t="s">
        <v>35</v>
      </c>
      <c r="AX1333" s="14" t="s">
        <v>73</v>
      </c>
      <c r="AY1333" s="254" t="s">
        <v>188</v>
      </c>
    </row>
    <row r="1334" s="13" customFormat="1">
      <c r="A1334" s="13"/>
      <c r="B1334" s="233"/>
      <c r="C1334" s="234"/>
      <c r="D1334" s="235" t="s">
        <v>198</v>
      </c>
      <c r="E1334" s="236" t="s">
        <v>19</v>
      </c>
      <c r="F1334" s="237" t="s">
        <v>2789</v>
      </c>
      <c r="G1334" s="234"/>
      <c r="H1334" s="236" t="s">
        <v>19</v>
      </c>
      <c r="I1334" s="238"/>
      <c r="J1334" s="234"/>
      <c r="K1334" s="234"/>
      <c r="L1334" s="239"/>
      <c r="M1334" s="240"/>
      <c r="N1334" s="241"/>
      <c r="O1334" s="241"/>
      <c r="P1334" s="241"/>
      <c r="Q1334" s="241"/>
      <c r="R1334" s="241"/>
      <c r="S1334" s="241"/>
      <c r="T1334" s="242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43" t="s">
        <v>198</v>
      </c>
      <c r="AU1334" s="243" t="s">
        <v>82</v>
      </c>
      <c r="AV1334" s="13" t="s">
        <v>80</v>
      </c>
      <c r="AW1334" s="13" t="s">
        <v>35</v>
      </c>
      <c r="AX1334" s="13" t="s">
        <v>73</v>
      </c>
      <c r="AY1334" s="243" t="s">
        <v>188</v>
      </c>
    </row>
    <row r="1335" s="14" customFormat="1">
      <c r="A1335" s="14"/>
      <c r="B1335" s="244"/>
      <c r="C1335" s="245"/>
      <c r="D1335" s="235" t="s">
        <v>198</v>
      </c>
      <c r="E1335" s="246" t="s">
        <v>19</v>
      </c>
      <c r="F1335" s="247" t="s">
        <v>1773</v>
      </c>
      <c r="G1335" s="245"/>
      <c r="H1335" s="248">
        <v>2</v>
      </c>
      <c r="I1335" s="249"/>
      <c r="J1335" s="245"/>
      <c r="K1335" s="245"/>
      <c r="L1335" s="250"/>
      <c r="M1335" s="251"/>
      <c r="N1335" s="252"/>
      <c r="O1335" s="252"/>
      <c r="P1335" s="252"/>
      <c r="Q1335" s="252"/>
      <c r="R1335" s="252"/>
      <c r="S1335" s="252"/>
      <c r="T1335" s="253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T1335" s="254" t="s">
        <v>198</v>
      </c>
      <c r="AU1335" s="254" t="s">
        <v>82</v>
      </c>
      <c r="AV1335" s="14" t="s">
        <v>82</v>
      </c>
      <c r="AW1335" s="14" t="s">
        <v>35</v>
      </c>
      <c r="AX1335" s="14" t="s">
        <v>73</v>
      </c>
      <c r="AY1335" s="254" t="s">
        <v>188</v>
      </c>
    </row>
    <row r="1336" s="15" customFormat="1">
      <c r="A1336" s="15"/>
      <c r="B1336" s="255"/>
      <c r="C1336" s="256"/>
      <c r="D1336" s="235" t="s">
        <v>198</v>
      </c>
      <c r="E1336" s="257" t="s">
        <v>19</v>
      </c>
      <c r="F1336" s="258" t="s">
        <v>229</v>
      </c>
      <c r="G1336" s="256"/>
      <c r="H1336" s="259">
        <v>3</v>
      </c>
      <c r="I1336" s="260"/>
      <c r="J1336" s="256"/>
      <c r="K1336" s="256"/>
      <c r="L1336" s="261"/>
      <c r="M1336" s="262"/>
      <c r="N1336" s="263"/>
      <c r="O1336" s="263"/>
      <c r="P1336" s="263"/>
      <c r="Q1336" s="263"/>
      <c r="R1336" s="263"/>
      <c r="S1336" s="263"/>
      <c r="T1336" s="264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T1336" s="265" t="s">
        <v>198</v>
      </c>
      <c r="AU1336" s="265" t="s">
        <v>82</v>
      </c>
      <c r="AV1336" s="15" t="s">
        <v>135</v>
      </c>
      <c r="AW1336" s="15" t="s">
        <v>35</v>
      </c>
      <c r="AX1336" s="15" t="s">
        <v>80</v>
      </c>
      <c r="AY1336" s="265" t="s">
        <v>188</v>
      </c>
    </row>
    <row r="1337" s="2" customFormat="1" ht="24.15" customHeight="1">
      <c r="A1337" s="40"/>
      <c r="B1337" s="41"/>
      <c r="C1337" s="215" t="s">
        <v>2107</v>
      </c>
      <c r="D1337" s="215" t="s">
        <v>190</v>
      </c>
      <c r="E1337" s="216" t="s">
        <v>1956</v>
      </c>
      <c r="F1337" s="217" t="s">
        <v>1957</v>
      </c>
      <c r="G1337" s="218" t="s">
        <v>243</v>
      </c>
      <c r="H1337" s="219">
        <v>338.5</v>
      </c>
      <c r="I1337" s="220"/>
      <c r="J1337" s="221">
        <f>ROUND(I1337*H1337,2)</f>
        <v>0</v>
      </c>
      <c r="K1337" s="217" t="s">
        <v>194</v>
      </c>
      <c r="L1337" s="46"/>
      <c r="M1337" s="222" t="s">
        <v>19</v>
      </c>
      <c r="N1337" s="223" t="s">
        <v>44</v>
      </c>
      <c r="O1337" s="86"/>
      <c r="P1337" s="224">
        <f>O1337*H1337</f>
        <v>0</v>
      </c>
      <c r="Q1337" s="224">
        <v>0.00132</v>
      </c>
      <c r="R1337" s="224">
        <f>Q1337*H1337</f>
        <v>0.44681999999999999</v>
      </c>
      <c r="S1337" s="224">
        <v>0</v>
      </c>
      <c r="T1337" s="225">
        <f>S1337*H1337</f>
        <v>0</v>
      </c>
      <c r="U1337" s="40"/>
      <c r="V1337" s="40"/>
      <c r="W1337" s="40"/>
      <c r="X1337" s="40"/>
      <c r="Y1337" s="40"/>
      <c r="Z1337" s="40"/>
      <c r="AA1337" s="40"/>
      <c r="AB1337" s="40"/>
      <c r="AC1337" s="40"/>
      <c r="AD1337" s="40"/>
      <c r="AE1337" s="40"/>
      <c r="AR1337" s="226" t="s">
        <v>342</v>
      </c>
      <c r="AT1337" s="226" t="s">
        <v>190</v>
      </c>
      <c r="AU1337" s="226" t="s">
        <v>82</v>
      </c>
      <c r="AY1337" s="19" t="s">
        <v>188</v>
      </c>
      <c r="BE1337" s="227">
        <f>IF(N1337="základní",J1337,0)</f>
        <v>0</v>
      </c>
      <c r="BF1337" s="227">
        <f>IF(N1337="snížená",J1337,0)</f>
        <v>0</v>
      </c>
      <c r="BG1337" s="227">
        <f>IF(N1337="zákl. přenesená",J1337,0)</f>
        <v>0</v>
      </c>
      <c r="BH1337" s="227">
        <f>IF(N1337="sníž. přenesená",J1337,0)</f>
        <v>0</v>
      </c>
      <c r="BI1337" s="227">
        <f>IF(N1337="nulová",J1337,0)</f>
        <v>0</v>
      </c>
      <c r="BJ1337" s="19" t="s">
        <v>80</v>
      </c>
      <c r="BK1337" s="227">
        <f>ROUND(I1337*H1337,2)</f>
        <v>0</v>
      </c>
      <c r="BL1337" s="19" t="s">
        <v>342</v>
      </c>
      <c r="BM1337" s="226" t="s">
        <v>2791</v>
      </c>
    </row>
    <row r="1338" s="2" customFormat="1">
      <c r="A1338" s="40"/>
      <c r="B1338" s="41"/>
      <c r="C1338" s="42"/>
      <c r="D1338" s="228" t="s">
        <v>196</v>
      </c>
      <c r="E1338" s="42"/>
      <c r="F1338" s="229" t="s">
        <v>1959</v>
      </c>
      <c r="G1338" s="42"/>
      <c r="H1338" s="42"/>
      <c r="I1338" s="230"/>
      <c r="J1338" s="42"/>
      <c r="K1338" s="42"/>
      <c r="L1338" s="46"/>
      <c r="M1338" s="231"/>
      <c r="N1338" s="232"/>
      <c r="O1338" s="86"/>
      <c r="P1338" s="86"/>
      <c r="Q1338" s="86"/>
      <c r="R1338" s="86"/>
      <c r="S1338" s="86"/>
      <c r="T1338" s="87"/>
      <c r="U1338" s="40"/>
      <c r="V1338" s="40"/>
      <c r="W1338" s="40"/>
      <c r="X1338" s="40"/>
      <c r="Y1338" s="40"/>
      <c r="Z1338" s="40"/>
      <c r="AA1338" s="40"/>
      <c r="AB1338" s="40"/>
      <c r="AC1338" s="40"/>
      <c r="AD1338" s="40"/>
      <c r="AE1338" s="40"/>
      <c r="AT1338" s="19" t="s">
        <v>196</v>
      </c>
      <c r="AU1338" s="19" t="s">
        <v>82</v>
      </c>
    </row>
    <row r="1339" s="13" customFormat="1">
      <c r="A1339" s="13"/>
      <c r="B1339" s="233"/>
      <c r="C1339" s="234"/>
      <c r="D1339" s="235" t="s">
        <v>198</v>
      </c>
      <c r="E1339" s="236" t="s">
        <v>19</v>
      </c>
      <c r="F1339" s="237" t="s">
        <v>2501</v>
      </c>
      <c r="G1339" s="234"/>
      <c r="H1339" s="236" t="s">
        <v>19</v>
      </c>
      <c r="I1339" s="238"/>
      <c r="J1339" s="234"/>
      <c r="K1339" s="234"/>
      <c r="L1339" s="239"/>
      <c r="M1339" s="240"/>
      <c r="N1339" s="241"/>
      <c r="O1339" s="241"/>
      <c r="P1339" s="241"/>
      <c r="Q1339" s="241"/>
      <c r="R1339" s="241"/>
      <c r="S1339" s="241"/>
      <c r="T1339" s="242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43" t="s">
        <v>198</v>
      </c>
      <c r="AU1339" s="243" t="s">
        <v>82</v>
      </c>
      <c r="AV1339" s="13" t="s">
        <v>80</v>
      </c>
      <c r="AW1339" s="13" t="s">
        <v>35</v>
      </c>
      <c r="AX1339" s="13" t="s">
        <v>73</v>
      </c>
      <c r="AY1339" s="243" t="s">
        <v>188</v>
      </c>
    </row>
    <row r="1340" s="14" customFormat="1">
      <c r="A1340" s="14"/>
      <c r="B1340" s="244"/>
      <c r="C1340" s="245"/>
      <c r="D1340" s="235" t="s">
        <v>198</v>
      </c>
      <c r="E1340" s="246" t="s">
        <v>19</v>
      </c>
      <c r="F1340" s="247" t="s">
        <v>2792</v>
      </c>
      <c r="G1340" s="245"/>
      <c r="H1340" s="248">
        <v>338.5</v>
      </c>
      <c r="I1340" s="249"/>
      <c r="J1340" s="245"/>
      <c r="K1340" s="245"/>
      <c r="L1340" s="250"/>
      <c r="M1340" s="251"/>
      <c r="N1340" s="252"/>
      <c r="O1340" s="252"/>
      <c r="P1340" s="252"/>
      <c r="Q1340" s="252"/>
      <c r="R1340" s="252"/>
      <c r="S1340" s="252"/>
      <c r="T1340" s="253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54" t="s">
        <v>198</v>
      </c>
      <c r="AU1340" s="254" t="s">
        <v>82</v>
      </c>
      <c r="AV1340" s="14" t="s">
        <v>82</v>
      </c>
      <c r="AW1340" s="14" t="s">
        <v>35</v>
      </c>
      <c r="AX1340" s="14" t="s">
        <v>73</v>
      </c>
      <c r="AY1340" s="254" t="s">
        <v>188</v>
      </c>
    </row>
    <row r="1341" s="15" customFormat="1">
      <c r="A1341" s="15"/>
      <c r="B1341" s="255"/>
      <c r="C1341" s="256"/>
      <c r="D1341" s="235" t="s">
        <v>198</v>
      </c>
      <c r="E1341" s="257" t="s">
        <v>19</v>
      </c>
      <c r="F1341" s="258" t="s">
        <v>229</v>
      </c>
      <c r="G1341" s="256"/>
      <c r="H1341" s="259">
        <v>338.5</v>
      </c>
      <c r="I1341" s="260"/>
      <c r="J1341" s="256"/>
      <c r="K1341" s="256"/>
      <c r="L1341" s="261"/>
      <c r="M1341" s="262"/>
      <c r="N1341" s="263"/>
      <c r="O1341" s="263"/>
      <c r="P1341" s="263"/>
      <c r="Q1341" s="263"/>
      <c r="R1341" s="263"/>
      <c r="S1341" s="263"/>
      <c r="T1341" s="264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T1341" s="265" t="s">
        <v>198</v>
      </c>
      <c r="AU1341" s="265" t="s">
        <v>82</v>
      </c>
      <c r="AV1341" s="15" t="s">
        <v>135</v>
      </c>
      <c r="AW1341" s="15" t="s">
        <v>35</v>
      </c>
      <c r="AX1341" s="15" t="s">
        <v>80</v>
      </c>
      <c r="AY1341" s="265" t="s">
        <v>188</v>
      </c>
    </row>
    <row r="1342" s="2" customFormat="1" ht="16.5" customHeight="1">
      <c r="A1342" s="40"/>
      <c r="B1342" s="41"/>
      <c r="C1342" s="272" t="s">
        <v>2109</v>
      </c>
      <c r="D1342" s="272" t="s">
        <v>522</v>
      </c>
      <c r="E1342" s="273" t="s">
        <v>1962</v>
      </c>
      <c r="F1342" s="274" t="s">
        <v>1963</v>
      </c>
      <c r="G1342" s="275" t="s">
        <v>243</v>
      </c>
      <c r="H1342" s="276">
        <v>355.42500000000001</v>
      </c>
      <c r="I1342" s="277"/>
      <c r="J1342" s="278">
        <f>ROUND(I1342*H1342,2)</f>
        <v>0</v>
      </c>
      <c r="K1342" s="274" t="s">
        <v>194</v>
      </c>
      <c r="L1342" s="279"/>
      <c r="M1342" s="280" t="s">
        <v>19</v>
      </c>
      <c r="N1342" s="281" t="s">
        <v>44</v>
      </c>
      <c r="O1342" s="86"/>
      <c r="P1342" s="224">
        <f>O1342*H1342</f>
        <v>0</v>
      </c>
      <c r="Q1342" s="224">
        <v>0.0080000000000000002</v>
      </c>
      <c r="R1342" s="224">
        <f>Q1342*H1342</f>
        <v>2.8434000000000004</v>
      </c>
      <c r="S1342" s="224">
        <v>0</v>
      </c>
      <c r="T1342" s="225">
        <f>S1342*H1342</f>
        <v>0</v>
      </c>
      <c r="U1342" s="40"/>
      <c r="V1342" s="40"/>
      <c r="W1342" s="40"/>
      <c r="X1342" s="40"/>
      <c r="Y1342" s="40"/>
      <c r="Z1342" s="40"/>
      <c r="AA1342" s="40"/>
      <c r="AB1342" s="40"/>
      <c r="AC1342" s="40"/>
      <c r="AD1342" s="40"/>
      <c r="AE1342" s="40"/>
      <c r="AR1342" s="226" t="s">
        <v>630</v>
      </c>
      <c r="AT1342" s="226" t="s">
        <v>522</v>
      </c>
      <c r="AU1342" s="226" t="s">
        <v>82</v>
      </c>
      <c r="AY1342" s="19" t="s">
        <v>188</v>
      </c>
      <c r="BE1342" s="227">
        <f>IF(N1342="základní",J1342,0)</f>
        <v>0</v>
      </c>
      <c r="BF1342" s="227">
        <f>IF(N1342="snížená",J1342,0)</f>
        <v>0</v>
      </c>
      <c r="BG1342" s="227">
        <f>IF(N1342="zákl. přenesená",J1342,0)</f>
        <v>0</v>
      </c>
      <c r="BH1342" s="227">
        <f>IF(N1342="sníž. přenesená",J1342,0)</f>
        <v>0</v>
      </c>
      <c r="BI1342" s="227">
        <f>IF(N1342="nulová",J1342,0)</f>
        <v>0</v>
      </c>
      <c r="BJ1342" s="19" t="s">
        <v>80</v>
      </c>
      <c r="BK1342" s="227">
        <f>ROUND(I1342*H1342,2)</f>
        <v>0</v>
      </c>
      <c r="BL1342" s="19" t="s">
        <v>342</v>
      </c>
      <c r="BM1342" s="226" t="s">
        <v>2793</v>
      </c>
    </row>
    <row r="1343" s="13" customFormat="1">
      <c r="A1343" s="13"/>
      <c r="B1343" s="233"/>
      <c r="C1343" s="234"/>
      <c r="D1343" s="235" t="s">
        <v>198</v>
      </c>
      <c r="E1343" s="236" t="s">
        <v>19</v>
      </c>
      <c r="F1343" s="237" t="s">
        <v>2501</v>
      </c>
      <c r="G1343" s="234"/>
      <c r="H1343" s="236" t="s">
        <v>19</v>
      </c>
      <c r="I1343" s="238"/>
      <c r="J1343" s="234"/>
      <c r="K1343" s="234"/>
      <c r="L1343" s="239"/>
      <c r="M1343" s="240"/>
      <c r="N1343" s="241"/>
      <c r="O1343" s="241"/>
      <c r="P1343" s="241"/>
      <c r="Q1343" s="241"/>
      <c r="R1343" s="241"/>
      <c r="S1343" s="241"/>
      <c r="T1343" s="242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43" t="s">
        <v>198</v>
      </c>
      <c r="AU1343" s="243" t="s">
        <v>82</v>
      </c>
      <c r="AV1343" s="13" t="s">
        <v>80</v>
      </c>
      <c r="AW1343" s="13" t="s">
        <v>35</v>
      </c>
      <c r="AX1343" s="13" t="s">
        <v>73</v>
      </c>
      <c r="AY1343" s="243" t="s">
        <v>188</v>
      </c>
    </row>
    <row r="1344" s="14" customFormat="1">
      <c r="A1344" s="14"/>
      <c r="B1344" s="244"/>
      <c r="C1344" s="245"/>
      <c r="D1344" s="235" t="s">
        <v>198</v>
      </c>
      <c r="E1344" s="246" t="s">
        <v>19</v>
      </c>
      <c r="F1344" s="247" t="s">
        <v>2792</v>
      </c>
      <c r="G1344" s="245"/>
      <c r="H1344" s="248">
        <v>338.5</v>
      </c>
      <c r="I1344" s="249"/>
      <c r="J1344" s="245"/>
      <c r="K1344" s="245"/>
      <c r="L1344" s="250"/>
      <c r="M1344" s="251"/>
      <c r="N1344" s="252"/>
      <c r="O1344" s="252"/>
      <c r="P1344" s="252"/>
      <c r="Q1344" s="252"/>
      <c r="R1344" s="252"/>
      <c r="S1344" s="252"/>
      <c r="T1344" s="253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T1344" s="254" t="s">
        <v>198</v>
      </c>
      <c r="AU1344" s="254" t="s">
        <v>82</v>
      </c>
      <c r="AV1344" s="14" t="s">
        <v>82</v>
      </c>
      <c r="AW1344" s="14" t="s">
        <v>35</v>
      </c>
      <c r="AX1344" s="14" t="s">
        <v>73</v>
      </c>
      <c r="AY1344" s="254" t="s">
        <v>188</v>
      </c>
    </row>
    <row r="1345" s="15" customFormat="1">
      <c r="A1345" s="15"/>
      <c r="B1345" s="255"/>
      <c r="C1345" s="256"/>
      <c r="D1345" s="235" t="s">
        <v>198</v>
      </c>
      <c r="E1345" s="257" t="s">
        <v>19</v>
      </c>
      <c r="F1345" s="258" t="s">
        <v>229</v>
      </c>
      <c r="G1345" s="256"/>
      <c r="H1345" s="259">
        <v>338.5</v>
      </c>
      <c r="I1345" s="260"/>
      <c r="J1345" s="256"/>
      <c r="K1345" s="256"/>
      <c r="L1345" s="261"/>
      <c r="M1345" s="262"/>
      <c r="N1345" s="263"/>
      <c r="O1345" s="263"/>
      <c r="P1345" s="263"/>
      <c r="Q1345" s="263"/>
      <c r="R1345" s="263"/>
      <c r="S1345" s="263"/>
      <c r="T1345" s="264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T1345" s="265" t="s">
        <v>198</v>
      </c>
      <c r="AU1345" s="265" t="s">
        <v>82</v>
      </c>
      <c r="AV1345" s="15" t="s">
        <v>135</v>
      </c>
      <c r="AW1345" s="15" t="s">
        <v>35</v>
      </c>
      <c r="AX1345" s="15" t="s">
        <v>80</v>
      </c>
      <c r="AY1345" s="265" t="s">
        <v>188</v>
      </c>
    </row>
    <row r="1346" s="14" customFormat="1">
      <c r="A1346" s="14"/>
      <c r="B1346" s="244"/>
      <c r="C1346" s="245"/>
      <c r="D1346" s="235" t="s">
        <v>198</v>
      </c>
      <c r="E1346" s="245"/>
      <c r="F1346" s="247" t="s">
        <v>2794</v>
      </c>
      <c r="G1346" s="245"/>
      <c r="H1346" s="248">
        <v>355.42500000000001</v>
      </c>
      <c r="I1346" s="249"/>
      <c r="J1346" s="245"/>
      <c r="K1346" s="245"/>
      <c r="L1346" s="250"/>
      <c r="M1346" s="251"/>
      <c r="N1346" s="252"/>
      <c r="O1346" s="252"/>
      <c r="P1346" s="252"/>
      <c r="Q1346" s="252"/>
      <c r="R1346" s="252"/>
      <c r="S1346" s="252"/>
      <c r="T1346" s="253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T1346" s="254" t="s">
        <v>198</v>
      </c>
      <c r="AU1346" s="254" t="s">
        <v>82</v>
      </c>
      <c r="AV1346" s="14" t="s">
        <v>82</v>
      </c>
      <c r="AW1346" s="14" t="s">
        <v>4</v>
      </c>
      <c r="AX1346" s="14" t="s">
        <v>80</v>
      </c>
      <c r="AY1346" s="254" t="s">
        <v>188</v>
      </c>
    </row>
    <row r="1347" s="2" customFormat="1" ht="24.15" customHeight="1">
      <c r="A1347" s="40"/>
      <c r="B1347" s="41"/>
      <c r="C1347" s="215" t="s">
        <v>2111</v>
      </c>
      <c r="D1347" s="215" t="s">
        <v>190</v>
      </c>
      <c r="E1347" s="216" t="s">
        <v>1292</v>
      </c>
      <c r="F1347" s="217" t="s">
        <v>1293</v>
      </c>
      <c r="G1347" s="218" t="s">
        <v>460</v>
      </c>
      <c r="H1347" s="266"/>
      <c r="I1347" s="220"/>
      <c r="J1347" s="221">
        <f>ROUND(I1347*H1347,2)</f>
        <v>0</v>
      </c>
      <c r="K1347" s="217" t="s">
        <v>194</v>
      </c>
      <c r="L1347" s="46"/>
      <c r="M1347" s="222" t="s">
        <v>19</v>
      </c>
      <c r="N1347" s="223" t="s">
        <v>44</v>
      </c>
      <c r="O1347" s="86"/>
      <c r="P1347" s="224">
        <f>O1347*H1347</f>
        <v>0</v>
      </c>
      <c r="Q1347" s="224">
        <v>0</v>
      </c>
      <c r="R1347" s="224">
        <f>Q1347*H1347</f>
        <v>0</v>
      </c>
      <c r="S1347" s="224">
        <v>0</v>
      </c>
      <c r="T1347" s="225">
        <f>S1347*H1347</f>
        <v>0</v>
      </c>
      <c r="U1347" s="40"/>
      <c r="V1347" s="40"/>
      <c r="W1347" s="40"/>
      <c r="X1347" s="40"/>
      <c r="Y1347" s="40"/>
      <c r="Z1347" s="40"/>
      <c r="AA1347" s="40"/>
      <c r="AB1347" s="40"/>
      <c r="AC1347" s="40"/>
      <c r="AD1347" s="40"/>
      <c r="AE1347" s="40"/>
      <c r="AR1347" s="226" t="s">
        <v>342</v>
      </c>
      <c r="AT1347" s="226" t="s">
        <v>190</v>
      </c>
      <c r="AU1347" s="226" t="s">
        <v>82</v>
      </c>
      <c r="AY1347" s="19" t="s">
        <v>188</v>
      </c>
      <c r="BE1347" s="227">
        <f>IF(N1347="základní",J1347,0)</f>
        <v>0</v>
      </c>
      <c r="BF1347" s="227">
        <f>IF(N1347="snížená",J1347,0)</f>
        <v>0</v>
      </c>
      <c r="BG1347" s="227">
        <f>IF(N1347="zákl. přenesená",J1347,0)</f>
        <v>0</v>
      </c>
      <c r="BH1347" s="227">
        <f>IF(N1347="sníž. přenesená",J1347,0)</f>
        <v>0</v>
      </c>
      <c r="BI1347" s="227">
        <f>IF(N1347="nulová",J1347,0)</f>
        <v>0</v>
      </c>
      <c r="BJ1347" s="19" t="s">
        <v>80</v>
      </c>
      <c r="BK1347" s="227">
        <f>ROUND(I1347*H1347,2)</f>
        <v>0</v>
      </c>
      <c r="BL1347" s="19" t="s">
        <v>342</v>
      </c>
      <c r="BM1347" s="226" t="s">
        <v>2795</v>
      </c>
    </row>
    <row r="1348" s="2" customFormat="1">
      <c r="A1348" s="40"/>
      <c r="B1348" s="41"/>
      <c r="C1348" s="42"/>
      <c r="D1348" s="228" t="s">
        <v>196</v>
      </c>
      <c r="E1348" s="42"/>
      <c r="F1348" s="229" t="s">
        <v>1295</v>
      </c>
      <c r="G1348" s="42"/>
      <c r="H1348" s="42"/>
      <c r="I1348" s="230"/>
      <c r="J1348" s="42"/>
      <c r="K1348" s="42"/>
      <c r="L1348" s="46"/>
      <c r="M1348" s="231"/>
      <c r="N1348" s="232"/>
      <c r="O1348" s="86"/>
      <c r="P1348" s="86"/>
      <c r="Q1348" s="86"/>
      <c r="R1348" s="86"/>
      <c r="S1348" s="86"/>
      <c r="T1348" s="87"/>
      <c r="U1348" s="40"/>
      <c r="V1348" s="40"/>
      <c r="W1348" s="40"/>
      <c r="X1348" s="40"/>
      <c r="Y1348" s="40"/>
      <c r="Z1348" s="40"/>
      <c r="AA1348" s="40"/>
      <c r="AB1348" s="40"/>
      <c r="AC1348" s="40"/>
      <c r="AD1348" s="40"/>
      <c r="AE1348" s="40"/>
      <c r="AT1348" s="19" t="s">
        <v>196</v>
      </c>
      <c r="AU1348" s="19" t="s">
        <v>82</v>
      </c>
    </row>
    <row r="1349" s="12" customFormat="1" ht="22.8" customHeight="1">
      <c r="A1349" s="12"/>
      <c r="B1349" s="199"/>
      <c r="C1349" s="200"/>
      <c r="D1349" s="201" t="s">
        <v>72</v>
      </c>
      <c r="E1349" s="213" t="s">
        <v>1296</v>
      </c>
      <c r="F1349" s="213" t="s">
        <v>1297</v>
      </c>
      <c r="G1349" s="200"/>
      <c r="H1349" s="200"/>
      <c r="I1349" s="203"/>
      <c r="J1349" s="214">
        <f>BK1349</f>
        <v>0</v>
      </c>
      <c r="K1349" s="200"/>
      <c r="L1349" s="205"/>
      <c r="M1349" s="206"/>
      <c r="N1349" s="207"/>
      <c r="O1349" s="207"/>
      <c r="P1349" s="208">
        <f>SUM(P1350:P1406)</f>
        <v>0</v>
      </c>
      <c r="Q1349" s="207"/>
      <c r="R1349" s="208">
        <f>SUM(R1350:R1406)</f>
        <v>0.90707049999999989</v>
      </c>
      <c r="S1349" s="207"/>
      <c r="T1349" s="209">
        <f>SUM(T1350:T1406)</f>
        <v>0</v>
      </c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R1349" s="210" t="s">
        <v>82</v>
      </c>
      <c r="AT1349" s="211" t="s">
        <v>72</v>
      </c>
      <c r="AU1349" s="211" t="s">
        <v>80</v>
      </c>
      <c r="AY1349" s="210" t="s">
        <v>188</v>
      </c>
      <c r="BK1349" s="212">
        <f>SUM(BK1350:BK1406)</f>
        <v>0</v>
      </c>
    </row>
    <row r="1350" s="2" customFormat="1" ht="24.15" customHeight="1">
      <c r="A1350" s="40"/>
      <c r="B1350" s="41"/>
      <c r="C1350" s="215" t="s">
        <v>2115</v>
      </c>
      <c r="D1350" s="215" t="s">
        <v>190</v>
      </c>
      <c r="E1350" s="216" t="s">
        <v>1969</v>
      </c>
      <c r="F1350" s="217" t="s">
        <v>1970</v>
      </c>
      <c r="G1350" s="218" t="s">
        <v>501</v>
      </c>
      <c r="H1350" s="219">
        <v>24</v>
      </c>
      <c r="I1350" s="220"/>
      <c r="J1350" s="221">
        <f>ROUND(I1350*H1350,2)</f>
        <v>0</v>
      </c>
      <c r="K1350" s="217" t="s">
        <v>452</v>
      </c>
      <c r="L1350" s="46"/>
      <c r="M1350" s="222" t="s">
        <v>19</v>
      </c>
      <c r="N1350" s="223" t="s">
        <v>44</v>
      </c>
      <c r="O1350" s="86"/>
      <c r="P1350" s="224">
        <f>O1350*H1350</f>
        <v>0</v>
      </c>
      <c r="Q1350" s="224">
        <v>0.0026900000000000001</v>
      </c>
      <c r="R1350" s="224">
        <f>Q1350*H1350</f>
        <v>0.064560000000000006</v>
      </c>
      <c r="S1350" s="224">
        <v>0</v>
      </c>
      <c r="T1350" s="225">
        <f>S1350*H1350</f>
        <v>0</v>
      </c>
      <c r="U1350" s="40"/>
      <c r="V1350" s="40"/>
      <c r="W1350" s="40"/>
      <c r="X1350" s="40"/>
      <c r="Y1350" s="40"/>
      <c r="Z1350" s="40"/>
      <c r="AA1350" s="40"/>
      <c r="AB1350" s="40"/>
      <c r="AC1350" s="40"/>
      <c r="AD1350" s="40"/>
      <c r="AE1350" s="40"/>
      <c r="AR1350" s="226" t="s">
        <v>342</v>
      </c>
      <c r="AT1350" s="226" t="s">
        <v>190</v>
      </c>
      <c r="AU1350" s="226" t="s">
        <v>82</v>
      </c>
      <c r="AY1350" s="19" t="s">
        <v>188</v>
      </c>
      <c r="BE1350" s="227">
        <f>IF(N1350="základní",J1350,0)</f>
        <v>0</v>
      </c>
      <c r="BF1350" s="227">
        <f>IF(N1350="snížená",J1350,0)</f>
        <v>0</v>
      </c>
      <c r="BG1350" s="227">
        <f>IF(N1350="zákl. přenesená",J1350,0)</f>
        <v>0</v>
      </c>
      <c r="BH1350" s="227">
        <f>IF(N1350="sníž. přenesená",J1350,0)</f>
        <v>0</v>
      </c>
      <c r="BI1350" s="227">
        <f>IF(N1350="nulová",J1350,0)</f>
        <v>0</v>
      </c>
      <c r="BJ1350" s="19" t="s">
        <v>80</v>
      </c>
      <c r="BK1350" s="227">
        <f>ROUND(I1350*H1350,2)</f>
        <v>0</v>
      </c>
      <c r="BL1350" s="19" t="s">
        <v>342</v>
      </c>
      <c r="BM1350" s="226" t="s">
        <v>2796</v>
      </c>
    </row>
    <row r="1351" s="13" customFormat="1">
      <c r="A1351" s="13"/>
      <c r="B1351" s="233"/>
      <c r="C1351" s="234"/>
      <c r="D1351" s="235" t="s">
        <v>198</v>
      </c>
      <c r="E1351" s="236" t="s">
        <v>19</v>
      </c>
      <c r="F1351" s="237" t="s">
        <v>1303</v>
      </c>
      <c r="G1351" s="234"/>
      <c r="H1351" s="236" t="s">
        <v>19</v>
      </c>
      <c r="I1351" s="238"/>
      <c r="J1351" s="234"/>
      <c r="K1351" s="234"/>
      <c r="L1351" s="239"/>
      <c r="M1351" s="240"/>
      <c r="N1351" s="241"/>
      <c r="O1351" s="241"/>
      <c r="P1351" s="241"/>
      <c r="Q1351" s="241"/>
      <c r="R1351" s="241"/>
      <c r="S1351" s="241"/>
      <c r="T1351" s="242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243" t="s">
        <v>198</v>
      </c>
      <c r="AU1351" s="243" t="s">
        <v>82</v>
      </c>
      <c r="AV1351" s="13" t="s">
        <v>80</v>
      </c>
      <c r="AW1351" s="13" t="s">
        <v>35</v>
      </c>
      <c r="AX1351" s="13" t="s">
        <v>73</v>
      </c>
      <c r="AY1351" s="243" t="s">
        <v>188</v>
      </c>
    </row>
    <row r="1352" s="13" customFormat="1">
      <c r="A1352" s="13"/>
      <c r="B1352" s="233"/>
      <c r="C1352" s="234"/>
      <c r="D1352" s="235" t="s">
        <v>198</v>
      </c>
      <c r="E1352" s="236" t="s">
        <v>19</v>
      </c>
      <c r="F1352" s="237" t="s">
        <v>1972</v>
      </c>
      <c r="G1352" s="234"/>
      <c r="H1352" s="236" t="s">
        <v>19</v>
      </c>
      <c r="I1352" s="238"/>
      <c r="J1352" s="234"/>
      <c r="K1352" s="234"/>
      <c r="L1352" s="239"/>
      <c r="M1352" s="240"/>
      <c r="N1352" s="241"/>
      <c r="O1352" s="241"/>
      <c r="P1352" s="241"/>
      <c r="Q1352" s="241"/>
      <c r="R1352" s="241"/>
      <c r="S1352" s="241"/>
      <c r="T1352" s="242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43" t="s">
        <v>198</v>
      </c>
      <c r="AU1352" s="243" t="s">
        <v>82</v>
      </c>
      <c r="AV1352" s="13" t="s">
        <v>80</v>
      </c>
      <c r="AW1352" s="13" t="s">
        <v>35</v>
      </c>
      <c r="AX1352" s="13" t="s">
        <v>73</v>
      </c>
      <c r="AY1352" s="243" t="s">
        <v>188</v>
      </c>
    </row>
    <row r="1353" s="14" customFormat="1">
      <c r="A1353" s="14"/>
      <c r="B1353" s="244"/>
      <c r="C1353" s="245"/>
      <c r="D1353" s="235" t="s">
        <v>198</v>
      </c>
      <c r="E1353" s="246" t="s">
        <v>19</v>
      </c>
      <c r="F1353" s="247" t="s">
        <v>403</v>
      </c>
      <c r="G1353" s="245"/>
      <c r="H1353" s="248">
        <v>24</v>
      </c>
      <c r="I1353" s="249"/>
      <c r="J1353" s="245"/>
      <c r="K1353" s="245"/>
      <c r="L1353" s="250"/>
      <c r="M1353" s="251"/>
      <c r="N1353" s="252"/>
      <c r="O1353" s="252"/>
      <c r="P1353" s="252"/>
      <c r="Q1353" s="252"/>
      <c r="R1353" s="252"/>
      <c r="S1353" s="252"/>
      <c r="T1353" s="253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T1353" s="254" t="s">
        <v>198</v>
      </c>
      <c r="AU1353" s="254" t="s">
        <v>82</v>
      </c>
      <c r="AV1353" s="14" t="s">
        <v>82</v>
      </c>
      <c r="AW1353" s="14" t="s">
        <v>35</v>
      </c>
      <c r="AX1353" s="14" t="s">
        <v>73</v>
      </c>
      <c r="AY1353" s="254" t="s">
        <v>188</v>
      </c>
    </row>
    <row r="1354" s="15" customFormat="1">
      <c r="A1354" s="15"/>
      <c r="B1354" s="255"/>
      <c r="C1354" s="256"/>
      <c r="D1354" s="235" t="s">
        <v>198</v>
      </c>
      <c r="E1354" s="257" t="s">
        <v>19</v>
      </c>
      <c r="F1354" s="258" t="s">
        <v>229</v>
      </c>
      <c r="G1354" s="256"/>
      <c r="H1354" s="259">
        <v>24</v>
      </c>
      <c r="I1354" s="260"/>
      <c r="J1354" s="256"/>
      <c r="K1354" s="256"/>
      <c r="L1354" s="261"/>
      <c r="M1354" s="262"/>
      <c r="N1354" s="263"/>
      <c r="O1354" s="263"/>
      <c r="P1354" s="263"/>
      <c r="Q1354" s="263"/>
      <c r="R1354" s="263"/>
      <c r="S1354" s="263"/>
      <c r="T1354" s="264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T1354" s="265" t="s">
        <v>198</v>
      </c>
      <c r="AU1354" s="265" t="s">
        <v>82</v>
      </c>
      <c r="AV1354" s="15" t="s">
        <v>135</v>
      </c>
      <c r="AW1354" s="15" t="s">
        <v>35</v>
      </c>
      <c r="AX1354" s="15" t="s">
        <v>80</v>
      </c>
      <c r="AY1354" s="265" t="s">
        <v>188</v>
      </c>
    </row>
    <row r="1355" s="2" customFormat="1" ht="16.5" customHeight="1">
      <c r="A1355" s="40"/>
      <c r="B1355" s="41"/>
      <c r="C1355" s="215" t="s">
        <v>2119</v>
      </c>
      <c r="D1355" s="215" t="s">
        <v>190</v>
      </c>
      <c r="E1355" s="216" t="s">
        <v>1299</v>
      </c>
      <c r="F1355" s="217" t="s">
        <v>1300</v>
      </c>
      <c r="G1355" s="218" t="s">
        <v>501</v>
      </c>
      <c r="H1355" s="219">
        <v>218.82499999999999</v>
      </c>
      <c r="I1355" s="220"/>
      <c r="J1355" s="221">
        <f>ROUND(I1355*H1355,2)</f>
        <v>0</v>
      </c>
      <c r="K1355" s="217" t="s">
        <v>194</v>
      </c>
      <c r="L1355" s="46"/>
      <c r="M1355" s="222" t="s">
        <v>19</v>
      </c>
      <c r="N1355" s="223" t="s">
        <v>44</v>
      </c>
      <c r="O1355" s="86"/>
      <c r="P1355" s="224">
        <f>O1355*H1355</f>
        <v>0</v>
      </c>
      <c r="Q1355" s="224">
        <v>4.0000000000000003E-05</v>
      </c>
      <c r="R1355" s="224">
        <f>Q1355*H1355</f>
        <v>0.0087530000000000004</v>
      </c>
      <c r="S1355" s="224">
        <v>0</v>
      </c>
      <c r="T1355" s="225">
        <f>S1355*H1355</f>
        <v>0</v>
      </c>
      <c r="U1355" s="40"/>
      <c r="V1355" s="40"/>
      <c r="W1355" s="40"/>
      <c r="X1355" s="40"/>
      <c r="Y1355" s="40"/>
      <c r="Z1355" s="40"/>
      <c r="AA1355" s="40"/>
      <c r="AB1355" s="40"/>
      <c r="AC1355" s="40"/>
      <c r="AD1355" s="40"/>
      <c r="AE1355" s="40"/>
      <c r="AR1355" s="226" t="s">
        <v>342</v>
      </c>
      <c r="AT1355" s="226" t="s">
        <v>190</v>
      </c>
      <c r="AU1355" s="226" t="s">
        <v>82</v>
      </c>
      <c r="AY1355" s="19" t="s">
        <v>188</v>
      </c>
      <c r="BE1355" s="227">
        <f>IF(N1355="základní",J1355,0)</f>
        <v>0</v>
      </c>
      <c r="BF1355" s="227">
        <f>IF(N1355="snížená",J1355,0)</f>
        <v>0</v>
      </c>
      <c r="BG1355" s="227">
        <f>IF(N1355="zákl. přenesená",J1355,0)</f>
        <v>0</v>
      </c>
      <c r="BH1355" s="227">
        <f>IF(N1355="sníž. přenesená",J1355,0)</f>
        <v>0</v>
      </c>
      <c r="BI1355" s="227">
        <f>IF(N1355="nulová",J1355,0)</f>
        <v>0</v>
      </c>
      <c r="BJ1355" s="19" t="s">
        <v>80</v>
      </c>
      <c r="BK1355" s="227">
        <f>ROUND(I1355*H1355,2)</f>
        <v>0</v>
      </c>
      <c r="BL1355" s="19" t="s">
        <v>342</v>
      </c>
      <c r="BM1355" s="226" t="s">
        <v>2797</v>
      </c>
    </row>
    <row r="1356" s="2" customFormat="1">
      <c r="A1356" s="40"/>
      <c r="B1356" s="41"/>
      <c r="C1356" s="42"/>
      <c r="D1356" s="228" t="s">
        <v>196</v>
      </c>
      <c r="E1356" s="42"/>
      <c r="F1356" s="229" t="s">
        <v>1302</v>
      </c>
      <c r="G1356" s="42"/>
      <c r="H1356" s="42"/>
      <c r="I1356" s="230"/>
      <c r="J1356" s="42"/>
      <c r="K1356" s="42"/>
      <c r="L1356" s="46"/>
      <c r="M1356" s="231"/>
      <c r="N1356" s="232"/>
      <c r="O1356" s="86"/>
      <c r="P1356" s="86"/>
      <c r="Q1356" s="86"/>
      <c r="R1356" s="86"/>
      <c r="S1356" s="86"/>
      <c r="T1356" s="87"/>
      <c r="U1356" s="40"/>
      <c r="V1356" s="40"/>
      <c r="W1356" s="40"/>
      <c r="X1356" s="40"/>
      <c r="Y1356" s="40"/>
      <c r="Z1356" s="40"/>
      <c r="AA1356" s="40"/>
      <c r="AB1356" s="40"/>
      <c r="AC1356" s="40"/>
      <c r="AD1356" s="40"/>
      <c r="AE1356" s="40"/>
      <c r="AT1356" s="19" t="s">
        <v>196</v>
      </c>
      <c r="AU1356" s="19" t="s">
        <v>82</v>
      </c>
    </row>
    <row r="1357" s="13" customFormat="1">
      <c r="A1357" s="13"/>
      <c r="B1357" s="233"/>
      <c r="C1357" s="234"/>
      <c r="D1357" s="235" t="s">
        <v>198</v>
      </c>
      <c r="E1357" s="236" t="s">
        <v>19</v>
      </c>
      <c r="F1357" s="237" t="s">
        <v>1303</v>
      </c>
      <c r="G1357" s="234"/>
      <c r="H1357" s="236" t="s">
        <v>19</v>
      </c>
      <c r="I1357" s="238"/>
      <c r="J1357" s="234"/>
      <c r="K1357" s="234"/>
      <c r="L1357" s="239"/>
      <c r="M1357" s="240"/>
      <c r="N1357" s="241"/>
      <c r="O1357" s="241"/>
      <c r="P1357" s="241"/>
      <c r="Q1357" s="241"/>
      <c r="R1357" s="241"/>
      <c r="S1357" s="241"/>
      <c r="T1357" s="242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43" t="s">
        <v>198</v>
      </c>
      <c r="AU1357" s="243" t="s">
        <v>82</v>
      </c>
      <c r="AV1357" s="13" t="s">
        <v>80</v>
      </c>
      <c r="AW1357" s="13" t="s">
        <v>35</v>
      </c>
      <c r="AX1357" s="13" t="s">
        <v>73</v>
      </c>
      <c r="AY1357" s="243" t="s">
        <v>188</v>
      </c>
    </row>
    <row r="1358" s="13" customFormat="1">
      <c r="A1358" s="13"/>
      <c r="B1358" s="233"/>
      <c r="C1358" s="234"/>
      <c r="D1358" s="235" t="s">
        <v>198</v>
      </c>
      <c r="E1358" s="236" t="s">
        <v>19</v>
      </c>
      <c r="F1358" s="237" t="s">
        <v>1305</v>
      </c>
      <c r="G1358" s="234"/>
      <c r="H1358" s="236" t="s">
        <v>19</v>
      </c>
      <c r="I1358" s="238"/>
      <c r="J1358" s="234"/>
      <c r="K1358" s="234"/>
      <c r="L1358" s="239"/>
      <c r="M1358" s="240"/>
      <c r="N1358" s="241"/>
      <c r="O1358" s="241"/>
      <c r="P1358" s="241"/>
      <c r="Q1358" s="241"/>
      <c r="R1358" s="241"/>
      <c r="S1358" s="241"/>
      <c r="T1358" s="242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43" t="s">
        <v>198</v>
      </c>
      <c r="AU1358" s="243" t="s">
        <v>82</v>
      </c>
      <c r="AV1358" s="13" t="s">
        <v>80</v>
      </c>
      <c r="AW1358" s="13" t="s">
        <v>35</v>
      </c>
      <c r="AX1358" s="13" t="s">
        <v>73</v>
      </c>
      <c r="AY1358" s="243" t="s">
        <v>188</v>
      </c>
    </row>
    <row r="1359" s="14" customFormat="1">
      <c r="A1359" s="14"/>
      <c r="B1359" s="244"/>
      <c r="C1359" s="245"/>
      <c r="D1359" s="235" t="s">
        <v>198</v>
      </c>
      <c r="E1359" s="246" t="s">
        <v>19</v>
      </c>
      <c r="F1359" s="247" t="s">
        <v>1975</v>
      </c>
      <c r="G1359" s="245"/>
      <c r="H1359" s="248">
        <v>36.625</v>
      </c>
      <c r="I1359" s="249"/>
      <c r="J1359" s="245"/>
      <c r="K1359" s="245"/>
      <c r="L1359" s="250"/>
      <c r="M1359" s="251"/>
      <c r="N1359" s="252"/>
      <c r="O1359" s="252"/>
      <c r="P1359" s="252"/>
      <c r="Q1359" s="252"/>
      <c r="R1359" s="252"/>
      <c r="S1359" s="252"/>
      <c r="T1359" s="253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54" t="s">
        <v>198</v>
      </c>
      <c r="AU1359" s="254" t="s">
        <v>82</v>
      </c>
      <c r="AV1359" s="14" t="s">
        <v>82</v>
      </c>
      <c r="AW1359" s="14" t="s">
        <v>35</v>
      </c>
      <c r="AX1359" s="14" t="s">
        <v>73</v>
      </c>
      <c r="AY1359" s="254" t="s">
        <v>188</v>
      </c>
    </row>
    <row r="1360" s="13" customFormat="1">
      <c r="A1360" s="13"/>
      <c r="B1360" s="233"/>
      <c r="C1360" s="234"/>
      <c r="D1360" s="235" t="s">
        <v>198</v>
      </c>
      <c r="E1360" s="236" t="s">
        <v>19</v>
      </c>
      <c r="F1360" s="237" t="s">
        <v>1307</v>
      </c>
      <c r="G1360" s="234"/>
      <c r="H1360" s="236" t="s">
        <v>19</v>
      </c>
      <c r="I1360" s="238"/>
      <c r="J1360" s="234"/>
      <c r="K1360" s="234"/>
      <c r="L1360" s="239"/>
      <c r="M1360" s="240"/>
      <c r="N1360" s="241"/>
      <c r="O1360" s="241"/>
      <c r="P1360" s="241"/>
      <c r="Q1360" s="241"/>
      <c r="R1360" s="241"/>
      <c r="S1360" s="241"/>
      <c r="T1360" s="242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43" t="s">
        <v>198</v>
      </c>
      <c r="AU1360" s="243" t="s">
        <v>82</v>
      </c>
      <c r="AV1360" s="13" t="s">
        <v>80</v>
      </c>
      <c r="AW1360" s="13" t="s">
        <v>35</v>
      </c>
      <c r="AX1360" s="13" t="s">
        <v>73</v>
      </c>
      <c r="AY1360" s="243" t="s">
        <v>188</v>
      </c>
    </row>
    <row r="1361" s="14" customFormat="1">
      <c r="A1361" s="14"/>
      <c r="B1361" s="244"/>
      <c r="C1361" s="245"/>
      <c r="D1361" s="235" t="s">
        <v>198</v>
      </c>
      <c r="E1361" s="246" t="s">
        <v>19</v>
      </c>
      <c r="F1361" s="247" t="s">
        <v>420</v>
      </c>
      <c r="G1361" s="245"/>
      <c r="H1361" s="248">
        <v>26</v>
      </c>
      <c r="I1361" s="249"/>
      <c r="J1361" s="245"/>
      <c r="K1361" s="245"/>
      <c r="L1361" s="250"/>
      <c r="M1361" s="251"/>
      <c r="N1361" s="252"/>
      <c r="O1361" s="252"/>
      <c r="P1361" s="252"/>
      <c r="Q1361" s="252"/>
      <c r="R1361" s="252"/>
      <c r="S1361" s="252"/>
      <c r="T1361" s="253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54" t="s">
        <v>198</v>
      </c>
      <c r="AU1361" s="254" t="s">
        <v>82</v>
      </c>
      <c r="AV1361" s="14" t="s">
        <v>82</v>
      </c>
      <c r="AW1361" s="14" t="s">
        <v>35</v>
      </c>
      <c r="AX1361" s="14" t="s">
        <v>73</v>
      </c>
      <c r="AY1361" s="254" t="s">
        <v>188</v>
      </c>
    </row>
    <row r="1362" s="13" customFormat="1">
      <c r="A1362" s="13"/>
      <c r="B1362" s="233"/>
      <c r="C1362" s="234"/>
      <c r="D1362" s="235" t="s">
        <v>198</v>
      </c>
      <c r="E1362" s="236" t="s">
        <v>19</v>
      </c>
      <c r="F1362" s="237" t="s">
        <v>1308</v>
      </c>
      <c r="G1362" s="234"/>
      <c r="H1362" s="236" t="s">
        <v>19</v>
      </c>
      <c r="I1362" s="238"/>
      <c r="J1362" s="234"/>
      <c r="K1362" s="234"/>
      <c r="L1362" s="239"/>
      <c r="M1362" s="240"/>
      <c r="N1362" s="241"/>
      <c r="O1362" s="241"/>
      <c r="P1362" s="241"/>
      <c r="Q1362" s="241"/>
      <c r="R1362" s="241"/>
      <c r="S1362" s="241"/>
      <c r="T1362" s="242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43" t="s">
        <v>198</v>
      </c>
      <c r="AU1362" s="243" t="s">
        <v>82</v>
      </c>
      <c r="AV1362" s="13" t="s">
        <v>80</v>
      </c>
      <c r="AW1362" s="13" t="s">
        <v>35</v>
      </c>
      <c r="AX1362" s="13" t="s">
        <v>73</v>
      </c>
      <c r="AY1362" s="243" t="s">
        <v>188</v>
      </c>
    </row>
    <row r="1363" s="14" customFormat="1">
      <c r="A1363" s="14"/>
      <c r="B1363" s="244"/>
      <c r="C1363" s="245"/>
      <c r="D1363" s="235" t="s">
        <v>198</v>
      </c>
      <c r="E1363" s="246" t="s">
        <v>19</v>
      </c>
      <c r="F1363" s="247" t="s">
        <v>2798</v>
      </c>
      <c r="G1363" s="245"/>
      <c r="H1363" s="248">
        <v>7.2000000000000002</v>
      </c>
      <c r="I1363" s="249"/>
      <c r="J1363" s="245"/>
      <c r="K1363" s="245"/>
      <c r="L1363" s="250"/>
      <c r="M1363" s="251"/>
      <c r="N1363" s="252"/>
      <c r="O1363" s="252"/>
      <c r="P1363" s="252"/>
      <c r="Q1363" s="252"/>
      <c r="R1363" s="252"/>
      <c r="S1363" s="252"/>
      <c r="T1363" s="253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54" t="s">
        <v>198</v>
      </c>
      <c r="AU1363" s="254" t="s">
        <v>82</v>
      </c>
      <c r="AV1363" s="14" t="s">
        <v>82</v>
      </c>
      <c r="AW1363" s="14" t="s">
        <v>35</v>
      </c>
      <c r="AX1363" s="14" t="s">
        <v>73</v>
      </c>
      <c r="AY1363" s="254" t="s">
        <v>188</v>
      </c>
    </row>
    <row r="1364" s="13" customFormat="1">
      <c r="A1364" s="13"/>
      <c r="B1364" s="233"/>
      <c r="C1364" s="234"/>
      <c r="D1364" s="235" t="s">
        <v>198</v>
      </c>
      <c r="E1364" s="236" t="s">
        <v>19</v>
      </c>
      <c r="F1364" s="237" t="s">
        <v>1976</v>
      </c>
      <c r="G1364" s="234"/>
      <c r="H1364" s="236" t="s">
        <v>19</v>
      </c>
      <c r="I1364" s="238"/>
      <c r="J1364" s="234"/>
      <c r="K1364" s="234"/>
      <c r="L1364" s="239"/>
      <c r="M1364" s="240"/>
      <c r="N1364" s="241"/>
      <c r="O1364" s="241"/>
      <c r="P1364" s="241"/>
      <c r="Q1364" s="241"/>
      <c r="R1364" s="241"/>
      <c r="S1364" s="241"/>
      <c r="T1364" s="242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43" t="s">
        <v>198</v>
      </c>
      <c r="AU1364" s="243" t="s">
        <v>82</v>
      </c>
      <c r="AV1364" s="13" t="s">
        <v>80</v>
      </c>
      <c r="AW1364" s="13" t="s">
        <v>35</v>
      </c>
      <c r="AX1364" s="13" t="s">
        <v>73</v>
      </c>
      <c r="AY1364" s="243" t="s">
        <v>188</v>
      </c>
    </row>
    <row r="1365" s="14" customFormat="1">
      <c r="A1365" s="14"/>
      <c r="B1365" s="244"/>
      <c r="C1365" s="245"/>
      <c r="D1365" s="235" t="s">
        <v>198</v>
      </c>
      <c r="E1365" s="246" t="s">
        <v>19</v>
      </c>
      <c r="F1365" s="247" t="s">
        <v>1394</v>
      </c>
      <c r="G1365" s="245"/>
      <c r="H1365" s="248">
        <v>78</v>
      </c>
      <c r="I1365" s="249"/>
      <c r="J1365" s="245"/>
      <c r="K1365" s="245"/>
      <c r="L1365" s="250"/>
      <c r="M1365" s="251"/>
      <c r="N1365" s="252"/>
      <c r="O1365" s="252"/>
      <c r="P1365" s="252"/>
      <c r="Q1365" s="252"/>
      <c r="R1365" s="252"/>
      <c r="S1365" s="252"/>
      <c r="T1365" s="253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54" t="s">
        <v>198</v>
      </c>
      <c r="AU1365" s="254" t="s">
        <v>82</v>
      </c>
      <c r="AV1365" s="14" t="s">
        <v>82</v>
      </c>
      <c r="AW1365" s="14" t="s">
        <v>35</v>
      </c>
      <c r="AX1365" s="14" t="s">
        <v>73</v>
      </c>
      <c r="AY1365" s="254" t="s">
        <v>188</v>
      </c>
    </row>
    <row r="1366" s="13" customFormat="1">
      <c r="A1366" s="13"/>
      <c r="B1366" s="233"/>
      <c r="C1366" s="234"/>
      <c r="D1366" s="235" t="s">
        <v>198</v>
      </c>
      <c r="E1366" s="236" t="s">
        <v>19</v>
      </c>
      <c r="F1366" s="237" t="s">
        <v>1310</v>
      </c>
      <c r="G1366" s="234"/>
      <c r="H1366" s="236" t="s">
        <v>19</v>
      </c>
      <c r="I1366" s="238"/>
      <c r="J1366" s="234"/>
      <c r="K1366" s="234"/>
      <c r="L1366" s="239"/>
      <c r="M1366" s="240"/>
      <c r="N1366" s="241"/>
      <c r="O1366" s="241"/>
      <c r="P1366" s="241"/>
      <c r="Q1366" s="241"/>
      <c r="R1366" s="241"/>
      <c r="S1366" s="241"/>
      <c r="T1366" s="242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3" t="s">
        <v>198</v>
      </c>
      <c r="AU1366" s="243" t="s">
        <v>82</v>
      </c>
      <c r="AV1366" s="13" t="s">
        <v>80</v>
      </c>
      <c r="AW1366" s="13" t="s">
        <v>35</v>
      </c>
      <c r="AX1366" s="13" t="s">
        <v>73</v>
      </c>
      <c r="AY1366" s="243" t="s">
        <v>188</v>
      </c>
    </row>
    <row r="1367" s="14" customFormat="1">
      <c r="A1367" s="14"/>
      <c r="B1367" s="244"/>
      <c r="C1367" s="245"/>
      <c r="D1367" s="235" t="s">
        <v>198</v>
      </c>
      <c r="E1367" s="246" t="s">
        <v>19</v>
      </c>
      <c r="F1367" s="247" t="s">
        <v>1355</v>
      </c>
      <c r="G1367" s="245"/>
      <c r="H1367" s="248">
        <v>71</v>
      </c>
      <c r="I1367" s="249"/>
      <c r="J1367" s="245"/>
      <c r="K1367" s="245"/>
      <c r="L1367" s="250"/>
      <c r="M1367" s="251"/>
      <c r="N1367" s="252"/>
      <c r="O1367" s="252"/>
      <c r="P1367" s="252"/>
      <c r="Q1367" s="252"/>
      <c r="R1367" s="252"/>
      <c r="S1367" s="252"/>
      <c r="T1367" s="253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54" t="s">
        <v>198</v>
      </c>
      <c r="AU1367" s="254" t="s">
        <v>82</v>
      </c>
      <c r="AV1367" s="14" t="s">
        <v>82</v>
      </c>
      <c r="AW1367" s="14" t="s">
        <v>35</v>
      </c>
      <c r="AX1367" s="14" t="s">
        <v>73</v>
      </c>
      <c r="AY1367" s="254" t="s">
        <v>188</v>
      </c>
    </row>
    <row r="1368" s="15" customFormat="1">
      <c r="A1368" s="15"/>
      <c r="B1368" s="255"/>
      <c r="C1368" s="256"/>
      <c r="D1368" s="235" t="s">
        <v>198</v>
      </c>
      <c r="E1368" s="257" t="s">
        <v>19</v>
      </c>
      <c r="F1368" s="258" t="s">
        <v>229</v>
      </c>
      <c r="G1368" s="256"/>
      <c r="H1368" s="259">
        <v>218.82499999999999</v>
      </c>
      <c r="I1368" s="260"/>
      <c r="J1368" s="256"/>
      <c r="K1368" s="256"/>
      <c r="L1368" s="261"/>
      <c r="M1368" s="262"/>
      <c r="N1368" s="263"/>
      <c r="O1368" s="263"/>
      <c r="P1368" s="263"/>
      <c r="Q1368" s="263"/>
      <c r="R1368" s="263"/>
      <c r="S1368" s="263"/>
      <c r="T1368" s="264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T1368" s="265" t="s">
        <v>198</v>
      </c>
      <c r="AU1368" s="265" t="s">
        <v>82</v>
      </c>
      <c r="AV1368" s="15" t="s">
        <v>135</v>
      </c>
      <c r="AW1368" s="15" t="s">
        <v>35</v>
      </c>
      <c r="AX1368" s="15" t="s">
        <v>80</v>
      </c>
      <c r="AY1368" s="265" t="s">
        <v>188</v>
      </c>
    </row>
    <row r="1369" s="2" customFormat="1" ht="21.75" customHeight="1">
      <c r="A1369" s="40"/>
      <c r="B1369" s="41"/>
      <c r="C1369" s="215" t="s">
        <v>2123</v>
      </c>
      <c r="D1369" s="215" t="s">
        <v>190</v>
      </c>
      <c r="E1369" s="216" t="s">
        <v>1312</v>
      </c>
      <c r="F1369" s="217" t="s">
        <v>1313</v>
      </c>
      <c r="G1369" s="218" t="s">
        <v>501</v>
      </c>
      <c r="H1369" s="219">
        <v>116</v>
      </c>
      <c r="I1369" s="220"/>
      <c r="J1369" s="221">
        <f>ROUND(I1369*H1369,2)</f>
        <v>0</v>
      </c>
      <c r="K1369" s="217" t="s">
        <v>194</v>
      </c>
      <c r="L1369" s="46"/>
      <c r="M1369" s="222" t="s">
        <v>19</v>
      </c>
      <c r="N1369" s="223" t="s">
        <v>44</v>
      </c>
      <c r="O1369" s="86"/>
      <c r="P1369" s="224">
        <f>O1369*H1369</f>
        <v>0</v>
      </c>
      <c r="Q1369" s="224">
        <v>4.0000000000000003E-05</v>
      </c>
      <c r="R1369" s="224">
        <f>Q1369*H1369</f>
        <v>0.00464</v>
      </c>
      <c r="S1369" s="224">
        <v>0</v>
      </c>
      <c r="T1369" s="225">
        <f>S1369*H1369</f>
        <v>0</v>
      </c>
      <c r="U1369" s="40"/>
      <c r="V1369" s="40"/>
      <c r="W1369" s="40"/>
      <c r="X1369" s="40"/>
      <c r="Y1369" s="40"/>
      <c r="Z1369" s="40"/>
      <c r="AA1369" s="40"/>
      <c r="AB1369" s="40"/>
      <c r="AC1369" s="40"/>
      <c r="AD1369" s="40"/>
      <c r="AE1369" s="40"/>
      <c r="AR1369" s="226" t="s">
        <v>342</v>
      </c>
      <c r="AT1369" s="226" t="s">
        <v>190</v>
      </c>
      <c r="AU1369" s="226" t="s">
        <v>82</v>
      </c>
      <c r="AY1369" s="19" t="s">
        <v>188</v>
      </c>
      <c r="BE1369" s="227">
        <f>IF(N1369="základní",J1369,0)</f>
        <v>0</v>
      </c>
      <c r="BF1369" s="227">
        <f>IF(N1369="snížená",J1369,0)</f>
        <v>0</v>
      </c>
      <c r="BG1369" s="227">
        <f>IF(N1369="zákl. přenesená",J1369,0)</f>
        <v>0</v>
      </c>
      <c r="BH1369" s="227">
        <f>IF(N1369="sníž. přenesená",J1369,0)</f>
        <v>0</v>
      </c>
      <c r="BI1369" s="227">
        <f>IF(N1369="nulová",J1369,0)</f>
        <v>0</v>
      </c>
      <c r="BJ1369" s="19" t="s">
        <v>80</v>
      </c>
      <c r="BK1369" s="227">
        <f>ROUND(I1369*H1369,2)</f>
        <v>0</v>
      </c>
      <c r="BL1369" s="19" t="s">
        <v>342</v>
      </c>
      <c r="BM1369" s="226" t="s">
        <v>2799</v>
      </c>
    </row>
    <row r="1370" s="2" customFormat="1">
      <c r="A1370" s="40"/>
      <c r="B1370" s="41"/>
      <c r="C1370" s="42"/>
      <c r="D1370" s="228" t="s">
        <v>196</v>
      </c>
      <c r="E1370" s="42"/>
      <c r="F1370" s="229" t="s">
        <v>1315</v>
      </c>
      <c r="G1370" s="42"/>
      <c r="H1370" s="42"/>
      <c r="I1370" s="230"/>
      <c r="J1370" s="42"/>
      <c r="K1370" s="42"/>
      <c r="L1370" s="46"/>
      <c r="M1370" s="231"/>
      <c r="N1370" s="232"/>
      <c r="O1370" s="86"/>
      <c r="P1370" s="86"/>
      <c r="Q1370" s="86"/>
      <c r="R1370" s="86"/>
      <c r="S1370" s="86"/>
      <c r="T1370" s="87"/>
      <c r="U1370" s="40"/>
      <c r="V1370" s="40"/>
      <c r="W1370" s="40"/>
      <c r="X1370" s="40"/>
      <c r="Y1370" s="40"/>
      <c r="Z1370" s="40"/>
      <c r="AA1370" s="40"/>
      <c r="AB1370" s="40"/>
      <c r="AC1370" s="40"/>
      <c r="AD1370" s="40"/>
      <c r="AE1370" s="40"/>
      <c r="AT1370" s="19" t="s">
        <v>196</v>
      </c>
      <c r="AU1370" s="19" t="s">
        <v>82</v>
      </c>
    </row>
    <row r="1371" s="13" customFormat="1">
      <c r="A1371" s="13"/>
      <c r="B1371" s="233"/>
      <c r="C1371" s="234"/>
      <c r="D1371" s="235" t="s">
        <v>198</v>
      </c>
      <c r="E1371" s="236" t="s">
        <v>19</v>
      </c>
      <c r="F1371" s="237" t="s">
        <v>1303</v>
      </c>
      <c r="G1371" s="234"/>
      <c r="H1371" s="236" t="s">
        <v>19</v>
      </c>
      <c r="I1371" s="238"/>
      <c r="J1371" s="234"/>
      <c r="K1371" s="234"/>
      <c r="L1371" s="239"/>
      <c r="M1371" s="240"/>
      <c r="N1371" s="241"/>
      <c r="O1371" s="241"/>
      <c r="P1371" s="241"/>
      <c r="Q1371" s="241"/>
      <c r="R1371" s="241"/>
      <c r="S1371" s="241"/>
      <c r="T1371" s="242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43" t="s">
        <v>198</v>
      </c>
      <c r="AU1371" s="243" t="s">
        <v>82</v>
      </c>
      <c r="AV1371" s="13" t="s">
        <v>80</v>
      </c>
      <c r="AW1371" s="13" t="s">
        <v>35</v>
      </c>
      <c r="AX1371" s="13" t="s">
        <v>73</v>
      </c>
      <c r="AY1371" s="243" t="s">
        <v>188</v>
      </c>
    </row>
    <row r="1372" s="13" customFormat="1">
      <c r="A1372" s="13"/>
      <c r="B1372" s="233"/>
      <c r="C1372" s="234"/>
      <c r="D1372" s="235" t="s">
        <v>198</v>
      </c>
      <c r="E1372" s="236" t="s">
        <v>19</v>
      </c>
      <c r="F1372" s="237" t="s">
        <v>1316</v>
      </c>
      <c r="G1372" s="234"/>
      <c r="H1372" s="236" t="s">
        <v>19</v>
      </c>
      <c r="I1372" s="238"/>
      <c r="J1372" s="234"/>
      <c r="K1372" s="234"/>
      <c r="L1372" s="239"/>
      <c r="M1372" s="240"/>
      <c r="N1372" s="241"/>
      <c r="O1372" s="241"/>
      <c r="P1372" s="241"/>
      <c r="Q1372" s="241"/>
      <c r="R1372" s="241"/>
      <c r="S1372" s="241"/>
      <c r="T1372" s="242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43" t="s">
        <v>198</v>
      </c>
      <c r="AU1372" s="243" t="s">
        <v>82</v>
      </c>
      <c r="AV1372" s="13" t="s">
        <v>80</v>
      </c>
      <c r="AW1372" s="13" t="s">
        <v>35</v>
      </c>
      <c r="AX1372" s="13" t="s">
        <v>73</v>
      </c>
      <c r="AY1372" s="243" t="s">
        <v>188</v>
      </c>
    </row>
    <row r="1373" s="14" customFormat="1">
      <c r="A1373" s="14"/>
      <c r="B1373" s="244"/>
      <c r="C1373" s="245"/>
      <c r="D1373" s="235" t="s">
        <v>198</v>
      </c>
      <c r="E1373" s="246" t="s">
        <v>19</v>
      </c>
      <c r="F1373" s="247" t="s">
        <v>1934</v>
      </c>
      <c r="G1373" s="245"/>
      <c r="H1373" s="248">
        <v>97</v>
      </c>
      <c r="I1373" s="249"/>
      <c r="J1373" s="245"/>
      <c r="K1373" s="245"/>
      <c r="L1373" s="250"/>
      <c r="M1373" s="251"/>
      <c r="N1373" s="252"/>
      <c r="O1373" s="252"/>
      <c r="P1373" s="252"/>
      <c r="Q1373" s="252"/>
      <c r="R1373" s="252"/>
      <c r="S1373" s="252"/>
      <c r="T1373" s="253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T1373" s="254" t="s">
        <v>198</v>
      </c>
      <c r="AU1373" s="254" t="s">
        <v>82</v>
      </c>
      <c r="AV1373" s="14" t="s">
        <v>82</v>
      </c>
      <c r="AW1373" s="14" t="s">
        <v>35</v>
      </c>
      <c r="AX1373" s="14" t="s">
        <v>73</v>
      </c>
      <c r="AY1373" s="254" t="s">
        <v>188</v>
      </c>
    </row>
    <row r="1374" s="13" customFormat="1">
      <c r="A1374" s="13"/>
      <c r="B1374" s="233"/>
      <c r="C1374" s="234"/>
      <c r="D1374" s="235" t="s">
        <v>198</v>
      </c>
      <c r="E1374" s="236" t="s">
        <v>19</v>
      </c>
      <c r="F1374" s="237" t="s">
        <v>1980</v>
      </c>
      <c r="G1374" s="234"/>
      <c r="H1374" s="236" t="s">
        <v>19</v>
      </c>
      <c r="I1374" s="238"/>
      <c r="J1374" s="234"/>
      <c r="K1374" s="234"/>
      <c r="L1374" s="239"/>
      <c r="M1374" s="240"/>
      <c r="N1374" s="241"/>
      <c r="O1374" s="241"/>
      <c r="P1374" s="241"/>
      <c r="Q1374" s="241"/>
      <c r="R1374" s="241"/>
      <c r="S1374" s="241"/>
      <c r="T1374" s="242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43" t="s">
        <v>198</v>
      </c>
      <c r="AU1374" s="243" t="s">
        <v>82</v>
      </c>
      <c r="AV1374" s="13" t="s">
        <v>80</v>
      </c>
      <c r="AW1374" s="13" t="s">
        <v>35</v>
      </c>
      <c r="AX1374" s="13" t="s">
        <v>73</v>
      </c>
      <c r="AY1374" s="243" t="s">
        <v>188</v>
      </c>
    </row>
    <row r="1375" s="14" customFormat="1">
      <c r="A1375" s="14"/>
      <c r="B1375" s="244"/>
      <c r="C1375" s="245"/>
      <c r="D1375" s="235" t="s">
        <v>198</v>
      </c>
      <c r="E1375" s="246" t="s">
        <v>19</v>
      </c>
      <c r="F1375" s="247" t="s">
        <v>361</v>
      </c>
      <c r="G1375" s="245"/>
      <c r="H1375" s="248">
        <v>19</v>
      </c>
      <c r="I1375" s="249"/>
      <c r="J1375" s="245"/>
      <c r="K1375" s="245"/>
      <c r="L1375" s="250"/>
      <c r="M1375" s="251"/>
      <c r="N1375" s="252"/>
      <c r="O1375" s="252"/>
      <c r="P1375" s="252"/>
      <c r="Q1375" s="252"/>
      <c r="R1375" s="252"/>
      <c r="S1375" s="252"/>
      <c r="T1375" s="253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T1375" s="254" t="s">
        <v>198</v>
      </c>
      <c r="AU1375" s="254" t="s">
        <v>82</v>
      </c>
      <c r="AV1375" s="14" t="s">
        <v>82</v>
      </c>
      <c r="AW1375" s="14" t="s">
        <v>35</v>
      </c>
      <c r="AX1375" s="14" t="s">
        <v>73</v>
      </c>
      <c r="AY1375" s="254" t="s">
        <v>188</v>
      </c>
    </row>
    <row r="1376" s="15" customFormat="1">
      <c r="A1376" s="15"/>
      <c r="B1376" s="255"/>
      <c r="C1376" s="256"/>
      <c r="D1376" s="235" t="s">
        <v>198</v>
      </c>
      <c r="E1376" s="257" t="s">
        <v>19</v>
      </c>
      <c r="F1376" s="258" t="s">
        <v>229</v>
      </c>
      <c r="G1376" s="256"/>
      <c r="H1376" s="259">
        <v>116</v>
      </c>
      <c r="I1376" s="260"/>
      <c r="J1376" s="256"/>
      <c r="K1376" s="256"/>
      <c r="L1376" s="261"/>
      <c r="M1376" s="262"/>
      <c r="N1376" s="263"/>
      <c r="O1376" s="263"/>
      <c r="P1376" s="263"/>
      <c r="Q1376" s="263"/>
      <c r="R1376" s="263"/>
      <c r="S1376" s="263"/>
      <c r="T1376" s="264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T1376" s="265" t="s">
        <v>198</v>
      </c>
      <c r="AU1376" s="265" t="s">
        <v>82</v>
      </c>
      <c r="AV1376" s="15" t="s">
        <v>135</v>
      </c>
      <c r="AW1376" s="15" t="s">
        <v>35</v>
      </c>
      <c r="AX1376" s="15" t="s">
        <v>80</v>
      </c>
      <c r="AY1376" s="265" t="s">
        <v>188</v>
      </c>
    </row>
    <row r="1377" s="2" customFormat="1" ht="16.5" customHeight="1">
      <c r="A1377" s="40"/>
      <c r="B1377" s="41"/>
      <c r="C1377" s="272" t="s">
        <v>2128</v>
      </c>
      <c r="D1377" s="272" t="s">
        <v>522</v>
      </c>
      <c r="E1377" s="273" t="s">
        <v>1318</v>
      </c>
      <c r="F1377" s="274" t="s">
        <v>1319</v>
      </c>
      <c r="G1377" s="275" t="s">
        <v>243</v>
      </c>
      <c r="H1377" s="276">
        <v>104.85299999999999</v>
      </c>
      <c r="I1377" s="277"/>
      <c r="J1377" s="278">
        <f>ROUND(I1377*H1377,2)</f>
        <v>0</v>
      </c>
      <c r="K1377" s="274" t="s">
        <v>194</v>
      </c>
      <c r="L1377" s="279"/>
      <c r="M1377" s="280" t="s">
        <v>19</v>
      </c>
      <c r="N1377" s="281" t="s">
        <v>44</v>
      </c>
      <c r="O1377" s="86"/>
      <c r="P1377" s="224">
        <f>O1377*H1377</f>
        <v>0</v>
      </c>
      <c r="Q1377" s="224">
        <v>0.0074999999999999997</v>
      </c>
      <c r="R1377" s="224">
        <f>Q1377*H1377</f>
        <v>0.78639749999999997</v>
      </c>
      <c r="S1377" s="224">
        <v>0</v>
      </c>
      <c r="T1377" s="225">
        <f>S1377*H1377</f>
        <v>0</v>
      </c>
      <c r="U1377" s="40"/>
      <c r="V1377" s="40"/>
      <c r="W1377" s="40"/>
      <c r="X1377" s="40"/>
      <c r="Y1377" s="40"/>
      <c r="Z1377" s="40"/>
      <c r="AA1377" s="40"/>
      <c r="AB1377" s="40"/>
      <c r="AC1377" s="40"/>
      <c r="AD1377" s="40"/>
      <c r="AE1377" s="40"/>
      <c r="AR1377" s="226" t="s">
        <v>630</v>
      </c>
      <c r="AT1377" s="226" t="s">
        <v>522</v>
      </c>
      <c r="AU1377" s="226" t="s">
        <v>82</v>
      </c>
      <c r="AY1377" s="19" t="s">
        <v>188</v>
      </c>
      <c r="BE1377" s="227">
        <f>IF(N1377="základní",J1377,0)</f>
        <v>0</v>
      </c>
      <c r="BF1377" s="227">
        <f>IF(N1377="snížená",J1377,0)</f>
        <v>0</v>
      </c>
      <c r="BG1377" s="227">
        <f>IF(N1377="zákl. přenesená",J1377,0)</f>
        <v>0</v>
      </c>
      <c r="BH1377" s="227">
        <f>IF(N1377="sníž. přenesená",J1377,0)</f>
        <v>0</v>
      </c>
      <c r="BI1377" s="227">
        <f>IF(N1377="nulová",J1377,0)</f>
        <v>0</v>
      </c>
      <c r="BJ1377" s="19" t="s">
        <v>80</v>
      </c>
      <c r="BK1377" s="227">
        <f>ROUND(I1377*H1377,2)</f>
        <v>0</v>
      </c>
      <c r="BL1377" s="19" t="s">
        <v>342</v>
      </c>
      <c r="BM1377" s="226" t="s">
        <v>2800</v>
      </c>
    </row>
    <row r="1378" s="13" customFormat="1">
      <c r="A1378" s="13"/>
      <c r="B1378" s="233"/>
      <c r="C1378" s="234"/>
      <c r="D1378" s="235" t="s">
        <v>198</v>
      </c>
      <c r="E1378" s="236" t="s">
        <v>19</v>
      </c>
      <c r="F1378" s="237" t="s">
        <v>1303</v>
      </c>
      <c r="G1378" s="234"/>
      <c r="H1378" s="236" t="s">
        <v>19</v>
      </c>
      <c r="I1378" s="238"/>
      <c r="J1378" s="234"/>
      <c r="K1378" s="234"/>
      <c r="L1378" s="239"/>
      <c r="M1378" s="240"/>
      <c r="N1378" s="241"/>
      <c r="O1378" s="241"/>
      <c r="P1378" s="241"/>
      <c r="Q1378" s="241"/>
      <c r="R1378" s="241"/>
      <c r="S1378" s="241"/>
      <c r="T1378" s="242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43" t="s">
        <v>198</v>
      </c>
      <c r="AU1378" s="243" t="s">
        <v>82</v>
      </c>
      <c r="AV1378" s="13" t="s">
        <v>80</v>
      </c>
      <c r="AW1378" s="13" t="s">
        <v>35</v>
      </c>
      <c r="AX1378" s="13" t="s">
        <v>73</v>
      </c>
      <c r="AY1378" s="243" t="s">
        <v>188</v>
      </c>
    </row>
    <row r="1379" s="13" customFormat="1">
      <c r="A1379" s="13"/>
      <c r="B1379" s="233"/>
      <c r="C1379" s="234"/>
      <c r="D1379" s="235" t="s">
        <v>198</v>
      </c>
      <c r="E1379" s="236" t="s">
        <v>19</v>
      </c>
      <c r="F1379" s="237" t="s">
        <v>1305</v>
      </c>
      <c r="G1379" s="234"/>
      <c r="H1379" s="236" t="s">
        <v>19</v>
      </c>
      <c r="I1379" s="238"/>
      <c r="J1379" s="234"/>
      <c r="K1379" s="234"/>
      <c r="L1379" s="239"/>
      <c r="M1379" s="240"/>
      <c r="N1379" s="241"/>
      <c r="O1379" s="241"/>
      <c r="P1379" s="241"/>
      <c r="Q1379" s="241"/>
      <c r="R1379" s="241"/>
      <c r="S1379" s="241"/>
      <c r="T1379" s="242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43" t="s">
        <v>198</v>
      </c>
      <c r="AU1379" s="243" t="s">
        <v>82</v>
      </c>
      <c r="AV1379" s="13" t="s">
        <v>80</v>
      </c>
      <c r="AW1379" s="13" t="s">
        <v>35</v>
      </c>
      <c r="AX1379" s="13" t="s">
        <v>73</v>
      </c>
      <c r="AY1379" s="243" t="s">
        <v>188</v>
      </c>
    </row>
    <row r="1380" s="14" customFormat="1">
      <c r="A1380" s="14"/>
      <c r="B1380" s="244"/>
      <c r="C1380" s="245"/>
      <c r="D1380" s="235" t="s">
        <v>198</v>
      </c>
      <c r="E1380" s="246" t="s">
        <v>19</v>
      </c>
      <c r="F1380" s="247" t="s">
        <v>1983</v>
      </c>
      <c r="G1380" s="245"/>
      <c r="H1380" s="248">
        <v>3.6629999999999998</v>
      </c>
      <c r="I1380" s="249"/>
      <c r="J1380" s="245"/>
      <c r="K1380" s="245"/>
      <c r="L1380" s="250"/>
      <c r="M1380" s="251"/>
      <c r="N1380" s="252"/>
      <c r="O1380" s="252"/>
      <c r="P1380" s="252"/>
      <c r="Q1380" s="252"/>
      <c r="R1380" s="252"/>
      <c r="S1380" s="252"/>
      <c r="T1380" s="253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T1380" s="254" t="s">
        <v>198</v>
      </c>
      <c r="AU1380" s="254" t="s">
        <v>82</v>
      </c>
      <c r="AV1380" s="14" t="s">
        <v>82</v>
      </c>
      <c r="AW1380" s="14" t="s">
        <v>35</v>
      </c>
      <c r="AX1380" s="14" t="s">
        <v>73</v>
      </c>
      <c r="AY1380" s="254" t="s">
        <v>188</v>
      </c>
    </row>
    <row r="1381" s="13" customFormat="1">
      <c r="A1381" s="13"/>
      <c r="B1381" s="233"/>
      <c r="C1381" s="234"/>
      <c r="D1381" s="235" t="s">
        <v>198</v>
      </c>
      <c r="E1381" s="236" t="s">
        <v>19</v>
      </c>
      <c r="F1381" s="237" t="s">
        <v>1307</v>
      </c>
      <c r="G1381" s="234"/>
      <c r="H1381" s="236" t="s">
        <v>19</v>
      </c>
      <c r="I1381" s="238"/>
      <c r="J1381" s="234"/>
      <c r="K1381" s="234"/>
      <c r="L1381" s="239"/>
      <c r="M1381" s="240"/>
      <c r="N1381" s="241"/>
      <c r="O1381" s="241"/>
      <c r="P1381" s="241"/>
      <c r="Q1381" s="241"/>
      <c r="R1381" s="241"/>
      <c r="S1381" s="241"/>
      <c r="T1381" s="242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43" t="s">
        <v>198</v>
      </c>
      <c r="AU1381" s="243" t="s">
        <v>82</v>
      </c>
      <c r="AV1381" s="13" t="s">
        <v>80</v>
      </c>
      <c r="AW1381" s="13" t="s">
        <v>35</v>
      </c>
      <c r="AX1381" s="13" t="s">
        <v>73</v>
      </c>
      <c r="AY1381" s="243" t="s">
        <v>188</v>
      </c>
    </row>
    <row r="1382" s="14" customFormat="1">
      <c r="A1382" s="14"/>
      <c r="B1382" s="244"/>
      <c r="C1382" s="245"/>
      <c r="D1382" s="235" t="s">
        <v>198</v>
      </c>
      <c r="E1382" s="246" t="s">
        <v>19</v>
      </c>
      <c r="F1382" s="247" t="s">
        <v>2801</v>
      </c>
      <c r="G1382" s="245"/>
      <c r="H1382" s="248">
        <v>8.7100000000000009</v>
      </c>
      <c r="I1382" s="249"/>
      <c r="J1382" s="245"/>
      <c r="K1382" s="245"/>
      <c r="L1382" s="250"/>
      <c r="M1382" s="251"/>
      <c r="N1382" s="252"/>
      <c r="O1382" s="252"/>
      <c r="P1382" s="252"/>
      <c r="Q1382" s="252"/>
      <c r="R1382" s="252"/>
      <c r="S1382" s="252"/>
      <c r="T1382" s="253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T1382" s="254" t="s">
        <v>198</v>
      </c>
      <c r="AU1382" s="254" t="s">
        <v>82</v>
      </c>
      <c r="AV1382" s="14" t="s">
        <v>82</v>
      </c>
      <c r="AW1382" s="14" t="s">
        <v>35</v>
      </c>
      <c r="AX1382" s="14" t="s">
        <v>73</v>
      </c>
      <c r="AY1382" s="254" t="s">
        <v>188</v>
      </c>
    </row>
    <row r="1383" s="13" customFormat="1">
      <c r="A1383" s="13"/>
      <c r="B1383" s="233"/>
      <c r="C1383" s="234"/>
      <c r="D1383" s="235" t="s">
        <v>198</v>
      </c>
      <c r="E1383" s="236" t="s">
        <v>19</v>
      </c>
      <c r="F1383" s="237" t="s">
        <v>1308</v>
      </c>
      <c r="G1383" s="234"/>
      <c r="H1383" s="236" t="s">
        <v>19</v>
      </c>
      <c r="I1383" s="238"/>
      <c r="J1383" s="234"/>
      <c r="K1383" s="234"/>
      <c r="L1383" s="239"/>
      <c r="M1383" s="240"/>
      <c r="N1383" s="241"/>
      <c r="O1383" s="241"/>
      <c r="P1383" s="241"/>
      <c r="Q1383" s="241"/>
      <c r="R1383" s="241"/>
      <c r="S1383" s="241"/>
      <c r="T1383" s="242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43" t="s">
        <v>198</v>
      </c>
      <c r="AU1383" s="243" t="s">
        <v>82</v>
      </c>
      <c r="AV1383" s="13" t="s">
        <v>80</v>
      </c>
      <c r="AW1383" s="13" t="s">
        <v>35</v>
      </c>
      <c r="AX1383" s="13" t="s">
        <v>73</v>
      </c>
      <c r="AY1383" s="243" t="s">
        <v>188</v>
      </c>
    </row>
    <row r="1384" s="14" customFormat="1">
      <c r="A1384" s="14"/>
      <c r="B1384" s="244"/>
      <c r="C1384" s="245"/>
      <c r="D1384" s="235" t="s">
        <v>198</v>
      </c>
      <c r="E1384" s="246" t="s">
        <v>19</v>
      </c>
      <c r="F1384" s="247" t="s">
        <v>2802</v>
      </c>
      <c r="G1384" s="245"/>
      <c r="H1384" s="248">
        <v>0.71999999999999997</v>
      </c>
      <c r="I1384" s="249"/>
      <c r="J1384" s="245"/>
      <c r="K1384" s="245"/>
      <c r="L1384" s="250"/>
      <c r="M1384" s="251"/>
      <c r="N1384" s="252"/>
      <c r="O1384" s="252"/>
      <c r="P1384" s="252"/>
      <c r="Q1384" s="252"/>
      <c r="R1384" s="252"/>
      <c r="S1384" s="252"/>
      <c r="T1384" s="253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T1384" s="254" t="s">
        <v>198</v>
      </c>
      <c r="AU1384" s="254" t="s">
        <v>82</v>
      </c>
      <c r="AV1384" s="14" t="s">
        <v>82</v>
      </c>
      <c r="AW1384" s="14" t="s">
        <v>35</v>
      </c>
      <c r="AX1384" s="14" t="s">
        <v>73</v>
      </c>
      <c r="AY1384" s="254" t="s">
        <v>188</v>
      </c>
    </row>
    <row r="1385" s="13" customFormat="1">
      <c r="A1385" s="13"/>
      <c r="B1385" s="233"/>
      <c r="C1385" s="234"/>
      <c r="D1385" s="235" t="s">
        <v>198</v>
      </c>
      <c r="E1385" s="236" t="s">
        <v>19</v>
      </c>
      <c r="F1385" s="237" t="s">
        <v>1976</v>
      </c>
      <c r="G1385" s="234"/>
      <c r="H1385" s="236" t="s">
        <v>19</v>
      </c>
      <c r="I1385" s="238"/>
      <c r="J1385" s="234"/>
      <c r="K1385" s="234"/>
      <c r="L1385" s="239"/>
      <c r="M1385" s="240"/>
      <c r="N1385" s="241"/>
      <c r="O1385" s="241"/>
      <c r="P1385" s="241"/>
      <c r="Q1385" s="241"/>
      <c r="R1385" s="241"/>
      <c r="S1385" s="241"/>
      <c r="T1385" s="242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243" t="s">
        <v>198</v>
      </c>
      <c r="AU1385" s="243" t="s">
        <v>82</v>
      </c>
      <c r="AV1385" s="13" t="s">
        <v>80</v>
      </c>
      <c r="AW1385" s="13" t="s">
        <v>35</v>
      </c>
      <c r="AX1385" s="13" t="s">
        <v>73</v>
      </c>
      <c r="AY1385" s="243" t="s">
        <v>188</v>
      </c>
    </row>
    <row r="1386" s="14" customFormat="1">
      <c r="A1386" s="14"/>
      <c r="B1386" s="244"/>
      <c r="C1386" s="245"/>
      <c r="D1386" s="235" t="s">
        <v>198</v>
      </c>
      <c r="E1386" s="246" t="s">
        <v>19</v>
      </c>
      <c r="F1386" s="247" t="s">
        <v>2803</v>
      </c>
      <c r="G1386" s="245"/>
      <c r="H1386" s="248">
        <v>24.18</v>
      </c>
      <c r="I1386" s="249"/>
      <c r="J1386" s="245"/>
      <c r="K1386" s="245"/>
      <c r="L1386" s="250"/>
      <c r="M1386" s="251"/>
      <c r="N1386" s="252"/>
      <c r="O1386" s="252"/>
      <c r="P1386" s="252"/>
      <c r="Q1386" s="252"/>
      <c r="R1386" s="252"/>
      <c r="S1386" s="252"/>
      <c r="T1386" s="253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T1386" s="254" t="s">
        <v>198</v>
      </c>
      <c r="AU1386" s="254" t="s">
        <v>82</v>
      </c>
      <c r="AV1386" s="14" t="s">
        <v>82</v>
      </c>
      <c r="AW1386" s="14" t="s">
        <v>35</v>
      </c>
      <c r="AX1386" s="14" t="s">
        <v>73</v>
      </c>
      <c r="AY1386" s="254" t="s">
        <v>188</v>
      </c>
    </row>
    <row r="1387" s="13" customFormat="1">
      <c r="A1387" s="13"/>
      <c r="B1387" s="233"/>
      <c r="C1387" s="234"/>
      <c r="D1387" s="235" t="s">
        <v>198</v>
      </c>
      <c r="E1387" s="236" t="s">
        <v>19</v>
      </c>
      <c r="F1387" s="237" t="s">
        <v>1310</v>
      </c>
      <c r="G1387" s="234"/>
      <c r="H1387" s="236" t="s">
        <v>19</v>
      </c>
      <c r="I1387" s="238"/>
      <c r="J1387" s="234"/>
      <c r="K1387" s="234"/>
      <c r="L1387" s="239"/>
      <c r="M1387" s="240"/>
      <c r="N1387" s="241"/>
      <c r="O1387" s="241"/>
      <c r="P1387" s="241"/>
      <c r="Q1387" s="241"/>
      <c r="R1387" s="241"/>
      <c r="S1387" s="241"/>
      <c r="T1387" s="242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T1387" s="243" t="s">
        <v>198</v>
      </c>
      <c r="AU1387" s="243" t="s">
        <v>82</v>
      </c>
      <c r="AV1387" s="13" t="s">
        <v>80</v>
      </c>
      <c r="AW1387" s="13" t="s">
        <v>35</v>
      </c>
      <c r="AX1387" s="13" t="s">
        <v>73</v>
      </c>
      <c r="AY1387" s="243" t="s">
        <v>188</v>
      </c>
    </row>
    <row r="1388" s="14" customFormat="1">
      <c r="A1388" s="14"/>
      <c r="B1388" s="244"/>
      <c r="C1388" s="245"/>
      <c r="D1388" s="235" t="s">
        <v>198</v>
      </c>
      <c r="E1388" s="246" t="s">
        <v>19</v>
      </c>
      <c r="F1388" s="247" t="s">
        <v>2804</v>
      </c>
      <c r="G1388" s="245"/>
      <c r="H1388" s="248">
        <v>14.199999999999999</v>
      </c>
      <c r="I1388" s="249"/>
      <c r="J1388" s="245"/>
      <c r="K1388" s="245"/>
      <c r="L1388" s="250"/>
      <c r="M1388" s="251"/>
      <c r="N1388" s="252"/>
      <c r="O1388" s="252"/>
      <c r="P1388" s="252"/>
      <c r="Q1388" s="252"/>
      <c r="R1388" s="252"/>
      <c r="S1388" s="252"/>
      <c r="T1388" s="253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T1388" s="254" t="s">
        <v>198</v>
      </c>
      <c r="AU1388" s="254" t="s">
        <v>82</v>
      </c>
      <c r="AV1388" s="14" t="s">
        <v>82</v>
      </c>
      <c r="AW1388" s="14" t="s">
        <v>35</v>
      </c>
      <c r="AX1388" s="14" t="s">
        <v>73</v>
      </c>
      <c r="AY1388" s="254" t="s">
        <v>188</v>
      </c>
    </row>
    <row r="1389" s="16" customFormat="1">
      <c r="A1389" s="16"/>
      <c r="B1389" s="282"/>
      <c r="C1389" s="283"/>
      <c r="D1389" s="235" t="s">
        <v>198</v>
      </c>
      <c r="E1389" s="284" t="s">
        <v>19</v>
      </c>
      <c r="F1389" s="285" t="s">
        <v>730</v>
      </c>
      <c r="G1389" s="283"/>
      <c r="H1389" s="286">
        <v>51.472999999999999</v>
      </c>
      <c r="I1389" s="287"/>
      <c r="J1389" s="283"/>
      <c r="K1389" s="283"/>
      <c r="L1389" s="288"/>
      <c r="M1389" s="289"/>
      <c r="N1389" s="290"/>
      <c r="O1389" s="290"/>
      <c r="P1389" s="290"/>
      <c r="Q1389" s="290"/>
      <c r="R1389" s="290"/>
      <c r="S1389" s="290"/>
      <c r="T1389" s="291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T1389" s="292" t="s">
        <v>198</v>
      </c>
      <c r="AU1389" s="292" t="s">
        <v>82</v>
      </c>
      <c r="AV1389" s="16" t="s">
        <v>129</v>
      </c>
      <c r="AW1389" s="16" t="s">
        <v>35</v>
      </c>
      <c r="AX1389" s="16" t="s">
        <v>73</v>
      </c>
      <c r="AY1389" s="292" t="s">
        <v>188</v>
      </c>
    </row>
    <row r="1390" s="13" customFormat="1">
      <c r="A1390" s="13"/>
      <c r="B1390" s="233"/>
      <c r="C1390" s="234"/>
      <c r="D1390" s="235" t="s">
        <v>198</v>
      </c>
      <c r="E1390" s="236" t="s">
        <v>19</v>
      </c>
      <c r="F1390" s="237" t="s">
        <v>1316</v>
      </c>
      <c r="G1390" s="234"/>
      <c r="H1390" s="236" t="s">
        <v>19</v>
      </c>
      <c r="I1390" s="238"/>
      <c r="J1390" s="234"/>
      <c r="K1390" s="234"/>
      <c r="L1390" s="239"/>
      <c r="M1390" s="240"/>
      <c r="N1390" s="241"/>
      <c r="O1390" s="241"/>
      <c r="P1390" s="241"/>
      <c r="Q1390" s="241"/>
      <c r="R1390" s="241"/>
      <c r="S1390" s="241"/>
      <c r="T1390" s="242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43" t="s">
        <v>198</v>
      </c>
      <c r="AU1390" s="243" t="s">
        <v>82</v>
      </c>
      <c r="AV1390" s="13" t="s">
        <v>80</v>
      </c>
      <c r="AW1390" s="13" t="s">
        <v>35</v>
      </c>
      <c r="AX1390" s="13" t="s">
        <v>73</v>
      </c>
      <c r="AY1390" s="243" t="s">
        <v>188</v>
      </c>
    </row>
    <row r="1391" s="14" customFormat="1">
      <c r="A1391" s="14"/>
      <c r="B1391" s="244"/>
      <c r="C1391" s="245"/>
      <c r="D1391" s="235" t="s">
        <v>198</v>
      </c>
      <c r="E1391" s="246" t="s">
        <v>19</v>
      </c>
      <c r="F1391" s="247" t="s">
        <v>1987</v>
      </c>
      <c r="G1391" s="245"/>
      <c r="H1391" s="248">
        <v>45.590000000000003</v>
      </c>
      <c r="I1391" s="249"/>
      <c r="J1391" s="245"/>
      <c r="K1391" s="245"/>
      <c r="L1391" s="250"/>
      <c r="M1391" s="251"/>
      <c r="N1391" s="252"/>
      <c r="O1391" s="252"/>
      <c r="P1391" s="252"/>
      <c r="Q1391" s="252"/>
      <c r="R1391" s="252"/>
      <c r="S1391" s="252"/>
      <c r="T1391" s="253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4" t="s">
        <v>198</v>
      </c>
      <c r="AU1391" s="254" t="s">
        <v>82</v>
      </c>
      <c r="AV1391" s="14" t="s">
        <v>82</v>
      </c>
      <c r="AW1391" s="14" t="s">
        <v>35</v>
      </c>
      <c r="AX1391" s="14" t="s">
        <v>73</v>
      </c>
      <c r="AY1391" s="254" t="s">
        <v>188</v>
      </c>
    </row>
    <row r="1392" s="13" customFormat="1">
      <c r="A1392" s="13"/>
      <c r="B1392" s="233"/>
      <c r="C1392" s="234"/>
      <c r="D1392" s="235" t="s">
        <v>198</v>
      </c>
      <c r="E1392" s="236" t="s">
        <v>19</v>
      </c>
      <c r="F1392" s="237" t="s">
        <v>1980</v>
      </c>
      <c r="G1392" s="234"/>
      <c r="H1392" s="236" t="s">
        <v>19</v>
      </c>
      <c r="I1392" s="238"/>
      <c r="J1392" s="234"/>
      <c r="K1392" s="234"/>
      <c r="L1392" s="239"/>
      <c r="M1392" s="240"/>
      <c r="N1392" s="241"/>
      <c r="O1392" s="241"/>
      <c r="P1392" s="241"/>
      <c r="Q1392" s="241"/>
      <c r="R1392" s="241"/>
      <c r="S1392" s="241"/>
      <c r="T1392" s="242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43" t="s">
        <v>198</v>
      </c>
      <c r="AU1392" s="243" t="s">
        <v>82</v>
      </c>
      <c r="AV1392" s="13" t="s">
        <v>80</v>
      </c>
      <c r="AW1392" s="13" t="s">
        <v>35</v>
      </c>
      <c r="AX1392" s="13" t="s">
        <v>73</v>
      </c>
      <c r="AY1392" s="243" t="s">
        <v>188</v>
      </c>
    </row>
    <row r="1393" s="14" customFormat="1">
      <c r="A1393" s="14"/>
      <c r="B1393" s="244"/>
      <c r="C1393" s="245"/>
      <c r="D1393" s="235" t="s">
        <v>198</v>
      </c>
      <c r="E1393" s="246" t="s">
        <v>19</v>
      </c>
      <c r="F1393" s="247" t="s">
        <v>2805</v>
      </c>
      <c r="G1393" s="245"/>
      <c r="H1393" s="248">
        <v>7.79</v>
      </c>
      <c r="I1393" s="249"/>
      <c r="J1393" s="245"/>
      <c r="K1393" s="245"/>
      <c r="L1393" s="250"/>
      <c r="M1393" s="251"/>
      <c r="N1393" s="252"/>
      <c r="O1393" s="252"/>
      <c r="P1393" s="252"/>
      <c r="Q1393" s="252"/>
      <c r="R1393" s="252"/>
      <c r="S1393" s="252"/>
      <c r="T1393" s="253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54" t="s">
        <v>198</v>
      </c>
      <c r="AU1393" s="254" t="s">
        <v>82</v>
      </c>
      <c r="AV1393" s="14" t="s">
        <v>82</v>
      </c>
      <c r="AW1393" s="14" t="s">
        <v>35</v>
      </c>
      <c r="AX1393" s="14" t="s">
        <v>73</v>
      </c>
      <c r="AY1393" s="254" t="s">
        <v>188</v>
      </c>
    </row>
    <row r="1394" s="16" customFormat="1">
      <c r="A1394" s="16"/>
      <c r="B1394" s="282"/>
      <c r="C1394" s="283"/>
      <c r="D1394" s="235" t="s">
        <v>198</v>
      </c>
      <c r="E1394" s="284" t="s">
        <v>19</v>
      </c>
      <c r="F1394" s="285" t="s">
        <v>730</v>
      </c>
      <c r="G1394" s="283"/>
      <c r="H1394" s="286">
        <v>53.380000000000003</v>
      </c>
      <c r="I1394" s="287"/>
      <c r="J1394" s="283"/>
      <c r="K1394" s="283"/>
      <c r="L1394" s="288"/>
      <c r="M1394" s="289"/>
      <c r="N1394" s="290"/>
      <c r="O1394" s="290"/>
      <c r="P1394" s="290"/>
      <c r="Q1394" s="290"/>
      <c r="R1394" s="290"/>
      <c r="S1394" s="290"/>
      <c r="T1394" s="291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T1394" s="292" t="s">
        <v>198</v>
      </c>
      <c r="AU1394" s="292" t="s">
        <v>82</v>
      </c>
      <c r="AV1394" s="16" t="s">
        <v>129</v>
      </c>
      <c r="AW1394" s="16" t="s">
        <v>35</v>
      </c>
      <c r="AX1394" s="16" t="s">
        <v>73</v>
      </c>
      <c r="AY1394" s="292" t="s">
        <v>188</v>
      </c>
    </row>
    <row r="1395" s="15" customFormat="1">
      <c r="A1395" s="15"/>
      <c r="B1395" s="255"/>
      <c r="C1395" s="256"/>
      <c r="D1395" s="235" t="s">
        <v>198</v>
      </c>
      <c r="E1395" s="257" t="s">
        <v>19</v>
      </c>
      <c r="F1395" s="258" t="s">
        <v>229</v>
      </c>
      <c r="G1395" s="256"/>
      <c r="H1395" s="259">
        <v>104.85300000000001</v>
      </c>
      <c r="I1395" s="260"/>
      <c r="J1395" s="256"/>
      <c r="K1395" s="256"/>
      <c r="L1395" s="261"/>
      <c r="M1395" s="262"/>
      <c r="N1395" s="263"/>
      <c r="O1395" s="263"/>
      <c r="P1395" s="263"/>
      <c r="Q1395" s="263"/>
      <c r="R1395" s="263"/>
      <c r="S1395" s="263"/>
      <c r="T1395" s="264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T1395" s="265" t="s">
        <v>198</v>
      </c>
      <c r="AU1395" s="265" t="s">
        <v>82</v>
      </c>
      <c r="AV1395" s="15" t="s">
        <v>135</v>
      </c>
      <c r="AW1395" s="15" t="s">
        <v>35</v>
      </c>
      <c r="AX1395" s="15" t="s">
        <v>80</v>
      </c>
      <c r="AY1395" s="265" t="s">
        <v>188</v>
      </c>
    </row>
    <row r="1396" s="2" customFormat="1" ht="24.15" customHeight="1">
      <c r="A1396" s="40"/>
      <c r="B1396" s="41"/>
      <c r="C1396" s="215" t="s">
        <v>2133</v>
      </c>
      <c r="D1396" s="215" t="s">
        <v>190</v>
      </c>
      <c r="E1396" s="216" t="s">
        <v>1328</v>
      </c>
      <c r="F1396" s="217" t="s">
        <v>1329</v>
      </c>
      <c r="G1396" s="218" t="s">
        <v>442</v>
      </c>
      <c r="H1396" s="219">
        <v>4</v>
      </c>
      <c r="I1396" s="220"/>
      <c r="J1396" s="221">
        <f>ROUND(I1396*H1396,2)</f>
        <v>0</v>
      </c>
      <c r="K1396" s="217" t="s">
        <v>194</v>
      </c>
      <c r="L1396" s="46"/>
      <c r="M1396" s="222" t="s">
        <v>19</v>
      </c>
      <c r="N1396" s="223" t="s">
        <v>44</v>
      </c>
      <c r="O1396" s="86"/>
      <c r="P1396" s="224">
        <f>O1396*H1396</f>
        <v>0</v>
      </c>
      <c r="Q1396" s="224">
        <v>0</v>
      </c>
      <c r="R1396" s="224">
        <f>Q1396*H1396</f>
        <v>0</v>
      </c>
      <c r="S1396" s="224">
        <v>0</v>
      </c>
      <c r="T1396" s="225">
        <f>S1396*H1396</f>
        <v>0</v>
      </c>
      <c r="U1396" s="40"/>
      <c r="V1396" s="40"/>
      <c r="W1396" s="40"/>
      <c r="X1396" s="40"/>
      <c r="Y1396" s="40"/>
      <c r="Z1396" s="40"/>
      <c r="AA1396" s="40"/>
      <c r="AB1396" s="40"/>
      <c r="AC1396" s="40"/>
      <c r="AD1396" s="40"/>
      <c r="AE1396" s="40"/>
      <c r="AR1396" s="226" t="s">
        <v>342</v>
      </c>
      <c r="AT1396" s="226" t="s">
        <v>190</v>
      </c>
      <c r="AU1396" s="226" t="s">
        <v>82</v>
      </c>
      <c r="AY1396" s="19" t="s">
        <v>188</v>
      </c>
      <c r="BE1396" s="227">
        <f>IF(N1396="základní",J1396,0)</f>
        <v>0</v>
      </c>
      <c r="BF1396" s="227">
        <f>IF(N1396="snížená",J1396,0)</f>
        <v>0</v>
      </c>
      <c r="BG1396" s="227">
        <f>IF(N1396="zákl. přenesená",J1396,0)</f>
        <v>0</v>
      </c>
      <c r="BH1396" s="227">
        <f>IF(N1396="sníž. přenesená",J1396,0)</f>
        <v>0</v>
      </c>
      <c r="BI1396" s="227">
        <f>IF(N1396="nulová",J1396,0)</f>
        <v>0</v>
      </c>
      <c r="BJ1396" s="19" t="s">
        <v>80</v>
      </c>
      <c r="BK1396" s="227">
        <f>ROUND(I1396*H1396,2)</f>
        <v>0</v>
      </c>
      <c r="BL1396" s="19" t="s">
        <v>342</v>
      </c>
      <c r="BM1396" s="226" t="s">
        <v>2806</v>
      </c>
    </row>
    <row r="1397" s="2" customFormat="1">
      <c r="A1397" s="40"/>
      <c r="B1397" s="41"/>
      <c r="C1397" s="42"/>
      <c r="D1397" s="228" t="s">
        <v>196</v>
      </c>
      <c r="E1397" s="42"/>
      <c r="F1397" s="229" t="s">
        <v>1331</v>
      </c>
      <c r="G1397" s="42"/>
      <c r="H1397" s="42"/>
      <c r="I1397" s="230"/>
      <c r="J1397" s="42"/>
      <c r="K1397" s="42"/>
      <c r="L1397" s="46"/>
      <c r="M1397" s="231"/>
      <c r="N1397" s="232"/>
      <c r="O1397" s="86"/>
      <c r="P1397" s="86"/>
      <c r="Q1397" s="86"/>
      <c r="R1397" s="86"/>
      <c r="S1397" s="86"/>
      <c r="T1397" s="87"/>
      <c r="U1397" s="40"/>
      <c r="V1397" s="40"/>
      <c r="W1397" s="40"/>
      <c r="X1397" s="40"/>
      <c r="Y1397" s="40"/>
      <c r="Z1397" s="40"/>
      <c r="AA1397" s="40"/>
      <c r="AB1397" s="40"/>
      <c r="AC1397" s="40"/>
      <c r="AD1397" s="40"/>
      <c r="AE1397" s="40"/>
      <c r="AT1397" s="19" t="s">
        <v>196</v>
      </c>
      <c r="AU1397" s="19" t="s">
        <v>82</v>
      </c>
    </row>
    <row r="1398" s="14" customFormat="1">
      <c r="A1398" s="14"/>
      <c r="B1398" s="244"/>
      <c r="C1398" s="245"/>
      <c r="D1398" s="235" t="s">
        <v>198</v>
      </c>
      <c r="E1398" s="246" t="s">
        <v>19</v>
      </c>
      <c r="F1398" s="247" t="s">
        <v>135</v>
      </c>
      <c r="G1398" s="245"/>
      <c r="H1398" s="248">
        <v>4</v>
      </c>
      <c r="I1398" s="249"/>
      <c r="J1398" s="245"/>
      <c r="K1398" s="245"/>
      <c r="L1398" s="250"/>
      <c r="M1398" s="251"/>
      <c r="N1398" s="252"/>
      <c r="O1398" s="252"/>
      <c r="P1398" s="252"/>
      <c r="Q1398" s="252"/>
      <c r="R1398" s="252"/>
      <c r="S1398" s="252"/>
      <c r="T1398" s="253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54" t="s">
        <v>198</v>
      </c>
      <c r="AU1398" s="254" t="s">
        <v>82</v>
      </c>
      <c r="AV1398" s="14" t="s">
        <v>82</v>
      </c>
      <c r="AW1398" s="14" t="s">
        <v>35</v>
      </c>
      <c r="AX1398" s="14" t="s">
        <v>73</v>
      </c>
      <c r="AY1398" s="254" t="s">
        <v>188</v>
      </c>
    </row>
    <row r="1399" s="15" customFormat="1">
      <c r="A1399" s="15"/>
      <c r="B1399" s="255"/>
      <c r="C1399" s="256"/>
      <c r="D1399" s="235" t="s">
        <v>198</v>
      </c>
      <c r="E1399" s="257" t="s">
        <v>19</v>
      </c>
      <c r="F1399" s="258" t="s">
        <v>229</v>
      </c>
      <c r="G1399" s="256"/>
      <c r="H1399" s="259">
        <v>4</v>
      </c>
      <c r="I1399" s="260"/>
      <c r="J1399" s="256"/>
      <c r="K1399" s="256"/>
      <c r="L1399" s="261"/>
      <c r="M1399" s="262"/>
      <c r="N1399" s="263"/>
      <c r="O1399" s="263"/>
      <c r="P1399" s="263"/>
      <c r="Q1399" s="263"/>
      <c r="R1399" s="263"/>
      <c r="S1399" s="263"/>
      <c r="T1399" s="264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T1399" s="265" t="s">
        <v>198</v>
      </c>
      <c r="AU1399" s="265" t="s">
        <v>82</v>
      </c>
      <c r="AV1399" s="15" t="s">
        <v>135</v>
      </c>
      <c r="AW1399" s="15" t="s">
        <v>35</v>
      </c>
      <c r="AX1399" s="15" t="s">
        <v>80</v>
      </c>
      <c r="AY1399" s="265" t="s">
        <v>188</v>
      </c>
    </row>
    <row r="1400" s="2" customFormat="1" ht="24.15" customHeight="1">
      <c r="A1400" s="40"/>
      <c r="B1400" s="41"/>
      <c r="C1400" s="215" t="s">
        <v>2138</v>
      </c>
      <c r="D1400" s="215" t="s">
        <v>190</v>
      </c>
      <c r="E1400" s="216" t="s">
        <v>2807</v>
      </c>
      <c r="F1400" s="217" t="s">
        <v>2808</v>
      </c>
      <c r="G1400" s="218" t="s">
        <v>501</v>
      </c>
      <c r="H1400" s="219">
        <v>6</v>
      </c>
      <c r="I1400" s="220"/>
      <c r="J1400" s="221">
        <f>ROUND(I1400*H1400,2)</f>
        <v>0</v>
      </c>
      <c r="K1400" s="217" t="s">
        <v>452</v>
      </c>
      <c r="L1400" s="46"/>
      <c r="M1400" s="222" t="s">
        <v>19</v>
      </c>
      <c r="N1400" s="223" t="s">
        <v>44</v>
      </c>
      <c r="O1400" s="86"/>
      <c r="P1400" s="224">
        <f>O1400*H1400</f>
        <v>0</v>
      </c>
      <c r="Q1400" s="224">
        <v>0.0071199999999999996</v>
      </c>
      <c r="R1400" s="224">
        <f>Q1400*H1400</f>
        <v>0.042719999999999994</v>
      </c>
      <c r="S1400" s="224">
        <v>0</v>
      </c>
      <c r="T1400" s="225">
        <f>S1400*H1400</f>
        <v>0</v>
      </c>
      <c r="U1400" s="40"/>
      <c r="V1400" s="40"/>
      <c r="W1400" s="40"/>
      <c r="X1400" s="40"/>
      <c r="Y1400" s="40"/>
      <c r="Z1400" s="40"/>
      <c r="AA1400" s="40"/>
      <c r="AB1400" s="40"/>
      <c r="AC1400" s="40"/>
      <c r="AD1400" s="40"/>
      <c r="AE1400" s="40"/>
      <c r="AR1400" s="226" t="s">
        <v>342</v>
      </c>
      <c r="AT1400" s="226" t="s">
        <v>190</v>
      </c>
      <c r="AU1400" s="226" t="s">
        <v>82</v>
      </c>
      <c r="AY1400" s="19" t="s">
        <v>188</v>
      </c>
      <c r="BE1400" s="227">
        <f>IF(N1400="základní",J1400,0)</f>
        <v>0</v>
      </c>
      <c r="BF1400" s="227">
        <f>IF(N1400="snížená",J1400,0)</f>
        <v>0</v>
      </c>
      <c r="BG1400" s="227">
        <f>IF(N1400="zákl. přenesená",J1400,0)</f>
        <v>0</v>
      </c>
      <c r="BH1400" s="227">
        <f>IF(N1400="sníž. přenesená",J1400,0)</f>
        <v>0</v>
      </c>
      <c r="BI1400" s="227">
        <f>IF(N1400="nulová",J1400,0)</f>
        <v>0</v>
      </c>
      <c r="BJ1400" s="19" t="s">
        <v>80</v>
      </c>
      <c r="BK1400" s="227">
        <f>ROUND(I1400*H1400,2)</f>
        <v>0</v>
      </c>
      <c r="BL1400" s="19" t="s">
        <v>342</v>
      </c>
      <c r="BM1400" s="226" t="s">
        <v>2809</v>
      </c>
    </row>
    <row r="1401" s="13" customFormat="1">
      <c r="A1401" s="13"/>
      <c r="B1401" s="233"/>
      <c r="C1401" s="234"/>
      <c r="D1401" s="235" t="s">
        <v>198</v>
      </c>
      <c r="E1401" s="236" t="s">
        <v>19</v>
      </c>
      <c r="F1401" s="237" t="s">
        <v>2810</v>
      </c>
      <c r="G1401" s="234"/>
      <c r="H1401" s="236" t="s">
        <v>19</v>
      </c>
      <c r="I1401" s="238"/>
      <c r="J1401" s="234"/>
      <c r="K1401" s="234"/>
      <c r="L1401" s="239"/>
      <c r="M1401" s="240"/>
      <c r="N1401" s="241"/>
      <c r="O1401" s="241"/>
      <c r="P1401" s="241"/>
      <c r="Q1401" s="241"/>
      <c r="R1401" s="241"/>
      <c r="S1401" s="241"/>
      <c r="T1401" s="242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43" t="s">
        <v>198</v>
      </c>
      <c r="AU1401" s="243" t="s">
        <v>82</v>
      </c>
      <c r="AV1401" s="13" t="s">
        <v>80</v>
      </c>
      <c r="AW1401" s="13" t="s">
        <v>35</v>
      </c>
      <c r="AX1401" s="13" t="s">
        <v>73</v>
      </c>
      <c r="AY1401" s="243" t="s">
        <v>188</v>
      </c>
    </row>
    <row r="1402" s="13" customFormat="1">
      <c r="A1402" s="13"/>
      <c r="B1402" s="233"/>
      <c r="C1402" s="234"/>
      <c r="D1402" s="235" t="s">
        <v>198</v>
      </c>
      <c r="E1402" s="236" t="s">
        <v>19</v>
      </c>
      <c r="F1402" s="237" t="s">
        <v>2811</v>
      </c>
      <c r="G1402" s="234"/>
      <c r="H1402" s="236" t="s">
        <v>19</v>
      </c>
      <c r="I1402" s="238"/>
      <c r="J1402" s="234"/>
      <c r="K1402" s="234"/>
      <c r="L1402" s="239"/>
      <c r="M1402" s="240"/>
      <c r="N1402" s="241"/>
      <c r="O1402" s="241"/>
      <c r="P1402" s="241"/>
      <c r="Q1402" s="241"/>
      <c r="R1402" s="241"/>
      <c r="S1402" s="241"/>
      <c r="T1402" s="242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43" t="s">
        <v>198</v>
      </c>
      <c r="AU1402" s="243" t="s">
        <v>82</v>
      </c>
      <c r="AV1402" s="13" t="s">
        <v>80</v>
      </c>
      <c r="AW1402" s="13" t="s">
        <v>35</v>
      </c>
      <c r="AX1402" s="13" t="s">
        <v>73</v>
      </c>
      <c r="AY1402" s="243" t="s">
        <v>188</v>
      </c>
    </row>
    <row r="1403" s="14" customFormat="1">
      <c r="A1403" s="14"/>
      <c r="B1403" s="244"/>
      <c r="C1403" s="245"/>
      <c r="D1403" s="235" t="s">
        <v>198</v>
      </c>
      <c r="E1403" s="246" t="s">
        <v>19</v>
      </c>
      <c r="F1403" s="247" t="s">
        <v>258</v>
      </c>
      <c r="G1403" s="245"/>
      <c r="H1403" s="248">
        <v>6</v>
      </c>
      <c r="I1403" s="249"/>
      <c r="J1403" s="245"/>
      <c r="K1403" s="245"/>
      <c r="L1403" s="250"/>
      <c r="M1403" s="251"/>
      <c r="N1403" s="252"/>
      <c r="O1403" s="252"/>
      <c r="P1403" s="252"/>
      <c r="Q1403" s="252"/>
      <c r="R1403" s="252"/>
      <c r="S1403" s="252"/>
      <c r="T1403" s="253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54" t="s">
        <v>198</v>
      </c>
      <c r="AU1403" s="254" t="s">
        <v>82</v>
      </c>
      <c r="AV1403" s="14" t="s">
        <v>82</v>
      </c>
      <c r="AW1403" s="14" t="s">
        <v>35</v>
      </c>
      <c r="AX1403" s="14" t="s">
        <v>73</v>
      </c>
      <c r="AY1403" s="254" t="s">
        <v>188</v>
      </c>
    </row>
    <row r="1404" s="15" customFormat="1">
      <c r="A1404" s="15"/>
      <c r="B1404" s="255"/>
      <c r="C1404" s="256"/>
      <c r="D1404" s="235" t="s">
        <v>198</v>
      </c>
      <c r="E1404" s="257" t="s">
        <v>19</v>
      </c>
      <c r="F1404" s="258" t="s">
        <v>229</v>
      </c>
      <c r="G1404" s="256"/>
      <c r="H1404" s="259">
        <v>6</v>
      </c>
      <c r="I1404" s="260"/>
      <c r="J1404" s="256"/>
      <c r="K1404" s="256"/>
      <c r="L1404" s="261"/>
      <c r="M1404" s="262"/>
      <c r="N1404" s="263"/>
      <c r="O1404" s="263"/>
      <c r="P1404" s="263"/>
      <c r="Q1404" s="263"/>
      <c r="R1404" s="263"/>
      <c r="S1404" s="263"/>
      <c r="T1404" s="264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T1404" s="265" t="s">
        <v>198</v>
      </c>
      <c r="AU1404" s="265" t="s">
        <v>82</v>
      </c>
      <c r="AV1404" s="15" t="s">
        <v>135</v>
      </c>
      <c r="AW1404" s="15" t="s">
        <v>35</v>
      </c>
      <c r="AX1404" s="15" t="s">
        <v>80</v>
      </c>
      <c r="AY1404" s="265" t="s">
        <v>188</v>
      </c>
    </row>
    <row r="1405" s="2" customFormat="1" ht="24.15" customHeight="1">
      <c r="A1405" s="40"/>
      <c r="B1405" s="41"/>
      <c r="C1405" s="215" t="s">
        <v>2143</v>
      </c>
      <c r="D1405" s="215" t="s">
        <v>190</v>
      </c>
      <c r="E1405" s="216" t="s">
        <v>1333</v>
      </c>
      <c r="F1405" s="217" t="s">
        <v>1334</v>
      </c>
      <c r="G1405" s="218" t="s">
        <v>460</v>
      </c>
      <c r="H1405" s="266"/>
      <c r="I1405" s="220"/>
      <c r="J1405" s="221">
        <f>ROUND(I1405*H1405,2)</f>
        <v>0</v>
      </c>
      <c r="K1405" s="217" t="s">
        <v>194</v>
      </c>
      <c r="L1405" s="46"/>
      <c r="M1405" s="222" t="s">
        <v>19</v>
      </c>
      <c r="N1405" s="223" t="s">
        <v>44</v>
      </c>
      <c r="O1405" s="86"/>
      <c r="P1405" s="224">
        <f>O1405*H1405</f>
        <v>0</v>
      </c>
      <c r="Q1405" s="224">
        <v>0</v>
      </c>
      <c r="R1405" s="224">
        <f>Q1405*H1405</f>
        <v>0</v>
      </c>
      <c r="S1405" s="224">
        <v>0</v>
      </c>
      <c r="T1405" s="225">
        <f>S1405*H1405</f>
        <v>0</v>
      </c>
      <c r="U1405" s="40"/>
      <c r="V1405" s="40"/>
      <c r="W1405" s="40"/>
      <c r="X1405" s="40"/>
      <c r="Y1405" s="40"/>
      <c r="Z1405" s="40"/>
      <c r="AA1405" s="40"/>
      <c r="AB1405" s="40"/>
      <c r="AC1405" s="40"/>
      <c r="AD1405" s="40"/>
      <c r="AE1405" s="40"/>
      <c r="AR1405" s="226" t="s">
        <v>342</v>
      </c>
      <c r="AT1405" s="226" t="s">
        <v>190</v>
      </c>
      <c r="AU1405" s="226" t="s">
        <v>82</v>
      </c>
      <c r="AY1405" s="19" t="s">
        <v>188</v>
      </c>
      <c r="BE1405" s="227">
        <f>IF(N1405="základní",J1405,0)</f>
        <v>0</v>
      </c>
      <c r="BF1405" s="227">
        <f>IF(N1405="snížená",J1405,0)</f>
        <v>0</v>
      </c>
      <c r="BG1405" s="227">
        <f>IF(N1405="zákl. přenesená",J1405,0)</f>
        <v>0</v>
      </c>
      <c r="BH1405" s="227">
        <f>IF(N1405="sníž. přenesená",J1405,0)</f>
        <v>0</v>
      </c>
      <c r="BI1405" s="227">
        <f>IF(N1405="nulová",J1405,0)</f>
        <v>0</v>
      </c>
      <c r="BJ1405" s="19" t="s">
        <v>80</v>
      </c>
      <c r="BK1405" s="227">
        <f>ROUND(I1405*H1405,2)</f>
        <v>0</v>
      </c>
      <c r="BL1405" s="19" t="s">
        <v>342</v>
      </c>
      <c r="BM1405" s="226" t="s">
        <v>2812</v>
      </c>
    </row>
    <row r="1406" s="2" customFormat="1">
      <c r="A1406" s="40"/>
      <c r="B1406" s="41"/>
      <c r="C1406" s="42"/>
      <c r="D1406" s="228" t="s">
        <v>196</v>
      </c>
      <c r="E1406" s="42"/>
      <c r="F1406" s="229" t="s">
        <v>1336</v>
      </c>
      <c r="G1406" s="42"/>
      <c r="H1406" s="42"/>
      <c r="I1406" s="230"/>
      <c r="J1406" s="42"/>
      <c r="K1406" s="42"/>
      <c r="L1406" s="46"/>
      <c r="M1406" s="231"/>
      <c r="N1406" s="232"/>
      <c r="O1406" s="86"/>
      <c r="P1406" s="86"/>
      <c r="Q1406" s="86"/>
      <c r="R1406" s="86"/>
      <c r="S1406" s="86"/>
      <c r="T1406" s="87"/>
      <c r="U1406" s="40"/>
      <c r="V1406" s="40"/>
      <c r="W1406" s="40"/>
      <c r="X1406" s="40"/>
      <c r="Y1406" s="40"/>
      <c r="Z1406" s="40"/>
      <c r="AA1406" s="40"/>
      <c r="AB1406" s="40"/>
      <c r="AC1406" s="40"/>
      <c r="AD1406" s="40"/>
      <c r="AE1406" s="40"/>
      <c r="AT1406" s="19" t="s">
        <v>196</v>
      </c>
      <c r="AU1406" s="19" t="s">
        <v>82</v>
      </c>
    </row>
    <row r="1407" s="12" customFormat="1" ht="22.8" customHeight="1">
      <c r="A1407" s="12"/>
      <c r="B1407" s="199"/>
      <c r="C1407" s="200"/>
      <c r="D1407" s="201" t="s">
        <v>72</v>
      </c>
      <c r="E1407" s="213" t="s">
        <v>437</v>
      </c>
      <c r="F1407" s="213" t="s">
        <v>438</v>
      </c>
      <c r="G1407" s="200"/>
      <c r="H1407" s="200"/>
      <c r="I1407" s="203"/>
      <c r="J1407" s="214">
        <f>BK1407</f>
        <v>0</v>
      </c>
      <c r="K1407" s="200"/>
      <c r="L1407" s="205"/>
      <c r="M1407" s="206"/>
      <c r="N1407" s="207"/>
      <c r="O1407" s="207"/>
      <c r="P1407" s="208">
        <f>SUM(P1408:P1532)</f>
        <v>0</v>
      </c>
      <c r="Q1407" s="207"/>
      <c r="R1407" s="208">
        <f>SUM(R1408:R1532)</f>
        <v>0.73893749999999991</v>
      </c>
      <c r="S1407" s="207"/>
      <c r="T1407" s="209">
        <f>SUM(T1408:T1532)</f>
        <v>0</v>
      </c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R1407" s="210" t="s">
        <v>82</v>
      </c>
      <c r="AT1407" s="211" t="s">
        <v>72</v>
      </c>
      <c r="AU1407" s="211" t="s">
        <v>80</v>
      </c>
      <c r="AY1407" s="210" t="s">
        <v>188</v>
      </c>
      <c r="BK1407" s="212">
        <f>SUM(BK1408:BK1532)</f>
        <v>0</v>
      </c>
    </row>
    <row r="1408" s="2" customFormat="1" ht="16.5" customHeight="1">
      <c r="A1408" s="40"/>
      <c r="B1408" s="41"/>
      <c r="C1408" s="215" t="s">
        <v>2148</v>
      </c>
      <c r="D1408" s="215" t="s">
        <v>190</v>
      </c>
      <c r="E1408" s="216" t="s">
        <v>1994</v>
      </c>
      <c r="F1408" s="217" t="s">
        <v>2813</v>
      </c>
      <c r="G1408" s="218" t="s">
        <v>1352</v>
      </c>
      <c r="H1408" s="219">
        <v>1</v>
      </c>
      <c r="I1408" s="220"/>
      <c r="J1408" s="221">
        <f>ROUND(I1408*H1408,2)</f>
        <v>0</v>
      </c>
      <c r="K1408" s="217" t="s">
        <v>452</v>
      </c>
      <c r="L1408" s="46"/>
      <c r="M1408" s="222" t="s">
        <v>19</v>
      </c>
      <c r="N1408" s="223" t="s">
        <v>44</v>
      </c>
      <c r="O1408" s="86"/>
      <c r="P1408" s="224">
        <f>O1408*H1408</f>
        <v>0</v>
      </c>
      <c r="Q1408" s="224">
        <v>0</v>
      </c>
      <c r="R1408" s="224">
        <f>Q1408*H1408</f>
        <v>0</v>
      </c>
      <c r="S1408" s="224">
        <v>0</v>
      </c>
      <c r="T1408" s="225">
        <f>S1408*H1408</f>
        <v>0</v>
      </c>
      <c r="U1408" s="40"/>
      <c r="V1408" s="40"/>
      <c r="W1408" s="40"/>
      <c r="X1408" s="40"/>
      <c r="Y1408" s="40"/>
      <c r="Z1408" s="40"/>
      <c r="AA1408" s="40"/>
      <c r="AB1408" s="40"/>
      <c r="AC1408" s="40"/>
      <c r="AD1408" s="40"/>
      <c r="AE1408" s="40"/>
      <c r="AR1408" s="226" t="s">
        <v>342</v>
      </c>
      <c r="AT1408" s="226" t="s">
        <v>190</v>
      </c>
      <c r="AU1408" s="226" t="s">
        <v>82</v>
      </c>
      <c r="AY1408" s="19" t="s">
        <v>188</v>
      </c>
      <c r="BE1408" s="227">
        <f>IF(N1408="základní",J1408,0)</f>
        <v>0</v>
      </c>
      <c r="BF1408" s="227">
        <f>IF(N1408="snížená",J1408,0)</f>
        <v>0</v>
      </c>
      <c r="BG1408" s="227">
        <f>IF(N1408="zákl. přenesená",J1408,0)</f>
        <v>0</v>
      </c>
      <c r="BH1408" s="227">
        <f>IF(N1408="sníž. přenesená",J1408,0)</f>
        <v>0</v>
      </c>
      <c r="BI1408" s="227">
        <f>IF(N1408="nulová",J1408,0)</f>
        <v>0</v>
      </c>
      <c r="BJ1408" s="19" t="s">
        <v>80</v>
      </c>
      <c r="BK1408" s="227">
        <f>ROUND(I1408*H1408,2)</f>
        <v>0</v>
      </c>
      <c r="BL1408" s="19" t="s">
        <v>342</v>
      </c>
      <c r="BM1408" s="226" t="s">
        <v>2814</v>
      </c>
    </row>
    <row r="1409" s="13" customFormat="1">
      <c r="A1409" s="13"/>
      <c r="B1409" s="233"/>
      <c r="C1409" s="234"/>
      <c r="D1409" s="235" t="s">
        <v>198</v>
      </c>
      <c r="E1409" s="236" t="s">
        <v>19</v>
      </c>
      <c r="F1409" s="237" t="s">
        <v>2815</v>
      </c>
      <c r="G1409" s="234"/>
      <c r="H1409" s="236" t="s">
        <v>19</v>
      </c>
      <c r="I1409" s="238"/>
      <c r="J1409" s="234"/>
      <c r="K1409" s="234"/>
      <c r="L1409" s="239"/>
      <c r="M1409" s="240"/>
      <c r="N1409" s="241"/>
      <c r="O1409" s="241"/>
      <c r="P1409" s="241"/>
      <c r="Q1409" s="241"/>
      <c r="R1409" s="241"/>
      <c r="S1409" s="241"/>
      <c r="T1409" s="242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43" t="s">
        <v>198</v>
      </c>
      <c r="AU1409" s="243" t="s">
        <v>82</v>
      </c>
      <c r="AV1409" s="13" t="s">
        <v>80</v>
      </c>
      <c r="AW1409" s="13" t="s">
        <v>35</v>
      </c>
      <c r="AX1409" s="13" t="s">
        <v>73</v>
      </c>
      <c r="AY1409" s="243" t="s">
        <v>188</v>
      </c>
    </row>
    <row r="1410" s="14" customFormat="1">
      <c r="A1410" s="14"/>
      <c r="B1410" s="244"/>
      <c r="C1410" s="245"/>
      <c r="D1410" s="235" t="s">
        <v>198</v>
      </c>
      <c r="E1410" s="246" t="s">
        <v>19</v>
      </c>
      <c r="F1410" s="247" t="s">
        <v>80</v>
      </c>
      <c r="G1410" s="245"/>
      <c r="H1410" s="248">
        <v>1</v>
      </c>
      <c r="I1410" s="249"/>
      <c r="J1410" s="245"/>
      <c r="K1410" s="245"/>
      <c r="L1410" s="250"/>
      <c r="M1410" s="251"/>
      <c r="N1410" s="252"/>
      <c r="O1410" s="252"/>
      <c r="P1410" s="252"/>
      <c r="Q1410" s="252"/>
      <c r="R1410" s="252"/>
      <c r="S1410" s="252"/>
      <c r="T1410" s="253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T1410" s="254" t="s">
        <v>198</v>
      </c>
      <c r="AU1410" s="254" t="s">
        <v>82</v>
      </c>
      <c r="AV1410" s="14" t="s">
        <v>82</v>
      </c>
      <c r="AW1410" s="14" t="s">
        <v>35</v>
      </c>
      <c r="AX1410" s="14" t="s">
        <v>73</v>
      </c>
      <c r="AY1410" s="254" t="s">
        <v>188</v>
      </c>
    </row>
    <row r="1411" s="15" customFormat="1">
      <c r="A1411" s="15"/>
      <c r="B1411" s="255"/>
      <c r="C1411" s="256"/>
      <c r="D1411" s="235" t="s">
        <v>198</v>
      </c>
      <c r="E1411" s="257" t="s">
        <v>19</v>
      </c>
      <c r="F1411" s="258" t="s">
        <v>229</v>
      </c>
      <c r="G1411" s="256"/>
      <c r="H1411" s="259">
        <v>1</v>
      </c>
      <c r="I1411" s="260"/>
      <c r="J1411" s="256"/>
      <c r="K1411" s="256"/>
      <c r="L1411" s="261"/>
      <c r="M1411" s="262"/>
      <c r="N1411" s="263"/>
      <c r="O1411" s="263"/>
      <c r="P1411" s="263"/>
      <c r="Q1411" s="263"/>
      <c r="R1411" s="263"/>
      <c r="S1411" s="263"/>
      <c r="T1411" s="264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T1411" s="265" t="s">
        <v>198</v>
      </c>
      <c r="AU1411" s="265" t="s">
        <v>82</v>
      </c>
      <c r="AV1411" s="15" t="s">
        <v>135</v>
      </c>
      <c r="AW1411" s="15" t="s">
        <v>35</v>
      </c>
      <c r="AX1411" s="15" t="s">
        <v>80</v>
      </c>
      <c r="AY1411" s="265" t="s">
        <v>188</v>
      </c>
    </row>
    <row r="1412" s="2" customFormat="1" ht="16.5" customHeight="1">
      <c r="A1412" s="40"/>
      <c r="B1412" s="41"/>
      <c r="C1412" s="215" t="s">
        <v>2153</v>
      </c>
      <c r="D1412" s="215" t="s">
        <v>190</v>
      </c>
      <c r="E1412" s="216" t="s">
        <v>2000</v>
      </c>
      <c r="F1412" s="217" t="s">
        <v>1995</v>
      </c>
      <c r="G1412" s="218" t="s">
        <v>1352</v>
      </c>
      <c r="H1412" s="219">
        <v>3</v>
      </c>
      <c r="I1412" s="220"/>
      <c r="J1412" s="221">
        <f>ROUND(I1412*H1412,2)</f>
        <v>0</v>
      </c>
      <c r="K1412" s="217" t="s">
        <v>452</v>
      </c>
      <c r="L1412" s="46"/>
      <c r="M1412" s="222" t="s">
        <v>19</v>
      </c>
      <c r="N1412" s="223" t="s">
        <v>44</v>
      </c>
      <c r="O1412" s="86"/>
      <c r="P1412" s="224">
        <f>O1412*H1412</f>
        <v>0</v>
      </c>
      <c r="Q1412" s="224">
        <v>0</v>
      </c>
      <c r="R1412" s="224">
        <f>Q1412*H1412</f>
        <v>0</v>
      </c>
      <c r="S1412" s="224">
        <v>0</v>
      </c>
      <c r="T1412" s="225">
        <f>S1412*H1412</f>
        <v>0</v>
      </c>
      <c r="U1412" s="40"/>
      <c r="V1412" s="40"/>
      <c r="W1412" s="40"/>
      <c r="X1412" s="40"/>
      <c r="Y1412" s="40"/>
      <c r="Z1412" s="40"/>
      <c r="AA1412" s="40"/>
      <c r="AB1412" s="40"/>
      <c r="AC1412" s="40"/>
      <c r="AD1412" s="40"/>
      <c r="AE1412" s="40"/>
      <c r="AR1412" s="226" t="s">
        <v>342</v>
      </c>
      <c r="AT1412" s="226" t="s">
        <v>190</v>
      </c>
      <c r="AU1412" s="226" t="s">
        <v>82</v>
      </c>
      <c r="AY1412" s="19" t="s">
        <v>188</v>
      </c>
      <c r="BE1412" s="227">
        <f>IF(N1412="základní",J1412,0)</f>
        <v>0</v>
      </c>
      <c r="BF1412" s="227">
        <f>IF(N1412="snížená",J1412,0)</f>
        <v>0</v>
      </c>
      <c r="BG1412" s="227">
        <f>IF(N1412="zákl. přenesená",J1412,0)</f>
        <v>0</v>
      </c>
      <c r="BH1412" s="227">
        <f>IF(N1412="sníž. přenesená",J1412,0)</f>
        <v>0</v>
      </c>
      <c r="BI1412" s="227">
        <f>IF(N1412="nulová",J1412,0)</f>
        <v>0</v>
      </c>
      <c r="BJ1412" s="19" t="s">
        <v>80</v>
      </c>
      <c r="BK1412" s="227">
        <f>ROUND(I1412*H1412,2)</f>
        <v>0</v>
      </c>
      <c r="BL1412" s="19" t="s">
        <v>342</v>
      </c>
      <c r="BM1412" s="226" t="s">
        <v>2816</v>
      </c>
    </row>
    <row r="1413" s="13" customFormat="1">
      <c r="A1413" s="13"/>
      <c r="B1413" s="233"/>
      <c r="C1413" s="234"/>
      <c r="D1413" s="235" t="s">
        <v>198</v>
      </c>
      <c r="E1413" s="236" t="s">
        <v>19</v>
      </c>
      <c r="F1413" s="237" t="s">
        <v>1997</v>
      </c>
      <c r="G1413" s="234"/>
      <c r="H1413" s="236" t="s">
        <v>19</v>
      </c>
      <c r="I1413" s="238"/>
      <c r="J1413" s="234"/>
      <c r="K1413" s="234"/>
      <c r="L1413" s="239"/>
      <c r="M1413" s="240"/>
      <c r="N1413" s="241"/>
      <c r="O1413" s="241"/>
      <c r="P1413" s="241"/>
      <c r="Q1413" s="241"/>
      <c r="R1413" s="241"/>
      <c r="S1413" s="241"/>
      <c r="T1413" s="242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243" t="s">
        <v>198</v>
      </c>
      <c r="AU1413" s="243" t="s">
        <v>82</v>
      </c>
      <c r="AV1413" s="13" t="s">
        <v>80</v>
      </c>
      <c r="AW1413" s="13" t="s">
        <v>35</v>
      </c>
      <c r="AX1413" s="13" t="s">
        <v>73</v>
      </c>
      <c r="AY1413" s="243" t="s">
        <v>188</v>
      </c>
    </row>
    <row r="1414" s="14" customFormat="1">
      <c r="A1414" s="14"/>
      <c r="B1414" s="244"/>
      <c r="C1414" s="245"/>
      <c r="D1414" s="235" t="s">
        <v>198</v>
      </c>
      <c r="E1414" s="246" t="s">
        <v>19</v>
      </c>
      <c r="F1414" s="247" t="s">
        <v>129</v>
      </c>
      <c r="G1414" s="245"/>
      <c r="H1414" s="248">
        <v>3</v>
      </c>
      <c r="I1414" s="249"/>
      <c r="J1414" s="245"/>
      <c r="K1414" s="245"/>
      <c r="L1414" s="250"/>
      <c r="M1414" s="251"/>
      <c r="N1414" s="252"/>
      <c r="O1414" s="252"/>
      <c r="P1414" s="252"/>
      <c r="Q1414" s="252"/>
      <c r="R1414" s="252"/>
      <c r="S1414" s="252"/>
      <c r="T1414" s="253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T1414" s="254" t="s">
        <v>198</v>
      </c>
      <c r="AU1414" s="254" t="s">
        <v>82</v>
      </c>
      <c r="AV1414" s="14" t="s">
        <v>82</v>
      </c>
      <c r="AW1414" s="14" t="s">
        <v>35</v>
      </c>
      <c r="AX1414" s="14" t="s">
        <v>73</v>
      </c>
      <c r="AY1414" s="254" t="s">
        <v>188</v>
      </c>
    </row>
    <row r="1415" s="15" customFormat="1">
      <c r="A1415" s="15"/>
      <c r="B1415" s="255"/>
      <c r="C1415" s="256"/>
      <c r="D1415" s="235" t="s">
        <v>198</v>
      </c>
      <c r="E1415" s="257" t="s">
        <v>19</v>
      </c>
      <c r="F1415" s="258" t="s">
        <v>229</v>
      </c>
      <c r="G1415" s="256"/>
      <c r="H1415" s="259">
        <v>3</v>
      </c>
      <c r="I1415" s="260"/>
      <c r="J1415" s="256"/>
      <c r="K1415" s="256"/>
      <c r="L1415" s="261"/>
      <c r="M1415" s="262"/>
      <c r="N1415" s="263"/>
      <c r="O1415" s="263"/>
      <c r="P1415" s="263"/>
      <c r="Q1415" s="263"/>
      <c r="R1415" s="263"/>
      <c r="S1415" s="263"/>
      <c r="T1415" s="264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T1415" s="265" t="s">
        <v>198</v>
      </c>
      <c r="AU1415" s="265" t="s">
        <v>82</v>
      </c>
      <c r="AV1415" s="15" t="s">
        <v>135</v>
      </c>
      <c r="AW1415" s="15" t="s">
        <v>35</v>
      </c>
      <c r="AX1415" s="15" t="s">
        <v>80</v>
      </c>
      <c r="AY1415" s="265" t="s">
        <v>188</v>
      </c>
    </row>
    <row r="1416" s="2" customFormat="1" ht="16.5" customHeight="1">
      <c r="A1416" s="40"/>
      <c r="B1416" s="41"/>
      <c r="C1416" s="215" t="s">
        <v>2158</v>
      </c>
      <c r="D1416" s="215" t="s">
        <v>190</v>
      </c>
      <c r="E1416" s="216" t="s">
        <v>2817</v>
      </c>
      <c r="F1416" s="217" t="s">
        <v>2818</v>
      </c>
      <c r="G1416" s="218" t="s">
        <v>1352</v>
      </c>
      <c r="H1416" s="219">
        <v>1</v>
      </c>
      <c r="I1416" s="220"/>
      <c r="J1416" s="221">
        <f>ROUND(I1416*H1416,2)</f>
        <v>0</v>
      </c>
      <c r="K1416" s="217" t="s">
        <v>452</v>
      </c>
      <c r="L1416" s="46"/>
      <c r="M1416" s="222" t="s">
        <v>19</v>
      </c>
      <c r="N1416" s="223" t="s">
        <v>44</v>
      </c>
      <c r="O1416" s="86"/>
      <c r="P1416" s="224">
        <f>O1416*H1416</f>
        <v>0</v>
      </c>
      <c r="Q1416" s="224">
        <v>0</v>
      </c>
      <c r="R1416" s="224">
        <f>Q1416*H1416</f>
        <v>0</v>
      </c>
      <c r="S1416" s="224">
        <v>0</v>
      </c>
      <c r="T1416" s="225">
        <f>S1416*H1416</f>
        <v>0</v>
      </c>
      <c r="U1416" s="40"/>
      <c r="V1416" s="40"/>
      <c r="W1416" s="40"/>
      <c r="X1416" s="40"/>
      <c r="Y1416" s="40"/>
      <c r="Z1416" s="40"/>
      <c r="AA1416" s="40"/>
      <c r="AB1416" s="40"/>
      <c r="AC1416" s="40"/>
      <c r="AD1416" s="40"/>
      <c r="AE1416" s="40"/>
      <c r="AR1416" s="226" t="s">
        <v>342</v>
      </c>
      <c r="AT1416" s="226" t="s">
        <v>190</v>
      </c>
      <c r="AU1416" s="226" t="s">
        <v>82</v>
      </c>
      <c r="AY1416" s="19" t="s">
        <v>188</v>
      </c>
      <c r="BE1416" s="227">
        <f>IF(N1416="základní",J1416,0)</f>
        <v>0</v>
      </c>
      <c r="BF1416" s="227">
        <f>IF(N1416="snížená",J1416,0)</f>
        <v>0</v>
      </c>
      <c r="BG1416" s="227">
        <f>IF(N1416="zákl. přenesená",J1416,0)</f>
        <v>0</v>
      </c>
      <c r="BH1416" s="227">
        <f>IF(N1416="sníž. přenesená",J1416,0)</f>
        <v>0</v>
      </c>
      <c r="BI1416" s="227">
        <f>IF(N1416="nulová",J1416,0)</f>
        <v>0</v>
      </c>
      <c r="BJ1416" s="19" t="s">
        <v>80</v>
      </c>
      <c r="BK1416" s="227">
        <f>ROUND(I1416*H1416,2)</f>
        <v>0</v>
      </c>
      <c r="BL1416" s="19" t="s">
        <v>342</v>
      </c>
      <c r="BM1416" s="226" t="s">
        <v>2819</v>
      </c>
    </row>
    <row r="1417" s="13" customFormat="1">
      <c r="A1417" s="13"/>
      <c r="B1417" s="233"/>
      <c r="C1417" s="234"/>
      <c r="D1417" s="235" t="s">
        <v>198</v>
      </c>
      <c r="E1417" s="236" t="s">
        <v>19</v>
      </c>
      <c r="F1417" s="237" t="s">
        <v>2820</v>
      </c>
      <c r="G1417" s="234"/>
      <c r="H1417" s="236" t="s">
        <v>19</v>
      </c>
      <c r="I1417" s="238"/>
      <c r="J1417" s="234"/>
      <c r="K1417" s="234"/>
      <c r="L1417" s="239"/>
      <c r="M1417" s="240"/>
      <c r="N1417" s="241"/>
      <c r="O1417" s="241"/>
      <c r="P1417" s="241"/>
      <c r="Q1417" s="241"/>
      <c r="R1417" s="241"/>
      <c r="S1417" s="241"/>
      <c r="T1417" s="242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43" t="s">
        <v>198</v>
      </c>
      <c r="AU1417" s="243" t="s">
        <v>82</v>
      </c>
      <c r="AV1417" s="13" t="s">
        <v>80</v>
      </c>
      <c r="AW1417" s="13" t="s">
        <v>35</v>
      </c>
      <c r="AX1417" s="13" t="s">
        <v>73</v>
      </c>
      <c r="AY1417" s="243" t="s">
        <v>188</v>
      </c>
    </row>
    <row r="1418" s="14" customFormat="1">
      <c r="A1418" s="14"/>
      <c r="B1418" s="244"/>
      <c r="C1418" s="245"/>
      <c r="D1418" s="235" t="s">
        <v>198</v>
      </c>
      <c r="E1418" s="246" t="s">
        <v>19</v>
      </c>
      <c r="F1418" s="247" t="s">
        <v>80</v>
      </c>
      <c r="G1418" s="245"/>
      <c r="H1418" s="248">
        <v>1</v>
      </c>
      <c r="I1418" s="249"/>
      <c r="J1418" s="245"/>
      <c r="K1418" s="245"/>
      <c r="L1418" s="250"/>
      <c r="M1418" s="251"/>
      <c r="N1418" s="252"/>
      <c r="O1418" s="252"/>
      <c r="P1418" s="252"/>
      <c r="Q1418" s="252"/>
      <c r="R1418" s="252"/>
      <c r="S1418" s="252"/>
      <c r="T1418" s="253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54" t="s">
        <v>198</v>
      </c>
      <c r="AU1418" s="254" t="s">
        <v>82</v>
      </c>
      <c r="AV1418" s="14" t="s">
        <v>82</v>
      </c>
      <c r="AW1418" s="14" t="s">
        <v>35</v>
      </c>
      <c r="AX1418" s="14" t="s">
        <v>73</v>
      </c>
      <c r="AY1418" s="254" t="s">
        <v>188</v>
      </c>
    </row>
    <row r="1419" s="15" customFormat="1">
      <c r="A1419" s="15"/>
      <c r="B1419" s="255"/>
      <c r="C1419" s="256"/>
      <c r="D1419" s="235" t="s">
        <v>198</v>
      </c>
      <c r="E1419" s="257" t="s">
        <v>19</v>
      </c>
      <c r="F1419" s="258" t="s">
        <v>229</v>
      </c>
      <c r="G1419" s="256"/>
      <c r="H1419" s="259">
        <v>1</v>
      </c>
      <c r="I1419" s="260"/>
      <c r="J1419" s="256"/>
      <c r="K1419" s="256"/>
      <c r="L1419" s="261"/>
      <c r="M1419" s="262"/>
      <c r="N1419" s="263"/>
      <c r="O1419" s="263"/>
      <c r="P1419" s="263"/>
      <c r="Q1419" s="263"/>
      <c r="R1419" s="263"/>
      <c r="S1419" s="263"/>
      <c r="T1419" s="264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T1419" s="265" t="s">
        <v>198</v>
      </c>
      <c r="AU1419" s="265" t="s">
        <v>82</v>
      </c>
      <c r="AV1419" s="15" t="s">
        <v>135</v>
      </c>
      <c r="AW1419" s="15" t="s">
        <v>35</v>
      </c>
      <c r="AX1419" s="15" t="s">
        <v>80</v>
      </c>
      <c r="AY1419" s="265" t="s">
        <v>188</v>
      </c>
    </row>
    <row r="1420" s="2" customFormat="1" ht="16.5" customHeight="1">
      <c r="A1420" s="40"/>
      <c r="B1420" s="41"/>
      <c r="C1420" s="215" t="s">
        <v>2163</v>
      </c>
      <c r="D1420" s="215" t="s">
        <v>190</v>
      </c>
      <c r="E1420" s="216" t="s">
        <v>2821</v>
      </c>
      <c r="F1420" s="217" t="s">
        <v>2822</v>
      </c>
      <c r="G1420" s="218" t="s">
        <v>1352</v>
      </c>
      <c r="H1420" s="219">
        <v>1</v>
      </c>
      <c r="I1420" s="220"/>
      <c r="J1420" s="221">
        <f>ROUND(I1420*H1420,2)</f>
        <v>0</v>
      </c>
      <c r="K1420" s="217" t="s">
        <v>452</v>
      </c>
      <c r="L1420" s="46"/>
      <c r="M1420" s="222" t="s">
        <v>19</v>
      </c>
      <c r="N1420" s="223" t="s">
        <v>44</v>
      </c>
      <c r="O1420" s="86"/>
      <c r="P1420" s="224">
        <f>O1420*H1420</f>
        <v>0</v>
      </c>
      <c r="Q1420" s="224">
        <v>0</v>
      </c>
      <c r="R1420" s="224">
        <f>Q1420*H1420</f>
        <v>0</v>
      </c>
      <c r="S1420" s="224">
        <v>0</v>
      </c>
      <c r="T1420" s="225">
        <f>S1420*H1420</f>
        <v>0</v>
      </c>
      <c r="U1420" s="40"/>
      <c r="V1420" s="40"/>
      <c r="W1420" s="40"/>
      <c r="X1420" s="40"/>
      <c r="Y1420" s="40"/>
      <c r="Z1420" s="40"/>
      <c r="AA1420" s="40"/>
      <c r="AB1420" s="40"/>
      <c r="AC1420" s="40"/>
      <c r="AD1420" s="40"/>
      <c r="AE1420" s="40"/>
      <c r="AR1420" s="226" t="s">
        <v>342</v>
      </c>
      <c r="AT1420" s="226" t="s">
        <v>190</v>
      </c>
      <c r="AU1420" s="226" t="s">
        <v>82</v>
      </c>
      <c r="AY1420" s="19" t="s">
        <v>188</v>
      </c>
      <c r="BE1420" s="227">
        <f>IF(N1420="základní",J1420,0)</f>
        <v>0</v>
      </c>
      <c r="BF1420" s="227">
        <f>IF(N1420="snížená",J1420,0)</f>
        <v>0</v>
      </c>
      <c r="BG1420" s="227">
        <f>IF(N1420="zákl. přenesená",J1420,0)</f>
        <v>0</v>
      </c>
      <c r="BH1420" s="227">
        <f>IF(N1420="sníž. přenesená",J1420,0)</f>
        <v>0</v>
      </c>
      <c r="BI1420" s="227">
        <f>IF(N1420="nulová",J1420,0)</f>
        <v>0</v>
      </c>
      <c r="BJ1420" s="19" t="s">
        <v>80</v>
      </c>
      <c r="BK1420" s="227">
        <f>ROUND(I1420*H1420,2)</f>
        <v>0</v>
      </c>
      <c r="BL1420" s="19" t="s">
        <v>342</v>
      </c>
      <c r="BM1420" s="226" t="s">
        <v>2823</v>
      </c>
    </row>
    <row r="1421" s="13" customFormat="1">
      <c r="A1421" s="13"/>
      <c r="B1421" s="233"/>
      <c r="C1421" s="234"/>
      <c r="D1421" s="235" t="s">
        <v>198</v>
      </c>
      <c r="E1421" s="236" t="s">
        <v>19</v>
      </c>
      <c r="F1421" s="237" t="s">
        <v>2824</v>
      </c>
      <c r="G1421" s="234"/>
      <c r="H1421" s="236" t="s">
        <v>19</v>
      </c>
      <c r="I1421" s="238"/>
      <c r="J1421" s="234"/>
      <c r="K1421" s="234"/>
      <c r="L1421" s="239"/>
      <c r="M1421" s="240"/>
      <c r="N1421" s="241"/>
      <c r="O1421" s="241"/>
      <c r="P1421" s="241"/>
      <c r="Q1421" s="241"/>
      <c r="R1421" s="241"/>
      <c r="S1421" s="241"/>
      <c r="T1421" s="242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T1421" s="243" t="s">
        <v>198</v>
      </c>
      <c r="AU1421" s="243" t="s">
        <v>82</v>
      </c>
      <c r="AV1421" s="13" t="s">
        <v>80</v>
      </c>
      <c r="AW1421" s="13" t="s">
        <v>35</v>
      </c>
      <c r="AX1421" s="13" t="s">
        <v>73</v>
      </c>
      <c r="AY1421" s="243" t="s">
        <v>188</v>
      </c>
    </row>
    <row r="1422" s="14" customFormat="1">
      <c r="A1422" s="14"/>
      <c r="B1422" s="244"/>
      <c r="C1422" s="245"/>
      <c r="D1422" s="235" t="s">
        <v>198</v>
      </c>
      <c r="E1422" s="246" t="s">
        <v>19</v>
      </c>
      <c r="F1422" s="247" t="s">
        <v>80</v>
      </c>
      <c r="G1422" s="245"/>
      <c r="H1422" s="248">
        <v>1</v>
      </c>
      <c r="I1422" s="249"/>
      <c r="J1422" s="245"/>
      <c r="K1422" s="245"/>
      <c r="L1422" s="250"/>
      <c r="M1422" s="251"/>
      <c r="N1422" s="252"/>
      <c r="O1422" s="252"/>
      <c r="P1422" s="252"/>
      <c r="Q1422" s="252"/>
      <c r="R1422" s="252"/>
      <c r="S1422" s="252"/>
      <c r="T1422" s="253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T1422" s="254" t="s">
        <v>198</v>
      </c>
      <c r="AU1422" s="254" t="s">
        <v>82</v>
      </c>
      <c r="AV1422" s="14" t="s">
        <v>82</v>
      </c>
      <c r="AW1422" s="14" t="s">
        <v>35</v>
      </c>
      <c r="AX1422" s="14" t="s">
        <v>73</v>
      </c>
      <c r="AY1422" s="254" t="s">
        <v>188</v>
      </c>
    </row>
    <row r="1423" s="15" customFormat="1">
      <c r="A1423" s="15"/>
      <c r="B1423" s="255"/>
      <c r="C1423" s="256"/>
      <c r="D1423" s="235" t="s">
        <v>198</v>
      </c>
      <c r="E1423" s="257" t="s">
        <v>19</v>
      </c>
      <c r="F1423" s="258" t="s">
        <v>229</v>
      </c>
      <c r="G1423" s="256"/>
      <c r="H1423" s="259">
        <v>1</v>
      </c>
      <c r="I1423" s="260"/>
      <c r="J1423" s="256"/>
      <c r="K1423" s="256"/>
      <c r="L1423" s="261"/>
      <c r="M1423" s="262"/>
      <c r="N1423" s="263"/>
      <c r="O1423" s="263"/>
      <c r="P1423" s="263"/>
      <c r="Q1423" s="263"/>
      <c r="R1423" s="263"/>
      <c r="S1423" s="263"/>
      <c r="T1423" s="264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T1423" s="265" t="s">
        <v>198</v>
      </c>
      <c r="AU1423" s="265" t="s">
        <v>82</v>
      </c>
      <c r="AV1423" s="15" t="s">
        <v>135</v>
      </c>
      <c r="AW1423" s="15" t="s">
        <v>35</v>
      </c>
      <c r="AX1423" s="15" t="s">
        <v>80</v>
      </c>
      <c r="AY1423" s="265" t="s">
        <v>188</v>
      </c>
    </row>
    <row r="1424" s="2" customFormat="1" ht="16.5" customHeight="1">
      <c r="A1424" s="40"/>
      <c r="B1424" s="41"/>
      <c r="C1424" s="215" t="s">
        <v>2168</v>
      </c>
      <c r="D1424" s="215" t="s">
        <v>190</v>
      </c>
      <c r="E1424" s="216" t="s">
        <v>1338</v>
      </c>
      <c r="F1424" s="217" t="s">
        <v>1339</v>
      </c>
      <c r="G1424" s="218" t="s">
        <v>501</v>
      </c>
      <c r="H1424" s="219">
        <v>7.2640000000000002</v>
      </c>
      <c r="I1424" s="220"/>
      <c r="J1424" s="221">
        <f>ROUND(I1424*H1424,2)</f>
        <v>0</v>
      </c>
      <c r="K1424" s="217" t="s">
        <v>194</v>
      </c>
      <c r="L1424" s="46"/>
      <c r="M1424" s="222" t="s">
        <v>19</v>
      </c>
      <c r="N1424" s="223" t="s">
        <v>44</v>
      </c>
      <c r="O1424" s="86"/>
      <c r="P1424" s="224">
        <f>O1424*H1424</f>
        <v>0</v>
      </c>
      <c r="Q1424" s="224">
        <v>0</v>
      </c>
      <c r="R1424" s="224">
        <f>Q1424*H1424</f>
        <v>0</v>
      </c>
      <c r="S1424" s="224">
        <v>0</v>
      </c>
      <c r="T1424" s="225">
        <f>S1424*H1424</f>
        <v>0</v>
      </c>
      <c r="U1424" s="40"/>
      <c r="V1424" s="40"/>
      <c r="W1424" s="40"/>
      <c r="X1424" s="40"/>
      <c r="Y1424" s="40"/>
      <c r="Z1424" s="40"/>
      <c r="AA1424" s="40"/>
      <c r="AB1424" s="40"/>
      <c r="AC1424" s="40"/>
      <c r="AD1424" s="40"/>
      <c r="AE1424" s="40"/>
      <c r="AR1424" s="226" t="s">
        <v>342</v>
      </c>
      <c r="AT1424" s="226" t="s">
        <v>190</v>
      </c>
      <c r="AU1424" s="226" t="s">
        <v>82</v>
      </c>
      <c r="AY1424" s="19" t="s">
        <v>188</v>
      </c>
      <c r="BE1424" s="227">
        <f>IF(N1424="základní",J1424,0)</f>
        <v>0</v>
      </c>
      <c r="BF1424" s="227">
        <f>IF(N1424="snížená",J1424,0)</f>
        <v>0</v>
      </c>
      <c r="BG1424" s="227">
        <f>IF(N1424="zákl. přenesená",J1424,0)</f>
        <v>0</v>
      </c>
      <c r="BH1424" s="227">
        <f>IF(N1424="sníž. přenesená",J1424,0)</f>
        <v>0</v>
      </c>
      <c r="BI1424" s="227">
        <f>IF(N1424="nulová",J1424,0)</f>
        <v>0</v>
      </c>
      <c r="BJ1424" s="19" t="s">
        <v>80</v>
      </c>
      <c r="BK1424" s="227">
        <f>ROUND(I1424*H1424,2)</f>
        <v>0</v>
      </c>
      <c r="BL1424" s="19" t="s">
        <v>342</v>
      </c>
      <c r="BM1424" s="226" t="s">
        <v>2825</v>
      </c>
    </row>
    <row r="1425" s="2" customFormat="1">
      <c r="A1425" s="40"/>
      <c r="B1425" s="41"/>
      <c r="C1425" s="42"/>
      <c r="D1425" s="228" t="s">
        <v>196</v>
      </c>
      <c r="E1425" s="42"/>
      <c r="F1425" s="229" t="s">
        <v>1341</v>
      </c>
      <c r="G1425" s="42"/>
      <c r="H1425" s="42"/>
      <c r="I1425" s="230"/>
      <c r="J1425" s="42"/>
      <c r="K1425" s="42"/>
      <c r="L1425" s="46"/>
      <c r="M1425" s="231"/>
      <c r="N1425" s="232"/>
      <c r="O1425" s="86"/>
      <c r="P1425" s="86"/>
      <c r="Q1425" s="86"/>
      <c r="R1425" s="86"/>
      <c r="S1425" s="86"/>
      <c r="T1425" s="87"/>
      <c r="U1425" s="40"/>
      <c r="V1425" s="40"/>
      <c r="W1425" s="40"/>
      <c r="X1425" s="40"/>
      <c r="Y1425" s="40"/>
      <c r="Z1425" s="40"/>
      <c r="AA1425" s="40"/>
      <c r="AB1425" s="40"/>
      <c r="AC1425" s="40"/>
      <c r="AD1425" s="40"/>
      <c r="AE1425" s="40"/>
      <c r="AT1425" s="19" t="s">
        <v>196</v>
      </c>
      <c r="AU1425" s="19" t="s">
        <v>82</v>
      </c>
    </row>
    <row r="1426" s="13" customFormat="1">
      <c r="A1426" s="13"/>
      <c r="B1426" s="233"/>
      <c r="C1426" s="234"/>
      <c r="D1426" s="235" t="s">
        <v>198</v>
      </c>
      <c r="E1426" s="236" t="s">
        <v>19</v>
      </c>
      <c r="F1426" s="237" t="s">
        <v>1342</v>
      </c>
      <c r="G1426" s="234"/>
      <c r="H1426" s="236" t="s">
        <v>19</v>
      </c>
      <c r="I1426" s="238"/>
      <c r="J1426" s="234"/>
      <c r="K1426" s="234"/>
      <c r="L1426" s="239"/>
      <c r="M1426" s="240"/>
      <c r="N1426" s="241"/>
      <c r="O1426" s="241"/>
      <c r="P1426" s="241"/>
      <c r="Q1426" s="241"/>
      <c r="R1426" s="241"/>
      <c r="S1426" s="241"/>
      <c r="T1426" s="242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43" t="s">
        <v>198</v>
      </c>
      <c r="AU1426" s="243" t="s">
        <v>82</v>
      </c>
      <c r="AV1426" s="13" t="s">
        <v>80</v>
      </c>
      <c r="AW1426" s="13" t="s">
        <v>35</v>
      </c>
      <c r="AX1426" s="13" t="s">
        <v>73</v>
      </c>
      <c r="AY1426" s="243" t="s">
        <v>188</v>
      </c>
    </row>
    <row r="1427" s="13" customFormat="1">
      <c r="A1427" s="13"/>
      <c r="B1427" s="233"/>
      <c r="C1427" s="234"/>
      <c r="D1427" s="235" t="s">
        <v>198</v>
      </c>
      <c r="E1427" s="236" t="s">
        <v>19</v>
      </c>
      <c r="F1427" s="237" t="s">
        <v>1343</v>
      </c>
      <c r="G1427" s="234"/>
      <c r="H1427" s="236" t="s">
        <v>19</v>
      </c>
      <c r="I1427" s="238"/>
      <c r="J1427" s="234"/>
      <c r="K1427" s="234"/>
      <c r="L1427" s="239"/>
      <c r="M1427" s="240"/>
      <c r="N1427" s="241"/>
      <c r="O1427" s="241"/>
      <c r="P1427" s="241"/>
      <c r="Q1427" s="241"/>
      <c r="R1427" s="241"/>
      <c r="S1427" s="241"/>
      <c r="T1427" s="242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43" t="s">
        <v>198</v>
      </c>
      <c r="AU1427" s="243" t="s">
        <v>82</v>
      </c>
      <c r="AV1427" s="13" t="s">
        <v>80</v>
      </c>
      <c r="AW1427" s="13" t="s">
        <v>35</v>
      </c>
      <c r="AX1427" s="13" t="s">
        <v>73</v>
      </c>
      <c r="AY1427" s="243" t="s">
        <v>188</v>
      </c>
    </row>
    <row r="1428" s="14" customFormat="1">
      <c r="A1428" s="14"/>
      <c r="B1428" s="244"/>
      <c r="C1428" s="245"/>
      <c r="D1428" s="235" t="s">
        <v>198</v>
      </c>
      <c r="E1428" s="246" t="s">
        <v>19</v>
      </c>
      <c r="F1428" s="247" t="s">
        <v>2826</v>
      </c>
      <c r="G1428" s="245"/>
      <c r="H1428" s="248">
        <v>7.2640000000000002</v>
      </c>
      <c r="I1428" s="249"/>
      <c r="J1428" s="245"/>
      <c r="K1428" s="245"/>
      <c r="L1428" s="250"/>
      <c r="M1428" s="251"/>
      <c r="N1428" s="252"/>
      <c r="O1428" s="252"/>
      <c r="P1428" s="252"/>
      <c r="Q1428" s="252"/>
      <c r="R1428" s="252"/>
      <c r="S1428" s="252"/>
      <c r="T1428" s="253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T1428" s="254" t="s">
        <v>198</v>
      </c>
      <c r="AU1428" s="254" t="s">
        <v>82</v>
      </c>
      <c r="AV1428" s="14" t="s">
        <v>82</v>
      </c>
      <c r="AW1428" s="14" t="s">
        <v>35</v>
      </c>
      <c r="AX1428" s="14" t="s">
        <v>73</v>
      </c>
      <c r="AY1428" s="254" t="s">
        <v>188</v>
      </c>
    </row>
    <row r="1429" s="15" customFormat="1">
      <c r="A1429" s="15"/>
      <c r="B1429" s="255"/>
      <c r="C1429" s="256"/>
      <c r="D1429" s="235" t="s">
        <v>198</v>
      </c>
      <c r="E1429" s="257" t="s">
        <v>19</v>
      </c>
      <c r="F1429" s="258" t="s">
        <v>229</v>
      </c>
      <c r="G1429" s="256"/>
      <c r="H1429" s="259">
        <v>7.2640000000000002</v>
      </c>
      <c r="I1429" s="260"/>
      <c r="J1429" s="256"/>
      <c r="K1429" s="256"/>
      <c r="L1429" s="261"/>
      <c r="M1429" s="262"/>
      <c r="N1429" s="263"/>
      <c r="O1429" s="263"/>
      <c r="P1429" s="263"/>
      <c r="Q1429" s="263"/>
      <c r="R1429" s="263"/>
      <c r="S1429" s="263"/>
      <c r="T1429" s="264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T1429" s="265" t="s">
        <v>198</v>
      </c>
      <c r="AU1429" s="265" t="s">
        <v>82</v>
      </c>
      <c r="AV1429" s="15" t="s">
        <v>135</v>
      </c>
      <c r="AW1429" s="15" t="s">
        <v>35</v>
      </c>
      <c r="AX1429" s="15" t="s">
        <v>80</v>
      </c>
      <c r="AY1429" s="265" t="s">
        <v>188</v>
      </c>
    </row>
    <row r="1430" s="2" customFormat="1" ht="16.5" customHeight="1">
      <c r="A1430" s="40"/>
      <c r="B1430" s="41"/>
      <c r="C1430" s="272" t="s">
        <v>2173</v>
      </c>
      <c r="D1430" s="272" t="s">
        <v>522</v>
      </c>
      <c r="E1430" s="273" t="s">
        <v>1346</v>
      </c>
      <c r="F1430" s="274" t="s">
        <v>1347</v>
      </c>
      <c r="G1430" s="275" t="s">
        <v>501</v>
      </c>
      <c r="H1430" s="276">
        <v>7.2640000000000002</v>
      </c>
      <c r="I1430" s="277"/>
      <c r="J1430" s="278">
        <f>ROUND(I1430*H1430,2)</f>
        <v>0</v>
      </c>
      <c r="K1430" s="274" t="s">
        <v>452</v>
      </c>
      <c r="L1430" s="279"/>
      <c r="M1430" s="280" t="s">
        <v>19</v>
      </c>
      <c r="N1430" s="281" t="s">
        <v>44</v>
      </c>
      <c r="O1430" s="86"/>
      <c r="P1430" s="224">
        <f>O1430*H1430</f>
        <v>0</v>
      </c>
      <c r="Q1430" s="224">
        <v>0</v>
      </c>
      <c r="R1430" s="224">
        <f>Q1430*H1430</f>
        <v>0</v>
      </c>
      <c r="S1430" s="224">
        <v>0</v>
      </c>
      <c r="T1430" s="225">
        <f>S1430*H1430</f>
        <v>0</v>
      </c>
      <c r="U1430" s="40"/>
      <c r="V1430" s="40"/>
      <c r="W1430" s="40"/>
      <c r="X1430" s="40"/>
      <c r="Y1430" s="40"/>
      <c r="Z1430" s="40"/>
      <c r="AA1430" s="40"/>
      <c r="AB1430" s="40"/>
      <c r="AC1430" s="40"/>
      <c r="AD1430" s="40"/>
      <c r="AE1430" s="40"/>
      <c r="AR1430" s="226" t="s">
        <v>630</v>
      </c>
      <c r="AT1430" s="226" t="s">
        <v>522</v>
      </c>
      <c r="AU1430" s="226" t="s">
        <v>82</v>
      </c>
      <c r="AY1430" s="19" t="s">
        <v>188</v>
      </c>
      <c r="BE1430" s="227">
        <f>IF(N1430="základní",J1430,0)</f>
        <v>0</v>
      </c>
      <c r="BF1430" s="227">
        <f>IF(N1430="snížená",J1430,0)</f>
        <v>0</v>
      </c>
      <c r="BG1430" s="227">
        <f>IF(N1430="zákl. přenesená",J1430,0)</f>
        <v>0</v>
      </c>
      <c r="BH1430" s="227">
        <f>IF(N1430="sníž. přenesená",J1430,0)</f>
        <v>0</v>
      </c>
      <c r="BI1430" s="227">
        <f>IF(N1430="nulová",J1430,0)</f>
        <v>0</v>
      </c>
      <c r="BJ1430" s="19" t="s">
        <v>80</v>
      </c>
      <c r="BK1430" s="227">
        <f>ROUND(I1430*H1430,2)</f>
        <v>0</v>
      </c>
      <c r="BL1430" s="19" t="s">
        <v>342</v>
      </c>
      <c r="BM1430" s="226" t="s">
        <v>2827</v>
      </c>
    </row>
    <row r="1431" s="13" customFormat="1">
      <c r="A1431" s="13"/>
      <c r="B1431" s="233"/>
      <c r="C1431" s="234"/>
      <c r="D1431" s="235" t="s">
        <v>198</v>
      </c>
      <c r="E1431" s="236" t="s">
        <v>19</v>
      </c>
      <c r="F1431" s="237" t="s">
        <v>1342</v>
      </c>
      <c r="G1431" s="234"/>
      <c r="H1431" s="236" t="s">
        <v>19</v>
      </c>
      <c r="I1431" s="238"/>
      <c r="J1431" s="234"/>
      <c r="K1431" s="234"/>
      <c r="L1431" s="239"/>
      <c r="M1431" s="240"/>
      <c r="N1431" s="241"/>
      <c r="O1431" s="241"/>
      <c r="P1431" s="241"/>
      <c r="Q1431" s="241"/>
      <c r="R1431" s="241"/>
      <c r="S1431" s="241"/>
      <c r="T1431" s="242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43" t="s">
        <v>198</v>
      </c>
      <c r="AU1431" s="243" t="s">
        <v>82</v>
      </c>
      <c r="AV1431" s="13" t="s">
        <v>80</v>
      </c>
      <c r="AW1431" s="13" t="s">
        <v>35</v>
      </c>
      <c r="AX1431" s="13" t="s">
        <v>73</v>
      </c>
      <c r="AY1431" s="243" t="s">
        <v>188</v>
      </c>
    </row>
    <row r="1432" s="13" customFormat="1">
      <c r="A1432" s="13"/>
      <c r="B1432" s="233"/>
      <c r="C1432" s="234"/>
      <c r="D1432" s="235" t="s">
        <v>198</v>
      </c>
      <c r="E1432" s="236" t="s">
        <v>19</v>
      </c>
      <c r="F1432" s="237" t="s">
        <v>1343</v>
      </c>
      <c r="G1432" s="234"/>
      <c r="H1432" s="236" t="s">
        <v>19</v>
      </c>
      <c r="I1432" s="238"/>
      <c r="J1432" s="234"/>
      <c r="K1432" s="234"/>
      <c r="L1432" s="239"/>
      <c r="M1432" s="240"/>
      <c r="N1432" s="241"/>
      <c r="O1432" s="241"/>
      <c r="P1432" s="241"/>
      <c r="Q1432" s="241"/>
      <c r="R1432" s="241"/>
      <c r="S1432" s="241"/>
      <c r="T1432" s="242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43" t="s">
        <v>198</v>
      </c>
      <c r="AU1432" s="243" t="s">
        <v>82</v>
      </c>
      <c r="AV1432" s="13" t="s">
        <v>80</v>
      </c>
      <c r="AW1432" s="13" t="s">
        <v>35</v>
      </c>
      <c r="AX1432" s="13" t="s">
        <v>73</v>
      </c>
      <c r="AY1432" s="243" t="s">
        <v>188</v>
      </c>
    </row>
    <row r="1433" s="14" customFormat="1">
      <c r="A1433" s="14"/>
      <c r="B1433" s="244"/>
      <c r="C1433" s="245"/>
      <c r="D1433" s="235" t="s">
        <v>198</v>
      </c>
      <c r="E1433" s="246" t="s">
        <v>19</v>
      </c>
      <c r="F1433" s="247" t="s">
        <v>2826</v>
      </c>
      <c r="G1433" s="245"/>
      <c r="H1433" s="248">
        <v>7.2640000000000002</v>
      </c>
      <c r="I1433" s="249"/>
      <c r="J1433" s="245"/>
      <c r="K1433" s="245"/>
      <c r="L1433" s="250"/>
      <c r="M1433" s="251"/>
      <c r="N1433" s="252"/>
      <c r="O1433" s="252"/>
      <c r="P1433" s="252"/>
      <c r="Q1433" s="252"/>
      <c r="R1433" s="252"/>
      <c r="S1433" s="252"/>
      <c r="T1433" s="253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54" t="s">
        <v>198</v>
      </c>
      <c r="AU1433" s="254" t="s">
        <v>82</v>
      </c>
      <c r="AV1433" s="14" t="s">
        <v>82</v>
      </c>
      <c r="AW1433" s="14" t="s">
        <v>35</v>
      </c>
      <c r="AX1433" s="14" t="s">
        <v>73</v>
      </c>
      <c r="AY1433" s="254" t="s">
        <v>188</v>
      </c>
    </row>
    <row r="1434" s="15" customFormat="1">
      <c r="A1434" s="15"/>
      <c r="B1434" s="255"/>
      <c r="C1434" s="256"/>
      <c r="D1434" s="235" t="s">
        <v>198</v>
      </c>
      <c r="E1434" s="257" t="s">
        <v>19</v>
      </c>
      <c r="F1434" s="258" t="s">
        <v>229</v>
      </c>
      <c r="G1434" s="256"/>
      <c r="H1434" s="259">
        <v>7.2640000000000002</v>
      </c>
      <c r="I1434" s="260"/>
      <c r="J1434" s="256"/>
      <c r="K1434" s="256"/>
      <c r="L1434" s="261"/>
      <c r="M1434" s="262"/>
      <c r="N1434" s="263"/>
      <c r="O1434" s="263"/>
      <c r="P1434" s="263"/>
      <c r="Q1434" s="263"/>
      <c r="R1434" s="263"/>
      <c r="S1434" s="263"/>
      <c r="T1434" s="264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T1434" s="265" t="s">
        <v>198</v>
      </c>
      <c r="AU1434" s="265" t="s">
        <v>82</v>
      </c>
      <c r="AV1434" s="15" t="s">
        <v>135</v>
      </c>
      <c r="AW1434" s="15" t="s">
        <v>35</v>
      </c>
      <c r="AX1434" s="15" t="s">
        <v>80</v>
      </c>
      <c r="AY1434" s="265" t="s">
        <v>188</v>
      </c>
    </row>
    <row r="1435" s="2" customFormat="1" ht="16.5" customHeight="1">
      <c r="A1435" s="40"/>
      <c r="B1435" s="41"/>
      <c r="C1435" s="272" t="s">
        <v>2187</v>
      </c>
      <c r="D1435" s="272" t="s">
        <v>522</v>
      </c>
      <c r="E1435" s="273" t="s">
        <v>1350</v>
      </c>
      <c r="F1435" s="274" t="s">
        <v>1351</v>
      </c>
      <c r="G1435" s="275" t="s">
        <v>1352</v>
      </c>
      <c r="H1435" s="276">
        <v>6</v>
      </c>
      <c r="I1435" s="277"/>
      <c r="J1435" s="278">
        <f>ROUND(I1435*H1435,2)</f>
        <v>0</v>
      </c>
      <c r="K1435" s="274" t="s">
        <v>452</v>
      </c>
      <c r="L1435" s="279"/>
      <c r="M1435" s="280" t="s">
        <v>19</v>
      </c>
      <c r="N1435" s="281" t="s">
        <v>44</v>
      </c>
      <c r="O1435" s="86"/>
      <c r="P1435" s="224">
        <f>O1435*H1435</f>
        <v>0</v>
      </c>
      <c r="Q1435" s="224">
        <v>0</v>
      </c>
      <c r="R1435" s="224">
        <f>Q1435*H1435</f>
        <v>0</v>
      </c>
      <c r="S1435" s="224">
        <v>0</v>
      </c>
      <c r="T1435" s="225">
        <f>S1435*H1435</f>
        <v>0</v>
      </c>
      <c r="U1435" s="40"/>
      <c r="V1435" s="40"/>
      <c r="W1435" s="40"/>
      <c r="X1435" s="40"/>
      <c r="Y1435" s="40"/>
      <c r="Z1435" s="40"/>
      <c r="AA1435" s="40"/>
      <c r="AB1435" s="40"/>
      <c r="AC1435" s="40"/>
      <c r="AD1435" s="40"/>
      <c r="AE1435" s="40"/>
      <c r="AR1435" s="226" t="s">
        <v>630</v>
      </c>
      <c r="AT1435" s="226" t="s">
        <v>522</v>
      </c>
      <c r="AU1435" s="226" t="s">
        <v>82</v>
      </c>
      <c r="AY1435" s="19" t="s">
        <v>188</v>
      </c>
      <c r="BE1435" s="227">
        <f>IF(N1435="základní",J1435,0)</f>
        <v>0</v>
      </c>
      <c r="BF1435" s="227">
        <f>IF(N1435="snížená",J1435,0)</f>
        <v>0</v>
      </c>
      <c r="BG1435" s="227">
        <f>IF(N1435="zákl. přenesená",J1435,0)</f>
        <v>0</v>
      </c>
      <c r="BH1435" s="227">
        <f>IF(N1435="sníž. přenesená",J1435,0)</f>
        <v>0</v>
      </c>
      <c r="BI1435" s="227">
        <f>IF(N1435="nulová",J1435,0)</f>
        <v>0</v>
      </c>
      <c r="BJ1435" s="19" t="s">
        <v>80</v>
      </c>
      <c r="BK1435" s="227">
        <f>ROUND(I1435*H1435,2)</f>
        <v>0</v>
      </c>
      <c r="BL1435" s="19" t="s">
        <v>342</v>
      </c>
      <c r="BM1435" s="226" t="s">
        <v>2828</v>
      </c>
    </row>
    <row r="1436" s="13" customFormat="1">
      <c r="A1436" s="13"/>
      <c r="B1436" s="233"/>
      <c r="C1436" s="234"/>
      <c r="D1436" s="235" t="s">
        <v>198</v>
      </c>
      <c r="E1436" s="236" t="s">
        <v>19</v>
      </c>
      <c r="F1436" s="237" t="s">
        <v>1342</v>
      </c>
      <c r="G1436" s="234"/>
      <c r="H1436" s="236" t="s">
        <v>19</v>
      </c>
      <c r="I1436" s="238"/>
      <c r="J1436" s="234"/>
      <c r="K1436" s="234"/>
      <c r="L1436" s="239"/>
      <c r="M1436" s="240"/>
      <c r="N1436" s="241"/>
      <c r="O1436" s="241"/>
      <c r="P1436" s="241"/>
      <c r="Q1436" s="241"/>
      <c r="R1436" s="241"/>
      <c r="S1436" s="241"/>
      <c r="T1436" s="242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43" t="s">
        <v>198</v>
      </c>
      <c r="AU1436" s="243" t="s">
        <v>82</v>
      </c>
      <c r="AV1436" s="13" t="s">
        <v>80</v>
      </c>
      <c r="AW1436" s="13" t="s">
        <v>35</v>
      </c>
      <c r="AX1436" s="13" t="s">
        <v>73</v>
      </c>
      <c r="AY1436" s="243" t="s">
        <v>188</v>
      </c>
    </row>
    <row r="1437" s="13" customFormat="1">
      <c r="A1437" s="13"/>
      <c r="B1437" s="233"/>
      <c r="C1437" s="234"/>
      <c r="D1437" s="235" t="s">
        <v>198</v>
      </c>
      <c r="E1437" s="236" t="s">
        <v>19</v>
      </c>
      <c r="F1437" s="237" t="s">
        <v>1343</v>
      </c>
      <c r="G1437" s="234"/>
      <c r="H1437" s="236" t="s">
        <v>19</v>
      </c>
      <c r="I1437" s="238"/>
      <c r="J1437" s="234"/>
      <c r="K1437" s="234"/>
      <c r="L1437" s="239"/>
      <c r="M1437" s="240"/>
      <c r="N1437" s="241"/>
      <c r="O1437" s="241"/>
      <c r="P1437" s="241"/>
      <c r="Q1437" s="241"/>
      <c r="R1437" s="241"/>
      <c r="S1437" s="241"/>
      <c r="T1437" s="242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T1437" s="243" t="s">
        <v>198</v>
      </c>
      <c r="AU1437" s="243" t="s">
        <v>82</v>
      </c>
      <c r="AV1437" s="13" t="s">
        <v>80</v>
      </c>
      <c r="AW1437" s="13" t="s">
        <v>35</v>
      </c>
      <c r="AX1437" s="13" t="s">
        <v>73</v>
      </c>
      <c r="AY1437" s="243" t="s">
        <v>188</v>
      </c>
    </row>
    <row r="1438" s="14" customFormat="1">
      <c r="A1438" s="14"/>
      <c r="B1438" s="244"/>
      <c r="C1438" s="245"/>
      <c r="D1438" s="235" t="s">
        <v>198</v>
      </c>
      <c r="E1438" s="246" t="s">
        <v>19</v>
      </c>
      <c r="F1438" s="247" t="s">
        <v>1354</v>
      </c>
      <c r="G1438" s="245"/>
      <c r="H1438" s="248">
        <v>6</v>
      </c>
      <c r="I1438" s="249"/>
      <c r="J1438" s="245"/>
      <c r="K1438" s="245"/>
      <c r="L1438" s="250"/>
      <c r="M1438" s="251"/>
      <c r="N1438" s="252"/>
      <c r="O1438" s="252"/>
      <c r="P1438" s="252"/>
      <c r="Q1438" s="252"/>
      <c r="R1438" s="252"/>
      <c r="S1438" s="252"/>
      <c r="T1438" s="253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T1438" s="254" t="s">
        <v>198</v>
      </c>
      <c r="AU1438" s="254" t="s">
        <v>82</v>
      </c>
      <c r="AV1438" s="14" t="s">
        <v>82</v>
      </c>
      <c r="AW1438" s="14" t="s">
        <v>35</v>
      </c>
      <c r="AX1438" s="14" t="s">
        <v>73</v>
      </c>
      <c r="AY1438" s="254" t="s">
        <v>188</v>
      </c>
    </row>
    <row r="1439" s="15" customFormat="1">
      <c r="A1439" s="15"/>
      <c r="B1439" s="255"/>
      <c r="C1439" s="256"/>
      <c r="D1439" s="235" t="s">
        <v>198</v>
      </c>
      <c r="E1439" s="257" t="s">
        <v>19</v>
      </c>
      <c r="F1439" s="258" t="s">
        <v>229</v>
      </c>
      <c r="G1439" s="256"/>
      <c r="H1439" s="259">
        <v>6</v>
      </c>
      <c r="I1439" s="260"/>
      <c r="J1439" s="256"/>
      <c r="K1439" s="256"/>
      <c r="L1439" s="261"/>
      <c r="M1439" s="262"/>
      <c r="N1439" s="263"/>
      <c r="O1439" s="263"/>
      <c r="P1439" s="263"/>
      <c r="Q1439" s="263"/>
      <c r="R1439" s="263"/>
      <c r="S1439" s="263"/>
      <c r="T1439" s="264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T1439" s="265" t="s">
        <v>198</v>
      </c>
      <c r="AU1439" s="265" t="s">
        <v>82</v>
      </c>
      <c r="AV1439" s="15" t="s">
        <v>135</v>
      </c>
      <c r="AW1439" s="15" t="s">
        <v>35</v>
      </c>
      <c r="AX1439" s="15" t="s">
        <v>80</v>
      </c>
      <c r="AY1439" s="265" t="s">
        <v>188</v>
      </c>
    </row>
    <row r="1440" s="2" customFormat="1" ht="16.5" customHeight="1">
      <c r="A1440" s="40"/>
      <c r="B1440" s="41"/>
      <c r="C1440" s="215" t="s">
        <v>2192</v>
      </c>
      <c r="D1440" s="215" t="s">
        <v>190</v>
      </c>
      <c r="E1440" s="216" t="s">
        <v>2829</v>
      </c>
      <c r="F1440" s="217" t="s">
        <v>2830</v>
      </c>
      <c r="G1440" s="218" t="s">
        <v>501</v>
      </c>
      <c r="H1440" s="219">
        <v>18.75</v>
      </c>
      <c r="I1440" s="220"/>
      <c r="J1440" s="221">
        <f>ROUND(I1440*H1440,2)</f>
        <v>0</v>
      </c>
      <c r="K1440" s="217" t="s">
        <v>194</v>
      </c>
      <c r="L1440" s="46"/>
      <c r="M1440" s="222" t="s">
        <v>19</v>
      </c>
      <c r="N1440" s="223" t="s">
        <v>44</v>
      </c>
      <c r="O1440" s="86"/>
      <c r="P1440" s="224">
        <f>O1440*H1440</f>
        <v>0</v>
      </c>
      <c r="Q1440" s="224">
        <v>0.00093000000000000005</v>
      </c>
      <c r="R1440" s="224">
        <f>Q1440*H1440</f>
        <v>0.017437500000000002</v>
      </c>
      <c r="S1440" s="224">
        <v>0</v>
      </c>
      <c r="T1440" s="225">
        <f>S1440*H1440</f>
        <v>0</v>
      </c>
      <c r="U1440" s="40"/>
      <c r="V1440" s="40"/>
      <c r="W1440" s="40"/>
      <c r="X1440" s="40"/>
      <c r="Y1440" s="40"/>
      <c r="Z1440" s="40"/>
      <c r="AA1440" s="40"/>
      <c r="AB1440" s="40"/>
      <c r="AC1440" s="40"/>
      <c r="AD1440" s="40"/>
      <c r="AE1440" s="40"/>
      <c r="AR1440" s="226" t="s">
        <v>342</v>
      </c>
      <c r="AT1440" s="226" t="s">
        <v>190</v>
      </c>
      <c r="AU1440" s="226" t="s">
        <v>82</v>
      </c>
      <c r="AY1440" s="19" t="s">
        <v>188</v>
      </c>
      <c r="BE1440" s="227">
        <f>IF(N1440="základní",J1440,0)</f>
        <v>0</v>
      </c>
      <c r="BF1440" s="227">
        <f>IF(N1440="snížená",J1440,0)</f>
        <v>0</v>
      </c>
      <c r="BG1440" s="227">
        <f>IF(N1440="zákl. přenesená",J1440,0)</f>
        <v>0</v>
      </c>
      <c r="BH1440" s="227">
        <f>IF(N1440="sníž. přenesená",J1440,0)</f>
        <v>0</v>
      </c>
      <c r="BI1440" s="227">
        <f>IF(N1440="nulová",J1440,0)</f>
        <v>0</v>
      </c>
      <c r="BJ1440" s="19" t="s">
        <v>80</v>
      </c>
      <c r="BK1440" s="227">
        <f>ROUND(I1440*H1440,2)</f>
        <v>0</v>
      </c>
      <c r="BL1440" s="19" t="s">
        <v>342</v>
      </c>
      <c r="BM1440" s="226" t="s">
        <v>2831</v>
      </c>
    </row>
    <row r="1441" s="2" customFormat="1">
      <c r="A1441" s="40"/>
      <c r="B1441" s="41"/>
      <c r="C1441" s="42"/>
      <c r="D1441" s="228" t="s">
        <v>196</v>
      </c>
      <c r="E1441" s="42"/>
      <c r="F1441" s="229" t="s">
        <v>2832</v>
      </c>
      <c r="G1441" s="42"/>
      <c r="H1441" s="42"/>
      <c r="I1441" s="230"/>
      <c r="J1441" s="42"/>
      <c r="K1441" s="42"/>
      <c r="L1441" s="46"/>
      <c r="M1441" s="231"/>
      <c r="N1441" s="232"/>
      <c r="O1441" s="86"/>
      <c r="P1441" s="86"/>
      <c r="Q1441" s="86"/>
      <c r="R1441" s="86"/>
      <c r="S1441" s="86"/>
      <c r="T1441" s="87"/>
      <c r="U1441" s="40"/>
      <c r="V1441" s="40"/>
      <c r="W1441" s="40"/>
      <c r="X1441" s="40"/>
      <c r="Y1441" s="40"/>
      <c r="Z1441" s="40"/>
      <c r="AA1441" s="40"/>
      <c r="AB1441" s="40"/>
      <c r="AC1441" s="40"/>
      <c r="AD1441" s="40"/>
      <c r="AE1441" s="40"/>
      <c r="AT1441" s="19" t="s">
        <v>196</v>
      </c>
      <c r="AU1441" s="19" t="s">
        <v>82</v>
      </c>
    </row>
    <row r="1442" s="13" customFormat="1">
      <c r="A1442" s="13"/>
      <c r="B1442" s="233"/>
      <c r="C1442" s="234"/>
      <c r="D1442" s="235" t="s">
        <v>198</v>
      </c>
      <c r="E1442" s="236" t="s">
        <v>19</v>
      </c>
      <c r="F1442" s="237" t="s">
        <v>2833</v>
      </c>
      <c r="G1442" s="234"/>
      <c r="H1442" s="236" t="s">
        <v>19</v>
      </c>
      <c r="I1442" s="238"/>
      <c r="J1442" s="234"/>
      <c r="K1442" s="234"/>
      <c r="L1442" s="239"/>
      <c r="M1442" s="240"/>
      <c r="N1442" s="241"/>
      <c r="O1442" s="241"/>
      <c r="P1442" s="241"/>
      <c r="Q1442" s="241"/>
      <c r="R1442" s="241"/>
      <c r="S1442" s="241"/>
      <c r="T1442" s="242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243" t="s">
        <v>198</v>
      </c>
      <c r="AU1442" s="243" t="s">
        <v>82</v>
      </c>
      <c r="AV1442" s="13" t="s">
        <v>80</v>
      </c>
      <c r="AW1442" s="13" t="s">
        <v>35</v>
      </c>
      <c r="AX1442" s="13" t="s">
        <v>73</v>
      </c>
      <c r="AY1442" s="243" t="s">
        <v>188</v>
      </c>
    </row>
    <row r="1443" s="14" customFormat="1">
      <c r="A1443" s="14"/>
      <c r="B1443" s="244"/>
      <c r="C1443" s="245"/>
      <c r="D1443" s="235" t="s">
        <v>198</v>
      </c>
      <c r="E1443" s="246" t="s">
        <v>19</v>
      </c>
      <c r="F1443" s="247" t="s">
        <v>2834</v>
      </c>
      <c r="G1443" s="245"/>
      <c r="H1443" s="248">
        <v>5.6500000000000004</v>
      </c>
      <c r="I1443" s="249"/>
      <c r="J1443" s="245"/>
      <c r="K1443" s="245"/>
      <c r="L1443" s="250"/>
      <c r="M1443" s="251"/>
      <c r="N1443" s="252"/>
      <c r="O1443" s="252"/>
      <c r="P1443" s="252"/>
      <c r="Q1443" s="252"/>
      <c r="R1443" s="252"/>
      <c r="S1443" s="252"/>
      <c r="T1443" s="253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254" t="s">
        <v>198</v>
      </c>
      <c r="AU1443" s="254" t="s">
        <v>82</v>
      </c>
      <c r="AV1443" s="14" t="s">
        <v>82</v>
      </c>
      <c r="AW1443" s="14" t="s">
        <v>35</v>
      </c>
      <c r="AX1443" s="14" t="s">
        <v>73</v>
      </c>
      <c r="AY1443" s="254" t="s">
        <v>188</v>
      </c>
    </row>
    <row r="1444" s="14" customFormat="1">
      <c r="A1444" s="14"/>
      <c r="B1444" s="244"/>
      <c r="C1444" s="245"/>
      <c r="D1444" s="235" t="s">
        <v>198</v>
      </c>
      <c r="E1444" s="246" t="s">
        <v>19</v>
      </c>
      <c r="F1444" s="247" t="s">
        <v>2835</v>
      </c>
      <c r="G1444" s="245"/>
      <c r="H1444" s="248">
        <v>2.7000000000000002</v>
      </c>
      <c r="I1444" s="249"/>
      <c r="J1444" s="245"/>
      <c r="K1444" s="245"/>
      <c r="L1444" s="250"/>
      <c r="M1444" s="251"/>
      <c r="N1444" s="252"/>
      <c r="O1444" s="252"/>
      <c r="P1444" s="252"/>
      <c r="Q1444" s="252"/>
      <c r="R1444" s="252"/>
      <c r="S1444" s="252"/>
      <c r="T1444" s="253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T1444" s="254" t="s">
        <v>198</v>
      </c>
      <c r="AU1444" s="254" t="s">
        <v>82</v>
      </c>
      <c r="AV1444" s="14" t="s">
        <v>82</v>
      </c>
      <c r="AW1444" s="14" t="s">
        <v>35</v>
      </c>
      <c r="AX1444" s="14" t="s">
        <v>73</v>
      </c>
      <c r="AY1444" s="254" t="s">
        <v>188</v>
      </c>
    </row>
    <row r="1445" s="14" customFormat="1">
      <c r="A1445" s="14"/>
      <c r="B1445" s="244"/>
      <c r="C1445" s="245"/>
      <c r="D1445" s="235" t="s">
        <v>198</v>
      </c>
      <c r="E1445" s="246" t="s">
        <v>19</v>
      </c>
      <c r="F1445" s="247" t="s">
        <v>2836</v>
      </c>
      <c r="G1445" s="245"/>
      <c r="H1445" s="248">
        <v>2.9500000000000002</v>
      </c>
      <c r="I1445" s="249"/>
      <c r="J1445" s="245"/>
      <c r="K1445" s="245"/>
      <c r="L1445" s="250"/>
      <c r="M1445" s="251"/>
      <c r="N1445" s="252"/>
      <c r="O1445" s="252"/>
      <c r="P1445" s="252"/>
      <c r="Q1445" s="252"/>
      <c r="R1445" s="252"/>
      <c r="S1445" s="252"/>
      <c r="T1445" s="253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54" t="s">
        <v>198</v>
      </c>
      <c r="AU1445" s="254" t="s">
        <v>82</v>
      </c>
      <c r="AV1445" s="14" t="s">
        <v>82</v>
      </c>
      <c r="AW1445" s="14" t="s">
        <v>35</v>
      </c>
      <c r="AX1445" s="14" t="s">
        <v>73</v>
      </c>
      <c r="AY1445" s="254" t="s">
        <v>188</v>
      </c>
    </row>
    <row r="1446" s="14" customFormat="1">
      <c r="A1446" s="14"/>
      <c r="B1446" s="244"/>
      <c r="C1446" s="245"/>
      <c r="D1446" s="235" t="s">
        <v>198</v>
      </c>
      <c r="E1446" s="246" t="s">
        <v>19</v>
      </c>
      <c r="F1446" s="247" t="s">
        <v>2837</v>
      </c>
      <c r="G1446" s="245"/>
      <c r="H1446" s="248">
        <v>5.6500000000000004</v>
      </c>
      <c r="I1446" s="249"/>
      <c r="J1446" s="245"/>
      <c r="K1446" s="245"/>
      <c r="L1446" s="250"/>
      <c r="M1446" s="251"/>
      <c r="N1446" s="252"/>
      <c r="O1446" s="252"/>
      <c r="P1446" s="252"/>
      <c r="Q1446" s="252"/>
      <c r="R1446" s="252"/>
      <c r="S1446" s="252"/>
      <c r="T1446" s="253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254" t="s">
        <v>198</v>
      </c>
      <c r="AU1446" s="254" t="s">
        <v>82</v>
      </c>
      <c r="AV1446" s="14" t="s">
        <v>82</v>
      </c>
      <c r="AW1446" s="14" t="s">
        <v>35</v>
      </c>
      <c r="AX1446" s="14" t="s">
        <v>73</v>
      </c>
      <c r="AY1446" s="254" t="s">
        <v>188</v>
      </c>
    </row>
    <row r="1447" s="14" customFormat="1">
      <c r="A1447" s="14"/>
      <c r="B1447" s="244"/>
      <c r="C1447" s="245"/>
      <c r="D1447" s="235" t="s">
        <v>198</v>
      </c>
      <c r="E1447" s="246" t="s">
        <v>19</v>
      </c>
      <c r="F1447" s="247" t="s">
        <v>2838</v>
      </c>
      <c r="G1447" s="245"/>
      <c r="H1447" s="248">
        <v>1.2</v>
      </c>
      <c r="I1447" s="249"/>
      <c r="J1447" s="245"/>
      <c r="K1447" s="245"/>
      <c r="L1447" s="250"/>
      <c r="M1447" s="251"/>
      <c r="N1447" s="252"/>
      <c r="O1447" s="252"/>
      <c r="P1447" s="252"/>
      <c r="Q1447" s="252"/>
      <c r="R1447" s="252"/>
      <c r="S1447" s="252"/>
      <c r="T1447" s="253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T1447" s="254" t="s">
        <v>198</v>
      </c>
      <c r="AU1447" s="254" t="s">
        <v>82</v>
      </c>
      <c r="AV1447" s="14" t="s">
        <v>82</v>
      </c>
      <c r="AW1447" s="14" t="s">
        <v>35</v>
      </c>
      <c r="AX1447" s="14" t="s">
        <v>73</v>
      </c>
      <c r="AY1447" s="254" t="s">
        <v>188</v>
      </c>
    </row>
    <row r="1448" s="14" customFormat="1">
      <c r="A1448" s="14"/>
      <c r="B1448" s="244"/>
      <c r="C1448" s="245"/>
      <c r="D1448" s="235" t="s">
        <v>198</v>
      </c>
      <c r="E1448" s="246" t="s">
        <v>19</v>
      </c>
      <c r="F1448" s="247" t="s">
        <v>2839</v>
      </c>
      <c r="G1448" s="245"/>
      <c r="H1448" s="248">
        <v>0.59999999999999998</v>
      </c>
      <c r="I1448" s="249"/>
      <c r="J1448" s="245"/>
      <c r="K1448" s="245"/>
      <c r="L1448" s="250"/>
      <c r="M1448" s="251"/>
      <c r="N1448" s="252"/>
      <c r="O1448" s="252"/>
      <c r="P1448" s="252"/>
      <c r="Q1448" s="252"/>
      <c r="R1448" s="252"/>
      <c r="S1448" s="252"/>
      <c r="T1448" s="253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T1448" s="254" t="s">
        <v>198</v>
      </c>
      <c r="AU1448" s="254" t="s">
        <v>82</v>
      </c>
      <c r="AV1448" s="14" t="s">
        <v>82</v>
      </c>
      <c r="AW1448" s="14" t="s">
        <v>35</v>
      </c>
      <c r="AX1448" s="14" t="s">
        <v>73</v>
      </c>
      <c r="AY1448" s="254" t="s">
        <v>188</v>
      </c>
    </row>
    <row r="1449" s="15" customFormat="1">
      <c r="A1449" s="15"/>
      <c r="B1449" s="255"/>
      <c r="C1449" s="256"/>
      <c r="D1449" s="235" t="s">
        <v>198</v>
      </c>
      <c r="E1449" s="257" t="s">
        <v>19</v>
      </c>
      <c r="F1449" s="258" t="s">
        <v>229</v>
      </c>
      <c r="G1449" s="256"/>
      <c r="H1449" s="259">
        <v>18.750000000000004</v>
      </c>
      <c r="I1449" s="260"/>
      <c r="J1449" s="256"/>
      <c r="K1449" s="256"/>
      <c r="L1449" s="261"/>
      <c r="M1449" s="262"/>
      <c r="N1449" s="263"/>
      <c r="O1449" s="263"/>
      <c r="P1449" s="263"/>
      <c r="Q1449" s="263"/>
      <c r="R1449" s="263"/>
      <c r="S1449" s="263"/>
      <c r="T1449" s="264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T1449" s="265" t="s">
        <v>198</v>
      </c>
      <c r="AU1449" s="265" t="s">
        <v>82</v>
      </c>
      <c r="AV1449" s="15" t="s">
        <v>135</v>
      </c>
      <c r="AW1449" s="15" t="s">
        <v>35</v>
      </c>
      <c r="AX1449" s="15" t="s">
        <v>80</v>
      </c>
      <c r="AY1449" s="265" t="s">
        <v>188</v>
      </c>
    </row>
    <row r="1450" s="2" customFormat="1" ht="16.5" customHeight="1">
      <c r="A1450" s="40"/>
      <c r="B1450" s="41"/>
      <c r="C1450" s="272" t="s">
        <v>2197</v>
      </c>
      <c r="D1450" s="272" t="s">
        <v>522</v>
      </c>
      <c r="E1450" s="273" t="s">
        <v>2840</v>
      </c>
      <c r="F1450" s="274" t="s">
        <v>2841</v>
      </c>
      <c r="G1450" s="275" t="s">
        <v>193</v>
      </c>
      <c r="H1450" s="276">
        <v>0.16200000000000001</v>
      </c>
      <c r="I1450" s="277"/>
      <c r="J1450" s="278">
        <f>ROUND(I1450*H1450,2)</f>
        <v>0</v>
      </c>
      <c r="K1450" s="274" t="s">
        <v>194</v>
      </c>
      <c r="L1450" s="279"/>
      <c r="M1450" s="280" t="s">
        <v>19</v>
      </c>
      <c r="N1450" s="281" t="s">
        <v>44</v>
      </c>
      <c r="O1450" s="86"/>
      <c r="P1450" s="224">
        <f>O1450*H1450</f>
        <v>0</v>
      </c>
      <c r="Q1450" s="224">
        <v>0.75</v>
      </c>
      <c r="R1450" s="224">
        <f>Q1450*H1450</f>
        <v>0.1215</v>
      </c>
      <c r="S1450" s="224">
        <v>0</v>
      </c>
      <c r="T1450" s="225">
        <f>S1450*H1450</f>
        <v>0</v>
      </c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R1450" s="226" t="s">
        <v>630</v>
      </c>
      <c r="AT1450" s="226" t="s">
        <v>522</v>
      </c>
      <c r="AU1450" s="226" t="s">
        <v>82</v>
      </c>
      <c r="AY1450" s="19" t="s">
        <v>188</v>
      </c>
      <c r="BE1450" s="227">
        <f>IF(N1450="základní",J1450,0)</f>
        <v>0</v>
      </c>
      <c r="BF1450" s="227">
        <f>IF(N1450="snížená",J1450,0)</f>
        <v>0</v>
      </c>
      <c r="BG1450" s="227">
        <f>IF(N1450="zákl. přenesená",J1450,0)</f>
        <v>0</v>
      </c>
      <c r="BH1450" s="227">
        <f>IF(N1450="sníž. přenesená",J1450,0)</f>
        <v>0</v>
      </c>
      <c r="BI1450" s="227">
        <f>IF(N1450="nulová",J1450,0)</f>
        <v>0</v>
      </c>
      <c r="BJ1450" s="19" t="s">
        <v>80</v>
      </c>
      <c r="BK1450" s="227">
        <f>ROUND(I1450*H1450,2)</f>
        <v>0</v>
      </c>
      <c r="BL1450" s="19" t="s">
        <v>342</v>
      </c>
      <c r="BM1450" s="226" t="s">
        <v>2842</v>
      </c>
    </row>
    <row r="1451" s="13" customFormat="1">
      <c r="A1451" s="13"/>
      <c r="B1451" s="233"/>
      <c r="C1451" s="234"/>
      <c r="D1451" s="235" t="s">
        <v>198</v>
      </c>
      <c r="E1451" s="236" t="s">
        <v>19</v>
      </c>
      <c r="F1451" s="237" t="s">
        <v>2833</v>
      </c>
      <c r="G1451" s="234"/>
      <c r="H1451" s="236" t="s">
        <v>19</v>
      </c>
      <c r="I1451" s="238"/>
      <c r="J1451" s="234"/>
      <c r="K1451" s="234"/>
      <c r="L1451" s="239"/>
      <c r="M1451" s="240"/>
      <c r="N1451" s="241"/>
      <c r="O1451" s="241"/>
      <c r="P1451" s="241"/>
      <c r="Q1451" s="241"/>
      <c r="R1451" s="241"/>
      <c r="S1451" s="241"/>
      <c r="T1451" s="242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43" t="s">
        <v>198</v>
      </c>
      <c r="AU1451" s="243" t="s">
        <v>82</v>
      </c>
      <c r="AV1451" s="13" t="s">
        <v>80</v>
      </c>
      <c r="AW1451" s="13" t="s">
        <v>35</v>
      </c>
      <c r="AX1451" s="13" t="s">
        <v>73</v>
      </c>
      <c r="AY1451" s="243" t="s">
        <v>188</v>
      </c>
    </row>
    <row r="1452" s="14" customFormat="1">
      <c r="A1452" s="14"/>
      <c r="B1452" s="244"/>
      <c r="C1452" s="245"/>
      <c r="D1452" s="235" t="s">
        <v>198</v>
      </c>
      <c r="E1452" s="246" t="s">
        <v>19</v>
      </c>
      <c r="F1452" s="247" t="s">
        <v>2843</v>
      </c>
      <c r="G1452" s="245"/>
      <c r="H1452" s="248">
        <v>0.034000000000000002</v>
      </c>
      <c r="I1452" s="249"/>
      <c r="J1452" s="245"/>
      <c r="K1452" s="245"/>
      <c r="L1452" s="250"/>
      <c r="M1452" s="251"/>
      <c r="N1452" s="252"/>
      <c r="O1452" s="252"/>
      <c r="P1452" s="252"/>
      <c r="Q1452" s="252"/>
      <c r="R1452" s="252"/>
      <c r="S1452" s="252"/>
      <c r="T1452" s="253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T1452" s="254" t="s">
        <v>198</v>
      </c>
      <c r="AU1452" s="254" t="s">
        <v>82</v>
      </c>
      <c r="AV1452" s="14" t="s">
        <v>82</v>
      </c>
      <c r="AW1452" s="14" t="s">
        <v>35</v>
      </c>
      <c r="AX1452" s="14" t="s">
        <v>73</v>
      </c>
      <c r="AY1452" s="254" t="s">
        <v>188</v>
      </c>
    </row>
    <row r="1453" s="14" customFormat="1">
      <c r="A1453" s="14"/>
      <c r="B1453" s="244"/>
      <c r="C1453" s="245"/>
      <c r="D1453" s="235" t="s">
        <v>198</v>
      </c>
      <c r="E1453" s="246" t="s">
        <v>19</v>
      </c>
      <c r="F1453" s="247" t="s">
        <v>2844</v>
      </c>
      <c r="G1453" s="245"/>
      <c r="H1453" s="248">
        <v>0.016</v>
      </c>
      <c r="I1453" s="249"/>
      <c r="J1453" s="245"/>
      <c r="K1453" s="245"/>
      <c r="L1453" s="250"/>
      <c r="M1453" s="251"/>
      <c r="N1453" s="252"/>
      <c r="O1453" s="252"/>
      <c r="P1453" s="252"/>
      <c r="Q1453" s="252"/>
      <c r="R1453" s="252"/>
      <c r="S1453" s="252"/>
      <c r="T1453" s="253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T1453" s="254" t="s">
        <v>198</v>
      </c>
      <c r="AU1453" s="254" t="s">
        <v>82</v>
      </c>
      <c r="AV1453" s="14" t="s">
        <v>82</v>
      </c>
      <c r="AW1453" s="14" t="s">
        <v>35</v>
      </c>
      <c r="AX1453" s="14" t="s">
        <v>73</v>
      </c>
      <c r="AY1453" s="254" t="s">
        <v>188</v>
      </c>
    </row>
    <row r="1454" s="14" customFormat="1">
      <c r="A1454" s="14"/>
      <c r="B1454" s="244"/>
      <c r="C1454" s="245"/>
      <c r="D1454" s="235" t="s">
        <v>198</v>
      </c>
      <c r="E1454" s="246" t="s">
        <v>19</v>
      </c>
      <c r="F1454" s="247" t="s">
        <v>2845</v>
      </c>
      <c r="G1454" s="245"/>
      <c r="H1454" s="248">
        <v>0.017999999999999999</v>
      </c>
      <c r="I1454" s="249"/>
      <c r="J1454" s="245"/>
      <c r="K1454" s="245"/>
      <c r="L1454" s="250"/>
      <c r="M1454" s="251"/>
      <c r="N1454" s="252"/>
      <c r="O1454" s="252"/>
      <c r="P1454" s="252"/>
      <c r="Q1454" s="252"/>
      <c r="R1454" s="252"/>
      <c r="S1454" s="252"/>
      <c r="T1454" s="253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54" t="s">
        <v>198</v>
      </c>
      <c r="AU1454" s="254" t="s">
        <v>82</v>
      </c>
      <c r="AV1454" s="14" t="s">
        <v>82</v>
      </c>
      <c r="AW1454" s="14" t="s">
        <v>35</v>
      </c>
      <c r="AX1454" s="14" t="s">
        <v>73</v>
      </c>
      <c r="AY1454" s="254" t="s">
        <v>188</v>
      </c>
    </row>
    <row r="1455" s="14" customFormat="1">
      <c r="A1455" s="14"/>
      <c r="B1455" s="244"/>
      <c r="C1455" s="245"/>
      <c r="D1455" s="235" t="s">
        <v>198</v>
      </c>
      <c r="E1455" s="246" t="s">
        <v>19</v>
      </c>
      <c r="F1455" s="247" t="s">
        <v>2846</v>
      </c>
      <c r="G1455" s="245"/>
      <c r="H1455" s="248">
        <v>0.049000000000000002</v>
      </c>
      <c r="I1455" s="249"/>
      <c r="J1455" s="245"/>
      <c r="K1455" s="245"/>
      <c r="L1455" s="250"/>
      <c r="M1455" s="251"/>
      <c r="N1455" s="252"/>
      <c r="O1455" s="252"/>
      <c r="P1455" s="252"/>
      <c r="Q1455" s="252"/>
      <c r="R1455" s="252"/>
      <c r="S1455" s="252"/>
      <c r="T1455" s="253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T1455" s="254" t="s">
        <v>198</v>
      </c>
      <c r="AU1455" s="254" t="s">
        <v>82</v>
      </c>
      <c r="AV1455" s="14" t="s">
        <v>82</v>
      </c>
      <c r="AW1455" s="14" t="s">
        <v>35</v>
      </c>
      <c r="AX1455" s="14" t="s">
        <v>73</v>
      </c>
      <c r="AY1455" s="254" t="s">
        <v>188</v>
      </c>
    </row>
    <row r="1456" s="14" customFormat="1">
      <c r="A1456" s="14"/>
      <c r="B1456" s="244"/>
      <c r="C1456" s="245"/>
      <c r="D1456" s="235" t="s">
        <v>198</v>
      </c>
      <c r="E1456" s="246" t="s">
        <v>19</v>
      </c>
      <c r="F1456" s="247" t="s">
        <v>2847</v>
      </c>
      <c r="G1456" s="245"/>
      <c r="H1456" s="248">
        <v>0.027</v>
      </c>
      <c r="I1456" s="249"/>
      <c r="J1456" s="245"/>
      <c r="K1456" s="245"/>
      <c r="L1456" s="250"/>
      <c r="M1456" s="251"/>
      <c r="N1456" s="252"/>
      <c r="O1456" s="252"/>
      <c r="P1456" s="252"/>
      <c r="Q1456" s="252"/>
      <c r="R1456" s="252"/>
      <c r="S1456" s="252"/>
      <c r="T1456" s="253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T1456" s="254" t="s">
        <v>198</v>
      </c>
      <c r="AU1456" s="254" t="s">
        <v>82</v>
      </c>
      <c r="AV1456" s="14" t="s">
        <v>82</v>
      </c>
      <c r="AW1456" s="14" t="s">
        <v>35</v>
      </c>
      <c r="AX1456" s="14" t="s">
        <v>73</v>
      </c>
      <c r="AY1456" s="254" t="s">
        <v>188</v>
      </c>
    </row>
    <row r="1457" s="14" customFormat="1">
      <c r="A1457" s="14"/>
      <c r="B1457" s="244"/>
      <c r="C1457" s="245"/>
      <c r="D1457" s="235" t="s">
        <v>198</v>
      </c>
      <c r="E1457" s="246" t="s">
        <v>19</v>
      </c>
      <c r="F1457" s="247" t="s">
        <v>2848</v>
      </c>
      <c r="G1457" s="245"/>
      <c r="H1457" s="248">
        <v>0.0070000000000000001</v>
      </c>
      <c r="I1457" s="249"/>
      <c r="J1457" s="245"/>
      <c r="K1457" s="245"/>
      <c r="L1457" s="250"/>
      <c r="M1457" s="251"/>
      <c r="N1457" s="252"/>
      <c r="O1457" s="252"/>
      <c r="P1457" s="252"/>
      <c r="Q1457" s="252"/>
      <c r="R1457" s="252"/>
      <c r="S1457" s="252"/>
      <c r="T1457" s="253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T1457" s="254" t="s">
        <v>198</v>
      </c>
      <c r="AU1457" s="254" t="s">
        <v>82</v>
      </c>
      <c r="AV1457" s="14" t="s">
        <v>82</v>
      </c>
      <c r="AW1457" s="14" t="s">
        <v>35</v>
      </c>
      <c r="AX1457" s="14" t="s">
        <v>73</v>
      </c>
      <c r="AY1457" s="254" t="s">
        <v>188</v>
      </c>
    </row>
    <row r="1458" s="14" customFormat="1">
      <c r="A1458" s="14"/>
      <c r="B1458" s="244"/>
      <c r="C1458" s="245"/>
      <c r="D1458" s="235" t="s">
        <v>198</v>
      </c>
      <c r="E1458" s="246" t="s">
        <v>19</v>
      </c>
      <c r="F1458" s="247" t="s">
        <v>2848</v>
      </c>
      <c r="G1458" s="245"/>
      <c r="H1458" s="248">
        <v>0.0070000000000000001</v>
      </c>
      <c r="I1458" s="249"/>
      <c r="J1458" s="245"/>
      <c r="K1458" s="245"/>
      <c r="L1458" s="250"/>
      <c r="M1458" s="251"/>
      <c r="N1458" s="252"/>
      <c r="O1458" s="252"/>
      <c r="P1458" s="252"/>
      <c r="Q1458" s="252"/>
      <c r="R1458" s="252"/>
      <c r="S1458" s="252"/>
      <c r="T1458" s="253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T1458" s="254" t="s">
        <v>198</v>
      </c>
      <c r="AU1458" s="254" t="s">
        <v>82</v>
      </c>
      <c r="AV1458" s="14" t="s">
        <v>82</v>
      </c>
      <c r="AW1458" s="14" t="s">
        <v>35</v>
      </c>
      <c r="AX1458" s="14" t="s">
        <v>73</v>
      </c>
      <c r="AY1458" s="254" t="s">
        <v>188</v>
      </c>
    </row>
    <row r="1459" s="14" customFormat="1">
      <c r="A1459" s="14"/>
      <c r="B1459" s="244"/>
      <c r="C1459" s="245"/>
      <c r="D1459" s="235" t="s">
        <v>198</v>
      </c>
      <c r="E1459" s="246" t="s">
        <v>19</v>
      </c>
      <c r="F1459" s="247" t="s">
        <v>2849</v>
      </c>
      <c r="G1459" s="245"/>
      <c r="H1459" s="248">
        <v>0.002</v>
      </c>
      <c r="I1459" s="249"/>
      <c r="J1459" s="245"/>
      <c r="K1459" s="245"/>
      <c r="L1459" s="250"/>
      <c r="M1459" s="251"/>
      <c r="N1459" s="252"/>
      <c r="O1459" s="252"/>
      <c r="P1459" s="252"/>
      <c r="Q1459" s="252"/>
      <c r="R1459" s="252"/>
      <c r="S1459" s="252"/>
      <c r="T1459" s="253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54" t="s">
        <v>198</v>
      </c>
      <c r="AU1459" s="254" t="s">
        <v>82</v>
      </c>
      <c r="AV1459" s="14" t="s">
        <v>82</v>
      </c>
      <c r="AW1459" s="14" t="s">
        <v>35</v>
      </c>
      <c r="AX1459" s="14" t="s">
        <v>73</v>
      </c>
      <c r="AY1459" s="254" t="s">
        <v>188</v>
      </c>
    </row>
    <row r="1460" s="14" customFormat="1">
      <c r="A1460" s="14"/>
      <c r="B1460" s="244"/>
      <c r="C1460" s="245"/>
      <c r="D1460" s="235" t="s">
        <v>198</v>
      </c>
      <c r="E1460" s="246" t="s">
        <v>19</v>
      </c>
      <c r="F1460" s="247" t="s">
        <v>2849</v>
      </c>
      <c r="G1460" s="245"/>
      <c r="H1460" s="248">
        <v>0.002</v>
      </c>
      <c r="I1460" s="249"/>
      <c r="J1460" s="245"/>
      <c r="K1460" s="245"/>
      <c r="L1460" s="250"/>
      <c r="M1460" s="251"/>
      <c r="N1460" s="252"/>
      <c r="O1460" s="252"/>
      <c r="P1460" s="252"/>
      <c r="Q1460" s="252"/>
      <c r="R1460" s="252"/>
      <c r="S1460" s="252"/>
      <c r="T1460" s="253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54" t="s">
        <v>198</v>
      </c>
      <c r="AU1460" s="254" t="s">
        <v>82</v>
      </c>
      <c r="AV1460" s="14" t="s">
        <v>82</v>
      </c>
      <c r="AW1460" s="14" t="s">
        <v>35</v>
      </c>
      <c r="AX1460" s="14" t="s">
        <v>73</v>
      </c>
      <c r="AY1460" s="254" t="s">
        <v>188</v>
      </c>
    </row>
    <row r="1461" s="15" customFormat="1">
      <c r="A1461" s="15"/>
      <c r="B1461" s="255"/>
      <c r="C1461" s="256"/>
      <c r="D1461" s="235" t="s">
        <v>198</v>
      </c>
      <c r="E1461" s="257" t="s">
        <v>19</v>
      </c>
      <c r="F1461" s="258" t="s">
        <v>229</v>
      </c>
      <c r="G1461" s="256"/>
      <c r="H1461" s="259">
        <v>0.16200000000000003</v>
      </c>
      <c r="I1461" s="260"/>
      <c r="J1461" s="256"/>
      <c r="K1461" s="256"/>
      <c r="L1461" s="261"/>
      <c r="M1461" s="262"/>
      <c r="N1461" s="263"/>
      <c r="O1461" s="263"/>
      <c r="P1461" s="263"/>
      <c r="Q1461" s="263"/>
      <c r="R1461" s="263"/>
      <c r="S1461" s="263"/>
      <c r="T1461" s="264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T1461" s="265" t="s">
        <v>198</v>
      </c>
      <c r="AU1461" s="265" t="s">
        <v>82</v>
      </c>
      <c r="AV1461" s="15" t="s">
        <v>135</v>
      </c>
      <c r="AW1461" s="15" t="s">
        <v>35</v>
      </c>
      <c r="AX1461" s="15" t="s">
        <v>80</v>
      </c>
      <c r="AY1461" s="265" t="s">
        <v>188</v>
      </c>
    </row>
    <row r="1462" s="2" customFormat="1" ht="24.15" customHeight="1">
      <c r="A1462" s="40"/>
      <c r="B1462" s="41"/>
      <c r="C1462" s="215" t="s">
        <v>2202</v>
      </c>
      <c r="D1462" s="215" t="s">
        <v>190</v>
      </c>
      <c r="E1462" s="216" t="s">
        <v>2012</v>
      </c>
      <c r="F1462" s="217" t="s">
        <v>2013</v>
      </c>
      <c r="G1462" s="218" t="s">
        <v>442</v>
      </c>
      <c r="H1462" s="219">
        <v>21</v>
      </c>
      <c r="I1462" s="220"/>
      <c r="J1462" s="221">
        <f>ROUND(I1462*H1462,2)</f>
        <v>0</v>
      </c>
      <c r="K1462" s="217" t="s">
        <v>194</v>
      </c>
      <c r="L1462" s="46"/>
      <c r="M1462" s="222" t="s">
        <v>19</v>
      </c>
      <c r="N1462" s="223" t="s">
        <v>44</v>
      </c>
      <c r="O1462" s="86"/>
      <c r="P1462" s="224">
        <f>O1462*H1462</f>
        <v>0</v>
      </c>
      <c r="Q1462" s="224">
        <v>0</v>
      </c>
      <c r="R1462" s="224">
        <f>Q1462*H1462</f>
        <v>0</v>
      </c>
      <c r="S1462" s="224">
        <v>0</v>
      </c>
      <c r="T1462" s="225">
        <f>S1462*H1462</f>
        <v>0</v>
      </c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40"/>
      <c r="AE1462" s="40"/>
      <c r="AR1462" s="226" t="s">
        <v>342</v>
      </c>
      <c r="AT1462" s="226" t="s">
        <v>190</v>
      </c>
      <c r="AU1462" s="226" t="s">
        <v>82</v>
      </c>
      <c r="AY1462" s="19" t="s">
        <v>188</v>
      </c>
      <c r="BE1462" s="227">
        <f>IF(N1462="základní",J1462,0)</f>
        <v>0</v>
      </c>
      <c r="BF1462" s="227">
        <f>IF(N1462="snížená",J1462,0)</f>
        <v>0</v>
      </c>
      <c r="BG1462" s="227">
        <f>IF(N1462="zákl. přenesená",J1462,0)</f>
        <v>0</v>
      </c>
      <c r="BH1462" s="227">
        <f>IF(N1462="sníž. přenesená",J1462,0)</f>
        <v>0</v>
      </c>
      <c r="BI1462" s="227">
        <f>IF(N1462="nulová",J1462,0)</f>
        <v>0</v>
      </c>
      <c r="BJ1462" s="19" t="s">
        <v>80</v>
      </c>
      <c r="BK1462" s="227">
        <f>ROUND(I1462*H1462,2)</f>
        <v>0</v>
      </c>
      <c r="BL1462" s="19" t="s">
        <v>342</v>
      </c>
      <c r="BM1462" s="226" t="s">
        <v>2850</v>
      </c>
    </row>
    <row r="1463" s="2" customFormat="1">
      <c r="A1463" s="40"/>
      <c r="B1463" s="41"/>
      <c r="C1463" s="42"/>
      <c r="D1463" s="228" t="s">
        <v>196</v>
      </c>
      <c r="E1463" s="42"/>
      <c r="F1463" s="229" t="s">
        <v>2015</v>
      </c>
      <c r="G1463" s="42"/>
      <c r="H1463" s="42"/>
      <c r="I1463" s="230"/>
      <c r="J1463" s="42"/>
      <c r="K1463" s="42"/>
      <c r="L1463" s="46"/>
      <c r="M1463" s="231"/>
      <c r="N1463" s="232"/>
      <c r="O1463" s="86"/>
      <c r="P1463" s="86"/>
      <c r="Q1463" s="86"/>
      <c r="R1463" s="86"/>
      <c r="S1463" s="86"/>
      <c r="T1463" s="87"/>
      <c r="U1463" s="40"/>
      <c r="V1463" s="40"/>
      <c r="W1463" s="40"/>
      <c r="X1463" s="40"/>
      <c r="Y1463" s="40"/>
      <c r="Z1463" s="40"/>
      <c r="AA1463" s="40"/>
      <c r="AB1463" s="40"/>
      <c r="AC1463" s="40"/>
      <c r="AD1463" s="40"/>
      <c r="AE1463" s="40"/>
      <c r="AT1463" s="19" t="s">
        <v>196</v>
      </c>
      <c r="AU1463" s="19" t="s">
        <v>82</v>
      </c>
    </row>
    <row r="1464" s="13" customFormat="1">
      <c r="A1464" s="13"/>
      <c r="B1464" s="233"/>
      <c r="C1464" s="234"/>
      <c r="D1464" s="235" t="s">
        <v>198</v>
      </c>
      <c r="E1464" s="236" t="s">
        <v>19</v>
      </c>
      <c r="F1464" s="237" t="s">
        <v>2363</v>
      </c>
      <c r="G1464" s="234"/>
      <c r="H1464" s="236" t="s">
        <v>19</v>
      </c>
      <c r="I1464" s="238"/>
      <c r="J1464" s="234"/>
      <c r="K1464" s="234"/>
      <c r="L1464" s="239"/>
      <c r="M1464" s="240"/>
      <c r="N1464" s="241"/>
      <c r="O1464" s="241"/>
      <c r="P1464" s="241"/>
      <c r="Q1464" s="241"/>
      <c r="R1464" s="241"/>
      <c r="S1464" s="241"/>
      <c r="T1464" s="242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43" t="s">
        <v>198</v>
      </c>
      <c r="AU1464" s="243" t="s">
        <v>82</v>
      </c>
      <c r="AV1464" s="13" t="s">
        <v>80</v>
      </c>
      <c r="AW1464" s="13" t="s">
        <v>35</v>
      </c>
      <c r="AX1464" s="13" t="s">
        <v>73</v>
      </c>
      <c r="AY1464" s="243" t="s">
        <v>188</v>
      </c>
    </row>
    <row r="1465" s="13" customFormat="1">
      <c r="A1465" s="13"/>
      <c r="B1465" s="233"/>
      <c r="C1465" s="234"/>
      <c r="D1465" s="235" t="s">
        <v>198</v>
      </c>
      <c r="E1465" s="236" t="s">
        <v>19</v>
      </c>
      <c r="F1465" s="237" t="s">
        <v>2542</v>
      </c>
      <c r="G1465" s="234"/>
      <c r="H1465" s="236" t="s">
        <v>19</v>
      </c>
      <c r="I1465" s="238"/>
      <c r="J1465" s="234"/>
      <c r="K1465" s="234"/>
      <c r="L1465" s="239"/>
      <c r="M1465" s="240"/>
      <c r="N1465" s="241"/>
      <c r="O1465" s="241"/>
      <c r="P1465" s="241"/>
      <c r="Q1465" s="241"/>
      <c r="R1465" s="241"/>
      <c r="S1465" s="241"/>
      <c r="T1465" s="242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T1465" s="243" t="s">
        <v>198</v>
      </c>
      <c r="AU1465" s="243" t="s">
        <v>82</v>
      </c>
      <c r="AV1465" s="13" t="s">
        <v>80</v>
      </c>
      <c r="AW1465" s="13" t="s">
        <v>35</v>
      </c>
      <c r="AX1465" s="13" t="s">
        <v>73</v>
      </c>
      <c r="AY1465" s="243" t="s">
        <v>188</v>
      </c>
    </row>
    <row r="1466" s="14" customFormat="1">
      <c r="A1466" s="14"/>
      <c r="B1466" s="244"/>
      <c r="C1466" s="245"/>
      <c r="D1466" s="235" t="s">
        <v>198</v>
      </c>
      <c r="E1466" s="246" t="s">
        <v>19</v>
      </c>
      <c r="F1466" s="247" t="s">
        <v>2543</v>
      </c>
      <c r="G1466" s="245"/>
      <c r="H1466" s="248">
        <v>8</v>
      </c>
      <c r="I1466" s="249"/>
      <c r="J1466" s="245"/>
      <c r="K1466" s="245"/>
      <c r="L1466" s="250"/>
      <c r="M1466" s="251"/>
      <c r="N1466" s="252"/>
      <c r="O1466" s="252"/>
      <c r="P1466" s="252"/>
      <c r="Q1466" s="252"/>
      <c r="R1466" s="252"/>
      <c r="S1466" s="252"/>
      <c r="T1466" s="253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T1466" s="254" t="s">
        <v>198</v>
      </c>
      <c r="AU1466" s="254" t="s">
        <v>82</v>
      </c>
      <c r="AV1466" s="14" t="s">
        <v>82</v>
      </c>
      <c r="AW1466" s="14" t="s">
        <v>35</v>
      </c>
      <c r="AX1466" s="14" t="s">
        <v>73</v>
      </c>
      <c r="AY1466" s="254" t="s">
        <v>188</v>
      </c>
    </row>
    <row r="1467" s="13" customFormat="1">
      <c r="A1467" s="13"/>
      <c r="B1467" s="233"/>
      <c r="C1467" s="234"/>
      <c r="D1467" s="235" t="s">
        <v>198</v>
      </c>
      <c r="E1467" s="236" t="s">
        <v>19</v>
      </c>
      <c r="F1467" s="237" t="s">
        <v>1770</v>
      </c>
      <c r="G1467" s="234"/>
      <c r="H1467" s="236" t="s">
        <v>19</v>
      </c>
      <c r="I1467" s="238"/>
      <c r="J1467" s="234"/>
      <c r="K1467" s="234"/>
      <c r="L1467" s="239"/>
      <c r="M1467" s="240"/>
      <c r="N1467" s="241"/>
      <c r="O1467" s="241"/>
      <c r="P1467" s="241"/>
      <c r="Q1467" s="241"/>
      <c r="R1467" s="241"/>
      <c r="S1467" s="241"/>
      <c r="T1467" s="242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T1467" s="243" t="s">
        <v>198</v>
      </c>
      <c r="AU1467" s="243" t="s">
        <v>82</v>
      </c>
      <c r="AV1467" s="13" t="s">
        <v>80</v>
      </c>
      <c r="AW1467" s="13" t="s">
        <v>35</v>
      </c>
      <c r="AX1467" s="13" t="s">
        <v>73</v>
      </c>
      <c r="AY1467" s="243" t="s">
        <v>188</v>
      </c>
    </row>
    <row r="1468" s="14" customFormat="1">
      <c r="A1468" s="14"/>
      <c r="B1468" s="244"/>
      <c r="C1468" s="245"/>
      <c r="D1468" s="235" t="s">
        <v>198</v>
      </c>
      <c r="E1468" s="246" t="s">
        <v>19</v>
      </c>
      <c r="F1468" s="247" t="s">
        <v>2549</v>
      </c>
      <c r="G1468" s="245"/>
      <c r="H1468" s="248">
        <v>9</v>
      </c>
      <c r="I1468" s="249"/>
      <c r="J1468" s="245"/>
      <c r="K1468" s="245"/>
      <c r="L1468" s="250"/>
      <c r="M1468" s="251"/>
      <c r="N1468" s="252"/>
      <c r="O1468" s="252"/>
      <c r="P1468" s="252"/>
      <c r="Q1468" s="252"/>
      <c r="R1468" s="252"/>
      <c r="S1468" s="252"/>
      <c r="T1468" s="253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54" t="s">
        <v>198</v>
      </c>
      <c r="AU1468" s="254" t="s">
        <v>82</v>
      </c>
      <c r="AV1468" s="14" t="s">
        <v>82</v>
      </c>
      <c r="AW1468" s="14" t="s">
        <v>35</v>
      </c>
      <c r="AX1468" s="14" t="s">
        <v>73</v>
      </c>
      <c r="AY1468" s="254" t="s">
        <v>188</v>
      </c>
    </row>
    <row r="1469" s="13" customFormat="1">
      <c r="A1469" s="13"/>
      <c r="B1469" s="233"/>
      <c r="C1469" s="234"/>
      <c r="D1469" s="235" t="s">
        <v>198</v>
      </c>
      <c r="E1469" s="236" t="s">
        <v>19</v>
      </c>
      <c r="F1469" s="237" t="s">
        <v>1772</v>
      </c>
      <c r="G1469" s="234"/>
      <c r="H1469" s="236" t="s">
        <v>19</v>
      </c>
      <c r="I1469" s="238"/>
      <c r="J1469" s="234"/>
      <c r="K1469" s="234"/>
      <c r="L1469" s="239"/>
      <c r="M1469" s="240"/>
      <c r="N1469" s="241"/>
      <c r="O1469" s="241"/>
      <c r="P1469" s="241"/>
      <c r="Q1469" s="241"/>
      <c r="R1469" s="241"/>
      <c r="S1469" s="241"/>
      <c r="T1469" s="242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243" t="s">
        <v>198</v>
      </c>
      <c r="AU1469" s="243" t="s">
        <v>82</v>
      </c>
      <c r="AV1469" s="13" t="s">
        <v>80</v>
      </c>
      <c r="AW1469" s="13" t="s">
        <v>35</v>
      </c>
      <c r="AX1469" s="13" t="s">
        <v>73</v>
      </c>
      <c r="AY1469" s="243" t="s">
        <v>188</v>
      </c>
    </row>
    <row r="1470" s="14" customFormat="1">
      <c r="A1470" s="14"/>
      <c r="B1470" s="244"/>
      <c r="C1470" s="245"/>
      <c r="D1470" s="235" t="s">
        <v>198</v>
      </c>
      <c r="E1470" s="246" t="s">
        <v>19</v>
      </c>
      <c r="F1470" s="247" t="s">
        <v>2056</v>
      </c>
      <c r="G1470" s="245"/>
      <c r="H1470" s="248">
        <v>4</v>
      </c>
      <c r="I1470" s="249"/>
      <c r="J1470" s="245"/>
      <c r="K1470" s="245"/>
      <c r="L1470" s="250"/>
      <c r="M1470" s="251"/>
      <c r="N1470" s="252"/>
      <c r="O1470" s="252"/>
      <c r="P1470" s="252"/>
      <c r="Q1470" s="252"/>
      <c r="R1470" s="252"/>
      <c r="S1470" s="252"/>
      <c r="T1470" s="253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54" t="s">
        <v>198</v>
      </c>
      <c r="AU1470" s="254" t="s">
        <v>82</v>
      </c>
      <c r="AV1470" s="14" t="s">
        <v>82</v>
      </c>
      <c r="AW1470" s="14" t="s">
        <v>35</v>
      </c>
      <c r="AX1470" s="14" t="s">
        <v>73</v>
      </c>
      <c r="AY1470" s="254" t="s">
        <v>188</v>
      </c>
    </row>
    <row r="1471" s="15" customFormat="1">
      <c r="A1471" s="15"/>
      <c r="B1471" s="255"/>
      <c r="C1471" s="256"/>
      <c r="D1471" s="235" t="s">
        <v>198</v>
      </c>
      <c r="E1471" s="257" t="s">
        <v>19</v>
      </c>
      <c r="F1471" s="258" t="s">
        <v>229</v>
      </c>
      <c r="G1471" s="256"/>
      <c r="H1471" s="259">
        <v>21</v>
      </c>
      <c r="I1471" s="260"/>
      <c r="J1471" s="256"/>
      <c r="K1471" s="256"/>
      <c r="L1471" s="261"/>
      <c r="M1471" s="262"/>
      <c r="N1471" s="263"/>
      <c r="O1471" s="263"/>
      <c r="P1471" s="263"/>
      <c r="Q1471" s="263"/>
      <c r="R1471" s="263"/>
      <c r="S1471" s="263"/>
      <c r="T1471" s="264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T1471" s="265" t="s">
        <v>198</v>
      </c>
      <c r="AU1471" s="265" t="s">
        <v>82</v>
      </c>
      <c r="AV1471" s="15" t="s">
        <v>135</v>
      </c>
      <c r="AW1471" s="15" t="s">
        <v>35</v>
      </c>
      <c r="AX1471" s="15" t="s">
        <v>80</v>
      </c>
      <c r="AY1471" s="265" t="s">
        <v>188</v>
      </c>
    </row>
    <row r="1472" s="2" customFormat="1" ht="16.5" customHeight="1">
      <c r="A1472" s="40"/>
      <c r="B1472" s="41"/>
      <c r="C1472" s="272" t="s">
        <v>2207</v>
      </c>
      <c r="D1472" s="272" t="s">
        <v>522</v>
      </c>
      <c r="E1472" s="273" t="s">
        <v>2017</v>
      </c>
      <c r="F1472" s="274" t="s">
        <v>2018</v>
      </c>
      <c r="G1472" s="275" t="s">
        <v>442</v>
      </c>
      <c r="H1472" s="276">
        <v>21</v>
      </c>
      <c r="I1472" s="277"/>
      <c r="J1472" s="278">
        <f>ROUND(I1472*H1472,2)</f>
        <v>0</v>
      </c>
      <c r="K1472" s="274" t="s">
        <v>194</v>
      </c>
      <c r="L1472" s="279"/>
      <c r="M1472" s="280" t="s">
        <v>19</v>
      </c>
      <c r="N1472" s="281" t="s">
        <v>44</v>
      </c>
      <c r="O1472" s="86"/>
      <c r="P1472" s="224">
        <f>O1472*H1472</f>
        <v>0</v>
      </c>
      <c r="Q1472" s="224">
        <v>0.0195</v>
      </c>
      <c r="R1472" s="224">
        <f>Q1472*H1472</f>
        <v>0.40949999999999998</v>
      </c>
      <c r="S1472" s="224">
        <v>0</v>
      </c>
      <c r="T1472" s="225">
        <f>S1472*H1472</f>
        <v>0</v>
      </c>
      <c r="U1472" s="40"/>
      <c r="V1472" s="40"/>
      <c r="W1472" s="40"/>
      <c r="X1472" s="40"/>
      <c r="Y1472" s="40"/>
      <c r="Z1472" s="40"/>
      <c r="AA1472" s="40"/>
      <c r="AB1472" s="40"/>
      <c r="AC1472" s="40"/>
      <c r="AD1472" s="40"/>
      <c r="AE1472" s="40"/>
      <c r="AR1472" s="226" t="s">
        <v>630</v>
      </c>
      <c r="AT1472" s="226" t="s">
        <v>522</v>
      </c>
      <c r="AU1472" s="226" t="s">
        <v>82</v>
      </c>
      <c r="AY1472" s="19" t="s">
        <v>188</v>
      </c>
      <c r="BE1472" s="227">
        <f>IF(N1472="základní",J1472,0)</f>
        <v>0</v>
      </c>
      <c r="BF1472" s="227">
        <f>IF(N1472="snížená",J1472,0)</f>
        <v>0</v>
      </c>
      <c r="BG1472" s="227">
        <f>IF(N1472="zákl. přenesená",J1472,0)</f>
        <v>0</v>
      </c>
      <c r="BH1472" s="227">
        <f>IF(N1472="sníž. přenesená",J1472,0)</f>
        <v>0</v>
      </c>
      <c r="BI1472" s="227">
        <f>IF(N1472="nulová",J1472,0)</f>
        <v>0</v>
      </c>
      <c r="BJ1472" s="19" t="s">
        <v>80</v>
      </c>
      <c r="BK1472" s="227">
        <f>ROUND(I1472*H1472,2)</f>
        <v>0</v>
      </c>
      <c r="BL1472" s="19" t="s">
        <v>342</v>
      </c>
      <c r="BM1472" s="226" t="s">
        <v>2851</v>
      </c>
    </row>
    <row r="1473" s="13" customFormat="1">
      <c r="A1473" s="13"/>
      <c r="B1473" s="233"/>
      <c r="C1473" s="234"/>
      <c r="D1473" s="235" t="s">
        <v>198</v>
      </c>
      <c r="E1473" s="236" t="s">
        <v>19</v>
      </c>
      <c r="F1473" s="237" t="s">
        <v>2363</v>
      </c>
      <c r="G1473" s="234"/>
      <c r="H1473" s="236" t="s">
        <v>19</v>
      </c>
      <c r="I1473" s="238"/>
      <c r="J1473" s="234"/>
      <c r="K1473" s="234"/>
      <c r="L1473" s="239"/>
      <c r="M1473" s="240"/>
      <c r="N1473" s="241"/>
      <c r="O1473" s="241"/>
      <c r="P1473" s="241"/>
      <c r="Q1473" s="241"/>
      <c r="R1473" s="241"/>
      <c r="S1473" s="241"/>
      <c r="T1473" s="242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43" t="s">
        <v>198</v>
      </c>
      <c r="AU1473" s="243" t="s">
        <v>82</v>
      </c>
      <c r="AV1473" s="13" t="s">
        <v>80</v>
      </c>
      <c r="AW1473" s="13" t="s">
        <v>35</v>
      </c>
      <c r="AX1473" s="13" t="s">
        <v>73</v>
      </c>
      <c r="AY1473" s="243" t="s">
        <v>188</v>
      </c>
    </row>
    <row r="1474" s="13" customFormat="1">
      <c r="A1474" s="13"/>
      <c r="B1474" s="233"/>
      <c r="C1474" s="234"/>
      <c r="D1474" s="235" t="s">
        <v>198</v>
      </c>
      <c r="E1474" s="236" t="s">
        <v>19</v>
      </c>
      <c r="F1474" s="237" t="s">
        <v>2542</v>
      </c>
      <c r="G1474" s="234"/>
      <c r="H1474" s="236" t="s">
        <v>19</v>
      </c>
      <c r="I1474" s="238"/>
      <c r="J1474" s="234"/>
      <c r="K1474" s="234"/>
      <c r="L1474" s="239"/>
      <c r="M1474" s="240"/>
      <c r="N1474" s="241"/>
      <c r="O1474" s="241"/>
      <c r="P1474" s="241"/>
      <c r="Q1474" s="241"/>
      <c r="R1474" s="241"/>
      <c r="S1474" s="241"/>
      <c r="T1474" s="242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T1474" s="243" t="s">
        <v>198</v>
      </c>
      <c r="AU1474" s="243" t="s">
        <v>82</v>
      </c>
      <c r="AV1474" s="13" t="s">
        <v>80</v>
      </c>
      <c r="AW1474" s="13" t="s">
        <v>35</v>
      </c>
      <c r="AX1474" s="13" t="s">
        <v>73</v>
      </c>
      <c r="AY1474" s="243" t="s">
        <v>188</v>
      </c>
    </row>
    <row r="1475" s="14" customFormat="1">
      <c r="A1475" s="14"/>
      <c r="B1475" s="244"/>
      <c r="C1475" s="245"/>
      <c r="D1475" s="235" t="s">
        <v>198</v>
      </c>
      <c r="E1475" s="246" t="s">
        <v>19</v>
      </c>
      <c r="F1475" s="247" t="s">
        <v>2543</v>
      </c>
      <c r="G1475" s="245"/>
      <c r="H1475" s="248">
        <v>8</v>
      </c>
      <c r="I1475" s="249"/>
      <c r="J1475" s="245"/>
      <c r="K1475" s="245"/>
      <c r="L1475" s="250"/>
      <c r="M1475" s="251"/>
      <c r="N1475" s="252"/>
      <c r="O1475" s="252"/>
      <c r="P1475" s="252"/>
      <c r="Q1475" s="252"/>
      <c r="R1475" s="252"/>
      <c r="S1475" s="252"/>
      <c r="T1475" s="253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54" t="s">
        <v>198</v>
      </c>
      <c r="AU1475" s="254" t="s">
        <v>82</v>
      </c>
      <c r="AV1475" s="14" t="s">
        <v>82</v>
      </c>
      <c r="AW1475" s="14" t="s">
        <v>35</v>
      </c>
      <c r="AX1475" s="14" t="s">
        <v>73</v>
      </c>
      <c r="AY1475" s="254" t="s">
        <v>188</v>
      </c>
    </row>
    <row r="1476" s="13" customFormat="1">
      <c r="A1476" s="13"/>
      <c r="B1476" s="233"/>
      <c r="C1476" s="234"/>
      <c r="D1476" s="235" t="s">
        <v>198</v>
      </c>
      <c r="E1476" s="236" t="s">
        <v>19</v>
      </c>
      <c r="F1476" s="237" t="s">
        <v>1770</v>
      </c>
      <c r="G1476" s="234"/>
      <c r="H1476" s="236" t="s">
        <v>19</v>
      </c>
      <c r="I1476" s="238"/>
      <c r="J1476" s="234"/>
      <c r="K1476" s="234"/>
      <c r="L1476" s="239"/>
      <c r="M1476" s="240"/>
      <c r="N1476" s="241"/>
      <c r="O1476" s="241"/>
      <c r="P1476" s="241"/>
      <c r="Q1476" s="241"/>
      <c r="R1476" s="241"/>
      <c r="S1476" s="241"/>
      <c r="T1476" s="242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43" t="s">
        <v>198</v>
      </c>
      <c r="AU1476" s="243" t="s">
        <v>82</v>
      </c>
      <c r="AV1476" s="13" t="s">
        <v>80</v>
      </c>
      <c r="AW1476" s="13" t="s">
        <v>35</v>
      </c>
      <c r="AX1476" s="13" t="s">
        <v>73</v>
      </c>
      <c r="AY1476" s="243" t="s">
        <v>188</v>
      </c>
    </row>
    <row r="1477" s="14" customFormat="1">
      <c r="A1477" s="14"/>
      <c r="B1477" s="244"/>
      <c r="C1477" s="245"/>
      <c r="D1477" s="235" t="s">
        <v>198</v>
      </c>
      <c r="E1477" s="246" t="s">
        <v>19</v>
      </c>
      <c r="F1477" s="247" t="s">
        <v>2549</v>
      </c>
      <c r="G1477" s="245"/>
      <c r="H1477" s="248">
        <v>9</v>
      </c>
      <c r="I1477" s="249"/>
      <c r="J1477" s="245"/>
      <c r="K1477" s="245"/>
      <c r="L1477" s="250"/>
      <c r="M1477" s="251"/>
      <c r="N1477" s="252"/>
      <c r="O1477" s="252"/>
      <c r="P1477" s="252"/>
      <c r="Q1477" s="252"/>
      <c r="R1477" s="252"/>
      <c r="S1477" s="252"/>
      <c r="T1477" s="253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54" t="s">
        <v>198</v>
      </c>
      <c r="AU1477" s="254" t="s">
        <v>82</v>
      </c>
      <c r="AV1477" s="14" t="s">
        <v>82</v>
      </c>
      <c r="AW1477" s="14" t="s">
        <v>35</v>
      </c>
      <c r="AX1477" s="14" t="s">
        <v>73</v>
      </c>
      <c r="AY1477" s="254" t="s">
        <v>188</v>
      </c>
    </row>
    <row r="1478" s="13" customFormat="1">
      <c r="A1478" s="13"/>
      <c r="B1478" s="233"/>
      <c r="C1478" s="234"/>
      <c r="D1478" s="235" t="s">
        <v>198</v>
      </c>
      <c r="E1478" s="236" t="s">
        <v>19</v>
      </c>
      <c r="F1478" s="237" t="s">
        <v>1772</v>
      </c>
      <c r="G1478" s="234"/>
      <c r="H1478" s="236" t="s">
        <v>19</v>
      </c>
      <c r="I1478" s="238"/>
      <c r="J1478" s="234"/>
      <c r="K1478" s="234"/>
      <c r="L1478" s="239"/>
      <c r="M1478" s="240"/>
      <c r="N1478" s="241"/>
      <c r="O1478" s="241"/>
      <c r="P1478" s="241"/>
      <c r="Q1478" s="241"/>
      <c r="R1478" s="241"/>
      <c r="S1478" s="241"/>
      <c r="T1478" s="242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T1478" s="243" t="s">
        <v>198</v>
      </c>
      <c r="AU1478" s="243" t="s">
        <v>82</v>
      </c>
      <c r="AV1478" s="13" t="s">
        <v>80</v>
      </c>
      <c r="AW1478" s="13" t="s">
        <v>35</v>
      </c>
      <c r="AX1478" s="13" t="s">
        <v>73</v>
      </c>
      <c r="AY1478" s="243" t="s">
        <v>188</v>
      </c>
    </row>
    <row r="1479" s="14" customFormat="1">
      <c r="A1479" s="14"/>
      <c r="B1479" s="244"/>
      <c r="C1479" s="245"/>
      <c r="D1479" s="235" t="s">
        <v>198</v>
      </c>
      <c r="E1479" s="246" t="s">
        <v>19</v>
      </c>
      <c r="F1479" s="247" t="s">
        <v>2056</v>
      </c>
      <c r="G1479" s="245"/>
      <c r="H1479" s="248">
        <v>4</v>
      </c>
      <c r="I1479" s="249"/>
      <c r="J1479" s="245"/>
      <c r="K1479" s="245"/>
      <c r="L1479" s="250"/>
      <c r="M1479" s="251"/>
      <c r="N1479" s="252"/>
      <c r="O1479" s="252"/>
      <c r="P1479" s="252"/>
      <c r="Q1479" s="252"/>
      <c r="R1479" s="252"/>
      <c r="S1479" s="252"/>
      <c r="T1479" s="253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54" t="s">
        <v>198</v>
      </c>
      <c r="AU1479" s="254" t="s">
        <v>82</v>
      </c>
      <c r="AV1479" s="14" t="s">
        <v>82</v>
      </c>
      <c r="AW1479" s="14" t="s">
        <v>35</v>
      </c>
      <c r="AX1479" s="14" t="s">
        <v>73</v>
      </c>
      <c r="AY1479" s="254" t="s">
        <v>188</v>
      </c>
    </row>
    <row r="1480" s="15" customFormat="1">
      <c r="A1480" s="15"/>
      <c r="B1480" s="255"/>
      <c r="C1480" s="256"/>
      <c r="D1480" s="235" t="s">
        <v>198</v>
      </c>
      <c r="E1480" s="257" t="s">
        <v>19</v>
      </c>
      <c r="F1480" s="258" t="s">
        <v>229</v>
      </c>
      <c r="G1480" s="256"/>
      <c r="H1480" s="259">
        <v>21</v>
      </c>
      <c r="I1480" s="260"/>
      <c r="J1480" s="256"/>
      <c r="K1480" s="256"/>
      <c r="L1480" s="261"/>
      <c r="M1480" s="262"/>
      <c r="N1480" s="263"/>
      <c r="O1480" s="263"/>
      <c r="P1480" s="263"/>
      <c r="Q1480" s="263"/>
      <c r="R1480" s="263"/>
      <c r="S1480" s="263"/>
      <c r="T1480" s="264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T1480" s="265" t="s">
        <v>198</v>
      </c>
      <c r="AU1480" s="265" t="s">
        <v>82</v>
      </c>
      <c r="AV1480" s="15" t="s">
        <v>135</v>
      </c>
      <c r="AW1480" s="15" t="s">
        <v>35</v>
      </c>
      <c r="AX1480" s="15" t="s">
        <v>80</v>
      </c>
      <c r="AY1480" s="265" t="s">
        <v>188</v>
      </c>
    </row>
    <row r="1481" s="2" customFormat="1" ht="24.15" customHeight="1">
      <c r="A1481" s="40"/>
      <c r="B1481" s="41"/>
      <c r="C1481" s="215" t="s">
        <v>2212</v>
      </c>
      <c r="D1481" s="215" t="s">
        <v>190</v>
      </c>
      <c r="E1481" s="216" t="s">
        <v>2852</v>
      </c>
      <c r="F1481" s="217" t="s">
        <v>2853</v>
      </c>
      <c r="G1481" s="218" t="s">
        <v>442</v>
      </c>
      <c r="H1481" s="219">
        <v>1</v>
      </c>
      <c r="I1481" s="220"/>
      <c r="J1481" s="221">
        <f>ROUND(I1481*H1481,2)</f>
        <v>0</v>
      </c>
      <c r="K1481" s="217" t="s">
        <v>194</v>
      </c>
      <c r="L1481" s="46"/>
      <c r="M1481" s="222" t="s">
        <v>19</v>
      </c>
      <c r="N1481" s="223" t="s">
        <v>44</v>
      </c>
      <c r="O1481" s="86"/>
      <c r="P1481" s="224">
        <f>O1481*H1481</f>
        <v>0</v>
      </c>
      <c r="Q1481" s="224">
        <v>0</v>
      </c>
      <c r="R1481" s="224">
        <f>Q1481*H1481</f>
        <v>0</v>
      </c>
      <c r="S1481" s="224">
        <v>0</v>
      </c>
      <c r="T1481" s="225">
        <f>S1481*H1481</f>
        <v>0</v>
      </c>
      <c r="U1481" s="40"/>
      <c r="V1481" s="40"/>
      <c r="W1481" s="40"/>
      <c r="X1481" s="40"/>
      <c r="Y1481" s="40"/>
      <c r="Z1481" s="40"/>
      <c r="AA1481" s="40"/>
      <c r="AB1481" s="40"/>
      <c r="AC1481" s="40"/>
      <c r="AD1481" s="40"/>
      <c r="AE1481" s="40"/>
      <c r="AR1481" s="226" t="s">
        <v>342</v>
      </c>
      <c r="AT1481" s="226" t="s">
        <v>190</v>
      </c>
      <c r="AU1481" s="226" t="s">
        <v>82</v>
      </c>
      <c r="AY1481" s="19" t="s">
        <v>188</v>
      </c>
      <c r="BE1481" s="227">
        <f>IF(N1481="základní",J1481,0)</f>
        <v>0</v>
      </c>
      <c r="BF1481" s="227">
        <f>IF(N1481="snížená",J1481,0)</f>
        <v>0</v>
      </c>
      <c r="BG1481" s="227">
        <f>IF(N1481="zákl. přenesená",J1481,0)</f>
        <v>0</v>
      </c>
      <c r="BH1481" s="227">
        <f>IF(N1481="sníž. přenesená",J1481,0)</f>
        <v>0</v>
      </c>
      <c r="BI1481" s="227">
        <f>IF(N1481="nulová",J1481,0)</f>
        <v>0</v>
      </c>
      <c r="BJ1481" s="19" t="s">
        <v>80</v>
      </c>
      <c r="BK1481" s="227">
        <f>ROUND(I1481*H1481,2)</f>
        <v>0</v>
      </c>
      <c r="BL1481" s="19" t="s">
        <v>342</v>
      </c>
      <c r="BM1481" s="226" t="s">
        <v>2854</v>
      </c>
    </row>
    <row r="1482" s="2" customFormat="1">
      <c r="A1482" s="40"/>
      <c r="B1482" s="41"/>
      <c r="C1482" s="42"/>
      <c r="D1482" s="228" t="s">
        <v>196</v>
      </c>
      <c r="E1482" s="42"/>
      <c r="F1482" s="229" t="s">
        <v>2855</v>
      </c>
      <c r="G1482" s="42"/>
      <c r="H1482" s="42"/>
      <c r="I1482" s="230"/>
      <c r="J1482" s="42"/>
      <c r="K1482" s="42"/>
      <c r="L1482" s="46"/>
      <c r="M1482" s="231"/>
      <c r="N1482" s="232"/>
      <c r="O1482" s="86"/>
      <c r="P1482" s="86"/>
      <c r="Q1482" s="86"/>
      <c r="R1482" s="86"/>
      <c r="S1482" s="86"/>
      <c r="T1482" s="87"/>
      <c r="U1482" s="40"/>
      <c r="V1482" s="40"/>
      <c r="W1482" s="40"/>
      <c r="X1482" s="40"/>
      <c r="Y1482" s="40"/>
      <c r="Z1482" s="40"/>
      <c r="AA1482" s="40"/>
      <c r="AB1482" s="40"/>
      <c r="AC1482" s="40"/>
      <c r="AD1482" s="40"/>
      <c r="AE1482" s="40"/>
      <c r="AT1482" s="19" t="s">
        <v>196</v>
      </c>
      <c r="AU1482" s="19" t="s">
        <v>82</v>
      </c>
    </row>
    <row r="1483" s="13" customFormat="1">
      <c r="A1483" s="13"/>
      <c r="B1483" s="233"/>
      <c r="C1483" s="234"/>
      <c r="D1483" s="235" t="s">
        <v>198</v>
      </c>
      <c r="E1483" s="236" t="s">
        <v>19</v>
      </c>
      <c r="F1483" s="237" t="s">
        <v>2025</v>
      </c>
      <c r="G1483" s="234"/>
      <c r="H1483" s="236" t="s">
        <v>19</v>
      </c>
      <c r="I1483" s="238"/>
      <c r="J1483" s="234"/>
      <c r="K1483" s="234"/>
      <c r="L1483" s="239"/>
      <c r="M1483" s="240"/>
      <c r="N1483" s="241"/>
      <c r="O1483" s="241"/>
      <c r="P1483" s="241"/>
      <c r="Q1483" s="241"/>
      <c r="R1483" s="241"/>
      <c r="S1483" s="241"/>
      <c r="T1483" s="242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43" t="s">
        <v>198</v>
      </c>
      <c r="AU1483" s="243" t="s">
        <v>82</v>
      </c>
      <c r="AV1483" s="13" t="s">
        <v>80</v>
      </c>
      <c r="AW1483" s="13" t="s">
        <v>35</v>
      </c>
      <c r="AX1483" s="13" t="s">
        <v>73</v>
      </c>
      <c r="AY1483" s="243" t="s">
        <v>188</v>
      </c>
    </row>
    <row r="1484" s="14" customFormat="1">
      <c r="A1484" s="14"/>
      <c r="B1484" s="244"/>
      <c r="C1484" s="245"/>
      <c r="D1484" s="235" t="s">
        <v>198</v>
      </c>
      <c r="E1484" s="246" t="s">
        <v>19</v>
      </c>
      <c r="F1484" s="247" t="s">
        <v>80</v>
      </c>
      <c r="G1484" s="245"/>
      <c r="H1484" s="248">
        <v>1</v>
      </c>
      <c r="I1484" s="249"/>
      <c r="J1484" s="245"/>
      <c r="K1484" s="245"/>
      <c r="L1484" s="250"/>
      <c r="M1484" s="251"/>
      <c r="N1484" s="252"/>
      <c r="O1484" s="252"/>
      <c r="P1484" s="252"/>
      <c r="Q1484" s="252"/>
      <c r="R1484" s="252"/>
      <c r="S1484" s="252"/>
      <c r="T1484" s="253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T1484" s="254" t="s">
        <v>198</v>
      </c>
      <c r="AU1484" s="254" t="s">
        <v>82</v>
      </c>
      <c r="AV1484" s="14" t="s">
        <v>82</v>
      </c>
      <c r="AW1484" s="14" t="s">
        <v>35</v>
      </c>
      <c r="AX1484" s="14" t="s">
        <v>73</v>
      </c>
      <c r="AY1484" s="254" t="s">
        <v>188</v>
      </c>
    </row>
    <row r="1485" s="15" customFormat="1">
      <c r="A1485" s="15"/>
      <c r="B1485" s="255"/>
      <c r="C1485" s="256"/>
      <c r="D1485" s="235" t="s">
        <v>198</v>
      </c>
      <c r="E1485" s="257" t="s">
        <v>19</v>
      </c>
      <c r="F1485" s="258" t="s">
        <v>229</v>
      </c>
      <c r="G1485" s="256"/>
      <c r="H1485" s="259">
        <v>1</v>
      </c>
      <c r="I1485" s="260"/>
      <c r="J1485" s="256"/>
      <c r="K1485" s="256"/>
      <c r="L1485" s="261"/>
      <c r="M1485" s="262"/>
      <c r="N1485" s="263"/>
      <c r="O1485" s="263"/>
      <c r="P1485" s="263"/>
      <c r="Q1485" s="263"/>
      <c r="R1485" s="263"/>
      <c r="S1485" s="263"/>
      <c r="T1485" s="264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T1485" s="265" t="s">
        <v>198</v>
      </c>
      <c r="AU1485" s="265" t="s">
        <v>82</v>
      </c>
      <c r="AV1485" s="15" t="s">
        <v>135</v>
      </c>
      <c r="AW1485" s="15" t="s">
        <v>35</v>
      </c>
      <c r="AX1485" s="15" t="s">
        <v>80</v>
      </c>
      <c r="AY1485" s="265" t="s">
        <v>188</v>
      </c>
    </row>
    <row r="1486" s="2" customFormat="1" ht="16.5" customHeight="1">
      <c r="A1486" s="40"/>
      <c r="B1486" s="41"/>
      <c r="C1486" s="272" t="s">
        <v>2217</v>
      </c>
      <c r="D1486" s="272" t="s">
        <v>522</v>
      </c>
      <c r="E1486" s="273" t="s">
        <v>2856</v>
      </c>
      <c r="F1486" s="274" t="s">
        <v>2857</v>
      </c>
      <c r="G1486" s="275" t="s">
        <v>442</v>
      </c>
      <c r="H1486" s="276">
        <v>1</v>
      </c>
      <c r="I1486" s="277"/>
      <c r="J1486" s="278">
        <f>ROUND(I1486*H1486,2)</f>
        <v>0</v>
      </c>
      <c r="K1486" s="274" t="s">
        <v>452</v>
      </c>
      <c r="L1486" s="279"/>
      <c r="M1486" s="280" t="s">
        <v>19</v>
      </c>
      <c r="N1486" s="281" t="s">
        <v>44</v>
      </c>
      <c r="O1486" s="86"/>
      <c r="P1486" s="224">
        <f>O1486*H1486</f>
        <v>0</v>
      </c>
      <c r="Q1486" s="224">
        <v>0.040000000000000001</v>
      </c>
      <c r="R1486" s="224">
        <f>Q1486*H1486</f>
        <v>0.040000000000000001</v>
      </c>
      <c r="S1486" s="224">
        <v>0</v>
      </c>
      <c r="T1486" s="225">
        <f>S1486*H1486</f>
        <v>0</v>
      </c>
      <c r="U1486" s="40"/>
      <c r="V1486" s="40"/>
      <c r="W1486" s="40"/>
      <c r="X1486" s="40"/>
      <c r="Y1486" s="40"/>
      <c r="Z1486" s="40"/>
      <c r="AA1486" s="40"/>
      <c r="AB1486" s="40"/>
      <c r="AC1486" s="40"/>
      <c r="AD1486" s="40"/>
      <c r="AE1486" s="40"/>
      <c r="AR1486" s="226" t="s">
        <v>630</v>
      </c>
      <c r="AT1486" s="226" t="s">
        <v>522</v>
      </c>
      <c r="AU1486" s="226" t="s">
        <v>82</v>
      </c>
      <c r="AY1486" s="19" t="s">
        <v>188</v>
      </c>
      <c r="BE1486" s="227">
        <f>IF(N1486="základní",J1486,0)</f>
        <v>0</v>
      </c>
      <c r="BF1486" s="227">
        <f>IF(N1486="snížená",J1486,0)</f>
        <v>0</v>
      </c>
      <c r="BG1486" s="227">
        <f>IF(N1486="zákl. přenesená",J1486,0)</f>
        <v>0</v>
      </c>
      <c r="BH1486" s="227">
        <f>IF(N1486="sníž. přenesená",J1486,0)</f>
        <v>0</v>
      </c>
      <c r="BI1486" s="227">
        <f>IF(N1486="nulová",J1486,0)</f>
        <v>0</v>
      </c>
      <c r="BJ1486" s="19" t="s">
        <v>80</v>
      </c>
      <c r="BK1486" s="227">
        <f>ROUND(I1486*H1486,2)</f>
        <v>0</v>
      </c>
      <c r="BL1486" s="19" t="s">
        <v>342</v>
      </c>
      <c r="BM1486" s="226" t="s">
        <v>2858</v>
      </c>
    </row>
    <row r="1487" s="13" customFormat="1">
      <c r="A1487" s="13"/>
      <c r="B1487" s="233"/>
      <c r="C1487" s="234"/>
      <c r="D1487" s="235" t="s">
        <v>198</v>
      </c>
      <c r="E1487" s="236" t="s">
        <v>19</v>
      </c>
      <c r="F1487" s="237" t="s">
        <v>2025</v>
      </c>
      <c r="G1487" s="234"/>
      <c r="H1487" s="236" t="s">
        <v>19</v>
      </c>
      <c r="I1487" s="238"/>
      <c r="J1487" s="234"/>
      <c r="K1487" s="234"/>
      <c r="L1487" s="239"/>
      <c r="M1487" s="240"/>
      <c r="N1487" s="241"/>
      <c r="O1487" s="241"/>
      <c r="P1487" s="241"/>
      <c r="Q1487" s="241"/>
      <c r="R1487" s="241"/>
      <c r="S1487" s="241"/>
      <c r="T1487" s="242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243" t="s">
        <v>198</v>
      </c>
      <c r="AU1487" s="243" t="s">
        <v>82</v>
      </c>
      <c r="AV1487" s="13" t="s">
        <v>80</v>
      </c>
      <c r="AW1487" s="13" t="s">
        <v>35</v>
      </c>
      <c r="AX1487" s="13" t="s">
        <v>73</v>
      </c>
      <c r="AY1487" s="243" t="s">
        <v>188</v>
      </c>
    </row>
    <row r="1488" s="14" customFormat="1">
      <c r="A1488" s="14"/>
      <c r="B1488" s="244"/>
      <c r="C1488" s="245"/>
      <c r="D1488" s="235" t="s">
        <v>198</v>
      </c>
      <c r="E1488" s="246" t="s">
        <v>19</v>
      </c>
      <c r="F1488" s="247" t="s">
        <v>80</v>
      </c>
      <c r="G1488" s="245"/>
      <c r="H1488" s="248">
        <v>1</v>
      </c>
      <c r="I1488" s="249"/>
      <c r="J1488" s="245"/>
      <c r="K1488" s="245"/>
      <c r="L1488" s="250"/>
      <c r="M1488" s="251"/>
      <c r="N1488" s="252"/>
      <c r="O1488" s="252"/>
      <c r="P1488" s="252"/>
      <c r="Q1488" s="252"/>
      <c r="R1488" s="252"/>
      <c r="S1488" s="252"/>
      <c r="T1488" s="253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T1488" s="254" t="s">
        <v>198</v>
      </c>
      <c r="AU1488" s="254" t="s">
        <v>82</v>
      </c>
      <c r="AV1488" s="14" t="s">
        <v>82</v>
      </c>
      <c r="AW1488" s="14" t="s">
        <v>35</v>
      </c>
      <c r="AX1488" s="14" t="s">
        <v>73</v>
      </c>
      <c r="AY1488" s="254" t="s">
        <v>188</v>
      </c>
    </row>
    <row r="1489" s="15" customFormat="1">
      <c r="A1489" s="15"/>
      <c r="B1489" s="255"/>
      <c r="C1489" s="256"/>
      <c r="D1489" s="235" t="s">
        <v>198</v>
      </c>
      <c r="E1489" s="257" t="s">
        <v>19</v>
      </c>
      <c r="F1489" s="258" t="s">
        <v>229</v>
      </c>
      <c r="G1489" s="256"/>
      <c r="H1489" s="259">
        <v>1</v>
      </c>
      <c r="I1489" s="260"/>
      <c r="J1489" s="256"/>
      <c r="K1489" s="256"/>
      <c r="L1489" s="261"/>
      <c r="M1489" s="262"/>
      <c r="N1489" s="263"/>
      <c r="O1489" s="263"/>
      <c r="P1489" s="263"/>
      <c r="Q1489" s="263"/>
      <c r="R1489" s="263"/>
      <c r="S1489" s="263"/>
      <c r="T1489" s="264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T1489" s="265" t="s">
        <v>198</v>
      </c>
      <c r="AU1489" s="265" t="s">
        <v>82</v>
      </c>
      <c r="AV1489" s="15" t="s">
        <v>135</v>
      </c>
      <c r="AW1489" s="15" t="s">
        <v>35</v>
      </c>
      <c r="AX1489" s="15" t="s">
        <v>80</v>
      </c>
      <c r="AY1489" s="265" t="s">
        <v>188</v>
      </c>
    </row>
    <row r="1490" s="2" customFormat="1" ht="24.15" customHeight="1">
      <c r="A1490" s="40"/>
      <c r="B1490" s="41"/>
      <c r="C1490" s="215" t="s">
        <v>2223</v>
      </c>
      <c r="D1490" s="215" t="s">
        <v>190</v>
      </c>
      <c r="E1490" s="216" t="s">
        <v>1366</v>
      </c>
      <c r="F1490" s="217" t="s">
        <v>1367</v>
      </c>
      <c r="G1490" s="218" t="s">
        <v>442</v>
      </c>
      <c r="H1490" s="219">
        <v>1</v>
      </c>
      <c r="I1490" s="220"/>
      <c r="J1490" s="221">
        <f>ROUND(I1490*H1490,2)</f>
        <v>0</v>
      </c>
      <c r="K1490" s="217" t="s">
        <v>194</v>
      </c>
      <c r="L1490" s="46"/>
      <c r="M1490" s="222" t="s">
        <v>19</v>
      </c>
      <c r="N1490" s="223" t="s">
        <v>44</v>
      </c>
      <c r="O1490" s="86"/>
      <c r="P1490" s="224">
        <f>O1490*H1490</f>
        <v>0</v>
      </c>
      <c r="Q1490" s="224">
        <v>0</v>
      </c>
      <c r="R1490" s="224">
        <f>Q1490*H1490</f>
        <v>0</v>
      </c>
      <c r="S1490" s="224">
        <v>0</v>
      </c>
      <c r="T1490" s="225">
        <f>S1490*H1490</f>
        <v>0</v>
      </c>
      <c r="U1490" s="40"/>
      <c r="V1490" s="40"/>
      <c r="W1490" s="40"/>
      <c r="X1490" s="40"/>
      <c r="Y1490" s="40"/>
      <c r="Z1490" s="40"/>
      <c r="AA1490" s="40"/>
      <c r="AB1490" s="40"/>
      <c r="AC1490" s="40"/>
      <c r="AD1490" s="40"/>
      <c r="AE1490" s="40"/>
      <c r="AR1490" s="226" t="s">
        <v>342</v>
      </c>
      <c r="AT1490" s="226" t="s">
        <v>190</v>
      </c>
      <c r="AU1490" s="226" t="s">
        <v>82</v>
      </c>
      <c r="AY1490" s="19" t="s">
        <v>188</v>
      </c>
      <c r="BE1490" s="227">
        <f>IF(N1490="základní",J1490,0)</f>
        <v>0</v>
      </c>
      <c r="BF1490" s="227">
        <f>IF(N1490="snížená",J1490,0)</f>
        <v>0</v>
      </c>
      <c r="BG1490" s="227">
        <f>IF(N1490="zákl. přenesená",J1490,0)</f>
        <v>0</v>
      </c>
      <c r="BH1490" s="227">
        <f>IF(N1490="sníž. přenesená",J1490,0)</f>
        <v>0</v>
      </c>
      <c r="BI1490" s="227">
        <f>IF(N1490="nulová",J1490,0)</f>
        <v>0</v>
      </c>
      <c r="BJ1490" s="19" t="s">
        <v>80</v>
      </c>
      <c r="BK1490" s="227">
        <f>ROUND(I1490*H1490,2)</f>
        <v>0</v>
      </c>
      <c r="BL1490" s="19" t="s">
        <v>342</v>
      </c>
      <c r="BM1490" s="226" t="s">
        <v>2859</v>
      </c>
    </row>
    <row r="1491" s="2" customFormat="1">
      <c r="A1491" s="40"/>
      <c r="B1491" s="41"/>
      <c r="C1491" s="42"/>
      <c r="D1491" s="228" t="s">
        <v>196</v>
      </c>
      <c r="E1491" s="42"/>
      <c r="F1491" s="229" t="s">
        <v>1369</v>
      </c>
      <c r="G1491" s="42"/>
      <c r="H1491" s="42"/>
      <c r="I1491" s="230"/>
      <c r="J1491" s="42"/>
      <c r="K1491" s="42"/>
      <c r="L1491" s="46"/>
      <c r="M1491" s="231"/>
      <c r="N1491" s="232"/>
      <c r="O1491" s="86"/>
      <c r="P1491" s="86"/>
      <c r="Q1491" s="86"/>
      <c r="R1491" s="86"/>
      <c r="S1491" s="86"/>
      <c r="T1491" s="87"/>
      <c r="U1491" s="40"/>
      <c r="V1491" s="40"/>
      <c r="W1491" s="40"/>
      <c r="X1491" s="40"/>
      <c r="Y1491" s="40"/>
      <c r="Z1491" s="40"/>
      <c r="AA1491" s="40"/>
      <c r="AB1491" s="40"/>
      <c r="AC1491" s="40"/>
      <c r="AD1491" s="40"/>
      <c r="AE1491" s="40"/>
      <c r="AT1491" s="19" t="s">
        <v>196</v>
      </c>
      <c r="AU1491" s="19" t="s">
        <v>82</v>
      </c>
    </row>
    <row r="1492" s="13" customFormat="1">
      <c r="A1492" s="13"/>
      <c r="B1492" s="233"/>
      <c r="C1492" s="234"/>
      <c r="D1492" s="235" t="s">
        <v>198</v>
      </c>
      <c r="E1492" s="236" t="s">
        <v>19</v>
      </c>
      <c r="F1492" s="237" t="s">
        <v>2032</v>
      </c>
      <c r="G1492" s="234"/>
      <c r="H1492" s="236" t="s">
        <v>19</v>
      </c>
      <c r="I1492" s="238"/>
      <c r="J1492" s="234"/>
      <c r="K1492" s="234"/>
      <c r="L1492" s="239"/>
      <c r="M1492" s="240"/>
      <c r="N1492" s="241"/>
      <c r="O1492" s="241"/>
      <c r="P1492" s="241"/>
      <c r="Q1492" s="241"/>
      <c r="R1492" s="241"/>
      <c r="S1492" s="241"/>
      <c r="T1492" s="242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243" t="s">
        <v>198</v>
      </c>
      <c r="AU1492" s="243" t="s">
        <v>82</v>
      </c>
      <c r="AV1492" s="13" t="s">
        <v>80</v>
      </c>
      <c r="AW1492" s="13" t="s">
        <v>35</v>
      </c>
      <c r="AX1492" s="13" t="s">
        <v>73</v>
      </c>
      <c r="AY1492" s="243" t="s">
        <v>188</v>
      </c>
    </row>
    <row r="1493" s="13" customFormat="1">
      <c r="A1493" s="13"/>
      <c r="B1493" s="233"/>
      <c r="C1493" s="234"/>
      <c r="D1493" s="235" t="s">
        <v>198</v>
      </c>
      <c r="E1493" s="236" t="s">
        <v>19</v>
      </c>
      <c r="F1493" s="237" t="s">
        <v>1762</v>
      </c>
      <c r="G1493" s="234"/>
      <c r="H1493" s="236" t="s">
        <v>19</v>
      </c>
      <c r="I1493" s="238"/>
      <c r="J1493" s="234"/>
      <c r="K1493" s="234"/>
      <c r="L1493" s="239"/>
      <c r="M1493" s="240"/>
      <c r="N1493" s="241"/>
      <c r="O1493" s="241"/>
      <c r="P1493" s="241"/>
      <c r="Q1493" s="241"/>
      <c r="R1493" s="241"/>
      <c r="S1493" s="241"/>
      <c r="T1493" s="242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43" t="s">
        <v>198</v>
      </c>
      <c r="AU1493" s="243" t="s">
        <v>82</v>
      </c>
      <c r="AV1493" s="13" t="s">
        <v>80</v>
      </c>
      <c r="AW1493" s="13" t="s">
        <v>35</v>
      </c>
      <c r="AX1493" s="13" t="s">
        <v>73</v>
      </c>
      <c r="AY1493" s="243" t="s">
        <v>188</v>
      </c>
    </row>
    <row r="1494" s="14" customFormat="1">
      <c r="A1494" s="14"/>
      <c r="B1494" s="244"/>
      <c r="C1494" s="245"/>
      <c r="D1494" s="235" t="s">
        <v>198</v>
      </c>
      <c r="E1494" s="246" t="s">
        <v>19</v>
      </c>
      <c r="F1494" s="247" t="s">
        <v>80</v>
      </c>
      <c r="G1494" s="245"/>
      <c r="H1494" s="248">
        <v>1</v>
      </c>
      <c r="I1494" s="249"/>
      <c r="J1494" s="245"/>
      <c r="K1494" s="245"/>
      <c r="L1494" s="250"/>
      <c r="M1494" s="251"/>
      <c r="N1494" s="252"/>
      <c r="O1494" s="252"/>
      <c r="P1494" s="252"/>
      <c r="Q1494" s="252"/>
      <c r="R1494" s="252"/>
      <c r="S1494" s="252"/>
      <c r="T1494" s="253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T1494" s="254" t="s">
        <v>198</v>
      </c>
      <c r="AU1494" s="254" t="s">
        <v>82</v>
      </c>
      <c r="AV1494" s="14" t="s">
        <v>82</v>
      </c>
      <c r="AW1494" s="14" t="s">
        <v>35</v>
      </c>
      <c r="AX1494" s="14" t="s">
        <v>73</v>
      </c>
      <c r="AY1494" s="254" t="s">
        <v>188</v>
      </c>
    </row>
    <row r="1495" s="15" customFormat="1">
      <c r="A1495" s="15"/>
      <c r="B1495" s="255"/>
      <c r="C1495" s="256"/>
      <c r="D1495" s="235" t="s">
        <v>198</v>
      </c>
      <c r="E1495" s="257" t="s">
        <v>19</v>
      </c>
      <c r="F1495" s="258" t="s">
        <v>229</v>
      </c>
      <c r="G1495" s="256"/>
      <c r="H1495" s="259">
        <v>1</v>
      </c>
      <c r="I1495" s="260"/>
      <c r="J1495" s="256"/>
      <c r="K1495" s="256"/>
      <c r="L1495" s="261"/>
      <c r="M1495" s="262"/>
      <c r="N1495" s="263"/>
      <c r="O1495" s="263"/>
      <c r="P1495" s="263"/>
      <c r="Q1495" s="263"/>
      <c r="R1495" s="263"/>
      <c r="S1495" s="263"/>
      <c r="T1495" s="264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T1495" s="265" t="s">
        <v>198</v>
      </c>
      <c r="AU1495" s="265" t="s">
        <v>82</v>
      </c>
      <c r="AV1495" s="15" t="s">
        <v>135</v>
      </c>
      <c r="AW1495" s="15" t="s">
        <v>35</v>
      </c>
      <c r="AX1495" s="15" t="s">
        <v>80</v>
      </c>
      <c r="AY1495" s="265" t="s">
        <v>188</v>
      </c>
    </row>
    <row r="1496" s="2" customFormat="1" ht="24.15" customHeight="1">
      <c r="A1496" s="40"/>
      <c r="B1496" s="41"/>
      <c r="C1496" s="272" t="s">
        <v>2228</v>
      </c>
      <c r="D1496" s="272" t="s">
        <v>522</v>
      </c>
      <c r="E1496" s="273" t="s">
        <v>2034</v>
      </c>
      <c r="F1496" s="274" t="s">
        <v>2035</v>
      </c>
      <c r="G1496" s="275" t="s">
        <v>442</v>
      </c>
      <c r="H1496" s="276">
        <v>1</v>
      </c>
      <c r="I1496" s="277"/>
      <c r="J1496" s="278">
        <f>ROUND(I1496*H1496,2)</f>
        <v>0</v>
      </c>
      <c r="K1496" s="274" t="s">
        <v>452</v>
      </c>
      <c r="L1496" s="279"/>
      <c r="M1496" s="280" t="s">
        <v>19</v>
      </c>
      <c r="N1496" s="281" t="s">
        <v>44</v>
      </c>
      <c r="O1496" s="86"/>
      <c r="P1496" s="224">
        <f>O1496*H1496</f>
        <v>0</v>
      </c>
      <c r="Q1496" s="224">
        <v>0.021499999999999998</v>
      </c>
      <c r="R1496" s="224">
        <f>Q1496*H1496</f>
        <v>0.021499999999999998</v>
      </c>
      <c r="S1496" s="224">
        <v>0</v>
      </c>
      <c r="T1496" s="225">
        <f>S1496*H1496</f>
        <v>0</v>
      </c>
      <c r="U1496" s="40"/>
      <c r="V1496" s="40"/>
      <c r="W1496" s="40"/>
      <c r="X1496" s="40"/>
      <c r="Y1496" s="40"/>
      <c r="Z1496" s="40"/>
      <c r="AA1496" s="40"/>
      <c r="AB1496" s="40"/>
      <c r="AC1496" s="40"/>
      <c r="AD1496" s="40"/>
      <c r="AE1496" s="40"/>
      <c r="AR1496" s="226" t="s">
        <v>630</v>
      </c>
      <c r="AT1496" s="226" t="s">
        <v>522</v>
      </c>
      <c r="AU1496" s="226" t="s">
        <v>82</v>
      </c>
      <c r="AY1496" s="19" t="s">
        <v>188</v>
      </c>
      <c r="BE1496" s="227">
        <f>IF(N1496="základní",J1496,0)</f>
        <v>0</v>
      </c>
      <c r="BF1496" s="227">
        <f>IF(N1496="snížená",J1496,0)</f>
        <v>0</v>
      </c>
      <c r="BG1496" s="227">
        <f>IF(N1496="zákl. přenesená",J1496,0)</f>
        <v>0</v>
      </c>
      <c r="BH1496" s="227">
        <f>IF(N1496="sníž. přenesená",J1496,0)</f>
        <v>0</v>
      </c>
      <c r="BI1496" s="227">
        <f>IF(N1496="nulová",J1496,0)</f>
        <v>0</v>
      </c>
      <c r="BJ1496" s="19" t="s">
        <v>80</v>
      </c>
      <c r="BK1496" s="227">
        <f>ROUND(I1496*H1496,2)</f>
        <v>0</v>
      </c>
      <c r="BL1496" s="19" t="s">
        <v>342</v>
      </c>
      <c r="BM1496" s="226" t="s">
        <v>2860</v>
      </c>
    </row>
    <row r="1497" s="13" customFormat="1">
      <c r="A1497" s="13"/>
      <c r="B1497" s="233"/>
      <c r="C1497" s="234"/>
      <c r="D1497" s="235" t="s">
        <v>198</v>
      </c>
      <c r="E1497" s="236" t="s">
        <v>19</v>
      </c>
      <c r="F1497" s="237" t="s">
        <v>2032</v>
      </c>
      <c r="G1497" s="234"/>
      <c r="H1497" s="236" t="s">
        <v>19</v>
      </c>
      <c r="I1497" s="238"/>
      <c r="J1497" s="234"/>
      <c r="K1497" s="234"/>
      <c r="L1497" s="239"/>
      <c r="M1497" s="240"/>
      <c r="N1497" s="241"/>
      <c r="O1497" s="241"/>
      <c r="P1497" s="241"/>
      <c r="Q1497" s="241"/>
      <c r="R1497" s="241"/>
      <c r="S1497" s="241"/>
      <c r="T1497" s="242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43" t="s">
        <v>198</v>
      </c>
      <c r="AU1497" s="243" t="s">
        <v>82</v>
      </c>
      <c r="AV1497" s="13" t="s">
        <v>80</v>
      </c>
      <c r="AW1497" s="13" t="s">
        <v>35</v>
      </c>
      <c r="AX1497" s="13" t="s">
        <v>73</v>
      </c>
      <c r="AY1497" s="243" t="s">
        <v>188</v>
      </c>
    </row>
    <row r="1498" s="13" customFormat="1">
      <c r="A1498" s="13"/>
      <c r="B1498" s="233"/>
      <c r="C1498" s="234"/>
      <c r="D1498" s="235" t="s">
        <v>198</v>
      </c>
      <c r="E1498" s="236" t="s">
        <v>19</v>
      </c>
      <c r="F1498" s="237" t="s">
        <v>1762</v>
      </c>
      <c r="G1498" s="234"/>
      <c r="H1498" s="236" t="s">
        <v>19</v>
      </c>
      <c r="I1498" s="238"/>
      <c r="J1498" s="234"/>
      <c r="K1498" s="234"/>
      <c r="L1498" s="239"/>
      <c r="M1498" s="240"/>
      <c r="N1498" s="241"/>
      <c r="O1498" s="241"/>
      <c r="P1498" s="241"/>
      <c r="Q1498" s="241"/>
      <c r="R1498" s="241"/>
      <c r="S1498" s="241"/>
      <c r="T1498" s="242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43" t="s">
        <v>198</v>
      </c>
      <c r="AU1498" s="243" t="s">
        <v>82</v>
      </c>
      <c r="AV1498" s="13" t="s">
        <v>80</v>
      </c>
      <c r="AW1498" s="13" t="s">
        <v>35</v>
      </c>
      <c r="AX1498" s="13" t="s">
        <v>73</v>
      </c>
      <c r="AY1498" s="243" t="s">
        <v>188</v>
      </c>
    </row>
    <row r="1499" s="14" customFormat="1">
      <c r="A1499" s="14"/>
      <c r="B1499" s="244"/>
      <c r="C1499" s="245"/>
      <c r="D1499" s="235" t="s">
        <v>198</v>
      </c>
      <c r="E1499" s="246" t="s">
        <v>19</v>
      </c>
      <c r="F1499" s="247" t="s">
        <v>80</v>
      </c>
      <c r="G1499" s="245"/>
      <c r="H1499" s="248">
        <v>1</v>
      </c>
      <c r="I1499" s="249"/>
      <c r="J1499" s="245"/>
      <c r="K1499" s="245"/>
      <c r="L1499" s="250"/>
      <c r="M1499" s="251"/>
      <c r="N1499" s="252"/>
      <c r="O1499" s="252"/>
      <c r="P1499" s="252"/>
      <c r="Q1499" s="252"/>
      <c r="R1499" s="252"/>
      <c r="S1499" s="252"/>
      <c r="T1499" s="253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54" t="s">
        <v>198</v>
      </c>
      <c r="AU1499" s="254" t="s">
        <v>82</v>
      </c>
      <c r="AV1499" s="14" t="s">
        <v>82</v>
      </c>
      <c r="AW1499" s="14" t="s">
        <v>35</v>
      </c>
      <c r="AX1499" s="14" t="s">
        <v>73</v>
      </c>
      <c r="AY1499" s="254" t="s">
        <v>188</v>
      </c>
    </row>
    <row r="1500" s="15" customFormat="1">
      <c r="A1500" s="15"/>
      <c r="B1500" s="255"/>
      <c r="C1500" s="256"/>
      <c r="D1500" s="235" t="s">
        <v>198</v>
      </c>
      <c r="E1500" s="257" t="s">
        <v>19</v>
      </c>
      <c r="F1500" s="258" t="s">
        <v>229</v>
      </c>
      <c r="G1500" s="256"/>
      <c r="H1500" s="259">
        <v>1</v>
      </c>
      <c r="I1500" s="260"/>
      <c r="J1500" s="256"/>
      <c r="K1500" s="256"/>
      <c r="L1500" s="261"/>
      <c r="M1500" s="262"/>
      <c r="N1500" s="263"/>
      <c r="O1500" s="263"/>
      <c r="P1500" s="263"/>
      <c r="Q1500" s="263"/>
      <c r="R1500" s="263"/>
      <c r="S1500" s="263"/>
      <c r="T1500" s="264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T1500" s="265" t="s">
        <v>198</v>
      </c>
      <c r="AU1500" s="265" t="s">
        <v>82</v>
      </c>
      <c r="AV1500" s="15" t="s">
        <v>135</v>
      </c>
      <c r="AW1500" s="15" t="s">
        <v>35</v>
      </c>
      <c r="AX1500" s="15" t="s">
        <v>80</v>
      </c>
      <c r="AY1500" s="265" t="s">
        <v>188</v>
      </c>
    </row>
    <row r="1501" s="2" customFormat="1" ht="24.15" customHeight="1">
      <c r="A1501" s="40"/>
      <c r="B1501" s="41"/>
      <c r="C1501" s="215" t="s">
        <v>2238</v>
      </c>
      <c r="D1501" s="215" t="s">
        <v>190</v>
      </c>
      <c r="E1501" s="216" t="s">
        <v>2861</v>
      </c>
      <c r="F1501" s="217" t="s">
        <v>2862</v>
      </c>
      <c r="G1501" s="218" t="s">
        <v>442</v>
      </c>
      <c r="H1501" s="219">
        <v>2</v>
      </c>
      <c r="I1501" s="220"/>
      <c r="J1501" s="221">
        <f>ROUND(I1501*H1501,2)</f>
        <v>0</v>
      </c>
      <c r="K1501" s="217" t="s">
        <v>194</v>
      </c>
      <c r="L1501" s="46"/>
      <c r="M1501" s="222" t="s">
        <v>19</v>
      </c>
      <c r="N1501" s="223" t="s">
        <v>44</v>
      </c>
      <c r="O1501" s="86"/>
      <c r="P1501" s="224">
        <f>O1501*H1501</f>
        <v>0</v>
      </c>
      <c r="Q1501" s="224">
        <v>0</v>
      </c>
      <c r="R1501" s="224">
        <f>Q1501*H1501</f>
        <v>0</v>
      </c>
      <c r="S1501" s="224">
        <v>0</v>
      </c>
      <c r="T1501" s="225">
        <f>S1501*H1501</f>
        <v>0</v>
      </c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40"/>
      <c r="AE1501" s="40"/>
      <c r="AR1501" s="226" t="s">
        <v>342</v>
      </c>
      <c r="AT1501" s="226" t="s">
        <v>190</v>
      </c>
      <c r="AU1501" s="226" t="s">
        <v>82</v>
      </c>
      <c r="AY1501" s="19" t="s">
        <v>188</v>
      </c>
      <c r="BE1501" s="227">
        <f>IF(N1501="základní",J1501,0)</f>
        <v>0</v>
      </c>
      <c r="BF1501" s="227">
        <f>IF(N1501="snížená",J1501,0)</f>
        <v>0</v>
      </c>
      <c r="BG1501" s="227">
        <f>IF(N1501="zákl. přenesená",J1501,0)</f>
        <v>0</v>
      </c>
      <c r="BH1501" s="227">
        <f>IF(N1501="sníž. přenesená",J1501,0)</f>
        <v>0</v>
      </c>
      <c r="BI1501" s="227">
        <f>IF(N1501="nulová",J1501,0)</f>
        <v>0</v>
      </c>
      <c r="BJ1501" s="19" t="s">
        <v>80</v>
      </c>
      <c r="BK1501" s="227">
        <f>ROUND(I1501*H1501,2)</f>
        <v>0</v>
      </c>
      <c r="BL1501" s="19" t="s">
        <v>342</v>
      </c>
      <c r="BM1501" s="226" t="s">
        <v>2863</v>
      </c>
    </row>
    <row r="1502" s="2" customFormat="1">
      <c r="A1502" s="40"/>
      <c r="B1502" s="41"/>
      <c r="C1502" s="42"/>
      <c r="D1502" s="228" t="s">
        <v>196</v>
      </c>
      <c r="E1502" s="42"/>
      <c r="F1502" s="229" t="s">
        <v>2864</v>
      </c>
      <c r="G1502" s="42"/>
      <c r="H1502" s="42"/>
      <c r="I1502" s="230"/>
      <c r="J1502" s="42"/>
      <c r="K1502" s="42"/>
      <c r="L1502" s="46"/>
      <c r="M1502" s="231"/>
      <c r="N1502" s="232"/>
      <c r="O1502" s="86"/>
      <c r="P1502" s="86"/>
      <c r="Q1502" s="86"/>
      <c r="R1502" s="86"/>
      <c r="S1502" s="86"/>
      <c r="T1502" s="87"/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40"/>
      <c r="AE1502" s="40"/>
      <c r="AT1502" s="19" t="s">
        <v>196</v>
      </c>
      <c r="AU1502" s="19" t="s">
        <v>82</v>
      </c>
    </row>
    <row r="1503" s="13" customFormat="1">
      <c r="A1503" s="13"/>
      <c r="B1503" s="233"/>
      <c r="C1503" s="234"/>
      <c r="D1503" s="235" t="s">
        <v>198</v>
      </c>
      <c r="E1503" s="236" t="s">
        <v>19</v>
      </c>
      <c r="F1503" s="237" t="s">
        <v>2042</v>
      </c>
      <c r="G1503" s="234"/>
      <c r="H1503" s="236" t="s">
        <v>19</v>
      </c>
      <c r="I1503" s="238"/>
      <c r="J1503" s="234"/>
      <c r="K1503" s="234"/>
      <c r="L1503" s="239"/>
      <c r="M1503" s="240"/>
      <c r="N1503" s="241"/>
      <c r="O1503" s="241"/>
      <c r="P1503" s="241"/>
      <c r="Q1503" s="241"/>
      <c r="R1503" s="241"/>
      <c r="S1503" s="241"/>
      <c r="T1503" s="242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T1503" s="243" t="s">
        <v>198</v>
      </c>
      <c r="AU1503" s="243" t="s">
        <v>82</v>
      </c>
      <c r="AV1503" s="13" t="s">
        <v>80</v>
      </c>
      <c r="AW1503" s="13" t="s">
        <v>35</v>
      </c>
      <c r="AX1503" s="13" t="s">
        <v>73</v>
      </c>
      <c r="AY1503" s="243" t="s">
        <v>188</v>
      </c>
    </row>
    <row r="1504" s="13" customFormat="1">
      <c r="A1504" s="13"/>
      <c r="B1504" s="233"/>
      <c r="C1504" s="234"/>
      <c r="D1504" s="235" t="s">
        <v>198</v>
      </c>
      <c r="E1504" s="236" t="s">
        <v>19</v>
      </c>
      <c r="F1504" s="237" t="s">
        <v>2865</v>
      </c>
      <c r="G1504" s="234"/>
      <c r="H1504" s="236" t="s">
        <v>19</v>
      </c>
      <c r="I1504" s="238"/>
      <c r="J1504" s="234"/>
      <c r="K1504" s="234"/>
      <c r="L1504" s="239"/>
      <c r="M1504" s="240"/>
      <c r="N1504" s="241"/>
      <c r="O1504" s="241"/>
      <c r="P1504" s="241"/>
      <c r="Q1504" s="241"/>
      <c r="R1504" s="241"/>
      <c r="S1504" s="241"/>
      <c r="T1504" s="242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43" t="s">
        <v>198</v>
      </c>
      <c r="AU1504" s="243" t="s">
        <v>82</v>
      </c>
      <c r="AV1504" s="13" t="s">
        <v>80</v>
      </c>
      <c r="AW1504" s="13" t="s">
        <v>35</v>
      </c>
      <c r="AX1504" s="13" t="s">
        <v>73</v>
      </c>
      <c r="AY1504" s="243" t="s">
        <v>188</v>
      </c>
    </row>
    <row r="1505" s="14" customFormat="1">
      <c r="A1505" s="14"/>
      <c r="B1505" s="244"/>
      <c r="C1505" s="245"/>
      <c r="D1505" s="235" t="s">
        <v>198</v>
      </c>
      <c r="E1505" s="246" t="s">
        <v>19</v>
      </c>
      <c r="F1505" s="247" t="s">
        <v>82</v>
      </c>
      <c r="G1505" s="245"/>
      <c r="H1505" s="248">
        <v>2</v>
      </c>
      <c r="I1505" s="249"/>
      <c r="J1505" s="245"/>
      <c r="K1505" s="245"/>
      <c r="L1505" s="250"/>
      <c r="M1505" s="251"/>
      <c r="N1505" s="252"/>
      <c r="O1505" s="252"/>
      <c r="P1505" s="252"/>
      <c r="Q1505" s="252"/>
      <c r="R1505" s="252"/>
      <c r="S1505" s="252"/>
      <c r="T1505" s="253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T1505" s="254" t="s">
        <v>198</v>
      </c>
      <c r="AU1505" s="254" t="s">
        <v>82</v>
      </c>
      <c r="AV1505" s="14" t="s">
        <v>82</v>
      </c>
      <c r="AW1505" s="14" t="s">
        <v>35</v>
      </c>
      <c r="AX1505" s="14" t="s">
        <v>73</v>
      </c>
      <c r="AY1505" s="254" t="s">
        <v>188</v>
      </c>
    </row>
    <row r="1506" s="15" customFormat="1">
      <c r="A1506" s="15"/>
      <c r="B1506" s="255"/>
      <c r="C1506" s="256"/>
      <c r="D1506" s="235" t="s">
        <v>198</v>
      </c>
      <c r="E1506" s="257" t="s">
        <v>19</v>
      </c>
      <c r="F1506" s="258" t="s">
        <v>229</v>
      </c>
      <c r="G1506" s="256"/>
      <c r="H1506" s="259">
        <v>2</v>
      </c>
      <c r="I1506" s="260"/>
      <c r="J1506" s="256"/>
      <c r="K1506" s="256"/>
      <c r="L1506" s="261"/>
      <c r="M1506" s="262"/>
      <c r="N1506" s="263"/>
      <c r="O1506" s="263"/>
      <c r="P1506" s="263"/>
      <c r="Q1506" s="263"/>
      <c r="R1506" s="263"/>
      <c r="S1506" s="263"/>
      <c r="T1506" s="264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T1506" s="265" t="s">
        <v>198</v>
      </c>
      <c r="AU1506" s="265" t="s">
        <v>82</v>
      </c>
      <c r="AV1506" s="15" t="s">
        <v>135</v>
      </c>
      <c r="AW1506" s="15" t="s">
        <v>35</v>
      </c>
      <c r="AX1506" s="15" t="s">
        <v>80</v>
      </c>
      <c r="AY1506" s="265" t="s">
        <v>188</v>
      </c>
    </row>
    <row r="1507" s="2" customFormat="1" ht="16.5" customHeight="1">
      <c r="A1507" s="40"/>
      <c r="B1507" s="41"/>
      <c r="C1507" s="272" t="s">
        <v>2243</v>
      </c>
      <c r="D1507" s="272" t="s">
        <v>522</v>
      </c>
      <c r="E1507" s="273" t="s">
        <v>2866</v>
      </c>
      <c r="F1507" s="274" t="s">
        <v>2867</v>
      </c>
      <c r="G1507" s="275" t="s">
        <v>501</v>
      </c>
      <c r="H1507" s="276">
        <v>2</v>
      </c>
      <c r="I1507" s="277"/>
      <c r="J1507" s="278">
        <f>ROUND(I1507*H1507,2)</f>
        <v>0</v>
      </c>
      <c r="K1507" s="274" t="s">
        <v>194</v>
      </c>
      <c r="L1507" s="279"/>
      <c r="M1507" s="280" t="s">
        <v>19</v>
      </c>
      <c r="N1507" s="281" t="s">
        <v>44</v>
      </c>
      <c r="O1507" s="86"/>
      <c r="P1507" s="224">
        <f>O1507*H1507</f>
        <v>0</v>
      </c>
      <c r="Q1507" s="224">
        <v>0.0060000000000000001</v>
      </c>
      <c r="R1507" s="224">
        <f>Q1507*H1507</f>
        <v>0.012</v>
      </c>
      <c r="S1507" s="224">
        <v>0</v>
      </c>
      <c r="T1507" s="225">
        <f>S1507*H1507</f>
        <v>0</v>
      </c>
      <c r="U1507" s="40"/>
      <c r="V1507" s="40"/>
      <c r="W1507" s="40"/>
      <c r="X1507" s="40"/>
      <c r="Y1507" s="40"/>
      <c r="Z1507" s="40"/>
      <c r="AA1507" s="40"/>
      <c r="AB1507" s="40"/>
      <c r="AC1507" s="40"/>
      <c r="AD1507" s="40"/>
      <c r="AE1507" s="40"/>
      <c r="AR1507" s="226" t="s">
        <v>630</v>
      </c>
      <c r="AT1507" s="226" t="s">
        <v>522</v>
      </c>
      <c r="AU1507" s="226" t="s">
        <v>82</v>
      </c>
      <c r="AY1507" s="19" t="s">
        <v>188</v>
      </c>
      <c r="BE1507" s="227">
        <f>IF(N1507="základní",J1507,0)</f>
        <v>0</v>
      </c>
      <c r="BF1507" s="227">
        <f>IF(N1507="snížená",J1507,0)</f>
        <v>0</v>
      </c>
      <c r="BG1507" s="227">
        <f>IF(N1507="zákl. přenesená",J1507,0)</f>
        <v>0</v>
      </c>
      <c r="BH1507" s="227">
        <f>IF(N1507="sníž. přenesená",J1507,0)</f>
        <v>0</v>
      </c>
      <c r="BI1507" s="227">
        <f>IF(N1507="nulová",J1507,0)</f>
        <v>0</v>
      </c>
      <c r="BJ1507" s="19" t="s">
        <v>80</v>
      </c>
      <c r="BK1507" s="227">
        <f>ROUND(I1507*H1507,2)</f>
        <v>0</v>
      </c>
      <c r="BL1507" s="19" t="s">
        <v>342</v>
      </c>
      <c r="BM1507" s="226" t="s">
        <v>2868</v>
      </c>
    </row>
    <row r="1508" s="13" customFormat="1">
      <c r="A1508" s="13"/>
      <c r="B1508" s="233"/>
      <c r="C1508" s="234"/>
      <c r="D1508" s="235" t="s">
        <v>198</v>
      </c>
      <c r="E1508" s="236" t="s">
        <v>19</v>
      </c>
      <c r="F1508" s="237" t="s">
        <v>2042</v>
      </c>
      <c r="G1508" s="234"/>
      <c r="H1508" s="236" t="s">
        <v>19</v>
      </c>
      <c r="I1508" s="238"/>
      <c r="J1508" s="234"/>
      <c r="K1508" s="234"/>
      <c r="L1508" s="239"/>
      <c r="M1508" s="240"/>
      <c r="N1508" s="241"/>
      <c r="O1508" s="241"/>
      <c r="P1508" s="241"/>
      <c r="Q1508" s="241"/>
      <c r="R1508" s="241"/>
      <c r="S1508" s="241"/>
      <c r="T1508" s="242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43" t="s">
        <v>198</v>
      </c>
      <c r="AU1508" s="243" t="s">
        <v>82</v>
      </c>
      <c r="AV1508" s="13" t="s">
        <v>80</v>
      </c>
      <c r="AW1508" s="13" t="s">
        <v>35</v>
      </c>
      <c r="AX1508" s="13" t="s">
        <v>73</v>
      </c>
      <c r="AY1508" s="243" t="s">
        <v>188</v>
      </c>
    </row>
    <row r="1509" s="13" customFormat="1">
      <c r="A1509" s="13"/>
      <c r="B1509" s="233"/>
      <c r="C1509" s="234"/>
      <c r="D1509" s="235" t="s">
        <v>198</v>
      </c>
      <c r="E1509" s="236" t="s">
        <v>19</v>
      </c>
      <c r="F1509" s="237" t="s">
        <v>2865</v>
      </c>
      <c r="G1509" s="234"/>
      <c r="H1509" s="236" t="s">
        <v>19</v>
      </c>
      <c r="I1509" s="238"/>
      <c r="J1509" s="234"/>
      <c r="K1509" s="234"/>
      <c r="L1509" s="239"/>
      <c r="M1509" s="240"/>
      <c r="N1509" s="241"/>
      <c r="O1509" s="241"/>
      <c r="P1509" s="241"/>
      <c r="Q1509" s="241"/>
      <c r="R1509" s="241"/>
      <c r="S1509" s="241"/>
      <c r="T1509" s="242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43" t="s">
        <v>198</v>
      </c>
      <c r="AU1509" s="243" t="s">
        <v>82</v>
      </c>
      <c r="AV1509" s="13" t="s">
        <v>80</v>
      </c>
      <c r="AW1509" s="13" t="s">
        <v>35</v>
      </c>
      <c r="AX1509" s="13" t="s">
        <v>73</v>
      </c>
      <c r="AY1509" s="243" t="s">
        <v>188</v>
      </c>
    </row>
    <row r="1510" s="14" customFormat="1">
      <c r="A1510" s="14"/>
      <c r="B1510" s="244"/>
      <c r="C1510" s="245"/>
      <c r="D1510" s="235" t="s">
        <v>198</v>
      </c>
      <c r="E1510" s="246" t="s">
        <v>19</v>
      </c>
      <c r="F1510" s="247" t="s">
        <v>2869</v>
      </c>
      <c r="G1510" s="245"/>
      <c r="H1510" s="248">
        <v>2</v>
      </c>
      <c r="I1510" s="249"/>
      <c r="J1510" s="245"/>
      <c r="K1510" s="245"/>
      <c r="L1510" s="250"/>
      <c r="M1510" s="251"/>
      <c r="N1510" s="252"/>
      <c r="O1510" s="252"/>
      <c r="P1510" s="252"/>
      <c r="Q1510" s="252"/>
      <c r="R1510" s="252"/>
      <c r="S1510" s="252"/>
      <c r="T1510" s="253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T1510" s="254" t="s">
        <v>198</v>
      </c>
      <c r="AU1510" s="254" t="s">
        <v>82</v>
      </c>
      <c r="AV1510" s="14" t="s">
        <v>82</v>
      </c>
      <c r="AW1510" s="14" t="s">
        <v>35</v>
      </c>
      <c r="AX1510" s="14" t="s">
        <v>73</v>
      </c>
      <c r="AY1510" s="254" t="s">
        <v>188</v>
      </c>
    </row>
    <row r="1511" s="15" customFormat="1">
      <c r="A1511" s="15"/>
      <c r="B1511" s="255"/>
      <c r="C1511" s="256"/>
      <c r="D1511" s="235" t="s">
        <v>198</v>
      </c>
      <c r="E1511" s="257" t="s">
        <v>19</v>
      </c>
      <c r="F1511" s="258" t="s">
        <v>229</v>
      </c>
      <c r="G1511" s="256"/>
      <c r="H1511" s="259">
        <v>2</v>
      </c>
      <c r="I1511" s="260"/>
      <c r="J1511" s="256"/>
      <c r="K1511" s="256"/>
      <c r="L1511" s="261"/>
      <c r="M1511" s="262"/>
      <c r="N1511" s="263"/>
      <c r="O1511" s="263"/>
      <c r="P1511" s="263"/>
      <c r="Q1511" s="263"/>
      <c r="R1511" s="263"/>
      <c r="S1511" s="263"/>
      <c r="T1511" s="264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T1511" s="265" t="s">
        <v>198</v>
      </c>
      <c r="AU1511" s="265" t="s">
        <v>82</v>
      </c>
      <c r="AV1511" s="15" t="s">
        <v>135</v>
      </c>
      <c r="AW1511" s="15" t="s">
        <v>35</v>
      </c>
      <c r="AX1511" s="15" t="s">
        <v>80</v>
      </c>
      <c r="AY1511" s="265" t="s">
        <v>188</v>
      </c>
    </row>
    <row r="1512" s="2" customFormat="1" ht="24.15" customHeight="1">
      <c r="A1512" s="40"/>
      <c r="B1512" s="41"/>
      <c r="C1512" s="215" t="s">
        <v>2287</v>
      </c>
      <c r="D1512" s="215" t="s">
        <v>190</v>
      </c>
      <c r="E1512" s="216" t="s">
        <v>2038</v>
      </c>
      <c r="F1512" s="217" t="s">
        <v>2039</v>
      </c>
      <c r="G1512" s="218" t="s">
        <v>442</v>
      </c>
      <c r="H1512" s="219">
        <v>4</v>
      </c>
      <c r="I1512" s="220"/>
      <c r="J1512" s="221">
        <f>ROUND(I1512*H1512,2)</f>
        <v>0</v>
      </c>
      <c r="K1512" s="217" t="s">
        <v>194</v>
      </c>
      <c r="L1512" s="46"/>
      <c r="M1512" s="222" t="s">
        <v>19</v>
      </c>
      <c r="N1512" s="223" t="s">
        <v>44</v>
      </c>
      <c r="O1512" s="86"/>
      <c r="P1512" s="224">
        <f>O1512*H1512</f>
        <v>0</v>
      </c>
      <c r="Q1512" s="224">
        <v>0</v>
      </c>
      <c r="R1512" s="224">
        <f>Q1512*H1512</f>
        <v>0</v>
      </c>
      <c r="S1512" s="224">
        <v>0</v>
      </c>
      <c r="T1512" s="225">
        <f>S1512*H1512</f>
        <v>0</v>
      </c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R1512" s="226" t="s">
        <v>342</v>
      </c>
      <c r="AT1512" s="226" t="s">
        <v>190</v>
      </c>
      <c r="AU1512" s="226" t="s">
        <v>82</v>
      </c>
      <c r="AY1512" s="19" t="s">
        <v>188</v>
      </c>
      <c r="BE1512" s="227">
        <f>IF(N1512="základní",J1512,0)</f>
        <v>0</v>
      </c>
      <c r="BF1512" s="227">
        <f>IF(N1512="snížená",J1512,0)</f>
        <v>0</v>
      </c>
      <c r="BG1512" s="227">
        <f>IF(N1512="zákl. přenesená",J1512,0)</f>
        <v>0</v>
      </c>
      <c r="BH1512" s="227">
        <f>IF(N1512="sníž. přenesená",J1512,0)</f>
        <v>0</v>
      </c>
      <c r="BI1512" s="227">
        <f>IF(N1512="nulová",J1512,0)</f>
        <v>0</v>
      </c>
      <c r="BJ1512" s="19" t="s">
        <v>80</v>
      </c>
      <c r="BK1512" s="227">
        <f>ROUND(I1512*H1512,2)</f>
        <v>0</v>
      </c>
      <c r="BL1512" s="19" t="s">
        <v>342</v>
      </c>
      <c r="BM1512" s="226" t="s">
        <v>2870</v>
      </c>
    </row>
    <row r="1513" s="2" customFormat="1">
      <c r="A1513" s="40"/>
      <c r="B1513" s="41"/>
      <c r="C1513" s="42"/>
      <c r="D1513" s="228" t="s">
        <v>196</v>
      </c>
      <c r="E1513" s="42"/>
      <c r="F1513" s="229" t="s">
        <v>2041</v>
      </c>
      <c r="G1513" s="42"/>
      <c r="H1513" s="42"/>
      <c r="I1513" s="230"/>
      <c r="J1513" s="42"/>
      <c r="K1513" s="42"/>
      <c r="L1513" s="46"/>
      <c r="M1513" s="231"/>
      <c r="N1513" s="232"/>
      <c r="O1513" s="86"/>
      <c r="P1513" s="86"/>
      <c r="Q1513" s="86"/>
      <c r="R1513" s="86"/>
      <c r="S1513" s="86"/>
      <c r="T1513" s="87"/>
      <c r="U1513" s="40"/>
      <c r="V1513" s="40"/>
      <c r="W1513" s="40"/>
      <c r="X1513" s="40"/>
      <c r="Y1513" s="40"/>
      <c r="Z1513" s="40"/>
      <c r="AA1513" s="40"/>
      <c r="AB1513" s="40"/>
      <c r="AC1513" s="40"/>
      <c r="AD1513" s="40"/>
      <c r="AE1513" s="40"/>
      <c r="AT1513" s="19" t="s">
        <v>196</v>
      </c>
      <c r="AU1513" s="19" t="s">
        <v>82</v>
      </c>
    </row>
    <row r="1514" s="13" customFormat="1">
      <c r="A1514" s="13"/>
      <c r="B1514" s="233"/>
      <c r="C1514" s="234"/>
      <c r="D1514" s="235" t="s">
        <v>198</v>
      </c>
      <c r="E1514" s="236" t="s">
        <v>19</v>
      </c>
      <c r="F1514" s="237" t="s">
        <v>2042</v>
      </c>
      <c r="G1514" s="234"/>
      <c r="H1514" s="236" t="s">
        <v>19</v>
      </c>
      <c r="I1514" s="238"/>
      <c r="J1514" s="234"/>
      <c r="K1514" s="234"/>
      <c r="L1514" s="239"/>
      <c r="M1514" s="240"/>
      <c r="N1514" s="241"/>
      <c r="O1514" s="241"/>
      <c r="P1514" s="241"/>
      <c r="Q1514" s="241"/>
      <c r="R1514" s="241"/>
      <c r="S1514" s="241"/>
      <c r="T1514" s="242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43" t="s">
        <v>198</v>
      </c>
      <c r="AU1514" s="243" t="s">
        <v>82</v>
      </c>
      <c r="AV1514" s="13" t="s">
        <v>80</v>
      </c>
      <c r="AW1514" s="13" t="s">
        <v>35</v>
      </c>
      <c r="AX1514" s="13" t="s">
        <v>73</v>
      </c>
      <c r="AY1514" s="243" t="s">
        <v>188</v>
      </c>
    </row>
    <row r="1515" s="13" customFormat="1">
      <c r="A1515" s="13"/>
      <c r="B1515" s="233"/>
      <c r="C1515" s="234"/>
      <c r="D1515" s="235" t="s">
        <v>198</v>
      </c>
      <c r="E1515" s="236" t="s">
        <v>19</v>
      </c>
      <c r="F1515" s="237" t="s">
        <v>2043</v>
      </c>
      <c r="G1515" s="234"/>
      <c r="H1515" s="236" t="s">
        <v>19</v>
      </c>
      <c r="I1515" s="238"/>
      <c r="J1515" s="234"/>
      <c r="K1515" s="234"/>
      <c r="L1515" s="239"/>
      <c r="M1515" s="240"/>
      <c r="N1515" s="241"/>
      <c r="O1515" s="241"/>
      <c r="P1515" s="241"/>
      <c r="Q1515" s="241"/>
      <c r="R1515" s="241"/>
      <c r="S1515" s="241"/>
      <c r="T1515" s="242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43" t="s">
        <v>198</v>
      </c>
      <c r="AU1515" s="243" t="s">
        <v>82</v>
      </c>
      <c r="AV1515" s="13" t="s">
        <v>80</v>
      </c>
      <c r="AW1515" s="13" t="s">
        <v>35</v>
      </c>
      <c r="AX1515" s="13" t="s">
        <v>73</v>
      </c>
      <c r="AY1515" s="243" t="s">
        <v>188</v>
      </c>
    </row>
    <row r="1516" s="14" customFormat="1">
      <c r="A1516" s="14"/>
      <c r="B1516" s="244"/>
      <c r="C1516" s="245"/>
      <c r="D1516" s="235" t="s">
        <v>198</v>
      </c>
      <c r="E1516" s="246" t="s">
        <v>19</v>
      </c>
      <c r="F1516" s="247" t="s">
        <v>82</v>
      </c>
      <c r="G1516" s="245"/>
      <c r="H1516" s="248">
        <v>2</v>
      </c>
      <c r="I1516" s="249"/>
      <c r="J1516" s="245"/>
      <c r="K1516" s="245"/>
      <c r="L1516" s="250"/>
      <c r="M1516" s="251"/>
      <c r="N1516" s="252"/>
      <c r="O1516" s="252"/>
      <c r="P1516" s="252"/>
      <c r="Q1516" s="252"/>
      <c r="R1516" s="252"/>
      <c r="S1516" s="252"/>
      <c r="T1516" s="253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T1516" s="254" t="s">
        <v>198</v>
      </c>
      <c r="AU1516" s="254" t="s">
        <v>82</v>
      </c>
      <c r="AV1516" s="14" t="s">
        <v>82</v>
      </c>
      <c r="AW1516" s="14" t="s">
        <v>35</v>
      </c>
      <c r="AX1516" s="14" t="s">
        <v>73</v>
      </c>
      <c r="AY1516" s="254" t="s">
        <v>188</v>
      </c>
    </row>
    <row r="1517" s="13" customFormat="1">
      <c r="A1517" s="13"/>
      <c r="B1517" s="233"/>
      <c r="C1517" s="234"/>
      <c r="D1517" s="235" t="s">
        <v>198</v>
      </c>
      <c r="E1517" s="236" t="s">
        <v>19</v>
      </c>
      <c r="F1517" s="237" t="s">
        <v>2871</v>
      </c>
      <c r="G1517" s="234"/>
      <c r="H1517" s="236" t="s">
        <v>19</v>
      </c>
      <c r="I1517" s="238"/>
      <c r="J1517" s="234"/>
      <c r="K1517" s="234"/>
      <c r="L1517" s="239"/>
      <c r="M1517" s="240"/>
      <c r="N1517" s="241"/>
      <c r="O1517" s="241"/>
      <c r="P1517" s="241"/>
      <c r="Q1517" s="241"/>
      <c r="R1517" s="241"/>
      <c r="S1517" s="241"/>
      <c r="T1517" s="242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T1517" s="243" t="s">
        <v>198</v>
      </c>
      <c r="AU1517" s="243" t="s">
        <v>82</v>
      </c>
      <c r="AV1517" s="13" t="s">
        <v>80</v>
      </c>
      <c r="AW1517" s="13" t="s">
        <v>35</v>
      </c>
      <c r="AX1517" s="13" t="s">
        <v>73</v>
      </c>
      <c r="AY1517" s="243" t="s">
        <v>188</v>
      </c>
    </row>
    <row r="1518" s="14" customFormat="1">
      <c r="A1518" s="14"/>
      <c r="B1518" s="244"/>
      <c r="C1518" s="245"/>
      <c r="D1518" s="235" t="s">
        <v>198</v>
      </c>
      <c r="E1518" s="246" t="s">
        <v>19</v>
      </c>
      <c r="F1518" s="247" t="s">
        <v>80</v>
      </c>
      <c r="G1518" s="245"/>
      <c r="H1518" s="248">
        <v>1</v>
      </c>
      <c r="I1518" s="249"/>
      <c r="J1518" s="245"/>
      <c r="K1518" s="245"/>
      <c r="L1518" s="250"/>
      <c r="M1518" s="251"/>
      <c r="N1518" s="252"/>
      <c r="O1518" s="252"/>
      <c r="P1518" s="252"/>
      <c r="Q1518" s="252"/>
      <c r="R1518" s="252"/>
      <c r="S1518" s="252"/>
      <c r="T1518" s="253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T1518" s="254" t="s">
        <v>198</v>
      </c>
      <c r="AU1518" s="254" t="s">
        <v>82</v>
      </c>
      <c r="AV1518" s="14" t="s">
        <v>82</v>
      </c>
      <c r="AW1518" s="14" t="s">
        <v>35</v>
      </c>
      <c r="AX1518" s="14" t="s">
        <v>73</v>
      </c>
      <c r="AY1518" s="254" t="s">
        <v>188</v>
      </c>
    </row>
    <row r="1519" s="13" customFormat="1">
      <c r="A1519" s="13"/>
      <c r="B1519" s="233"/>
      <c r="C1519" s="234"/>
      <c r="D1519" s="235" t="s">
        <v>198</v>
      </c>
      <c r="E1519" s="236" t="s">
        <v>19</v>
      </c>
      <c r="F1519" s="237" t="s">
        <v>2872</v>
      </c>
      <c r="G1519" s="234"/>
      <c r="H1519" s="236" t="s">
        <v>19</v>
      </c>
      <c r="I1519" s="238"/>
      <c r="J1519" s="234"/>
      <c r="K1519" s="234"/>
      <c r="L1519" s="239"/>
      <c r="M1519" s="240"/>
      <c r="N1519" s="241"/>
      <c r="O1519" s="241"/>
      <c r="P1519" s="241"/>
      <c r="Q1519" s="241"/>
      <c r="R1519" s="241"/>
      <c r="S1519" s="241"/>
      <c r="T1519" s="242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43" t="s">
        <v>198</v>
      </c>
      <c r="AU1519" s="243" t="s">
        <v>82</v>
      </c>
      <c r="AV1519" s="13" t="s">
        <v>80</v>
      </c>
      <c r="AW1519" s="13" t="s">
        <v>35</v>
      </c>
      <c r="AX1519" s="13" t="s">
        <v>73</v>
      </c>
      <c r="AY1519" s="243" t="s">
        <v>188</v>
      </c>
    </row>
    <row r="1520" s="14" customFormat="1">
      <c r="A1520" s="14"/>
      <c r="B1520" s="244"/>
      <c r="C1520" s="245"/>
      <c r="D1520" s="235" t="s">
        <v>198</v>
      </c>
      <c r="E1520" s="246" t="s">
        <v>19</v>
      </c>
      <c r="F1520" s="247" t="s">
        <v>80</v>
      </c>
      <c r="G1520" s="245"/>
      <c r="H1520" s="248">
        <v>1</v>
      </c>
      <c r="I1520" s="249"/>
      <c r="J1520" s="245"/>
      <c r="K1520" s="245"/>
      <c r="L1520" s="250"/>
      <c r="M1520" s="251"/>
      <c r="N1520" s="252"/>
      <c r="O1520" s="252"/>
      <c r="P1520" s="252"/>
      <c r="Q1520" s="252"/>
      <c r="R1520" s="252"/>
      <c r="S1520" s="252"/>
      <c r="T1520" s="253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T1520" s="254" t="s">
        <v>198</v>
      </c>
      <c r="AU1520" s="254" t="s">
        <v>82</v>
      </c>
      <c r="AV1520" s="14" t="s">
        <v>82</v>
      </c>
      <c r="AW1520" s="14" t="s">
        <v>35</v>
      </c>
      <c r="AX1520" s="14" t="s">
        <v>73</v>
      </c>
      <c r="AY1520" s="254" t="s">
        <v>188</v>
      </c>
    </row>
    <row r="1521" s="15" customFormat="1">
      <c r="A1521" s="15"/>
      <c r="B1521" s="255"/>
      <c r="C1521" s="256"/>
      <c r="D1521" s="235" t="s">
        <v>198</v>
      </c>
      <c r="E1521" s="257" t="s">
        <v>19</v>
      </c>
      <c r="F1521" s="258" t="s">
        <v>229</v>
      </c>
      <c r="G1521" s="256"/>
      <c r="H1521" s="259">
        <v>4</v>
      </c>
      <c r="I1521" s="260"/>
      <c r="J1521" s="256"/>
      <c r="K1521" s="256"/>
      <c r="L1521" s="261"/>
      <c r="M1521" s="262"/>
      <c r="N1521" s="263"/>
      <c r="O1521" s="263"/>
      <c r="P1521" s="263"/>
      <c r="Q1521" s="263"/>
      <c r="R1521" s="263"/>
      <c r="S1521" s="263"/>
      <c r="T1521" s="264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T1521" s="265" t="s">
        <v>198</v>
      </c>
      <c r="AU1521" s="265" t="s">
        <v>82</v>
      </c>
      <c r="AV1521" s="15" t="s">
        <v>135</v>
      </c>
      <c r="AW1521" s="15" t="s">
        <v>35</v>
      </c>
      <c r="AX1521" s="15" t="s">
        <v>80</v>
      </c>
      <c r="AY1521" s="265" t="s">
        <v>188</v>
      </c>
    </row>
    <row r="1522" s="2" customFormat="1" ht="16.5" customHeight="1">
      <c r="A1522" s="40"/>
      <c r="B1522" s="41"/>
      <c r="C1522" s="272" t="s">
        <v>2299</v>
      </c>
      <c r="D1522" s="272" t="s">
        <v>522</v>
      </c>
      <c r="E1522" s="273" t="s">
        <v>2045</v>
      </c>
      <c r="F1522" s="274" t="s">
        <v>2046</v>
      </c>
      <c r="G1522" s="275" t="s">
        <v>501</v>
      </c>
      <c r="H1522" s="276">
        <v>19.5</v>
      </c>
      <c r="I1522" s="277"/>
      <c r="J1522" s="278">
        <f>ROUND(I1522*H1522,2)</f>
        <v>0</v>
      </c>
      <c r="K1522" s="274" t="s">
        <v>19</v>
      </c>
      <c r="L1522" s="279"/>
      <c r="M1522" s="280" t="s">
        <v>19</v>
      </c>
      <c r="N1522" s="281" t="s">
        <v>44</v>
      </c>
      <c r="O1522" s="86"/>
      <c r="P1522" s="224">
        <f>O1522*H1522</f>
        <v>0</v>
      </c>
      <c r="Q1522" s="224">
        <v>0.0060000000000000001</v>
      </c>
      <c r="R1522" s="224">
        <f>Q1522*H1522</f>
        <v>0.11700000000000001</v>
      </c>
      <c r="S1522" s="224">
        <v>0</v>
      </c>
      <c r="T1522" s="225">
        <f>S1522*H1522</f>
        <v>0</v>
      </c>
      <c r="U1522" s="40"/>
      <c r="V1522" s="40"/>
      <c r="W1522" s="40"/>
      <c r="X1522" s="40"/>
      <c r="Y1522" s="40"/>
      <c r="Z1522" s="40"/>
      <c r="AA1522" s="40"/>
      <c r="AB1522" s="40"/>
      <c r="AC1522" s="40"/>
      <c r="AD1522" s="40"/>
      <c r="AE1522" s="40"/>
      <c r="AR1522" s="226" t="s">
        <v>630</v>
      </c>
      <c r="AT1522" s="226" t="s">
        <v>522</v>
      </c>
      <c r="AU1522" s="226" t="s">
        <v>82</v>
      </c>
      <c r="AY1522" s="19" t="s">
        <v>188</v>
      </c>
      <c r="BE1522" s="227">
        <f>IF(N1522="základní",J1522,0)</f>
        <v>0</v>
      </c>
      <c r="BF1522" s="227">
        <f>IF(N1522="snížená",J1522,0)</f>
        <v>0</v>
      </c>
      <c r="BG1522" s="227">
        <f>IF(N1522="zákl. přenesená",J1522,0)</f>
        <v>0</v>
      </c>
      <c r="BH1522" s="227">
        <f>IF(N1522="sníž. přenesená",J1522,0)</f>
        <v>0</v>
      </c>
      <c r="BI1522" s="227">
        <f>IF(N1522="nulová",J1522,0)</f>
        <v>0</v>
      </c>
      <c r="BJ1522" s="19" t="s">
        <v>80</v>
      </c>
      <c r="BK1522" s="227">
        <f>ROUND(I1522*H1522,2)</f>
        <v>0</v>
      </c>
      <c r="BL1522" s="19" t="s">
        <v>342</v>
      </c>
      <c r="BM1522" s="226" t="s">
        <v>2873</v>
      </c>
    </row>
    <row r="1523" s="13" customFormat="1">
      <c r="A1523" s="13"/>
      <c r="B1523" s="233"/>
      <c r="C1523" s="234"/>
      <c r="D1523" s="235" t="s">
        <v>198</v>
      </c>
      <c r="E1523" s="236" t="s">
        <v>19</v>
      </c>
      <c r="F1523" s="237" t="s">
        <v>2042</v>
      </c>
      <c r="G1523" s="234"/>
      <c r="H1523" s="236" t="s">
        <v>19</v>
      </c>
      <c r="I1523" s="238"/>
      <c r="J1523" s="234"/>
      <c r="K1523" s="234"/>
      <c r="L1523" s="239"/>
      <c r="M1523" s="240"/>
      <c r="N1523" s="241"/>
      <c r="O1523" s="241"/>
      <c r="P1523" s="241"/>
      <c r="Q1523" s="241"/>
      <c r="R1523" s="241"/>
      <c r="S1523" s="241"/>
      <c r="T1523" s="242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T1523" s="243" t="s">
        <v>198</v>
      </c>
      <c r="AU1523" s="243" t="s">
        <v>82</v>
      </c>
      <c r="AV1523" s="13" t="s">
        <v>80</v>
      </c>
      <c r="AW1523" s="13" t="s">
        <v>35</v>
      </c>
      <c r="AX1523" s="13" t="s">
        <v>73</v>
      </c>
      <c r="AY1523" s="243" t="s">
        <v>188</v>
      </c>
    </row>
    <row r="1524" s="13" customFormat="1">
      <c r="A1524" s="13"/>
      <c r="B1524" s="233"/>
      <c r="C1524" s="234"/>
      <c r="D1524" s="235" t="s">
        <v>198</v>
      </c>
      <c r="E1524" s="236" t="s">
        <v>19</v>
      </c>
      <c r="F1524" s="237" t="s">
        <v>2043</v>
      </c>
      <c r="G1524" s="234"/>
      <c r="H1524" s="236" t="s">
        <v>19</v>
      </c>
      <c r="I1524" s="238"/>
      <c r="J1524" s="234"/>
      <c r="K1524" s="234"/>
      <c r="L1524" s="239"/>
      <c r="M1524" s="240"/>
      <c r="N1524" s="241"/>
      <c r="O1524" s="241"/>
      <c r="P1524" s="241"/>
      <c r="Q1524" s="241"/>
      <c r="R1524" s="241"/>
      <c r="S1524" s="241"/>
      <c r="T1524" s="242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T1524" s="243" t="s">
        <v>198</v>
      </c>
      <c r="AU1524" s="243" t="s">
        <v>82</v>
      </c>
      <c r="AV1524" s="13" t="s">
        <v>80</v>
      </c>
      <c r="AW1524" s="13" t="s">
        <v>35</v>
      </c>
      <c r="AX1524" s="13" t="s">
        <v>73</v>
      </c>
      <c r="AY1524" s="243" t="s">
        <v>188</v>
      </c>
    </row>
    <row r="1525" s="14" customFormat="1">
      <c r="A1525" s="14"/>
      <c r="B1525" s="244"/>
      <c r="C1525" s="245"/>
      <c r="D1525" s="235" t="s">
        <v>198</v>
      </c>
      <c r="E1525" s="246" t="s">
        <v>19</v>
      </c>
      <c r="F1525" s="247" t="s">
        <v>2048</v>
      </c>
      <c r="G1525" s="245"/>
      <c r="H1525" s="248">
        <v>12</v>
      </c>
      <c r="I1525" s="249"/>
      <c r="J1525" s="245"/>
      <c r="K1525" s="245"/>
      <c r="L1525" s="250"/>
      <c r="M1525" s="251"/>
      <c r="N1525" s="252"/>
      <c r="O1525" s="252"/>
      <c r="P1525" s="252"/>
      <c r="Q1525" s="252"/>
      <c r="R1525" s="252"/>
      <c r="S1525" s="252"/>
      <c r="T1525" s="253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T1525" s="254" t="s">
        <v>198</v>
      </c>
      <c r="AU1525" s="254" t="s">
        <v>82</v>
      </c>
      <c r="AV1525" s="14" t="s">
        <v>82</v>
      </c>
      <c r="AW1525" s="14" t="s">
        <v>35</v>
      </c>
      <c r="AX1525" s="14" t="s">
        <v>73</v>
      </c>
      <c r="AY1525" s="254" t="s">
        <v>188</v>
      </c>
    </row>
    <row r="1526" s="13" customFormat="1">
      <c r="A1526" s="13"/>
      <c r="B1526" s="233"/>
      <c r="C1526" s="234"/>
      <c r="D1526" s="235" t="s">
        <v>198</v>
      </c>
      <c r="E1526" s="236" t="s">
        <v>19</v>
      </c>
      <c r="F1526" s="237" t="s">
        <v>2871</v>
      </c>
      <c r="G1526" s="234"/>
      <c r="H1526" s="236" t="s">
        <v>19</v>
      </c>
      <c r="I1526" s="238"/>
      <c r="J1526" s="234"/>
      <c r="K1526" s="234"/>
      <c r="L1526" s="239"/>
      <c r="M1526" s="240"/>
      <c r="N1526" s="241"/>
      <c r="O1526" s="241"/>
      <c r="P1526" s="241"/>
      <c r="Q1526" s="241"/>
      <c r="R1526" s="241"/>
      <c r="S1526" s="241"/>
      <c r="T1526" s="242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43" t="s">
        <v>198</v>
      </c>
      <c r="AU1526" s="243" t="s">
        <v>82</v>
      </c>
      <c r="AV1526" s="13" t="s">
        <v>80</v>
      </c>
      <c r="AW1526" s="13" t="s">
        <v>35</v>
      </c>
      <c r="AX1526" s="13" t="s">
        <v>73</v>
      </c>
      <c r="AY1526" s="243" t="s">
        <v>188</v>
      </c>
    </row>
    <row r="1527" s="14" customFormat="1">
      <c r="A1527" s="14"/>
      <c r="B1527" s="244"/>
      <c r="C1527" s="245"/>
      <c r="D1527" s="235" t="s">
        <v>198</v>
      </c>
      <c r="E1527" s="246" t="s">
        <v>19</v>
      </c>
      <c r="F1527" s="247" t="s">
        <v>2874</v>
      </c>
      <c r="G1527" s="245"/>
      <c r="H1527" s="248">
        <v>4</v>
      </c>
      <c r="I1527" s="249"/>
      <c r="J1527" s="245"/>
      <c r="K1527" s="245"/>
      <c r="L1527" s="250"/>
      <c r="M1527" s="251"/>
      <c r="N1527" s="252"/>
      <c r="O1527" s="252"/>
      <c r="P1527" s="252"/>
      <c r="Q1527" s="252"/>
      <c r="R1527" s="252"/>
      <c r="S1527" s="252"/>
      <c r="T1527" s="253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T1527" s="254" t="s">
        <v>198</v>
      </c>
      <c r="AU1527" s="254" t="s">
        <v>82</v>
      </c>
      <c r="AV1527" s="14" t="s">
        <v>82</v>
      </c>
      <c r="AW1527" s="14" t="s">
        <v>35</v>
      </c>
      <c r="AX1527" s="14" t="s">
        <v>73</v>
      </c>
      <c r="AY1527" s="254" t="s">
        <v>188</v>
      </c>
    </row>
    <row r="1528" s="13" customFormat="1">
      <c r="A1528" s="13"/>
      <c r="B1528" s="233"/>
      <c r="C1528" s="234"/>
      <c r="D1528" s="235" t="s">
        <v>198</v>
      </c>
      <c r="E1528" s="236" t="s">
        <v>19</v>
      </c>
      <c r="F1528" s="237" t="s">
        <v>2872</v>
      </c>
      <c r="G1528" s="234"/>
      <c r="H1528" s="236" t="s">
        <v>19</v>
      </c>
      <c r="I1528" s="238"/>
      <c r="J1528" s="234"/>
      <c r="K1528" s="234"/>
      <c r="L1528" s="239"/>
      <c r="M1528" s="240"/>
      <c r="N1528" s="241"/>
      <c r="O1528" s="241"/>
      <c r="P1528" s="241"/>
      <c r="Q1528" s="241"/>
      <c r="R1528" s="241"/>
      <c r="S1528" s="241"/>
      <c r="T1528" s="242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T1528" s="243" t="s">
        <v>198</v>
      </c>
      <c r="AU1528" s="243" t="s">
        <v>82</v>
      </c>
      <c r="AV1528" s="13" t="s">
        <v>80</v>
      </c>
      <c r="AW1528" s="13" t="s">
        <v>35</v>
      </c>
      <c r="AX1528" s="13" t="s">
        <v>73</v>
      </c>
      <c r="AY1528" s="243" t="s">
        <v>188</v>
      </c>
    </row>
    <row r="1529" s="14" customFormat="1">
      <c r="A1529" s="14"/>
      <c r="B1529" s="244"/>
      <c r="C1529" s="245"/>
      <c r="D1529" s="235" t="s">
        <v>198</v>
      </c>
      <c r="E1529" s="246" t="s">
        <v>19</v>
      </c>
      <c r="F1529" s="247" t="s">
        <v>2875</v>
      </c>
      <c r="G1529" s="245"/>
      <c r="H1529" s="248">
        <v>3.5</v>
      </c>
      <c r="I1529" s="249"/>
      <c r="J1529" s="245"/>
      <c r="K1529" s="245"/>
      <c r="L1529" s="250"/>
      <c r="M1529" s="251"/>
      <c r="N1529" s="252"/>
      <c r="O1529" s="252"/>
      <c r="P1529" s="252"/>
      <c r="Q1529" s="252"/>
      <c r="R1529" s="252"/>
      <c r="S1529" s="252"/>
      <c r="T1529" s="253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T1529" s="254" t="s">
        <v>198</v>
      </c>
      <c r="AU1529" s="254" t="s">
        <v>82</v>
      </c>
      <c r="AV1529" s="14" t="s">
        <v>82</v>
      </c>
      <c r="AW1529" s="14" t="s">
        <v>35</v>
      </c>
      <c r="AX1529" s="14" t="s">
        <v>73</v>
      </c>
      <c r="AY1529" s="254" t="s">
        <v>188</v>
      </c>
    </row>
    <row r="1530" s="15" customFormat="1">
      <c r="A1530" s="15"/>
      <c r="B1530" s="255"/>
      <c r="C1530" s="256"/>
      <c r="D1530" s="235" t="s">
        <v>198</v>
      </c>
      <c r="E1530" s="257" t="s">
        <v>19</v>
      </c>
      <c r="F1530" s="258" t="s">
        <v>229</v>
      </c>
      <c r="G1530" s="256"/>
      <c r="H1530" s="259">
        <v>19.5</v>
      </c>
      <c r="I1530" s="260"/>
      <c r="J1530" s="256"/>
      <c r="K1530" s="256"/>
      <c r="L1530" s="261"/>
      <c r="M1530" s="262"/>
      <c r="N1530" s="263"/>
      <c r="O1530" s="263"/>
      <c r="P1530" s="263"/>
      <c r="Q1530" s="263"/>
      <c r="R1530" s="263"/>
      <c r="S1530" s="263"/>
      <c r="T1530" s="264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T1530" s="265" t="s">
        <v>198</v>
      </c>
      <c r="AU1530" s="265" t="s">
        <v>82</v>
      </c>
      <c r="AV1530" s="15" t="s">
        <v>135</v>
      </c>
      <c r="AW1530" s="15" t="s">
        <v>35</v>
      </c>
      <c r="AX1530" s="15" t="s">
        <v>80</v>
      </c>
      <c r="AY1530" s="265" t="s">
        <v>188</v>
      </c>
    </row>
    <row r="1531" s="2" customFormat="1" ht="24.15" customHeight="1">
      <c r="A1531" s="40"/>
      <c r="B1531" s="41"/>
      <c r="C1531" s="215" t="s">
        <v>2307</v>
      </c>
      <c r="D1531" s="215" t="s">
        <v>190</v>
      </c>
      <c r="E1531" s="216" t="s">
        <v>1375</v>
      </c>
      <c r="F1531" s="217" t="s">
        <v>1376</v>
      </c>
      <c r="G1531" s="218" t="s">
        <v>460</v>
      </c>
      <c r="H1531" s="266"/>
      <c r="I1531" s="220"/>
      <c r="J1531" s="221">
        <f>ROUND(I1531*H1531,2)</f>
        <v>0</v>
      </c>
      <c r="K1531" s="217" t="s">
        <v>194</v>
      </c>
      <c r="L1531" s="46"/>
      <c r="M1531" s="222" t="s">
        <v>19</v>
      </c>
      <c r="N1531" s="223" t="s">
        <v>44</v>
      </c>
      <c r="O1531" s="86"/>
      <c r="P1531" s="224">
        <f>O1531*H1531</f>
        <v>0</v>
      </c>
      <c r="Q1531" s="224">
        <v>0</v>
      </c>
      <c r="R1531" s="224">
        <f>Q1531*H1531</f>
        <v>0</v>
      </c>
      <c r="S1531" s="224">
        <v>0</v>
      </c>
      <c r="T1531" s="225">
        <f>S1531*H1531</f>
        <v>0</v>
      </c>
      <c r="U1531" s="40"/>
      <c r="V1531" s="40"/>
      <c r="W1531" s="40"/>
      <c r="X1531" s="40"/>
      <c r="Y1531" s="40"/>
      <c r="Z1531" s="40"/>
      <c r="AA1531" s="40"/>
      <c r="AB1531" s="40"/>
      <c r="AC1531" s="40"/>
      <c r="AD1531" s="40"/>
      <c r="AE1531" s="40"/>
      <c r="AR1531" s="226" t="s">
        <v>342</v>
      </c>
      <c r="AT1531" s="226" t="s">
        <v>190</v>
      </c>
      <c r="AU1531" s="226" t="s">
        <v>82</v>
      </c>
      <c r="AY1531" s="19" t="s">
        <v>188</v>
      </c>
      <c r="BE1531" s="227">
        <f>IF(N1531="základní",J1531,0)</f>
        <v>0</v>
      </c>
      <c r="BF1531" s="227">
        <f>IF(N1531="snížená",J1531,0)</f>
        <v>0</v>
      </c>
      <c r="BG1531" s="227">
        <f>IF(N1531="zákl. přenesená",J1531,0)</f>
        <v>0</v>
      </c>
      <c r="BH1531" s="227">
        <f>IF(N1531="sníž. přenesená",J1531,0)</f>
        <v>0</v>
      </c>
      <c r="BI1531" s="227">
        <f>IF(N1531="nulová",J1531,0)</f>
        <v>0</v>
      </c>
      <c r="BJ1531" s="19" t="s">
        <v>80</v>
      </c>
      <c r="BK1531" s="227">
        <f>ROUND(I1531*H1531,2)</f>
        <v>0</v>
      </c>
      <c r="BL1531" s="19" t="s">
        <v>342</v>
      </c>
      <c r="BM1531" s="226" t="s">
        <v>2876</v>
      </c>
    </row>
    <row r="1532" s="2" customFormat="1">
      <c r="A1532" s="40"/>
      <c r="B1532" s="41"/>
      <c r="C1532" s="42"/>
      <c r="D1532" s="228" t="s">
        <v>196</v>
      </c>
      <c r="E1532" s="42"/>
      <c r="F1532" s="229" t="s">
        <v>1378</v>
      </c>
      <c r="G1532" s="42"/>
      <c r="H1532" s="42"/>
      <c r="I1532" s="230"/>
      <c r="J1532" s="42"/>
      <c r="K1532" s="42"/>
      <c r="L1532" s="46"/>
      <c r="M1532" s="231"/>
      <c r="N1532" s="232"/>
      <c r="O1532" s="86"/>
      <c r="P1532" s="86"/>
      <c r="Q1532" s="86"/>
      <c r="R1532" s="86"/>
      <c r="S1532" s="86"/>
      <c r="T1532" s="87"/>
      <c r="U1532" s="40"/>
      <c r="V1532" s="40"/>
      <c r="W1532" s="40"/>
      <c r="X1532" s="40"/>
      <c r="Y1532" s="40"/>
      <c r="Z1532" s="40"/>
      <c r="AA1532" s="40"/>
      <c r="AB1532" s="40"/>
      <c r="AC1532" s="40"/>
      <c r="AD1532" s="40"/>
      <c r="AE1532" s="40"/>
      <c r="AT1532" s="19" t="s">
        <v>196</v>
      </c>
      <c r="AU1532" s="19" t="s">
        <v>82</v>
      </c>
    </row>
    <row r="1533" s="12" customFormat="1" ht="22.8" customHeight="1">
      <c r="A1533" s="12"/>
      <c r="B1533" s="199"/>
      <c r="C1533" s="200"/>
      <c r="D1533" s="201" t="s">
        <v>72</v>
      </c>
      <c r="E1533" s="213" t="s">
        <v>1379</v>
      </c>
      <c r="F1533" s="213" t="s">
        <v>1380</v>
      </c>
      <c r="G1533" s="200"/>
      <c r="H1533" s="200"/>
      <c r="I1533" s="203"/>
      <c r="J1533" s="214">
        <f>BK1533</f>
        <v>0</v>
      </c>
      <c r="K1533" s="200"/>
      <c r="L1533" s="205"/>
      <c r="M1533" s="206"/>
      <c r="N1533" s="207"/>
      <c r="O1533" s="207"/>
      <c r="P1533" s="208">
        <f>SUM(P1534:P1665)</f>
        <v>0</v>
      </c>
      <c r="Q1533" s="207"/>
      <c r="R1533" s="208">
        <f>SUM(R1534:R1665)</f>
        <v>1.5739348600000001</v>
      </c>
      <c r="S1533" s="207"/>
      <c r="T1533" s="209">
        <f>SUM(T1534:T1665)</f>
        <v>0</v>
      </c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R1533" s="210" t="s">
        <v>82</v>
      </c>
      <c r="AT1533" s="211" t="s">
        <v>72</v>
      </c>
      <c r="AU1533" s="211" t="s">
        <v>80</v>
      </c>
      <c r="AY1533" s="210" t="s">
        <v>188</v>
      </c>
      <c r="BK1533" s="212">
        <f>SUM(BK1534:BK1665)</f>
        <v>0</v>
      </c>
    </row>
    <row r="1534" s="2" customFormat="1" ht="21.75" customHeight="1">
      <c r="A1534" s="40"/>
      <c r="B1534" s="41"/>
      <c r="C1534" s="215" t="s">
        <v>2312</v>
      </c>
      <c r="D1534" s="215" t="s">
        <v>190</v>
      </c>
      <c r="E1534" s="216" t="s">
        <v>2052</v>
      </c>
      <c r="F1534" s="217" t="s">
        <v>2053</v>
      </c>
      <c r="G1534" s="218" t="s">
        <v>1352</v>
      </c>
      <c r="H1534" s="219">
        <v>2</v>
      </c>
      <c r="I1534" s="220"/>
      <c r="J1534" s="221">
        <f>ROUND(I1534*H1534,2)</f>
        <v>0</v>
      </c>
      <c r="K1534" s="217" t="s">
        <v>452</v>
      </c>
      <c r="L1534" s="46"/>
      <c r="M1534" s="222" t="s">
        <v>19</v>
      </c>
      <c r="N1534" s="223" t="s">
        <v>44</v>
      </c>
      <c r="O1534" s="86"/>
      <c r="P1534" s="224">
        <f>O1534*H1534</f>
        <v>0</v>
      </c>
      <c r="Q1534" s="224">
        <v>0</v>
      </c>
      <c r="R1534" s="224">
        <f>Q1534*H1534</f>
        <v>0</v>
      </c>
      <c r="S1534" s="224">
        <v>0</v>
      </c>
      <c r="T1534" s="225">
        <f>S1534*H1534</f>
        <v>0</v>
      </c>
      <c r="U1534" s="40"/>
      <c r="V1534" s="40"/>
      <c r="W1534" s="40"/>
      <c r="X1534" s="40"/>
      <c r="Y1534" s="40"/>
      <c r="Z1534" s="40"/>
      <c r="AA1534" s="40"/>
      <c r="AB1534" s="40"/>
      <c r="AC1534" s="40"/>
      <c r="AD1534" s="40"/>
      <c r="AE1534" s="40"/>
      <c r="AR1534" s="226" t="s">
        <v>342</v>
      </c>
      <c r="AT1534" s="226" t="s">
        <v>190</v>
      </c>
      <c r="AU1534" s="226" t="s">
        <v>82</v>
      </c>
      <c r="AY1534" s="19" t="s">
        <v>188</v>
      </c>
      <c r="BE1534" s="227">
        <f>IF(N1534="základní",J1534,0)</f>
        <v>0</v>
      </c>
      <c r="BF1534" s="227">
        <f>IF(N1534="snížená",J1534,0)</f>
        <v>0</v>
      </c>
      <c r="BG1534" s="227">
        <f>IF(N1534="zákl. přenesená",J1534,0)</f>
        <v>0</v>
      </c>
      <c r="BH1534" s="227">
        <f>IF(N1534="sníž. přenesená",J1534,0)</f>
        <v>0</v>
      </c>
      <c r="BI1534" s="227">
        <f>IF(N1534="nulová",J1534,0)</f>
        <v>0</v>
      </c>
      <c r="BJ1534" s="19" t="s">
        <v>80</v>
      </c>
      <c r="BK1534" s="227">
        <f>ROUND(I1534*H1534,2)</f>
        <v>0</v>
      </c>
      <c r="BL1534" s="19" t="s">
        <v>342</v>
      </c>
      <c r="BM1534" s="226" t="s">
        <v>2877</v>
      </c>
    </row>
    <row r="1535" s="13" customFormat="1">
      <c r="A1535" s="13"/>
      <c r="B1535" s="233"/>
      <c r="C1535" s="234"/>
      <c r="D1535" s="235" t="s">
        <v>198</v>
      </c>
      <c r="E1535" s="236" t="s">
        <v>19</v>
      </c>
      <c r="F1535" s="237" t="s">
        <v>2055</v>
      </c>
      <c r="G1535" s="234"/>
      <c r="H1535" s="236" t="s">
        <v>19</v>
      </c>
      <c r="I1535" s="238"/>
      <c r="J1535" s="234"/>
      <c r="K1535" s="234"/>
      <c r="L1535" s="239"/>
      <c r="M1535" s="240"/>
      <c r="N1535" s="241"/>
      <c r="O1535" s="241"/>
      <c r="P1535" s="241"/>
      <c r="Q1535" s="241"/>
      <c r="R1535" s="241"/>
      <c r="S1535" s="241"/>
      <c r="T1535" s="242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T1535" s="243" t="s">
        <v>198</v>
      </c>
      <c r="AU1535" s="243" t="s">
        <v>82</v>
      </c>
      <c r="AV1535" s="13" t="s">
        <v>80</v>
      </c>
      <c r="AW1535" s="13" t="s">
        <v>35</v>
      </c>
      <c r="AX1535" s="13" t="s">
        <v>73</v>
      </c>
      <c r="AY1535" s="243" t="s">
        <v>188</v>
      </c>
    </row>
    <row r="1536" s="13" customFormat="1">
      <c r="A1536" s="13"/>
      <c r="B1536" s="233"/>
      <c r="C1536" s="234"/>
      <c r="D1536" s="235" t="s">
        <v>198</v>
      </c>
      <c r="E1536" s="236" t="s">
        <v>19</v>
      </c>
      <c r="F1536" s="237" t="s">
        <v>2043</v>
      </c>
      <c r="G1536" s="234"/>
      <c r="H1536" s="236" t="s">
        <v>19</v>
      </c>
      <c r="I1536" s="238"/>
      <c r="J1536" s="234"/>
      <c r="K1536" s="234"/>
      <c r="L1536" s="239"/>
      <c r="M1536" s="240"/>
      <c r="N1536" s="241"/>
      <c r="O1536" s="241"/>
      <c r="P1536" s="241"/>
      <c r="Q1536" s="241"/>
      <c r="R1536" s="241"/>
      <c r="S1536" s="241"/>
      <c r="T1536" s="242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43" t="s">
        <v>198</v>
      </c>
      <c r="AU1536" s="243" t="s">
        <v>82</v>
      </c>
      <c r="AV1536" s="13" t="s">
        <v>80</v>
      </c>
      <c r="AW1536" s="13" t="s">
        <v>35</v>
      </c>
      <c r="AX1536" s="13" t="s">
        <v>73</v>
      </c>
      <c r="AY1536" s="243" t="s">
        <v>188</v>
      </c>
    </row>
    <row r="1537" s="14" customFormat="1">
      <c r="A1537" s="14"/>
      <c r="B1537" s="244"/>
      <c r="C1537" s="245"/>
      <c r="D1537" s="235" t="s">
        <v>198</v>
      </c>
      <c r="E1537" s="246" t="s">
        <v>19</v>
      </c>
      <c r="F1537" s="247" t="s">
        <v>1773</v>
      </c>
      <c r="G1537" s="245"/>
      <c r="H1537" s="248">
        <v>2</v>
      </c>
      <c r="I1537" s="249"/>
      <c r="J1537" s="245"/>
      <c r="K1537" s="245"/>
      <c r="L1537" s="250"/>
      <c r="M1537" s="251"/>
      <c r="N1537" s="252"/>
      <c r="O1537" s="252"/>
      <c r="P1537" s="252"/>
      <c r="Q1537" s="252"/>
      <c r="R1537" s="252"/>
      <c r="S1537" s="252"/>
      <c r="T1537" s="253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54" t="s">
        <v>198</v>
      </c>
      <c r="AU1537" s="254" t="s">
        <v>82</v>
      </c>
      <c r="AV1537" s="14" t="s">
        <v>82</v>
      </c>
      <c r="AW1537" s="14" t="s">
        <v>35</v>
      </c>
      <c r="AX1537" s="14" t="s">
        <v>73</v>
      </c>
      <c r="AY1537" s="254" t="s">
        <v>188</v>
      </c>
    </row>
    <row r="1538" s="15" customFormat="1">
      <c r="A1538" s="15"/>
      <c r="B1538" s="255"/>
      <c r="C1538" s="256"/>
      <c r="D1538" s="235" t="s">
        <v>198</v>
      </c>
      <c r="E1538" s="257" t="s">
        <v>19</v>
      </c>
      <c r="F1538" s="258" t="s">
        <v>229</v>
      </c>
      <c r="G1538" s="256"/>
      <c r="H1538" s="259">
        <v>2</v>
      </c>
      <c r="I1538" s="260"/>
      <c r="J1538" s="256"/>
      <c r="K1538" s="256"/>
      <c r="L1538" s="261"/>
      <c r="M1538" s="262"/>
      <c r="N1538" s="263"/>
      <c r="O1538" s="263"/>
      <c r="P1538" s="263"/>
      <c r="Q1538" s="263"/>
      <c r="R1538" s="263"/>
      <c r="S1538" s="263"/>
      <c r="T1538" s="264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T1538" s="265" t="s">
        <v>198</v>
      </c>
      <c r="AU1538" s="265" t="s">
        <v>82</v>
      </c>
      <c r="AV1538" s="15" t="s">
        <v>135</v>
      </c>
      <c r="AW1538" s="15" t="s">
        <v>35</v>
      </c>
      <c r="AX1538" s="15" t="s">
        <v>80</v>
      </c>
      <c r="AY1538" s="265" t="s">
        <v>188</v>
      </c>
    </row>
    <row r="1539" s="2" customFormat="1" ht="24.15" customHeight="1">
      <c r="A1539" s="40"/>
      <c r="B1539" s="41"/>
      <c r="C1539" s="215" t="s">
        <v>2318</v>
      </c>
      <c r="D1539" s="215" t="s">
        <v>190</v>
      </c>
      <c r="E1539" s="216" t="s">
        <v>2058</v>
      </c>
      <c r="F1539" s="217" t="s">
        <v>2059</v>
      </c>
      <c r="G1539" s="218" t="s">
        <v>1352</v>
      </c>
      <c r="H1539" s="219">
        <v>3</v>
      </c>
      <c r="I1539" s="220"/>
      <c r="J1539" s="221">
        <f>ROUND(I1539*H1539,2)</f>
        <v>0</v>
      </c>
      <c r="K1539" s="217" t="s">
        <v>452</v>
      </c>
      <c r="L1539" s="46"/>
      <c r="M1539" s="222" t="s">
        <v>19</v>
      </c>
      <c r="N1539" s="223" t="s">
        <v>44</v>
      </c>
      <c r="O1539" s="86"/>
      <c r="P1539" s="224">
        <f>O1539*H1539</f>
        <v>0</v>
      </c>
      <c r="Q1539" s="224">
        <v>0</v>
      </c>
      <c r="R1539" s="224">
        <f>Q1539*H1539</f>
        <v>0</v>
      </c>
      <c r="S1539" s="224">
        <v>0</v>
      </c>
      <c r="T1539" s="225">
        <f>S1539*H1539</f>
        <v>0</v>
      </c>
      <c r="U1539" s="40"/>
      <c r="V1539" s="40"/>
      <c r="W1539" s="40"/>
      <c r="X1539" s="40"/>
      <c r="Y1539" s="40"/>
      <c r="Z1539" s="40"/>
      <c r="AA1539" s="40"/>
      <c r="AB1539" s="40"/>
      <c r="AC1539" s="40"/>
      <c r="AD1539" s="40"/>
      <c r="AE1539" s="40"/>
      <c r="AR1539" s="226" t="s">
        <v>342</v>
      </c>
      <c r="AT1539" s="226" t="s">
        <v>190</v>
      </c>
      <c r="AU1539" s="226" t="s">
        <v>82</v>
      </c>
      <c r="AY1539" s="19" t="s">
        <v>188</v>
      </c>
      <c r="BE1539" s="227">
        <f>IF(N1539="základní",J1539,0)</f>
        <v>0</v>
      </c>
      <c r="BF1539" s="227">
        <f>IF(N1539="snížená",J1539,0)</f>
        <v>0</v>
      </c>
      <c r="BG1539" s="227">
        <f>IF(N1539="zákl. přenesená",J1539,0)</f>
        <v>0</v>
      </c>
      <c r="BH1539" s="227">
        <f>IF(N1539="sníž. přenesená",J1539,0)</f>
        <v>0</v>
      </c>
      <c r="BI1539" s="227">
        <f>IF(N1539="nulová",J1539,0)</f>
        <v>0</v>
      </c>
      <c r="BJ1539" s="19" t="s">
        <v>80</v>
      </c>
      <c r="BK1539" s="227">
        <f>ROUND(I1539*H1539,2)</f>
        <v>0</v>
      </c>
      <c r="BL1539" s="19" t="s">
        <v>342</v>
      </c>
      <c r="BM1539" s="226" t="s">
        <v>2878</v>
      </c>
    </row>
    <row r="1540" s="13" customFormat="1">
      <c r="A1540" s="13"/>
      <c r="B1540" s="233"/>
      <c r="C1540" s="234"/>
      <c r="D1540" s="235" t="s">
        <v>198</v>
      </c>
      <c r="E1540" s="236" t="s">
        <v>19</v>
      </c>
      <c r="F1540" s="237" t="s">
        <v>2055</v>
      </c>
      <c r="G1540" s="234"/>
      <c r="H1540" s="236" t="s">
        <v>19</v>
      </c>
      <c r="I1540" s="238"/>
      <c r="J1540" s="234"/>
      <c r="K1540" s="234"/>
      <c r="L1540" s="239"/>
      <c r="M1540" s="240"/>
      <c r="N1540" s="241"/>
      <c r="O1540" s="241"/>
      <c r="P1540" s="241"/>
      <c r="Q1540" s="241"/>
      <c r="R1540" s="241"/>
      <c r="S1540" s="241"/>
      <c r="T1540" s="242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T1540" s="243" t="s">
        <v>198</v>
      </c>
      <c r="AU1540" s="243" t="s">
        <v>82</v>
      </c>
      <c r="AV1540" s="13" t="s">
        <v>80</v>
      </c>
      <c r="AW1540" s="13" t="s">
        <v>35</v>
      </c>
      <c r="AX1540" s="13" t="s">
        <v>73</v>
      </c>
      <c r="AY1540" s="243" t="s">
        <v>188</v>
      </c>
    </row>
    <row r="1541" s="13" customFormat="1">
      <c r="A1541" s="13"/>
      <c r="B1541" s="233"/>
      <c r="C1541" s="234"/>
      <c r="D1541" s="235" t="s">
        <v>198</v>
      </c>
      <c r="E1541" s="236" t="s">
        <v>19</v>
      </c>
      <c r="F1541" s="237" t="s">
        <v>2061</v>
      </c>
      <c r="G1541" s="234"/>
      <c r="H1541" s="236" t="s">
        <v>19</v>
      </c>
      <c r="I1541" s="238"/>
      <c r="J1541" s="234"/>
      <c r="K1541" s="234"/>
      <c r="L1541" s="239"/>
      <c r="M1541" s="240"/>
      <c r="N1541" s="241"/>
      <c r="O1541" s="241"/>
      <c r="P1541" s="241"/>
      <c r="Q1541" s="241"/>
      <c r="R1541" s="241"/>
      <c r="S1541" s="241"/>
      <c r="T1541" s="242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T1541" s="243" t="s">
        <v>198</v>
      </c>
      <c r="AU1541" s="243" t="s">
        <v>82</v>
      </c>
      <c r="AV1541" s="13" t="s">
        <v>80</v>
      </c>
      <c r="AW1541" s="13" t="s">
        <v>35</v>
      </c>
      <c r="AX1541" s="13" t="s">
        <v>73</v>
      </c>
      <c r="AY1541" s="243" t="s">
        <v>188</v>
      </c>
    </row>
    <row r="1542" s="14" customFormat="1">
      <c r="A1542" s="14"/>
      <c r="B1542" s="244"/>
      <c r="C1542" s="245"/>
      <c r="D1542" s="235" t="s">
        <v>198</v>
      </c>
      <c r="E1542" s="246" t="s">
        <v>19</v>
      </c>
      <c r="F1542" s="247" t="s">
        <v>2062</v>
      </c>
      <c r="G1542" s="245"/>
      <c r="H1542" s="248">
        <v>3</v>
      </c>
      <c r="I1542" s="249"/>
      <c r="J1542" s="245"/>
      <c r="K1542" s="245"/>
      <c r="L1542" s="250"/>
      <c r="M1542" s="251"/>
      <c r="N1542" s="252"/>
      <c r="O1542" s="252"/>
      <c r="P1542" s="252"/>
      <c r="Q1542" s="252"/>
      <c r="R1542" s="252"/>
      <c r="S1542" s="252"/>
      <c r="T1542" s="253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T1542" s="254" t="s">
        <v>198</v>
      </c>
      <c r="AU1542" s="254" t="s">
        <v>82</v>
      </c>
      <c r="AV1542" s="14" t="s">
        <v>82</v>
      </c>
      <c r="AW1542" s="14" t="s">
        <v>35</v>
      </c>
      <c r="AX1542" s="14" t="s">
        <v>73</v>
      </c>
      <c r="AY1542" s="254" t="s">
        <v>188</v>
      </c>
    </row>
    <row r="1543" s="15" customFormat="1">
      <c r="A1543" s="15"/>
      <c r="B1543" s="255"/>
      <c r="C1543" s="256"/>
      <c r="D1543" s="235" t="s">
        <v>198</v>
      </c>
      <c r="E1543" s="257" t="s">
        <v>19</v>
      </c>
      <c r="F1543" s="258" t="s">
        <v>229</v>
      </c>
      <c r="G1543" s="256"/>
      <c r="H1543" s="259">
        <v>3</v>
      </c>
      <c r="I1543" s="260"/>
      <c r="J1543" s="256"/>
      <c r="K1543" s="256"/>
      <c r="L1543" s="261"/>
      <c r="M1543" s="262"/>
      <c r="N1543" s="263"/>
      <c r="O1543" s="263"/>
      <c r="P1543" s="263"/>
      <c r="Q1543" s="263"/>
      <c r="R1543" s="263"/>
      <c r="S1543" s="263"/>
      <c r="T1543" s="264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T1543" s="265" t="s">
        <v>198</v>
      </c>
      <c r="AU1543" s="265" t="s">
        <v>82</v>
      </c>
      <c r="AV1543" s="15" t="s">
        <v>135</v>
      </c>
      <c r="AW1543" s="15" t="s">
        <v>35</v>
      </c>
      <c r="AX1543" s="15" t="s">
        <v>80</v>
      </c>
      <c r="AY1543" s="265" t="s">
        <v>188</v>
      </c>
    </row>
    <row r="1544" s="2" customFormat="1" ht="24.15" customHeight="1">
      <c r="A1544" s="40"/>
      <c r="B1544" s="41"/>
      <c r="C1544" s="215" t="s">
        <v>2322</v>
      </c>
      <c r="D1544" s="215" t="s">
        <v>190</v>
      </c>
      <c r="E1544" s="216" t="s">
        <v>2064</v>
      </c>
      <c r="F1544" s="217" t="s">
        <v>2065</v>
      </c>
      <c r="G1544" s="218" t="s">
        <v>1352</v>
      </c>
      <c r="H1544" s="219">
        <v>5</v>
      </c>
      <c r="I1544" s="220"/>
      <c r="J1544" s="221">
        <f>ROUND(I1544*H1544,2)</f>
        <v>0</v>
      </c>
      <c r="K1544" s="217" t="s">
        <v>452</v>
      </c>
      <c r="L1544" s="46"/>
      <c r="M1544" s="222" t="s">
        <v>19</v>
      </c>
      <c r="N1544" s="223" t="s">
        <v>44</v>
      </c>
      <c r="O1544" s="86"/>
      <c r="P1544" s="224">
        <f>O1544*H1544</f>
        <v>0</v>
      </c>
      <c r="Q1544" s="224">
        <v>0</v>
      </c>
      <c r="R1544" s="224">
        <f>Q1544*H1544</f>
        <v>0</v>
      </c>
      <c r="S1544" s="224">
        <v>0</v>
      </c>
      <c r="T1544" s="225">
        <f>S1544*H1544</f>
        <v>0</v>
      </c>
      <c r="U1544" s="40"/>
      <c r="V1544" s="40"/>
      <c r="W1544" s="40"/>
      <c r="X1544" s="40"/>
      <c r="Y1544" s="40"/>
      <c r="Z1544" s="40"/>
      <c r="AA1544" s="40"/>
      <c r="AB1544" s="40"/>
      <c r="AC1544" s="40"/>
      <c r="AD1544" s="40"/>
      <c r="AE1544" s="40"/>
      <c r="AR1544" s="226" t="s">
        <v>342</v>
      </c>
      <c r="AT1544" s="226" t="s">
        <v>190</v>
      </c>
      <c r="AU1544" s="226" t="s">
        <v>82</v>
      </c>
      <c r="AY1544" s="19" t="s">
        <v>188</v>
      </c>
      <c r="BE1544" s="227">
        <f>IF(N1544="základní",J1544,0)</f>
        <v>0</v>
      </c>
      <c r="BF1544" s="227">
        <f>IF(N1544="snížená",J1544,0)</f>
        <v>0</v>
      </c>
      <c r="BG1544" s="227">
        <f>IF(N1544="zákl. přenesená",J1544,0)</f>
        <v>0</v>
      </c>
      <c r="BH1544" s="227">
        <f>IF(N1544="sníž. přenesená",J1544,0)</f>
        <v>0</v>
      </c>
      <c r="BI1544" s="227">
        <f>IF(N1544="nulová",J1544,0)</f>
        <v>0</v>
      </c>
      <c r="BJ1544" s="19" t="s">
        <v>80</v>
      </c>
      <c r="BK1544" s="227">
        <f>ROUND(I1544*H1544,2)</f>
        <v>0</v>
      </c>
      <c r="BL1544" s="19" t="s">
        <v>342</v>
      </c>
      <c r="BM1544" s="226" t="s">
        <v>2879</v>
      </c>
    </row>
    <row r="1545" s="13" customFormat="1">
      <c r="A1545" s="13"/>
      <c r="B1545" s="233"/>
      <c r="C1545" s="234"/>
      <c r="D1545" s="235" t="s">
        <v>198</v>
      </c>
      <c r="E1545" s="236" t="s">
        <v>19</v>
      </c>
      <c r="F1545" s="237" t="s">
        <v>2055</v>
      </c>
      <c r="G1545" s="234"/>
      <c r="H1545" s="236" t="s">
        <v>19</v>
      </c>
      <c r="I1545" s="238"/>
      <c r="J1545" s="234"/>
      <c r="K1545" s="234"/>
      <c r="L1545" s="239"/>
      <c r="M1545" s="240"/>
      <c r="N1545" s="241"/>
      <c r="O1545" s="241"/>
      <c r="P1545" s="241"/>
      <c r="Q1545" s="241"/>
      <c r="R1545" s="241"/>
      <c r="S1545" s="241"/>
      <c r="T1545" s="242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T1545" s="243" t="s">
        <v>198</v>
      </c>
      <c r="AU1545" s="243" t="s">
        <v>82</v>
      </c>
      <c r="AV1545" s="13" t="s">
        <v>80</v>
      </c>
      <c r="AW1545" s="13" t="s">
        <v>35</v>
      </c>
      <c r="AX1545" s="13" t="s">
        <v>73</v>
      </c>
      <c r="AY1545" s="243" t="s">
        <v>188</v>
      </c>
    </row>
    <row r="1546" s="13" customFormat="1">
      <c r="A1546" s="13"/>
      <c r="B1546" s="233"/>
      <c r="C1546" s="234"/>
      <c r="D1546" s="235" t="s">
        <v>198</v>
      </c>
      <c r="E1546" s="236" t="s">
        <v>19</v>
      </c>
      <c r="F1546" s="237" t="s">
        <v>2067</v>
      </c>
      <c r="G1546" s="234"/>
      <c r="H1546" s="236" t="s">
        <v>19</v>
      </c>
      <c r="I1546" s="238"/>
      <c r="J1546" s="234"/>
      <c r="K1546" s="234"/>
      <c r="L1546" s="239"/>
      <c r="M1546" s="240"/>
      <c r="N1546" s="241"/>
      <c r="O1546" s="241"/>
      <c r="P1546" s="241"/>
      <c r="Q1546" s="241"/>
      <c r="R1546" s="241"/>
      <c r="S1546" s="241"/>
      <c r="T1546" s="242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T1546" s="243" t="s">
        <v>198</v>
      </c>
      <c r="AU1546" s="243" t="s">
        <v>82</v>
      </c>
      <c r="AV1546" s="13" t="s">
        <v>80</v>
      </c>
      <c r="AW1546" s="13" t="s">
        <v>35</v>
      </c>
      <c r="AX1546" s="13" t="s">
        <v>73</v>
      </c>
      <c r="AY1546" s="243" t="s">
        <v>188</v>
      </c>
    </row>
    <row r="1547" s="14" customFormat="1">
      <c r="A1547" s="14"/>
      <c r="B1547" s="244"/>
      <c r="C1547" s="245"/>
      <c r="D1547" s="235" t="s">
        <v>198</v>
      </c>
      <c r="E1547" s="246" t="s">
        <v>19</v>
      </c>
      <c r="F1547" s="247" t="s">
        <v>2880</v>
      </c>
      <c r="G1547" s="245"/>
      <c r="H1547" s="248">
        <v>5</v>
      </c>
      <c r="I1547" s="249"/>
      <c r="J1547" s="245"/>
      <c r="K1547" s="245"/>
      <c r="L1547" s="250"/>
      <c r="M1547" s="251"/>
      <c r="N1547" s="252"/>
      <c r="O1547" s="252"/>
      <c r="P1547" s="252"/>
      <c r="Q1547" s="252"/>
      <c r="R1547" s="252"/>
      <c r="S1547" s="252"/>
      <c r="T1547" s="253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254" t="s">
        <v>198</v>
      </c>
      <c r="AU1547" s="254" t="s">
        <v>82</v>
      </c>
      <c r="AV1547" s="14" t="s">
        <v>82</v>
      </c>
      <c r="AW1547" s="14" t="s">
        <v>35</v>
      </c>
      <c r="AX1547" s="14" t="s">
        <v>73</v>
      </c>
      <c r="AY1547" s="254" t="s">
        <v>188</v>
      </c>
    </row>
    <row r="1548" s="15" customFormat="1">
      <c r="A1548" s="15"/>
      <c r="B1548" s="255"/>
      <c r="C1548" s="256"/>
      <c r="D1548" s="235" t="s">
        <v>198</v>
      </c>
      <c r="E1548" s="257" t="s">
        <v>19</v>
      </c>
      <c r="F1548" s="258" t="s">
        <v>229</v>
      </c>
      <c r="G1548" s="256"/>
      <c r="H1548" s="259">
        <v>5</v>
      </c>
      <c r="I1548" s="260"/>
      <c r="J1548" s="256"/>
      <c r="K1548" s="256"/>
      <c r="L1548" s="261"/>
      <c r="M1548" s="262"/>
      <c r="N1548" s="263"/>
      <c r="O1548" s="263"/>
      <c r="P1548" s="263"/>
      <c r="Q1548" s="263"/>
      <c r="R1548" s="263"/>
      <c r="S1548" s="263"/>
      <c r="T1548" s="264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T1548" s="265" t="s">
        <v>198</v>
      </c>
      <c r="AU1548" s="265" t="s">
        <v>82</v>
      </c>
      <c r="AV1548" s="15" t="s">
        <v>135</v>
      </c>
      <c r="AW1548" s="15" t="s">
        <v>35</v>
      </c>
      <c r="AX1548" s="15" t="s">
        <v>80</v>
      </c>
      <c r="AY1548" s="265" t="s">
        <v>188</v>
      </c>
    </row>
    <row r="1549" s="2" customFormat="1" ht="24.15" customHeight="1">
      <c r="A1549" s="40"/>
      <c r="B1549" s="41"/>
      <c r="C1549" s="215" t="s">
        <v>2328</v>
      </c>
      <c r="D1549" s="215" t="s">
        <v>190</v>
      </c>
      <c r="E1549" s="216" t="s">
        <v>2070</v>
      </c>
      <c r="F1549" s="217" t="s">
        <v>2071</v>
      </c>
      <c r="G1549" s="218" t="s">
        <v>1352</v>
      </c>
      <c r="H1549" s="219">
        <v>1</v>
      </c>
      <c r="I1549" s="220"/>
      <c r="J1549" s="221">
        <f>ROUND(I1549*H1549,2)</f>
        <v>0</v>
      </c>
      <c r="K1549" s="217" t="s">
        <v>452</v>
      </c>
      <c r="L1549" s="46"/>
      <c r="M1549" s="222" t="s">
        <v>19</v>
      </c>
      <c r="N1549" s="223" t="s">
        <v>44</v>
      </c>
      <c r="O1549" s="86"/>
      <c r="P1549" s="224">
        <f>O1549*H1549</f>
        <v>0</v>
      </c>
      <c r="Q1549" s="224">
        <v>0</v>
      </c>
      <c r="R1549" s="224">
        <f>Q1549*H1549</f>
        <v>0</v>
      </c>
      <c r="S1549" s="224">
        <v>0</v>
      </c>
      <c r="T1549" s="225">
        <f>S1549*H1549</f>
        <v>0</v>
      </c>
      <c r="U1549" s="40"/>
      <c r="V1549" s="40"/>
      <c r="W1549" s="40"/>
      <c r="X1549" s="40"/>
      <c r="Y1549" s="40"/>
      <c r="Z1549" s="40"/>
      <c r="AA1549" s="40"/>
      <c r="AB1549" s="40"/>
      <c r="AC1549" s="40"/>
      <c r="AD1549" s="40"/>
      <c r="AE1549" s="40"/>
      <c r="AR1549" s="226" t="s">
        <v>342</v>
      </c>
      <c r="AT1549" s="226" t="s">
        <v>190</v>
      </c>
      <c r="AU1549" s="226" t="s">
        <v>82</v>
      </c>
      <c r="AY1549" s="19" t="s">
        <v>188</v>
      </c>
      <c r="BE1549" s="227">
        <f>IF(N1549="základní",J1549,0)</f>
        <v>0</v>
      </c>
      <c r="BF1549" s="227">
        <f>IF(N1549="snížená",J1549,0)</f>
        <v>0</v>
      </c>
      <c r="BG1549" s="227">
        <f>IF(N1549="zákl. přenesená",J1549,0)</f>
        <v>0</v>
      </c>
      <c r="BH1549" s="227">
        <f>IF(N1549="sníž. přenesená",J1549,0)</f>
        <v>0</v>
      </c>
      <c r="BI1549" s="227">
        <f>IF(N1549="nulová",J1549,0)</f>
        <v>0</v>
      </c>
      <c r="BJ1549" s="19" t="s">
        <v>80</v>
      </c>
      <c r="BK1549" s="227">
        <f>ROUND(I1549*H1549,2)</f>
        <v>0</v>
      </c>
      <c r="BL1549" s="19" t="s">
        <v>342</v>
      </c>
      <c r="BM1549" s="226" t="s">
        <v>2881</v>
      </c>
    </row>
    <row r="1550" s="13" customFormat="1">
      <c r="A1550" s="13"/>
      <c r="B1550" s="233"/>
      <c r="C1550" s="234"/>
      <c r="D1550" s="235" t="s">
        <v>198</v>
      </c>
      <c r="E1550" s="236" t="s">
        <v>19</v>
      </c>
      <c r="F1550" s="237" t="s">
        <v>2055</v>
      </c>
      <c r="G1550" s="234"/>
      <c r="H1550" s="236" t="s">
        <v>19</v>
      </c>
      <c r="I1550" s="238"/>
      <c r="J1550" s="234"/>
      <c r="K1550" s="234"/>
      <c r="L1550" s="239"/>
      <c r="M1550" s="240"/>
      <c r="N1550" s="241"/>
      <c r="O1550" s="241"/>
      <c r="P1550" s="241"/>
      <c r="Q1550" s="241"/>
      <c r="R1550" s="241"/>
      <c r="S1550" s="241"/>
      <c r="T1550" s="242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43" t="s">
        <v>198</v>
      </c>
      <c r="AU1550" s="243" t="s">
        <v>82</v>
      </c>
      <c r="AV1550" s="13" t="s">
        <v>80</v>
      </c>
      <c r="AW1550" s="13" t="s">
        <v>35</v>
      </c>
      <c r="AX1550" s="13" t="s">
        <v>73</v>
      </c>
      <c r="AY1550" s="243" t="s">
        <v>188</v>
      </c>
    </row>
    <row r="1551" s="13" customFormat="1">
      <c r="A1551" s="13"/>
      <c r="B1551" s="233"/>
      <c r="C1551" s="234"/>
      <c r="D1551" s="235" t="s">
        <v>198</v>
      </c>
      <c r="E1551" s="236" t="s">
        <v>19</v>
      </c>
      <c r="F1551" s="237" t="s">
        <v>2073</v>
      </c>
      <c r="G1551" s="234"/>
      <c r="H1551" s="236" t="s">
        <v>19</v>
      </c>
      <c r="I1551" s="238"/>
      <c r="J1551" s="234"/>
      <c r="K1551" s="234"/>
      <c r="L1551" s="239"/>
      <c r="M1551" s="240"/>
      <c r="N1551" s="241"/>
      <c r="O1551" s="241"/>
      <c r="P1551" s="241"/>
      <c r="Q1551" s="241"/>
      <c r="R1551" s="241"/>
      <c r="S1551" s="241"/>
      <c r="T1551" s="242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T1551" s="243" t="s">
        <v>198</v>
      </c>
      <c r="AU1551" s="243" t="s">
        <v>82</v>
      </c>
      <c r="AV1551" s="13" t="s">
        <v>80</v>
      </c>
      <c r="AW1551" s="13" t="s">
        <v>35</v>
      </c>
      <c r="AX1551" s="13" t="s">
        <v>73</v>
      </c>
      <c r="AY1551" s="243" t="s">
        <v>188</v>
      </c>
    </row>
    <row r="1552" s="14" customFormat="1">
      <c r="A1552" s="14"/>
      <c r="B1552" s="244"/>
      <c r="C1552" s="245"/>
      <c r="D1552" s="235" t="s">
        <v>198</v>
      </c>
      <c r="E1552" s="246" t="s">
        <v>19</v>
      </c>
      <c r="F1552" s="247" t="s">
        <v>80</v>
      </c>
      <c r="G1552" s="245"/>
      <c r="H1552" s="248">
        <v>1</v>
      </c>
      <c r="I1552" s="249"/>
      <c r="J1552" s="245"/>
      <c r="K1552" s="245"/>
      <c r="L1552" s="250"/>
      <c r="M1552" s="251"/>
      <c r="N1552" s="252"/>
      <c r="O1552" s="252"/>
      <c r="P1552" s="252"/>
      <c r="Q1552" s="252"/>
      <c r="R1552" s="252"/>
      <c r="S1552" s="252"/>
      <c r="T1552" s="253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T1552" s="254" t="s">
        <v>198</v>
      </c>
      <c r="AU1552" s="254" t="s">
        <v>82</v>
      </c>
      <c r="AV1552" s="14" t="s">
        <v>82</v>
      </c>
      <c r="AW1552" s="14" t="s">
        <v>35</v>
      </c>
      <c r="AX1552" s="14" t="s">
        <v>73</v>
      </c>
      <c r="AY1552" s="254" t="s">
        <v>188</v>
      </c>
    </row>
    <row r="1553" s="15" customFormat="1">
      <c r="A1553" s="15"/>
      <c r="B1553" s="255"/>
      <c r="C1553" s="256"/>
      <c r="D1553" s="235" t="s">
        <v>198</v>
      </c>
      <c r="E1553" s="257" t="s">
        <v>19</v>
      </c>
      <c r="F1553" s="258" t="s">
        <v>229</v>
      </c>
      <c r="G1553" s="256"/>
      <c r="H1553" s="259">
        <v>1</v>
      </c>
      <c r="I1553" s="260"/>
      <c r="J1553" s="256"/>
      <c r="K1553" s="256"/>
      <c r="L1553" s="261"/>
      <c r="M1553" s="262"/>
      <c r="N1553" s="263"/>
      <c r="O1553" s="263"/>
      <c r="P1553" s="263"/>
      <c r="Q1553" s="263"/>
      <c r="R1553" s="263"/>
      <c r="S1553" s="263"/>
      <c r="T1553" s="264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T1553" s="265" t="s">
        <v>198</v>
      </c>
      <c r="AU1553" s="265" t="s">
        <v>82</v>
      </c>
      <c r="AV1553" s="15" t="s">
        <v>135</v>
      </c>
      <c r="AW1553" s="15" t="s">
        <v>35</v>
      </c>
      <c r="AX1553" s="15" t="s">
        <v>80</v>
      </c>
      <c r="AY1553" s="265" t="s">
        <v>188</v>
      </c>
    </row>
    <row r="1554" s="2" customFormat="1" ht="55.5" customHeight="1">
      <c r="A1554" s="40"/>
      <c r="B1554" s="41"/>
      <c r="C1554" s="215" t="s">
        <v>2333</v>
      </c>
      <c r="D1554" s="215" t="s">
        <v>190</v>
      </c>
      <c r="E1554" s="216" t="s">
        <v>2075</v>
      </c>
      <c r="F1554" s="217" t="s">
        <v>2882</v>
      </c>
      <c r="G1554" s="218" t="s">
        <v>1352</v>
      </c>
      <c r="H1554" s="219">
        <v>1</v>
      </c>
      <c r="I1554" s="220"/>
      <c r="J1554" s="221">
        <f>ROUND(I1554*H1554,2)</f>
        <v>0</v>
      </c>
      <c r="K1554" s="217" t="s">
        <v>452</v>
      </c>
      <c r="L1554" s="46"/>
      <c r="M1554" s="222" t="s">
        <v>19</v>
      </c>
      <c r="N1554" s="223" t="s">
        <v>44</v>
      </c>
      <c r="O1554" s="86"/>
      <c r="P1554" s="224">
        <f>O1554*H1554</f>
        <v>0</v>
      </c>
      <c r="Q1554" s="224">
        <v>0</v>
      </c>
      <c r="R1554" s="224">
        <f>Q1554*H1554</f>
        <v>0</v>
      </c>
      <c r="S1554" s="224">
        <v>0</v>
      </c>
      <c r="T1554" s="225">
        <f>S1554*H1554</f>
        <v>0</v>
      </c>
      <c r="U1554" s="40"/>
      <c r="V1554" s="40"/>
      <c r="W1554" s="40"/>
      <c r="X1554" s="40"/>
      <c r="Y1554" s="40"/>
      <c r="Z1554" s="40"/>
      <c r="AA1554" s="40"/>
      <c r="AB1554" s="40"/>
      <c r="AC1554" s="40"/>
      <c r="AD1554" s="40"/>
      <c r="AE1554" s="40"/>
      <c r="AR1554" s="226" t="s">
        <v>342</v>
      </c>
      <c r="AT1554" s="226" t="s">
        <v>190</v>
      </c>
      <c r="AU1554" s="226" t="s">
        <v>82</v>
      </c>
      <c r="AY1554" s="19" t="s">
        <v>188</v>
      </c>
      <c r="BE1554" s="227">
        <f>IF(N1554="základní",J1554,0)</f>
        <v>0</v>
      </c>
      <c r="BF1554" s="227">
        <f>IF(N1554="snížená",J1554,0)</f>
        <v>0</v>
      </c>
      <c r="BG1554" s="227">
        <f>IF(N1554="zákl. přenesená",J1554,0)</f>
        <v>0</v>
      </c>
      <c r="BH1554" s="227">
        <f>IF(N1554="sníž. přenesená",J1554,0)</f>
        <v>0</v>
      </c>
      <c r="BI1554" s="227">
        <f>IF(N1554="nulová",J1554,0)</f>
        <v>0</v>
      </c>
      <c r="BJ1554" s="19" t="s">
        <v>80</v>
      </c>
      <c r="BK1554" s="227">
        <f>ROUND(I1554*H1554,2)</f>
        <v>0</v>
      </c>
      <c r="BL1554" s="19" t="s">
        <v>342</v>
      </c>
      <c r="BM1554" s="226" t="s">
        <v>2883</v>
      </c>
    </row>
    <row r="1555" s="13" customFormat="1">
      <c r="A1555" s="13"/>
      <c r="B1555" s="233"/>
      <c r="C1555" s="234"/>
      <c r="D1555" s="235" t="s">
        <v>198</v>
      </c>
      <c r="E1555" s="236" t="s">
        <v>19</v>
      </c>
      <c r="F1555" s="237" t="s">
        <v>2884</v>
      </c>
      <c r="G1555" s="234"/>
      <c r="H1555" s="236" t="s">
        <v>19</v>
      </c>
      <c r="I1555" s="238"/>
      <c r="J1555" s="234"/>
      <c r="K1555" s="234"/>
      <c r="L1555" s="239"/>
      <c r="M1555" s="240"/>
      <c r="N1555" s="241"/>
      <c r="O1555" s="241"/>
      <c r="P1555" s="241"/>
      <c r="Q1555" s="241"/>
      <c r="R1555" s="241"/>
      <c r="S1555" s="241"/>
      <c r="T1555" s="242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T1555" s="243" t="s">
        <v>198</v>
      </c>
      <c r="AU1555" s="243" t="s">
        <v>82</v>
      </c>
      <c r="AV1555" s="13" t="s">
        <v>80</v>
      </c>
      <c r="AW1555" s="13" t="s">
        <v>35</v>
      </c>
      <c r="AX1555" s="13" t="s">
        <v>73</v>
      </c>
      <c r="AY1555" s="243" t="s">
        <v>188</v>
      </c>
    </row>
    <row r="1556" s="14" customFormat="1">
      <c r="A1556" s="14"/>
      <c r="B1556" s="244"/>
      <c r="C1556" s="245"/>
      <c r="D1556" s="235" t="s">
        <v>198</v>
      </c>
      <c r="E1556" s="246" t="s">
        <v>19</v>
      </c>
      <c r="F1556" s="247" t="s">
        <v>80</v>
      </c>
      <c r="G1556" s="245"/>
      <c r="H1556" s="248">
        <v>1</v>
      </c>
      <c r="I1556" s="249"/>
      <c r="J1556" s="245"/>
      <c r="K1556" s="245"/>
      <c r="L1556" s="250"/>
      <c r="M1556" s="251"/>
      <c r="N1556" s="252"/>
      <c r="O1556" s="252"/>
      <c r="P1556" s="252"/>
      <c r="Q1556" s="252"/>
      <c r="R1556" s="252"/>
      <c r="S1556" s="252"/>
      <c r="T1556" s="253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T1556" s="254" t="s">
        <v>198</v>
      </c>
      <c r="AU1556" s="254" t="s">
        <v>82</v>
      </c>
      <c r="AV1556" s="14" t="s">
        <v>82</v>
      </c>
      <c r="AW1556" s="14" t="s">
        <v>35</v>
      </c>
      <c r="AX1556" s="14" t="s">
        <v>73</v>
      </c>
      <c r="AY1556" s="254" t="s">
        <v>188</v>
      </c>
    </row>
    <row r="1557" s="15" customFormat="1">
      <c r="A1557" s="15"/>
      <c r="B1557" s="255"/>
      <c r="C1557" s="256"/>
      <c r="D1557" s="235" t="s">
        <v>198</v>
      </c>
      <c r="E1557" s="257" t="s">
        <v>19</v>
      </c>
      <c r="F1557" s="258" t="s">
        <v>229</v>
      </c>
      <c r="G1557" s="256"/>
      <c r="H1557" s="259">
        <v>1</v>
      </c>
      <c r="I1557" s="260"/>
      <c r="J1557" s="256"/>
      <c r="K1557" s="256"/>
      <c r="L1557" s="261"/>
      <c r="M1557" s="262"/>
      <c r="N1557" s="263"/>
      <c r="O1557" s="263"/>
      <c r="P1557" s="263"/>
      <c r="Q1557" s="263"/>
      <c r="R1557" s="263"/>
      <c r="S1557" s="263"/>
      <c r="T1557" s="264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T1557" s="265" t="s">
        <v>198</v>
      </c>
      <c r="AU1557" s="265" t="s">
        <v>82</v>
      </c>
      <c r="AV1557" s="15" t="s">
        <v>135</v>
      </c>
      <c r="AW1557" s="15" t="s">
        <v>35</v>
      </c>
      <c r="AX1557" s="15" t="s">
        <v>80</v>
      </c>
      <c r="AY1557" s="265" t="s">
        <v>188</v>
      </c>
    </row>
    <row r="1558" s="2" customFormat="1" ht="16.5" customHeight="1">
      <c r="A1558" s="40"/>
      <c r="B1558" s="41"/>
      <c r="C1558" s="215" t="s">
        <v>2338</v>
      </c>
      <c r="D1558" s="215" t="s">
        <v>190</v>
      </c>
      <c r="E1558" s="216" t="s">
        <v>2080</v>
      </c>
      <c r="F1558" s="217" t="s">
        <v>2885</v>
      </c>
      <c r="G1558" s="218" t="s">
        <v>1352</v>
      </c>
      <c r="H1558" s="219">
        <v>2</v>
      </c>
      <c r="I1558" s="220"/>
      <c r="J1558" s="221">
        <f>ROUND(I1558*H1558,2)</f>
        <v>0</v>
      </c>
      <c r="K1558" s="217" t="s">
        <v>452</v>
      </c>
      <c r="L1558" s="46"/>
      <c r="M1558" s="222" t="s">
        <v>19</v>
      </c>
      <c r="N1558" s="223" t="s">
        <v>44</v>
      </c>
      <c r="O1558" s="86"/>
      <c r="P1558" s="224">
        <f>O1558*H1558</f>
        <v>0</v>
      </c>
      <c r="Q1558" s="224">
        <v>0</v>
      </c>
      <c r="R1558" s="224">
        <f>Q1558*H1558</f>
        <v>0</v>
      </c>
      <c r="S1558" s="224">
        <v>0</v>
      </c>
      <c r="T1558" s="225">
        <f>S1558*H1558</f>
        <v>0</v>
      </c>
      <c r="U1558" s="40"/>
      <c r="V1558" s="40"/>
      <c r="W1558" s="40"/>
      <c r="X1558" s="40"/>
      <c r="Y1558" s="40"/>
      <c r="Z1558" s="40"/>
      <c r="AA1558" s="40"/>
      <c r="AB1558" s="40"/>
      <c r="AC1558" s="40"/>
      <c r="AD1558" s="40"/>
      <c r="AE1558" s="40"/>
      <c r="AR1558" s="226" t="s">
        <v>342</v>
      </c>
      <c r="AT1558" s="226" t="s">
        <v>190</v>
      </c>
      <c r="AU1558" s="226" t="s">
        <v>82</v>
      </c>
      <c r="AY1558" s="19" t="s">
        <v>188</v>
      </c>
      <c r="BE1558" s="227">
        <f>IF(N1558="základní",J1558,0)</f>
        <v>0</v>
      </c>
      <c r="BF1558" s="227">
        <f>IF(N1558="snížená",J1558,0)</f>
        <v>0</v>
      </c>
      <c r="BG1558" s="227">
        <f>IF(N1558="zákl. přenesená",J1558,0)</f>
        <v>0</v>
      </c>
      <c r="BH1558" s="227">
        <f>IF(N1558="sníž. přenesená",J1558,0)</f>
        <v>0</v>
      </c>
      <c r="BI1558" s="227">
        <f>IF(N1558="nulová",J1558,0)</f>
        <v>0</v>
      </c>
      <c r="BJ1558" s="19" t="s">
        <v>80</v>
      </c>
      <c r="BK1558" s="227">
        <f>ROUND(I1558*H1558,2)</f>
        <v>0</v>
      </c>
      <c r="BL1558" s="19" t="s">
        <v>342</v>
      </c>
      <c r="BM1558" s="226" t="s">
        <v>2886</v>
      </c>
    </row>
    <row r="1559" s="13" customFormat="1">
      <c r="A1559" s="13"/>
      <c r="B1559" s="233"/>
      <c r="C1559" s="234"/>
      <c r="D1559" s="235" t="s">
        <v>198</v>
      </c>
      <c r="E1559" s="236" t="s">
        <v>19</v>
      </c>
      <c r="F1559" s="237" t="s">
        <v>2055</v>
      </c>
      <c r="G1559" s="234"/>
      <c r="H1559" s="236" t="s">
        <v>19</v>
      </c>
      <c r="I1559" s="238"/>
      <c r="J1559" s="234"/>
      <c r="K1559" s="234"/>
      <c r="L1559" s="239"/>
      <c r="M1559" s="240"/>
      <c r="N1559" s="241"/>
      <c r="O1559" s="241"/>
      <c r="P1559" s="241"/>
      <c r="Q1559" s="241"/>
      <c r="R1559" s="241"/>
      <c r="S1559" s="241"/>
      <c r="T1559" s="242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T1559" s="243" t="s">
        <v>198</v>
      </c>
      <c r="AU1559" s="243" t="s">
        <v>82</v>
      </c>
      <c r="AV1559" s="13" t="s">
        <v>80</v>
      </c>
      <c r="AW1559" s="13" t="s">
        <v>35</v>
      </c>
      <c r="AX1559" s="13" t="s">
        <v>73</v>
      </c>
      <c r="AY1559" s="243" t="s">
        <v>188</v>
      </c>
    </row>
    <row r="1560" s="13" customFormat="1">
      <c r="A1560" s="13"/>
      <c r="B1560" s="233"/>
      <c r="C1560" s="234"/>
      <c r="D1560" s="235" t="s">
        <v>198</v>
      </c>
      <c r="E1560" s="236" t="s">
        <v>19</v>
      </c>
      <c r="F1560" s="237" t="s">
        <v>2865</v>
      </c>
      <c r="G1560" s="234"/>
      <c r="H1560" s="236" t="s">
        <v>19</v>
      </c>
      <c r="I1560" s="238"/>
      <c r="J1560" s="234"/>
      <c r="K1560" s="234"/>
      <c r="L1560" s="239"/>
      <c r="M1560" s="240"/>
      <c r="N1560" s="241"/>
      <c r="O1560" s="241"/>
      <c r="P1560" s="241"/>
      <c r="Q1560" s="241"/>
      <c r="R1560" s="241"/>
      <c r="S1560" s="241"/>
      <c r="T1560" s="242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243" t="s">
        <v>198</v>
      </c>
      <c r="AU1560" s="243" t="s">
        <v>82</v>
      </c>
      <c r="AV1560" s="13" t="s">
        <v>80</v>
      </c>
      <c r="AW1560" s="13" t="s">
        <v>35</v>
      </c>
      <c r="AX1560" s="13" t="s">
        <v>73</v>
      </c>
      <c r="AY1560" s="243" t="s">
        <v>188</v>
      </c>
    </row>
    <row r="1561" s="14" customFormat="1">
      <c r="A1561" s="14"/>
      <c r="B1561" s="244"/>
      <c r="C1561" s="245"/>
      <c r="D1561" s="235" t="s">
        <v>198</v>
      </c>
      <c r="E1561" s="246" t="s">
        <v>19</v>
      </c>
      <c r="F1561" s="247" t="s">
        <v>1773</v>
      </c>
      <c r="G1561" s="245"/>
      <c r="H1561" s="248">
        <v>2</v>
      </c>
      <c r="I1561" s="249"/>
      <c r="J1561" s="245"/>
      <c r="K1561" s="245"/>
      <c r="L1561" s="250"/>
      <c r="M1561" s="251"/>
      <c r="N1561" s="252"/>
      <c r="O1561" s="252"/>
      <c r="P1561" s="252"/>
      <c r="Q1561" s="252"/>
      <c r="R1561" s="252"/>
      <c r="S1561" s="252"/>
      <c r="T1561" s="253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T1561" s="254" t="s">
        <v>198</v>
      </c>
      <c r="AU1561" s="254" t="s">
        <v>82</v>
      </c>
      <c r="AV1561" s="14" t="s">
        <v>82</v>
      </c>
      <c r="AW1561" s="14" t="s">
        <v>35</v>
      </c>
      <c r="AX1561" s="14" t="s">
        <v>73</v>
      </c>
      <c r="AY1561" s="254" t="s">
        <v>188</v>
      </c>
    </row>
    <row r="1562" s="15" customFormat="1">
      <c r="A1562" s="15"/>
      <c r="B1562" s="255"/>
      <c r="C1562" s="256"/>
      <c r="D1562" s="235" t="s">
        <v>198</v>
      </c>
      <c r="E1562" s="257" t="s">
        <v>19</v>
      </c>
      <c r="F1562" s="258" t="s">
        <v>229</v>
      </c>
      <c r="G1562" s="256"/>
      <c r="H1562" s="259">
        <v>2</v>
      </c>
      <c r="I1562" s="260"/>
      <c r="J1562" s="256"/>
      <c r="K1562" s="256"/>
      <c r="L1562" s="261"/>
      <c r="M1562" s="262"/>
      <c r="N1562" s="263"/>
      <c r="O1562" s="263"/>
      <c r="P1562" s="263"/>
      <c r="Q1562" s="263"/>
      <c r="R1562" s="263"/>
      <c r="S1562" s="263"/>
      <c r="T1562" s="264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T1562" s="265" t="s">
        <v>198</v>
      </c>
      <c r="AU1562" s="265" t="s">
        <v>82</v>
      </c>
      <c r="AV1562" s="15" t="s">
        <v>135</v>
      </c>
      <c r="AW1562" s="15" t="s">
        <v>35</v>
      </c>
      <c r="AX1562" s="15" t="s">
        <v>80</v>
      </c>
      <c r="AY1562" s="265" t="s">
        <v>188</v>
      </c>
    </row>
    <row r="1563" s="2" customFormat="1" ht="24.15" customHeight="1">
      <c r="A1563" s="40"/>
      <c r="B1563" s="41"/>
      <c r="C1563" s="215" t="s">
        <v>2887</v>
      </c>
      <c r="D1563" s="215" t="s">
        <v>190</v>
      </c>
      <c r="E1563" s="216" t="s">
        <v>2888</v>
      </c>
      <c r="F1563" s="217" t="s">
        <v>2889</v>
      </c>
      <c r="G1563" s="218" t="s">
        <v>1352</v>
      </c>
      <c r="H1563" s="219">
        <v>1</v>
      </c>
      <c r="I1563" s="220"/>
      <c r="J1563" s="221">
        <f>ROUND(I1563*H1563,2)</f>
        <v>0</v>
      </c>
      <c r="K1563" s="217" t="s">
        <v>452</v>
      </c>
      <c r="L1563" s="46"/>
      <c r="M1563" s="222" t="s">
        <v>19</v>
      </c>
      <c r="N1563" s="223" t="s">
        <v>44</v>
      </c>
      <c r="O1563" s="86"/>
      <c r="P1563" s="224">
        <f>O1563*H1563</f>
        <v>0</v>
      </c>
      <c r="Q1563" s="224">
        <v>0</v>
      </c>
      <c r="R1563" s="224">
        <f>Q1563*H1563</f>
        <v>0</v>
      </c>
      <c r="S1563" s="224">
        <v>0</v>
      </c>
      <c r="T1563" s="225">
        <f>S1563*H1563</f>
        <v>0</v>
      </c>
      <c r="U1563" s="40"/>
      <c r="V1563" s="40"/>
      <c r="W1563" s="40"/>
      <c r="X1563" s="40"/>
      <c r="Y1563" s="40"/>
      <c r="Z1563" s="40"/>
      <c r="AA1563" s="40"/>
      <c r="AB1563" s="40"/>
      <c r="AC1563" s="40"/>
      <c r="AD1563" s="40"/>
      <c r="AE1563" s="40"/>
      <c r="AR1563" s="226" t="s">
        <v>342</v>
      </c>
      <c r="AT1563" s="226" t="s">
        <v>190</v>
      </c>
      <c r="AU1563" s="226" t="s">
        <v>82</v>
      </c>
      <c r="AY1563" s="19" t="s">
        <v>188</v>
      </c>
      <c r="BE1563" s="227">
        <f>IF(N1563="základní",J1563,0)</f>
        <v>0</v>
      </c>
      <c r="BF1563" s="227">
        <f>IF(N1563="snížená",J1563,0)</f>
        <v>0</v>
      </c>
      <c r="BG1563" s="227">
        <f>IF(N1563="zákl. přenesená",J1563,0)</f>
        <v>0</v>
      </c>
      <c r="BH1563" s="227">
        <f>IF(N1563="sníž. přenesená",J1563,0)</f>
        <v>0</v>
      </c>
      <c r="BI1563" s="227">
        <f>IF(N1563="nulová",J1563,0)</f>
        <v>0</v>
      </c>
      <c r="BJ1563" s="19" t="s">
        <v>80</v>
      </c>
      <c r="BK1563" s="227">
        <f>ROUND(I1563*H1563,2)</f>
        <v>0</v>
      </c>
      <c r="BL1563" s="19" t="s">
        <v>342</v>
      </c>
      <c r="BM1563" s="226" t="s">
        <v>2890</v>
      </c>
    </row>
    <row r="1564" s="13" customFormat="1">
      <c r="A1564" s="13"/>
      <c r="B1564" s="233"/>
      <c r="C1564" s="234"/>
      <c r="D1564" s="235" t="s">
        <v>198</v>
      </c>
      <c r="E1564" s="236" t="s">
        <v>19</v>
      </c>
      <c r="F1564" s="237" t="s">
        <v>2055</v>
      </c>
      <c r="G1564" s="234"/>
      <c r="H1564" s="236" t="s">
        <v>19</v>
      </c>
      <c r="I1564" s="238"/>
      <c r="J1564" s="234"/>
      <c r="K1564" s="234"/>
      <c r="L1564" s="239"/>
      <c r="M1564" s="240"/>
      <c r="N1564" s="241"/>
      <c r="O1564" s="241"/>
      <c r="P1564" s="241"/>
      <c r="Q1564" s="241"/>
      <c r="R1564" s="241"/>
      <c r="S1564" s="241"/>
      <c r="T1564" s="242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43" t="s">
        <v>198</v>
      </c>
      <c r="AU1564" s="243" t="s">
        <v>82</v>
      </c>
      <c r="AV1564" s="13" t="s">
        <v>80</v>
      </c>
      <c r="AW1564" s="13" t="s">
        <v>35</v>
      </c>
      <c r="AX1564" s="13" t="s">
        <v>73</v>
      </c>
      <c r="AY1564" s="243" t="s">
        <v>188</v>
      </c>
    </row>
    <row r="1565" s="13" customFormat="1">
      <c r="A1565" s="13"/>
      <c r="B1565" s="233"/>
      <c r="C1565" s="234"/>
      <c r="D1565" s="235" t="s">
        <v>198</v>
      </c>
      <c r="E1565" s="236" t="s">
        <v>19</v>
      </c>
      <c r="F1565" s="237" t="s">
        <v>2871</v>
      </c>
      <c r="G1565" s="234"/>
      <c r="H1565" s="236" t="s">
        <v>19</v>
      </c>
      <c r="I1565" s="238"/>
      <c r="J1565" s="234"/>
      <c r="K1565" s="234"/>
      <c r="L1565" s="239"/>
      <c r="M1565" s="240"/>
      <c r="N1565" s="241"/>
      <c r="O1565" s="241"/>
      <c r="P1565" s="241"/>
      <c r="Q1565" s="241"/>
      <c r="R1565" s="241"/>
      <c r="S1565" s="241"/>
      <c r="T1565" s="242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T1565" s="243" t="s">
        <v>198</v>
      </c>
      <c r="AU1565" s="243" t="s">
        <v>82</v>
      </c>
      <c r="AV1565" s="13" t="s">
        <v>80</v>
      </c>
      <c r="AW1565" s="13" t="s">
        <v>35</v>
      </c>
      <c r="AX1565" s="13" t="s">
        <v>73</v>
      </c>
      <c r="AY1565" s="243" t="s">
        <v>188</v>
      </c>
    </row>
    <row r="1566" s="14" customFormat="1">
      <c r="A1566" s="14"/>
      <c r="B1566" s="244"/>
      <c r="C1566" s="245"/>
      <c r="D1566" s="235" t="s">
        <v>198</v>
      </c>
      <c r="E1566" s="246" t="s">
        <v>19</v>
      </c>
      <c r="F1566" s="247" t="s">
        <v>80</v>
      </c>
      <c r="G1566" s="245"/>
      <c r="H1566" s="248">
        <v>1</v>
      </c>
      <c r="I1566" s="249"/>
      <c r="J1566" s="245"/>
      <c r="K1566" s="245"/>
      <c r="L1566" s="250"/>
      <c r="M1566" s="251"/>
      <c r="N1566" s="252"/>
      <c r="O1566" s="252"/>
      <c r="P1566" s="252"/>
      <c r="Q1566" s="252"/>
      <c r="R1566" s="252"/>
      <c r="S1566" s="252"/>
      <c r="T1566" s="253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T1566" s="254" t="s">
        <v>198</v>
      </c>
      <c r="AU1566" s="254" t="s">
        <v>82</v>
      </c>
      <c r="AV1566" s="14" t="s">
        <v>82</v>
      </c>
      <c r="AW1566" s="14" t="s">
        <v>35</v>
      </c>
      <c r="AX1566" s="14" t="s">
        <v>73</v>
      </c>
      <c r="AY1566" s="254" t="s">
        <v>188</v>
      </c>
    </row>
    <row r="1567" s="15" customFormat="1">
      <c r="A1567" s="15"/>
      <c r="B1567" s="255"/>
      <c r="C1567" s="256"/>
      <c r="D1567" s="235" t="s">
        <v>198</v>
      </c>
      <c r="E1567" s="257" t="s">
        <v>19</v>
      </c>
      <c r="F1567" s="258" t="s">
        <v>229</v>
      </c>
      <c r="G1567" s="256"/>
      <c r="H1567" s="259">
        <v>1</v>
      </c>
      <c r="I1567" s="260"/>
      <c r="J1567" s="256"/>
      <c r="K1567" s="256"/>
      <c r="L1567" s="261"/>
      <c r="M1567" s="262"/>
      <c r="N1567" s="263"/>
      <c r="O1567" s="263"/>
      <c r="P1567" s="263"/>
      <c r="Q1567" s="263"/>
      <c r="R1567" s="263"/>
      <c r="S1567" s="263"/>
      <c r="T1567" s="264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T1567" s="265" t="s">
        <v>198</v>
      </c>
      <c r="AU1567" s="265" t="s">
        <v>82</v>
      </c>
      <c r="AV1567" s="15" t="s">
        <v>135</v>
      </c>
      <c r="AW1567" s="15" t="s">
        <v>35</v>
      </c>
      <c r="AX1567" s="15" t="s">
        <v>80</v>
      </c>
      <c r="AY1567" s="265" t="s">
        <v>188</v>
      </c>
    </row>
    <row r="1568" s="2" customFormat="1" ht="24.15" customHeight="1">
      <c r="A1568" s="40"/>
      <c r="B1568" s="41"/>
      <c r="C1568" s="215" t="s">
        <v>2891</v>
      </c>
      <c r="D1568" s="215" t="s">
        <v>190</v>
      </c>
      <c r="E1568" s="216" t="s">
        <v>2892</v>
      </c>
      <c r="F1568" s="217" t="s">
        <v>2893</v>
      </c>
      <c r="G1568" s="218" t="s">
        <v>1352</v>
      </c>
      <c r="H1568" s="219">
        <v>1</v>
      </c>
      <c r="I1568" s="220"/>
      <c r="J1568" s="221">
        <f>ROUND(I1568*H1568,2)</f>
        <v>0</v>
      </c>
      <c r="K1568" s="217" t="s">
        <v>452</v>
      </c>
      <c r="L1568" s="46"/>
      <c r="M1568" s="222" t="s">
        <v>19</v>
      </c>
      <c r="N1568" s="223" t="s">
        <v>44</v>
      </c>
      <c r="O1568" s="86"/>
      <c r="P1568" s="224">
        <f>O1568*H1568</f>
        <v>0</v>
      </c>
      <c r="Q1568" s="224">
        <v>0</v>
      </c>
      <c r="R1568" s="224">
        <f>Q1568*H1568</f>
        <v>0</v>
      </c>
      <c r="S1568" s="224">
        <v>0</v>
      </c>
      <c r="T1568" s="225">
        <f>S1568*H1568</f>
        <v>0</v>
      </c>
      <c r="U1568" s="40"/>
      <c r="V1568" s="40"/>
      <c r="W1568" s="40"/>
      <c r="X1568" s="40"/>
      <c r="Y1568" s="40"/>
      <c r="Z1568" s="40"/>
      <c r="AA1568" s="40"/>
      <c r="AB1568" s="40"/>
      <c r="AC1568" s="40"/>
      <c r="AD1568" s="40"/>
      <c r="AE1568" s="40"/>
      <c r="AR1568" s="226" t="s">
        <v>342</v>
      </c>
      <c r="AT1568" s="226" t="s">
        <v>190</v>
      </c>
      <c r="AU1568" s="226" t="s">
        <v>82</v>
      </c>
      <c r="AY1568" s="19" t="s">
        <v>188</v>
      </c>
      <c r="BE1568" s="227">
        <f>IF(N1568="základní",J1568,0)</f>
        <v>0</v>
      </c>
      <c r="BF1568" s="227">
        <f>IF(N1568="snížená",J1568,0)</f>
        <v>0</v>
      </c>
      <c r="BG1568" s="227">
        <f>IF(N1568="zákl. přenesená",J1568,0)</f>
        <v>0</v>
      </c>
      <c r="BH1568" s="227">
        <f>IF(N1568="sníž. přenesená",J1568,0)</f>
        <v>0</v>
      </c>
      <c r="BI1568" s="227">
        <f>IF(N1568="nulová",J1568,0)</f>
        <v>0</v>
      </c>
      <c r="BJ1568" s="19" t="s">
        <v>80</v>
      </c>
      <c r="BK1568" s="227">
        <f>ROUND(I1568*H1568,2)</f>
        <v>0</v>
      </c>
      <c r="BL1568" s="19" t="s">
        <v>342</v>
      </c>
      <c r="BM1568" s="226" t="s">
        <v>2894</v>
      </c>
    </row>
    <row r="1569" s="13" customFormat="1">
      <c r="A1569" s="13"/>
      <c r="B1569" s="233"/>
      <c r="C1569" s="234"/>
      <c r="D1569" s="235" t="s">
        <v>198</v>
      </c>
      <c r="E1569" s="236" t="s">
        <v>19</v>
      </c>
      <c r="F1569" s="237" t="s">
        <v>2055</v>
      </c>
      <c r="G1569" s="234"/>
      <c r="H1569" s="236" t="s">
        <v>19</v>
      </c>
      <c r="I1569" s="238"/>
      <c r="J1569" s="234"/>
      <c r="K1569" s="234"/>
      <c r="L1569" s="239"/>
      <c r="M1569" s="240"/>
      <c r="N1569" s="241"/>
      <c r="O1569" s="241"/>
      <c r="P1569" s="241"/>
      <c r="Q1569" s="241"/>
      <c r="R1569" s="241"/>
      <c r="S1569" s="241"/>
      <c r="T1569" s="242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43" t="s">
        <v>198</v>
      </c>
      <c r="AU1569" s="243" t="s">
        <v>82</v>
      </c>
      <c r="AV1569" s="13" t="s">
        <v>80</v>
      </c>
      <c r="AW1569" s="13" t="s">
        <v>35</v>
      </c>
      <c r="AX1569" s="13" t="s">
        <v>73</v>
      </c>
      <c r="AY1569" s="243" t="s">
        <v>188</v>
      </c>
    </row>
    <row r="1570" s="13" customFormat="1">
      <c r="A1570" s="13"/>
      <c r="B1570" s="233"/>
      <c r="C1570" s="234"/>
      <c r="D1570" s="235" t="s">
        <v>198</v>
      </c>
      <c r="E1570" s="236" t="s">
        <v>19</v>
      </c>
      <c r="F1570" s="237" t="s">
        <v>2895</v>
      </c>
      <c r="G1570" s="234"/>
      <c r="H1570" s="236" t="s">
        <v>19</v>
      </c>
      <c r="I1570" s="238"/>
      <c r="J1570" s="234"/>
      <c r="K1570" s="234"/>
      <c r="L1570" s="239"/>
      <c r="M1570" s="240"/>
      <c r="N1570" s="241"/>
      <c r="O1570" s="241"/>
      <c r="P1570" s="241"/>
      <c r="Q1570" s="241"/>
      <c r="R1570" s="241"/>
      <c r="S1570" s="241"/>
      <c r="T1570" s="242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T1570" s="243" t="s">
        <v>198</v>
      </c>
      <c r="AU1570" s="243" t="s">
        <v>82</v>
      </c>
      <c r="AV1570" s="13" t="s">
        <v>80</v>
      </c>
      <c r="AW1570" s="13" t="s">
        <v>35</v>
      </c>
      <c r="AX1570" s="13" t="s">
        <v>73</v>
      </c>
      <c r="AY1570" s="243" t="s">
        <v>188</v>
      </c>
    </row>
    <row r="1571" s="14" customFormat="1">
      <c r="A1571" s="14"/>
      <c r="B1571" s="244"/>
      <c r="C1571" s="245"/>
      <c r="D1571" s="235" t="s">
        <v>198</v>
      </c>
      <c r="E1571" s="246" t="s">
        <v>19</v>
      </c>
      <c r="F1571" s="247" t="s">
        <v>80</v>
      </c>
      <c r="G1571" s="245"/>
      <c r="H1571" s="248">
        <v>1</v>
      </c>
      <c r="I1571" s="249"/>
      <c r="J1571" s="245"/>
      <c r="K1571" s="245"/>
      <c r="L1571" s="250"/>
      <c r="M1571" s="251"/>
      <c r="N1571" s="252"/>
      <c r="O1571" s="252"/>
      <c r="P1571" s="252"/>
      <c r="Q1571" s="252"/>
      <c r="R1571" s="252"/>
      <c r="S1571" s="252"/>
      <c r="T1571" s="253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T1571" s="254" t="s">
        <v>198</v>
      </c>
      <c r="AU1571" s="254" t="s">
        <v>82</v>
      </c>
      <c r="AV1571" s="14" t="s">
        <v>82</v>
      </c>
      <c r="AW1571" s="14" t="s">
        <v>35</v>
      </c>
      <c r="AX1571" s="14" t="s">
        <v>73</v>
      </c>
      <c r="AY1571" s="254" t="s">
        <v>188</v>
      </c>
    </row>
    <row r="1572" s="15" customFormat="1">
      <c r="A1572" s="15"/>
      <c r="B1572" s="255"/>
      <c r="C1572" s="256"/>
      <c r="D1572" s="235" t="s">
        <v>198</v>
      </c>
      <c r="E1572" s="257" t="s">
        <v>19</v>
      </c>
      <c r="F1572" s="258" t="s">
        <v>229</v>
      </c>
      <c r="G1572" s="256"/>
      <c r="H1572" s="259">
        <v>1</v>
      </c>
      <c r="I1572" s="260"/>
      <c r="J1572" s="256"/>
      <c r="K1572" s="256"/>
      <c r="L1572" s="261"/>
      <c r="M1572" s="262"/>
      <c r="N1572" s="263"/>
      <c r="O1572" s="263"/>
      <c r="P1572" s="263"/>
      <c r="Q1572" s="263"/>
      <c r="R1572" s="263"/>
      <c r="S1572" s="263"/>
      <c r="T1572" s="264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T1572" s="265" t="s">
        <v>198</v>
      </c>
      <c r="AU1572" s="265" t="s">
        <v>82</v>
      </c>
      <c r="AV1572" s="15" t="s">
        <v>135</v>
      </c>
      <c r="AW1572" s="15" t="s">
        <v>35</v>
      </c>
      <c r="AX1572" s="15" t="s">
        <v>80</v>
      </c>
      <c r="AY1572" s="265" t="s">
        <v>188</v>
      </c>
    </row>
    <row r="1573" s="2" customFormat="1" ht="44.25" customHeight="1">
      <c r="A1573" s="40"/>
      <c r="B1573" s="41"/>
      <c r="C1573" s="215" t="s">
        <v>2896</v>
      </c>
      <c r="D1573" s="215" t="s">
        <v>190</v>
      </c>
      <c r="E1573" s="216" t="s">
        <v>2897</v>
      </c>
      <c r="F1573" s="217" t="s">
        <v>2898</v>
      </c>
      <c r="G1573" s="218" t="s">
        <v>1352</v>
      </c>
      <c r="H1573" s="219">
        <v>1</v>
      </c>
      <c r="I1573" s="220"/>
      <c r="J1573" s="221">
        <f>ROUND(I1573*H1573,2)</f>
        <v>0</v>
      </c>
      <c r="K1573" s="217" t="s">
        <v>452</v>
      </c>
      <c r="L1573" s="46"/>
      <c r="M1573" s="222" t="s">
        <v>19</v>
      </c>
      <c r="N1573" s="223" t="s">
        <v>44</v>
      </c>
      <c r="O1573" s="86"/>
      <c r="P1573" s="224">
        <f>O1573*H1573</f>
        <v>0</v>
      </c>
      <c r="Q1573" s="224">
        <v>0</v>
      </c>
      <c r="R1573" s="224">
        <f>Q1573*H1573</f>
        <v>0</v>
      </c>
      <c r="S1573" s="224">
        <v>0</v>
      </c>
      <c r="T1573" s="225">
        <f>S1573*H1573</f>
        <v>0</v>
      </c>
      <c r="U1573" s="40"/>
      <c r="V1573" s="40"/>
      <c r="W1573" s="40"/>
      <c r="X1573" s="40"/>
      <c r="Y1573" s="40"/>
      <c r="Z1573" s="40"/>
      <c r="AA1573" s="40"/>
      <c r="AB1573" s="40"/>
      <c r="AC1573" s="40"/>
      <c r="AD1573" s="40"/>
      <c r="AE1573" s="40"/>
      <c r="AR1573" s="226" t="s">
        <v>342</v>
      </c>
      <c r="AT1573" s="226" t="s">
        <v>190</v>
      </c>
      <c r="AU1573" s="226" t="s">
        <v>82</v>
      </c>
      <c r="AY1573" s="19" t="s">
        <v>188</v>
      </c>
      <c r="BE1573" s="227">
        <f>IF(N1573="základní",J1573,0)</f>
        <v>0</v>
      </c>
      <c r="BF1573" s="227">
        <f>IF(N1573="snížená",J1573,0)</f>
        <v>0</v>
      </c>
      <c r="BG1573" s="227">
        <f>IF(N1573="zákl. přenesená",J1573,0)</f>
        <v>0</v>
      </c>
      <c r="BH1573" s="227">
        <f>IF(N1573="sníž. přenesená",J1573,0)</f>
        <v>0</v>
      </c>
      <c r="BI1573" s="227">
        <f>IF(N1573="nulová",J1573,0)</f>
        <v>0</v>
      </c>
      <c r="BJ1573" s="19" t="s">
        <v>80</v>
      </c>
      <c r="BK1573" s="227">
        <f>ROUND(I1573*H1573,2)</f>
        <v>0</v>
      </c>
      <c r="BL1573" s="19" t="s">
        <v>342</v>
      </c>
      <c r="BM1573" s="226" t="s">
        <v>2899</v>
      </c>
    </row>
    <row r="1574" s="13" customFormat="1">
      <c r="A1574" s="13"/>
      <c r="B1574" s="233"/>
      <c r="C1574" s="234"/>
      <c r="D1574" s="235" t="s">
        <v>198</v>
      </c>
      <c r="E1574" s="236" t="s">
        <v>19</v>
      </c>
      <c r="F1574" s="237" t="s">
        <v>2900</v>
      </c>
      <c r="G1574" s="234"/>
      <c r="H1574" s="236" t="s">
        <v>19</v>
      </c>
      <c r="I1574" s="238"/>
      <c r="J1574" s="234"/>
      <c r="K1574" s="234"/>
      <c r="L1574" s="239"/>
      <c r="M1574" s="240"/>
      <c r="N1574" s="241"/>
      <c r="O1574" s="241"/>
      <c r="P1574" s="241"/>
      <c r="Q1574" s="241"/>
      <c r="R1574" s="241"/>
      <c r="S1574" s="241"/>
      <c r="T1574" s="242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T1574" s="243" t="s">
        <v>198</v>
      </c>
      <c r="AU1574" s="243" t="s">
        <v>82</v>
      </c>
      <c r="AV1574" s="13" t="s">
        <v>80</v>
      </c>
      <c r="AW1574" s="13" t="s">
        <v>35</v>
      </c>
      <c r="AX1574" s="13" t="s">
        <v>73</v>
      </c>
      <c r="AY1574" s="243" t="s">
        <v>188</v>
      </c>
    </row>
    <row r="1575" s="14" customFormat="1">
      <c r="A1575" s="14"/>
      <c r="B1575" s="244"/>
      <c r="C1575" s="245"/>
      <c r="D1575" s="235" t="s">
        <v>198</v>
      </c>
      <c r="E1575" s="246" t="s">
        <v>19</v>
      </c>
      <c r="F1575" s="247" t="s">
        <v>80</v>
      </c>
      <c r="G1575" s="245"/>
      <c r="H1575" s="248">
        <v>1</v>
      </c>
      <c r="I1575" s="249"/>
      <c r="J1575" s="245"/>
      <c r="K1575" s="245"/>
      <c r="L1575" s="250"/>
      <c r="M1575" s="251"/>
      <c r="N1575" s="252"/>
      <c r="O1575" s="252"/>
      <c r="P1575" s="252"/>
      <c r="Q1575" s="252"/>
      <c r="R1575" s="252"/>
      <c r="S1575" s="252"/>
      <c r="T1575" s="253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T1575" s="254" t="s">
        <v>198</v>
      </c>
      <c r="AU1575" s="254" t="s">
        <v>82</v>
      </c>
      <c r="AV1575" s="14" t="s">
        <v>82</v>
      </c>
      <c r="AW1575" s="14" t="s">
        <v>35</v>
      </c>
      <c r="AX1575" s="14" t="s">
        <v>73</v>
      </c>
      <c r="AY1575" s="254" t="s">
        <v>188</v>
      </c>
    </row>
    <row r="1576" s="15" customFormat="1">
      <c r="A1576" s="15"/>
      <c r="B1576" s="255"/>
      <c r="C1576" s="256"/>
      <c r="D1576" s="235" t="s">
        <v>198</v>
      </c>
      <c r="E1576" s="257" t="s">
        <v>19</v>
      </c>
      <c r="F1576" s="258" t="s">
        <v>229</v>
      </c>
      <c r="G1576" s="256"/>
      <c r="H1576" s="259">
        <v>1</v>
      </c>
      <c r="I1576" s="260"/>
      <c r="J1576" s="256"/>
      <c r="K1576" s="256"/>
      <c r="L1576" s="261"/>
      <c r="M1576" s="262"/>
      <c r="N1576" s="263"/>
      <c r="O1576" s="263"/>
      <c r="P1576" s="263"/>
      <c r="Q1576" s="263"/>
      <c r="R1576" s="263"/>
      <c r="S1576" s="263"/>
      <c r="T1576" s="264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T1576" s="265" t="s">
        <v>198</v>
      </c>
      <c r="AU1576" s="265" t="s">
        <v>82</v>
      </c>
      <c r="AV1576" s="15" t="s">
        <v>135</v>
      </c>
      <c r="AW1576" s="15" t="s">
        <v>35</v>
      </c>
      <c r="AX1576" s="15" t="s">
        <v>80</v>
      </c>
      <c r="AY1576" s="265" t="s">
        <v>188</v>
      </c>
    </row>
    <row r="1577" s="2" customFormat="1" ht="24.15" customHeight="1">
      <c r="A1577" s="40"/>
      <c r="B1577" s="41"/>
      <c r="C1577" s="215" t="s">
        <v>2901</v>
      </c>
      <c r="D1577" s="215" t="s">
        <v>190</v>
      </c>
      <c r="E1577" s="216" t="s">
        <v>2902</v>
      </c>
      <c r="F1577" s="217" t="s">
        <v>2903</v>
      </c>
      <c r="G1577" s="218" t="s">
        <v>1352</v>
      </c>
      <c r="H1577" s="219">
        <v>1</v>
      </c>
      <c r="I1577" s="220"/>
      <c r="J1577" s="221">
        <f>ROUND(I1577*H1577,2)</f>
        <v>0</v>
      </c>
      <c r="K1577" s="217" t="s">
        <v>452</v>
      </c>
      <c r="L1577" s="46"/>
      <c r="M1577" s="222" t="s">
        <v>19</v>
      </c>
      <c r="N1577" s="223" t="s">
        <v>44</v>
      </c>
      <c r="O1577" s="86"/>
      <c r="P1577" s="224">
        <f>O1577*H1577</f>
        <v>0</v>
      </c>
      <c r="Q1577" s="224">
        <v>0</v>
      </c>
      <c r="R1577" s="224">
        <f>Q1577*H1577</f>
        <v>0</v>
      </c>
      <c r="S1577" s="224">
        <v>0</v>
      </c>
      <c r="T1577" s="225">
        <f>S1577*H1577</f>
        <v>0</v>
      </c>
      <c r="U1577" s="40"/>
      <c r="V1577" s="40"/>
      <c r="W1577" s="40"/>
      <c r="X1577" s="40"/>
      <c r="Y1577" s="40"/>
      <c r="Z1577" s="40"/>
      <c r="AA1577" s="40"/>
      <c r="AB1577" s="40"/>
      <c r="AC1577" s="40"/>
      <c r="AD1577" s="40"/>
      <c r="AE1577" s="40"/>
      <c r="AR1577" s="226" t="s">
        <v>342</v>
      </c>
      <c r="AT1577" s="226" t="s">
        <v>190</v>
      </c>
      <c r="AU1577" s="226" t="s">
        <v>82</v>
      </c>
      <c r="AY1577" s="19" t="s">
        <v>188</v>
      </c>
      <c r="BE1577" s="227">
        <f>IF(N1577="základní",J1577,0)</f>
        <v>0</v>
      </c>
      <c r="BF1577" s="227">
        <f>IF(N1577="snížená",J1577,0)</f>
        <v>0</v>
      </c>
      <c r="BG1577" s="227">
        <f>IF(N1577="zákl. přenesená",J1577,0)</f>
        <v>0</v>
      </c>
      <c r="BH1577" s="227">
        <f>IF(N1577="sníž. přenesená",J1577,0)</f>
        <v>0</v>
      </c>
      <c r="BI1577" s="227">
        <f>IF(N1577="nulová",J1577,0)</f>
        <v>0</v>
      </c>
      <c r="BJ1577" s="19" t="s">
        <v>80</v>
      </c>
      <c r="BK1577" s="227">
        <f>ROUND(I1577*H1577,2)</f>
        <v>0</v>
      </c>
      <c r="BL1577" s="19" t="s">
        <v>342</v>
      </c>
      <c r="BM1577" s="226" t="s">
        <v>2904</v>
      </c>
    </row>
    <row r="1578" s="13" customFormat="1">
      <c r="A1578" s="13"/>
      <c r="B1578" s="233"/>
      <c r="C1578" s="234"/>
      <c r="D1578" s="235" t="s">
        <v>198</v>
      </c>
      <c r="E1578" s="236" t="s">
        <v>19</v>
      </c>
      <c r="F1578" s="237" t="s">
        <v>2055</v>
      </c>
      <c r="G1578" s="234"/>
      <c r="H1578" s="236" t="s">
        <v>19</v>
      </c>
      <c r="I1578" s="238"/>
      <c r="J1578" s="234"/>
      <c r="K1578" s="234"/>
      <c r="L1578" s="239"/>
      <c r="M1578" s="240"/>
      <c r="N1578" s="241"/>
      <c r="O1578" s="241"/>
      <c r="P1578" s="241"/>
      <c r="Q1578" s="241"/>
      <c r="R1578" s="241"/>
      <c r="S1578" s="241"/>
      <c r="T1578" s="242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T1578" s="243" t="s">
        <v>198</v>
      </c>
      <c r="AU1578" s="243" t="s">
        <v>82</v>
      </c>
      <c r="AV1578" s="13" t="s">
        <v>80</v>
      </c>
      <c r="AW1578" s="13" t="s">
        <v>35</v>
      </c>
      <c r="AX1578" s="13" t="s">
        <v>73</v>
      </c>
      <c r="AY1578" s="243" t="s">
        <v>188</v>
      </c>
    </row>
    <row r="1579" s="13" customFormat="1">
      <c r="A1579" s="13"/>
      <c r="B1579" s="233"/>
      <c r="C1579" s="234"/>
      <c r="D1579" s="235" t="s">
        <v>198</v>
      </c>
      <c r="E1579" s="236" t="s">
        <v>19</v>
      </c>
      <c r="F1579" s="237" t="s">
        <v>2905</v>
      </c>
      <c r="G1579" s="234"/>
      <c r="H1579" s="236" t="s">
        <v>19</v>
      </c>
      <c r="I1579" s="238"/>
      <c r="J1579" s="234"/>
      <c r="K1579" s="234"/>
      <c r="L1579" s="239"/>
      <c r="M1579" s="240"/>
      <c r="N1579" s="241"/>
      <c r="O1579" s="241"/>
      <c r="P1579" s="241"/>
      <c r="Q1579" s="241"/>
      <c r="R1579" s="241"/>
      <c r="S1579" s="241"/>
      <c r="T1579" s="242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T1579" s="243" t="s">
        <v>198</v>
      </c>
      <c r="AU1579" s="243" t="s">
        <v>82</v>
      </c>
      <c r="AV1579" s="13" t="s">
        <v>80</v>
      </c>
      <c r="AW1579" s="13" t="s">
        <v>35</v>
      </c>
      <c r="AX1579" s="13" t="s">
        <v>73</v>
      </c>
      <c r="AY1579" s="243" t="s">
        <v>188</v>
      </c>
    </row>
    <row r="1580" s="14" customFormat="1">
      <c r="A1580" s="14"/>
      <c r="B1580" s="244"/>
      <c r="C1580" s="245"/>
      <c r="D1580" s="235" t="s">
        <v>198</v>
      </c>
      <c r="E1580" s="246" t="s">
        <v>19</v>
      </c>
      <c r="F1580" s="247" t="s">
        <v>80</v>
      </c>
      <c r="G1580" s="245"/>
      <c r="H1580" s="248">
        <v>1</v>
      </c>
      <c r="I1580" s="249"/>
      <c r="J1580" s="245"/>
      <c r="K1580" s="245"/>
      <c r="L1580" s="250"/>
      <c r="M1580" s="251"/>
      <c r="N1580" s="252"/>
      <c r="O1580" s="252"/>
      <c r="P1580" s="252"/>
      <c r="Q1580" s="252"/>
      <c r="R1580" s="252"/>
      <c r="S1580" s="252"/>
      <c r="T1580" s="253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T1580" s="254" t="s">
        <v>198</v>
      </c>
      <c r="AU1580" s="254" t="s">
        <v>82</v>
      </c>
      <c r="AV1580" s="14" t="s">
        <v>82</v>
      </c>
      <c r="AW1580" s="14" t="s">
        <v>35</v>
      </c>
      <c r="AX1580" s="14" t="s">
        <v>73</v>
      </c>
      <c r="AY1580" s="254" t="s">
        <v>188</v>
      </c>
    </row>
    <row r="1581" s="15" customFormat="1">
      <c r="A1581" s="15"/>
      <c r="B1581" s="255"/>
      <c r="C1581" s="256"/>
      <c r="D1581" s="235" t="s">
        <v>198</v>
      </c>
      <c r="E1581" s="257" t="s">
        <v>19</v>
      </c>
      <c r="F1581" s="258" t="s">
        <v>229</v>
      </c>
      <c r="G1581" s="256"/>
      <c r="H1581" s="259">
        <v>1</v>
      </c>
      <c r="I1581" s="260"/>
      <c r="J1581" s="256"/>
      <c r="K1581" s="256"/>
      <c r="L1581" s="261"/>
      <c r="M1581" s="262"/>
      <c r="N1581" s="263"/>
      <c r="O1581" s="263"/>
      <c r="P1581" s="263"/>
      <c r="Q1581" s="263"/>
      <c r="R1581" s="263"/>
      <c r="S1581" s="263"/>
      <c r="T1581" s="264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T1581" s="265" t="s">
        <v>198</v>
      </c>
      <c r="AU1581" s="265" t="s">
        <v>82</v>
      </c>
      <c r="AV1581" s="15" t="s">
        <v>135</v>
      </c>
      <c r="AW1581" s="15" t="s">
        <v>35</v>
      </c>
      <c r="AX1581" s="15" t="s">
        <v>80</v>
      </c>
      <c r="AY1581" s="265" t="s">
        <v>188</v>
      </c>
    </row>
    <row r="1582" s="2" customFormat="1" ht="21.75" customHeight="1">
      <c r="A1582" s="40"/>
      <c r="B1582" s="41"/>
      <c r="C1582" s="215" t="s">
        <v>2906</v>
      </c>
      <c r="D1582" s="215" t="s">
        <v>190</v>
      </c>
      <c r="E1582" s="216" t="s">
        <v>2907</v>
      </c>
      <c r="F1582" s="217" t="s">
        <v>2908</v>
      </c>
      <c r="G1582" s="218" t="s">
        <v>501</v>
      </c>
      <c r="H1582" s="219">
        <v>6.6900000000000004</v>
      </c>
      <c r="I1582" s="220"/>
      <c r="J1582" s="221">
        <f>ROUND(I1582*H1582,2)</f>
        <v>0</v>
      </c>
      <c r="K1582" s="217" t="s">
        <v>194</v>
      </c>
      <c r="L1582" s="46"/>
      <c r="M1582" s="222" t="s">
        <v>19</v>
      </c>
      <c r="N1582" s="223" t="s">
        <v>44</v>
      </c>
      <c r="O1582" s="86"/>
      <c r="P1582" s="224">
        <f>O1582*H1582</f>
        <v>0</v>
      </c>
      <c r="Q1582" s="224">
        <v>0.00040000000000000002</v>
      </c>
      <c r="R1582" s="224">
        <f>Q1582*H1582</f>
        <v>0.0026760000000000004</v>
      </c>
      <c r="S1582" s="224">
        <v>0</v>
      </c>
      <c r="T1582" s="225">
        <f>S1582*H1582</f>
        <v>0</v>
      </c>
      <c r="U1582" s="40"/>
      <c r="V1582" s="40"/>
      <c r="W1582" s="40"/>
      <c r="X1582" s="40"/>
      <c r="Y1582" s="40"/>
      <c r="Z1582" s="40"/>
      <c r="AA1582" s="40"/>
      <c r="AB1582" s="40"/>
      <c r="AC1582" s="40"/>
      <c r="AD1582" s="40"/>
      <c r="AE1582" s="40"/>
      <c r="AR1582" s="226" t="s">
        <v>342</v>
      </c>
      <c r="AT1582" s="226" t="s">
        <v>190</v>
      </c>
      <c r="AU1582" s="226" t="s">
        <v>82</v>
      </c>
      <c r="AY1582" s="19" t="s">
        <v>188</v>
      </c>
      <c r="BE1582" s="227">
        <f>IF(N1582="základní",J1582,0)</f>
        <v>0</v>
      </c>
      <c r="BF1582" s="227">
        <f>IF(N1582="snížená",J1582,0)</f>
        <v>0</v>
      </c>
      <c r="BG1582" s="227">
        <f>IF(N1582="zákl. přenesená",J1582,0)</f>
        <v>0</v>
      </c>
      <c r="BH1582" s="227">
        <f>IF(N1582="sníž. přenesená",J1582,0)</f>
        <v>0</v>
      </c>
      <c r="BI1582" s="227">
        <f>IF(N1582="nulová",J1582,0)</f>
        <v>0</v>
      </c>
      <c r="BJ1582" s="19" t="s">
        <v>80</v>
      </c>
      <c r="BK1582" s="227">
        <f>ROUND(I1582*H1582,2)</f>
        <v>0</v>
      </c>
      <c r="BL1582" s="19" t="s">
        <v>342</v>
      </c>
      <c r="BM1582" s="226" t="s">
        <v>2909</v>
      </c>
    </row>
    <row r="1583" s="2" customFormat="1">
      <c r="A1583" s="40"/>
      <c r="B1583" s="41"/>
      <c r="C1583" s="42"/>
      <c r="D1583" s="228" t="s">
        <v>196</v>
      </c>
      <c r="E1583" s="42"/>
      <c r="F1583" s="229" t="s">
        <v>2910</v>
      </c>
      <c r="G1583" s="42"/>
      <c r="H1583" s="42"/>
      <c r="I1583" s="230"/>
      <c r="J1583" s="42"/>
      <c r="K1583" s="42"/>
      <c r="L1583" s="46"/>
      <c r="M1583" s="231"/>
      <c r="N1583" s="232"/>
      <c r="O1583" s="86"/>
      <c r="P1583" s="86"/>
      <c r="Q1583" s="86"/>
      <c r="R1583" s="86"/>
      <c r="S1583" s="86"/>
      <c r="T1583" s="87"/>
      <c r="U1583" s="40"/>
      <c r="V1583" s="40"/>
      <c r="W1583" s="40"/>
      <c r="X1583" s="40"/>
      <c r="Y1583" s="40"/>
      <c r="Z1583" s="40"/>
      <c r="AA1583" s="40"/>
      <c r="AB1583" s="40"/>
      <c r="AC1583" s="40"/>
      <c r="AD1583" s="40"/>
      <c r="AE1583" s="40"/>
      <c r="AT1583" s="19" t="s">
        <v>196</v>
      </c>
      <c r="AU1583" s="19" t="s">
        <v>82</v>
      </c>
    </row>
    <row r="1584" s="13" customFormat="1">
      <c r="A1584" s="13"/>
      <c r="B1584" s="233"/>
      <c r="C1584" s="234"/>
      <c r="D1584" s="235" t="s">
        <v>198</v>
      </c>
      <c r="E1584" s="236" t="s">
        <v>19</v>
      </c>
      <c r="F1584" s="237" t="s">
        <v>1342</v>
      </c>
      <c r="G1584" s="234"/>
      <c r="H1584" s="236" t="s">
        <v>19</v>
      </c>
      <c r="I1584" s="238"/>
      <c r="J1584" s="234"/>
      <c r="K1584" s="234"/>
      <c r="L1584" s="239"/>
      <c r="M1584" s="240"/>
      <c r="N1584" s="241"/>
      <c r="O1584" s="241"/>
      <c r="P1584" s="241"/>
      <c r="Q1584" s="241"/>
      <c r="R1584" s="241"/>
      <c r="S1584" s="241"/>
      <c r="T1584" s="242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T1584" s="243" t="s">
        <v>198</v>
      </c>
      <c r="AU1584" s="243" t="s">
        <v>82</v>
      </c>
      <c r="AV1584" s="13" t="s">
        <v>80</v>
      </c>
      <c r="AW1584" s="13" t="s">
        <v>35</v>
      </c>
      <c r="AX1584" s="13" t="s">
        <v>73</v>
      </c>
      <c r="AY1584" s="243" t="s">
        <v>188</v>
      </c>
    </row>
    <row r="1585" s="13" customFormat="1">
      <c r="A1585" s="13"/>
      <c r="B1585" s="233"/>
      <c r="C1585" s="234"/>
      <c r="D1585" s="235" t="s">
        <v>198</v>
      </c>
      <c r="E1585" s="236" t="s">
        <v>19</v>
      </c>
      <c r="F1585" s="237" t="s">
        <v>2911</v>
      </c>
      <c r="G1585" s="234"/>
      <c r="H1585" s="236" t="s">
        <v>19</v>
      </c>
      <c r="I1585" s="238"/>
      <c r="J1585" s="234"/>
      <c r="K1585" s="234"/>
      <c r="L1585" s="239"/>
      <c r="M1585" s="240"/>
      <c r="N1585" s="241"/>
      <c r="O1585" s="241"/>
      <c r="P1585" s="241"/>
      <c r="Q1585" s="241"/>
      <c r="R1585" s="241"/>
      <c r="S1585" s="241"/>
      <c r="T1585" s="242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T1585" s="243" t="s">
        <v>198</v>
      </c>
      <c r="AU1585" s="243" t="s">
        <v>82</v>
      </c>
      <c r="AV1585" s="13" t="s">
        <v>80</v>
      </c>
      <c r="AW1585" s="13" t="s">
        <v>35</v>
      </c>
      <c r="AX1585" s="13" t="s">
        <v>73</v>
      </c>
      <c r="AY1585" s="243" t="s">
        <v>188</v>
      </c>
    </row>
    <row r="1586" s="14" customFormat="1">
      <c r="A1586" s="14"/>
      <c r="B1586" s="244"/>
      <c r="C1586" s="245"/>
      <c r="D1586" s="235" t="s">
        <v>198</v>
      </c>
      <c r="E1586" s="246" t="s">
        <v>19</v>
      </c>
      <c r="F1586" s="247" t="s">
        <v>2912</v>
      </c>
      <c r="G1586" s="245"/>
      <c r="H1586" s="248">
        <v>1.5</v>
      </c>
      <c r="I1586" s="249"/>
      <c r="J1586" s="245"/>
      <c r="K1586" s="245"/>
      <c r="L1586" s="250"/>
      <c r="M1586" s="251"/>
      <c r="N1586" s="252"/>
      <c r="O1586" s="252"/>
      <c r="P1586" s="252"/>
      <c r="Q1586" s="252"/>
      <c r="R1586" s="252"/>
      <c r="S1586" s="252"/>
      <c r="T1586" s="253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54" t="s">
        <v>198</v>
      </c>
      <c r="AU1586" s="254" t="s">
        <v>82</v>
      </c>
      <c r="AV1586" s="14" t="s">
        <v>82</v>
      </c>
      <c r="AW1586" s="14" t="s">
        <v>35</v>
      </c>
      <c r="AX1586" s="14" t="s">
        <v>73</v>
      </c>
      <c r="AY1586" s="254" t="s">
        <v>188</v>
      </c>
    </row>
    <row r="1587" s="13" customFormat="1">
      <c r="A1587" s="13"/>
      <c r="B1587" s="233"/>
      <c r="C1587" s="234"/>
      <c r="D1587" s="235" t="s">
        <v>198</v>
      </c>
      <c r="E1587" s="236" t="s">
        <v>19</v>
      </c>
      <c r="F1587" s="237" t="s">
        <v>2913</v>
      </c>
      <c r="G1587" s="234"/>
      <c r="H1587" s="236" t="s">
        <v>19</v>
      </c>
      <c r="I1587" s="238"/>
      <c r="J1587" s="234"/>
      <c r="K1587" s="234"/>
      <c r="L1587" s="239"/>
      <c r="M1587" s="240"/>
      <c r="N1587" s="241"/>
      <c r="O1587" s="241"/>
      <c r="P1587" s="241"/>
      <c r="Q1587" s="241"/>
      <c r="R1587" s="241"/>
      <c r="S1587" s="241"/>
      <c r="T1587" s="242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43" t="s">
        <v>198</v>
      </c>
      <c r="AU1587" s="243" t="s">
        <v>82</v>
      </c>
      <c r="AV1587" s="13" t="s">
        <v>80</v>
      </c>
      <c r="AW1587" s="13" t="s">
        <v>35</v>
      </c>
      <c r="AX1587" s="13" t="s">
        <v>73</v>
      </c>
      <c r="AY1587" s="243" t="s">
        <v>188</v>
      </c>
    </row>
    <row r="1588" s="14" customFormat="1">
      <c r="A1588" s="14"/>
      <c r="B1588" s="244"/>
      <c r="C1588" s="245"/>
      <c r="D1588" s="235" t="s">
        <v>198</v>
      </c>
      <c r="E1588" s="246" t="s">
        <v>19</v>
      </c>
      <c r="F1588" s="247" t="s">
        <v>2914</v>
      </c>
      <c r="G1588" s="245"/>
      <c r="H1588" s="248">
        <v>5.1900000000000004</v>
      </c>
      <c r="I1588" s="249"/>
      <c r="J1588" s="245"/>
      <c r="K1588" s="245"/>
      <c r="L1588" s="250"/>
      <c r="M1588" s="251"/>
      <c r="N1588" s="252"/>
      <c r="O1588" s="252"/>
      <c r="P1588" s="252"/>
      <c r="Q1588" s="252"/>
      <c r="R1588" s="252"/>
      <c r="S1588" s="252"/>
      <c r="T1588" s="253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T1588" s="254" t="s">
        <v>198</v>
      </c>
      <c r="AU1588" s="254" t="s">
        <v>82</v>
      </c>
      <c r="AV1588" s="14" t="s">
        <v>82</v>
      </c>
      <c r="AW1588" s="14" t="s">
        <v>35</v>
      </c>
      <c r="AX1588" s="14" t="s">
        <v>73</v>
      </c>
      <c r="AY1588" s="254" t="s">
        <v>188</v>
      </c>
    </row>
    <row r="1589" s="15" customFormat="1">
      <c r="A1589" s="15"/>
      <c r="B1589" s="255"/>
      <c r="C1589" s="256"/>
      <c r="D1589" s="235" t="s">
        <v>198</v>
      </c>
      <c r="E1589" s="257" t="s">
        <v>19</v>
      </c>
      <c r="F1589" s="258" t="s">
        <v>229</v>
      </c>
      <c r="G1589" s="256"/>
      <c r="H1589" s="259">
        <v>6.6900000000000004</v>
      </c>
      <c r="I1589" s="260"/>
      <c r="J1589" s="256"/>
      <c r="K1589" s="256"/>
      <c r="L1589" s="261"/>
      <c r="M1589" s="262"/>
      <c r="N1589" s="263"/>
      <c r="O1589" s="263"/>
      <c r="P1589" s="263"/>
      <c r="Q1589" s="263"/>
      <c r="R1589" s="263"/>
      <c r="S1589" s="263"/>
      <c r="T1589" s="264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T1589" s="265" t="s">
        <v>198</v>
      </c>
      <c r="AU1589" s="265" t="s">
        <v>82</v>
      </c>
      <c r="AV1589" s="15" t="s">
        <v>135</v>
      </c>
      <c r="AW1589" s="15" t="s">
        <v>35</v>
      </c>
      <c r="AX1589" s="15" t="s">
        <v>80</v>
      </c>
      <c r="AY1589" s="265" t="s">
        <v>188</v>
      </c>
    </row>
    <row r="1590" s="2" customFormat="1" ht="16.5" customHeight="1">
      <c r="A1590" s="40"/>
      <c r="B1590" s="41"/>
      <c r="C1590" s="272" t="s">
        <v>2915</v>
      </c>
      <c r="D1590" s="272" t="s">
        <v>522</v>
      </c>
      <c r="E1590" s="273" t="s">
        <v>2916</v>
      </c>
      <c r="F1590" s="274" t="s">
        <v>2917</v>
      </c>
      <c r="G1590" s="275" t="s">
        <v>501</v>
      </c>
      <c r="H1590" s="276">
        <v>6.6900000000000004</v>
      </c>
      <c r="I1590" s="277"/>
      <c r="J1590" s="278">
        <f>ROUND(I1590*H1590,2)</f>
        <v>0</v>
      </c>
      <c r="K1590" s="274" t="s">
        <v>194</v>
      </c>
      <c r="L1590" s="279"/>
      <c r="M1590" s="280" t="s">
        <v>19</v>
      </c>
      <c r="N1590" s="281" t="s">
        <v>44</v>
      </c>
      <c r="O1590" s="86"/>
      <c r="P1590" s="224">
        <f>O1590*H1590</f>
        <v>0</v>
      </c>
      <c r="Q1590" s="224">
        <v>0</v>
      </c>
      <c r="R1590" s="224">
        <f>Q1590*H1590</f>
        <v>0</v>
      </c>
      <c r="S1590" s="224">
        <v>0</v>
      </c>
      <c r="T1590" s="225">
        <f>S1590*H1590</f>
        <v>0</v>
      </c>
      <c r="U1590" s="40"/>
      <c r="V1590" s="40"/>
      <c r="W1590" s="40"/>
      <c r="X1590" s="40"/>
      <c r="Y1590" s="40"/>
      <c r="Z1590" s="40"/>
      <c r="AA1590" s="40"/>
      <c r="AB1590" s="40"/>
      <c r="AC1590" s="40"/>
      <c r="AD1590" s="40"/>
      <c r="AE1590" s="40"/>
      <c r="AR1590" s="226" t="s">
        <v>630</v>
      </c>
      <c r="AT1590" s="226" t="s">
        <v>522</v>
      </c>
      <c r="AU1590" s="226" t="s">
        <v>82</v>
      </c>
      <c r="AY1590" s="19" t="s">
        <v>188</v>
      </c>
      <c r="BE1590" s="227">
        <f>IF(N1590="základní",J1590,0)</f>
        <v>0</v>
      </c>
      <c r="BF1590" s="227">
        <f>IF(N1590="snížená",J1590,0)</f>
        <v>0</v>
      </c>
      <c r="BG1590" s="227">
        <f>IF(N1590="zákl. přenesená",J1590,0)</f>
        <v>0</v>
      </c>
      <c r="BH1590" s="227">
        <f>IF(N1590="sníž. přenesená",J1590,0)</f>
        <v>0</v>
      </c>
      <c r="BI1590" s="227">
        <f>IF(N1590="nulová",J1590,0)</f>
        <v>0</v>
      </c>
      <c r="BJ1590" s="19" t="s">
        <v>80</v>
      </c>
      <c r="BK1590" s="227">
        <f>ROUND(I1590*H1590,2)</f>
        <v>0</v>
      </c>
      <c r="BL1590" s="19" t="s">
        <v>342</v>
      </c>
      <c r="BM1590" s="226" t="s">
        <v>2918</v>
      </c>
    </row>
    <row r="1591" s="13" customFormat="1">
      <c r="A1591" s="13"/>
      <c r="B1591" s="233"/>
      <c r="C1591" s="234"/>
      <c r="D1591" s="235" t="s">
        <v>198</v>
      </c>
      <c r="E1591" s="236" t="s">
        <v>19</v>
      </c>
      <c r="F1591" s="237" t="s">
        <v>1342</v>
      </c>
      <c r="G1591" s="234"/>
      <c r="H1591" s="236" t="s">
        <v>19</v>
      </c>
      <c r="I1591" s="238"/>
      <c r="J1591" s="234"/>
      <c r="K1591" s="234"/>
      <c r="L1591" s="239"/>
      <c r="M1591" s="240"/>
      <c r="N1591" s="241"/>
      <c r="O1591" s="241"/>
      <c r="P1591" s="241"/>
      <c r="Q1591" s="241"/>
      <c r="R1591" s="241"/>
      <c r="S1591" s="241"/>
      <c r="T1591" s="242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T1591" s="243" t="s">
        <v>198</v>
      </c>
      <c r="AU1591" s="243" t="s">
        <v>82</v>
      </c>
      <c r="AV1591" s="13" t="s">
        <v>80</v>
      </c>
      <c r="AW1591" s="13" t="s">
        <v>35</v>
      </c>
      <c r="AX1591" s="13" t="s">
        <v>73</v>
      </c>
      <c r="AY1591" s="243" t="s">
        <v>188</v>
      </c>
    </row>
    <row r="1592" s="13" customFormat="1">
      <c r="A1592" s="13"/>
      <c r="B1592" s="233"/>
      <c r="C1592" s="234"/>
      <c r="D1592" s="235" t="s">
        <v>198</v>
      </c>
      <c r="E1592" s="236" t="s">
        <v>19</v>
      </c>
      <c r="F1592" s="237" t="s">
        <v>2911</v>
      </c>
      <c r="G1592" s="234"/>
      <c r="H1592" s="236" t="s">
        <v>19</v>
      </c>
      <c r="I1592" s="238"/>
      <c r="J1592" s="234"/>
      <c r="K1592" s="234"/>
      <c r="L1592" s="239"/>
      <c r="M1592" s="240"/>
      <c r="N1592" s="241"/>
      <c r="O1592" s="241"/>
      <c r="P1592" s="241"/>
      <c r="Q1592" s="241"/>
      <c r="R1592" s="241"/>
      <c r="S1592" s="241"/>
      <c r="T1592" s="242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T1592" s="243" t="s">
        <v>198</v>
      </c>
      <c r="AU1592" s="243" t="s">
        <v>82</v>
      </c>
      <c r="AV1592" s="13" t="s">
        <v>80</v>
      </c>
      <c r="AW1592" s="13" t="s">
        <v>35</v>
      </c>
      <c r="AX1592" s="13" t="s">
        <v>73</v>
      </c>
      <c r="AY1592" s="243" t="s">
        <v>188</v>
      </c>
    </row>
    <row r="1593" s="14" customFormat="1">
      <c r="A1593" s="14"/>
      <c r="B1593" s="244"/>
      <c r="C1593" s="245"/>
      <c r="D1593" s="235" t="s">
        <v>198</v>
      </c>
      <c r="E1593" s="246" t="s">
        <v>19</v>
      </c>
      <c r="F1593" s="247" t="s">
        <v>2912</v>
      </c>
      <c r="G1593" s="245"/>
      <c r="H1593" s="248">
        <v>1.5</v>
      </c>
      <c r="I1593" s="249"/>
      <c r="J1593" s="245"/>
      <c r="K1593" s="245"/>
      <c r="L1593" s="250"/>
      <c r="M1593" s="251"/>
      <c r="N1593" s="252"/>
      <c r="O1593" s="252"/>
      <c r="P1593" s="252"/>
      <c r="Q1593" s="252"/>
      <c r="R1593" s="252"/>
      <c r="S1593" s="252"/>
      <c r="T1593" s="253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T1593" s="254" t="s">
        <v>198</v>
      </c>
      <c r="AU1593" s="254" t="s">
        <v>82</v>
      </c>
      <c r="AV1593" s="14" t="s">
        <v>82</v>
      </c>
      <c r="AW1593" s="14" t="s">
        <v>35</v>
      </c>
      <c r="AX1593" s="14" t="s">
        <v>73</v>
      </c>
      <c r="AY1593" s="254" t="s">
        <v>188</v>
      </c>
    </row>
    <row r="1594" s="13" customFormat="1">
      <c r="A1594" s="13"/>
      <c r="B1594" s="233"/>
      <c r="C1594" s="234"/>
      <c r="D1594" s="235" t="s">
        <v>198</v>
      </c>
      <c r="E1594" s="236" t="s">
        <v>19</v>
      </c>
      <c r="F1594" s="237" t="s">
        <v>2913</v>
      </c>
      <c r="G1594" s="234"/>
      <c r="H1594" s="236" t="s">
        <v>19</v>
      </c>
      <c r="I1594" s="238"/>
      <c r="J1594" s="234"/>
      <c r="K1594" s="234"/>
      <c r="L1594" s="239"/>
      <c r="M1594" s="240"/>
      <c r="N1594" s="241"/>
      <c r="O1594" s="241"/>
      <c r="P1594" s="241"/>
      <c r="Q1594" s="241"/>
      <c r="R1594" s="241"/>
      <c r="S1594" s="241"/>
      <c r="T1594" s="242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T1594" s="243" t="s">
        <v>198</v>
      </c>
      <c r="AU1594" s="243" t="s">
        <v>82</v>
      </c>
      <c r="AV1594" s="13" t="s">
        <v>80</v>
      </c>
      <c r="AW1594" s="13" t="s">
        <v>35</v>
      </c>
      <c r="AX1594" s="13" t="s">
        <v>73</v>
      </c>
      <c r="AY1594" s="243" t="s">
        <v>188</v>
      </c>
    </row>
    <row r="1595" s="14" customFormat="1">
      <c r="A1595" s="14"/>
      <c r="B1595" s="244"/>
      <c r="C1595" s="245"/>
      <c r="D1595" s="235" t="s">
        <v>198</v>
      </c>
      <c r="E1595" s="246" t="s">
        <v>19</v>
      </c>
      <c r="F1595" s="247" t="s">
        <v>2914</v>
      </c>
      <c r="G1595" s="245"/>
      <c r="H1595" s="248">
        <v>5.1900000000000004</v>
      </c>
      <c r="I1595" s="249"/>
      <c r="J1595" s="245"/>
      <c r="K1595" s="245"/>
      <c r="L1595" s="250"/>
      <c r="M1595" s="251"/>
      <c r="N1595" s="252"/>
      <c r="O1595" s="252"/>
      <c r="P1595" s="252"/>
      <c r="Q1595" s="252"/>
      <c r="R1595" s="252"/>
      <c r="S1595" s="252"/>
      <c r="T1595" s="253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54" t="s">
        <v>198</v>
      </c>
      <c r="AU1595" s="254" t="s">
        <v>82</v>
      </c>
      <c r="AV1595" s="14" t="s">
        <v>82</v>
      </c>
      <c r="AW1595" s="14" t="s">
        <v>35</v>
      </c>
      <c r="AX1595" s="14" t="s">
        <v>73</v>
      </c>
      <c r="AY1595" s="254" t="s">
        <v>188</v>
      </c>
    </row>
    <row r="1596" s="15" customFormat="1">
      <c r="A1596" s="15"/>
      <c r="B1596" s="255"/>
      <c r="C1596" s="256"/>
      <c r="D1596" s="235" t="s">
        <v>198</v>
      </c>
      <c r="E1596" s="257" t="s">
        <v>19</v>
      </c>
      <c r="F1596" s="258" t="s">
        <v>229</v>
      </c>
      <c r="G1596" s="256"/>
      <c r="H1596" s="259">
        <v>6.6900000000000004</v>
      </c>
      <c r="I1596" s="260"/>
      <c r="J1596" s="256"/>
      <c r="K1596" s="256"/>
      <c r="L1596" s="261"/>
      <c r="M1596" s="262"/>
      <c r="N1596" s="263"/>
      <c r="O1596" s="263"/>
      <c r="P1596" s="263"/>
      <c r="Q1596" s="263"/>
      <c r="R1596" s="263"/>
      <c r="S1596" s="263"/>
      <c r="T1596" s="264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T1596" s="265" t="s">
        <v>198</v>
      </c>
      <c r="AU1596" s="265" t="s">
        <v>82</v>
      </c>
      <c r="AV1596" s="15" t="s">
        <v>135</v>
      </c>
      <c r="AW1596" s="15" t="s">
        <v>35</v>
      </c>
      <c r="AX1596" s="15" t="s">
        <v>80</v>
      </c>
      <c r="AY1596" s="265" t="s">
        <v>188</v>
      </c>
    </row>
    <row r="1597" s="2" customFormat="1" ht="16.5" customHeight="1">
      <c r="A1597" s="40"/>
      <c r="B1597" s="41"/>
      <c r="C1597" s="215" t="s">
        <v>2919</v>
      </c>
      <c r="D1597" s="215" t="s">
        <v>190</v>
      </c>
      <c r="E1597" s="216" t="s">
        <v>1382</v>
      </c>
      <c r="F1597" s="217" t="s">
        <v>1383</v>
      </c>
      <c r="G1597" s="218" t="s">
        <v>501</v>
      </c>
      <c r="H1597" s="219">
        <v>7.2640000000000002</v>
      </c>
      <c r="I1597" s="220"/>
      <c r="J1597" s="221">
        <f>ROUND(I1597*H1597,2)</f>
        <v>0</v>
      </c>
      <c r="K1597" s="217" t="s">
        <v>194</v>
      </c>
      <c r="L1597" s="46"/>
      <c r="M1597" s="222" t="s">
        <v>19</v>
      </c>
      <c r="N1597" s="223" t="s">
        <v>44</v>
      </c>
      <c r="O1597" s="86"/>
      <c r="P1597" s="224">
        <f>O1597*H1597</f>
        <v>0</v>
      </c>
      <c r="Q1597" s="224">
        <v>0.00040000000000000002</v>
      </c>
      <c r="R1597" s="224">
        <f>Q1597*H1597</f>
        <v>0.0029056000000000004</v>
      </c>
      <c r="S1597" s="224">
        <v>0</v>
      </c>
      <c r="T1597" s="225">
        <f>S1597*H1597</f>
        <v>0</v>
      </c>
      <c r="U1597" s="40"/>
      <c r="V1597" s="40"/>
      <c r="W1597" s="40"/>
      <c r="X1597" s="40"/>
      <c r="Y1597" s="40"/>
      <c r="Z1597" s="40"/>
      <c r="AA1597" s="40"/>
      <c r="AB1597" s="40"/>
      <c r="AC1597" s="40"/>
      <c r="AD1597" s="40"/>
      <c r="AE1597" s="40"/>
      <c r="AR1597" s="226" t="s">
        <v>342</v>
      </c>
      <c r="AT1597" s="226" t="s">
        <v>190</v>
      </c>
      <c r="AU1597" s="226" t="s">
        <v>82</v>
      </c>
      <c r="AY1597" s="19" t="s">
        <v>188</v>
      </c>
      <c r="BE1597" s="227">
        <f>IF(N1597="základní",J1597,0)</f>
        <v>0</v>
      </c>
      <c r="BF1597" s="227">
        <f>IF(N1597="snížená",J1597,0)</f>
        <v>0</v>
      </c>
      <c r="BG1597" s="227">
        <f>IF(N1597="zákl. přenesená",J1597,0)</f>
        <v>0</v>
      </c>
      <c r="BH1597" s="227">
        <f>IF(N1597="sníž. přenesená",J1597,0)</f>
        <v>0</v>
      </c>
      <c r="BI1597" s="227">
        <f>IF(N1597="nulová",J1597,0)</f>
        <v>0</v>
      </c>
      <c r="BJ1597" s="19" t="s">
        <v>80</v>
      </c>
      <c r="BK1597" s="227">
        <f>ROUND(I1597*H1597,2)</f>
        <v>0</v>
      </c>
      <c r="BL1597" s="19" t="s">
        <v>342</v>
      </c>
      <c r="BM1597" s="226" t="s">
        <v>2920</v>
      </c>
    </row>
    <row r="1598" s="2" customFormat="1">
      <c r="A1598" s="40"/>
      <c r="B1598" s="41"/>
      <c r="C1598" s="42"/>
      <c r="D1598" s="228" t="s">
        <v>196</v>
      </c>
      <c r="E1598" s="42"/>
      <c r="F1598" s="229" t="s">
        <v>1385</v>
      </c>
      <c r="G1598" s="42"/>
      <c r="H1598" s="42"/>
      <c r="I1598" s="230"/>
      <c r="J1598" s="42"/>
      <c r="K1598" s="42"/>
      <c r="L1598" s="46"/>
      <c r="M1598" s="231"/>
      <c r="N1598" s="232"/>
      <c r="O1598" s="86"/>
      <c r="P1598" s="86"/>
      <c r="Q1598" s="86"/>
      <c r="R1598" s="86"/>
      <c r="S1598" s="86"/>
      <c r="T1598" s="87"/>
      <c r="U1598" s="40"/>
      <c r="V1598" s="40"/>
      <c r="W1598" s="40"/>
      <c r="X1598" s="40"/>
      <c r="Y1598" s="40"/>
      <c r="Z1598" s="40"/>
      <c r="AA1598" s="40"/>
      <c r="AB1598" s="40"/>
      <c r="AC1598" s="40"/>
      <c r="AD1598" s="40"/>
      <c r="AE1598" s="40"/>
      <c r="AT1598" s="19" t="s">
        <v>196</v>
      </c>
      <c r="AU1598" s="19" t="s">
        <v>82</v>
      </c>
    </row>
    <row r="1599" s="13" customFormat="1">
      <c r="A1599" s="13"/>
      <c r="B1599" s="233"/>
      <c r="C1599" s="234"/>
      <c r="D1599" s="235" t="s">
        <v>198</v>
      </c>
      <c r="E1599" s="236" t="s">
        <v>19</v>
      </c>
      <c r="F1599" s="237" t="s">
        <v>1342</v>
      </c>
      <c r="G1599" s="234"/>
      <c r="H1599" s="236" t="s">
        <v>19</v>
      </c>
      <c r="I1599" s="238"/>
      <c r="J1599" s="234"/>
      <c r="K1599" s="234"/>
      <c r="L1599" s="239"/>
      <c r="M1599" s="240"/>
      <c r="N1599" s="241"/>
      <c r="O1599" s="241"/>
      <c r="P1599" s="241"/>
      <c r="Q1599" s="241"/>
      <c r="R1599" s="241"/>
      <c r="S1599" s="241"/>
      <c r="T1599" s="242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T1599" s="243" t="s">
        <v>198</v>
      </c>
      <c r="AU1599" s="243" t="s">
        <v>82</v>
      </c>
      <c r="AV1599" s="13" t="s">
        <v>80</v>
      </c>
      <c r="AW1599" s="13" t="s">
        <v>35</v>
      </c>
      <c r="AX1599" s="13" t="s">
        <v>73</v>
      </c>
      <c r="AY1599" s="243" t="s">
        <v>188</v>
      </c>
    </row>
    <row r="1600" s="13" customFormat="1">
      <c r="A1600" s="13"/>
      <c r="B1600" s="233"/>
      <c r="C1600" s="234"/>
      <c r="D1600" s="235" t="s">
        <v>198</v>
      </c>
      <c r="E1600" s="236" t="s">
        <v>19</v>
      </c>
      <c r="F1600" s="237" t="s">
        <v>2921</v>
      </c>
      <c r="G1600" s="234"/>
      <c r="H1600" s="236" t="s">
        <v>19</v>
      </c>
      <c r="I1600" s="238"/>
      <c r="J1600" s="234"/>
      <c r="K1600" s="234"/>
      <c r="L1600" s="239"/>
      <c r="M1600" s="240"/>
      <c r="N1600" s="241"/>
      <c r="O1600" s="241"/>
      <c r="P1600" s="241"/>
      <c r="Q1600" s="241"/>
      <c r="R1600" s="241"/>
      <c r="S1600" s="241"/>
      <c r="T1600" s="242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T1600" s="243" t="s">
        <v>198</v>
      </c>
      <c r="AU1600" s="243" t="s">
        <v>82</v>
      </c>
      <c r="AV1600" s="13" t="s">
        <v>80</v>
      </c>
      <c r="AW1600" s="13" t="s">
        <v>35</v>
      </c>
      <c r="AX1600" s="13" t="s">
        <v>73</v>
      </c>
      <c r="AY1600" s="243" t="s">
        <v>188</v>
      </c>
    </row>
    <row r="1601" s="14" customFormat="1">
      <c r="A1601" s="14"/>
      <c r="B1601" s="244"/>
      <c r="C1601" s="245"/>
      <c r="D1601" s="235" t="s">
        <v>198</v>
      </c>
      <c r="E1601" s="246" t="s">
        <v>19</v>
      </c>
      <c r="F1601" s="247" t="s">
        <v>2922</v>
      </c>
      <c r="G1601" s="245"/>
      <c r="H1601" s="248">
        <v>3.6469999999999998</v>
      </c>
      <c r="I1601" s="249"/>
      <c r="J1601" s="245"/>
      <c r="K1601" s="245"/>
      <c r="L1601" s="250"/>
      <c r="M1601" s="251"/>
      <c r="N1601" s="252"/>
      <c r="O1601" s="252"/>
      <c r="P1601" s="252"/>
      <c r="Q1601" s="252"/>
      <c r="R1601" s="252"/>
      <c r="S1601" s="252"/>
      <c r="T1601" s="253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T1601" s="254" t="s">
        <v>198</v>
      </c>
      <c r="AU1601" s="254" t="s">
        <v>82</v>
      </c>
      <c r="AV1601" s="14" t="s">
        <v>82</v>
      </c>
      <c r="AW1601" s="14" t="s">
        <v>35</v>
      </c>
      <c r="AX1601" s="14" t="s">
        <v>73</v>
      </c>
      <c r="AY1601" s="254" t="s">
        <v>188</v>
      </c>
    </row>
    <row r="1602" s="13" customFormat="1">
      <c r="A1602" s="13"/>
      <c r="B1602" s="233"/>
      <c r="C1602" s="234"/>
      <c r="D1602" s="235" t="s">
        <v>198</v>
      </c>
      <c r="E1602" s="236" t="s">
        <v>19</v>
      </c>
      <c r="F1602" s="237" t="s">
        <v>2923</v>
      </c>
      <c r="G1602" s="234"/>
      <c r="H1602" s="236" t="s">
        <v>19</v>
      </c>
      <c r="I1602" s="238"/>
      <c r="J1602" s="234"/>
      <c r="K1602" s="234"/>
      <c r="L1602" s="239"/>
      <c r="M1602" s="240"/>
      <c r="N1602" s="241"/>
      <c r="O1602" s="241"/>
      <c r="P1602" s="241"/>
      <c r="Q1602" s="241"/>
      <c r="R1602" s="241"/>
      <c r="S1602" s="241"/>
      <c r="T1602" s="242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T1602" s="243" t="s">
        <v>198</v>
      </c>
      <c r="AU1602" s="243" t="s">
        <v>82</v>
      </c>
      <c r="AV1602" s="13" t="s">
        <v>80</v>
      </c>
      <c r="AW1602" s="13" t="s">
        <v>35</v>
      </c>
      <c r="AX1602" s="13" t="s">
        <v>73</v>
      </c>
      <c r="AY1602" s="243" t="s">
        <v>188</v>
      </c>
    </row>
    <row r="1603" s="14" customFormat="1">
      <c r="A1603" s="14"/>
      <c r="B1603" s="244"/>
      <c r="C1603" s="245"/>
      <c r="D1603" s="235" t="s">
        <v>198</v>
      </c>
      <c r="E1603" s="246" t="s">
        <v>19</v>
      </c>
      <c r="F1603" s="247" t="s">
        <v>2924</v>
      </c>
      <c r="G1603" s="245"/>
      <c r="H1603" s="248">
        <v>3.617</v>
      </c>
      <c r="I1603" s="249"/>
      <c r="J1603" s="245"/>
      <c r="K1603" s="245"/>
      <c r="L1603" s="250"/>
      <c r="M1603" s="251"/>
      <c r="N1603" s="252"/>
      <c r="O1603" s="252"/>
      <c r="P1603" s="252"/>
      <c r="Q1603" s="252"/>
      <c r="R1603" s="252"/>
      <c r="S1603" s="252"/>
      <c r="T1603" s="253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T1603" s="254" t="s">
        <v>198</v>
      </c>
      <c r="AU1603" s="254" t="s">
        <v>82</v>
      </c>
      <c r="AV1603" s="14" t="s">
        <v>82</v>
      </c>
      <c r="AW1603" s="14" t="s">
        <v>35</v>
      </c>
      <c r="AX1603" s="14" t="s">
        <v>73</v>
      </c>
      <c r="AY1603" s="254" t="s">
        <v>188</v>
      </c>
    </row>
    <row r="1604" s="15" customFormat="1">
      <c r="A1604" s="15"/>
      <c r="B1604" s="255"/>
      <c r="C1604" s="256"/>
      <c r="D1604" s="235" t="s">
        <v>198</v>
      </c>
      <c r="E1604" s="257" t="s">
        <v>19</v>
      </c>
      <c r="F1604" s="258" t="s">
        <v>229</v>
      </c>
      <c r="G1604" s="256"/>
      <c r="H1604" s="259">
        <v>7.2639999999999993</v>
      </c>
      <c r="I1604" s="260"/>
      <c r="J1604" s="256"/>
      <c r="K1604" s="256"/>
      <c r="L1604" s="261"/>
      <c r="M1604" s="262"/>
      <c r="N1604" s="263"/>
      <c r="O1604" s="263"/>
      <c r="P1604" s="263"/>
      <c r="Q1604" s="263"/>
      <c r="R1604" s="263"/>
      <c r="S1604" s="263"/>
      <c r="T1604" s="264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T1604" s="265" t="s">
        <v>198</v>
      </c>
      <c r="AU1604" s="265" t="s">
        <v>82</v>
      </c>
      <c r="AV1604" s="15" t="s">
        <v>135</v>
      </c>
      <c r="AW1604" s="15" t="s">
        <v>35</v>
      </c>
      <c r="AX1604" s="15" t="s">
        <v>80</v>
      </c>
      <c r="AY1604" s="265" t="s">
        <v>188</v>
      </c>
    </row>
    <row r="1605" s="2" customFormat="1" ht="16.5" customHeight="1">
      <c r="A1605" s="40"/>
      <c r="B1605" s="41"/>
      <c r="C1605" s="272" t="s">
        <v>2925</v>
      </c>
      <c r="D1605" s="272" t="s">
        <v>522</v>
      </c>
      <c r="E1605" s="273" t="s">
        <v>1391</v>
      </c>
      <c r="F1605" s="274" t="s">
        <v>1392</v>
      </c>
      <c r="G1605" s="275" t="s">
        <v>501</v>
      </c>
      <c r="H1605" s="276">
        <v>7.2640000000000002</v>
      </c>
      <c r="I1605" s="277"/>
      <c r="J1605" s="278">
        <f>ROUND(I1605*H1605,2)</f>
        <v>0</v>
      </c>
      <c r="K1605" s="274" t="s">
        <v>194</v>
      </c>
      <c r="L1605" s="279"/>
      <c r="M1605" s="280" t="s">
        <v>19</v>
      </c>
      <c r="N1605" s="281" t="s">
        <v>44</v>
      </c>
      <c r="O1605" s="86"/>
      <c r="P1605" s="224">
        <f>O1605*H1605</f>
        <v>0</v>
      </c>
      <c r="Q1605" s="224">
        <v>0</v>
      </c>
      <c r="R1605" s="224">
        <f>Q1605*H1605</f>
        <v>0</v>
      </c>
      <c r="S1605" s="224">
        <v>0</v>
      </c>
      <c r="T1605" s="225">
        <f>S1605*H1605</f>
        <v>0</v>
      </c>
      <c r="U1605" s="40"/>
      <c r="V1605" s="40"/>
      <c r="W1605" s="40"/>
      <c r="X1605" s="40"/>
      <c r="Y1605" s="40"/>
      <c r="Z1605" s="40"/>
      <c r="AA1605" s="40"/>
      <c r="AB1605" s="40"/>
      <c r="AC1605" s="40"/>
      <c r="AD1605" s="40"/>
      <c r="AE1605" s="40"/>
      <c r="AR1605" s="226" t="s">
        <v>630</v>
      </c>
      <c r="AT1605" s="226" t="s">
        <v>522</v>
      </c>
      <c r="AU1605" s="226" t="s">
        <v>82</v>
      </c>
      <c r="AY1605" s="19" t="s">
        <v>188</v>
      </c>
      <c r="BE1605" s="227">
        <f>IF(N1605="základní",J1605,0)</f>
        <v>0</v>
      </c>
      <c r="BF1605" s="227">
        <f>IF(N1605="snížená",J1605,0)</f>
        <v>0</v>
      </c>
      <c r="BG1605" s="227">
        <f>IF(N1605="zákl. přenesená",J1605,0)</f>
        <v>0</v>
      </c>
      <c r="BH1605" s="227">
        <f>IF(N1605="sníž. přenesená",J1605,0)</f>
        <v>0</v>
      </c>
      <c r="BI1605" s="227">
        <f>IF(N1605="nulová",J1605,0)</f>
        <v>0</v>
      </c>
      <c r="BJ1605" s="19" t="s">
        <v>80</v>
      </c>
      <c r="BK1605" s="227">
        <f>ROUND(I1605*H1605,2)</f>
        <v>0</v>
      </c>
      <c r="BL1605" s="19" t="s">
        <v>342</v>
      </c>
      <c r="BM1605" s="226" t="s">
        <v>2926</v>
      </c>
    </row>
    <row r="1606" s="13" customFormat="1">
      <c r="A1606" s="13"/>
      <c r="B1606" s="233"/>
      <c r="C1606" s="234"/>
      <c r="D1606" s="235" t="s">
        <v>198</v>
      </c>
      <c r="E1606" s="236" t="s">
        <v>19</v>
      </c>
      <c r="F1606" s="237" t="s">
        <v>1342</v>
      </c>
      <c r="G1606" s="234"/>
      <c r="H1606" s="236" t="s">
        <v>19</v>
      </c>
      <c r="I1606" s="238"/>
      <c r="J1606" s="234"/>
      <c r="K1606" s="234"/>
      <c r="L1606" s="239"/>
      <c r="M1606" s="240"/>
      <c r="N1606" s="241"/>
      <c r="O1606" s="241"/>
      <c r="P1606" s="241"/>
      <c r="Q1606" s="241"/>
      <c r="R1606" s="241"/>
      <c r="S1606" s="241"/>
      <c r="T1606" s="242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T1606" s="243" t="s">
        <v>198</v>
      </c>
      <c r="AU1606" s="243" t="s">
        <v>82</v>
      </c>
      <c r="AV1606" s="13" t="s">
        <v>80</v>
      </c>
      <c r="AW1606" s="13" t="s">
        <v>35</v>
      </c>
      <c r="AX1606" s="13" t="s">
        <v>73</v>
      </c>
      <c r="AY1606" s="243" t="s">
        <v>188</v>
      </c>
    </row>
    <row r="1607" s="13" customFormat="1">
      <c r="A1607" s="13"/>
      <c r="B1607" s="233"/>
      <c r="C1607" s="234"/>
      <c r="D1607" s="235" t="s">
        <v>198</v>
      </c>
      <c r="E1607" s="236" t="s">
        <v>19</v>
      </c>
      <c r="F1607" s="237" t="s">
        <v>2921</v>
      </c>
      <c r="G1607" s="234"/>
      <c r="H1607" s="236" t="s">
        <v>19</v>
      </c>
      <c r="I1607" s="238"/>
      <c r="J1607" s="234"/>
      <c r="K1607" s="234"/>
      <c r="L1607" s="239"/>
      <c r="M1607" s="240"/>
      <c r="N1607" s="241"/>
      <c r="O1607" s="241"/>
      <c r="P1607" s="241"/>
      <c r="Q1607" s="241"/>
      <c r="R1607" s="241"/>
      <c r="S1607" s="241"/>
      <c r="T1607" s="242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T1607" s="243" t="s">
        <v>198</v>
      </c>
      <c r="AU1607" s="243" t="s">
        <v>82</v>
      </c>
      <c r="AV1607" s="13" t="s">
        <v>80</v>
      </c>
      <c r="AW1607" s="13" t="s">
        <v>35</v>
      </c>
      <c r="AX1607" s="13" t="s">
        <v>73</v>
      </c>
      <c r="AY1607" s="243" t="s">
        <v>188</v>
      </c>
    </row>
    <row r="1608" s="14" customFormat="1">
      <c r="A1608" s="14"/>
      <c r="B1608" s="244"/>
      <c r="C1608" s="245"/>
      <c r="D1608" s="235" t="s">
        <v>198</v>
      </c>
      <c r="E1608" s="246" t="s">
        <v>19</v>
      </c>
      <c r="F1608" s="247" t="s">
        <v>2922</v>
      </c>
      <c r="G1608" s="245"/>
      <c r="H1608" s="248">
        <v>3.6469999999999998</v>
      </c>
      <c r="I1608" s="249"/>
      <c r="J1608" s="245"/>
      <c r="K1608" s="245"/>
      <c r="L1608" s="250"/>
      <c r="M1608" s="251"/>
      <c r="N1608" s="252"/>
      <c r="O1608" s="252"/>
      <c r="P1608" s="252"/>
      <c r="Q1608" s="252"/>
      <c r="R1608" s="252"/>
      <c r="S1608" s="252"/>
      <c r="T1608" s="253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54" t="s">
        <v>198</v>
      </c>
      <c r="AU1608" s="254" t="s">
        <v>82</v>
      </c>
      <c r="AV1608" s="14" t="s">
        <v>82</v>
      </c>
      <c r="AW1608" s="14" t="s">
        <v>35</v>
      </c>
      <c r="AX1608" s="14" t="s">
        <v>73</v>
      </c>
      <c r="AY1608" s="254" t="s">
        <v>188</v>
      </c>
    </row>
    <row r="1609" s="13" customFormat="1">
      <c r="A1609" s="13"/>
      <c r="B1609" s="233"/>
      <c r="C1609" s="234"/>
      <c r="D1609" s="235" t="s">
        <v>198</v>
      </c>
      <c r="E1609" s="236" t="s">
        <v>19</v>
      </c>
      <c r="F1609" s="237" t="s">
        <v>2923</v>
      </c>
      <c r="G1609" s="234"/>
      <c r="H1609" s="236" t="s">
        <v>19</v>
      </c>
      <c r="I1609" s="238"/>
      <c r="J1609" s="234"/>
      <c r="K1609" s="234"/>
      <c r="L1609" s="239"/>
      <c r="M1609" s="240"/>
      <c r="N1609" s="241"/>
      <c r="O1609" s="241"/>
      <c r="P1609" s="241"/>
      <c r="Q1609" s="241"/>
      <c r="R1609" s="241"/>
      <c r="S1609" s="241"/>
      <c r="T1609" s="242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T1609" s="243" t="s">
        <v>198</v>
      </c>
      <c r="AU1609" s="243" t="s">
        <v>82</v>
      </c>
      <c r="AV1609" s="13" t="s">
        <v>80</v>
      </c>
      <c r="AW1609" s="13" t="s">
        <v>35</v>
      </c>
      <c r="AX1609" s="13" t="s">
        <v>73</v>
      </c>
      <c r="AY1609" s="243" t="s">
        <v>188</v>
      </c>
    </row>
    <row r="1610" s="14" customFormat="1">
      <c r="A1610" s="14"/>
      <c r="B1610" s="244"/>
      <c r="C1610" s="245"/>
      <c r="D1610" s="235" t="s">
        <v>198</v>
      </c>
      <c r="E1610" s="246" t="s">
        <v>19</v>
      </c>
      <c r="F1610" s="247" t="s">
        <v>2924</v>
      </c>
      <c r="G1610" s="245"/>
      <c r="H1610" s="248">
        <v>3.617</v>
      </c>
      <c r="I1610" s="249"/>
      <c r="J1610" s="245"/>
      <c r="K1610" s="245"/>
      <c r="L1610" s="250"/>
      <c r="M1610" s="251"/>
      <c r="N1610" s="252"/>
      <c r="O1610" s="252"/>
      <c r="P1610" s="252"/>
      <c r="Q1610" s="252"/>
      <c r="R1610" s="252"/>
      <c r="S1610" s="252"/>
      <c r="T1610" s="253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54" t="s">
        <v>198</v>
      </c>
      <c r="AU1610" s="254" t="s">
        <v>82</v>
      </c>
      <c r="AV1610" s="14" t="s">
        <v>82</v>
      </c>
      <c r="AW1610" s="14" t="s">
        <v>35</v>
      </c>
      <c r="AX1610" s="14" t="s">
        <v>73</v>
      </c>
      <c r="AY1610" s="254" t="s">
        <v>188</v>
      </c>
    </row>
    <row r="1611" s="15" customFormat="1">
      <c r="A1611" s="15"/>
      <c r="B1611" s="255"/>
      <c r="C1611" s="256"/>
      <c r="D1611" s="235" t="s">
        <v>198</v>
      </c>
      <c r="E1611" s="257" t="s">
        <v>19</v>
      </c>
      <c r="F1611" s="258" t="s">
        <v>229</v>
      </c>
      <c r="G1611" s="256"/>
      <c r="H1611" s="259">
        <v>7.2639999999999993</v>
      </c>
      <c r="I1611" s="260"/>
      <c r="J1611" s="256"/>
      <c r="K1611" s="256"/>
      <c r="L1611" s="261"/>
      <c r="M1611" s="262"/>
      <c r="N1611" s="263"/>
      <c r="O1611" s="263"/>
      <c r="P1611" s="263"/>
      <c r="Q1611" s="263"/>
      <c r="R1611" s="263"/>
      <c r="S1611" s="263"/>
      <c r="T1611" s="264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T1611" s="265" t="s">
        <v>198</v>
      </c>
      <c r="AU1611" s="265" t="s">
        <v>82</v>
      </c>
      <c r="AV1611" s="15" t="s">
        <v>135</v>
      </c>
      <c r="AW1611" s="15" t="s">
        <v>35</v>
      </c>
      <c r="AX1611" s="15" t="s">
        <v>80</v>
      </c>
      <c r="AY1611" s="265" t="s">
        <v>188</v>
      </c>
    </row>
    <row r="1612" s="2" customFormat="1" ht="16.5" customHeight="1">
      <c r="A1612" s="40"/>
      <c r="B1612" s="41"/>
      <c r="C1612" s="215" t="s">
        <v>2927</v>
      </c>
      <c r="D1612" s="215" t="s">
        <v>190</v>
      </c>
      <c r="E1612" s="216" t="s">
        <v>1395</v>
      </c>
      <c r="F1612" s="217" t="s">
        <v>1396</v>
      </c>
      <c r="G1612" s="218" t="s">
        <v>1397</v>
      </c>
      <c r="H1612" s="219">
        <v>646.44799999999998</v>
      </c>
      <c r="I1612" s="220"/>
      <c r="J1612" s="221">
        <f>ROUND(I1612*H1612,2)</f>
        <v>0</v>
      </c>
      <c r="K1612" s="217" t="s">
        <v>194</v>
      </c>
      <c r="L1612" s="46"/>
      <c r="M1612" s="222" t="s">
        <v>19</v>
      </c>
      <c r="N1612" s="223" t="s">
        <v>44</v>
      </c>
      <c r="O1612" s="86"/>
      <c r="P1612" s="224">
        <f>O1612*H1612</f>
        <v>0</v>
      </c>
      <c r="Q1612" s="224">
        <v>6.9999999999999994E-05</v>
      </c>
      <c r="R1612" s="224">
        <f>Q1612*H1612</f>
        <v>0.045251359999999997</v>
      </c>
      <c r="S1612" s="224">
        <v>0</v>
      </c>
      <c r="T1612" s="225">
        <f>S1612*H1612</f>
        <v>0</v>
      </c>
      <c r="U1612" s="40"/>
      <c r="V1612" s="40"/>
      <c r="W1612" s="40"/>
      <c r="X1612" s="40"/>
      <c r="Y1612" s="40"/>
      <c r="Z1612" s="40"/>
      <c r="AA1612" s="40"/>
      <c r="AB1612" s="40"/>
      <c r="AC1612" s="40"/>
      <c r="AD1612" s="40"/>
      <c r="AE1612" s="40"/>
      <c r="AR1612" s="226" t="s">
        <v>342</v>
      </c>
      <c r="AT1612" s="226" t="s">
        <v>190</v>
      </c>
      <c r="AU1612" s="226" t="s">
        <v>82</v>
      </c>
      <c r="AY1612" s="19" t="s">
        <v>188</v>
      </c>
      <c r="BE1612" s="227">
        <f>IF(N1612="základní",J1612,0)</f>
        <v>0</v>
      </c>
      <c r="BF1612" s="227">
        <f>IF(N1612="snížená",J1612,0)</f>
        <v>0</v>
      </c>
      <c r="BG1612" s="227">
        <f>IF(N1612="zákl. přenesená",J1612,0)</f>
        <v>0</v>
      </c>
      <c r="BH1612" s="227">
        <f>IF(N1612="sníž. přenesená",J1612,0)</f>
        <v>0</v>
      </c>
      <c r="BI1612" s="227">
        <f>IF(N1612="nulová",J1612,0)</f>
        <v>0</v>
      </c>
      <c r="BJ1612" s="19" t="s">
        <v>80</v>
      </c>
      <c r="BK1612" s="227">
        <f>ROUND(I1612*H1612,2)</f>
        <v>0</v>
      </c>
      <c r="BL1612" s="19" t="s">
        <v>342</v>
      </c>
      <c r="BM1612" s="226" t="s">
        <v>2928</v>
      </c>
    </row>
    <row r="1613" s="2" customFormat="1">
      <c r="A1613" s="40"/>
      <c r="B1613" s="41"/>
      <c r="C1613" s="42"/>
      <c r="D1613" s="228" t="s">
        <v>196</v>
      </c>
      <c r="E1613" s="42"/>
      <c r="F1613" s="229" t="s">
        <v>1399</v>
      </c>
      <c r="G1613" s="42"/>
      <c r="H1613" s="42"/>
      <c r="I1613" s="230"/>
      <c r="J1613" s="42"/>
      <c r="K1613" s="42"/>
      <c r="L1613" s="46"/>
      <c r="M1613" s="231"/>
      <c r="N1613" s="232"/>
      <c r="O1613" s="86"/>
      <c r="P1613" s="86"/>
      <c r="Q1613" s="86"/>
      <c r="R1613" s="86"/>
      <c r="S1613" s="86"/>
      <c r="T1613" s="87"/>
      <c r="U1613" s="40"/>
      <c r="V1613" s="40"/>
      <c r="W1613" s="40"/>
      <c r="X1613" s="40"/>
      <c r="Y1613" s="40"/>
      <c r="Z1613" s="40"/>
      <c r="AA1613" s="40"/>
      <c r="AB1613" s="40"/>
      <c r="AC1613" s="40"/>
      <c r="AD1613" s="40"/>
      <c r="AE1613" s="40"/>
      <c r="AT1613" s="19" t="s">
        <v>196</v>
      </c>
      <c r="AU1613" s="19" t="s">
        <v>82</v>
      </c>
    </row>
    <row r="1614" s="13" customFormat="1">
      <c r="A1614" s="13"/>
      <c r="B1614" s="233"/>
      <c r="C1614" s="234"/>
      <c r="D1614" s="235" t="s">
        <v>198</v>
      </c>
      <c r="E1614" s="236" t="s">
        <v>19</v>
      </c>
      <c r="F1614" s="237" t="s">
        <v>1342</v>
      </c>
      <c r="G1614" s="234"/>
      <c r="H1614" s="236" t="s">
        <v>19</v>
      </c>
      <c r="I1614" s="238"/>
      <c r="J1614" s="234"/>
      <c r="K1614" s="234"/>
      <c r="L1614" s="239"/>
      <c r="M1614" s="240"/>
      <c r="N1614" s="241"/>
      <c r="O1614" s="241"/>
      <c r="P1614" s="241"/>
      <c r="Q1614" s="241"/>
      <c r="R1614" s="241"/>
      <c r="S1614" s="241"/>
      <c r="T1614" s="242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243" t="s">
        <v>198</v>
      </c>
      <c r="AU1614" s="243" t="s">
        <v>82</v>
      </c>
      <c r="AV1614" s="13" t="s">
        <v>80</v>
      </c>
      <c r="AW1614" s="13" t="s">
        <v>35</v>
      </c>
      <c r="AX1614" s="13" t="s">
        <v>73</v>
      </c>
      <c r="AY1614" s="243" t="s">
        <v>188</v>
      </c>
    </row>
    <row r="1615" s="13" customFormat="1">
      <c r="A1615" s="13"/>
      <c r="B1615" s="233"/>
      <c r="C1615" s="234"/>
      <c r="D1615" s="235" t="s">
        <v>198</v>
      </c>
      <c r="E1615" s="236" t="s">
        <v>19</v>
      </c>
      <c r="F1615" s="237" t="s">
        <v>1400</v>
      </c>
      <c r="G1615" s="234"/>
      <c r="H1615" s="236" t="s">
        <v>19</v>
      </c>
      <c r="I1615" s="238"/>
      <c r="J1615" s="234"/>
      <c r="K1615" s="234"/>
      <c r="L1615" s="239"/>
      <c r="M1615" s="240"/>
      <c r="N1615" s="241"/>
      <c r="O1615" s="241"/>
      <c r="P1615" s="241"/>
      <c r="Q1615" s="241"/>
      <c r="R1615" s="241"/>
      <c r="S1615" s="241"/>
      <c r="T1615" s="242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243" t="s">
        <v>198</v>
      </c>
      <c r="AU1615" s="243" t="s">
        <v>82</v>
      </c>
      <c r="AV1615" s="13" t="s">
        <v>80</v>
      </c>
      <c r="AW1615" s="13" t="s">
        <v>35</v>
      </c>
      <c r="AX1615" s="13" t="s">
        <v>73</v>
      </c>
      <c r="AY1615" s="243" t="s">
        <v>188</v>
      </c>
    </row>
    <row r="1616" s="13" customFormat="1">
      <c r="A1616" s="13"/>
      <c r="B1616" s="233"/>
      <c r="C1616" s="234"/>
      <c r="D1616" s="235" t="s">
        <v>198</v>
      </c>
      <c r="E1616" s="236" t="s">
        <v>19</v>
      </c>
      <c r="F1616" s="237" t="s">
        <v>1401</v>
      </c>
      <c r="G1616" s="234"/>
      <c r="H1616" s="236" t="s">
        <v>19</v>
      </c>
      <c r="I1616" s="238"/>
      <c r="J1616" s="234"/>
      <c r="K1616" s="234"/>
      <c r="L1616" s="239"/>
      <c r="M1616" s="240"/>
      <c r="N1616" s="241"/>
      <c r="O1616" s="241"/>
      <c r="P1616" s="241"/>
      <c r="Q1616" s="241"/>
      <c r="R1616" s="241"/>
      <c r="S1616" s="241"/>
      <c r="T1616" s="242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T1616" s="243" t="s">
        <v>198</v>
      </c>
      <c r="AU1616" s="243" t="s">
        <v>82</v>
      </c>
      <c r="AV1616" s="13" t="s">
        <v>80</v>
      </c>
      <c r="AW1616" s="13" t="s">
        <v>35</v>
      </c>
      <c r="AX1616" s="13" t="s">
        <v>73</v>
      </c>
      <c r="AY1616" s="243" t="s">
        <v>188</v>
      </c>
    </row>
    <row r="1617" s="14" customFormat="1">
      <c r="A1617" s="14"/>
      <c r="B1617" s="244"/>
      <c r="C1617" s="245"/>
      <c r="D1617" s="235" t="s">
        <v>198</v>
      </c>
      <c r="E1617" s="246" t="s">
        <v>19</v>
      </c>
      <c r="F1617" s="247" t="s">
        <v>2929</v>
      </c>
      <c r="G1617" s="245"/>
      <c r="H1617" s="248">
        <v>394</v>
      </c>
      <c r="I1617" s="249"/>
      <c r="J1617" s="245"/>
      <c r="K1617" s="245"/>
      <c r="L1617" s="250"/>
      <c r="M1617" s="251"/>
      <c r="N1617" s="252"/>
      <c r="O1617" s="252"/>
      <c r="P1617" s="252"/>
      <c r="Q1617" s="252"/>
      <c r="R1617" s="252"/>
      <c r="S1617" s="252"/>
      <c r="T1617" s="253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254" t="s">
        <v>198</v>
      </c>
      <c r="AU1617" s="254" t="s">
        <v>82</v>
      </c>
      <c r="AV1617" s="14" t="s">
        <v>82</v>
      </c>
      <c r="AW1617" s="14" t="s">
        <v>35</v>
      </c>
      <c r="AX1617" s="14" t="s">
        <v>73</v>
      </c>
      <c r="AY1617" s="254" t="s">
        <v>188</v>
      </c>
    </row>
    <row r="1618" s="13" customFormat="1">
      <c r="A1618" s="13"/>
      <c r="B1618" s="233"/>
      <c r="C1618" s="234"/>
      <c r="D1618" s="235" t="s">
        <v>198</v>
      </c>
      <c r="E1618" s="236" t="s">
        <v>19</v>
      </c>
      <c r="F1618" s="237" t="s">
        <v>1403</v>
      </c>
      <c r="G1618" s="234"/>
      <c r="H1618" s="236" t="s">
        <v>19</v>
      </c>
      <c r="I1618" s="238"/>
      <c r="J1618" s="234"/>
      <c r="K1618" s="234"/>
      <c r="L1618" s="239"/>
      <c r="M1618" s="240"/>
      <c r="N1618" s="241"/>
      <c r="O1618" s="241"/>
      <c r="P1618" s="241"/>
      <c r="Q1618" s="241"/>
      <c r="R1618" s="241"/>
      <c r="S1618" s="241"/>
      <c r="T1618" s="242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T1618" s="243" t="s">
        <v>198</v>
      </c>
      <c r="AU1618" s="243" t="s">
        <v>82</v>
      </c>
      <c r="AV1618" s="13" t="s">
        <v>80</v>
      </c>
      <c r="AW1618" s="13" t="s">
        <v>35</v>
      </c>
      <c r="AX1618" s="13" t="s">
        <v>73</v>
      </c>
      <c r="AY1618" s="243" t="s">
        <v>188</v>
      </c>
    </row>
    <row r="1619" s="14" customFormat="1">
      <c r="A1619" s="14"/>
      <c r="B1619" s="244"/>
      <c r="C1619" s="245"/>
      <c r="D1619" s="235" t="s">
        <v>198</v>
      </c>
      <c r="E1619" s="246" t="s">
        <v>19</v>
      </c>
      <c r="F1619" s="247" t="s">
        <v>2930</v>
      </c>
      <c r="G1619" s="245"/>
      <c r="H1619" s="248">
        <v>123.08799999999999</v>
      </c>
      <c r="I1619" s="249"/>
      <c r="J1619" s="245"/>
      <c r="K1619" s="245"/>
      <c r="L1619" s="250"/>
      <c r="M1619" s="251"/>
      <c r="N1619" s="252"/>
      <c r="O1619" s="252"/>
      <c r="P1619" s="252"/>
      <c r="Q1619" s="252"/>
      <c r="R1619" s="252"/>
      <c r="S1619" s="252"/>
      <c r="T1619" s="253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T1619" s="254" t="s">
        <v>198</v>
      </c>
      <c r="AU1619" s="254" t="s">
        <v>82</v>
      </c>
      <c r="AV1619" s="14" t="s">
        <v>82</v>
      </c>
      <c r="AW1619" s="14" t="s">
        <v>35</v>
      </c>
      <c r="AX1619" s="14" t="s">
        <v>73</v>
      </c>
      <c r="AY1619" s="254" t="s">
        <v>188</v>
      </c>
    </row>
    <row r="1620" s="13" customFormat="1">
      <c r="A1620" s="13"/>
      <c r="B1620" s="233"/>
      <c r="C1620" s="234"/>
      <c r="D1620" s="235" t="s">
        <v>198</v>
      </c>
      <c r="E1620" s="236" t="s">
        <v>19</v>
      </c>
      <c r="F1620" s="237" t="s">
        <v>1405</v>
      </c>
      <c r="G1620" s="234"/>
      <c r="H1620" s="236" t="s">
        <v>19</v>
      </c>
      <c r="I1620" s="238"/>
      <c r="J1620" s="234"/>
      <c r="K1620" s="234"/>
      <c r="L1620" s="239"/>
      <c r="M1620" s="240"/>
      <c r="N1620" s="241"/>
      <c r="O1620" s="241"/>
      <c r="P1620" s="241"/>
      <c r="Q1620" s="241"/>
      <c r="R1620" s="241"/>
      <c r="S1620" s="241"/>
      <c r="T1620" s="242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T1620" s="243" t="s">
        <v>198</v>
      </c>
      <c r="AU1620" s="243" t="s">
        <v>82</v>
      </c>
      <c r="AV1620" s="13" t="s">
        <v>80</v>
      </c>
      <c r="AW1620" s="13" t="s">
        <v>35</v>
      </c>
      <c r="AX1620" s="13" t="s">
        <v>73</v>
      </c>
      <c r="AY1620" s="243" t="s">
        <v>188</v>
      </c>
    </row>
    <row r="1621" s="13" customFormat="1">
      <c r="A1621" s="13"/>
      <c r="B1621" s="233"/>
      <c r="C1621" s="234"/>
      <c r="D1621" s="235" t="s">
        <v>198</v>
      </c>
      <c r="E1621" s="236" t="s">
        <v>19</v>
      </c>
      <c r="F1621" s="237" t="s">
        <v>1406</v>
      </c>
      <c r="G1621" s="234"/>
      <c r="H1621" s="236" t="s">
        <v>19</v>
      </c>
      <c r="I1621" s="238"/>
      <c r="J1621" s="234"/>
      <c r="K1621" s="234"/>
      <c r="L1621" s="239"/>
      <c r="M1621" s="240"/>
      <c r="N1621" s="241"/>
      <c r="O1621" s="241"/>
      <c r="P1621" s="241"/>
      <c r="Q1621" s="241"/>
      <c r="R1621" s="241"/>
      <c r="S1621" s="241"/>
      <c r="T1621" s="242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T1621" s="243" t="s">
        <v>198</v>
      </c>
      <c r="AU1621" s="243" t="s">
        <v>82</v>
      </c>
      <c r="AV1621" s="13" t="s">
        <v>80</v>
      </c>
      <c r="AW1621" s="13" t="s">
        <v>35</v>
      </c>
      <c r="AX1621" s="13" t="s">
        <v>73</v>
      </c>
      <c r="AY1621" s="243" t="s">
        <v>188</v>
      </c>
    </row>
    <row r="1622" s="14" customFormat="1">
      <c r="A1622" s="14"/>
      <c r="B1622" s="244"/>
      <c r="C1622" s="245"/>
      <c r="D1622" s="235" t="s">
        <v>198</v>
      </c>
      <c r="E1622" s="246" t="s">
        <v>19</v>
      </c>
      <c r="F1622" s="247" t="s">
        <v>2931</v>
      </c>
      <c r="G1622" s="245"/>
      <c r="H1622" s="248">
        <v>129.36000000000001</v>
      </c>
      <c r="I1622" s="249"/>
      <c r="J1622" s="245"/>
      <c r="K1622" s="245"/>
      <c r="L1622" s="250"/>
      <c r="M1622" s="251"/>
      <c r="N1622" s="252"/>
      <c r="O1622" s="252"/>
      <c r="P1622" s="252"/>
      <c r="Q1622" s="252"/>
      <c r="R1622" s="252"/>
      <c r="S1622" s="252"/>
      <c r="T1622" s="253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T1622" s="254" t="s">
        <v>198</v>
      </c>
      <c r="AU1622" s="254" t="s">
        <v>82</v>
      </c>
      <c r="AV1622" s="14" t="s">
        <v>82</v>
      </c>
      <c r="AW1622" s="14" t="s">
        <v>35</v>
      </c>
      <c r="AX1622" s="14" t="s">
        <v>73</v>
      </c>
      <c r="AY1622" s="254" t="s">
        <v>188</v>
      </c>
    </row>
    <row r="1623" s="15" customFormat="1">
      <c r="A1623" s="15"/>
      <c r="B1623" s="255"/>
      <c r="C1623" s="256"/>
      <c r="D1623" s="235" t="s">
        <v>198</v>
      </c>
      <c r="E1623" s="257" t="s">
        <v>19</v>
      </c>
      <c r="F1623" s="258" t="s">
        <v>229</v>
      </c>
      <c r="G1623" s="256"/>
      <c r="H1623" s="259">
        <v>646.44799999999998</v>
      </c>
      <c r="I1623" s="260"/>
      <c r="J1623" s="256"/>
      <c r="K1623" s="256"/>
      <c r="L1623" s="261"/>
      <c r="M1623" s="262"/>
      <c r="N1623" s="263"/>
      <c r="O1623" s="263"/>
      <c r="P1623" s="263"/>
      <c r="Q1623" s="263"/>
      <c r="R1623" s="263"/>
      <c r="S1623" s="263"/>
      <c r="T1623" s="264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T1623" s="265" t="s">
        <v>198</v>
      </c>
      <c r="AU1623" s="265" t="s">
        <v>82</v>
      </c>
      <c r="AV1623" s="15" t="s">
        <v>135</v>
      </c>
      <c r="AW1623" s="15" t="s">
        <v>35</v>
      </c>
      <c r="AX1623" s="15" t="s">
        <v>80</v>
      </c>
      <c r="AY1623" s="265" t="s">
        <v>188</v>
      </c>
    </row>
    <row r="1624" s="2" customFormat="1" ht="16.5" customHeight="1">
      <c r="A1624" s="40"/>
      <c r="B1624" s="41"/>
      <c r="C1624" s="272" t="s">
        <v>2932</v>
      </c>
      <c r="D1624" s="272" t="s">
        <v>522</v>
      </c>
      <c r="E1624" s="273" t="s">
        <v>1409</v>
      </c>
      <c r="F1624" s="274" t="s">
        <v>1410</v>
      </c>
      <c r="G1624" s="275" t="s">
        <v>345</v>
      </c>
      <c r="H1624" s="276">
        <v>0.39400000000000002</v>
      </c>
      <c r="I1624" s="277"/>
      <c r="J1624" s="278">
        <f>ROUND(I1624*H1624,2)</f>
        <v>0</v>
      </c>
      <c r="K1624" s="274" t="s">
        <v>452</v>
      </c>
      <c r="L1624" s="279"/>
      <c r="M1624" s="280" t="s">
        <v>19</v>
      </c>
      <c r="N1624" s="281" t="s">
        <v>44</v>
      </c>
      <c r="O1624" s="86"/>
      <c r="P1624" s="224">
        <f>O1624*H1624</f>
        <v>0</v>
      </c>
      <c r="Q1624" s="224">
        <v>1</v>
      </c>
      <c r="R1624" s="224">
        <f>Q1624*H1624</f>
        <v>0.39400000000000002</v>
      </c>
      <c r="S1624" s="224">
        <v>0</v>
      </c>
      <c r="T1624" s="225">
        <f>S1624*H1624</f>
        <v>0</v>
      </c>
      <c r="U1624" s="40"/>
      <c r="V1624" s="40"/>
      <c r="W1624" s="40"/>
      <c r="X1624" s="40"/>
      <c r="Y1624" s="40"/>
      <c r="Z1624" s="40"/>
      <c r="AA1624" s="40"/>
      <c r="AB1624" s="40"/>
      <c r="AC1624" s="40"/>
      <c r="AD1624" s="40"/>
      <c r="AE1624" s="40"/>
      <c r="AR1624" s="226" t="s">
        <v>630</v>
      </c>
      <c r="AT1624" s="226" t="s">
        <v>522</v>
      </c>
      <c r="AU1624" s="226" t="s">
        <v>82</v>
      </c>
      <c r="AY1624" s="19" t="s">
        <v>188</v>
      </c>
      <c r="BE1624" s="227">
        <f>IF(N1624="základní",J1624,0)</f>
        <v>0</v>
      </c>
      <c r="BF1624" s="227">
        <f>IF(N1624="snížená",J1624,0)</f>
        <v>0</v>
      </c>
      <c r="BG1624" s="227">
        <f>IF(N1624="zákl. přenesená",J1624,0)</f>
        <v>0</v>
      </c>
      <c r="BH1624" s="227">
        <f>IF(N1624="sníž. přenesená",J1624,0)</f>
        <v>0</v>
      </c>
      <c r="BI1624" s="227">
        <f>IF(N1624="nulová",J1624,0)</f>
        <v>0</v>
      </c>
      <c r="BJ1624" s="19" t="s">
        <v>80</v>
      </c>
      <c r="BK1624" s="227">
        <f>ROUND(I1624*H1624,2)</f>
        <v>0</v>
      </c>
      <c r="BL1624" s="19" t="s">
        <v>342</v>
      </c>
      <c r="BM1624" s="226" t="s">
        <v>2933</v>
      </c>
    </row>
    <row r="1625" s="13" customFormat="1">
      <c r="A1625" s="13"/>
      <c r="B1625" s="233"/>
      <c r="C1625" s="234"/>
      <c r="D1625" s="235" t="s">
        <v>198</v>
      </c>
      <c r="E1625" s="236" t="s">
        <v>19</v>
      </c>
      <c r="F1625" s="237" t="s">
        <v>1342</v>
      </c>
      <c r="G1625" s="234"/>
      <c r="H1625" s="236" t="s">
        <v>19</v>
      </c>
      <c r="I1625" s="238"/>
      <c r="J1625" s="234"/>
      <c r="K1625" s="234"/>
      <c r="L1625" s="239"/>
      <c r="M1625" s="240"/>
      <c r="N1625" s="241"/>
      <c r="O1625" s="241"/>
      <c r="P1625" s="241"/>
      <c r="Q1625" s="241"/>
      <c r="R1625" s="241"/>
      <c r="S1625" s="241"/>
      <c r="T1625" s="242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43" t="s">
        <v>198</v>
      </c>
      <c r="AU1625" s="243" t="s">
        <v>82</v>
      </c>
      <c r="AV1625" s="13" t="s">
        <v>80</v>
      </c>
      <c r="AW1625" s="13" t="s">
        <v>35</v>
      </c>
      <c r="AX1625" s="13" t="s">
        <v>73</v>
      </c>
      <c r="AY1625" s="243" t="s">
        <v>188</v>
      </c>
    </row>
    <row r="1626" s="13" customFormat="1">
      <c r="A1626" s="13"/>
      <c r="B1626" s="233"/>
      <c r="C1626" s="234"/>
      <c r="D1626" s="235" t="s">
        <v>198</v>
      </c>
      <c r="E1626" s="236" t="s">
        <v>19</v>
      </c>
      <c r="F1626" s="237" t="s">
        <v>1400</v>
      </c>
      <c r="G1626" s="234"/>
      <c r="H1626" s="236" t="s">
        <v>19</v>
      </c>
      <c r="I1626" s="238"/>
      <c r="J1626" s="234"/>
      <c r="K1626" s="234"/>
      <c r="L1626" s="239"/>
      <c r="M1626" s="240"/>
      <c r="N1626" s="241"/>
      <c r="O1626" s="241"/>
      <c r="P1626" s="241"/>
      <c r="Q1626" s="241"/>
      <c r="R1626" s="241"/>
      <c r="S1626" s="241"/>
      <c r="T1626" s="242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T1626" s="243" t="s">
        <v>198</v>
      </c>
      <c r="AU1626" s="243" t="s">
        <v>82</v>
      </c>
      <c r="AV1626" s="13" t="s">
        <v>80</v>
      </c>
      <c r="AW1626" s="13" t="s">
        <v>35</v>
      </c>
      <c r="AX1626" s="13" t="s">
        <v>73</v>
      </c>
      <c r="AY1626" s="243" t="s">
        <v>188</v>
      </c>
    </row>
    <row r="1627" s="13" customFormat="1">
      <c r="A1627" s="13"/>
      <c r="B1627" s="233"/>
      <c r="C1627" s="234"/>
      <c r="D1627" s="235" t="s">
        <v>198</v>
      </c>
      <c r="E1627" s="236" t="s">
        <v>19</v>
      </c>
      <c r="F1627" s="237" t="s">
        <v>1401</v>
      </c>
      <c r="G1627" s="234"/>
      <c r="H1627" s="236" t="s">
        <v>19</v>
      </c>
      <c r="I1627" s="238"/>
      <c r="J1627" s="234"/>
      <c r="K1627" s="234"/>
      <c r="L1627" s="239"/>
      <c r="M1627" s="240"/>
      <c r="N1627" s="241"/>
      <c r="O1627" s="241"/>
      <c r="P1627" s="241"/>
      <c r="Q1627" s="241"/>
      <c r="R1627" s="241"/>
      <c r="S1627" s="241"/>
      <c r="T1627" s="242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43" t="s">
        <v>198</v>
      </c>
      <c r="AU1627" s="243" t="s">
        <v>82</v>
      </c>
      <c r="AV1627" s="13" t="s">
        <v>80</v>
      </c>
      <c r="AW1627" s="13" t="s">
        <v>35</v>
      </c>
      <c r="AX1627" s="13" t="s">
        <v>73</v>
      </c>
      <c r="AY1627" s="243" t="s">
        <v>188</v>
      </c>
    </row>
    <row r="1628" s="14" customFormat="1">
      <c r="A1628" s="14"/>
      <c r="B1628" s="244"/>
      <c r="C1628" s="245"/>
      <c r="D1628" s="235" t="s">
        <v>198</v>
      </c>
      <c r="E1628" s="246" t="s">
        <v>19</v>
      </c>
      <c r="F1628" s="247" t="s">
        <v>2934</v>
      </c>
      <c r="G1628" s="245"/>
      <c r="H1628" s="248">
        <v>0.39400000000000002</v>
      </c>
      <c r="I1628" s="249"/>
      <c r="J1628" s="245"/>
      <c r="K1628" s="245"/>
      <c r="L1628" s="250"/>
      <c r="M1628" s="251"/>
      <c r="N1628" s="252"/>
      <c r="O1628" s="252"/>
      <c r="P1628" s="252"/>
      <c r="Q1628" s="252"/>
      <c r="R1628" s="252"/>
      <c r="S1628" s="252"/>
      <c r="T1628" s="253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T1628" s="254" t="s">
        <v>198</v>
      </c>
      <c r="AU1628" s="254" t="s">
        <v>82</v>
      </c>
      <c r="AV1628" s="14" t="s">
        <v>82</v>
      </c>
      <c r="AW1628" s="14" t="s">
        <v>35</v>
      </c>
      <c r="AX1628" s="14" t="s">
        <v>73</v>
      </c>
      <c r="AY1628" s="254" t="s">
        <v>188</v>
      </c>
    </row>
    <row r="1629" s="15" customFormat="1">
      <c r="A1629" s="15"/>
      <c r="B1629" s="255"/>
      <c r="C1629" s="256"/>
      <c r="D1629" s="235" t="s">
        <v>198</v>
      </c>
      <c r="E1629" s="257" t="s">
        <v>19</v>
      </c>
      <c r="F1629" s="258" t="s">
        <v>229</v>
      </c>
      <c r="G1629" s="256"/>
      <c r="H1629" s="259">
        <v>0.39400000000000002</v>
      </c>
      <c r="I1629" s="260"/>
      <c r="J1629" s="256"/>
      <c r="K1629" s="256"/>
      <c r="L1629" s="261"/>
      <c r="M1629" s="262"/>
      <c r="N1629" s="263"/>
      <c r="O1629" s="263"/>
      <c r="P1629" s="263"/>
      <c r="Q1629" s="263"/>
      <c r="R1629" s="263"/>
      <c r="S1629" s="263"/>
      <c r="T1629" s="264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T1629" s="265" t="s">
        <v>198</v>
      </c>
      <c r="AU1629" s="265" t="s">
        <v>82</v>
      </c>
      <c r="AV1629" s="15" t="s">
        <v>135</v>
      </c>
      <c r="AW1629" s="15" t="s">
        <v>35</v>
      </c>
      <c r="AX1629" s="15" t="s">
        <v>80</v>
      </c>
      <c r="AY1629" s="265" t="s">
        <v>188</v>
      </c>
    </row>
    <row r="1630" s="2" customFormat="1" ht="16.5" customHeight="1">
      <c r="A1630" s="40"/>
      <c r="B1630" s="41"/>
      <c r="C1630" s="272" t="s">
        <v>2935</v>
      </c>
      <c r="D1630" s="272" t="s">
        <v>522</v>
      </c>
      <c r="E1630" s="273" t="s">
        <v>1414</v>
      </c>
      <c r="F1630" s="274" t="s">
        <v>1415</v>
      </c>
      <c r="G1630" s="275" t="s">
        <v>345</v>
      </c>
      <c r="H1630" s="276">
        <v>0.123</v>
      </c>
      <c r="I1630" s="277"/>
      <c r="J1630" s="278">
        <f>ROUND(I1630*H1630,2)</f>
        <v>0</v>
      </c>
      <c r="K1630" s="274" t="s">
        <v>452</v>
      </c>
      <c r="L1630" s="279"/>
      <c r="M1630" s="280" t="s">
        <v>19</v>
      </c>
      <c r="N1630" s="281" t="s">
        <v>44</v>
      </c>
      <c r="O1630" s="86"/>
      <c r="P1630" s="224">
        <f>O1630*H1630</f>
        <v>0</v>
      </c>
      <c r="Q1630" s="224">
        <v>1</v>
      </c>
      <c r="R1630" s="224">
        <f>Q1630*H1630</f>
        <v>0.123</v>
      </c>
      <c r="S1630" s="224">
        <v>0</v>
      </c>
      <c r="T1630" s="225">
        <f>S1630*H1630</f>
        <v>0</v>
      </c>
      <c r="U1630" s="40"/>
      <c r="V1630" s="40"/>
      <c r="W1630" s="40"/>
      <c r="X1630" s="40"/>
      <c r="Y1630" s="40"/>
      <c r="Z1630" s="40"/>
      <c r="AA1630" s="40"/>
      <c r="AB1630" s="40"/>
      <c r="AC1630" s="40"/>
      <c r="AD1630" s="40"/>
      <c r="AE1630" s="40"/>
      <c r="AR1630" s="226" t="s">
        <v>630</v>
      </c>
      <c r="AT1630" s="226" t="s">
        <v>522</v>
      </c>
      <c r="AU1630" s="226" t="s">
        <v>82</v>
      </c>
      <c r="AY1630" s="19" t="s">
        <v>188</v>
      </c>
      <c r="BE1630" s="227">
        <f>IF(N1630="základní",J1630,0)</f>
        <v>0</v>
      </c>
      <c r="BF1630" s="227">
        <f>IF(N1630="snížená",J1630,0)</f>
        <v>0</v>
      </c>
      <c r="BG1630" s="227">
        <f>IF(N1630="zákl. přenesená",J1630,0)</f>
        <v>0</v>
      </c>
      <c r="BH1630" s="227">
        <f>IF(N1630="sníž. přenesená",J1630,0)</f>
        <v>0</v>
      </c>
      <c r="BI1630" s="227">
        <f>IF(N1630="nulová",J1630,0)</f>
        <v>0</v>
      </c>
      <c r="BJ1630" s="19" t="s">
        <v>80</v>
      </c>
      <c r="BK1630" s="227">
        <f>ROUND(I1630*H1630,2)</f>
        <v>0</v>
      </c>
      <c r="BL1630" s="19" t="s">
        <v>342</v>
      </c>
      <c r="BM1630" s="226" t="s">
        <v>2936</v>
      </c>
    </row>
    <row r="1631" s="13" customFormat="1">
      <c r="A1631" s="13"/>
      <c r="B1631" s="233"/>
      <c r="C1631" s="234"/>
      <c r="D1631" s="235" t="s">
        <v>198</v>
      </c>
      <c r="E1631" s="236" t="s">
        <v>19</v>
      </c>
      <c r="F1631" s="237" t="s">
        <v>1342</v>
      </c>
      <c r="G1631" s="234"/>
      <c r="H1631" s="236" t="s">
        <v>19</v>
      </c>
      <c r="I1631" s="238"/>
      <c r="J1631" s="234"/>
      <c r="K1631" s="234"/>
      <c r="L1631" s="239"/>
      <c r="M1631" s="240"/>
      <c r="N1631" s="241"/>
      <c r="O1631" s="241"/>
      <c r="P1631" s="241"/>
      <c r="Q1631" s="241"/>
      <c r="R1631" s="241"/>
      <c r="S1631" s="241"/>
      <c r="T1631" s="242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243" t="s">
        <v>198</v>
      </c>
      <c r="AU1631" s="243" t="s">
        <v>82</v>
      </c>
      <c r="AV1631" s="13" t="s">
        <v>80</v>
      </c>
      <c r="AW1631" s="13" t="s">
        <v>35</v>
      </c>
      <c r="AX1631" s="13" t="s">
        <v>73</v>
      </c>
      <c r="AY1631" s="243" t="s">
        <v>188</v>
      </c>
    </row>
    <row r="1632" s="13" customFormat="1">
      <c r="A1632" s="13"/>
      <c r="B1632" s="233"/>
      <c r="C1632" s="234"/>
      <c r="D1632" s="235" t="s">
        <v>198</v>
      </c>
      <c r="E1632" s="236" t="s">
        <v>19</v>
      </c>
      <c r="F1632" s="237" t="s">
        <v>1400</v>
      </c>
      <c r="G1632" s="234"/>
      <c r="H1632" s="236" t="s">
        <v>19</v>
      </c>
      <c r="I1632" s="238"/>
      <c r="J1632" s="234"/>
      <c r="K1632" s="234"/>
      <c r="L1632" s="239"/>
      <c r="M1632" s="240"/>
      <c r="N1632" s="241"/>
      <c r="O1632" s="241"/>
      <c r="P1632" s="241"/>
      <c r="Q1632" s="241"/>
      <c r="R1632" s="241"/>
      <c r="S1632" s="241"/>
      <c r="T1632" s="242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43" t="s">
        <v>198</v>
      </c>
      <c r="AU1632" s="243" t="s">
        <v>82</v>
      </c>
      <c r="AV1632" s="13" t="s">
        <v>80</v>
      </c>
      <c r="AW1632" s="13" t="s">
        <v>35</v>
      </c>
      <c r="AX1632" s="13" t="s">
        <v>73</v>
      </c>
      <c r="AY1632" s="243" t="s">
        <v>188</v>
      </c>
    </row>
    <row r="1633" s="13" customFormat="1">
      <c r="A1633" s="13"/>
      <c r="B1633" s="233"/>
      <c r="C1633" s="234"/>
      <c r="D1633" s="235" t="s">
        <v>198</v>
      </c>
      <c r="E1633" s="236" t="s">
        <v>19</v>
      </c>
      <c r="F1633" s="237" t="s">
        <v>1403</v>
      </c>
      <c r="G1633" s="234"/>
      <c r="H1633" s="236" t="s">
        <v>19</v>
      </c>
      <c r="I1633" s="238"/>
      <c r="J1633" s="234"/>
      <c r="K1633" s="234"/>
      <c r="L1633" s="239"/>
      <c r="M1633" s="240"/>
      <c r="N1633" s="241"/>
      <c r="O1633" s="241"/>
      <c r="P1633" s="241"/>
      <c r="Q1633" s="241"/>
      <c r="R1633" s="241"/>
      <c r="S1633" s="241"/>
      <c r="T1633" s="242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T1633" s="243" t="s">
        <v>198</v>
      </c>
      <c r="AU1633" s="243" t="s">
        <v>82</v>
      </c>
      <c r="AV1633" s="13" t="s">
        <v>80</v>
      </c>
      <c r="AW1633" s="13" t="s">
        <v>35</v>
      </c>
      <c r="AX1633" s="13" t="s">
        <v>73</v>
      </c>
      <c r="AY1633" s="243" t="s">
        <v>188</v>
      </c>
    </row>
    <row r="1634" s="14" customFormat="1">
      <c r="A1634" s="14"/>
      <c r="B1634" s="244"/>
      <c r="C1634" s="245"/>
      <c r="D1634" s="235" t="s">
        <v>198</v>
      </c>
      <c r="E1634" s="246" t="s">
        <v>19</v>
      </c>
      <c r="F1634" s="247" t="s">
        <v>2937</v>
      </c>
      <c r="G1634" s="245"/>
      <c r="H1634" s="248">
        <v>0.123</v>
      </c>
      <c r="I1634" s="249"/>
      <c r="J1634" s="245"/>
      <c r="K1634" s="245"/>
      <c r="L1634" s="250"/>
      <c r="M1634" s="251"/>
      <c r="N1634" s="252"/>
      <c r="O1634" s="252"/>
      <c r="P1634" s="252"/>
      <c r="Q1634" s="252"/>
      <c r="R1634" s="252"/>
      <c r="S1634" s="252"/>
      <c r="T1634" s="253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54" t="s">
        <v>198</v>
      </c>
      <c r="AU1634" s="254" t="s">
        <v>82</v>
      </c>
      <c r="AV1634" s="14" t="s">
        <v>82</v>
      </c>
      <c r="AW1634" s="14" t="s">
        <v>35</v>
      </c>
      <c r="AX1634" s="14" t="s">
        <v>73</v>
      </c>
      <c r="AY1634" s="254" t="s">
        <v>188</v>
      </c>
    </row>
    <row r="1635" s="15" customFormat="1">
      <c r="A1635" s="15"/>
      <c r="B1635" s="255"/>
      <c r="C1635" s="256"/>
      <c r="D1635" s="235" t="s">
        <v>198</v>
      </c>
      <c r="E1635" s="257" t="s">
        <v>19</v>
      </c>
      <c r="F1635" s="258" t="s">
        <v>229</v>
      </c>
      <c r="G1635" s="256"/>
      <c r="H1635" s="259">
        <v>0.123</v>
      </c>
      <c r="I1635" s="260"/>
      <c r="J1635" s="256"/>
      <c r="K1635" s="256"/>
      <c r="L1635" s="261"/>
      <c r="M1635" s="262"/>
      <c r="N1635" s="263"/>
      <c r="O1635" s="263"/>
      <c r="P1635" s="263"/>
      <c r="Q1635" s="263"/>
      <c r="R1635" s="263"/>
      <c r="S1635" s="263"/>
      <c r="T1635" s="264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T1635" s="265" t="s">
        <v>198</v>
      </c>
      <c r="AU1635" s="265" t="s">
        <v>82</v>
      </c>
      <c r="AV1635" s="15" t="s">
        <v>135</v>
      </c>
      <c r="AW1635" s="15" t="s">
        <v>35</v>
      </c>
      <c r="AX1635" s="15" t="s">
        <v>80</v>
      </c>
      <c r="AY1635" s="265" t="s">
        <v>188</v>
      </c>
    </row>
    <row r="1636" s="2" customFormat="1" ht="16.5" customHeight="1">
      <c r="A1636" s="40"/>
      <c r="B1636" s="41"/>
      <c r="C1636" s="272" t="s">
        <v>2938</v>
      </c>
      <c r="D1636" s="272" t="s">
        <v>522</v>
      </c>
      <c r="E1636" s="273" t="s">
        <v>1419</v>
      </c>
      <c r="F1636" s="274" t="s">
        <v>1420</v>
      </c>
      <c r="G1636" s="275" t="s">
        <v>345</v>
      </c>
      <c r="H1636" s="276">
        <v>0.129</v>
      </c>
      <c r="I1636" s="277"/>
      <c r="J1636" s="278">
        <f>ROUND(I1636*H1636,2)</f>
        <v>0</v>
      </c>
      <c r="K1636" s="274" t="s">
        <v>194</v>
      </c>
      <c r="L1636" s="279"/>
      <c r="M1636" s="280" t="s">
        <v>19</v>
      </c>
      <c r="N1636" s="281" t="s">
        <v>44</v>
      </c>
      <c r="O1636" s="86"/>
      <c r="P1636" s="224">
        <f>O1636*H1636</f>
        <v>0</v>
      </c>
      <c r="Q1636" s="224">
        <v>1</v>
      </c>
      <c r="R1636" s="224">
        <f>Q1636*H1636</f>
        <v>0.129</v>
      </c>
      <c r="S1636" s="224">
        <v>0</v>
      </c>
      <c r="T1636" s="225">
        <f>S1636*H1636</f>
        <v>0</v>
      </c>
      <c r="U1636" s="40"/>
      <c r="V1636" s="40"/>
      <c r="W1636" s="40"/>
      <c r="X1636" s="40"/>
      <c r="Y1636" s="40"/>
      <c r="Z1636" s="40"/>
      <c r="AA1636" s="40"/>
      <c r="AB1636" s="40"/>
      <c r="AC1636" s="40"/>
      <c r="AD1636" s="40"/>
      <c r="AE1636" s="40"/>
      <c r="AR1636" s="226" t="s">
        <v>630</v>
      </c>
      <c r="AT1636" s="226" t="s">
        <v>522</v>
      </c>
      <c r="AU1636" s="226" t="s">
        <v>82</v>
      </c>
      <c r="AY1636" s="19" t="s">
        <v>188</v>
      </c>
      <c r="BE1636" s="227">
        <f>IF(N1636="základní",J1636,0)</f>
        <v>0</v>
      </c>
      <c r="BF1636" s="227">
        <f>IF(N1636="snížená",J1636,0)</f>
        <v>0</v>
      </c>
      <c r="BG1636" s="227">
        <f>IF(N1636="zákl. přenesená",J1636,0)</f>
        <v>0</v>
      </c>
      <c r="BH1636" s="227">
        <f>IF(N1636="sníž. přenesená",J1636,0)</f>
        <v>0</v>
      </c>
      <c r="BI1636" s="227">
        <f>IF(N1636="nulová",J1636,0)</f>
        <v>0</v>
      </c>
      <c r="BJ1636" s="19" t="s">
        <v>80</v>
      </c>
      <c r="BK1636" s="227">
        <f>ROUND(I1636*H1636,2)</f>
        <v>0</v>
      </c>
      <c r="BL1636" s="19" t="s">
        <v>342</v>
      </c>
      <c r="BM1636" s="226" t="s">
        <v>2939</v>
      </c>
    </row>
    <row r="1637" s="13" customFormat="1">
      <c r="A1637" s="13"/>
      <c r="B1637" s="233"/>
      <c r="C1637" s="234"/>
      <c r="D1637" s="235" t="s">
        <v>198</v>
      </c>
      <c r="E1637" s="236" t="s">
        <v>19</v>
      </c>
      <c r="F1637" s="237" t="s">
        <v>1342</v>
      </c>
      <c r="G1637" s="234"/>
      <c r="H1637" s="236" t="s">
        <v>19</v>
      </c>
      <c r="I1637" s="238"/>
      <c r="J1637" s="234"/>
      <c r="K1637" s="234"/>
      <c r="L1637" s="239"/>
      <c r="M1637" s="240"/>
      <c r="N1637" s="241"/>
      <c r="O1637" s="241"/>
      <c r="P1637" s="241"/>
      <c r="Q1637" s="241"/>
      <c r="R1637" s="241"/>
      <c r="S1637" s="241"/>
      <c r="T1637" s="242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43" t="s">
        <v>198</v>
      </c>
      <c r="AU1637" s="243" t="s">
        <v>82</v>
      </c>
      <c r="AV1637" s="13" t="s">
        <v>80</v>
      </c>
      <c r="AW1637" s="13" t="s">
        <v>35</v>
      </c>
      <c r="AX1637" s="13" t="s">
        <v>73</v>
      </c>
      <c r="AY1637" s="243" t="s">
        <v>188</v>
      </c>
    </row>
    <row r="1638" s="13" customFormat="1">
      <c r="A1638" s="13"/>
      <c r="B1638" s="233"/>
      <c r="C1638" s="234"/>
      <c r="D1638" s="235" t="s">
        <v>198</v>
      </c>
      <c r="E1638" s="236" t="s">
        <v>19</v>
      </c>
      <c r="F1638" s="237" t="s">
        <v>1405</v>
      </c>
      <c r="G1638" s="234"/>
      <c r="H1638" s="236" t="s">
        <v>19</v>
      </c>
      <c r="I1638" s="238"/>
      <c r="J1638" s="234"/>
      <c r="K1638" s="234"/>
      <c r="L1638" s="239"/>
      <c r="M1638" s="240"/>
      <c r="N1638" s="241"/>
      <c r="O1638" s="241"/>
      <c r="P1638" s="241"/>
      <c r="Q1638" s="241"/>
      <c r="R1638" s="241"/>
      <c r="S1638" s="241"/>
      <c r="T1638" s="242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T1638" s="243" t="s">
        <v>198</v>
      </c>
      <c r="AU1638" s="243" t="s">
        <v>82</v>
      </c>
      <c r="AV1638" s="13" t="s">
        <v>80</v>
      </c>
      <c r="AW1638" s="13" t="s">
        <v>35</v>
      </c>
      <c r="AX1638" s="13" t="s">
        <v>73</v>
      </c>
      <c r="AY1638" s="243" t="s">
        <v>188</v>
      </c>
    </row>
    <row r="1639" s="13" customFormat="1">
      <c r="A1639" s="13"/>
      <c r="B1639" s="233"/>
      <c r="C1639" s="234"/>
      <c r="D1639" s="235" t="s">
        <v>198</v>
      </c>
      <c r="E1639" s="236" t="s">
        <v>19</v>
      </c>
      <c r="F1639" s="237" t="s">
        <v>1406</v>
      </c>
      <c r="G1639" s="234"/>
      <c r="H1639" s="236" t="s">
        <v>19</v>
      </c>
      <c r="I1639" s="238"/>
      <c r="J1639" s="234"/>
      <c r="K1639" s="234"/>
      <c r="L1639" s="239"/>
      <c r="M1639" s="240"/>
      <c r="N1639" s="241"/>
      <c r="O1639" s="241"/>
      <c r="P1639" s="241"/>
      <c r="Q1639" s="241"/>
      <c r="R1639" s="241"/>
      <c r="S1639" s="241"/>
      <c r="T1639" s="242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43" t="s">
        <v>198</v>
      </c>
      <c r="AU1639" s="243" t="s">
        <v>82</v>
      </c>
      <c r="AV1639" s="13" t="s">
        <v>80</v>
      </c>
      <c r="AW1639" s="13" t="s">
        <v>35</v>
      </c>
      <c r="AX1639" s="13" t="s">
        <v>73</v>
      </c>
      <c r="AY1639" s="243" t="s">
        <v>188</v>
      </c>
    </row>
    <row r="1640" s="14" customFormat="1">
      <c r="A1640" s="14"/>
      <c r="B1640" s="244"/>
      <c r="C1640" s="245"/>
      <c r="D1640" s="235" t="s">
        <v>198</v>
      </c>
      <c r="E1640" s="246" t="s">
        <v>19</v>
      </c>
      <c r="F1640" s="247" t="s">
        <v>2940</v>
      </c>
      <c r="G1640" s="245"/>
      <c r="H1640" s="248">
        <v>0.129</v>
      </c>
      <c r="I1640" s="249"/>
      <c r="J1640" s="245"/>
      <c r="K1640" s="245"/>
      <c r="L1640" s="250"/>
      <c r="M1640" s="251"/>
      <c r="N1640" s="252"/>
      <c r="O1640" s="252"/>
      <c r="P1640" s="252"/>
      <c r="Q1640" s="252"/>
      <c r="R1640" s="252"/>
      <c r="S1640" s="252"/>
      <c r="T1640" s="253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54" t="s">
        <v>198</v>
      </c>
      <c r="AU1640" s="254" t="s">
        <v>82</v>
      </c>
      <c r="AV1640" s="14" t="s">
        <v>82</v>
      </c>
      <c r="AW1640" s="14" t="s">
        <v>35</v>
      </c>
      <c r="AX1640" s="14" t="s">
        <v>73</v>
      </c>
      <c r="AY1640" s="254" t="s">
        <v>188</v>
      </c>
    </row>
    <row r="1641" s="15" customFormat="1">
      <c r="A1641" s="15"/>
      <c r="B1641" s="255"/>
      <c r="C1641" s="256"/>
      <c r="D1641" s="235" t="s">
        <v>198</v>
      </c>
      <c r="E1641" s="257" t="s">
        <v>19</v>
      </c>
      <c r="F1641" s="258" t="s">
        <v>229</v>
      </c>
      <c r="G1641" s="256"/>
      <c r="H1641" s="259">
        <v>0.129</v>
      </c>
      <c r="I1641" s="260"/>
      <c r="J1641" s="256"/>
      <c r="K1641" s="256"/>
      <c r="L1641" s="261"/>
      <c r="M1641" s="262"/>
      <c r="N1641" s="263"/>
      <c r="O1641" s="263"/>
      <c r="P1641" s="263"/>
      <c r="Q1641" s="263"/>
      <c r="R1641" s="263"/>
      <c r="S1641" s="263"/>
      <c r="T1641" s="264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T1641" s="265" t="s">
        <v>198</v>
      </c>
      <c r="AU1641" s="265" t="s">
        <v>82</v>
      </c>
      <c r="AV1641" s="15" t="s">
        <v>135</v>
      </c>
      <c r="AW1641" s="15" t="s">
        <v>35</v>
      </c>
      <c r="AX1641" s="15" t="s">
        <v>80</v>
      </c>
      <c r="AY1641" s="265" t="s">
        <v>188</v>
      </c>
    </row>
    <row r="1642" s="2" customFormat="1" ht="16.5" customHeight="1">
      <c r="A1642" s="40"/>
      <c r="B1642" s="41"/>
      <c r="C1642" s="215" t="s">
        <v>2941</v>
      </c>
      <c r="D1642" s="215" t="s">
        <v>190</v>
      </c>
      <c r="E1642" s="216" t="s">
        <v>1424</v>
      </c>
      <c r="F1642" s="217" t="s">
        <v>1425</v>
      </c>
      <c r="G1642" s="218" t="s">
        <v>1397</v>
      </c>
      <c r="H1642" s="219">
        <v>618.36500000000001</v>
      </c>
      <c r="I1642" s="220"/>
      <c r="J1642" s="221">
        <f>ROUND(I1642*H1642,2)</f>
        <v>0</v>
      </c>
      <c r="K1642" s="217" t="s">
        <v>194</v>
      </c>
      <c r="L1642" s="46"/>
      <c r="M1642" s="222" t="s">
        <v>19</v>
      </c>
      <c r="N1642" s="223" t="s">
        <v>44</v>
      </c>
      <c r="O1642" s="86"/>
      <c r="P1642" s="224">
        <f>O1642*H1642</f>
        <v>0</v>
      </c>
      <c r="Q1642" s="224">
        <v>6.0000000000000002E-05</v>
      </c>
      <c r="R1642" s="224">
        <f>Q1642*H1642</f>
        <v>0.0371019</v>
      </c>
      <c r="S1642" s="224">
        <v>0</v>
      </c>
      <c r="T1642" s="225">
        <f>S1642*H1642</f>
        <v>0</v>
      </c>
      <c r="U1642" s="40"/>
      <c r="V1642" s="40"/>
      <c r="W1642" s="40"/>
      <c r="X1642" s="40"/>
      <c r="Y1642" s="40"/>
      <c r="Z1642" s="40"/>
      <c r="AA1642" s="40"/>
      <c r="AB1642" s="40"/>
      <c r="AC1642" s="40"/>
      <c r="AD1642" s="40"/>
      <c r="AE1642" s="40"/>
      <c r="AR1642" s="226" t="s">
        <v>342</v>
      </c>
      <c r="AT1642" s="226" t="s">
        <v>190</v>
      </c>
      <c r="AU1642" s="226" t="s">
        <v>82</v>
      </c>
      <c r="AY1642" s="19" t="s">
        <v>188</v>
      </c>
      <c r="BE1642" s="227">
        <f>IF(N1642="základní",J1642,0)</f>
        <v>0</v>
      </c>
      <c r="BF1642" s="227">
        <f>IF(N1642="snížená",J1642,0)</f>
        <v>0</v>
      </c>
      <c r="BG1642" s="227">
        <f>IF(N1642="zákl. přenesená",J1642,0)</f>
        <v>0</v>
      </c>
      <c r="BH1642" s="227">
        <f>IF(N1642="sníž. přenesená",J1642,0)</f>
        <v>0</v>
      </c>
      <c r="BI1642" s="227">
        <f>IF(N1642="nulová",J1642,0)</f>
        <v>0</v>
      </c>
      <c r="BJ1642" s="19" t="s">
        <v>80</v>
      </c>
      <c r="BK1642" s="227">
        <f>ROUND(I1642*H1642,2)</f>
        <v>0</v>
      </c>
      <c r="BL1642" s="19" t="s">
        <v>342</v>
      </c>
      <c r="BM1642" s="226" t="s">
        <v>2942</v>
      </c>
    </row>
    <row r="1643" s="2" customFormat="1">
      <c r="A1643" s="40"/>
      <c r="B1643" s="41"/>
      <c r="C1643" s="42"/>
      <c r="D1643" s="228" t="s">
        <v>196</v>
      </c>
      <c r="E1643" s="42"/>
      <c r="F1643" s="229" t="s">
        <v>1427</v>
      </c>
      <c r="G1643" s="42"/>
      <c r="H1643" s="42"/>
      <c r="I1643" s="230"/>
      <c r="J1643" s="42"/>
      <c r="K1643" s="42"/>
      <c r="L1643" s="46"/>
      <c r="M1643" s="231"/>
      <c r="N1643" s="232"/>
      <c r="O1643" s="86"/>
      <c r="P1643" s="86"/>
      <c r="Q1643" s="86"/>
      <c r="R1643" s="86"/>
      <c r="S1643" s="86"/>
      <c r="T1643" s="87"/>
      <c r="U1643" s="40"/>
      <c r="V1643" s="40"/>
      <c r="W1643" s="40"/>
      <c r="X1643" s="40"/>
      <c r="Y1643" s="40"/>
      <c r="Z1643" s="40"/>
      <c r="AA1643" s="40"/>
      <c r="AB1643" s="40"/>
      <c r="AC1643" s="40"/>
      <c r="AD1643" s="40"/>
      <c r="AE1643" s="40"/>
      <c r="AT1643" s="19" t="s">
        <v>196</v>
      </c>
      <c r="AU1643" s="19" t="s">
        <v>82</v>
      </c>
    </row>
    <row r="1644" s="13" customFormat="1">
      <c r="A1644" s="13"/>
      <c r="B1644" s="233"/>
      <c r="C1644" s="234"/>
      <c r="D1644" s="235" t="s">
        <v>198</v>
      </c>
      <c r="E1644" s="236" t="s">
        <v>19</v>
      </c>
      <c r="F1644" s="237" t="s">
        <v>1342</v>
      </c>
      <c r="G1644" s="234"/>
      <c r="H1644" s="236" t="s">
        <v>19</v>
      </c>
      <c r="I1644" s="238"/>
      <c r="J1644" s="234"/>
      <c r="K1644" s="234"/>
      <c r="L1644" s="239"/>
      <c r="M1644" s="240"/>
      <c r="N1644" s="241"/>
      <c r="O1644" s="241"/>
      <c r="P1644" s="241"/>
      <c r="Q1644" s="241"/>
      <c r="R1644" s="241"/>
      <c r="S1644" s="241"/>
      <c r="T1644" s="242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T1644" s="243" t="s">
        <v>198</v>
      </c>
      <c r="AU1644" s="243" t="s">
        <v>82</v>
      </c>
      <c r="AV1644" s="13" t="s">
        <v>80</v>
      </c>
      <c r="AW1644" s="13" t="s">
        <v>35</v>
      </c>
      <c r="AX1644" s="13" t="s">
        <v>73</v>
      </c>
      <c r="AY1644" s="243" t="s">
        <v>188</v>
      </c>
    </row>
    <row r="1645" s="13" customFormat="1">
      <c r="A1645" s="13"/>
      <c r="B1645" s="233"/>
      <c r="C1645" s="234"/>
      <c r="D1645" s="235" t="s">
        <v>198</v>
      </c>
      <c r="E1645" s="236" t="s">
        <v>19</v>
      </c>
      <c r="F1645" s="237" t="s">
        <v>1400</v>
      </c>
      <c r="G1645" s="234"/>
      <c r="H1645" s="236" t="s">
        <v>19</v>
      </c>
      <c r="I1645" s="238"/>
      <c r="J1645" s="234"/>
      <c r="K1645" s="234"/>
      <c r="L1645" s="239"/>
      <c r="M1645" s="240"/>
      <c r="N1645" s="241"/>
      <c r="O1645" s="241"/>
      <c r="P1645" s="241"/>
      <c r="Q1645" s="241"/>
      <c r="R1645" s="241"/>
      <c r="S1645" s="241"/>
      <c r="T1645" s="242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T1645" s="243" t="s">
        <v>198</v>
      </c>
      <c r="AU1645" s="243" t="s">
        <v>82</v>
      </c>
      <c r="AV1645" s="13" t="s">
        <v>80</v>
      </c>
      <c r="AW1645" s="13" t="s">
        <v>35</v>
      </c>
      <c r="AX1645" s="13" t="s">
        <v>73</v>
      </c>
      <c r="AY1645" s="243" t="s">
        <v>188</v>
      </c>
    </row>
    <row r="1646" s="13" customFormat="1">
      <c r="A1646" s="13"/>
      <c r="B1646" s="233"/>
      <c r="C1646" s="234"/>
      <c r="D1646" s="235" t="s">
        <v>198</v>
      </c>
      <c r="E1646" s="236" t="s">
        <v>19</v>
      </c>
      <c r="F1646" s="237" t="s">
        <v>1428</v>
      </c>
      <c r="G1646" s="234"/>
      <c r="H1646" s="236" t="s">
        <v>19</v>
      </c>
      <c r="I1646" s="238"/>
      <c r="J1646" s="234"/>
      <c r="K1646" s="234"/>
      <c r="L1646" s="239"/>
      <c r="M1646" s="240"/>
      <c r="N1646" s="241"/>
      <c r="O1646" s="241"/>
      <c r="P1646" s="241"/>
      <c r="Q1646" s="241"/>
      <c r="R1646" s="241"/>
      <c r="S1646" s="241"/>
      <c r="T1646" s="242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43" t="s">
        <v>198</v>
      </c>
      <c r="AU1646" s="243" t="s">
        <v>82</v>
      </c>
      <c r="AV1646" s="13" t="s">
        <v>80</v>
      </c>
      <c r="AW1646" s="13" t="s">
        <v>35</v>
      </c>
      <c r="AX1646" s="13" t="s">
        <v>73</v>
      </c>
      <c r="AY1646" s="243" t="s">
        <v>188</v>
      </c>
    </row>
    <row r="1647" s="14" customFormat="1">
      <c r="A1647" s="14"/>
      <c r="B1647" s="244"/>
      <c r="C1647" s="245"/>
      <c r="D1647" s="235" t="s">
        <v>198</v>
      </c>
      <c r="E1647" s="246" t="s">
        <v>19</v>
      </c>
      <c r="F1647" s="247" t="s">
        <v>2943</v>
      </c>
      <c r="G1647" s="245"/>
      <c r="H1647" s="248">
        <v>618.36500000000001</v>
      </c>
      <c r="I1647" s="249"/>
      <c r="J1647" s="245"/>
      <c r="K1647" s="245"/>
      <c r="L1647" s="250"/>
      <c r="M1647" s="251"/>
      <c r="N1647" s="252"/>
      <c r="O1647" s="252"/>
      <c r="P1647" s="252"/>
      <c r="Q1647" s="252"/>
      <c r="R1647" s="252"/>
      <c r="S1647" s="252"/>
      <c r="T1647" s="253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T1647" s="254" t="s">
        <v>198</v>
      </c>
      <c r="AU1647" s="254" t="s">
        <v>82</v>
      </c>
      <c r="AV1647" s="14" t="s">
        <v>82</v>
      </c>
      <c r="AW1647" s="14" t="s">
        <v>35</v>
      </c>
      <c r="AX1647" s="14" t="s">
        <v>73</v>
      </c>
      <c r="AY1647" s="254" t="s">
        <v>188</v>
      </c>
    </row>
    <row r="1648" s="15" customFormat="1">
      <c r="A1648" s="15"/>
      <c r="B1648" s="255"/>
      <c r="C1648" s="256"/>
      <c r="D1648" s="235" t="s">
        <v>198</v>
      </c>
      <c r="E1648" s="257" t="s">
        <v>19</v>
      </c>
      <c r="F1648" s="258" t="s">
        <v>229</v>
      </c>
      <c r="G1648" s="256"/>
      <c r="H1648" s="259">
        <v>618.36500000000001</v>
      </c>
      <c r="I1648" s="260"/>
      <c r="J1648" s="256"/>
      <c r="K1648" s="256"/>
      <c r="L1648" s="261"/>
      <c r="M1648" s="262"/>
      <c r="N1648" s="263"/>
      <c r="O1648" s="263"/>
      <c r="P1648" s="263"/>
      <c r="Q1648" s="263"/>
      <c r="R1648" s="263"/>
      <c r="S1648" s="263"/>
      <c r="T1648" s="264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T1648" s="265" t="s">
        <v>198</v>
      </c>
      <c r="AU1648" s="265" t="s">
        <v>82</v>
      </c>
      <c r="AV1648" s="15" t="s">
        <v>135</v>
      </c>
      <c r="AW1648" s="15" t="s">
        <v>35</v>
      </c>
      <c r="AX1648" s="15" t="s">
        <v>80</v>
      </c>
      <c r="AY1648" s="265" t="s">
        <v>188</v>
      </c>
    </row>
    <row r="1649" s="2" customFormat="1" ht="16.5" customHeight="1">
      <c r="A1649" s="40"/>
      <c r="B1649" s="41"/>
      <c r="C1649" s="272" t="s">
        <v>2944</v>
      </c>
      <c r="D1649" s="272" t="s">
        <v>522</v>
      </c>
      <c r="E1649" s="273" t="s">
        <v>1431</v>
      </c>
      <c r="F1649" s="274" t="s">
        <v>1432</v>
      </c>
      <c r="G1649" s="275" t="s">
        <v>345</v>
      </c>
      <c r="H1649" s="276">
        <v>0.61799999999999999</v>
      </c>
      <c r="I1649" s="277"/>
      <c r="J1649" s="278">
        <f>ROUND(I1649*H1649,2)</f>
        <v>0</v>
      </c>
      <c r="K1649" s="274" t="s">
        <v>194</v>
      </c>
      <c r="L1649" s="279"/>
      <c r="M1649" s="280" t="s">
        <v>19</v>
      </c>
      <c r="N1649" s="281" t="s">
        <v>44</v>
      </c>
      <c r="O1649" s="86"/>
      <c r="P1649" s="224">
        <f>O1649*H1649</f>
        <v>0</v>
      </c>
      <c r="Q1649" s="224">
        <v>1</v>
      </c>
      <c r="R1649" s="224">
        <f>Q1649*H1649</f>
        <v>0.61799999999999999</v>
      </c>
      <c r="S1649" s="224">
        <v>0</v>
      </c>
      <c r="T1649" s="225">
        <f>S1649*H1649</f>
        <v>0</v>
      </c>
      <c r="U1649" s="40"/>
      <c r="V1649" s="40"/>
      <c r="W1649" s="40"/>
      <c r="X1649" s="40"/>
      <c r="Y1649" s="40"/>
      <c r="Z1649" s="40"/>
      <c r="AA1649" s="40"/>
      <c r="AB1649" s="40"/>
      <c r="AC1649" s="40"/>
      <c r="AD1649" s="40"/>
      <c r="AE1649" s="40"/>
      <c r="AR1649" s="226" t="s">
        <v>630</v>
      </c>
      <c r="AT1649" s="226" t="s">
        <v>522</v>
      </c>
      <c r="AU1649" s="226" t="s">
        <v>82</v>
      </c>
      <c r="AY1649" s="19" t="s">
        <v>188</v>
      </c>
      <c r="BE1649" s="227">
        <f>IF(N1649="základní",J1649,0)</f>
        <v>0</v>
      </c>
      <c r="BF1649" s="227">
        <f>IF(N1649="snížená",J1649,0)</f>
        <v>0</v>
      </c>
      <c r="BG1649" s="227">
        <f>IF(N1649="zákl. přenesená",J1649,0)</f>
        <v>0</v>
      </c>
      <c r="BH1649" s="227">
        <f>IF(N1649="sníž. přenesená",J1649,0)</f>
        <v>0</v>
      </c>
      <c r="BI1649" s="227">
        <f>IF(N1649="nulová",J1649,0)</f>
        <v>0</v>
      </c>
      <c r="BJ1649" s="19" t="s">
        <v>80</v>
      </c>
      <c r="BK1649" s="227">
        <f>ROUND(I1649*H1649,2)</f>
        <v>0</v>
      </c>
      <c r="BL1649" s="19" t="s">
        <v>342</v>
      </c>
      <c r="BM1649" s="226" t="s">
        <v>2945</v>
      </c>
    </row>
    <row r="1650" s="13" customFormat="1">
      <c r="A1650" s="13"/>
      <c r="B1650" s="233"/>
      <c r="C1650" s="234"/>
      <c r="D1650" s="235" t="s">
        <v>198</v>
      </c>
      <c r="E1650" s="236" t="s">
        <v>19</v>
      </c>
      <c r="F1650" s="237" t="s">
        <v>1342</v>
      </c>
      <c r="G1650" s="234"/>
      <c r="H1650" s="236" t="s">
        <v>19</v>
      </c>
      <c r="I1650" s="238"/>
      <c r="J1650" s="234"/>
      <c r="K1650" s="234"/>
      <c r="L1650" s="239"/>
      <c r="M1650" s="240"/>
      <c r="N1650" s="241"/>
      <c r="O1650" s="241"/>
      <c r="P1650" s="241"/>
      <c r="Q1650" s="241"/>
      <c r="R1650" s="241"/>
      <c r="S1650" s="241"/>
      <c r="T1650" s="242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43" t="s">
        <v>198</v>
      </c>
      <c r="AU1650" s="243" t="s">
        <v>82</v>
      </c>
      <c r="AV1650" s="13" t="s">
        <v>80</v>
      </c>
      <c r="AW1650" s="13" t="s">
        <v>35</v>
      </c>
      <c r="AX1650" s="13" t="s">
        <v>73</v>
      </c>
      <c r="AY1650" s="243" t="s">
        <v>188</v>
      </c>
    </row>
    <row r="1651" s="13" customFormat="1">
      <c r="A1651" s="13"/>
      <c r="B1651" s="233"/>
      <c r="C1651" s="234"/>
      <c r="D1651" s="235" t="s">
        <v>198</v>
      </c>
      <c r="E1651" s="236" t="s">
        <v>19</v>
      </c>
      <c r="F1651" s="237" t="s">
        <v>1400</v>
      </c>
      <c r="G1651" s="234"/>
      <c r="H1651" s="236" t="s">
        <v>19</v>
      </c>
      <c r="I1651" s="238"/>
      <c r="J1651" s="234"/>
      <c r="K1651" s="234"/>
      <c r="L1651" s="239"/>
      <c r="M1651" s="240"/>
      <c r="N1651" s="241"/>
      <c r="O1651" s="241"/>
      <c r="P1651" s="241"/>
      <c r="Q1651" s="241"/>
      <c r="R1651" s="241"/>
      <c r="S1651" s="241"/>
      <c r="T1651" s="242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43" t="s">
        <v>198</v>
      </c>
      <c r="AU1651" s="243" t="s">
        <v>82</v>
      </c>
      <c r="AV1651" s="13" t="s">
        <v>80</v>
      </c>
      <c r="AW1651" s="13" t="s">
        <v>35</v>
      </c>
      <c r="AX1651" s="13" t="s">
        <v>73</v>
      </c>
      <c r="AY1651" s="243" t="s">
        <v>188</v>
      </c>
    </row>
    <row r="1652" s="13" customFormat="1">
      <c r="A1652" s="13"/>
      <c r="B1652" s="233"/>
      <c r="C1652" s="234"/>
      <c r="D1652" s="235" t="s">
        <v>198</v>
      </c>
      <c r="E1652" s="236" t="s">
        <v>19</v>
      </c>
      <c r="F1652" s="237" t="s">
        <v>1428</v>
      </c>
      <c r="G1652" s="234"/>
      <c r="H1652" s="236" t="s">
        <v>19</v>
      </c>
      <c r="I1652" s="238"/>
      <c r="J1652" s="234"/>
      <c r="K1652" s="234"/>
      <c r="L1652" s="239"/>
      <c r="M1652" s="240"/>
      <c r="N1652" s="241"/>
      <c r="O1652" s="241"/>
      <c r="P1652" s="241"/>
      <c r="Q1652" s="241"/>
      <c r="R1652" s="241"/>
      <c r="S1652" s="241"/>
      <c r="T1652" s="242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243" t="s">
        <v>198</v>
      </c>
      <c r="AU1652" s="243" t="s">
        <v>82</v>
      </c>
      <c r="AV1652" s="13" t="s">
        <v>80</v>
      </c>
      <c r="AW1652" s="13" t="s">
        <v>35</v>
      </c>
      <c r="AX1652" s="13" t="s">
        <v>73</v>
      </c>
      <c r="AY1652" s="243" t="s">
        <v>188</v>
      </c>
    </row>
    <row r="1653" s="14" customFormat="1">
      <c r="A1653" s="14"/>
      <c r="B1653" s="244"/>
      <c r="C1653" s="245"/>
      <c r="D1653" s="235" t="s">
        <v>198</v>
      </c>
      <c r="E1653" s="246" t="s">
        <v>19</v>
      </c>
      <c r="F1653" s="247" t="s">
        <v>2946</v>
      </c>
      <c r="G1653" s="245"/>
      <c r="H1653" s="248">
        <v>0.61799999999999999</v>
      </c>
      <c r="I1653" s="249"/>
      <c r="J1653" s="245"/>
      <c r="K1653" s="245"/>
      <c r="L1653" s="250"/>
      <c r="M1653" s="251"/>
      <c r="N1653" s="252"/>
      <c r="O1653" s="252"/>
      <c r="P1653" s="252"/>
      <c r="Q1653" s="252"/>
      <c r="R1653" s="252"/>
      <c r="S1653" s="252"/>
      <c r="T1653" s="253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T1653" s="254" t="s">
        <v>198</v>
      </c>
      <c r="AU1653" s="254" t="s">
        <v>82</v>
      </c>
      <c r="AV1653" s="14" t="s">
        <v>82</v>
      </c>
      <c r="AW1653" s="14" t="s">
        <v>35</v>
      </c>
      <c r="AX1653" s="14" t="s">
        <v>73</v>
      </c>
      <c r="AY1653" s="254" t="s">
        <v>188</v>
      </c>
    </row>
    <row r="1654" s="15" customFormat="1">
      <c r="A1654" s="15"/>
      <c r="B1654" s="255"/>
      <c r="C1654" s="256"/>
      <c r="D1654" s="235" t="s">
        <v>198</v>
      </c>
      <c r="E1654" s="257" t="s">
        <v>19</v>
      </c>
      <c r="F1654" s="258" t="s">
        <v>229</v>
      </c>
      <c r="G1654" s="256"/>
      <c r="H1654" s="259">
        <v>0.61799999999999999</v>
      </c>
      <c r="I1654" s="260"/>
      <c r="J1654" s="256"/>
      <c r="K1654" s="256"/>
      <c r="L1654" s="261"/>
      <c r="M1654" s="262"/>
      <c r="N1654" s="263"/>
      <c r="O1654" s="263"/>
      <c r="P1654" s="263"/>
      <c r="Q1654" s="263"/>
      <c r="R1654" s="263"/>
      <c r="S1654" s="263"/>
      <c r="T1654" s="264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T1654" s="265" t="s">
        <v>198</v>
      </c>
      <c r="AU1654" s="265" t="s">
        <v>82</v>
      </c>
      <c r="AV1654" s="15" t="s">
        <v>135</v>
      </c>
      <c r="AW1654" s="15" t="s">
        <v>35</v>
      </c>
      <c r="AX1654" s="15" t="s">
        <v>80</v>
      </c>
      <c r="AY1654" s="265" t="s">
        <v>188</v>
      </c>
    </row>
    <row r="1655" s="2" customFormat="1" ht="21.75" customHeight="1">
      <c r="A1655" s="40"/>
      <c r="B1655" s="41"/>
      <c r="C1655" s="215" t="s">
        <v>2947</v>
      </c>
      <c r="D1655" s="215" t="s">
        <v>190</v>
      </c>
      <c r="E1655" s="216" t="s">
        <v>1436</v>
      </c>
      <c r="F1655" s="217" t="s">
        <v>1437</v>
      </c>
      <c r="G1655" s="218" t="s">
        <v>442</v>
      </c>
      <c r="H1655" s="219">
        <v>600</v>
      </c>
      <c r="I1655" s="220"/>
      <c r="J1655" s="221">
        <f>ROUND(I1655*H1655,2)</f>
        <v>0</v>
      </c>
      <c r="K1655" s="217" t="s">
        <v>194</v>
      </c>
      <c r="L1655" s="46"/>
      <c r="M1655" s="222" t="s">
        <v>19</v>
      </c>
      <c r="N1655" s="223" t="s">
        <v>44</v>
      </c>
      <c r="O1655" s="86"/>
      <c r="P1655" s="224">
        <f>O1655*H1655</f>
        <v>0</v>
      </c>
      <c r="Q1655" s="224">
        <v>0.00036999999999999999</v>
      </c>
      <c r="R1655" s="224">
        <f>Q1655*H1655</f>
        <v>0.222</v>
      </c>
      <c r="S1655" s="224">
        <v>0</v>
      </c>
      <c r="T1655" s="225">
        <f>S1655*H1655</f>
        <v>0</v>
      </c>
      <c r="U1655" s="40"/>
      <c r="V1655" s="40"/>
      <c r="W1655" s="40"/>
      <c r="X1655" s="40"/>
      <c r="Y1655" s="40"/>
      <c r="Z1655" s="40"/>
      <c r="AA1655" s="40"/>
      <c r="AB1655" s="40"/>
      <c r="AC1655" s="40"/>
      <c r="AD1655" s="40"/>
      <c r="AE1655" s="40"/>
      <c r="AR1655" s="226" t="s">
        <v>135</v>
      </c>
      <c r="AT1655" s="226" t="s">
        <v>190</v>
      </c>
      <c r="AU1655" s="226" t="s">
        <v>82</v>
      </c>
      <c r="AY1655" s="19" t="s">
        <v>188</v>
      </c>
      <c r="BE1655" s="227">
        <f>IF(N1655="základní",J1655,0)</f>
        <v>0</v>
      </c>
      <c r="BF1655" s="227">
        <f>IF(N1655="snížená",J1655,0)</f>
        <v>0</v>
      </c>
      <c r="BG1655" s="227">
        <f>IF(N1655="zákl. přenesená",J1655,0)</f>
        <v>0</v>
      </c>
      <c r="BH1655" s="227">
        <f>IF(N1655="sníž. přenesená",J1655,0)</f>
        <v>0</v>
      </c>
      <c r="BI1655" s="227">
        <f>IF(N1655="nulová",J1655,0)</f>
        <v>0</v>
      </c>
      <c r="BJ1655" s="19" t="s">
        <v>80</v>
      </c>
      <c r="BK1655" s="227">
        <f>ROUND(I1655*H1655,2)</f>
        <v>0</v>
      </c>
      <c r="BL1655" s="19" t="s">
        <v>135</v>
      </c>
      <c r="BM1655" s="226" t="s">
        <v>2948</v>
      </c>
    </row>
    <row r="1656" s="2" customFormat="1">
      <c r="A1656" s="40"/>
      <c r="B1656" s="41"/>
      <c r="C1656" s="42"/>
      <c r="D1656" s="228" t="s">
        <v>196</v>
      </c>
      <c r="E1656" s="42"/>
      <c r="F1656" s="229" t="s">
        <v>1439</v>
      </c>
      <c r="G1656" s="42"/>
      <c r="H1656" s="42"/>
      <c r="I1656" s="230"/>
      <c r="J1656" s="42"/>
      <c r="K1656" s="42"/>
      <c r="L1656" s="46"/>
      <c r="M1656" s="231"/>
      <c r="N1656" s="232"/>
      <c r="O1656" s="86"/>
      <c r="P1656" s="86"/>
      <c r="Q1656" s="86"/>
      <c r="R1656" s="86"/>
      <c r="S1656" s="86"/>
      <c r="T1656" s="87"/>
      <c r="U1656" s="40"/>
      <c r="V1656" s="40"/>
      <c r="W1656" s="40"/>
      <c r="X1656" s="40"/>
      <c r="Y1656" s="40"/>
      <c r="Z1656" s="40"/>
      <c r="AA1656" s="40"/>
      <c r="AB1656" s="40"/>
      <c r="AC1656" s="40"/>
      <c r="AD1656" s="40"/>
      <c r="AE1656" s="40"/>
      <c r="AT1656" s="19" t="s">
        <v>196</v>
      </c>
      <c r="AU1656" s="19" t="s">
        <v>82</v>
      </c>
    </row>
    <row r="1657" s="13" customFormat="1">
      <c r="A1657" s="13"/>
      <c r="B1657" s="233"/>
      <c r="C1657" s="234"/>
      <c r="D1657" s="235" t="s">
        <v>198</v>
      </c>
      <c r="E1657" s="236" t="s">
        <v>19</v>
      </c>
      <c r="F1657" s="237" t="s">
        <v>1342</v>
      </c>
      <c r="G1657" s="234"/>
      <c r="H1657" s="236" t="s">
        <v>19</v>
      </c>
      <c r="I1657" s="238"/>
      <c r="J1657" s="234"/>
      <c r="K1657" s="234"/>
      <c r="L1657" s="239"/>
      <c r="M1657" s="240"/>
      <c r="N1657" s="241"/>
      <c r="O1657" s="241"/>
      <c r="P1657" s="241"/>
      <c r="Q1657" s="241"/>
      <c r="R1657" s="241"/>
      <c r="S1657" s="241"/>
      <c r="T1657" s="242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T1657" s="243" t="s">
        <v>198</v>
      </c>
      <c r="AU1657" s="243" t="s">
        <v>82</v>
      </c>
      <c r="AV1657" s="13" t="s">
        <v>80</v>
      </c>
      <c r="AW1657" s="13" t="s">
        <v>35</v>
      </c>
      <c r="AX1657" s="13" t="s">
        <v>73</v>
      </c>
      <c r="AY1657" s="243" t="s">
        <v>188</v>
      </c>
    </row>
    <row r="1658" s="13" customFormat="1">
      <c r="A1658" s="13"/>
      <c r="B1658" s="233"/>
      <c r="C1658" s="234"/>
      <c r="D1658" s="235" t="s">
        <v>198</v>
      </c>
      <c r="E1658" s="236" t="s">
        <v>19</v>
      </c>
      <c r="F1658" s="237" t="s">
        <v>1400</v>
      </c>
      <c r="G1658" s="234"/>
      <c r="H1658" s="236" t="s">
        <v>19</v>
      </c>
      <c r="I1658" s="238"/>
      <c r="J1658" s="234"/>
      <c r="K1658" s="234"/>
      <c r="L1658" s="239"/>
      <c r="M1658" s="240"/>
      <c r="N1658" s="241"/>
      <c r="O1658" s="241"/>
      <c r="P1658" s="241"/>
      <c r="Q1658" s="241"/>
      <c r="R1658" s="241"/>
      <c r="S1658" s="241"/>
      <c r="T1658" s="242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T1658" s="243" t="s">
        <v>198</v>
      </c>
      <c r="AU1658" s="243" t="s">
        <v>82</v>
      </c>
      <c r="AV1658" s="13" t="s">
        <v>80</v>
      </c>
      <c r="AW1658" s="13" t="s">
        <v>35</v>
      </c>
      <c r="AX1658" s="13" t="s">
        <v>73</v>
      </c>
      <c r="AY1658" s="243" t="s">
        <v>188</v>
      </c>
    </row>
    <row r="1659" s="13" customFormat="1">
      <c r="A1659" s="13"/>
      <c r="B1659" s="233"/>
      <c r="C1659" s="234"/>
      <c r="D1659" s="235" t="s">
        <v>198</v>
      </c>
      <c r="E1659" s="236" t="s">
        <v>19</v>
      </c>
      <c r="F1659" s="237" t="s">
        <v>1401</v>
      </c>
      <c r="G1659" s="234"/>
      <c r="H1659" s="236" t="s">
        <v>19</v>
      </c>
      <c r="I1659" s="238"/>
      <c r="J1659" s="234"/>
      <c r="K1659" s="234"/>
      <c r="L1659" s="239"/>
      <c r="M1659" s="240"/>
      <c r="N1659" s="241"/>
      <c r="O1659" s="241"/>
      <c r="P1659" s="241"/>
      <c r="Q1659" s="241"/>
      <c r="R1659" s="241"/>
      <c r="S1659" s="241"/>
      <c r="T1659" s="242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243" t="s">
        <v>198</v>
      </c>
      <c r="AU1659" s="243" t="s">
        <v>82</v>
      </c>
      <c r="AV1659" s="13" t="s">
        <v>80</v>
      </c>
      <c r="AW1659" s="13" t="s">
        <v>35</v>
      </c>
      <c r="AX1659" s="13" t="s">
        <v>73</v>
      </c>
      <c r="AY1659" s="243" t="s">
        <v>188</v>
      </c>
    </row>
    <row r="1660" s="14" customFormat="1">
      <c r="A1660" s="14"/>
      <c r="B1660" s="244"/>
      <c r="C1660" s="245"/>
      <c r="D1660" s="235" t="s">
        <v>198</v>
      </c>
      <c r="E1660" s="246" t="s">
        <v>19</v>
      </c>
      <c r="F1660" s="247" t="s">
        <v>2949</v>
      </c>
      <c r="G1660" s="245"/>
      <c r="H1660" s="248">
        <v>400</v>
      </c>
      <c r="I1660" s="249"/>
      <c r="J1660" s="245"/>
      <c r="K1660" s="245"/>
      <c r="L1660" s="250"/>
      <c r="M1660" s="251"/>
      <c r="N1660" s="252"/>
      <c r="O1660" s="252"/>
      <c r="P1660" s="252"/>
      <c r="Q1660" s="252"/>
      <c r="R1660" s="252"/>
      <c r="S1660" s="252"/>
      <c r="T1660" s="253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T1660" s="254" t="s">
        <v>198</v>
      </c>
      <c r="AU1660" s="254" t="s">
        <v>82</v>
      </c>
      <c r="AV1660" s="14" t="s">
        <v>82</v>
      </c>
      <c r="AW1660" s="14" t="s">
        <v>35</v>
      </c>
      <c r="AX1660" s="14" t="s">
        <v>73</v>
      </c>
      <c r="AY1660" s="254" t="s">
        <v>188</v>
      </c>
    </row>
    <row r="1661" s="13" customFormat="1">
      <c r="A1661" s="13"/>
      <c r="B1661" s="233"/>
      <c r="C1661" s="234"/>
      <c r="D1661" s="235" t="s">
        <v>198</v>
      </c>
      <c r="E1661" s="236" t="s">
        <v>19</v>
      </c>
      <c r="F1661" s="237" t="s">
        <v>1406</v>
      </c>
      <c r="G1661" s="234"/>
      <c r="H1661" s="236" t="s">
        <v>19</v>
      </c>
      <c r="I1661" s="238"/>
      <c r="J1661" s="234"/>
      <c r="K1661" s="234"/>
      <c r="L1661" s="239"/>
      <c r="M1661" s="240"/>
      <c r="N1661" s="241"/>
      <c r="O1661" s="241"/>
      <c r="P1661" s="241"/>
      <c r="Q1661" s="241"/>
      <c r="R1661" s="241"/>
      <c r="S1661" s="241"/>
      <c r="T1661" s="242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T1661" s="243" t="s">
        <v>198</v>
      </c>
      <c r="AU1661" s="243" t="s">
        <v>82</v>
      </c>
      <c r="AV1661" s="13" t="s">
        <v>80</v>
      </c>
      <c r="AW1661" s="13" t="s">
        <v>35</v>
      </c>
      <c r="AX1661" s="13" t="s">
        <v>73</v>
      </c>
      <c r="AY1661" s="243" t="s">
        <v>188</v>
      </c>
    </row>
    <row r="1662" s="14" customFormat="1">
      <c r="A1662" s="14"/>
      <c r="B1662" s="244"/>
      <c r="C1662" s="245"/>
      <c r="D1662" s="235" t="s">
        <v>198</v>
      </c>
      <c r="E1662" s="246" t="s">
        <v>19</v>
      </c>
      <c r="F1662" s="247" t="s">
        <v>2950</v>
      </c>
      <c r="G1662" s="245"/>
      <c r="H1662" s="248">
        <v>200</v>
      </c>
      <c r="I1662" s="249"/>
      <c r="J1662" s="245"/>
      <c r="K1662" s="245"/>
      <c r="L1662" s="250"/>
      <c r="M1662" s="251"/>
      <c r="N1662" s="252"/>
      <c r="O1662" s="252"/>
      <c r="P1662" s="252"/>
      <c r="Q1662" s="252"/>
      <c r="R1662" s="252"/>
      <c r="S1662" s="252"/>
      <c r="T1662" s="253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T1662" s="254" t="s">
        <v>198</v>
      </c>
      <c r="AU1662" s="254" t="s">
        <v>82</v>
      </c>
      <c r="AV1662" s="14" t="s">
        <v>82</v>
      </c>
      <c r="AW1662" s="14" t="s">
        <v>35</v>
      </c>
      <c r="AX1662" s="14" t="s">
        <v>73</v>
      </c>
      <c r="AY1662" s="254" t="s">
        <v>188</v>
      </c>
    </row>
    <row r="1663" s="15" customFormat="1">
      <c r="A1663" s="15"/>
      <c r="B1663" s="255"/>
      <c r="C1663" s="256"/>
      <c r="D1663" s="235" t="s">
        <v>198</v>
      </c>
      <c r="E1663" s="257" t="s">
        <v>19</v>
      </c>
      <c r="F1663" s="258" t="s">
        <v>229</v>
      </c>
      <c r="G1663" s="256"/>
      <c r="H1663" s="259">
        <v>600</v>
      </c>
      <c r="I1663" s="260"/>
      <c r="J1663" s="256"/>
      <c r="K1663" s="256"/>
      <c r="L1663" s="261"/>
      <c r="M1663" s="262"/>
      <c r="N1663" s="263"/>
      <c r="O1663" s="263"/>
      <c r="P1663" s="263"/>
      <c r="Q1663" s="263"/>
      <c r="R1663" s="263"/>
      <c r="S1663" s="263"/>
      <c r="T1663" s="264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T1663" s="265" t="s">
        <v>198</v>
      </c>
      <c r="AU1663" s="265" t="s">
        <v>82</v>
      </c>
      <c r="AV1663" s="15" t="s">
        <v>135</v>
      </c>
      <c r="AW1663" s="15" t="s">
        <v>35</v>
      </c>
      <c r="AX1663" s="15" t="s">
        <v>80</v>
      </c>
      <c r="AY1663" s="265" t="s">
        <v>188</v>
      </c>
    </row>
    <row r="1664" s="2" customFormat="1" ht="24.15" customHeight="1">
      <c r="A1664" s="40"/>
      <c r="B1664" s="41"/>
      <c r="C1664" s="215" t="s">
        <v>2951</v>
      </c>
      <c r="D1664" s="215" t="s">
        <v>190</v>
      </c>
      <c r="E1664" s="216" t="s">
        <v>1443</v>
      </c>
      <c r="F1664" s="217" t="s">
        <v>1444</v>
      </c>
      <c r="G1664" s="218" t="s">
        <v>460</v>
      </c>
      <c r="H1664" s="266"/>
      <c r="I1664" s="220"/>
      <c r="J1664" s="221">
        <f>ROUND(I1664*H1664,2)</f>
        <v>0</v>
      </c>
      <c r="K1664" s="217" t="s">
        <v>194</v>
      </c>
      <c r="L1664" s="46"/>
      <c r="M1664" s="222" t="s">
        <v>19</v>
      </c>
      <c r="N1664" s="223" t="s">
        <v>44</v>
      </c>
      <c r="O1664" s="86"/>
      <c r="P1664" s="224">
        <f>O1664*H1664</f>
        <v>0</v>
      </c>
      <c r="Q1664" s="224">
        <v>0</v>
      </c>
      <c r="R1664" s="224">
        <f>Q1664*H1664</f>
        <v>0</v>
      </c>
      <c r="S1664" s="224">
        <v>0</v>
      </c>
      <c r="T1664" s="225">
        <f>S1664*H1664</f>
        <v>0</v>
      </c>
      <c r="U1664" s="40"/>
      <c r="V1664" s="40"/>
      <c r="W1664" s="40"/>
      <c r="X1664" s="40"/>
      <c r="Y1664" s="40"/>
      <c r="Z1664" s="40"/>
      <c r="AA1664" s="40"/>
      <c r="AB1664" s="40"/>
      <c r="AC1664" s="40"/>
      <c r="AD1664" s="40"/>
      <c r="AE1664" s="40"/>
      <c r="AR1664" s="226" t="s">
        <v>342</v>
      </c>
      <c r="AT1664" s="226" t="s">
        <v>190</v>
      </c>
      <c r="AU1664" s="226" t="s">
        <v>82</v>
      </c>
      <c r="AY1664" s="19" t="s">
        <v>188</v>
      </c>
      <c r="BE1664" s="227">
        <f>IF(N1664="základní",J1664,0)</f>
        <v>0</v>
      </c>
      <c r="BF1664" s="227">
        <f>IF(N1664="snížená",J1664,0)</f>
        <v>0</v>
      </c>
      <c r="BG1664" s="227">
        <f>IF(N1664="zákl. přenesená",J1664,0)</f>
        <v>0</v>
      </c>
      <c r="BH1664" s="227">
        <f>IF(N1664="sníž. přenesená",J1664,0)</f>
        <v>0</v>
      </c>
      <c r="BI1664" s="227">
        <f>IF(N1664="nulová",J1664,0)</f>
        <v>0</v>
      </c>
      <c r="BJ1664" s="19" t="s">
        <v>80</v>
      </c>
      <c r="BK1664" s="227">
        <f>ROUND(I1664*H1664,2)</f>
        <v>0</v>
      </c>
      <c r="BL1664" s="19" t="s">
        <v>342</v>
      </c>
      <c r="BM1664" s="226" t="s">
        <v>2952</v>
      </c>
    </row>
    <row r="1665" s="2" customFormat="1">
      <c r="A1665" s="40"/>
      <c r="B1665" s="41"/>
      <c r="C1665" s="42"/>
      <c r="D1665" s="228" t="s">
        <v>196</v>
      </c>
      <c r="E1665" s="42"/>
      <c r="F1665" s="229" t="s">
        <v>1446</v>
      </c>
      <c r="G1665" s="42"/>
      <c r="H1665" s="42"/>
      <c r="I1665" s="230"/>
      <c r="J1665" s="42"/>
      <c r="K1665" s="42"/>
      <c r="L1665" s="46"/>
      <c r="M1665" s="231"/>
      <c r="N1665" s="232"/>
      <c r="O1665" s="86"/>
      <c r="P1665" s="86"/>
      <c r="Q1665" s="86"/>
      <c r="R1665" s="86"/>
      <c r="S1665" s="86"/>
      <c r="T1665" s="87"/>
      <c r="U1665" s="40"/>
      <c r="V1665" s="40"/>
      <c r="W1665" s="40"/>
      <c r="X1665" s="40"/>
      <c r="Y1665" s="40"/>
      <c r="Z1665" s="40"/>
      <c r="AA1665" s="40"/>
      <c r="AB1665" s="40"/>
      <c r="AC1665" s="40"/>
      <c r="AD1665" s="40"/>
      <c r="AE1665" s="40"/>
      <c r="AT1665" s="19" t="s">
        <v>196</v>
      </c>
      <c r="AU1665" s="19" t="s">
        <v>82</v>
      </c>
    </row>
    <row r="1666" s="12" customFormat="1" ht="22.8" customHeight="1">
      <c r="A1666" s="12"/>
      <c r="B1666" s="199"/>
      <c r="C1666" s="200"/>
      <c r="D1666" s="201" t="s">
        <v>72</v>
      </c>
      <c r="E1666" s="213" t="s">
        <v>2117</v>
      </c>
      <c r="F1666" s="213" t="s">
        <v>2118</v>
      </c>
      <c r="G1666" s="200"/>
      <c r="H1666" s="200"/>
      <c r="I1666" s="203"/>
      <c r="J1666" s="214">
        <f>BK1666</f>
        <v>0</v>
      </c>
      <c r="K1666" s="200"/>
      <c r="L1666" s="205"/>
      <c r="M1666" s="206"/>
      <c r="N1666" s="207"/>
      <c r="O1666" s="207"/>
      <c r="P1666" s="208">
        <f>SUM(P1667:P1688)</f>
        <v>0</v>
      </c>
      <c r="Q1666" s="207"/>
      <c r="R1666" s="208">
        <f>SUM(R1667:R1688)</f>
        <v>0.6746899999999999</v>
      </c>
      <c r="S1666" s="207"/>
      <c r="T1666" s="209">
        <f>SUM(T1667:T1688)</f>
        <v>0</v>
      </c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R1666" s="210" t="s">
        <v>82</v>
      </c>
      <c r="AT1666" s="211" t="s">
        <v>72</v>
      </c>
      <c r="AU1666" s="211" t="s">
        <v>80</v>
      </c>
      <c r="AY1666" s="210" t="s">
        <v>188</v>
      </c>
      <c r="BK1666" s="212">
        <f>SUM(BK1667:BK1688)</f>
        <v>0</v>
      </c>
    </row>
    <row r="1667" s="2" customFormat="1" ht="24.15" customHeight="1">
      <c r="A1667" s="40"/>
      <c r="B1667" s="41"/>
      <c r="C1667" s="215" t="s">
        <v>2953</v>
      </c>
      <c r="D1667" s="215" t="s">
        <v>190</v>
      </c>
      <c r="E1667" s="216" t="s">
        <v>2124</v>
      </c>
      <c r="F1667" s="217" t="s">
        <v>2125</v>
      </c>
      <c r="G1667" s="218" t="s">
        <v>243</v>
      </c>
      <c r="H1667" s="219">
        <v>19</v>
      </c>
      <c r="I1667" s="220"/>
      <c r="J1667" s="221">
        <f>ROUND(I1667*H1667,2)</f>
        <v>0</v>
      </c>
      <c r="K1667" s="217" t="s">
        <v>194</v>
      </c>
      <c r="L1667" s="46"/>
      <c r="M1667" s="222" t="s">
        <v>19</v>
      </c>
      <c r="N1667" s="223" t="s">
        <v>44</v>
      </c>
      <c r="O1667" s="86"/>
      <c r="P1667" s="224">
        <f>O1667*H1667</f>
        <v>0</v>
      </c>
      <c r="Q1667" s="224">
        <v>0.0074999999999999997</v>
      </c>
      <c r="R1667" s="224">
        <f>Q1667*H1667</f>
        <v>0.14249999999999999</v>
      </c>
      <c r="S1667" s="224">
        <v>0</v>
      </c>
      <c r="T1667" s="225">
        <f>S1667*H1667</f>
        <v>0</v>
      </c>
      <c r="U1667" s="40"/>
      <c r="V1667" s="40"/>
      <c r="W1667" s="40"/>
      <c r="X1667" s="40"/>
      <c r="Y1667" s="40"/>
      <c r="Z1667" s="40"/>
      <c r="AA1667" s="40"/>
      <c r="AB1667" s="40"/>
      <c r="AC1667" s="40"/>
      <c r="AD1667" s="40"/>
      <c r="AE1667" s="40"/>
      <c r="AR1667" s="226" t="s">
        <v>342</v>
      </c>
      <c r="AT1667" s="226" t="s">
        <v>190</v>
      </c>
      <c r="AU1667" s="226" t="s">
        <v>82</v>
      </c>
      <c r="AY1667" s="19" t="s">
        <v>188</v>
      </c>
      <c r="BE1667" s="227">
        <f>IF(N1667="základní",J1667,0)</f>
        <v>0</v>
      </c>
      <c r="BF1667" s="227">
        <f>IF(N1667="snížená",J1667,0)</f>
        <v>0</v>
      </c>
      <c r="BG1667" s="227">
        <f>IF(N1667="zákl. přenesená",J1667,0)</f>
        <v>0</v>
      </c>
      <c r="BH1667" s="227">
        <f>IF(N1667="sníž. přenesená",J1667,0)</f>
        <v>0</v>
      </c>
      <c r="BI1667" s="227">
        <f>IF(N1667="nulová",J1667,0)</f>
        <v>0</v>
      </c>
      <c r="BJ1667" s="19" t="s">
        <v>80</v>
      </c>
      <c r="BK1667" s="227">
        <f>ROUND(I1667*H1667,2)</f>
        <v>0</v>
      </c>
      <c r="BL1667" s="19" t="s">
        <v>342</v>
      </c>
      <c r="BM1667" s="226" t="s">
        <v>2954</v>
      </c>
    </row>
    <row r="1668" s="2" customFormat="1">
      <c r="A1668" s="40"/>
      <c r="B1668" s="41"/>
      <c r="C1668" s="42"/>
      <c r="D1668" s="228" t="s">
        <v>196</v>
      </c>
      <c r="E1668" s="42"/>
      <c r="F1668" s="229" t="s">
        <v>2127</v>
      </c>
      <c r="G1668" s="42"/>
      <c r="H1668" s="42"/>
      <c r="I1668" s="230"/>
      <c r="J1668" s="42"/>
      <c r="K1668" s="42"/>
      <c r="L1668" s="46"/>
      <c r="M1668" s="231"/>
      <c r="N1668" s="232"/>
      <c r="O1668" s="86"/>
      <c r="P1668" s="86"/>
      <c r="Q1668" s="86"/>
      <c r="R1668" s="86"/>
      <c r="S1668" s="86"/>
      <c r="T1668" s="87"/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T1668" s="19" t="s">
        <v>196</v>
      </c>
      <c r="AU1668" s="19" t="s">
        <v>82</v>
      </c>
    </row>
    <row r="1669" s="13" customFormat="1">
      <c r="A1669" s="13"/>
      <c r="B1669" s="233"/>
      <c r="C1669" s="234"/>
      <c r="D1669" s="235" t="s">
        <v>198</v>
      </c>
      <c r="E1669" s="236" t="s">
        <v>19</v>
      </c>
      <c r="F1669" s="237" t="s">
        <v>2501</v>
      </c>
      <c r="G1669" s="234"/>
      <c r="H1669" s="236" t="s">
        <v>19</v>
      </c>
      <c r="I1669" s="238"/>
      <c r="J1669" s="234"/>
      <c r="K1669" s="234"/>
      <c r="L1669" s="239"/>
      <c r="M1669" s="240"/>
      <c r="N1669" s="241"/>
      <c r="O1669" s="241"/>
      <c r="P1669" s="241"/>
      <c r="Q1669" s="241"/>
      <c r="R1669" s="241"/>
      <c r="S1669" s="241"/>
      <c r="T1669" s="242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43" t="s">
        <v>198</v>
      </c>
      <c r="AU1669" s="243" t="s">
        <v>82</v>
      </c>
      <c r="AV1669" s="13" t="s">
        <v>80</v>
      </c>
      <c r="AW1669" s="13" t="s">
        <v>35</v>
      </c>
      <c r="AX1669" s="13" t="s">
        <v>73</v>
      </c>
      <c r="AY1669" s="243" t="s">
        <v>188</v>
      </c>
    </row>
    <row r="1670" s="14" customFormat="1">
      <c r="A1670" s="14"/>
      <c r="B1670" s="244"/>
      <c r="C1670" s="245"/>
      <c r="D1670" s="235" t="s">
        <v>198</v>
      </c>
      <c r="E1670" s="246" t="s">
        <v>19</v>
      </c>
      <c r="F1670" s="247" t="s">
        <v>2502</v>
      </c>
      <c r="G1670" s="245"/>
      <c r="H1670" s="248">
        <v>19</v>
      </c>
      <c r="I1670" s="249"/>
      <c r="J1670" s="245"/>
      <c r="K1670" s="245"/>
      <c r="L1670" s="250"/>
      <c r="M1670" s="251"/>
      <c r="N1670" s="252"/>
      <c r="O1670" s="252"/>
      <c r="P1670" s="252"/>
      <c r="Q1670" s="252"/>
      <c r="R1670" s="252"/>
      <c r="S1670" s="252"/>
      <c r="T1670" s="253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T1670" s="254" t="s">
        <v>198</v>
      </c>
      <c r="AU1670" s="254" t="s">
        <v>82</v>
      </c>
      <c r="AV1670" s="14" t="s">
        <v>82</v>
      </c>
      <c r="AW1670" s="14" t="s">
        <v>35</v>
      </c>
      <c r="AX1670" s="14" t="s">
        <v>73</v>
      </c>
      <c r="AY1670" s="254" t="s">
        <v>188</v>
      </c>
    </row>
    <row r="1671" s="15" customFormat="1">
      <c r="A1671" s="15"/>
      <c r="B1671" s="255"/>
      <c r="C1671" s="256"/>
      <c r="D1671" s="235" t="s">
        <v>198</v>
      </c>
      <c r="E1671" s="257" t="s">
        <v>19</v>
      </c>
      <c r="F1671" s="258" t="s">
        <v>229</v>
      </c>
      <c r="G1671" s="256"/>
      <c r="H1671" s="259">
        <v>19</v>
      </c>
      <c r="I1671" s="260"/>
      <c r="J1671" s="256"/>
      <c r="K1671" s="256"/>
      <c r="L1671" s="261"/>
      <c r="M1671" s="262"/>
      <c r="N1671" s="263"/>
      <c r="O1671" s="263"/>
      <c r="P1671" s="263"/>
      <c r="Q1671" s="263"/>
      <c r="R1671" s="263"/>
      <c r="S1671" s="263"/>
      <c r="T1671" s="264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T1671" s="265" t="s">
        <v>198</v>
      </c>
      <c r="AU1671" s="265" t="s">
        <v>82</v>
      </c>
      <c r="AV1671" s="15" t="s">
        <v>135</v>
      </c>
      <c r="AW1671" s="15" t="s">
        <v>35</v>
      </c>
      <c r="AX1671" s="15" t="s">
        <v>80</v>
      </c>
      <c r="AY1671" s="265" t="s">
        <v>188</v>
      </c>
    </row>
    <row r="1672" s="2" customFormat="1" ht="24.15" customHeight="1">
      <c r="A1672" s="40"/>
      <c r="B1672" s="41"/>
      <c r="C1672" s="215" t="s">
        <v>2955</v>
      </c>
      <c r="D1672" s="215" t="s">
        <v>190</v>
      </c>
      <c r="E1672" s="216" t="s">
        <v>2129</v>
      </c>
      <c r="F1672" s="217" t="s">
        <v>2130</v>
      </c>
      <c r="G1672" s="218" t="s">
        <v>243</v>
      </c>
      <c r="H1672" s="219">
        <v>19</v>
      </c>
      <c r="I1672" s="220"/>
      <c r="J1672" s="221">
        <f>ROUND(I1672*H1672,2)</f>
        <v>0</v>
      </c>
      <c r="K1672" s="217" t="s">
        <v>194</v>
      </c>
      <c r="L1672" s="46"/>
      <c r="M1672" s="222" t="s">
        <v>19</v>
      </c>
      <c r="N1672" s="223" t="s">
        <v>44</v>
      </c>
      <c r="O1672" s="86"/>
      <c r="P1672" s="224">
        <f>O1672*H1672</f>
        <v>0</v>
      </c>
      <c r="Q1672" s="224">
        <v>0.0068900000000000003</v>
      </c>
      <c r="R1672" s="224">
        <f>Q1672*H1672</f>
        <v>0.13091</v>
      </c>
      <c r="S1672" s="224">
        <v>0</v>
      </c>
      <c r="T1672" s="225">
        <f>S1672*H1672</f>
        <v>0</v>
      </c>
      <c r="U1672" s="40"/>
      <c r="V1672" s="40"/>
      <c r="W1672" s="40"/>
      <c r="X1672" s="40"/>
      <c r="Y1672" s="40"/>
      <c r="Z1672" s="40"/>
      <c r="AA1672" s="40"/>
      <c r="AB1672" s="40"/>
      <c r="AC1672" s="40"/>
      <c r="AD1672" s="40"/>
      <c r="AE1672" s="40"/>
      <c r="AR1672" s="226" t="s">
        <v>342</v>
      </c>
      <c r="AT1672" s="226" t="s">
        <v>190</v>
      </c>
      <c r="AU1672" s="226" t="s">
        <v>82</v>
      </c>
      <c r="AY1672" s="19" t="s">
        <v>188</v>
      </c>
      <c r="BE1672" s="227">
        <f>IF(N1672="základní",J1672,0)</f>
        <v>0</v>
      </c>
      <c r="BF1672" s="227">
        <f>IF(N1672="snížená",J1672,0)</f>
        <v>0</v>
      </c>
      <c r="BG1672" s="227">
        <f>IF(N1672="zákl. přenesená",J1672,0)</f>
        <v>0</v>
      </c>
      <c r="BH1672" s="227">
        <f>IF(N1672="sníž. přenesená",J1672,0)</f>
        <v>0</v>
      </c>
      <c r="BI1672" s="227">
        <f>IF(N1672="nulová",J1672,0)</f>
        <v>0</v>
      </c>
      <c r="BJ1672" s="19" t="s">
        <v>80</v>
      </c>
      <c r="BK1672" s="227">
        <f>ROUND(I1672*H1672,2)</f>
        <v>0</v>
      </c>
      <c r="BL1672" s="19" t="s">
        <v>342</v>
      </c>
      <c r="BM1672" s="226" t="s">
        <v>2956</v>
      </c>
    </row>
    <row r="1673" s="2" customFormat="1">
      <c r="A1673" s="40"/>
      <c r="B1673" s="41"/>
      <c r="C1673" s="42"/>
      <c r="D1673" s="228" t="s">
        <v>196</v>
      </c>
      <c r="E1673" s="42"/>
      <c r="F1673" s="229" t="s">
        <v>2132</v>
      </c>
      <c r="G1673" s="42"/>
      <c r="H1673" s="42"/>
      <c r="I1673" s="230"/>
      <c r="J1673" s="42"/>
      <c r="K1673" s="42"/>
      <c r="L1673" s="46"/>
      <c r="M1673" s="231"/>
      <c r="N1673" s="232"/>
      <c r="O1673" s="86"/>
      <c r="P1673" s="86"/>
      <c r="Q1673" s="86"/>
      <c r="R1673" s="86"/>
      <c r="S1673" s="86"/>
      <c r="T1673" s="87"/>
      <c r="U1673" s="40"/>
      <c r="V1673" s="40"/>
      <c r="W1673" s="40"/>
      <c r="X1673" s="40"/>
      <c r="Y1673" s="40"/>
      <c r="Z1673" s="40"/>
      <c r="AA1673" s="40"/>
      <c r="AB1673" s="40"/>
      <c r="AC1673" s="40"/>
      <c r="AD1673" s="40"/>
      <c r="AE1673" s="40"/>
      <c r="AT1673" s="19" t="s">
        <v>196</v>
      </c>
      <c r="AU1673" s="19" t="s">
        <v>82</v>
      </c>
    </row>
    <row r="1674" s="13" customFormat="1">
      <c r="A1674" s="13"/>
      <c r="B1674" s="233"/>
      <c r="C1674" s="234"/>
      <c r="D1674" s="235" t="s">
        <v>198</v>
      </c>
      <c r="E1674" s="236" t="s">
        <v>19</v>
      </c>
      <c r="F1674" s="237" t="s">
        <v>2501</v>
      </c>
      <c r="G1674" s="234"/>
      <c r="H1674" s="236" t="s">
        <v>19</v>
      </c>
      <c r="I1674" s="238"/>
      <c r="J1674" s="234"/>
      <c r="K1674" s="234"/>
      <c r="L1674" s="239"/>
      <c r="M1674" s="240"/>
      <c r="N1674" s="241"/>
      <c r="O1674" s="241"/>
      <c r="P1674" s="241"/>
      <c r="Q1674" s="241"/>
      <c r="R1674" s="241"/>
      <c r="S1674" s="241"/>
      <c r="T1674" s="242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T1674" s="243" t="s">
        <v>198</v>
      </c>
      <c r="AU1674" s="243" t="s">
        <v>82</v>
      </c>
      <c r="AV1674" s="13" t="s">
        <v>80</v>
      </c>
      <c r="AW1674" s="13" t="s">
        <v>35</v>
      </c>
      <c r="AX1674" s="13" t="s">
        <v>73</v>
      </c>
      <c r="AY1674" s="243" t="s">
        <v>188</v>
      </c>
    </row>
    <row r="1675" s="14" customFormat="1">
      <c r="A1675" s="14"/>
      <c r="B1675" s="244"/>
      <c r="C1675" s="245"/>
      <c r="D1675" s="235" t="s">
        <v>198</v>
      </c>
      <c r="E1675" s="246" t="s">
        <v>19</v>
      </c>
      <c r="F1675" s="247" t="s">
        <v>2502</v>
      </c>
      <c r="G1675" s="245"/>
      <c r="H1675" s="248">
        <v>19</v>
      </c>
      <c r="I1675" s="249"/>
      <c r="J1675" s="245"/>
      <c r="K1675" s="245"/>
      <c r="L1675" s="250"/>
      <c r="M1675" s="251"/>
      <c r="N1675" s="252"/>
      <c r="O1675" s="252"/>
      <c r="P1675" s="252"/>
      <c r="Q1675" s="252"/>
      <c r="R1675" s="252"/>
      <c r="S1675" s="252"/>
      <c r="T1675" s="253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54" t="s">
        <v>198</v>
      </c>
      <c r="AU1675" s="254" t="s">
        <v>82</v>
      </c>
      <c r="AV1675" s="14" t="s">
        <v>82</v>
      </c>
      <c r="AW1675" s="14" t="s">
        <v>35</v>
      </c>
      <c r="AX1675" s="14" t="s">
        <v>73</v>
      </c>
      <c r="AY1675" s="254" t="s">
        <v>188</v>
      </c>
    </row>
    <row r="1676" s="15" customFormat="1">
      <c r="A1676" s="15"/>
      <c r="B1676" s="255"/>
      <c r="C1676" s="256"/>
      <c r="D1676" s="235" t="s">
        <v>198</v>
      </c>
      <c r="E1676" s="257" t="s">
        <v>19</v>
      </c>
      <c r="F1676" s="258" t="s">
        <v>229</v>
      </c>
      <c r="G1676" s="256"/>
      <c r="H1676" s="259">
        <v>19</v>
      </c>
      <c r="I1676" s="260"/>
      <c r="J1676" s="256"/>
      <c r="K1676" s="256"/>
      <c r="L1676" s="261"/>
      <c r="M1676" s="262"/>
      <c r="N1676" s="263"/>
      <c r="O1676" s="263"/>
      <c r="P1676" s="263"/>
      <c r="Q1676" s="263"/>
      <c r="R1676" s="263"/>
      <c r="S1676" s="263"/>
      <c r="T1676" s="264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T1676" s="265" t="s">
        <v>198</v>
      </c>
      <c r="AU1676" s="265" t="s">
        <v>82</v>
      </c>
      <c r="AV1676" s="15" t="s">
        <v>135</v>
      </c>
      <c r="AW1676" s="15" t="s">
        <v>35</v>
      </c>
      <c r="AX1676" s="15" t="s">
        <v>80</v>
      </c>
      <c r="AY1676" s="265" t="s">
        <v>188</v>
      </c>
    </row>
    <row r="1677" s="2" customFormat="1" ht="24.15" customHeight="1">
      <c r="A1677" s="40"/>
      <c r="B1677" s="41"/>
      <c r="C1677" s="272" t="s">
        <v>2957</v>
      </c>
      <c r="D1677" s="272" t="s">
        <v>522</v>
      </c>
      <c r="E1677" s="273" t="s">
        <v>2134</v>
      </c>
      <c r="F1677" s="274" t="s">
        <v>2135</v>
      </c>
      <c r="G1677" s="275" t="s">
        <v>243</v>
      </c>
      <c r="H1677" s="276">
        <v>20.899999999999999</v>
      </c>
      <c r="I1677" s="277"/>
      <c r="J1677" s="278">
        <f>ROUND(I1677*H1677,2)</f>
        <v>0</v>
      </c>
      <c r="K1677" s="274" t="s">
        <v>194</v>
      </c>
      <c r="L1677" s="279"/>
      <c r="M1677" s="280" t="s">
        <v>19</v>
      </c>
      <c r="N1677" s="281" t="s">
        <v>44</v>
      </c>
      <c r="O1677" s="86"/>
      <c r="P1677" s="224">
        <f>O1677*H1677</f>
        <v>0</v>
      </c>
      <c r="Q1677" s="224">
        <v>0.019199999999999998</v>
      </c>
      <c r="R1677" s="224">
        <f>Q1677*H1677</f>
        <v>0.40127999999999991</v>
      </c>
      <c r="S1677" s="224">
        <v>0</v>
      </c>
      <c r="T1677" s="225">
        <f>S1677*H1677</f>
        <v>0</v>
      </c>
      <c r="U1677" s="40"/>
      <c r="V1677" s="40"/>
      <c r="W1677" s="40"/>
      <c r="X1677" s="40"/>
      <c r="Y1677" s="40"/>
      <c r="Z1677" s="40"/>
      <c r="AA1677" s="40"/>
      <c r="AB1677" s="40"/>
      <c r="AC1677" s="40"/>
      <c r="AD1677" s="40"/>
      <c r="AE1677" s="40"/>
      <c r="AR1677" s="226" t="s">
        <v>630</v>
      </c>
      <c r="AT1677" s="226" t="s">
        <v>522</v>
      </c>
      <c r="AU1677" s="226" t="s">
        <v>82</v>
      </c>
      <c r="AY1677" s="19" t="s">
        <v>188</v>
      </c>
      <c r="BE1677" s="227">
        <f>IF(N1677="základní",J1677,0)</f>
        <v>0</v>
      </c>
      <c r="BF1677" s="227">
        <f>IF(N1677="snížená",J1677,0)</f>
        <v>0</v>
      </c>
      <c r="BG1677" s="227">
        <f>IF(N1677="zákl. přenesená",J1677,0)</f>
        <v>0</v>
      </c>
      <c r="BH1677" s="227">
        <f>IF(N1677="sníž. přenesená",J1677,0)</f>
        <v>0</v>
      </c>
      <c r="BI1677" s="227">
        <f>IF(N1677="nulová",J1677,0)</f>
        <v>0</v>
      </c>
      <c r="BJ1677" s="19" t="s">
        <v>80</v>
      </c>
      <c r="BK1677" s="227">
        <f>ROUND(I1677*H1677,2)</f>
        <v>0</v>
      </c>
      <c r="BL1677" s="19" t="s">
        <v>342</v>
      </c>
      <c r="BM1677" s="226" t="s">
        <v>2958</v>
      </c>
    </row>
    <row r="1678" s="13" customFormat="1">
      <c r="A1678" s="13"/>
      <c r="B1678" s="233"/>
      <c r="C1678" s="234"/>
      <c r="D1678" s="235" t="s">
        <v>198</v>
      </c>
      <c r="E1678" s="236" t="s">
        <v>19</v>
      </c>
      <c r="F1678" s="237" t="s">
        <v>2501</v>
      </c>
      <c r="G1678" s="234"/>
      <c r="H1678" s="236" t="s">
        <v>19</v>
      </c>
      <c r="I1678" s="238"/>
      <c r="J1678" s="234"/>
      <c r="K1678" s="234"/>
      <c r="L1678" s="239"/>
      <c r="M1678" s="240"/>
      <c r="N1678" s="241"/>
      <c r="O1678" s="241"/>
      <c r="P1678" s="241"/>
      <c r="Q1678" s="241"/>
      <c r="R1678" s="241"/>
      <c r="S1678" s="241"/>
      <c r="T1678" s="242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T1678" s="243" t="s">
        <v>198</v>
      </c>
      <c r="AU1678" s="243" t="s">
        <v>82</v>
      </c>
      <c r="AV1678" s="13" t="s">
        <v>80</v>
      </c>
      <c r="AW1678" s="13" t="s">
        <v>35</v>
      </c>
      <c r="AX1678" s="13" t="s">
        <v>73</v>
      </c>
      <c r="AY1678" s="243" t="s">
        <v>188</v>
      </c>
    </row>
    <row r="1679" s="14" customFormat="1">
      <c r="A1679" s="14"/>
      <c r="B1679" s="244"/>
      <c r="C1679" s="245"/>
      <c r="D1679" s="235" t="s">
        <v>198</v>
      </c>
      <c r="E1679" s="246" t="s">
        <v>19</v>
      </c>
      <c r="F1679" s="247" t="s">
        <v>2502</v>
      </c>
      <c r="G1679" s="245"/>
      <c r="H1679" s="248">
        <v>19</v>
      </c>
      <c r="I1679" s="249"/>
      <c r="J1679" s="245"/>
      <c r="K1679" s="245"/>
      <c r="L1679" s="250"/>
      <c r="M1679" s="251"/>
      <c r="N1679" s="252"/>
      <c r="O1679" s="252"/>
      <c r="P1679" s="252"/>
      <c r="Q1679" s="252"/>
      <c r="R1679" s="252"/>
      <c r="S1679" s="252"/>
      <c r="T1679" s="253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254" t="s">
        <v>198</v>
      </c>
      <c r="AU1679" s="254" t="s">
        <v>82</v>
      </c>
      <c r="AV1679" s="14" t="s">
        <v>82</v>
      </c>
      <c r="AW1679" s="14" t="s">
        <v>35</v>
      </c>
      <c r="AX1679" s="14" t="s">
        <v>73</v>
      </c>
      <c r="AY1679" s="254" t="s">
        <v>188</v>
      </c>
    </row>
    <row r="1680" s="15" customFormat="1">
      <c r="A1680" s="15"/>
      <c r="B1680" s="255"/>
      <c r="C1680" s="256"/>
      <c r="D1680" s="235" t="s">
        <v>198</v>
      </c>
      <c r="E1680" s="257" t="s">
        <v>19</v>
      </c>
      <c r="F1680" s="258" t="s">
        <v>229</v>
      </c>
      <c r="G1680" s="256"/>
      <c r="H1680" s="259">
        <v>19</v>
      </c>
      <c r="I1680" s="260"/>
      <c r="J1680" s="256"/>
      <c r="K1680" s="256"/>
      <c r="L1680" s="261"/>
      <c r="M1680" s="262"/>
      <c r="N1680" s="263"/>
      <c r="O1680" s="263"/>
      <c r="P1680" s="263"/>
      <c r="Q1680" s="263"/>
      <c r="R1680" s="263"/>
      <c r="S1680" s="263"/>
      <c r="T1680" s="264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T1680" s="265" t="s">
        <v>198</v>
      </c>
      <c r="AU1680" s="265" t="s">
        <v>82</v>
      </c>
      <c r="AV1680" s="15" t="s">
        <v>135</v>
      </c>
      <c r="AW1680" s="15" t="s">
        <v>35</v>
      </c>
      <c r="AX1680" s="15" t="s">
        <v>80</v>
      </c>
      <c r="AY1680" s="265" t="s">
        <v>188</v>
      </c>
    </row>
    <row r="1681" s="14" customFormat="1">
      <c r="A1681" s="14"/>
      <c r="B1681" s="244"/>
      <c r="C1681" s="245"/>
      <c r="D1681" s="235" t="s">
        <v>198</v>
      </c>
      <c r="E1681" s="245"/>
      <c r="F1681" s="247" t="s">
        <v>2959</v>
      </c>
      <c r="G1681" s="245"/>
      <c r="H1681" s="248">
        <v>20.899999999999999</v>
      </c>
      <c r="I1681" s="249"/>
      <c r="J1681" s="245"/>
      <c r="K1681" s="245"/>
      <c r="L1681" s="250"/>
      <c r="M1681" s="251"/>
      <c r="N1681" s="252"/>
      <c r="O1681" s="252"/>
      <c r="P1681" s="252"/>
      <c r="Q1681" s="252"/>
      <c r="R1681" s="252"/>
      <c r="S1681" s="252"/>
      <c r="T1681" s="253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T1681" s="254" t="s">
        <v>198</v>
      </c>
      <c r="AU1681" s="254" t="s">
        <v>82</v>
      </c>
      <c r="AV1681" s="14" t="s">
        <v>82</v>
      </c>
      <c r="AW1681" s="14" t="s">
        <v>4</v>
      </c>
      <c r="AX1681" s="14" t="s">
        <v>80</v>
      </c>
      <c r="AY1681" s="254" t="s">
        <v>188</v>
      </c>
    </row>
    <row r="1682" s="2" customFormat="1" ht="24.15" customHeight="1">
      <c r="A1682" s="40"/>
      <c r="B1682" s="41"/>
      <c r="C1682" s="215" t="s">
        <v>2960</v>
      </c>
      <c r="D1682" s="215" t="s">
        <v>190</v>
      </c>
      <c r="E1682" s="216" t="s">
        <v>2139</v>
      </c>
      <c r="F1682" s="217" t="s">
        <v>2140</v>
      </c>
      <c r="G1682" s="218" t="s">
        <v>243</v>
      </c>
      <c r="H1682" s="219">
        <v>19</v>
      </c>
      <c r="I1682" s="220"/>
      <c r="J1682" s="221">
        <f>ROUND(I1682*H1682,2)</f>
        <v>0</v>
      </c>
      <c r="K1682" s="217" t="s">
        <v>194</v>
      </c>
      <c r="L1682" s="46"/>
      <c r="M1682" s="222" t="s">
        <v>19</v>
      </c>
      <c r="N1682" s="223" t="s">
        <v>44</v>
      </c>
      <c r="O1682" s="86"/>
      <c r="P1682" s="224">
        <f>O1682*H1682</f>
        <v>0</v>
      </c>
      <c r="Q1682" s="224">
        <v>0</v>
      </c>
      <c r="R1682" s="224">
        <f>Q1682*H1682</f>
        <v>0</v>
      </c>
      <c r="S1682" s="224">
        <v>0</v>
      </c>
      <c r="T1682" s="225">
        <f>S1682*H1682</f>
        <v>0</v>
      </c>
      <c r="U1682" s="40"/>
      <c r="V1682" s="40"/>
      <c r="W1682" s="40"/>
      <c r="X1682" s="40"/>
      <c r="Y1682" s="40"/>
      <c r="Z1682" s="40"/>
      <c r="AA1682" s="40"/>
      <c r="AB1682" s="40"/>
      <c r="AC1682" s="40"/>
      <c r="AD1682" s="40"/>
      <c r="AE1682" s="40"/>
      <c r="AR1682" s="226" t="s">
        <v>342</v>
      </c>
      <c r="AT1682" s="226" t="s">
        <v>190</v>
      </c>
      <c r="AU1682" s="226" t="s">
        <v>82</v>
      </c>
      <c r="AY1682" s="19" t="s">
        <v>188</v>
      </c>
      <c r="BE1682" s="227">
        <f>IF(N1682="základní",J1682,0)</f>
        <v>0</v>
      </c>
      <c r="BF1682" s="227">
        <f>IF(N1682="snížená",J1682,0)</f>
        <v>0</v>
      </c>
      <c r="BG1682" s="227">
        <f>IF(N1682="zákl. přenesená",J1682,0)</f>
        <v>0</v>
      </c>
      <c r="BH1682" s="227">
        <f>IF(N1682="sníž. přenesená",J1682,0)</f>
        <v>0</v>
      </c>
      <c r="BI1682" s="227">
        <f>IF(N1682="nulová",J1682,0)</f>
        <v>0</v>
      </c>
      <c r="BJ1682" s="19" t="s">
        <v>80</v>
      </c>
      <c r="BK1682" s="227">
        <f>ROUND(I1682*H1682,2)</f>
        <v>0</v>
      </c>
      <c r="BL1682" s="19" t="s">
        <v>342</v>
      </c>
      <c r="BM1682" s="226" t="s">
        <v>2961</v>
      </c>
    </row>
    <row r="1683" s="2" customFormat="1">
      <c r="A1683" s="40"/>
      <c r="B1683" s="41"/>
      <c r="C1683" s="42"/>
      <c r="D1683" s="228" t="s">
        <v>196</v>
      </c>
      <c r="E1683" s="42"/>
      <c r="F1683" s="229" t="s">
        <v>2142</v>
      </c>
      <c r="G1683" s="42"/>
      <c r="H1683" s="42"/>
      <c r="I1683" s="230"/>
      <c r="J1683" s="42"/>
      <c r="K1683" s="42"/>
      <c r="L1683" s="46"/>
      <c r="M1683" s="231"/>
      <c r="N1683" s="232"/>
      <c r="O1683" s="86"/>
      <c r="P1683" s="86"/>
      <c r="Q1683" s="86"/>
      <c r="R1683" s="86"/>
      <c r="S1683" s="86"/>
      <c r="T1683" s="87"/>
      <c r="U1683" s="40"/>
      <c r="V1683" s="40"/>
      <c r="W1683" s="40"/>
      <c r="X1683" s="40"/>
      <c r="Y1683" s="40"/>
      <c r="Z1683" s="40"/>
      <c r="AA1683" s="40"/>
      <c r="AB1683" s="40"/>
      <c r="AC1683" s="40"/>
      <c r="AD1683" s="40"/>
      <c r="AE1683" s="40"/>
      <c r="AT1683" s="19" t="s">
        <v>196</v>
      </c>
      <c r="AU1683" s="19" t="s">
        <v>82</v>
      </c>
    </row>
    <row r="1684" s="13" customFormat="1">
      <c r="A1684" s="13"/>
      <c r="B1684" s="233"/>
      <c r="C1684" s="234"/>
      <c r="D1684" s="235" t="s">
        <v>198</v>
      </c>
      <c r="E1684" s="236" t="s">
        <v>19</v>
      </c>
      <c r="F1684" s="237" t="s">
        <v>2501</v>
      </c>
      <c r="G1684" s="234"/>
      <c r="H1684" s="236" t="s">
        <v>19</v>
      </c>
      <c r="I1684" s="238"/>
      <c r="J1684" s="234"/>
      <c r="K1684" s="234"/>
      <c r="L1684" s="239"/>
      <c r="M1684" s="240"/>
      <c r="N1684" s="241"/>
      <c r="O1684" s="241"/>
      <c r="P1684" s="241"/>
      <c r="Q1684" s="241"/>
      <c r="R1684" s="241"/>
      <c r="S1684" s="241"/>
      <c r="T1684" s="242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43" t="s">
        <v>198</v>
      </c>
      <c r="AU1684" s="243" t="s">
        <v>82</v>
      </c>
      <c r="AV1684" s="13" t="s">
        <v>80</v>
      </c>
      <c r="AW1684" s="13" t="s">
        <v>35</v>
      </c>
      <c r="AX1684" s="13" t="s">
        <v>73</v>
      </c>
      <c r="AY1684" s="243" t="s">
        <v>188</v>
      </c>
    </row>
    <row r="1685" s="14" customFormat="1">
      <c r="A1685" s="14"/>
      <c r="B1685" s="244"/>
      <c r="C1685" s="245"/>
      <c r="D1685" s="235" t="s">
        <v>198</v>
      </c>
      <c r="E1685" s="246" t="s">
        <v>19</v>
      </c>
      <c r="F1685" s="247" t="s">
        <v>2502</v>
      </c>
      <c r="G1685" s="245"/>
      <c r="H1685" s="248">
        <v>19</v>
      </c>
      <c r="I1685" s="249"/>
      <c r="J1685" s="245"/>
      <c r="K1685" s="245"/>
      <c r="L1685" s="250"/>
      <c r="M1685" s="251"/>
      <c r="N1685" s="252"/>
      <c r="O1685" s="252"/>
      <c r="P1685" s="252"/>
      <c r="Q1685" s="252"/>
      <c r="R1685" s="252"/>
      <c r="S1685" s="252"/>
      <c r="T1685" s="253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T1685" s="254" t="s">
        <v>198</v>
      </c>
      <c r="AU1685" s="254" t="s">
        <v>82</v>
      </c>
      <c r="AV1685" s="14" t="s">
        <v>82</v>
      </c>
      <c r="AW1685" s="14" t="s">
        <v>35</v>
      </c>
      <c r="AX1685" s="14" t="s">
        <v>73</v>
      </c>
      <c r="AY1685" s="254" t="s">
        <v>188</v>
      </c>
    </row>
    <row r="1686" s="15" customFormat="1">
      <c r="A1686" s="15"/>
      <c r="B1686" s="255"/>
      <c r="C1686" s="256"/>
      <c r="D1686" s="235" t="s">
        <v>198</v>
      </c>
      <c r="E1686" s="257" t="s">
        <v>19</v>
      </c>
      <c r="F1686" s="258" t="s">
        <v>229</v>
      </c>
      <c r="G1686" s="256"/>
      <c r="H1686" s="259">
        <v>19</v>
      </c>
      <c r="I1686" s="260"/>
      <c r="J1686" s="256"/>
      <c r="K1686" s="256"/>
      <c r="L1686" s="261"/>
      <c r="M1686" s="262"/>
      <c r="N1686" s="263"/>
      <c r="O1686" s="263"/>
      <c r="P1686" s="263"/>
      <c r="Q1686" s="263"/>
      <c r="R1686" s="263"/>
      <c r="S1686" s="263"/>
      <c r="T1686" s="264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T1686" s="265" t="s">
        <v>198</v>
      </c>
      <c r="AU1686" s="265" t="s">
        <v>82</v>
      </c>
      <c r="AV1686" s="15" t="s">
        <v>135</v>
      </c>
      <c r="AW1686" s="15" t="s">
        <v>35</v>
      </c>
      <c r="AX1686" s="15" t="s">
        <v>80</v>
      </c>
      <c r="AY1686" s="265" t="s">
        <v>188</v>
      </c>
    </row>
    <row r="1687" s="2" customFormat="1" ht="24.15" customHeight="1">
      <c r="A1687" s="40"/>
      <c r="B1687" s="41"/>
      <c r="C1687" s="215" t="s">
        <v>2962</v>
      </c>
      <c r="D1687" s="215" t="s">
        <v>190</v>
      </c>
      <c r="E1687" s="216" t="s">
        <v>2144</v>
      </c>
      <c r="F1687" s="217" t="s">
        <v>2145</v>
      </c>
      <c r="G1687" s="218" t="s">
        <v>460</v>
      </c>
      <c r="H1687" s="266"/>
      <c r="I1687" s="220"/>
      <c r="J1687" s="221">
        <f>ROUND(I1687*H1687,2)</f>
        <v>0</v>
      </c>
      <c r="K1687" s="217" t="s">
        <v>194</v>
      </c>
      <c r="L1687" s="46"/>
      <c r="M1687" s="222" t="s">
        <v>19</v>
      </c>
      <c r="N1687" s="223" t="s">
        <v>44</v>
      </c>
      <c r="O1687" s="86"/>
      <c r="P1687" s="224">
        <f>O1687*H1687</f>
        <v>0</v>
      </c>
      <c r="Q1687" s="224">
        <v>0</v>
      </c>
      <c r="R1687" s="224">
        <f>Q1687*H1687</f>
        <v>0</v>
      </c>
      <c r="S1687" s="224">
        <v>0</v>
      </c>
      <c r="T1687" s="225">
        <f>S1687*H1687</f>
        <v>0</v>
      </c>
      <c r="U1687" s="40"/>
      <c r="V1687" s="40"/>
      <c r="W1687" s="40"/>
      <c r="X1687" s="40"/>
      <c r="Y1687" s="40"/>
      <c r="Z1687" s="40"/>
      <c r="AA1687" s="40"/>
      <c r="AB1687" s="40"/>
      <c r="AC1687" s="40"/>
      <c r="AD1687" s="40"/>
      <c r="AE1687" s="40"/>
      <c r="AR1687" s="226" t="s">
        <v>342</v>
      </c>
      <c r="AT1687" s="226" t="s">
        <v>190</v>
      </c>
      <c r="AU1687" s="226" t="s">
        <v>82</v>
      </c>
      <c r="AY1687" s="19" t="s">
        <v>188</v>
      </c>
      <c r="BE1687" s="227">
        <f>IF(N1687="základní",J1687,0)</f>
        <v>0</v>
      </c>
      <c r="BF1687" s="227">
        <f>IF(N1687="snížená",J1687,0)</f>
        <v>0</v>
      </c>
      <c r="BG1687" s="227">
        <f>IF(N1687="zákl. přenesená",J1687,0)</f>
        <v>0</v>
      </c>
      <c r="BH1687" s="227">
        <f>IF(N1687="sníž. přenesená",J1687,0)</f>
        <v>0</v>
      </c>
      <c r="BI1687" s="227">
        <f>IF(N1687="nulová",J1687,0)</f>
        <v>0</v>
      </c>
      <c r="BJ1687" s="19" t="s">
        <v>80</v>
      </c>
      <c r="BK1687" s="227">
        <f>ROUND(I1687*H1687,2)</f>
        <v>0</v>
      </c>
      <c r="BL1687" s="19" t="s">
        <v>342</v>
      </c>
      <c r="BM1687" s="226" t="s">
        <v>2963</v>
      </c>
    </row>
    <row r="1688" s="2" customFormat="1">
      <c r="A1688" s="40"/>
      <c r="B1688" s="41"/>
      <c r="C1688" s="42"/>
      <c r="D1688" s="228" t="s">
        <v>196</v>
      </c>
      <c r="E1688" s="42"/>
      <c r="F1688" s="229" t="s">
        <v>2147</v>
      </c>
      <c r="G1688" s="42"/>
      <c r="H1688" s="42"/>
      <c r="I1688" s="230"/>
      <c r="J1688" s="42"/>
      <c r="K1688" s="42"/>
      <c r="L1688" s="46"/>
      <c r="M1688" s="231"/>
      <c r="N1688" s="232"/>
      <c r="O1688" s="86"/>
      <c r="P1688" s="86"/>
      <c r="Q1688" s="86"/>
      <c r="R1688" s="86"/>
      <c r="S1688" s="86"/>
      <c r="T1688" s="87"/>
      <c r="U1688" s="40"/>
      <c r="V1688" s="40"/>
      <c r="W1688" s="40"/>
      <c r="X1688" s="40"/>
      <c r="Y1688" s="40"/>
      <c r="Z1688" s="40"/>
      <c r="AA1688" s="40"/>
      <c r="AB1688" s="40"/>
      <c r="AC1688" s="40"/>
      <c r="AD1688" s="40"/>
      <c r="AE1688" s="40"/>
      <c r="AT1688" s="19" t="s">
        <v>196</v>
      </c>
      <c r="AU1688" s="19" t="s">
        <v>82</v>
      </c>
    </row>
    <row r="1689" s="12" customFormat="1" ht="22.8" customHeight="1">
      <c r="A1689" s="12"/>
      <c r="B1689" s="199"/>
      <c r="C1689" s="200"/>
      <c r="D1689" s="201" t="s">
        <v>72</v>
      </c>
      <c r="E1689" s="213" t="s">
        <v>1447</v>
      </c>
      <c r="F1689" s="213" t="s">
        <v>1448</v>
      </c>
      <c r="G1689" s="200"/>
      <c r="H1689" s="200"/>
      <c r="I1689" s="203"/>
      <c r="J1689" s="214">
        <f>BK1689</f>
        <v>0</v>
      </c>
      <c r="K1689" s="200"/>
      <c r="L1689" s="205"/>
      <c r="M1689" s="206"/>
      <c r="N1689" s="207"/>
      <c r="O1689" s="207"/>
      <c r="P1689" s="208">
        <f>SUM(P1690:P1855)</f>
        <v>0</v>
      </c>
      <c r="Q1689" s="207"/>
      <c r="R1689" s="208">
        <f>SUM(R1690:R1855)</f>
        <v>1.05721</v>
      </c>
      <c r="S1689" s="207"/>
      <c r="T1689" s="209">
        <f>SUM(T1690:T1855)</f>
        <v>0</v>
      </c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R1689" s="210" t="s">
        <v>82</v>
      </c>
      <c r="AT1689" s="211" t="s">
        <v>72</v>
      </c>
      <c r="AU1689" s="211" t="s">
        <v>80</v>
      </c>
      <c r="AY1689" s="210" t="s">
        <v>188</v>
      </c>
      <c r="BK1689" s="212">
        <f>SUM(BK1690:BK1855)</f>
        <v>0</v>
      </c>
    </row>
    <row r="1690" s="2" customFormat="1" ht="16.5" customHeight="1">
      <c r="A1690" s="40"/>
      <c r="B1690" s="41"/>
      <c r="C1690" s="215" t="s">
        <v>2964</v>
      </c>
      <c r="D1690" s="215" t="s">
        <v>190</v>
      </c>
      <c r="E1690" s="216" t="s">
        <v>2149</v>
      </c>
      <c r="F1690" s="217" t="s">
        <v>2150</v>
      </c>
      <c r="G1690" s="218" t="s">
        <v>243</v>
      </c>
      <c r="H1690" s="219">
        <v>357.5</v>
      </c>
      <c r="I1690" s="220"/>
      <c r="J1690" s="221">
        <f>ROUND(I1690*H1690,2)</f>
        <v>0</v>
      </c>
      <c r="K1690" s="217" t="s">
        <v>194</v>
      </c>
      <c r="L1690" s="46"/>
      <c r="M1690" s="222" t="s">
        <v>19</v>
      </c>
      <c r="N1690" s="223" t="s">
        <v>44</v>
      </c>
      <c r="O1690" s="86"/>
      <c r="P1690" s="224">
        <f>O1690*H1690</f>
        <v>0</v>
      </c>
      <c r="Q1690" s="224">
        <v>0</v>
      </c>
      <c r="R1690" s="224">
        <f>Q1690*H1690</f>
        <v>0</v>
      </c>
      <c r="S1690" s="224">
        <v>0</v>
      </c>
      <c r="T1690" s="225">
        <f>S1690*H1690</f>
        <v>0</v>
      </c>
      <c r="U1690" s="40"/>
      <c r="V1690" s="40"/>
      <c r="W1690" s="40"/>
      <c r="X1690" s="40"/>
      <c r="Y1690" s="40"/>
      <c r="Z1690" s="40"/>
      <c r="AA1690" s="40"/>
      <c r="AB1690" s="40"/>
      <c r="AC1690" s="40"/>
      <c r="AD1690" s="40"/>
      <c r="AE1690" s="40"/>
      <c r="AR1690" s="226" t="s">
        <v>342</v>
      </c>
      <c r="AT1690" s="226" t="s">
        <v>190</v>
      </c>
      <c r="AU1690" s="226" t="s">
        <v>82</v>
      </c>
      <c r="AY1690" s="19" t="s">
        <v>188</v>
      </c>
      <c r="BE1690" s="227">
        <f>IF(N1690="základní",J1690,0)</f>
        <v>0</v>
      </c>
      <c r="BF1690" s="227">
        <f>IF(N1690="snížená",J1690,0)</f>
        <v>0</v>
      </c>
      <c r="BG1690" s="227">
        <f>IF(N1690="zákl. přenesená",J1690,0)</f>
        <v>0</v>
      </c>
      <c r="BH1690" s="227">
        <f>IF(N1690="sníž. přenesená",J1690,0)</f>
        <v>0</v>
      </c>
      <c r="BI1690" s="227">
        <f>IF(N1690="nulová",J1690,0)</f>
        <v>0</v>
      </c>
      <c r="BJ1690" s="19" t="s">
        <v>80</v>
      </c>
      <c r="BK1690" s="227">
        <f>ROUND(I1690*H1690,2)</f>
        <v>0</v>
      </c>
      <c r="BL1690" s="19" t="s">
        <v>342</v>
      </c>
      <c r="BM1690" s="226" t="s">
        <v>2965</v>
      </c>
    </row>
    <row r="1691" s="2" customFormat="1">
      <c r="A1691" s="40"/>
      <c r="B1691" s="41"/>
      <c r="C1691" s="42"/>
      <c r="D1691" s="228" t="s">
        <v>196</v>
      </c>
      <c r="E1691" s="42"/>
      <c r="F1691" s="229" t="s">
        <v>2152</v>
      </c>
      <c r="G1691" s="42"/>
      <c r="H1691" s="42"/>
      <c r="I1691" s="230"/>
      <c r="J1691" s="42"/>
      <c r="K1691" s="42"/>
      <c r="L1691" s="46"/>
      <c r="M1691" s="231"/>
      <c r="N1691" s="232"/>
      <c r="O1691" s="86"/>
      <c r="P1691" s="86"/>
      <c r="Q1691" s="86"/>
      <c r="R1691" s="86"/>
      <c r="S1691" s="86"/>
      <c r="T1691" s="87"/>
      <c r="U1691" s="40"/>
      <c r="V1691" s="40"/>
      <c r="W1691" s="40"/>
      <c r="X1691" s="40"/>
      <c r="Y1691" s="40"/>
      <c r="Z1691" s="40"/>
      <c r="AA1691" s="40"/>
      <c r="AB1691" s="40"/>
      <c r="AC1691" s="40"/>
      <c r="AD1691" s="40"/>
      <c r="AE1691" s="40"/>
      <c r="AT1691" s="19" t="s">
        <v>196</v>
      </c>
      <c r="AU1691" s="19" t="s">
        <v>82</v>
      </c>
    </row>
    <row r="1692" s="13" customFormat="1">
      <c r="A1692" s="13"/>
      <c r="B1692" s="233"/>
      <c r="C1692" s="234"/>
      <c r="D1692" s="235" t="s">
        <v>198</v>
      </c>
      <c r="E1692" s="236" t="s">
        <v>19</v>
      </c>
      <c r="F1692" s="237" t="s">
        <v>2501</v>
      </c>
      <c r="G1692" s="234"/>
      <c r="H1692" s="236" t="s">
        <v>19</v>
      </c>
      <c r="I1692" s="238"/>
      <c r="J1692" s="234"/>
      <c r="K1692" s="234"/>
      <c r="L1692" s="239"/>
      <c r="M1692" s="240"/>
      <c r="N1692" s="241"/>
      <c r="O1692" s="241"/>
      <c r="P1692" s="241"/>
      <c r="Q1692" s="241"/>
      <c r="R1692" s="241"/>
      <c r="S1692" s="241"/>
      <c r="T1692" s="242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T1692" s="243" t="s">
        <v>198</v>
      </c>
      <c r="AU1692" s="243" t="s">
        <v>82</v>
      </c>
      <c r="AV1692" s="13" t="s">
        <v>80</v>
      </c>
      <c r="AW1692" s="13" t="s">
        <v>35</v>
      </c>
      <c r="AX1692" s="13" t="s">
        <v>73</v>
      </c>
      <c r="AY1692" s="243" t="s">
        <v>188</v>
      </c>
    </row>
    <row r="1693" s="13" customFormat="1">
      <c r="A1693" s="13"/>
      <c r="B1693" s="233"/>
      <c r="C1693" s="234"/>
      <c r="D1693" s="235" t="s">
        <v>198</v>
      </c>
      <c r="E1693" s="236" t="s">
        <v>19</v>
      </c>
      <c r="F1693" s="237" t="s">
        <v>1708</v>
      </c>
      <c r="G1693" s="234"/>
      <c r="H1693" s="236" t="s">
        <v>19</v>
      </c>
      <c r="I1693" s="238"/>
      <c r="J1693" s="234"/>
      <c r="K1693" s="234"/>
      <c r="L1693" s="239"/>
      <c r="M1693" s="240"/>
      <c r="N1693" s="241"/>
      <c r="O1693" s="241"/>
      <c r="P1693" s="241"/>
      <c r="Q1693" s="241"/>
      <c r="R1693" s="241"/>
      <c r="S1693" s="241"/>
      <c r="T1693" s="242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243" t="s">
        <v>198</v>
      </c>
      <c r="AU1693" s="243" t="s">
        <v>82</v>
      </c>
      <c r="AV1693" s="13" t="s">
        <v>80</v>
      </c>
      <c r="AW1693" s="13" t="s">
        <v>35</v>
      </c>
      <c r="AX1693" s="13" t="s">
        <v>73</v>
      </c>
      <c r="AY1693" s="243" t="s">
        <v>188</v>
      </c>
    </row>
    <row r="1694" s="14" customFormat="1">
      <c r="A1694" s="14"/>
      <c r="B1694" s="244"/>
      <c r="C1694" s="245"/>
      <c r="D1694" s="235" t="s">
        <v>198</v>
      </c>
      <c r="E1694" s="246" t="s">
        <v>19</v>
      </c>
      <c r="F1694" s="247" t="s">
        <v>2502</v>
      </c>
      <c r="G1694" s="245"/>
      <c r="H1694" s="248">
        <v>19</v>
      </c>
      <c r="I1694" s="249"/>
      <c r="J1694" s="245"/>
      <c r="K1694" s="245"/>
      <c r="L1694" s="250"/>
      <c r="M1694" s="251"/>
      <c r="N1694" s="252"/>
      <c r="O1694" s="252"/>
      <c r="P1694" s="252"/>
      <c r="Q1694" s="252"/>
      <c r="R1694" s="252"/>
      <c r="S1694" s="252"/>
      <c r="T1694" s="253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54" t="s">
        <v>198</v>
      </c>
      <c r="AU1694" s="254" t="s">
        <v>82</v>
      </c>
      <c r="AV1694" s="14" t="s">
        <v>82</v>
      </c>
      <c r="AW1694" s="14" t="s">
        <v>35</v>
      </c>
      <c r="AX1694" s="14" t="s">
        <v>73</v>
      </c>
      <c r="AY1694" s="254" t="s">
        <v>188</v>
      </c>
    </row>
    <row r="1695" s="13" customFormat="1">
      <c r="A1695" s="13"/>
      <c r="B1695" s="233"/>
      <c r="C1695" s="234"/>
      <c r="D1695" s="235" t="s">
        <v>198</v>
      </c>
      <c r="E1695" s="236" t="s">
        <v>19</v>
      </c>
      <c r="F1695" s="237" t="s">
        <v>1710</v>
      </c>
      <c r="G1695" s="234"/>
      <c r="H1695" s="236" t="s">
        <v>19</v>
      </c>
      <c r="I1695" s="238"/>
      <c r="J1695" s="234"/>
      <c r="K1695" s="234"/>
      <c r="L1695" s="239"/>
      <c r="M1695" s="240"/>
      <c r="N1695" s="241"/>
      <c r="O1695" s="241"/>
      <c r="P1695" s="241"/>
      <c r="Q1695" s="241"/>
      <c r="R1695" s="241"/>
      <c r="S1695" s="241"/>
      <c r="T1695" s="242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43" t="s">
        <v>198</v>
      </c>
      <c r="AU1695" s="243" t="s">
        <v>82</v>
      </c>
      <c r="AV1695" s="13" t="s">
        <v>80</v>
      </c>
      <c r="AW1695" s="13" t="s">
        <v>35</v>
      </c>
      <c r="AX1695" s="13" t="s">
        <v>73</v>
      </c>
      <c r="AY1695" s="243" t="s">
        <v>188</v>
      </c>
    </row>
    <row r="1696" s="14" customFormat="1">
      <c r="A1696" s="14"/>
      <c r="B1696" s="244"/>
      <c r="C1696" s="245"/>
      <c r="D1696" s="235" t="s">
        <v>198</v>
      </c>
      <c r="E1696" s="246" t="s">
        <v>19</v>
      </c>
      <c r="F1696" s="247" t="s">
        <v>2503</v>
      </c>
      <c r="G1696" s="245"/>
      <c r="H1696" s="248">
        <v>249.30000000000001</v>
      </c>
      <c r="I1696" s="249"/>
      <c r="J1696" s="245"/>
      <c r="K1696" s="245"/>
      <c r="L1696" s="250"/>
      <c r="M1696" s="251"/>
      <c r="N1696" s="252"/>
      <c r="O1696" s="252"/>
      <c r="P1696" s="252"/>
      <c r="Q1696" s="252"/>
      <c r="R1696" s="252"/>
      <c r="S1696" s="252"/>
      <c r="T1696" s="253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T1696" s="254" t="s">
        <v>198</v>
      </c>
      <c r="AU1696" s="254" t="s">
        <v>82</v>
      </c>
      <c r="AV1696" s="14" t="s">
        <v>82</v>
      </c>
      <c r="AW1696" s="14" t="s">
        <v>35</v>
      </c>
      <c r="AX1696" s="14" t="s">
        <v>73</v>
      </c>
      <c r="AY1696" s="254" t="s">
        <v>188</v>
      </c>
    </row>
    <row r="1697" s="13" customFormat="1">
      <c r="A1697" s="13"/>
      <c r="B1697" s="233"/>
      <c r="C1697" s="234"/>
      <c r="D1697" s="235" t="s">
        <v>198</v>
      </c>
      <c r="E1697" s="236" t="s">
        <v>19</v>
      </c>
      <c r="F1697" s="237" t="s">
        <v>1712</v>
      </c>
      <c r="G1697" s="234"/>
      <c r="H1697" s="236" t="s">
        <v>19</v>
      </c>
      <c r="I1697" s="238"/>
      <c r="J1697" s="234"/>
      <c r="K1697" s="234"/>
      <c r="L1697" s="239"/>
      <c r="M1697" s="240"/>
      <c r="N1697" s="241"/>
      <c r="O1697" s="241"/>
      <c r="P1697" s="241"/>
      <c r="Q1697" s="241"/>
      <c r="R1697" s="241"/>
      <c r="S1697" s="241"/>
      <c r="T1697" s="242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243" t="s">
        <v>198</v>
      </c>
      <c r="AU1697" s="243" t="s">
        <v>82</v>
      </c>
      <c r="AV1697" s="13" t="s">
        <v>80</v>
      </c>
      <c r="AW1697" s="13" t="s">
        <v>35</v>
      </c>
      <c r="AX1697" s="13" t="s">
        <v>73</v>
      </c>
      <c r="AY1697" s="243" t="s">
        <v>188</v>
      </c>
    </row>
    <row r="1698" s="14" customFormat="1">
      <c r="A1698" s="14"/>
      <c r="B1698" s="244"/>
      <c r="C1698" s="245"/>
      <c r="D1698" s="235" t="s">
        <v>198</v>
      </c>
      <c r="E1698" s="246" t="s">
        <v>19</v>
      </c>
      <c r="F1698" s="247" t="s">
        <v>2504</v>
      </c>
      <c r="G1698" s="245"/>
      <c r="H1698" s="248">
        <v>89.200000000000003</v>
      </c>
      <c r="I1698" s="249"/>
      <c r="J1698" s="245"/>
      <c r="K1698" s="245"/>
      <c r="L1698" s="250"/>
      <c r="M1698" s="251"/>
      <c r="N1698" s="252"/>
      <c r="O1698" s="252"/>
      <c r="P1698" s="252"/>
      <c r="Q1698" s="252"/>
      <c r="R1698" s="252"/>
      <c r="S1698" s="252"/>
      <c r="T1698" s="253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54" t="s">
        <v>198</v>
      </c>
      <c r="AU1698" s="254" t="s">
        <v>82</v>
      </c>
      <c r="AV1698" s="14" t="s">
        <v>82</v>
      </c>
      <c r="AW1698" s="14" t="s">
        <v>35</v>
      </c>
      <c r="AX1698" s="14" t="s">
        <v>73</v>
      </c>
      <c r="AY1698" s="254" t="s">
        <v>188</v>
      </c>
    </row>
    <row r="1699" s="15" customFormat="1">
      <c r="A1699" s="15"/>
      <c r="B1699" s="255"/>
      <c r="C1699" s="256"/>
      <c r="D1699" s="235" t="s">
        <v>198</v>
      </c>
      <c r="E1699" s="257" t="s">
        <v>19</v>
      </c>
      <c r="F1699" s="258" t="s">
        <v>229</v>
      </c>
      <c r="G1699" s="256"/>
      <c r="H1699" s="259">
        <v>357.5</v>
      </c>
      <c r="I1699" s="260"/>
      <c r="J1699" s="256"/>
      <c r="K1699" s="256"/>
      <c r="L1699" s="261"/>
      <c r="M1699" s="262"/>
      <c r="N1699" s="263"/>
      <c r="O1699" s="263"/>
      <c r="P1699" s="263"/>
      <c r="Q1699" s="263"/>
      <c r="R1699" s="263"/>
      <c r="S1699" s="263"/>
      <c r="T1699" s="264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T1699" s="265" t="s">
        <v>198</v>
      </c>
      <c r="AU1699" s="265" t="s">
        <v>82</v>
      </c>
      <c r="AV1699" s="15" t="s">
        <v>135</v>
      </c>
      <c r="AW1699" s="15" t="s">
        <v>35</v>
      </c>
      <c r="AX1699" s="15" t="s">
        <v>80</v>
      </c>
      <c r="AY1699" s="265" t="s">
        <v>188</v>
      </c>
    </row>
    <row r="1700" s="2" customFormat="1" ht="16.5" customHeight="1">
      <c r="A1700" s="40"/>
      <c r="B1700" s="41"/>
      <c r="C1700" s="215" t="s">
        <v>1441</v>
      </c>
      <c r="D1700" s="215" t="s">
        <v>190</v>
      </c>
      <c r="E1700" s="216" t="s">
        <v>2154</v>
      </c>
      <c r="F1700" s="217" t="s">
        <v>2155</v>
      </c>
      <c r="G1700" s="218" t="s">
        <v>243</v>
      </c>
      <c r="H1700" s="219">
        <v>249.30000000000001</v>
      </c>
      <c r="I1700" s="220"/>
      <c r="J1700" s="221">
        <f>ROUND(I1700*H1700,2)</f>
        <v>0</v>
      </c>
      <c r="K1700" s="217" t="s">
        <v>194</v>
      </c>
      <c r="L1700" s="46"/>
      <c r="M1700" s="222" t="s">
        <v>19</v>
      </c>
      <c r="N1700" s="223" t="s">
        <v>44</v>
      </c>
      <c r="O1700" s="86"/>
      <c r="P1700" s="224">
        <f>O1700*H1700</f>
        <v>0</v>
      </c>
      <c r="Q1700" s="224">
        <v>0.00050000000000000001</v>
      </c>
      <c r="R1700" s="224">
        <f>Q1700*H1700</f>
        <v>0.12465000000000001</v>
      </c>
      <c r="S1700" s="224">
        <v>0</v>
      </c>
      <c r="T1700" s="225">
        <f>S1700*H1700</f>
        <v>0</v>
      </c>
      <c r="U1700" s="40"/>
      <c r="V1700" s="40"/>
      <c r="W1700" s="40"/>
      <c r="X1700" s="40"/>
      <c r="Y1700" s="40"/>
      <c r="Z1700" s="40"/>
      <c r="AA1700" s="40"/>
      <c r="AB1700" s="40"/>
      <c r="AC1700" s="40"/>
      <c r="AD1700" s="40"/>
      <c r="AE1700" s="40"/>
      <c r="AR1700" s="226" t="s">
        <v>342</v>
      </c>
      <c r="AT1700" s="226" t="s">
        <v>190</v>
      </c>
      <c r="AU1700" s="226" t="s">
        <v>82</v>
      </c>
      <c r="AY1700" s="19" t="s">
        <v>188</v>
      </c>
      <c r="BE1700" s="227">
        <f>IF(N1700="základní",J1700,0)</f>
        <v>0</v>
      </c>
      <c r="BF1700" s="227">
        <f>IF(N1700="snížená",J1700,0)</f>
        <v>0</v>
      </c>
      <c r="BG1700" s="227">
        <f>IF(N1700="zákl. přenesená",J1700,0)</f>
        <v>0</v>
      </c>
      <c r="BH1700" s="227">
        <f>IF(N1700="sníž. přenesená",J1700,0)</f>
        <v>0</v>
      </c>
      <c r="BI1700" s="227">
        <f>IF(N1700="nulová",J1700,0)</f>
        <v>0</v>
      </c>
      <c r="BJ1700" s="19" t="s">
        <v>80</v>
      </c>
      <c r="BK1700" s="227">
        <f>ROUND(I1700*H1700,2)</f>
        <v>0</v>
      </c>
      <c r="BL1700" s="19" t="s">
        <v>342</v>
      </c>
      <c r="BM1700" s="226" t="s">
        <v>2966</v>
      </c>
    </row>
    <row r="1701" s="2" customFormat="1">
      <c r="A1701" s="40"/>
      <c r="B1701" s="41"/>
      <c r="C1701" s="42"/>
      <c r="D1701" s="228" t="s">
        <v>196</v>
      </c>
      <c r="E1701" s="42"/>
      <c r="F1701" s="229" t="s">
        <v>2157</v>
      </c>
      <c r="G1701" s="42"/>
      <c r="H1701" s="42"/>
      <c r="I1701" s="230"/>
      <c r="J1701" s="42"/>
      <c r="K1701" s="42"/>
      <c r="L1701" s="46"/>
      <c r="M1701" s="231"/>
      <c r="N1701" s="232"/>
      <c r="O1701" s="86"/>
      <c r="P1701" s="86"/>
      <c r="Q1701" s="86"/>
      <c r="R1701" s="86"/>
      <c r="S1701" s="86"/>
      <c r="T1701" s="87"/>
      <c r="U1701" s="40"/>
      <c r="V1701" s="40"/>
      <c r="W1701" s="40"/>
      <c r="X1701" s="40"/>
      <c r="Y1701" s="40"/>
      <c r="Z1701" s="40"/>
      <c r="AA1701" s="40"/>
      <c r="AB1701" s="40"/>
      <c r="AC1701" s="40"/>
      <c r="AD1701" s="40"/>
      <c r="AE1701" s="40"/>
      <c r="AT1701" s="19" t="s">
        <v>196</v>
      </c>
      <c r="AU1701" s="19" t="s">
        <v>82</v>
      </c>
    </row>
    <row r="1702" s="13" customFormat="1">
      <c r="A1702" s="13"/>
      <c r="B1702" s="233"/>
      <c r="C1702" s="234"/>
      <c r="D1702" s="235" t="s">
        <v>198</v>
      </c>
      <c r="E1702" s="236" t="s">
        <v>19</v>
      </c>
      <c r="F1702" s="237" t="s">
        <v>2501</v>
      </c>
      <c r="G1702" s="234"/>
      <c r="H1702" s="236" t="s">
        <v>19</v>
      </c>
      <c r="I1702" s="238"/>
      <c r="J1702" s="234"/>
      <c r="K1702" s="234"/>
      <c r="L1702" s="239"/>
      <c r="M1702" s="240"/>
      <c r="N1702" s="241"/>
      <c r="O1702" s="241"/>
      <c r="P1702" s="241"/>
      <c r="Q1702" s="241"/>
      <c r="R1702" s="241"/>
      <c r="S1702" s="241"/>
      <c r="T1702" s="242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43" t="s">
        <v>198</v>
      </c>
      <c r="AU1702" s="243" t="s">
        <v>82</v>
      </c>
      <c r="AV1702" s="13" t="s">
        <v>80</v>
      </c>
      <c r="AW1702" s="13" t="s">
        <v>35</v>
      </c>
      <c r="AX1702" s="13" t="s">
        <v>73</v>
      </c>
      <c r="AY1702" s="243" t="s">
        <v>188</v>
      </c>
    </row>
    <row r="1703" s="13" customFormat="1">
      <c r="A1703" s="13"/>
      <c r="B1703" s="233"/>
      <c r="C1703" s="234"/>
      <c r="D1703" s="235" t="s">
        <v>198</v>
      </c>
      <c r="E1703" s="236" t="s">
        <v>19</v>
      </c>
      <c r="F1703" s="237" t="s">
        <v>1710</v>
      </c>
      <c r="G1703" s="234"/>
      <c r="H1703" s="236" t="s">
        <v>19</v>
      </c>
      <c r="I1703" s="238"/>
      <c r="J1703" s="234"/>
      <c r="K1703" s="234"/>
      <c r="L1703" s="239"/>
      <c r="M1703" s="240"/>
      <c r="N1703" s="241"/>
      <c r="O1703" s="241"/>
      <c r="P1703" s="241"/>
      <c r="Q1703" s="241"/>
      <c r="R1703" s="241"/>
      <c r="S1703" s="241"/>
      <c r="T1703" s="242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243" t="s">
        <v>198</v>
      </c>
      <c r="AU1703" s="243" t="s">
        <v>82</v>
      </c>
      <c r="AV1703" s="13" t="s">
        <v>80</v>
      </c>
      <c r="AW1703" s="13" t="s">
        <v>35</v>
      </c>
      <c r="AX1703" s="13" t="s">
        <v>73</v>
      </c>
      <c r="AY1703" s="243" t="s">
        <v>188</v>
      </c>
    </row>
    <row r="1704" s="14" customFormat="1">
      <c r="A1704" s="14"/>
      <c r="B1704" s="244"/>
      <c r="C1704" s="245"/>
      <c r="D1704" s="235" t="s">
        <v>198</v>
      </c>
      <c r="E1704" s="246" t="s">
        <v>19</v>
      </c>
      <c r="F1704" s="247" t="s">
        <v>2503</v>
      </c>
      <c r="G1704" s="245"/>
      <c r="H1704" s="248">
        <v>249.30000000000001</v>
      </c>
      <c r="I1704" s="249"/>
      <c r="J1704" s="245"/>
      <c r="K1704" s="245"/>
      <c r="L1704" s="250"/>
      <c r="M1704" s="251"/>
      <c r="N1704" s="252"/>
      <c r="O1704" s="252"/>
      <c r="P1704" s="252"/>
      <c r="Q1704" s="252"/>
      <c r="R1704" s="252"/>
      <c r="S1704" s="252"/>
      <c r="T1704" s="253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T1704" s="254" t="s">
        <v>198</v>
      </c>
      <c r="AU1704" s="254" t="s">
        <v>82</v>
      </c>
      <c r="AV1704" s="14" t="s">
        <v>82</v>
      </c>
      <c r="AW1704" s="14" t="s">
        <v>35</v>
      </c>
      <c r="AX1704" s="14" t="s">
        <v>73</v>
      </c>
      <c r="AY1704" s="254" t="s">
        <v>188</v>
      </c>
    </row>
    <row r="1705" s="15" customFormat="1">
      <c r="A1705" s="15"/>
      <c r="B1705" s="255"/>
      <c r="C1705" s="256"/>
      <c r="D1705" s="235" t="s">
        <v>198</v>
      </c>
      <c r="E1705" s="257" t="s">
        <v>19</v>
      </c>
      <c r="F1705" s="258" t="s">
        <v>229</v>
      </c>
      <c r="G1705" s="256"/>
      <c r="H1705" s="259">
        <v>249.30000000000001</v>
      </c>
      <c r="I1705" s="260"/>
      <c r="J1705" s="256"/>
      <c r="K1705" s="256"/>
      <c r="L1705" s="261"/>
      <c r="M1705" s="262"/>
      <c r="N1705" s="263"/>
      <c r="O1705" s="263"/>
      <c r="P1705" s="263"/>
      <c r="Q1705" s="263"/>
      <c r="R1705" s="263"/>
      <c r="S1705" s="263"/>
      <c r="T1705" s="264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T1705" s="265" t="s">
        <v>198</v>
      </c>
      <c r="AU1705" s="265" t="s">
        <v>82</v>
      </c>
      <c r="AV1705" s="15" t="s">
        <v>135</v>
      </c>
      <c r="AW1705" s="15" t="s">
        <v>35</v>
      </c>
      <c r="AX1705" s="15" t="s">
        <v>80</v>
      </c>
      <c r="AY1705" s="265" t="s">
        <v>188</v>
      </c>
    </row>
    <row r="1706" s="2" customFormat="1" ht="24.15" customHeight="1">
      <c r="A1706" s="40"/>
      <c r="B1706" s="41"/>
      <c r="C1706" s="272" t="s">
        <v>2967</v>
      </c>
      <c r="D1706" s="272" t="s">
        <v>522</v>
      </c>
      <c r="E1706" s="273" t="s">
        <v>2159</v>
      </c>
      <c r="F1706" s="274" t="s">
        <v>2160</v>
      </c>
      <c r="G1706" s="275" t="s">
        <v>243</v>
      </c>
      <c r="H1706" s="276">
        <v>274.23000000000002</v>
      </c>
      <c r="I1706" s="277"/>
      <c r="J1706" s="278">
        <f>ROUND(I1706*H1706,2)</f>
        <v>0</v>
      </c>
      <c r="K1706" s="274" t="s">
        <v>194</v>
      </c>
      <c r="L1706" s="279"/>
      <c r="M1706" s="280" t="s">
        <v>19</v>
      </c>
      <c r="N1706" s="281" t="s">
        <v>44</v>
      </c>
      <c r="O1706" s="86"/>
      <c r="P1706" s="224">
        <f>O1706*H1706</f>
        <v>0</v>
      </c>
      <c r="Q1706" s="224">
        <v>0.0016999999999999999</v>
      </c>
      <c r="R1706" s="224">
        <f>Q1706*H1706</f>
        <v>0.46619100000000002</v>
      </c>
      <c r="S1706" s="224">
        <v>0</v>
      </c>
      <c r="T1706" s="225">
        <f>S1706*H1706</f>
        <v>0</v>
      </c>
      <c r="U1706" s="40"/>
      <c r="V1706" s="40"/>
      <c r="W1706" s="40"/>
      <c r="X1706" s="40"/>
      <c r="Y1706" s="40"/>
      <c r="Z1706" s="40"/>
      <c r="AA1706" s="40"/>
      <c r="AB1706" s="40"/>
      <c r="AC1706" s="40"/>
      <c r="AD1706" s="40"/>
      <c r="AE1706" s="40"/>
      <c r="AR1706" s="226" t="s">
        <v>630</v>
      </c>
      <c r="AT1706" s="226" t="s">
        <v>522</v>
      </c>
      <c r="AU1706" s="226" t="s">
        <v>82</v>
      </c>
      <c r="AY1706" s="19" t="s">
        <v>188</v>
      </c>
      <c r="BE1706" s="227">
        <f>IF(N1706="základní",J1706,0)</f>
        <v>0</v>
      </c>
      <c r="BF1706" s="227">
        <f>IF(N1706="snížená",J1706,0)</f>
        <v>0</v>
      </c>
      <c r="BG1706" s="227">
        <f>IF(N1706="zákl. přenesená",J1706,0)</f>
        <v>0</v>
      </c>
      <c r="BH1706" s="227">
        <f>IF(N1706="sníž. přenesená",J1706,0)</f>
        <v>0</v>
      </c>
      <c r="BI1706" s="227">
        <f>IF(N1706="nulová",J1706,0)</f>
        <v>0</v>
      </c>
      <c r="BJ1706" s="19" t="s">
        <v>80</v>
      </c>
      <c r="BK1706" s="227">
        <f>ROUND(I1706*H1706,2)</f>
        <v>0</v>
      </c>
      <c r="BL1706" s="19" t="s">
        <v>342</v>
      </c>
      <c r="BM1706" s="226" t="s">
        <v>2968</v>
      </c>
    </row>
    <row r="1707" s="13" customFormat="1">
      <c r="A1707" s="13"/>
      <c r="B1707" s="233"/>
      <c r="C1707" s="234"/>
      <c r="D1707" s="235" t="s">
        <v>198</v>
      </c>
      <c r="E1707" s="236" t="s">
        <v>19</v>
      </c>
      <c r="F1707" s="237" t="s">
        <v>2501</v>
      </c>
      <c r="G1707" s="234"/>
      <c r="H1707" s="236" t="s">
        <v>19</v>
      </c>
      <c r="I1707" s="238"/>
      <c r="J1707" s="234"/>
      <c r="K1707" s="234"/>
      <c r="L1707" s="239"/>
      <c r="M1707" s="240"/>
      <c r="N1707" s="241"/>
      <c r="O1707" s="241"/>
      <c r="P1707" s="241"/>
      <c r="Q1707" s="241"/>
      <c r="R1707" s="241"/>
      <c r="S1707" s="241"/>
      <c r="T1707" s="242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243" t="s">
        <v>198</v>
      </c>
      <c r="AU1707" s="243" t="s">
        <v>82</v>
      </c>
      <c r="AV1707" s="13" t="s">
        <v>80</v>
      </c>
      <c r="AW1707" s="13" t="s">
        <v>35</v>
      </c>
      <c r="AX1707" s="13" t="s">
        <v>73</v>
      </c>
      <c r="AY1707" s="243" t="s">
        <v>188</v>
      </c>
    </row>
    <row r="1708" s="13" customFormat="1">
      <c r="A1708" s="13"/>
      <c r="B1708" s="233"/>
      <c r="C1708" s="234"/>
      <c r="D1708" s="235" t="s">
        <v>198</v>
      </c>
      <c r="E1708" s="236" t="s">
        <v>19</v>
      </c>
      <c r="F1708" s="237" t="s">
        <v>1710</v>
      </c>
      <c r="G1708" s="234"/>
      <c r="H1708" s="236" t="s">
        <v>19</v>
      </c>
      <c r="I1708" s="238"/>
      <c r="J1708" s="234"/>
      <c r="K1708" s="234"/>
      <c r="L1708" s="239"/>
      <c r="M1708" s="240"/>
      <c r="N1708" s="241"/>
      <c r="O1708" s="241"/>
      <c r="P1708" s="241"/>
      <c r="Q1708" s="241"/>
      <c r="R1708" s="241"/>
      <c r="S1708" s="241"/>
      <c r="T1708" s="242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T1708" s="243" t="s">
        <v>198</v>
      </c>
      <c r="AU1708" s="243" t="s">
        <v>82</v>
      </c>
      <c r="AV1708" s="13" t="s">
        <v>80</v>
      </c>
      <c r="AW1708" s="13" t="s">
        <v>35</v>
      </c>
      <c r="AX1708" s="13" t="s">
        <v>73</v>
      </c>
      <c r="AY1708" s="243" t="s">
        <v>188</v>
      </c>
    </row>
    <row r="1709" s="14" customFormat="1">
      <c r="A1709" s="14"/>
      <c r="B1709" s="244"/>
      <c r="C1709" s="245"/>
      <c r="D1709" s="235" t="s">
        <v>198</v>
      </c>
      <c r="E1709" s="246" t="s">
        <v>19</v>
      </c>
      <c r="F1709" s="247" t="s">
        <v>2503</v>
      </c>
      <c r="G1709" s="245"/>
      <c r="H1709" s="248">
        <v>249.30000000000001</v>
      </c>
      <c r="I1709" s="249"/>
      <c r="J1709" s="245"/>
      <c r="K1709" s="245"/>
      <c r="L1709" s="250"/>
      <c r="M1709" s="251"/>
      <c r="N1709" s="252"/>
      <c r="O1709" s="252"/>
      <c r="P1709" s="252"/>
      <c r="Q1709" s="252"/>
      <c r="R1709" s="252"/>
      <c r="S1709" s="252"/>
      <c r="T1709" s="253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T1709" s="254" t="s">
        <v>198</v>
      </c>
      <c r="AU1709" s="254" t="s">
        <v>82</v>
      </c>
      <c r="AV1709" s="14" t="s">
        <v>82</v>
      </c>
      <c r="AW1709" s="14" t="s">
        <v>35</v>
      </c>
      <c r="AX1709" s="14" t="s">
        <v>73</v>
      </c>
      <c r="AY1709" s="254" t="s">
        <v>188</v>
      </c>
    </row>
    <row r="1710" s="15" customFormat="1">
      <c r="A1710" s="15"/>
      <c r="B1710" s="255"/>
      <c r="C1710" s="256"/>
      <c r="D1710" s="235" t="s">
        <v>198</v>
      </c>
      <c r="E1710" s="257" t="s">
        <v>19</v>
      </c>
      <c r="F1710" s="258" t="s">
        <v>229</v>
      </c>
      <c r="G1710" s="256"/>
      <c r="H1710" s="259">
        <v>249.30000000000001</v>
      </c>
      <c r="I1710" s="260"/>
      <c r="J1710" s="256"/>
      <c r="K1710" s="256"/>
      <c r="L1710" s="261"/>
      <c r="M1710" s="262"/>
      <c r="N1710" s="263"/>
      <c r="O1710" s="263"/>
      <c r="P1710" s="263"/>
      <c r="Q1710" s="263"/>
      <c r="R1710" s="263"/>
      <c r="S1710" s="263"/>
      <c r="T1710" s="264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T1710" s="265" t="s">
        <v>198</v>
      </c>
      <c r="AU1710" s="265" t="s">
        <v>82</v>
      </c>
      <c r="AV1710" s="15" t="s">
        <v>135</v>
      </c>
      <c r="AW1710" s="15" t="s">
        <v>35</v>
      </c>
      <c r="AX1710" s="15" t="s">
        <v>80</v>
      </c>
      <c r="AY1710" s="265" t="s">
        <v>188</v>
      </c>
    </row>
    <row r="1711" s="14" customFormat="1">
      <c r="A1711" s="14"/>
      <c r="B1711" s="244"/>
      <c r="C1711" s="245"/>
      <c r="D1711" s="235" t="s">
        <v>198</v>
      </c>
      <c r="E1711" s="245"/>
      <c r="F1711" s="247" t="s">
        <v>2969</v>
      </c>
      <c r="G1711" s="245"/>
      <c r="H1711" s="248">
        <v>274.23000000000002</v>
      </c>
      <c r="I1711" s="249"/>
      <c r="J1711" s="245"/>
      <c r="K1711" s="245"/>
      <c r="L1711" s="250"/>
      <c r="M1711" s="251"/>
      <c r="N1711" s="252"/>
      <c r="O1711" s="252"/>
      <c r="P1711" s="252"/>
      <c r="Q1711" s="252"/>
      <c r="R1711" s="252"/>
      <c r="S1711" s="252"/>
      <c r="T1711" s="253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T1711" s="254" t="s">
        <v>198</v>
      </c>
      <c r="AU1711" s="254" t="s">
        <v>82</v>
      </c>
      <c r="AV1711" s="14" t="s">
        <v>82</v>
      </c>
      <c r="AW1711" s="14" t="s">
        <v>4</v>
      </c>
      <c r="AX1711" s="14" t="s">
        <v>80</v>
      </c>
      <c r="AY1711" s="254" t="s">
        <v>188</v>
      </c>
    </row>
    <row r="1712" s="2" customFormat="1" ht="21.75" customHeight="1">
      <c r="A1712" s="40"/>
      <c r="B1712" s="41"/>
      <c r="C1712" s="215" t="s">
        <v>2970</v>
      </c>
      <c r="D1712" s="215" t="s">
        <v>190</v>
      </c>
      <c r="E1712" s="216" t="s">
        <v>2971</v>
      </c>
      <c r="F1712" s="217" t="s">
        <v>2972</v>
      </c>
      <c r="G1712" s="218" t="s">
        <v>243</v>
      </c>
      <c r="H1712" s="219">
        <v>89.200000000000003</v>
      </c>
      <c r="I1712" s="220"/>
      <c r="J1712" s="221">
        <f>ROUND(I1712*H1712,2)</f>
        <v>0</v>
      </c>
      <c r="K1712" s="217" t="s">
        <v>194</v>
      </c>
      <c r="L1712" s="46"/>
      <c r="M1712" s="222" t="s">
        <v>19</v>
      </c>
      <c r="N1712" s="223" t="s">
        <v>44</v>
      </c>
      <c r="O1712" s="86"/>
      <c r="P1712" s="224">
        <f>O1712*H1712</f>
        <v>0</v>
      </c>
      <c r="Q1712" s="224">
        <v>0.00040000000000000002</v>
      </c>
      <c r="R1712" s="224">
        <f>Q1712*H1712</f>
        <v>0.035680000000000003</v>
      </c>
      <c r="S1712" s="224">
        <v>0</v>
      </c>
      <c r="T1712" s="225">
        <f>S1712*H1712</f>
        <v>0</v>
      </c>
      <c r="U1712" s="40"/>
      <c r="V1712" s="40"/>
      <c r="W1712" s="40"/>
      <c r="X1712" s="40"/>
      <c r="Y1712" s="40"/>
      <c r="Z1712" s="40"/>
      <c r="AA1712" s="40"/>
      <c r="AB1712" s="40"/>
      <c r="AC1712" s="40"/>
      <c r="AD1712" s="40"/>
      <c r="AE1712" s="40"/>
      <c r="AR1712" s="226" t="s">
        <v>342</v>
      </c>
      <c r="AT1712" s="226" t="s">
        <v>190</v>
      </c>
      <c r="AU1712" s="226" t="s">
        <v>82</v>
      </c>
      <c r="AY1712" s="19" t="s">
        <v>188</v>
      </c>
      <c r="BE1712" s="227">
        <f>IF(N1712="základní",J1712,0)</f>
        <v>0</v>
      </c>
      <c r="BF1712" s="227">
        <f>IF(N1712="snížená",J1712,0)</f>
        <v>0</v>
      </c>
      <c r="BG1712" s="227">
        <f>IF(N1712="zákl. přenesená",J1712,0)</f>
        <v>0</v>
      </c>
      <c r="BH1712" s="227">
        <f>IF(N1712="sníž. přenesená",J1712,0)</f>
        <v>0</v>
      </c>
      <c r="BI1712" s="227">
        <f>IF(N1712="nulová",J1712,0)</f>
        <v>0</v>
      </c>
      <c r="BJ1712" s="19" t="s">
        <v>80</v>
      </c>
      <c r="BK1712" s="227">
        <f>ROUND(I1712*H1712,2)</f>
        <v>0</v>
      </c>
      <c r="BL1712" s="19" t="s">
        <v>342</v>
      </c>
      <c r="BM1712" s="226" t="s">
        <v>2973</v>
      </c>
    </row>
    <row r="1713" s="2" customFormat="1">
      <c r="A1713" s="40"/>
      <c r="B1713" s="41"/>
      <c r="C1713" s="42"/>
      <c r="D1713" s="228" t="s">
        <v>196</v>
      </c>
      <c r="E1713" s="42"/>
      <c r="F1713" s="229" t="s">
        <v>2974</v>
      </c>
      <c r="G1713" s="42"/>
      <c r="H1713" s="42"/>
      <c r="I1713" s="230"/>
      <c r="J1713" s="42"/>
      <c r="K1713" s="42"/>
      <c r="L1713" s="46"/>
      <c r="M1713" s="231"/>
      <c r="N1713" s="232"/>
      <c r="O1713" s="86"/>
      <c r="P1713" s="86"/>
      <c r="Q1713" s="86"/>
      <c r="R1713" s="86"/>
      <c r="S1713" s="86"/>
      <c r="T1713" s="87"/>
      <c r="U1713" s="40"/>
      <c r="V1713" s="40"/>
      <c r="W1713" s="40"/>
      <c r="X1713" s="40"/>
      <c r="Y1713" s="40"/>
      <c r="Z1713" s="40"/>
      <c r="AA1713" s="40"/>
      <c r="AB1713" s="40"/>
      <c r="AC1713" s="40"/>
      <c r="AD1713" s="40"/>
      <c r="AE1713" s="40"/>
      <c r="AT1713" s="19" t="s">
        <v>196</v>
      </c>
      <c r="AU1713" s="19" t="s">
        <v>82</v>
      </c>
    </row>
    <row r="1714" s="13" customFormat="1">
      <c r="A1714" s="13"/>
      <c r="B1714" s="233"/>
      <c r="C1714" s="234"/>
      <c r="D1714" s="235" t="s">
        <v>198</v>
      </c>
      <c r="E1714" s="236" t="s">
        <v>19</v>
      </c>
      <c r="F1714" s="237" t="s">
        <v>2501</v>
      </c>
      <c r="G1714" s="234"/>
      <c r="H1714" s="236" t="s">
        <v>19</v>
      </c>
      <c r="I1714" s="238"/>
      <c r="J1714" s="234"/>
      <c r="K1714" s="234"/>
      <c r="L1714" s="239"/>
      <c r="M1714" s="240"/>
      <c r="N1714" s="241"/>
      <c r="O1714" s="241"/>
      <c r="P1714" s="241"/>
      <c r="Q1714" s="241"/>
      <c r="R1714" s="241"/>
      <c r="S1714" s="241"/>
      <c r="T1714" s="242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43" t="s">
        <v>198</v>
      </c>
      <c r="AU1714" s="243" t="s">
        <v>82</v>
      </c>
      <c r="AV1714" s="13" t="s">
        <v>80</v>
      </c>
      <c r="AW1714" s="13" t="s">
        <v>35</v>
      </c>
      <c r="AX1714" s="13" t="s">
        <v>73</v>
      </c>
      <c r="AY1714" s="243" t="s">
        <v>188</v>
      </c>
    </row>
    <row r="1715" s="13" customFormat="1">
      <c r="A1715" s="13"/>
      <c r="B1715" s="233"/>
      <c r="C1715" s="234"/>
      <c r="D1715" s="235" t="s">
        <v>198</v>
      </c>
      <c r="E1715" s="236" t="s">
        <v>19</v>
      </c>
      <c r="F1715" s="237" t="s">
        <v>1712</v>
      </c>
      <c r="G1715" s="234"/>
      <c r="H1715" s="236" t="s">
        <v>19</v>
      </c>
      <c r="I1715" s="238"/>
      <c r="J1715" s="234"/>
      <c r="K1715" s="234"/>
      <c r="L1715" s="239"/>
      <c r="M1715" s="240"/>
      <c r="N1715" s="241"/>
      <c r="O1715" s="241"/>
      <c r="P1715" s="241"/>
      <c r="Q1715" s="241"/>
      <c r="R1715" s="241"/>
      <c r="S1715" s="241"/>
      <c r="T1715" s="242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T1715" s="243" t="s">
        <v>198</v>
      </c>
      <c r="AU1715" s="243" t="s">
        <v>82</v>
      </c>
      <c r="AV1715" s="13" t="s">
        <v>80</v>
      </c>
      <c r="AW1715" s="13" t="s">
        <v>35</v>
      </c>
      <c r="AX1715" s="13" t="s">
        <v>73</v>
      </c>
      <c r="AY1715" s="243" t="s">
        <v>188</v>
      </c>
    </row>
    <row r="1716" s="14" customFormat="1">
      <c r="A1716" s="14"/>
      <c r="B1716" s="244"/>
      <c r="C1716" s="245"/>
      <c r="D1716" s="235" t="s">
        <v>198</v>
      </c>
      <c r="E1716" s="246" t="s">
        <v>19</v>
      </c>
      <c r="F1716" s="247" t="s">
        <v>2504</v>
      </c>
      <c r="G1716" s="245"/>
      <c r="H1716" s="248">
        <v>89.200000000000003</v>
      </c>
      <c r="I1716" s="249"/>
      <c r="J1716" s="245"/>
      <c r="K1716" s="245"/>
      <c r="L1716" s="250"/>
      <c r="M1716" s="251"/>
      <c r="N1716" s="252"/>
      <c r="O1716" s="252"/>
      <c r="P1716" s="252"/>
      <c r="Q1716" s="252"/>
      <c r="R1716" s="252"/>
      <c r="S1716" s="252"/>
      <c r="T1716" s="253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54" t="s">
        <v>198</v>
      </c>
      <c r="AU1716" s="254" t="s">
        <v>82</v>
      </c>
      <c r="AV1716" s="14" t="s">
        <v>82</v>
      </c>
      <c r="AW1716" s="14" t="s">
        <v>35</v>
      </c>
      <c r="AX1716" s="14" t="s">
        <v>73</v>
      </c>
      <c r="AY1716" s="254" t="s">
        <v>188</v>
      </c>
    </row>
    <row r="1717" s="15" customFormat="1">
      <c r="A1717" s="15"/>
      <c r="B1717" s="255"/>
      <c r="C1717" s="256"/>
      <c r="D1717" s="235" t="s">
        <v>198</v>
      </c>
      <c r="E1717" s="257" t="s">
        <v>19</v>
      </c>
      <c r="F1717" s="258" t="s">
        <v>229</v>
      </c>
      <c r="G1717" s="256"/>
      <c r="H1717" s="259">
        <v>89.200000000000003</v>
      </c>
      <c r="I1717" s="260"/>
      <c r="J1717" s="256"/>
      <c r="K1717" s="256"/>
      <c r="L1717" s="261"/>
      <c r="M1717" s="262"/>
      <c r="N1717" s="263"/>
      <c r="O1717" s="263"/>
      <c r="P1717" s="263"/>
      <c r="Q1717" s="263"/>
      <c r="R1717" s="263"/>
      <c r="S1717" s="263"/>
      <c r="T1717" s="264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T1717" s="265" t="s">
        <v>198</v>
      </c>
      <c r="AU1717" s="265" t="s">
        <v>82</v>
      </c>
      <c r="AV1717" s="15" t="s">
        <v>135</v>
      </c>
      <c r="AW1717" s="15" t="s">
        <v>35</v>
      </c>
      <c r="AX1717" s="15" t="s">
        <v>80</v>
      </c>
      <c r="AY1717" s="265" t="s">
        <v>188</v>
      </c>
    </row>
    <row r="1718" s="2" customFormat="1" ht="16.5" customHeight="1">
      <c r="A1718" s="40"/>
      <c r="B1718" s="41"/>
      <c r="C1718" s="272" t="s">
        <v>2975</v>
      </c>
      <c r="D1718" s="272" t="s">
        <v>522</v>
      </c>
      <c r="E1718" s="273" t="s">
        <v>2169</v>
      </c>
      <c r="F1718" s="274" t="s">
        <v>2170</v>
      </c>
      <c r="G1718" s="275" t="s">
        <v>243</v>
      </c>
      <c r="H1718" s="276">
        <v>98.120000000000005</v>
      </c>
      <c r="I1718" s="277"/>
      <c r="J1718" s="278">
        <f>ROUND(I1718*H1718,2)</f>
        <v>0</v>
      </c>
      <c r="K1718" s="274" t="s">
        <v>194</v>
      </c>
      <c r="L1718" s="279"/>
      <c r="M1718" s="280" t="s">
        <v>19</v>
      </c>
      <c r="N1718" s="281" t="s">
        <v>44</v>
      </c>
      <c r="O1718" s="86"/>
      <c r="P1718" s="224">
        <f>O1718*H1718</f>
        <v>0</v>
      </c>
      <c r="Q1718" s="224">
        <v>0.0033999999999999998</v>
      </c>
      <c r="R1718" s="224">
        <f>Q1718*H1718</f>
        <v>0.33360800000000002</v>
      </c>
      <c r="S1718" s="224">
        <v>0</v>
      </c>
      <c r="T1718" s="225">
        <f>S1718*H1718</f>
        <v>0</v>
      </c>
      <c r="U1718" s="40"/>
      <c r="V1718" s="40"/>
      <c r="W1718" s="40"/>
      <c r="X1718" s="40"/>
      <c r="Y1718" s="40"/>
      <c r="Z1718" s="40"/>
      <c r="AA1718" s="40"/>
      <c r="AB1718" s="40"/>
      <c r="AC1718" s="40"/>
      <c r="AD1718" s="40"/>
      <c r="AE1718" s="40"/>
      <c r="AR1718" s="226" t="s">
        <v>630</v>
      </c>
      <c r="AT1718" s="226" t="s">
        <v>522</v>
      </c>
      <c r="AU1718" s="226" t="s">
        <v>82</v>
      </c>
      <c r="AY1718" s="19" t="s">
        <v>188</v>
      </c>
      <c r="BE1718" s="227">
        <f>IF(N1718="základní",J1718,0)</f>
        <v>0</v>
      </c>
      <c r="BF1718" s="227">
        <f>IF(N1718="snížená",J1718,0)</f>
        <v>0</v>
      </c>
      <c r="BG1718" s="227">
        <f>IF(N1718="zákl. přenesená",J1718,0)</f>
        <v>0</v>
      </c>
      <c r="BH1718" s="227">
        <f>IF(N1718="sníž. přenesená",J1718,0)</f>
        <v>0</v>
      </c>
      <c r="BI1718" s="227">
        <f>IF(N1718="nulová",J1718,0)</f>
        <v>0</v>
      </c>
      <c r="BJ1718" s="19" t="s">
        <v>80</v>
      </c>
      <c r="BK1718" s="227">
        <f>ROUND(I1718*H1718,2)</f>
        <v>0</v>
      </c>
      <c r="BL1718" s="19" t="s">
        <v>342</v>
      </c>
      <c r="BM1718" s="226" t="s">
        <v>2976</v>
      </c>
    </row>
    <row r="1719" s="13" customFormat="1">
      <c r="A1719" s="13"/>
      <c r="B1719" s="233"/>
      <c r="C1719" s="234"/>
      <c r="D1719" s="235" t="s">
        <v>198</v>
      </c>
      <c r="E1719" s="236" t="s">
        <v>19</v>
      </c>
      <c r="F1719" s="237" t="s">
        <v>2501</v>
      </c>
      <c r="G1719" s="234"/>
      <c r="H1719" s="236" t="s">
        <v>19</v>
      </c>
      <c r="I1719" s="238"/>
      <c r="J1719" s="234"/>
      <c r="K1719" s="234"/>
      <c r="L1719" s="239"/>
      <c r="M1719" s="240"/>
      <c r="N1719" s="241"/>
      <c r="O1719" s="241"/>
      <c r="P1719" s="241"/>
      <c r="Q1719" s="241"/>
      <c r="R1719" s="241"/>
      <c r="S1719" s="241"/>
      <c r="T1719" s="242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T1719" s="243" t="s">
        <v>198</v>
      </c>
      <c r="AU1719" s="243" t="s">
        <v>82</v>
      </c>
      <c r="AV1719" s="13" t="s">
        <v>80</v>
      </c>
      <c r="AW1719" s="13" t="s">
        <v>35</v>
      </c>
      <c r="AX1719" s="13" t="s">
        <v>73</v>
      </c>
      <c r="AY1719" s="243" t="s">
        <v>188</v>
      </c>
    </row>
    <row r="1720" s="13" customFormat="1">
      <c r="A1720" s="13"/>
      <c r="B1720" s="233"/>
      <c r="C1720" s="234"/>
      <c r="D1720" s="235" t="s">
        <v>198</v>
      </c>
      <c r="E1720" s="236" t="s">
        <v>19</v>
      </c>
      <c r="F1720" s="237" t="s">
        <v>1712</v>
      </c>
      <c r="G1720" s="234"/>
      <c r="H1720" s="236" t="s">
        <v>19</v>
      </c>
      <c r="I1720" s="238"/>
      <c r="J1720" s="234"/>
      <c r="K1720" s="234"/>
      <c r="L1720" s="239"/>
      <c r="M1720" s="240"/>
      <c r="N1720" s="241"/>
      <c r="O1720" s="241"/>
      <c r="P1720" s="241"/>
      <c r="Q1720" s="241"/>
      <c r="R1720" s="241"/>
      <c r="S1720" s="241"/>
      <c r="T1720" s="242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243" t="s">
        <v>198</v>
      </c>
      <c r="AU1720" s="243" t="s">
        <v>82</v>
      </c>
      <c r="AV1720" s="13" t="s">
        <v>80</v>
      </c>
      <c r="AW1720" s="13" t="s">
        <v>35</v>
      </c>
      <c r="AX1720" s="13" t="s">
        <v>73</v>
      </c>
      <c r="AY1720" s="243" t="s">
        <v>188</v>
      </c>
    </row>
    <row r="1721" s="14" customFormat="1">
      <c r="A1721" s="14"/>
      <c r="B1721" s="244"/>
      <c r="C1721" s="245"/>
      <c r="D1721" s="235" t="s">
        <v>198</v>
      </c>
      <c r="E1721" s="246" t="s">
        <v>19</v>
      </c>
      <c r="F1721" s="247" t="s">
        <v>2504</v>
      </c>
      <c r="G1721" s="245"/>
      <c r="H1721" s="248">
        <v>89.200000000000003</v>
      </c>
      <c r="I1721" s="249"/>
      <c r="J1721" s="245"/>
      <c r="K1721" s="245"/>
      <c r="L1721" s="250"/>
      <c r="M1721" s="251"/>
      <c r="N1721" s="252"/>
      <c r="O1721" s="252"/>
      <c r="P1721" s="252"/>
      <c r="Q1721" s="252"/>
      <c r="R1721" s="252"/>
      <c r="S1721" s="252"/>
      <c r="T1721" s="253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54" t="s">
        <v>198</v>
      </c>
      <c r="AU1721" s="254" t="s">
        <v>82</v>
      </c>
      <c r="AV1721" s="14" t="s">
        <v>82</v>
      </c>
      <c r="AW1721" s="14" t="s">
        <v>35</v>
      </c>
      <c r="AX1721" s="14" t="s">
        <v>73</v>
      </c>
      <c r="AY1721" s="254" t="s">
        <v>188</v>
      </c>
    </row>
    <row r="1722" s="15" customFormat="1">
      <c r="A1722" s="15"/>
      <c r="B1722" s="255"/>
      <c r="C1722" s="256"/>
      <c r="D1722" s="235" t="s">
        <v>198</v>
      </c>
      <c r="E1722" s="257" t="s">
        <v>19</v>
      </c>
      <c r="F1722" s="258" t="s">
        <v>229</v>
      </c>
      <c r="G1722" s="256"/>
      <c r="H1722" s="259">
        <v>89.200000000000003</v>
      </c>
      <c r="I1722" s="260"/>
      <c r="J1722" s="256"/>
      <c r="K1722" s="256"/>
      <c r="L1722" s="261"/>
      <c r="M1722" s="262"/>
      <c r="N1722" s="263"/>
      <c r="O1722" s="263"/>
      <c r="P1722" s="263"/>
      <c r="Q1722" s="263"/>
      <c r="R1722" s="263"/>
      <c r="S1722" s="263"/>
      <c r="T1722" s="264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T1722" s="265" t="s">
        <v>198</v>
      </c>
      <c r="AU1722" s="265" t="s">
        <v>82</v>
      </c>
      <c r="AV1722" s="15" t="s">
        <v>135</v>
      </c>
      <c r="AW1722" s="15" t="s">
        <v>35</v>
      </c>
      <c r="AX1722" s="15" t="s">
        <v>80</v>
      </c>
      <c r="AY1722" s="265" t="s">
        <v>188</v>
      </c>
    </row>
    <row r="1723" s="14" customFormat="1">
      <c r="A1723" s="14"/>
      <c r="B1723" s="244"/>
      <c r="C1723" s="245"/>
      <c r="D1723" s="235" t="s">
        <v>198</v>
      </c>
      <c r="E1723" s="245"/>
      <c r="F1723" s="247" t="s">
        <v>2977</v>
      </c>
      <c r="G1723" s="245"/>
      <c r="H1723" s="248">
        <v>98.120000000000005</v>
      </c>
      <c r="I1723" s="249"/>
      <c r="J1723" s="245"/>
      <c r="K1723" s="245"/>
      <c r="L1723" s="250"/>
      <c r="M1723" s="251"/>
      <c r="N1723" s="252"/>
      <c r="O1723" s="252"/>
      <c r="P1723" s="252"/>
      <c r="Q1723" s="252"/>
      <c r="R1723" s="252"/>
      <c r="S1723" s="252"/>
      <c r="T1723" s="253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T1723" s="254" t="s">
        <v>198</v>
      </c>
      <c r="AU1723" s="254" t="s">
        <v>82</v>
      </c>
      <c r="AV1723" s="14" t="s">
        <v>82</v>
      </c>
      <c r="AW1723" s="14" t="s">
        <v>4</v>
      </c>
      <c r="AX1723" s="14" t="s">
        <v>80</v>
      </c>
      <c r="AY1723" s="254" t="s">
        <v>188</v>
      </c>
    </row>
    <row r="1724" s="2" customFormat="1" ht="16.5" customHeight="1">
      <c r="A1724" s="40"/>
      <c r="B1724" s="41"/>
      <c r="C1724" s="215" t="s">
        <v>2978</v>
      </c>
      <c r="D1724" s="215" t="s">
        <v>190</v>
      </c>
      <c r="E1724" s="216" t="s">
        <v>2174</v>
      </c>
      <c r="F1724" s="217" t="s">
        <v>2175</v>
      </c>
      <c r="G1724" s="218" t="s">
        <v>501</v>
      </c>
      <c r="H1724" s="219">
        <v>268.988</v>
      </c>
      <c r="I1724" s="220"/>
      <c r="J1724" s="221">
        <f>ROUND(I1724*H1724,2)</f>
        <v>0</v>
      </c>
      <c r="K1724" s="217" t="s">
        <v>194</v>
      </c>
      <c r="L1724" s="46"/>
      <c r="M1724" s="222" t="s">
        <v>19</v>
      </c>
      <c r="N1724" s="223" t="s">
        <v>44</v>
      </c>
      <c r="O1724" s="86"/>
      <c r="P1724" s="224">
        <f>O1724*H1724</f>
        <v>0</v>
      </c>
      <c r="Q1724" s="224">
        <v>3.0000000000000001E-05</v>
      </c>
      <c r="R1724" s="224">
        <f>Q1724*H1724</f>
        <v>0.0080696399999999995</v>
      </c>
      <c r="S1724" s="224">
        <v>0</v>
      </c>
      <c r="T1724" s="225">
        <f>S1724*H1724</f>
        <v>0</v>
      </c>
      <c r="U1724" s="40"/>
      <c r="V1724" s="40"/>
      <c r="W1724" s="40"/>
      <c r="X1724" s="40"/>
      <c r="Y1724" s="40"/>
      <c r="Z1724" s="40"/>
      <c r="AA1724" s="40"/>
      <c r="AB1724" s="40"/>
      <c r="AC1724" s="40"/>
      <c r="AD1724" s="40"/>
      <c r="AE1724" s="40"/>
      <c r="AR1724" s="226" t="s">
        <v>342</v>
      </c>
      <c r="AT1724" s="226" t="s">
        <v>190</v>
      </c>
      <c r="AU1724" s="226" t="s">
        <v>82</v>
      </c>
      <c r="AY1724" s="19" t="s">
        <v>188</v>
      </c>
      <c r="BE1724" s="227">
        <f>IF(N1724="základní",J1724,0)</f>
        <v>0</v>
      </c>
      <c r="BF1724" s="227">
        <f>IF(N1724="snížená",J1724,0)</f>
        <v>0</v>
      </c>
      <c r="BG1724" s="227">
        <f>IF(N1724="zákl. přenesená",J1724,0)</f>
        <v>0</v>
      </c>
      <c r="BH1724" s="227">
        <f>IF(N1724="sníž. přenesená",J1724,0)</f>
        <v>0</v>
      </c>
      <c r="BI1724" s="227">
        <f>IF(N1724="nulová",J1724,0)</f>
        <v>0</v>
      </c>
      <c r="BJ1724" s="19" t="s">
        <v>80</v>
      </c>
      <c r="BK1724" s="227">
        <f>ROUND(I1724*H1724,2)</f>
        <v>0</v>
      </c>
      <c r="BL1724" s="19" t="s">
        <v>342</v>
      </c>
      <c r="BM1724" s="226" t="s">
        <v>2979</v>
      </c>
    </row>
    <row r="1725" s="2" customFormat="1">
      <c r="A1725" s="40"/>
      <c r="B1725" s="41"/>
      <c r="C1725" s="42"/>
      <c r="D1725" s="228" t="s">
        <v>196</v>
      </c>
      <c r="E1725" s="42"/>
      <c r="F1725" s="229" t="s">
        <v>2177</v>
      </c>
      <c r="G1725" s="42"/>
      <c r="H1725" s="42"/>
      <c r="I1725" s="230"/>
      <c r="J1725" s="42"/>
      <c r="K1725" s="42"/>
      <c r="L1725" s="46"/>
      <c r="M1725" s="231"/>
      <c r="N1725" s="232"/>
      <c r="O1725" s="86"/>
      <c r="P1725" s="86"/>
      <c r="Q1725" s="86"/>
      <c r="R1725" s="86"/>
      <c r="S1725" s="86"/>
      <c r="T1725" s="87"/>
      <c r="U1725" s="40"/>
      <c r="V1725" s="40"/>
      <c r="W1725" s="40"/>
      <c r="X1725" s="40"/>
      <c r="Y1725" s="40"/>
      <c r="Z1725" s="40"/>
      <c r="AA1725" s="40"/>
      <c r="AB1725" s="40"/>
      <c r="AC1725" s="40"/>
      <c r="AD1725" s="40"/>
      <c r="AE1725" s="40"/>
      <c r="AT1725" s="19" t="s">
        <v>196</v>
      </c>
      <c r="AU1725" s="19" t="s">
        <v>82</v>
      </c>
    </row>
    <row r="1726" s="13" customFormat="1">
      <c r="A1726" s="13"/>
      <c r="B1726" s="233"/>
      <c r="C1726" s="234"/>
      <c r="D1726" s="235" t="s">
        <v>198</v>
      </c>
      <c r="E1726" s="236" t="s">
        <v>19</v>
      </c>
      <c r="F1726" s="237" t="s">
        <v>2345</v>
      </c>
      <c r="G1726" s="234"/>
      <c r="H1726" s="236" t="s">
        <v>19</v>
      </c>
      <c r="I1726" s="238"/>
      <c r="J1726" s="234"/>
      <c r="K1726" s="234"/>
      <c r="L1726" s="239"/>
      <c r="M1726" s="240"/>
      <c r="N1726" s="241"/>
      <c r="O1726" s="241"/>
      <c r="P1726" s="241"/>
      <c r="Q1726" s="241"/>
      <c r="R1726" s="241"/>
      <c r="S1726" s="241"/>
      <c r="T1726" s="242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T1726" s="243" t="s">
        <v>198</v>
      </c>
      <c r="AU1726" s="243" t="s">
        <v>82</v>
      </c>
      <c r="AV1726" s="13" t="s">
        <v>80</v>
      </c>
      <c r="AW1726" s="13" t="s">
        <v>35</v>
      </c>
      <c r="AX1726" s="13" t="s">
        <v>73</v>
      </c>
      <c r="AY1726" s="243" t="s">
        <v>188</v>
      </c>
    </row>
    <row r="1727" s="13" customFormat="1">
      <c r="A1727" s="13"/>
      <c r="B1727" s="233"/>
      <c r="C1727" s="234"/>
      <c r="D1727" s="235" t="s">
        <v>198</v>
      </c>
      <c r="E1727" s="236" t="s">
        <v>19</v>
      </c>
      <c r="F1727" s="237" t="s">
        <v>2444</v>
      </c>
      <c r="G1727" s="234"/>
      <c r="H1727" s="236" t="s">
        <v>19</v>
      </c>
      <c r="I1727" s="238"/>
      <c r="J1727" s="234"/>
      <c r="K1727" s="234"/>
      <c r="L1727" s="239"/>
      <c r="M1727" s="240"/>
      <c r="N1727" s="241"/>
      <c r="O1727" s="241"/>
      <c r="P1727" s="241"/>
      <c r="Q1727" s="241"/>
      <c r="R1727" s="241"/>
      <c r="S1727" s="241"/>
      <c r="T1727" s="242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T1727" s="243" t="s">
        <v>198</v>
      </c>
      <c r="AU1727" s="243" t="s">
        <v>82</v>
      </c>
      <c r="AV1727" s="13" t="s">
        <v>80</v>
      </c>
      <c r="AW1727" s="13" t="s">
        <v>35</v>
      </c>
      <c r="AX1727" s="13" t="s">
        <v>73</v>
      </c>
      <c r="AY1727" s="243" t="s">
        <v>188</v>
      </c>
    </row>
    <row r="1728" s="14" customFormat="1">
      <c r="A1728" s="14"/>
      <c r="B1728" s="244"/>
      <c r="C1728" s="245"/>
      <c r="D1728" s="235" t="s">
        <v>198</v>
      </c>
      <c r="E1728" s="246" t="s">
        <v>19</v>
      </c>
      <c r="F1728" s="247" t="s">
        <v>2516</v>
      </c>
      <c r="G1728" s="245"/>
      <c r="H1728" s="248">
        <v>25.25</v>
      </c>
      <c r="I1728" s="249"/>
      <c r="J1728" s="245"/>
      <c r="K1728" s="245"/>
      <c r="L1728" s="250"/>
      <c r="M1728" s="251"/>
      <c r="N1728" s="252"/>
      <c r="O1728" s="252"/>
      <c r="P1728" s="252"/>
      <c r="Q1728" s="252"/>
      <c r="R1728" s="252"/>
      <c r="S1728" s="252"/>
      <c r="T1728" s="253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54" t="s">
        <v>198</v>
      </c>
      <c r="AU1728" s="254" t="s">
        <v>82</v>
      </c>
      <c r="AV1728" s="14" t="s">
        <v>82</v>
      </c>
      <c r="AW1728" s="14" t="s">
        <v>35</v>
      </c>
      <c r="AX1728" s="14" t="s">
        <v>73</v>
      </c>
      <c r="AY1728" s="254" t="s">
        <v>188</v>
      </c>
    </row>
    <row r="1729" s="14" customFormat="1">
      <c r="A1729" s="14"/>
      <c r="B1729" s="244"/>
      <c r="C1729" s="245"/>
      <c r="D1729" s="235" t="s">
        <v>198</v>
      </c>
      <c r="E1729" s="246" t="s">
        <v>19</v>
      </c>
      <c r="F1729" s="247" t="s">
        <v>2517</v>
      </c>
      <c r="G1729" s="245"/>
      <c r="H1729" s="248">
        <v>50.075000000000003</v>
      </c>
      <c r="I1729" s="249"/>
      <c r="J1729" s="245"/>
      <c r="K1729" s="245"/>
      <c r="L1729" s="250"/>
      <c r="M1729" s="251"/>
      <c r="N1729" s="252"/>
      <c r="O1729" s="252"/>
      <c r="P1729" s="252"/>
      <c r="Q1729" s="252"/>
      <c r="R1729" s="252"/>
      <c r="S1729" s="252"/>
      <c r="T1729" s="253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T1729" s="254" t="s">
        <v>198</v>
      </c>
      <c r="AU1729" s="254" t="s">
        <v>82</v>
      </c>
      <c r="AV1729" s="14" t="s">
        <v>82</v>
      </c>
      <c r="AW1729" s="14" t="s">
        <v>35</v>
      </c>
      <c r="AX1729" s="14" t="s">
        <v>73</v>
      </c>
      <c r="AY1729" s="254" t="s">
        <v>188</v>
      </c>
    </row>
    <row r="1730" s="14" customFormat="1">
      <c r="A1730" s="14"/>
      <c r="B1730" s="244"/>
      <c r="C1730" s="245"/>
      <c r="D1730" s="235" t="s">
        <v>198</v>
      </c>
      <c r="E1730" s="246" t="s">
        <v>19</v>
      </c>
      <c r="F1730" s="247" t="s">
        <v>2980</v>
      </c>
      <c r="G1730" s="245"/>
      <c r="H1730" s="248">
        <v>-8.4499999999999993</v>
      </c>
      <c r="I1730" s="249"/>
      <c r="J1730" s="245"/>
      <c r="K1730" s="245"/>
      <c r="L1730" s="250"/>
      <c r="M1730" s="251"/>
      <c r="N1730" s="252"/>
      <c r="O1730" s="252"/>
      <c r="P1730" s="252"/>
      <c r="Q1730" s="252"/>
      <c r="R1730" s="252"/>
      <c r="S1730" s="252"/>
      <c r="T1730" s="253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T1730" s="254" t="s">
        <v>198</v>
      </c>
      <c r="AU1730" s="254" t="s">
        <v>82</v>
      </c>
      <c r="AV1730" s="14" t="s">
        <v>82</v>
      </c>
      <c r="AW1730" s="14" t="s">
        <v>35</v>
      </c>
      <c r="AX1730" s="14" t="s">
        <v>73</v>
      </c>
      <c r="AY1730" s="254" t="s">
        <v>188</v>
      </c>
    </row>
    <row r="1731" s="14" customFormat="1">
      <c r="A1731" s="14"/>
      <c r="B1731" s="244"/>
      <c r="C1731" s="245"/>
      <c r="D1731" s="235" t="s">
        <v>198</v>
      </c>
      <c r="E1731" s="246" t="s">
        <v>19</v>
      </c>
      <c r="F1731" s="247" t="s">
        <v>2981</v>
      </c>
      <c r="G1731" s="245"/>
      <c r="H1731" s="248">
        <v>-11.25</v>
      </c>
      <c r="I1731" s="249"/>
      <c r="J1731" s="245"/>
      <c r="K1731" s="245"/>
      <c r="L1731" s="250"/>
      <c r="M1731" s="251"/>
      <c r="N1731" s="252"/>
      <c r="O1731" s="252"/>
      <c r="P1731" s="252"/>
      <c r="Q1731" s="252"/>
      <c r="R1731" s="252"/>
      <c r="S1731" s="252"/>
      <c r="T1731" s="253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54" t="s">
        <v>198</v>
      </c>
      <c r="AU1731" s="254" t="s">
        <v>82</v>
      </c>
      <c r="AV1731" s="14" t="s">
        <v>82</v>
      </c>
      <c r="AW1731" s="14" t="s">
        <v>35</v>
      </c>
      <c r="AX1731" s="14" t="s">
        <v>73</v>
      </c>
      <c r="AY1731" s="254" t="s">
        <v>188</v>
      </c>
    </row>
    <row r="1732" s="14" customFormat="1">
      <c r="A1732" s="14"/>
      <c r="B1732" s="244"/>
      <c r="C1732" s="245"/>
      <c r="D1732" s="235" t="s">
        <v>198</v>
      </c>
      <c r="E1732" s="246" t="s">
        <v>19</v>
      </c>
      <c r="F1732" s="247" t="s">
        <v>2982</v>
      </c>
      <c r="G1732" s="245"/>
      <c r="H1732" s="248">
        <v>-3.6000000000000001</v>
      </c>
      <c r="I1732" s="249"/>
      <c r="J1732" s="245"/>
      <c r="K1732" s="245"/>
      <c r="L1732" s="250"/>
      <c r="M1732" s="251"/>
      <c r="N1732" s="252"/>
      <c r="O1732" s="252"/>
      <c r="P1732" s="252"/>
      <c r="Q1732" s="252"/>
      <c r="R1732" s="252"/>
      <c r="S1732" s="252"/>
      <c r="T1732" s="253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54" t="s">
        <v>198</v>
      </c>
      <c r="AU1732" s="254" t="s">
        <v>82</v>
      </c>
      <c r="AV1732" s="14" t="s">
        <v>82</v>
      </c>
      <c r="AW1732" s="14" t="s">
        <v>35</v>
      </c>
      <c r="AX1732" s="14" t="s">
        <v>73</v>
      </c>
      <c r="AY1732" s="254" t="s">
        <v>188</v>
      </c>
    </row>
    <row r="1733" s="14" customFormat="1">
      <c r="A1733" s="14"/>
      <c r="B1733" s="244"/>
      <c r="C1733" s="245"/>
      <c r="D1733" s="235" t="s">
        <v>198</v>
      </c>
      <c r="E1733" s="246" t="s">
        <v>19</v>
      </c>
      <c r="F1733" s="247" t="s">
        <v>2983</v>
      </c>
      <c r="G1733" s="245"/>
      <c r="H1733" s="248">
        <v>-2.7000000000000002</v>
      </c>
      <c r="I1733" s="249"/>
      <c r="J1733" s="245"/>
      <c r="K1733" s="245"/>
      <c r="L1733" s="250"/>
      <c r="M1733" s="251"/>
      <c r="N1733" s="252"/>
      <c r="O1733" s="252"/>
      <c r="P1733" s="252"/>
      <c r="Q1733" s="252"/>
      <c r="R1733" s="252"/>
      <c r="S1733" s="252"/>
      <c r="T1733" s="253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T1733" s="254" t="s">
        <v>198</v>
      </c>
      <c r="AU1733" s="254" t="s">
        <v>82</v>
      </c>
      <c r="AV1733" s="14" t="s">
        <v>82</v>
      </c>
      <c r="AW1733" s="14" t="s">
        <v>35</v>
      </c>
      <c r="AX1733" s="14" t="s">
        <v>73</v>
      </c>
      <c r="AY1733" s="254" t="s">
        <v>188</v>
      </c>
    </row>
    <row r="1734" s="13" customFormat="1">
      <c r="A1734" s="13"/>
      <c r="B1734" s="233"/>
      <c r="C1734" s="234"/>
      <c r="D1734" s="235" t="s">
        <v>198</v>
      </c>
      <c r="E1734" s="236" t="s">
        <v>19</v>
      </c>
      <c r="F1734" s="237" t="s">
        <v>2453</v>
      </c>
      <c r="G1734" s="234"/>
      <c r="H1734" s="236" t="s">
        <v>19</v>
      </c>
      <c r="I1734" s="238"/>
      <c r="J1734" s="234"/>
      <c r="K1734" s="234"/>
      <c r="L1734" s="239"/>
      <c r="M1734" s="240"/>
      <c r="N1734" s="241"/>
      <c r="O1734" s="241"/>
      <c r="P1734" s="241"/>
      <c r="Q1734" s="241"/>
      <c r="R1734" s="241"/>
      <c r="S1734" s="241"/>
      <c r="T1734" s="242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43" t="s">
        <v>198</v>
      </c>
      <c r="AU1734" s="243" t="s">
        <v>82</v>
      </c>
      <c r="AV1734" s="13" t="s">
        <v>80</v>
      </c>
      <c r="AW1734" s="13" t="s">
        <v>35</v>
      </c>
      <c r="AX1734" s="13" t="s">
        <v>73</v>
      </c>
      <c r="AY1734" s="243" t="s">
        <v>188</v>
      </c>
    </row>
    <row r="1735" s="14" customFormat="1">
      <c r="A1735" s="14"/>
      <c r="B1735" s="244"/>
      <c r="C1735" s="245"/>
      <c r="D1735" s="235" t="s">
        <v>198</v>
      </c>
      <c r="E1735" s="246" t="s">
        <v>19</v>
      </c>
      <c r="F1735" s="247" t="s">
        <v>2518</v>
      </c>
      <c r="G1735" s="245"/>
      <c r="H1735" s="248">
        <v>20.855</v>
      </c>
      <c r="I1735" s="249"/>
      <c r="J1735" s="245"/>
      <c r="K1735" s="245"/>
      <c r="L1735" s="250"/>
      <c r="M1735" s="251"/>
      <c r="N1735" s="252"/>
      <c r="O1735" s="252"/>
      <c r="P1735" s="252"/>
      <c r="Q1735" s="252"/>
      <c r="R1735" s="252"/>
      <c r="S1735" s="252"/>
      <c r="T1735" s="253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54" t="s">
        <v>198</v>
      </c>
      <c r="AU1735" s="254" t="s">
        <v>82</v>
      </c>
      <c r="AV1735" s="14" t="s">
        <v>82</v>
      </c>
      <c r="AW1735" s="14" t="s">
        <v>35</v>
      </c>
      <c r="AX1735" s="14" t="s">
        <v>73</v>
      </c>
      <c r="AY1735" s="254" t="s">
        <v>188</v>
      </c>
    </row>
    <row r="1736" s="14" customFormat="1">
      <c r="A1736" s="14"/>
      <c r="B1736" s="244"/>
      <c r="C1736" s="245"/>
      <c r="D1736" s="235" t="s">
        <v>198</v>
      </c>
      <c r="E1736" s="246" t="s">
        <v>19</v>
      </c>
      <c r="F1736" s="247" t="s">
        <v>2182</v>
      </c>
      <c r="G1736" s="245"/>
      <c r="H1736" s="248">
        <v>-1.25</v>
      </c>
      <c r="I1736" s="249"/>
      <c r="J1736" s="245"/>
      <c r="K1736" s="245"/>
      <c r="L1736" s="250"/>
      <c r="M1736" s="251"/>
      <c r="N1736" s="252"/>
      <c r="O1736" s="252"/>
      <c r="P1736" s="252"/>
      <c r="Q1736" s="252"/>
      <c r="R1736" s="252"/>
      <c r="S1736" s="252"/>
      <c r="T1736" s="253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54" t="s">
        <v>198</v>
      </c>
      <c r="AU1736" s="254" t="s">
        <v>82</v>
      </c>
      <c r="AV1736" s="14" t="s">
        <v>82</v>
      </c>
      <c r="AW1736" s="14" t="s">
        <v>35</v>
      </c>
      <c r="AX1736" s="14" t="s">
        <v>73</v>
      </c>
      <c r="AY1736" s="254" t="s">
        <v>188</v>
      </c>
    </row>
    <row r="1737" s="13" customFormat="1">
      <c r="A1737" s="13"/>
      <c r="B1737" s="233"/>
      <c r="C1737" s="234"/>
      <c r="D1737" s="235" t="s">
        <v>198</v>
      </c>
      <c r="E1737" s="236" t="s">
        <v>19</v>
      </c>
      <c r="F1737" s="237" t="s">
        <v>2455</v>
      </c>
      <c r="G1737" s="234"/>
      <c r="H1737" s="236" t="s">
        <v>19</v>
      </c>
      <c r="I1737" s="238"/>
      <c r="J1737" s="234"/>
      <c r="K1737" s="234"/>
      <c r="L1737" s="239"/>
      <c r="M1737" s="240"/>
      <c r="N1737" s="241"/>
      <c r="O1737" s="241"/>
      <c r="P1737" s="241"/>
      <c r="Q1737" s="241"/>
      <c r="R1737" s="241"/>
      <c r="S1737" s="241"/>
      <c r="T1737" s="242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T1737" s="243" t="s">
        <v>198</v>
      </c>
      <c r="AU1737" s="243" t="s">
        <v>82</v>
      </c>
      <c r="AV1737" s="13" t="s">
        <v>80</v>
      </c>
      <c r="AW1737" s="13" t="s">
        <v>35</v>
      </c>
      <c r="AX1737" s="13" t="s">
        <v>73</v>
      </c>
      <c r="AY1737" s="243" t="s">
        <v>188</v>
      </c>
    </row>
    <row r="1738" s="14" customFormat="1">
      <c r="A1738" s="14"/>
      <c r="B1738" s="244"/>
      <c r="C1738" s="245"/>
      <c r="D1738" s="235" t="s">
        <v>198</v>
      </c>
      <c r="E1738" s="246" t="s">
        <v>19</v>
      </c>
      <c r="F1738" s="247" t="s">
        <v>2519</v>
      </c>
      <c r="G1738" s="245"/>
      <c r="H1738" s="248">
        <v>16.379999999999999</v>
      </c>
      <c r="I1738" s="249"/>
      <c r="J1738" s="245"/>
      <c r="K1738" s="245"/>
      <c r="L1738" s="250"/>
      <c r="M1738" s="251"/>
      <c r="N1738" s="252"/>
      <c r="O1738" s="252"/>
      <c r="P1738" s="252"/>
      <c r="Q1738" s="252"/>
      <c r="R1738" s="252"/>
      <c r="S1738" s="252"/>
      <c r="T1738" s="253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T1738" s="254" t="s">
        <v>198</v>
      </c>
      <c r="AU1738" s="254" t="s">
        <v>82</v>
      </c>
      <c r="AV1738" s="14" t="s">
        <v>82</v>
      </c>
      <c r="AW1738" s="14" t="s">
        <v>35</v>
      </c>
      <c r="AX1738" s="14" t="s">
        <v>73</v>
      </c>
      <c r="AY1738" s="254" t="s">
        <v>188</v>
      </c>
    </row>
    <row r="1739" s="14" customFormat="1">
      <c r="A1739" s="14"/>
      <c r="B1739" s="244"/>
      <c r="C1739" s="245"/>
      <c r="D1739" s="235" t="s">
        <v>198</v>
      </c>
      <c r="E1739" s="246" t="s">
        <v>19</v>
      </c>
      <c r="F1739" s="247" t="s">
        <v>2984</v>
      </c>
      <c r="G1739" s="245"/>
      <c r="H1739" s="248">
        <v>-2.8999999999999999</v>
      </c>
      <c r="I1739" s="249"/>
      <c r="J1739" s="245"/>
      <c r="K1739" s="245"/>
      <c r="L1739" s="250"/>
      <c r="M1739" s="251"/>
      <c r="N1739" s="252"/>
      <c r="O1739" s="252"/>
      <c r="P1739" s="252"/>
      <c r="Q1739" s="252"/>
      <c r="R1739" s="252"/>
      <c r="S1739" s="252"/>
      <c r="T1739" s="253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T1739" s="254" t="s">
        <v>198</v>
      </c>
      <c r="AU1739" s="254" t="s">
        <v>82</v>
      </c>
      <c r="AV1739" s="14" t="s">
        <v>82</v>
      </c>
      <c r="AW1739" s="14" t="s">
        <v>35</v>
      </c>
      <c r="AX1739" s="14" t="s">
        <v>73</v>
      </c>
      <c r="AY1739" s="254" t="s">
        <v>188</v>
      </c>
    </row>
    <row r="1740" s="13" customFormat="1">
      <c r="A1740" s="13"/>
      <c r="B1740" s="233"/>
      <c r="C1740" s="234"/>
      <c r="D1740" s="235" t="s">
        <v>198</v>
      </c>
      <c r="E1740" s="236" t="s">
        <v>19</v>
      </c>
      <c r="F1740" s="237" t="s">
        <v>2457</v>
      </c>
      <c r="G1740" s="234"/>
      <c r="H1740" s="236" t="s">
        <v>19</v>
      </c>
      <c r="I1740" s="238"/>
      <c r="J1740" s="234"/>
      <c r="K1740" s="234"/>
      <c r="L1740" s="239"/>
      <c r="M1740" s="240"/>
      <c r="N1740" s="241"/>
      <c r="O1740" s="241"/>
      <c r="P1740" s="241"/>
      <c r="Q1740" s="241"/>
      <c r="R1740" s="241"/>
      <c r="S1740" s="241"/>
      <c r="T1740" s="242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T1740" s="243" t="s">
        <v>198</v>
      </c>
      <c r="AU1740" s="243" t="s">
        <v>82</v>
      </c>
      <c r="AV1740" s="13" t="s">
        <v>80</v>
      </c>
      <c r="AW1740" s="13" t="s">
        <v>35</v>
      </c>
      <c r="AX1740" s="13" t="s">
        <v>73</v>
      </c>
      <c r="AY1740" s="243" t="s">
        <v>188</v>
      </c>
    </row>
    <row r="1741" s="14" customFormat="1">
      <c r="A1741" s="14"/>
      <c r="B1741" s="244"/>
      <c r="C1741" s="245"/>
      <c r="D1741" s="235" t="s">
        <v>198</v>
      </c>
      <c r="E1741" s="246" t="s">
        <v>19</v>
      </c>
      <c r="F1741" s="247" t="s">
        <v>2520</v>
      </c>
      <c r="G1741" s="245"/>
      <c r="H1741" s="248">
        <v>12.315</v>
      </c>
      <c r="I1741" s="249"/>
      <c r="J1741" s="245"/>
      <c r="K1741" s="245"/>
      <c r="L1741" s="250"/>
      <c r="M1741" s="251"/>
      <c r="N1741" s="252"/>
      <c r="O1741" s="252"/>
      <c r="P1741" s="252"/>
      <c r="Q1741" s="252"/>
      <c r="R1741" s="252"/>
      <c r="S1741" s="252"/>
      <c r="T1741" s="253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54" t="s">
        <v>198</v>
      </c>
      <c r="AU1741" s="254" t="s">
        <v>82</v>
      </c>
      <c r="AV1741" s="14" t="s">
        <v>82</v>
      </c>
      <c r="AW1741" s="14" t="s">
        <v>35</v>
      </c>
      <c r="AX1741" s="14" t="s">
        <v>73</v>
      </c>
      <c r="AY1741" s="254" t="s">
        <v>188</v>
      </c>
    </row>
    <row r="1742" s="14" customFormat="1">
      <c r="A1742" s="14"/>
      <c r="B1742" s="244"/>
      <c r="C1742" s="245"/>
      <c r="D1742" s="235" t="s">
        <v>198</v>
      </c>
      <c r="E1742" s="246" t="s">
        <v>19</v>
      </c>
      <c r="F1742" s="247" t="s">
        <v>2985</v>
      </c>
      <c r="G1742" s="245"/>
      <c r="H1742" s="248">
        <v>-2.7000000000000002</v>
      </c>
      <c r="I1742" s="249"/>
      <c r="J1742" s="245"/>
      <c r="K1742" s="245"/>
      <c r="L1742" s="250"/>
      <c r="M1742" s="251"/>
      <c r="N1742" s="252"/>
      <c r="O1742" s="252"/>
      <c r="P1742" s="252"/>
      <c r="Q1742" s="252"/>
      <c r="R1742" s="252"/>
      <c r="S1742" s="252"/>
      <c r="T1742" s="253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T1742" s="254" t="s">
        <v>198</v>
      </c>
      <c r="AU1742" s="254" t="s">
        <v>82</v>
      </c>
      <c r="AV1742" s="14" t="s">
        <v>82</v>
      </c>
      <c r="AW1742" s="14" t="s">
        <v>35</v>
      </c>
      <c r="AX1742" s="14" t="s">
        <v>73</v>
      </c>
      <c r="AY1742" s="254" t="s">
        <v>188</v>
      </c>
    </row>
    <row r="1743" s="13" customFormat="1">
      <c r="A1743" s="13"/>
      <c r="B1743" s="233"/>
      <c r="C1743" s="234"/>
      <c r="D1743" s="235" t="s">
        <v>198</v>
      </c>
      <c r="E1743" s="236" t="s">
        <v>19</v>
      </c>
      <c r="F1743" s="237" t="s">
        <v>2461</v>
      </c>
      <c r="G1743" s="234"/>
      <c r="H1743" s="236" t="s">
        <v>19</v>
      </c>
      <c r="I1743" s="238"/>
      <c r="J1743" s="234"/>
      <c r="K1743" s="234"/>
      <c r="L1743" s="239"/>
      <c r="M1743" s="240"/>
      <c r="N1743" s="241"/>
      <c r="O1743" s="241"/>
      <c r="P1743" s="241"/>
      <c r="Q1743" s="241"/>
      <c r="R1743" s="241"/>
      <c r="S1743" s="241"/>
      <c r="T1743" s="242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T1743" s="243" t="s">
        <v>198</v>
      </c>
      <c r="AU1743" s="243" t="s">
        <v>82</v>
      </c>
      <c r="AV1743" s="13" t="s">
        <v>80</v>
      </c>
      <c r="AW1743" s="13" t="s">
        <v>35</v>
      </c>
      <c r="AX1743" s="13" t="s">
        <v>73</v>
      </c>
      <c r="AY1743" s="243" t="s">
        <v>188</v>
      </c>
    </row>
    <row r="1744" s="14" customFormat="1">
      <c r="A1744" s="14"/>
      <c r="B1744" s="244"/>
      <c r="C1744" s="245"/>
      <c r="D1744" s="235" t="s">
        <v>198</v>
      </c>
      <c r="E1744" s="246" t="s">
        <v>19</v>
      </c>
      <c r="F1744" s="247" t="s">
        <v>2521</v>
      </c>
      <c r="G1744" s="245"/>
      <c r="H1744" s="248">
        <v>16.739999999999998</v>
      </c>
      <c r="I1744" s="249"/>
      <c r="J1744" s="245"/>
      <c r="K1744" s="245"/>
      <c r="L1744" s="250"/>
      <c r="M1744" s="251"/>
      <c r="N1744" s="252"/>
      <c r="O1744" s="252"/>
      <c r="P1744" s="252"/>
      <c r="Q1744" s="252"/>
      <c r="R1744" s="252"/>
      <c r="S1744" s="252"/>
      <c r="T1744" s="253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T1744" s="254" t="s">
        <v>198</v>
      </c>
      <c r="AU1744" s="254" t="s">
        <v>82</v>
      </c>
      <c r="AV1744" s="14" t="s">
        <v>82</v>
      </c>
      <c r="AW1744" s="14" t="s">
        <v>35</v>
      </c>
      <c r="AX1744" s="14" t="s">
        <v>73</v>
      </c>
      <c r="AY1744" s="254" t="s">
        <v>188</v>
      </c>
    </row>
    <row r="1745" s="14" customFormat="1">
      <c r="A1745" s="14"/>
      <c r="B1745" s="244"/>
      <c r="C1745" s="245"/>
      <c r="D1745" s="235" t="s">
        <v>198</v>
      </c>
      <c r="E1745" s="246" t="s">
        <v>19</v>
      </c>
      <c r="F1745" s="247" t="s">
        <v>2186</v>
      </c>
      <c r="G1745" s="245"/>
      <c r="H1745" s="248">
        <v>-0.90000000000000002</v>
      </c>
      <c r="I1745" s="249"/>
      <c r="J1745" s="245"/>
      <c r="K1745" s="245"/>
      <c r="L1745" s="250"/>
      <c r="M1745" s="251"/>
      <c r="N1745" s="252"/>
      <c r="O1745" s="252"/>
      <c r="P1745" s="252"/>
      <c r="Q1745" s="252"/>
      <c r="R1745" s="252"/>
      <c r="S1745" s="252"/>
      <c r="T1745" s="253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T1745" s="254" t="s">
        <v>198</v>
      </c>
      <c r="AU1745" s="254" t="s">
        <v>82</v>
      </c>
      <c r="AV1745" s="14" t="s">
        <v>82</v>
      </c>
      <c r="AW1745" s="14" t="s">
        <v>35</v>
      </c>
      <c r="AX1745" s="14" t="s">
        <v>73</v>
      </c>
      <c r="AY1745" s="254" t="s">
        <v>188</v>
      </c>
    </row>
    <row r="1746" s="13" customFormat="1">
      <c r="A1746" s="13"/>
      <c r="B1746" s="233"/>
      <c r="C1746" s="234"/>
      <c r="D1746" s="235" t="s">
        <v>198</v>
      </c>
      <c r="E1746" s="236" t="s">
        <v>19</v>
      </c>
      <c r="F1746" s="237" t="s">
        <v>2463</v>
      </c>
      <c r="G1746" s="234"/>
      <c r="H1746" s="236" t="s">
        <v>19</v>
      </c>
      <c r="I1746" s="238"/>
      <c r="J1746" s="234"/>
      <c r="K1746" s="234"/>
      <c r="L1746" s="239"/>
      <c r="M1746" s="240"/>
      <c r="N1746" s="241"/>
      <c r="O1746" s="241"/>
      <c r="P1746" s="241"/>
      <c r="Q1746" s="241"/>
      <c r="R1746" s="241"/>
      <c r="S1746" s="241"/>
      <c r="T1746" s="242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243" t="s">
        <v>198</v>
      </c>
      <c r="AU1746" s="243" t="s">
        <v>82</v>
      </c>
      <c r="AV1746" s="13" t="s">
        <v>80</v>
      </c>
      <c r="AW1746" s="13" t="s">
        <v>35</v>
      </c>
      <c r="AX1746" s="13" t="s">
        <v>73</v>
      </c>
      <c r="AY1746" s="243" t="s">
        <v>188</v>
      </c>
    </row>
    <row r="1747" s="14" customFormat="1">
      <c r="A1747" s="14"/>
      <c r="B1747" s="244"/>
      <c r="C1747" s="245"/>
      <c r="D1747" s="235" t="s">
        <v>198</v>
      </c>
      <c r="E1747" s="246" t="s">
        <v>19</v>
      </c>
      <c r="F1747" s="247" t="s">
        <v>2522</v>
      </c>
      <c r="G1747" s="245"/>
      <c r="H1747" s="248">
        <v>14.725</v>
      </c>
      <c r="I1747" s="249"/>
      <c r="J1747" s="245"/>
      <c r="K1747" s="245"/>
      <c r="L1747" s="250"/>
      <c r="M1747" s="251"/>
      <c r="N1747" s="252"/>
      <c r="O1747" s="252"/>
      <c r="P1747" s="252"/>
      <c r="Q1747" s="252"/>
      <c r="R1747" s="252"/>
      <c r="S1747" s="252"/>
      <c r="T1747" s="253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54" t="s">
        <v>198</v>
      </c>
      <c r="AU1747" s="254" t="s">
        <v>82</v>
      </c>
      <c r="AV1747" s="14" t="s">
        <v>82</v>
      </c>
      <c r="AW1747" s="14" t="s">
        <v>35</v>
      </c>
      <c r="AX1747" s="14" t="s">
        <v>73</v>
      </c>
      <c r="AY1747" s="254" t="s">
        <v>188</v>
      </c>
    </row>
    <row r="1748" s="14" customFormat="1">
      <c r="A1748" s="14"/>
      <c r="B1748" s="244"/>
      <c r="C1748" s="245"/>
      <c r="D1748" s="235" t="s">
        <v>198</v>
      </c>
      <c r="E1748" s="246" t="s">
        <v>19</v>
      </c>
      <c r="F1748" s="247" t="s">
        <v>2182</v>
      </c>
      <c r="G1748" s="245"/>
      <c r="H1748" s="248">
        <v>-1.25</v>
      </c>
      <c r="I1748" s="249"/>
      <c r="J1748" s="245"/>
      <c r="K1748" s="245"/>
      <c r="L1748" s="250"/>
      <c r="M1748" s="251"/>
      <c r="N1748" s="252"/>
      <c r="O1748" s="252"/>
      <c r="P1748" s="252"/>
      <c r="Q1748" s="252"/>
      <c r="R1748" s="252"/>
      <c r="S1748" s="252"/>
      <c r="T1748" s="253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54" t="s">
        <v>198</v>
      </c>
      <c r="AU1748" s="254" t="s">
        <v>82</v>
      </c>
      <c r="AV1748" s="14" t="s">
        <v>82</v>
      </c>
      <c r="AW1748" s="14" t="s">
        <v>35</v>
      </c>
      <c r="AX1748" s="14" t="s">
        <v>73</v>
      </c>
      <c r="AY1748" s="254" t="s">
        <v>188</v>
      </c>
    </row>
    <row r="1749" s="13" customFormat="1">
      <c r="A1749" s="13"/>
      <c r="B1749" s="233"/>
      <c r="C1749" s="234"/>
      <c r="D1749" s="235" t="s">
        <v>198</v>
      </c>
      <c r="E1749" s="236" t="s">
        <v>19</v>
      </c>
      <c r="F1749" s="237" t="s">
        <v>2465</v>
      </c>
      <c r="G1749" s="234"/>
      <c r="H1749" s="236" t="s">
        <v>19</v>
      </c>
      <c r="I1749" s="238"/>
      <c r="J1749" s="234"/>
      <c r="K1749" s="234"/>
      <c r="L1749" s="239"/>
      <c r="M1749" s="240"/>
      <c r="N1749" s="241"/>
      <c r="O1749" s="241"/>
      <c r="P1749" s="241"/>
      <c r="Q1749" s="241"/>
      <c r="R1749" s="241"/>
      <c r="S1749" s="241"/>
      <c r="T1749" s="242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T1749" s="243" t="s">
        <v>198</v>
      </c>
      <c r="AU1749" s="243" t="s">
        <v>82</v>
      </c>
      <c r="AV1749" s="13" t="s">
        <v>80</v>
      </c>
      <c r="AW1749" s="13" t="s">
        <v>35</v>
      </c>
      <c r="AX1749" s="13" t="s">
        <v>73</v>
      </c>
      <c r="AY1749" s="243" t="s">
        <v>188</v>
      </c>
    </row>
    <row r="1750" s="14" customFormat="1">
      <c r="A1750" s="14"/>
      <c r="B1750" s="244"/>
      <c r="C1750" s="245"/>
      <c r="D1750" s="235" t="s">
        <v>198</v>
      </c>
      <c r="E1750" s="246" t="s">
        <v>19</v>
      </c>
      <c r="F1750" s="247" t="s">
        <v>2523</v>
      </c>
      <c r="G1750" s="245"/>
      <c r="H1750" s="248">
        <v>3.4399999999999999</v>
      </c>
      <c r="I1750" s="249"/>
      <c r="J1750" s="245"/>
      <c r="K1750" s="245"/>
      <c r="L1750" s="250"/>
      <c r="M1750" s="251"/>
      <c r="N1750" s="252"/>
      <c r="O1750" s="252"/>
      <c r="P1750" s="252"/>
      <c r="Q1750" s="252"/>
      <c r="R1750" s="252"/>
      <c r="S1750" s="252"/>
      <c r="T1750" s="253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T1750" s="254" t="s">
        <v>198</v>
      </c>
      <c r="AU1750" s="254" t="s">
        <v>82</v>
      </c>
      <c r="AV1750" s="14" t="s">
        <v>82</v>
      </c>
      <c r="AW1750" s="14" t="s">
        <v>35</v>
      </c>
      <c r="AX1750" s="14" t="s">
        <v>73</v>
      </c>
      <c r="AY1750" s="254" t="s">
        <v>188</v>
      </c>
    </row>
    <row r="1751" s="14" customFormat="1">
      <c r="A1751" s="14"/>
      <c r="B1751" s="244"/>
      <c r="C1751" s="245"/>
      <c r="D1751" s="235" t="s">
        <v>198</v>
      </c>
      <c r="E1751" s="246" t="s">
        <v>19</v>
      </c>
      <c r="F1751" s="247" t="s">
        <v>2524</v>
      </c>
      <c r="G1751" s="245"/>
      <c r="H1751" s="248">
        <v>12.32</v>
      </c>
      <c r="I1751" s="249"/>
      <c r="J1751" s="245"/>
      <c r="K1751" s="245"/>
      <c r="L1751" s="250"/>
      <c r="M1751" s="251"/>
      <c r="N1751" s="252"/>
      <c r="O1751" s="252"/>
      <c r="P1751" s="252"/>
      <c r="Q1751" s="252"/>
      <c r="R1751" s="252"/>
      <c r="S1751" s="252"/>
      <c r="T1751" s="253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T1751" s="254" t="s">
        <v>198</v>
      </c>
      <c r="AU1751" s="254" t="s">
        <v>82</v>
      </c>
      <c r="AV1751" s="14" t="s">
        <v>82</v>
      </c>
      <c r="AW1751" s="14" t="s">
        <v>35</v>
      </c>
      <c r="AX1751" s="14" t="s">
        <v>73</v>
      </c>
      <c r="AY1751" s="254" t="s">
        <v>188</v>
      </c>
    </row>
    <row r="1752" s="14" customFormat="1">
      <c r="A1752" s="14"/>
      <c r="B1752" s="244"/>
      <c r="C1752" s="245"/>
      <c r="D1752" s="235" t="s">
        <v>198</v>
      </c>
      <c r="E1752" s="246" t="s">
        <v>19</v>
      </c>
      <c r="F1752" s="247" t="s">
        <v>2186</v>
      </c>
      <c r="G1752" s="245"/>
      <c r="H1752" s="248">
        <v>-0.90000000000000002</v>
      </c>
      <c r="I1752" s="249"/>
      <c r="J1752" s="245"/>
      <c r="K1752" s="245"/>
      <c r="L1752" s="250"/>
      <c r="M1752" s="251"/>
      <c r="N1752" s="252"/>
      <c r="O1752" s="252"/>
      <c r="P1752" s="252"/>
      <c r="Q1752" s="252"/>
      <c r="R1752" s="252"/>
      <c r="S1752" s="252"/>
      <c r="T1752" s="253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54" t="s">
        <v>198</v>
      </c>
      <c r="AU1752" s="254" t="s">
        <v>82</v>
      </c>
      <c r="AV1752" s="14" t="s">
        <v>82</v>
      </c>
      <c r="AW1752" s="14" t="s">
        <v>35</v>
      </c>
      <c r="AX1752" s="14" t="s">
        <v>73</v>
      </c>
      <c r="AY1752" s="254" t="s">
        <v>188</v>
      </c>
    </row>
    <row r="1753" s="14" customFormat="1">
      <c r="A1753" s="14"/>
      <c r="B1753" s="244"/>
      <c r="C1753" s="245"/>
      <c r="D1753" s="235" t="s">
        <v>198</v>
      </c>
      <c r="E1753" s="246" t="s">
        <v>19</v>
      </c>
      <c r="F1753" s="247" t="s">
        <v>2183</v>
      </c>
      <c r="G1753" s="245"/>
      <c r="H1753" s="248">
        <v>-1.25</v>
      </c>
      <c r="I1753" s="249"/>
      <c r="J1753" s="245"/>
      <c r="K1753" s="245"/>
      <c r="L1753" s="250"/>
      <c r="M1753" s="251"/>
      <c r="N1753" s="252"/>
      <c r="O1753" s="252"/>
      <c r="P1753" s="252"/>
      <c r="Q1753" s="252"/>
      <c r="R1753" s="252"/>
      <c r="S1753" s="252"/>
      <c r="T1753" s="253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54" t="s">
        <v>198</v>
      </c>
      <c r="AU1753" s="254" t="s">
        <v>82</v>
      </c>
      <c r="AV1753" s="14" t="s">
        <v>82</v>
      </c>
      <c r="AW1753" s="14" t="s">
        <v>35</v>
      </c>
      <c r="AX1753" s="14" t="s">
        <v>73</v>
      </c>
      <c r="AY1753" s="254" t="s">
        <v>188</v>
      </c>
    </row>
    <row r="1754" s="13" customFormat="1">
      <c r="A1754" s="13"/>
      <c r="B1754" s="233"/>
      <c r="C1754" s="234"/>
      <c r="D1754" s="235" t="s">
        <v>198</v>
      </c>
      <c r="E1754" s="236" t="s">
        <v>19</v>
      </c>
      <c r="F1754" s="237" t="s">
        <v>2467</v>
      </c>
      <c r="G1754" s="234"/>
      <c r="H1754" s="236" t="s">
        <v>19</v>
      </c>
      <c r="I1754" s="238"/>
      <c r="J1754" s="234"/>
      <c r="K1754" s="234"/>
      <c r="L1754" s="239"/>
      <c r="M1754" s="240"/>
      <c r="N1754" s="241"/>
      <c r="O1754" s="241"/>
      <c r="P1754" s="241"/>
      <c r="Q1754" s="241"/>
      <c r="R1754" s="241"/>
      <c r="S1754" s="241"/>
      <c r="T1754" s="242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T1754" s="243" t="s">
        <v>198</v>
      </c>
      <c r="AU1754" s="243" t="s">
        <v>82</v>
      </c>
      <c r="AV1754" s="13" t="s">
        <v>80</v>
      </c>
      <c r="AW1754" s="13" t="s">
        <v>35</v>
      </c>
      <c r="AX1754" s="13" t="s">
        <v>73</v>
      </c>
      <c r="AY1754" s="243" t="s">
        <v>188</v>
      </c>
    </row>
    <row r="1755" s="14" customFormat="1">
      <c r="A1755" s="14"/>
      <c r="B1755" s="244"/>
      <c r="C1755" s="245"/>
      <c r="D1755" s="235" t="s">
        <v>198</v>
      </c>
      <c r="E1755" s="246" t="s">
        <v>19</v>
      </c>
      <c r="F1755" s="247" t="s">
        <v>2525</v>
      </c>
      <c r="G1755" s="245"/>
      <c r="H1755" s="248">
        <v>3.8799999999999999</v>
      </c>
      <c r="I1755" s="249"/>
      <c r="J1755" s="245"/>
      <c r="K1755" s="245"/>
      <c r="L1755" s="250"/>
      <c r="M1755" s="251"/>
      <c r="N1755" s="252"/>
      <c r="O1755" s="252"/>
      <c r="P1755" s="252"/>
      <c r="Q1755" s="252"/>
      <c r="R1755" s="252"/>
      <c r="S1755" s="252"/>
      <c r="T1755" s="253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T1755" s="254" t="s">
        <v>198</v>
      </c>
      <c r="AU1755" s="254" t="s">
        <v>82</v>
      </c>
      <c r="AV1755" s="14" t="s">
        <v>82</v>
      </c>
      <c r="AW1755" s="14" t="s">
        <v>35</v>
      </c>
      <c r="AX1755" s="14" t="s">
        <v>73</v>
      </c>
      <c r="AY1755" s="254" t="s">
        <v>188</v>
      </c>
    </row>
    <row r="1756" s="14" customFormat="1">
      <c r="A1756" s="14"/>
      <c r="B1756" s="244"/>
      <c r="C1756" s="245"/>
      <c r="D1756" s="235" t="s">
        <v>198</v>
      </c>
      <c r="E1756" s="246" t="s">
        <v>19</v>
      </c>
      <c r="F1756" s="247" t="s">
        <v>2526</v>
      </c>
      <c r="G1756" s="245"/>
      <c r="H1756" s="248">
        <v>36.207999999999998</v>
      </c>
      <c r="I1756" s="249"/>
      <c r="J1756" s="245"/>
      <c r="K1756" s="245"/>
      <c r="L1756" s="250"/>
      <c r="M1756" s="251"/>
      <c r="N1756" s="252"/>
      <c r="O1756" s="252"/>
      <c r="P1756" s="252"/>
      <c r="Q1756" s="252"/>
      <c r="R1756" s="252"/>
      <c r="S1756" s="252"/>
      <c r="T1756" s="253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54" t="s">
        <v>198</v>
      </c>
      <c r="AU1756" s="254" t="s">
        <v>82</v>
      </c>
      <c r="AV1756" s="14" t="s">
        <v>82</v>
      </c>
      <c r="AW1756" s="14" t="s">
        <v>35</v>
      </c>
      <c r="AX1756" s="14" t="s">
        <v>73</v>
      </c>
      <c r="AY1756" s="254" t="s">
        <v>188</v>
      </c>
    </row>
    <row r="1757" s="14" customFormat="1">
      <c r="A1757" s="14"/>
      <c r="B1757" s="244"/>
      <c r="C1757" s="245"/>
      <c r="D1757" s="235" t="s">
        <v>198</v>
      </c>
      <c r="E1757" s="246" t="s">
        <v>19</v>
      </c>
      <c r="F1757" s="247" t="s">
        <v>2183</v>
      </c>
      <c r="G1757" s="245"/>
      <c r="H1757" s="248">
        <v>-1.25</v>
      </c>
      <c r="I1757" s="249"/>
      <c r="J1757" s="245"/>
      <c r="K1757" s="245"/>
      <c r="L1757" s="250"/>
      <c r="M1757" s="251"/>
      <c r="N1757" s="252"/>
      <c r="O1757" s="252"/>
      <c r="P1757" s="252"/>
      <c r="Q1757" s="252"/>
      <c r="R1757" s="252"/>
      <c r="S1757" s="252"/>
      <c r="T1757" s="253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T1757" s="254" t="s">
        <v>198</v>
      </c>
      <c r="AU1757" s="254" t="s">
        <v>82</v>
      </c>
      <c r="AV1757" s="14" t="s">
        <v>82</v>
      </c>
      <c r="AW1757" s="14" t="s">
        <v>35</v>
      </c>
      <c r="AX1757" s="14" t="s">
        <v>73</v>
      </c>
      <c r="AY1757" s="254" t="s">
        <v>188</v>
      </c>
    </row>
    <row r="1758" s="14" customFormat="1">
      <c r="A1758" s="14"/>
      <c r="B1758" s="244"/>
      <c r="C1758" s="245"/>
      <c r="D1758" s="235" t="s">
        <v>198</v>
      </c>
      <c r="E1758" s="246" t="s">
        <v>19</v>
      </c>
      <c r="F1758" s="247" t="s">
        <v>2186</v>
      </c>
      <c r="G1758" s="245"/>
      <c r="H1758" s="248">
        <v>-0.90000000000000002</v>
      </c>
      <c r="I1758" s="249"/>
      <c r="J1758" s="245"/>
      <c r="K1758" s="245"/>
      <c r="L1758" s="250"/>
      <c r="M1758" s="251"/>
      <c r="N1758" s="252"/>
      <c r="O1758" s="252"/>
      <c r="P1758" s="252"/>
      <c r="Q1758" s="252"/>
      <c r="R1758" s="252"/>
      <c r="S1758" s="252"/>
      <c r="T1758" s="253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T1758" s="254" t="s">
        <v>198</v>
      </c>
      <c r="AU1758" s="254" t="s">
        <v>82</v>
      </c>
      <c r="AV1758" s="14" t="s">
        <v>82</v>
      </c>
      <c r="AW1758" s="14" t="s">
        <v>35</v>
      </c>
      <c r="AX1758" s="14" t="s">
        <v>73</v>
      </c>
      <c r="AY1758" s="254" t="s">
        <v>188</v>
      </c>
    </row>
    <row r="1759" s="13" customFormat="1">
      <c r="A1759" s="13"/>
      <c r="B1759" s="233"/>
      <c r="C1759" s="234"/>
      <c r="D1759" s="235" t="s">
        <v>198</v>
      </c>
      <c r="E1759" s="236" t="s">
        <v>19</v>
      </c>
      <c r="F1759" s="237" t="s">
        <v>2469</v>
      </c>
      <c r="G1759" s="234"/>
      <c r="H1759" s="236" t="s">
        <v>19</v>
      </c>
      <c r="I1759" s="238"/>
      <c r="J1759" s="234"/>
      <c r="K1759" s="234"/>
      <c r="L1759" s="239"/>
      <c r="M1759" s="240"/>
      <c r="N1759" s="241"/>
      <c r="O1759" s="241"/>
      <c r="P1759" s="241"/>
      <c r="Q1759" s="241"/>
      <c r="R1759" s="241"/>
      <c r="S1759" s="241"/>
      <c r="T1759" s="242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T1759" s="243" t="s">
        <v>198</v>
      </c>
      <c r="AU1759" s="243" t="s">
        <v>82</v>
      </c>
      <c r="AV1759" s="13" t="s">
        <v>80</v>
      </c>
      <c r="AW1759" s="13" t="s">
        <v>35</v>
      </c>
      <c r="AX1759" s="13" t="s">
        <v>73</v>
      </c>
      <c r="AY1759" s="243" t="s">
        <v>188</v>
      </c>
    </row>
    <row r="1760" s="14" customFormat="1">
      <c r="A1760" s="14"/>
      <c r="B1760" s="244"/>
      <c r="C1760" s="245"/>
      <c r="D1760" s="235" t="s">
        <v>198</v>
      </c>
      <c r="E1760" s="246" t="s">
        <v>19</v>
      </c>
      <c r="F1760" s="247" t="s">
        <v>2527</v>
      </c>
      <c r="G1760" s="245"/>
      <c r="H1760" s="248">
        <v>3.6200000000000001</v>
      </c>
      <c r="I1760" s="249"/>
      <c r="J1760" s="245"/>
      <c r="K1760" s="245"/>
      <c r="L1760" s="250"/>
      <c r="M1760" s="251"/>
      <c r="N1760" s="252"/>
      <c r="O1760" s="252"/>
      <c r="P1760" s="252"/>
      <c r="Q1760" s="252"/>
      <c r="R1760" s="252"/>
      <c r="S1760" s="252"/>
      <c r="T1760" s="253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T1760" s="254" t="s">
        <v>198</v>
      </c>
      <c r="AU1760" s="254" t="s">
        <v>82</v>
      </c>
      <c r="AV1760" s="14" t="s">
        <v>82</v>
      </c>
      <c r="AW1760" s="14" t="s">
        <v>35</v>
      </c>
      <c r="AX1760" s="14" t="s">
        <v>73</v>
      </c>
      <c r="AY1760" s="254" t="s">
        <v>188</v>
      </c>
    </row>
    <row r="1761" s="14" customFormat="1">
      <c r="A1761" s="14"/>
      <c r="B1761" s="244"/>
      <c r="C1761" s="245"/>
      <c r="D1761" s="235" t="s">
        <v>198</v>
      </c>
      <c r="E1761" s="246" t="s">
        <v>19</v>
      </c>
      <c r="F1761" s="247" t="s">
        <v>2528</v>
      </c>
      <c r="G1761" s="245"/>
      <c r="H1761" s="248">
        <v>11.92</v>
      </c>
      <c r="I1761" s="249"/>
      <c r="J1761" s="245"/>
      <c r="K1761" s="245"/>
      <c r="L1761" s="250"/>
      <c r="M1761" s="251"/>
      <c r="N1761" s="252"/>
      <c r="O1761" s="252"/>
      <c r="P1761" s="252"/>
      <c r="Q1761" s="252"/>
      <c r="R1761" s="252"/>
      <c r="S1761" s="252"/>
      <c r="T1761" s="253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T1761" s="254" t="s">
        <v>198</v>
      </c>
      <c r="AU1761" s="254" t="s">
        <v>82</v>
      </c>
      <c r="AV1761" s="14" t="s">
        <v>82</v>
      </c>
      <c r="AW1761" s="14" t="s">
        <v>35</v>
      </c>
      <c r="AX1761" s="14" t="s">
        <v>73</v>
      </c>
      <c r="AY1761" s="254" t="s">
        <v>188</v>
      </c>
    </row>
    <row r="1762" s="14" customFormat="1">
      <c r="A1762" s="14"/>
      <c r="B1762" s="244"/>
      <c r="C1762" s="245"/>
      <c r="D1762" s="235" t="s">
        <v>198</v>
      </c>
      <c r="E1762" s="246" t="s">
        <v>19</v>
      </c>
      <c r="F1762" s="247" t="s">
        <v>2183</v>
      </c>
      <c r="G1762" s="245"/>
      <c r="H1762" s="248">
        <v>-1.25</v>
      </c>
      <c r="I1762" s="249"/>
      <c r="J1762" s="245"/>
      <c r="K1762" s="245"/>
      <c r="L1762" s="250"/>
      <c r="M1762" s="251"/>
      <c r="N1762" s="252"/>
      <c r="O1762" s="252"/>
      <c r="P1762" s="252"/>
      <c r="Q1762" s="252"/>
      <c r="R1762" s="252"/>
      <c r="S1762" s="252"/>
      <c r="T1762" s="253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T1762" s="254" t="s">
        <v>198</v>
      </c>
      <c r="AU1762" s="254" t="s">
        <v>82</v>
      </c>
      <c r="AV1762" s="14" t="s">
        <v>82</v>
      </c>
      <c r="AW1762" s="14" t="s">
        <v>35</v>
      </c>
      <c r="AX1762" s="14" t="s">
        <v>73</v>
      </c>
      <c r="AY1762" s="254" t="s">
        <v>188</v>
      </c>
    </row>
    <row r="1763" s="13" customFormat="1">
      <c r="A1763" s="13"/>
      <c r="B1763" s="233"/>
      <c r="C1763" s="234"/>
      <c r="D1763" s="235" t="s">
        <v>198</v>
      </c>
      <c r="E1763" s="236" t="s">
        <v>19</v>
      </c>
      <c r="F1763" s="237" t="s">
        <v>2471</v>
      </c>
      <c r="G1763" s="234"/>
      <c r="H1763" s="236" t="s">
        <v>19</v>
      </c>
      <c r="I1763" s="238"/>
      <c r="J1763" s="234"/>
      <c r="K1763" s="234"/>
      <c r="L1763" s="239"/>
      <c r="M1763" s="240"/>
      <c r="N1763" s="241"/>
      <c r="O1763" s="241"/>
      <c r="P1763" s="241"/>
      <c r="Q1763" s="241"/>
      <c r="R1763" s="241"/>
      <c r="S1763" s="241"/>
      <c r="T1763" s="242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T1763" s="243" t="s">
        <v>198</v>
      </c>
      <c r="AU1763" s="243" t="s">
        <v>82</v>
      </c>
      <c r="AV1763" s="13" t="s">
        <v>80</v>
      </c>
      <c r="AW1763" s="13" t="s">
        <v>35</v>
      </c>
      <c r="AX1763" s="13" t="s">
        <v>73</v>
      </c>
      <c r="AY1763" s="243" t="s">
        <v>188</v>
      </c>
    </row>
    <row r="1764" s="14" customFormat="1">
      <c r="A1764" s="14"/>
      <c r="B1764" s="244"/>
      <c r="C1764" s="245"/>
      <c r="D1764" s="235" t="s">
        <v>198</v>
      </c>
      <c r="E1764" s="246" t="s">
        <v>19</v>
      </c>
      <c r="F1764" s="247" t="s">
        <v>2529</v>
      </c>
      <c r="G1764" s="245"/>
      <c r="H1764" s="248">
        <v>3.8399999999999999</v>
      </c>
      <c r="I1764" s="249"/>
      <c r="J1764" s="245"/>
      <c r="K1764" s="245"/>
      <c r="L1764" s="250"/>
      <c r="M1764" s="251"/>
      <c r="N1764" s="252"/>
      <c r="O1764" s="252"/>
      <c r="P1764" s="252"/>
      <c r="Q1764" s="252"/>
      <c r="R1764" s="252"/>
      <c r="S1764" s="252"/>
      <c r="T1764" s="253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T1764" s="254" t="s">
        <v>198</v>
      </c>
      <c r="AU1764" s="254" t="s">
        <v>82</v>
      </c>
      <c r="AV1764" s="14" t="s">
        <v>82</v>
      </c>
      <c r="AW1764" s="14" t="s">
        <v>35</v>
      </c>
      <c r="AX1764" s="14" t="s">
        <v>73</v>
      </c>
      <c r="AY1764" s="254" t="s">
        <v>188</v>
      </c>
    </row>
    <row r="1765" s="14" customFormat="1">
      <c r="A1765" s="14"/>
      <c r="B1765" s="244"/>
      <c r="C1765" s="245"/>
      <c r="D1765" s="235" t="s">
        <v>198</v>
      </c>
      <c r="E1765" s="246" t="s">
        <v>19</v>
      </c>
      <c r="F1765" s="247" t="s">
        <v>2530</v>
      </c>
      <c r="G1765" s="245"/>
      <c r="H1765" s="248">
        <v>7.7800000000000002</v>
      </c>
      <c r="I1765" s="249"/>
      <c r="J1765" s="245"/>
      <c r="K1765" s="245"/>
      <c r="L1765" s="250"/>
      <c r="M1765" s="251"/>
      <c r="N1765" s="252"/>
      <c r="O1765" s="252"/>
      <c r="P1765" s="252"/>
      <c r="Q1765" s="252"/>
      <c r="R1765" s="252"/>
      <c r="S1765" s="252"/>
      <c r="T1765" s="253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T1765" s="254" t="s">
        <v>198</v>
      </c>
      <c r="AU1765" s="254" t="s">
        <v>82</v>
      </c>
      <c r="AV1765" s="14" t="s">
        <v>82</v>
      </c>
      <c r="AW1765" s="14" t="s">
        <v>35</v>
      </c>
      <c r="AX1765" s="14" t="s">
        <v>73</v>
      </c>
      <c r="AY1765" s="254" t="s">
        <v>188</v>
      </c>
    </row>
    <row r="1766" s="14" customFormat="1">
      <c r="A1766" s="14"/>
      <c r="B1766" s="244"/>
      <c r="C1766" s="245"/>
      <c r="D1766" s="235" t="s">
        <v>198</v>
      </c>
      <c r="E1766" s="246" t="s">
        <v>19</v>
      </c>
      <c r="F1766" s="247" t="s">
        <v>2183</v>
      </c>
      <c r="G1766" s="245"/>
      <c r="H1766" s="248">
        <v>-1.25</v>
      </c>
      <c r="I1766" s="249"/>
      <c r="J1766" s="245"/>
      <c r="K1766" s="245"/>
      <c r="L1766" s="250"/>
      <c r="M1766" s="251"/>
      <c r="N1766" s="252"/>
      <c r="O1766" s="252"/>
      <c r="P1766" s="252"/>
      <c r="Q1766" s="252"/>
      <c r="R1766" s="252"/>
      <c r="S1766" s="252"/>
      <c r="T1766" s="253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T1766" s="254" t="s">
        <v>198</v>
      </c>
      <c r="AU1766" s="254" t="s">
        <v>82</v>
      </c>
      <c r="AV1766" s="14" t="s">
        <v>82</v>
      </c>
      <c r="AW1766" s="14" t="s">
        <v>35</v>
      </c>
      <c r="AX1766" s="14" t="s">
        <v>73</v>
      </c>
      <c r="AY1766" s="254" t="s">
        <v>188</v>
      </c>
    </row>
    <row r="1767" s="13" customFormat="1">
      <c r="A1767" s="13"/>
      <c r="B1767" s="233"/>
      <c r="C1767" s="234"/>
      <c r="D1767" s="235" t="s">
        <v>198</v>
      </c>
      <c r="E1767" s="236" t="s">
        <v>19</v>
      </c>
      <c r="F1767" s="237" t="s">
        <v>2473</v>
      </c>
      <c r="G1767" s="234"/>
      <c r="H1767" s="236" t="s">
        <v>19</v>
      </c>
      <c r="I1767" s="238"/>
      <c r="J1767" s="234"/>
      <c r="K1767" s="234"/>
      <c r="L1767" s="239"/>
      <c r="M1767" s="240"/>
      <c r="N1767" s="241"/>
      <c r="O1767" s="241"/>
      <c r="P1767" s="241"/>
      <c r="Q1767" s="241"/>
      <c r="R1767" s="241"/>
      <c r="S1767" s="241"/>
      <c r="T1767" s="242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243" t="s">
        <v>198</v>
      </c>
      <c r="AU1767" s="243" t="s">
        <v>82</v>
      </c>
      <c r="AV1767" s="13" t="s">
        <v>80</v>
      </c>
      <c r="AW1767" s="13" t="s">
        <v>35</v>
      </c>
      <c r="AX1767" s="13" t="s">
        <v>73</v>
      </c>
      <c r="AY1767" s="243" t="s">
        <v>188</v>
      </c>
    </row>
    <row r="1768" s="14" customFormat="1">
      <c r="A1768" s="14"/>
      <c r="B1768" s="244"/>
      <c r="C1768" s="245"/>
      <c r="D1768" s="235" t="s">
        <v>198</v>
      </c>
      <c r="E1768" s="246" t="s">
        <v>19</v>
      </c>
      <c r="F1768" s="247" t="s">
        <v>2531</v>
      </c>
      <c r="G1768" s="245"/>
      <c r="H1768" s="248">
        <v>14.18</v>
      </c>
      <c r="I1768" s="249"/>
      <c r="J1768" s="245"/>
      <c r="K1768" s="245"/>
      <c r="L1768" s="250"/>
      <c r="M1768" s="251"/>
      <c r="N1768" s="252"/>
      <c r="O1768" s="252"/>
      <c r="P1768" s="252"/>
      <c r="Q1768" s="252"/>
      <c r="R1768" s="252"/>
      <c r="S1768" s="252"/>
      <c r="T1768" s="253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54" t="s">
        <v>198</v>
      </c>
      <c r="AU1768" s="254" t="s">
        <v>82</v>
      </c>
      <c r="AV1768" s="14" t="s">
        <v>82</v>
      </c>
      <c r="AW1768" s="14" t="s">
        <v>35</v>
      </c>
      <c r="AX1768" s="14" t="s">
        <v>73</v>
      </c>
      <c r="AY1768" s="254" t="s">
        <v>188</v>
      </c>
    </row>
    <row r="1769" s="14" customFormat="1">
      <c r="A1769" s="14"/>
      <c r="B1769" s="244"/>
      <c r="C1769" s="245"/>
      <c r="D1769" s="235" t="s">
        <v>198</v>
      </c>
      <c r="E1769" s="246" t="s">
        <v>19</v>
      </c>
      <c r="F1769" s="247" t="s">
        <v>2532</v>
      </c>
      <c r="G1769" s="245"/>
      <c r="H1769" s="248">
        <v>7.9699999999999998</v>
      </c>
      <c r="I1769" s="249"/>
      <c r="J1769" s="245"/>
      <c r="K1769" s="245"/>
      <c r="L1769" s="250"/>
      <c r="M1769" s="251"/>
      <c r="N1769" s="252"/>
      <c r="O1769" s="252"/>
      <c r="P1769" s="252"/>
      <c r="Q1769" s="252"/>
      <c r="R1769" s="252"/>
      <c r="S1769" s="252"/>
      <c r="T1769" s="253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54" t="s">
        <v>198</v>
      </c>
      <c r="AU1769" s="254" t="s">
        <v>82</v>
      </c>
      <c r="AV1769" s="14" t="s">
        <v>82</v>
      </c>
      <c r="AW1769" s="14" t="s">
        <v>35</v>
      </c>
      <c r="AX1769" s="14" t="s">
        <v>73</v>
      </c>
      <c r="AY1769" s="254" t="s">
        <v>188</v>
      </c>
    </row>
    <row r="1770" s="14" customFormat="1">
      <c r="A1770" s="14"/>
      <c r="B1770" s="244"/>
      <c r="C1770" s="245"/>
      <c r="D1770" s="235" t="s">
        <v>198</v>
      </c>
      <c r="E1770" s="246" t="s">
        <v>19</v>
      </c>
      <c r="F1770" s="247" t="s">
        <v>2986</v>
      </c>
      <c r="G1770" s="245"/>
      <c r="H1770" s="248">
        <v>-2.3999999999999999</v>
      </c>
      <c r="I1770" s="249"/>
      <c r="J1770" s="245"/>
      <c r="K1770" s="245"/>
      <c r="L1770" s="250"/>
      <c r="M1770" s="251"/>
      <c r="N1770" s="252"/>
      <c r="O1770" s="252"/>
      <c r="P1770" s="252"/>
      <c r="Q1770" s="252"/>
      <c r="R1770" s="252"/>
      <c r="S1770" s="252"/>
      <c r="T1770" s="253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T1770" s="254" t="s">
        <v>198</v>
      </c>
      <c r="AU1770" s="254" t="s">
        <v>82</v>
      </c>
      <c r="AV1770" s="14" t="s">
        <v>82</v>
      </c>
      <c r="AW1770" s="14" t="s">
        <v>35</v>
      </c>
      <c r="AX1770" s="14" t="s">
        <v>73</v>
      </c>
      <c r="AY1770" s="254" t="s">
        <v>188</v>
      </c>
    </row>
    <row r="1771" s="13" customFormat="1">
      <c r="A1771" s="13"/>
      <c r="B1771" s="233"/>
      <c r="C1771" s="234"/>
      <c r="D1771" s="235" t="s">
        <v>198</v>
      </c>
      <c r="E1771" s="236" t="s">
        <v>19</v>
      </c>
      <c r="F1771" s="237" t="s">
        <v>2475</v>
      </c>
      <c r="G1771" s="234"/>
      <c r="H1771" s="236" t="s">
        <v>19</v>
      </c>
      <c r="I1771" s="238"/>
      <c r="J1771" s="234"/>
      <c r="K1771" s="234"/>
      <c r="L1771" s="239"/>
      <c r="M1771" s="240"/>
      <c r="N1771" s="241"/>
      <c r="O1771" s="241"/>
      <c r="P1771" s="241"/>
      <c r="Q1771" s="241"/>
      <c r="R1771" s="241"/>
      <c r="S1771" s="241"/>
      <c r="T1771" s="242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T1771" s="243" t="s">
        <v>198</v>
      </c>
      <c r="AU1771" s="243" t="s">
        <v>82</v>
      </c>
      <c r="AV1771" s="13" t="s">
        <v>80</v>
      </c>
      <c r="AW1771" s="13" t="s">
        <v>35</v>
      </c>
      <c r="AX1771" s="13" t="s">
        <v>73</v>
      </c>
      <c r="AY1771" s="243" t="s">
        <v>188</v>
      </c>
    </row>
    <row r="1772" s="14" customFormat="1">
      <c r="A1772" s="14"/>
      <c r="B1772" s="244"/>
      <c r="C1772" s="245"/>
      <c r="D1772" s="235" t="s">
        <v>198</v>
      </c>
      <c r="E1772" s="246" t="s">
        <v>19</v>
      </c>
      <c r="F1772" s="247" t="s">
        <v>2533</v>
      </c>
      <c r="G1772" s="245"/>
      <c r="H1772" s="248">
        <v>11.300000000000001</v>
      </c>
      <c r="I1772" s="249"/>
      <c r="J1772" s="245"/>
      <c r="K1772" s="245"/>
      <c r="L1772" s="250"/>
      <c r="M1772" s="251"/>
      <c r="N1772" s="252"/>
      <c r="O1772" s="252"/>
      <c r="P1772" s="252"/>
      <c r="Q1772" s="252"/>
      <c r="R1772" s="252"/>
      <c r="S1772" s="252"/>
      <c r="T1772" s="253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T1772" s="254" t="s">
        <v>198</v>
      </c>
      <c r="AU1772" s="254" t="s">
        <v>82</v>
      </c>
      <c r="AV1772" s="14" t="s">
        <v>82</v>
      </c>
      <c r="AW1772" s="14" t="s">
        <v>35</v>
      </c>
      <c r="AX1772" s="14" t="s">
        <v>73</v>
      </c>
      <c r="AY1772" s="254" t="s">
        <v>188</v>
      </c>
    </row>
    <row r="1773" s="14" customFormat="1">
      <c r="A1773" s="14"/>
      <c r="B1773" s="244"/>
      <c r="C1773" s="245"/>
      <c r="D1773" s="235" t="s">
        <v>198</v>
      </c>
      <c r="E1773" s="246" t="s">
        <v>19</v>
      </c>
      <c r="F1773" s="247" t="s">
        <v>2534</v>
      </c>
      <c r="G1773" s="245"/>
      <c r="H1773" s="248">
        <v>10.630000000000001</v>
      </c>
      <c r="I1773" s="249"/>
      <c r="J1773" s="245"/>
      <c r="K1773" s="245"/>
      <c r="L1773" s="250"/>
      <c r="M1773" s="251"/>
      <c r="N1773" s="252"/>
      <c r="O1773" s="252"/>
      <c r="P1773" s="252"/>
      <c r="Q1773" s="252"/>
      <c r="R1773" s="252"/>
      <c r="S1773" s="252"/>
      <c r="T1773" s="253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T1773" s="254" t="s">
        <v>198</v>
      </c>
      <c r="AU1773" s="254" t="s">
        <v>82</v>
      </c>
      <c r="AV1773" s="14" t="s">
        <v>82</v>
      </c>
      <c r="AW1773" s="14" t="s">
        <v>35</v>
      </c>
      <c r="AX1773" s="14" t="s">
        <v>73</v>
      </c>
      <c r="AY1773" s="254" t="s">
        <v>188</v>
      </c>
    </row>
    <row r="1774" s="14" customFormat="1">
      <c r="A1774" s="14"/>
      <c r="B1774" s="244"/>
      <c r="C1774" s="245"/>
      <c r="D1774" s="235" t="s">
        <v>198</v>
      </c>
      <c r="E1774" s="246" t="s">
        <v>19</v>
      </c>
      <c r="F1774" s="247" t="s">
        <v>2987</v>
      </c>
      <c r="G1774" s="245"/>
      <c r="H1774" s="248">
        <v>-3.6499999999999999</v>
      </c>
      <c r="I1774" s="249"/>
      <c r="J1774" s="245"/>
      <c r="K1774" s="245"/>
      <c r="L1774" s="250"/>
      <c r="M1774" s="251"/>
      <c r="N1774" s="252"/>
      <c r="O1774" s="252"/>
      <c r="P1774" s="252"/>
      <c r="Q1774" s="252"/>
      <c r="R1774" s="252"/>
      <c r="S1774" s="252"/>
      <c r="T1774" s="253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T1774" s="254" t="s">
        <v>198</v>
      </c>
      <c r="AU1774" s="254" t="s">
        <v>82</v>
      </c>
      <c r="AV1774" s="14" t="s">
        <v>82</v>
      </c>
      <c r="AW1774" s="14" t="s">
        <v>35</v>
      </c>
      <c r="AX1774" s="14" t="s">
        <v>73</v>
      </c>
      <c r="AY1774" s="254" t="s">
        <v>188</v>
      </c>
    </row>
    <row r="1775" s="13" customFormat="1">
      <c r="A1775" s="13"/>
      <c r="B1775" s="233"/>
      <c r="C1775" s="234"/>
      <c r="D1775" s="235" t="s">
        <v>198</v>
      </c>
      <c r="E1775" s="236" t="s">
        <v>19</v>
      </c>
      <c r="F1775" s="237" t="s">
        <v>2479</v>
      </c>
      <c r="G1775" s="234"/>
      <c r="H1775" s="236" t="s">
        <v>19</v>
      </c>
      <c r="I1775" s="238"/>
      <c r="J1775" s="234"/>
      <c r="K1775" s="234"/>
      <c r="L1775" s="239"/>
      <c r="M1775" s="240"/>
      <c r="N1775" s="241"/>
      <c r="O1775" s="241"/>
      <c r="P1775" s="241"/>
      <c r="Q1775" s="241"/>
      <c r="R1775" s="241"/>
      <c r="S1775" s="241"/>
      <c r="T1775" s="242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T1775" s="243" t="s">
        <v>198</v>
      </c>
      <c r="AU1775" s="243" t="s">
        <v>82</v>
      </c>
      <c r="AV1775" s="13" t="s">
        <v>80</v>
      </c>
      <c r="AW1775" s="13" t="s">
        <v>35</v>
      </c>
      <c r="AX1775" s="13" t="s">
        <v>73</v>
      </c>
      <c r="AY1775" s="243" t="s">
        <v>188</v>
      </c>
    </row>
    <row r="1776" s="14" customFormat="1">
      <c r="A1776" s="14"/>
      <c r="B1776" s="244"/>
      <c r="C1776" s="245"/>
      <c r="D1776" s="235" t="s">
        <v>198</v>
      </c>
      <c r="E1776" s="246" t="s">
        <v>19</v>
      </c>
      <c r="F1776" s="247" t="s">
        <v>2535</v>
      </c>
      <c r="G1776" s="245"/>
      <c r="H1776" s="248">
        <v>1.8100000000000001</v>
      </c>
      <c r="I1776" s="249"/>
      <c r="J1776" s="245"/>
      <c r="K1776" s="245"/>
      <c r="L1776" s="250"/>
      <c r="M1776" s="251"/>
      <c r="N1776" s="252"/>
      <c r="O1776" s="252"/>
      <c r="P1776" s="252"/>
      <c r="Q1776" s="252"/>
      <c r="R1776" s="252"/>
      <c r="S1776" s="252"/>
      <c r="T1776" s="253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T1776" s="254" t="s">
        <v>198</v>
      </c>
      <c r="AU1776" s="254" t="s">
        <v>82</v>
      </c>
      <c r="AV1776" s="14" t="s">
        <v>82</v>
      </c>
      <c r="AW1776" s="14" t="s">
        <v>35</v>
      </c>
      <c r="AX1776" s="14" t="s">
        <v>73</v>
      </c>
      <c r="AY1776" s="254" t="s">
        <v>188</v>
      </c>
    </row>
    <row r="1777" s="14" customFormat="1">
      <c r="A1777" s="14"/>
      <c r="B1777" s="244"/>
      <c r="C1777" s="245"/>
      <c r="D1777" s="235" t="s">
        <v>198</v>
      </c>
      <c r="E1777" s="246" t="s">
        <v>19</v>
      </c>
      <c r="F1777" s="247" t="s">
        <v>2536</v>
      </c>
      <c r="G1777" s="245"/>
      <c r="H1777" s="248">
        <v>11.289999999999999</v>
      </c>
      <c r="I1777" s="249"/>
      <c r="J1777" s="245"/>
      <c r="K1777" s="245"/>
      <c r="L1777" s="250"/>
      <c r="M1777" s="251"/>
      <c r="N1777" s="252"/>
      <c r="O1777" s="252"/>
      <c r="P1777" s="252"/>
      <c r="Q1777" s="252"/>
      <c r="R1777" s="252"/>
      <c r="S1777" s="252"/>
      <c r="T1777" s="253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T1777" s="254" t="s">
        <v>198</v>
      </c>
      <c r="AU1777" s="254" t="s">
        <v>82</v>
      </c>
      <c r="AV1777" s="14" t="s">
        <v>82</v>
      </c>
      <c r="AW1777" s="14" t="s">
        <v>35</v>
      </c>
      <c r="AX1777" s="14" t="s">
        <v>73</v>
      </c>
      <c r="AY1777" s="254" t="s">
        <v>188</v>
      </c>
    </row>
    <row r="1778" s="14" customFormat="1">
      <c r="A1778" s="14"/>
      <c r="B1778" s="244"/>
      <c r="C1778" s="245"/>
      <c r="D1778" s="235" t="s">
        <v>198</v>
      </c>
      <c r="E1778" s="246" t="s">
        <v>19</v>
      </c>
      <c r="F1778" s="247" t="s">
        <v>2988</v>
      </c>
      <c r="G1778" s="245"/>
      <c r="H1778" s="248">
        <v>-2.7000000000000002</v>
      </c>
      <c r="I1778" s="249"/>
      <c r="J1778" s="245"/>
      <c r="K1778" s="245"/>
      <c r="L1778" s="250"/>
      <c r="M1778" s="251"/>
      <c r="N1778" s="252"/>
      <c r="O1778" s="252"/>
      <c r="P1778" s="252"/>
      <c r="Q1778" s="252"/>
      <c r="R1778" s="252"/>
      <c r="S1778" s="252"/>
      <c r="T1778" s="253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T1778" s="254" t="s">
        <v>198</v>
      </c>
      <c r="AU1778" s="254" t="s">
        <v>82</v>
      </c>
      <c r="AV1778" s="14" t="s">
        <v>82</v>
      </c>
      <c r="AW1778" s="14" t="s">
        <v>35</v>
      </c>
      <c r="AX1778" s="14" t="s">
        <v>73</v>
      </c>
      <c r="AY1778" s="254" t="s">
        <v>188</v>
      </c>
    </row>
    <row r="1779" s="13" customFormat="1">
      <c r="A1779" s="13"/>
      <c r="B1779" s="233"/>
      <c r="C1779" s="234"/>
      <c r="D1779" s="235" t="s">
        <v>198</v>
      </c>
      <c r="E1779" s="236" t="s">
        <v>19</v>
      </c>
      <c r="F1779" s="237" t="s">
        <v>2483</v>
      </c>
      <c r="G1779" s="234"/>
      <c r="H1779" s="236" t="s">
        <v>19</v>
      </c>
      <c r="I1779" s="238"/>
      <c r="J1779" s="234"/>
      <c r="K1779" s="234"/>
      <c r="L1779" s="239"/>
      <c r="M1779" s="240"/>
      <c r="N1779" s="241"/>
      <c r="O1779" s="241"/>
      <c r="P1779" s="241"/>
      <c r="Q1779" s="241"/>
      <c r="R1779" s="241"/>
      <c r="S1779" s="241"/>
      <c r="T1779" s="242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243" t="s">
        <v>198</v>
      </c>
      <c r="AU1779" s="243" t="s">
        <v>82</v>
      </c>
      <c r="AV1779" s="13" t="s">
        <v>80</v>
      </c>
      <c r="AW1779" s="13" t="s">
        <v>35</v>
      </c>
      <c r="AX1779" s="13" t="s">
        <v>73</v>
      </c>
      <c r="AY1779" s="243" t="s">
        <v>188</v>
      </c>
    </row>
    <row r="1780" s="14" customFormat="1">
      <c r="A1780" s="14"/>
      <c r="B1780" s="244"/>
      <c r="C1780" s="245"/>
      <c r="D1780" s="235" t="s">
        <v>198</v>
      </c>
      <c r="E1780" s="246" t="s">
        <v>19</v>
      </c>
      <c r="F1780" s="247" t="s">
        <v>2537</v>
      </c>
      <c r="G1780" s="245"/>
      <c r="H1780" s="248">
        <v>11.359999999999999</v>
      </c>
      <c r="I1780" s="249"/>
      <c r="J1780" s="245"/>
      <c r="K1780" s="245"/>
      <c r="L1780" s="250"/>
      <c r="M1780" s="251"/>
      <c r="N1780" s="252"/>
      <c r="O1780" s="252"/>
      <c r="P1780" s="252"/>
      <c r="Q1780" s="252"/>
      <c r="R1780" s="252"/>
      <c r="S1780" s="252"/>
      <c r="T1780" s="253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T1780" s="254" t="s">
        <v>198</v>
      </c>
      <c r="AU1780" s="254" t="s">
        <v>82</v>
      </c>
      <c r="AV1780" s="14" t="s">
        <v>82</v>
      </c>
      <c r="AW1780" s="14" t="s">
        <v>35</v>
      </c>
      <c r="AX1780" s="14" t="s">
        <v>73</v>
      </c>
      <c r="AY1780" s="254" t="s">
        <v>188</v>
      </c>
    </row>
    <row r="1781" s="14" customFormat="1">
      <c r="A1781" s="14"/>
      <c r="B1781" s="244"/>
      <c r="C1781" s="245"/>
      <c r="D1781" s="235" t="s">
        <v>198</v>
      </c>
      <c r="E1781" s="246" t="s">
        <v>19</v>
      </c>
      <c r="F1781" s="247" t="s">
        <v>2538</v>
      </c>
      <c r="G1781" s="245"/>
      <c r="H1781" s="248">
        <v>15.050000000000001</v>
      </c>
      <c r="I1781" s="249"/>
      <c r="J1781" s="245"/>
      <c r="K1781" s="245"/>
      <c r="L1781" s="250"/>
      <c r="M1781" s="251"/>
      <c r="N1781" s="252"/>
      <c r="O1781" s="252"/>
      <c r="P1781" s="252"/>
      <c r="Q1781" s="252"/>
      <c r="R1781" s="252"/>
      <c r="S1781" s="252"/>
      <c r="T1781" s="253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T1781" s="254" t="s">
        <v>198</v>
      </c>
      <c r="AU1781" s="254" t="s">
        <v>82</v>
      </c>
      <c r="AV1781" s="14" t="s">
        <v>82</v>
      </c>
      <c r="AW1781" s="14" t="s">
        <v>35</v>
      </c>
      <c r="AX1781" s="14" t="s">
        <v>73</v>
      </c>
      <c r="AY1781" s="254" t="s">
        <v>188</v>
      </c>
    </row>
    <row r="1782" s="14" customFormat="1">
      <c r="A1782" s="14"/>
      <c r="B1782" s="244"/>
      <c r="C1782" s="245"/>
      <c r="D1782" s="235" t="s">
        <v>198</v>
      </c>
      <c r="E1782" s="246" t="s">
        <v>19</v>
      </c>
      <c r="F1782" s="247" t="s">
        <v>2989</v>
      </c>
      <c r="G1782" s="245"/>
      <c r="H1782" s="248">
        <v>-3.3999999999999999</v>
      </c>
      <c r="I1782" s="249"/>
      <c r="J1782" s="245"/>
      <c r="K1782" s="245"/>
      <c r="L1782" s="250"/>
      <c r="M1782" s="251"/>
      <c r="N1782" s="252"/>
      <c r="O1782" s="252"/>
      <c r="P1782" s="252"/>
      <c r="Q1782" s="252"/>
      <c r="R1782" s="252"/>
      <c r="S1782" s="252"/>
      <c r="T1782" s="253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T1782" s="254" t="s">
        <v>198</v>
      </c>
      <c r="AU1782" s="254" t="s">
        <v>82</v>
      </c>
      <c r="AV1782" s="14" t="s">
        <v>82</v>
      </c>
      <c r="AW1782" s="14" t="s">
        <v>35</v>
      </c>
      <c r="AX1782" s="14" t="s">
        <v>73</v>
      </c>
      <c r="AY1782" s="254" t="s">
        <v>188</v>
      </c>
    </row>
    <row r="1783" s="15" customFormat="1">
      <c r="A1783" s="15"/>
      <c r="B1783" s="255"/>
      <c r="C1783" s="256"/>
      <c r="D1783" s="235" t="s">
        <v>198</v>
      </c>
      <c r="E1783" s="257" t="s">
        <v>19</v>
      </c>
      <c r="F1783" s="258" t="s">
        <v>229</v>
      </c>
      <c r="G1783" s="256"/>
      <c r="H1783" s="259">
        <v>268.988</v>
      </c>
      <c r="I1783" s="260"/>
      <c r="J1783" s="256"/>
      <c r="K1783" s="256"/>
      <c r="L1783" s="261"/>
      <c r="M1783" s="262"/>
      <c r="N1783" s="263"/>
      <c r="O1783" s="263"/>
      <c r="P1783" s="263"/>
      <c r="Q1783" s="263"/>
      <c r="R1783" s="263"/>
      <c r="S1783" s="263"/>
      <c r="T1783" s="264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T1783" s="265" t="s">
        <v>198</v>
      </c>
      <c r="AU1783" s="265" t="s">
        <v>82</v>
      </c>
      <c r="AV1783" s="15" t="s">
        <v>135</v>
      </c>
      <c r="AW1783" s="15" t="s">
        <v>35</v>
      </c>
      <c r="AX1783" s="15" t="s">
        <v>80</v>
      </c>
      <c r="AY1783" s="265" t="s">
        <v>188</v>
      </c>
    </row>
    <row r="1784" s="2" customFormat="1" ht="16.5" customHeight="1">
      <c r="A1784" s="40"/>
      <c r="B1784" s="41"/>
      <c r="C1784" s="272" t="s">
        <v>2990</v>
      </c>
      <c r="D1784" s="272" t="s">
        <v>522</v>
      </c>
      <c r="E1784" s="273" t="s">
        <v>2188</v>
      </c>
      <c r="F1784" s="274" t="s">
        <v>2189</v>
      </c>
      <c r="G1784" s="275" t="s">
        <v>501</v>
      </c>
      <c r="H1784" s="276">
        <v>50.311999999999998</v>
      </c>
      <c r="I1784" s="277"/>
      <c r="J1784" s="278">
        <f>ROUND(I1784*H1784,2)</f>
        <v>0</v>
      </c>
      <c r="K1784" s="274" t="s">
        <v>194</v>
      </c>
      <c r="L1784" s="279"/>
      <c r="M1784" s="280" t="s">
        <v>19</v>
      </c>
      <c r="N1784" s="281" t="s">
        <v>44</v>
      </c>
      <c r="O1784" s="86"/>
      <c r="P1784" s="224">
        <f>O1784*H1784</f>
        <v>0</v>
      </c>
      <c r="Q1784" s="224">
        <v>0.00038000000000000002</v>
      </c>
      <c r="R1784" s="224">
        <f>Q1784*H1784</f>
        <v>0.01911856</v>
      </c>
      <c r="S1784" s="224">
        <v>0</v>
      </c>
      <c r="T1784" s="225">
        <f>S1784*H1784</f>
        <v>0</v>
      </c>
      <c r="U1784" s="40"/>
      <c r="V1784" s="40"/>
      <c r="W1784" s="40"/>
      <c r="X1784" s="40"/>
      <c r="Y1784" s="40"/>
      <c r="Z1784" s="40"/>
      <c r="AA1784" s="40"/>
      <c r="AB1784" s="40"/>
      <c r="AC1784" s="40"/>
      <c r="AD1784" s="40"/>
      <c r="AE1784" s="40"/>
      <c r="AR1784" s="226" t="s">
        <v>630</v>
      </c>
      <c r="AT1784" s="226" t="s">
        <v>522</v>
      </c>
      <c r="AU1784" s="226" t="s">
        <v>82</v>
      </c>
      <c r="AY1784" s="19" t="s">
        <v>188</v>
      </c>
      <c r="BE1784" s="227">
        <f>IF(N1784="základní",J1784,0)</f>
        <v>0</v>
      </c>
      <c r="BF1784" s="227">
        <f>IF(N1784="snížená",J1784,0)</f>
        <v>0</v>
      </c>
      <c r="BG1784" s="227">
        <f>IF(N1784="zákl. přenesená",J1784,0)</f>
        <v>0</v>
      </c>
      <c r="BH1784" s="227">
        <f>IF(N1784="sníž. přenesená",J1784,0)</f>
        <v>0</v>
      </c>
      <c r="BI1784" s="227">
        <f>IF(N1784="nulová",J1784,0)</f>
        <v>0</v>
      </c>
      <c r="BJ1784" s="19" t="s">
        <v>80</v>
      </c>
      <c r="BK1784" s="227">
        <f>ROUND(I1784*H1784,2)</f>
        <v>0</v>
      </c>
      <c r="BL1784" s="19" t="s">
        <v>342</v>
      </c>
      <c r="BM1784" s="226" t="s">
        <v>2991</v>
      </c>
    </row>
    <row r="1785" s="13" customFormat="1">
      <c r="A1785" s="13"/>
      <c r="B1785" s="233"/>
      <c r="C1785" s="234"/>
      <c r="D1785" s="235" t="s">
        <v>198</v>
      </c>
      <c r="E1785" s="236" t="s">
        <v>19</v>
      </c>
      <c r="F1785" s="237" t="s">
        <v>2345</v>
      </c>
      <c r="G1785" s="234"/>
      <c r="H1785" s="236" t="s">
        <v>19</v>
      </c>
      <c r="I1785" s="238"/>
      <c r="J1785" s="234"/>
      <c r="K1785" s="234"/>
      <c r="L1785" s="239"/>
      <c r="M1785" s="240"/>
      <c r="N1785" s="241"/>
      <c r="O1785" s="241"/>
      <c r="P1785" s="241"/>
      <c r="Q1785" s="241"/>
      <c r="R1785" s="241"/>
      <c r="S1785" s="241"/>
      <c r="T1785" s="242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43" t="s">
        <v>198</v>
      </c>
      <c r="AU1785" s="243" t="s">
        <v>82</v>
      </c>
      <c r="AV1785" s="13" t="s">
        <v>80</v>
      </c>
      <c r="AW1785" s="13" t="s">
        <v>35</v>
      </c>
      <c r="AX1785" s="13" t="s">
        <v>73</v>
      </c>
      <c r="AY1785" s="243" t="s">
        <v>188</v>
      </c>
    </row>
    <row r="1786" s="13" customFormat="1">
      <c r="A1786" s="13"/>
      <c r="B1786" s="233"/>
      <c r="C1786" s="234"/>
      <c r="D1786" s="235" t="s">
        <v>198</v>
      </c>
      <c r="E1786" s="236" t="s">
        <v>19</v>
      </c>
      <c r="F1786" s="237" t="s">
        <v>2444</v>
      </c>
      <c r="G1786" s="234"/>
      <c r="H1786" s="236" t="s">
        <v>19</v>
      </c>
      <c r="I1786" s="238"/>
      <c r="J1786" s="234"/>
      <c r="K1786" s="234"/>
      <c r="L1786" s="239"/>
      <c r="M1786" s="240"/>
      <c r="N1786" s="241"/>
      <c r="O1786" s="241"/>
      <c r="P1786" s="241"/>
      <c r="Q1786" s="241"/>
      <c r="R1786" s="241"/>
      <c r="S1786" s="241"/>
      <c r="T1786" s="242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T1786" s="243" t="s">
        <v>198</v>
      </c>
      <c r="AU1786" s="243" t="s">
        <v>82</v>
      </c>
      <c r="AV1786" s="13" t="s">
        <v>80</v>
      </c>
      <c r="AW1786" s="13" t="s">
        <v>35</v>
      </c>
      <c r="AX1786" s="13" t="s">
        <v>73</v>
      </c>
      <c r="AY1786" s="243" t="s">
        <v>188</v>
      </c>
    </row>
    <row r="1787" s="14" customFormat="1">
      <c r="A1787" s="14"/>
      <c r="B1787" s="244"/>
      <c r="C1787" s="245"/>
      <c r="D1787" s="235" t="s">
        <v>198</v>
      </c>
      <c r="E1787" s="246" t="s">
        <v>19</v>
      </c>
      <c r="F1787" s="247" t="s">
        <v>2516</v>
      </c>
      <c r="G1787" s="245"/>
      <c r="H1787" s="248">
        <v>25.25</v>
      </c>
      <c r="I1787" s="249"/>
      <c r="J1787" s="245"/>
      <c r="K1787" s="245"/>
      <c r="L1787" s="250"/>
      <c r="M1787" s="251"/>
      <c r="N1787" s="252"/>
      <c r="O1787" s="252"/>
      <c r="P1787" s="252"/>
      <c r="Q1787" s="252"/>
      <c r="R1787" s="252"/>
      <c r="S1787" s="252"/>
      <c r="T1787" s="253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254" t="s">
        <v>198</v>
      </c>
      <c r="AU1787" s="254" t="s">
        <v>82</v>
      </c>
      <c r="AV1787" s="14" t="s">
        <v>82</v>
      </c>
      <c r="AW1787" s="14" t="s">
        <v>35</v>
      </c>
      <c r="AX1787" s="14" t="s">
        <v>73</v>
      </c>
      <c r="AY1787" s="254" t="s">
        <v>188</v>
      </c>
    </row>
    <row r="1788" s="14" customFormat="1">
      <c r="A1788" s="14"/>
      <c r="B1788" s="244"/>
      <c r="C1788" s="245"/>
      <c r="D1788" s="235" t="s">
        <v>198</v>
      </c>
      <c r="E1788" s="246" t="s">
        <v>19</v>
      </c>
      <c r="F1788" s="247" t="s">
        <v>2517</v>
      </c>
      <c r="G1788" s="245"/>
      <c r="H1788" s="248">
        <v>50.075000000000003</v>
      </c>
      <c r="I1788" s="249"/>
      <c r="J1788" s="245"/>
      <c r="K1788" s="245"/>
      <c r="L1788" s="250"/>
      <c r="M1788" s="251"/>
      <c r="N1788" s="252"/>
      <c r="O1788" s="252"/>
      <c r="P1788" s="252"/>
      <c r="Q1788" s="252"/>
      <c r="R1788" s="252"/>
      <c r="S1788" s="252"/>
      <c r="T1788" s="253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T1788" s="254" t="s">
        <v>198</v>
      </c>
      <c r="AU1788" s="254" t="s">
        <v>82</v>
      </c>
      <c r="AV1788" s="14" t="s">
        <v>82</v>
      </c>
      <c r="AW1788" s="14" t="s">
        <v>35</v>
      </c>
      <c r="AX1788" s="14" t="s">
        <v>73</v>
      </c>
      <c r="AY1788" s="254" t="s">
        <v>188</v>
      </c>
    </row>
    <row r="1789" s="14" customFormat="1">
      <c r="A1789" s="14"/>
      <c r="B1789" s="244"/>
      <c r="C1789" s="245"/>
      <c r="D1789" s="235" t="s">
        <v>198</v>
      </c>
      <c r="E1789" s="246" t="s">
        <v>19</v>
      </c>
      <c r="F1789" s="247" t="s">
        <v>2980</v>
      </c>
      <c r="G1789" s="245"/>
      <c r="H1789" s="248">
        <v>-8.4499999999999993</v>
      </c>
      <c r="I1789" s="249"/>
      <c r="J1789" s="245"/>
      <c r="K1789" s="245"/>
      <c r="L1789" s="250"/>
      <c r="M1789" s="251"/>
      <c r="N1789" s="252"/>
      <c r="O1789" s="252"/>
      <c r="P1789" s="252"/>
      <c r="Q1789" s="252"/>
      <c r="R1789" s="252"/>
      <c r="S1789" s="252"/>
      <c r="T1789" s="253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T1789" s="254" t="s">
        <v>198</v>
      </c>
      <c r="AU1789" s="254" t="s">
        <v>82</v>
      </c>
      <c r="AV1789" s="14" t="s">
        <v>82</v>
      </c>
      <c r="AW1789" s="14" t="s">
        <v>35</v>
      </c>
      <c r="AX1789" s="14" t="s">
        <v>73</v>
      </c>
      <c r="AY1789" s="254" t="s">
        <v>188</v>
      </c>
    </row>
    <row r="1790" s="14" customFormat="1">
      <c r="A1790" s="14"/>
      <c r="B1790" s="244"/>
      <c r="C1790" s="245"/>
      <c r="D1790" s="235" t="s">
        <v>198</v>
      </c>
      <c r="E1790" s="246" t="s">
        <v>19</v>
      </c>
      <c r="F1790" s="247" t="s">
        <v>2981</v>
      </c>
      <c r="G1790" s="245"/>
      <c r="H1790" s="248">
        <v>-11.25</v>
      </c>
      <c r="I1790" s="249"/>
      <c r="J1790" s="245"/>
      <c r="K1790" s="245"/>
      <c r="L1790" s="250"/>
      <c r="M1790" s="251"/>
      <c r="N1790" s="252"/>
      <c r="O1790" s="252"/>
      <c r="P1790" s="252"/>
      <c r="Q1790" s="252"/>
      <c r="R1790" s="252"/>
      <c r="S1790" s="252"/>
      <c r="T1790" s="253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T1790" s="254" t="s">
        <v>198</v>
      </c>
      <c r="AU1790" s="254" t="s">
        <v>82</v>
      </c>
      <c r="AV1790" s="14" t="s">
        <v>82</v>
      </c>
      <c r="AW1790" s="14" t="s">
        <v>35</v>
      </c>
      <c r="AX1790" s="14" t="s">
        <v>73</v>
      </c>
      <c r="AY1790" s="254" t="s">
        <v>188</v>
      </c>
    </row>
    <row r="1791" s="14" customFormat="1">
      <c r="A1791" s="14"/>
      <c r="B1791" s="244"/>
      <c r="C1791" s="245"/>
      <c r="D1791" s="235" t="s">
        <v>198</v>
      </c>
      <c r="E1791" s="246" t="s">
        <v>19</v>
      </c>
      <c r="F1791" s="247" t="s">
        <v>2982</v>
      </c>
      <c r="G1791" s="245"/>
      <c r="H1791" s="248">
        <v>-3.6000000000000001</v>
      </c>
      <c r="I1791" s="249"/>
      <c r="J1791" s="245"/>
      <c r="K1791" s="245"/>
      <c r="L1791" s="250"/>
      <c r="M1791" s="251"/>
      <c r="N1791" s="252"/>
      <c r="O1791" s="252"/>
      <c r="P1791" s="252"/>
      <c r="Q1791" s="252"/>
      <c r="R1791" s="252"/>
      <c r="S1791" s="252"/>
      <c r="T1791" s="253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T1791" s="254" t="s">
        <v>198</v>
      </c>
      <c r="AU1791" s="254" t="s">
        <v>82</v>
      </c>
      <c r="AV1791" s="14" t="s">
        <v>82</v>
      </c>
      <c r="AW1791" s="14" t="s">
        <v>35</v>
      </c>
      <c r="AX1791" s="14" t="s">
        <v>73</v>
      </c>
      <c r="AY1791" s="254" t="s">
        <v>188</v>
      </c>
    </row>
    <row r="1792" s="14" customFormat="1">
      <c r="A1792" s="14"/>
      <c r="B1792" s="244"/>
      <c r="C1792" s="245"/>
      <c r="D1792" s="235" t="s">
        <v>198</v>
      </c>
      <c r="E1792" s="246" t="s">
        <v>19</v>
      </c>
      <c r="F1792" s="247" t="s">
        <v>2983</v>
      </c>
      <c r="G1792" s="245"/>
      <c r="H1792" s="248">
        <v>-2.7000000000000002</v>
      </c>
      <c r="I1792" s="249"/>
      <c r="J1792" s="245"/>
      <c r="K1792" s="245"/>
      <c r="L1792" s="250"/>
      <c r="M1792" s="251"/>
      <c r="N1792" s="252"/>
      <c r="O1792" s="252"/>
      <c r="P1792" s="252"/>
      <c r="Q1792" s="252"/>
      <c r="R1792" s="252"/>
      <c r="S1792" s="252"/>
      <c r="T1792" s="253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54" t="s">
        <v>198</v>
      </c>
      <c r="AU1792" s="254" t="s">
        <v>82</v>
      </c>
      <c r="AV1792" s="14" t="s">
        <v>82</v>
      </c>
      <c r="AW1792" s="14" t="s">
        <v>35</v>
      </c>
      <c r="AX1792" s="14" t="s">
        <v>73</v>
      </c>
      <c r="AY1792" s="254" t="s">
        <v>188</v>
      </c>
    </row>
    <row r="1793" s="15" customFormat="1">
      <c r="A1793" s="15"/>
      <c r="B1793" s="255"/>
      <c r="C1793" s="256"/>
      <c r="D1793" s="235" t="s">
        <v>198</v>
      </c>
      <c r="E1793" s="257" t="s">
        <v>19</v>
      </c>
      <c r="F1793" s="258" t="s">
        <v>229</v>
      </c>
      <c r="G1793" s="256"/>
      <c r="H1793" s="259">
        <v>49.324999999999996</v>
      </c>
      <c r="I1793" s="260"/>
      <c r="J1793" s="256"/>
      <c r="K1793" s="256"/>
      <c r="L1793" s="261"/>
      <c r="M1793" s="262"/>
      <c r="N1793" s="263"/>
      <c r="O1793" s="263"/>
      <c r="P1793" s="263"/>
      <c r="Q1793" s="263"/>
      <c r="R1793" s="263"/>
      <c r="S1793" s="263"/>
      <c r="T1793" s="264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T1793" s="265" t="s">
        <v>198</v>
      </c>
      <c r="AU1793" s="265" t="s">
        <v>82</v>
      </c>
      <c r="AV1793" s="15" t="s">
        <v>135</v>
      </c>
      <c r="AW1793" s="15" t="s">
        <v>35</v>
      </c>
      <c r="AX1793" s="15" t="s">
        <v>80</v>
      </c>
      <c r="AY1793" s="265" t="s">
        <v>188</v>
      </c>
    </row>
    <row r="1794" s="14" customFormat="1">
      <c r="A1794" s="14"/>
      <c r="B1794" s="244"/>
      <c r="C1794" s="245"/>
      <c r="D1794" s="235" t="s">
        <v>198</v>
      </c>
      <c r="E1794" s="245"/>
      <c r="F1794" s="247" t="s">
        <v>2992</v>
      </c>
      <c r="G1794" s="245"/>
      <c r="H1794" s="248">
        <v>50.311999999999998</v>
      </c>
      <c r="I1794" s="249"/>
      <c r="J1794" s="245"/>
      <c r="K1794" s="245"/>
      <c r="L1794" s="250"/>
      <c r="M1794" s="251"/>
      <c r="N1794" s="252"/>
      <c r="O1794" s="252"/>
      <c r="P1794" s="252"/>
      <c r="Q1794" s="252"/>
      <c r="R1794" s="252"/>
      <c r="S1794" s="252"/>
      <c r="T1794" s="253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T1794" s="254" t="s">
        <v>198</v>
      </c>
      <c r="AU1794" s="254" t="s">
        <v>82</v>
      </c>
      <c r="AV1794" s="14" t="s">
        <v>82</v>
      </c>
      <c r="AW1794" s="14" t="s">
        <v>4</v>
      </c>
      <c r="AX1794" s="14" t="s">
        <v>80</v>
      </c>
      <c r="AY1794" s="254" t="s">
        <v>188</v>
      </c>
    </row>
    <row r="1795" s="2" customFormat="1" ht="16.5" customHeight="1">
      <c r="A1795" s="40"/>
      <c r="B1795" s="41"/>
      <c r="C1795" s="272" t="s">
        <v>2950</v>
      </c>
      <c r="D1795" s="272" t="s">
        <v>522</v>
      </c>
      <c r="E1795" s="273" t="s">
        <v>2193</v>
      </c>
      <c r="F1795" s="274" t="s">
        <v>2194</v>
      </c>
      <c r="G1795" s="275" t="s">
        <v>501</v>
      </c>
      <c r="H1795" s="276">
        <v>224.05600000000001</v>
      </c>
      <c r="I1795" s="277"/>
      <c r="J1795" s="278">
        <f>ROUND(I1795*H1795,2)</f>
        <v>0</v>
      </c>
      <c r="K1795" s="274" t="s">
        <v>194</v>
      </c>
      <c r="L1795" s="279"/>
      <c r="M1795" s="280" t="s">
        <v>19</v>
      </c>
      <c r="N1795" s="281" t="s">
        <v>44</v>
      </c>
      <c r="O1795" s="86"/>
      <c r="P1795" s="224">
        <f>O1795*H1795</f>
        <v>0</v>
      </c>
      <c r="Q1795" s="224">
        <v>0.00029999999999999997</v>
      </c>
      <c r="R1795" s="224">
        <f>Q1795*H1795</f>
        <v>0.067216799999999993</v>
      </c>
      <c r="S1795" s="224">
        <v>0</v>
      </c>
      <c r="T1795" s="225">
        <f>S1795*H1795</f>
        <v>0</v>
      </c>
      <c r="U1795" s="40"/>
      <c r="V1795" s="40"/>
      <c r="W1795" s="40"/>
      <c r="X1795" s="40"/>
      <c r="Y1795" s="40"/>
      <c r="Z1795" s="40"/>
      <c r="AA1795" s="40"/>
      <c r="AB1795" s="40"/>
      <c r="AC1795" s="40"/>
      <c r="AD1795" s="40"/>
      <c r="AE1795" s="40"/>
      <c r="AR1795" s="226" t="s">
        <v>630</v>
      </c>
      <c r="AT1795" s="226" t="s">
        <v>522</v>
      </c>
      <c r="AU1795" s="226" t="s">
        <v>82</v>
      </c>
      <c r="AY1795" s="19" t="s">
        <v>188</v>
      </c>
      <c r="BE1795" s="227">
        <f>IF(N1795="základní",J1795,0)</f>
        <v>0</v>
      </c>
      <c r="BF1795" s="227">
        <f>IF(N1795="snížená",J1795,0)</f>
        <v>0</v>
      </c>
      <c r="BG1795" s="227">
        <f>IF(N1795="zákl. přenesená",J1795,0)</f>
        <v>0</v>
      </c>
      <c r="BH1795" s="227">
        <f>IF(N1795="sníž. přenesená",J1795,0)</f>
        <v>0</v>
      </c>
      <c r="BI1795" s="227">
        <f>IF(N1795="nulová",J1795,0)</f>
        <v>0</v>
      </c>
      <c r="BJ1795" s="19" t="s">
        <v>80</v>
      </c>
      <c r="BK1795" s="227">
        <f>ROUND(I1795*H1795,2)</f>
        <v>0</v>
      </c>
      <c r="BL1795" s="19" t="s">
        <v>342</v>
      </c>
      <c r="BM1795" s="226" t="s">
        <v>2993</v>
      </c>
    </row>
    <row r="1796" s="13" customFormat="1">
      <c r="A1796" s="13"/>
      <c r="B1796" s="233"/>
      <c r="C1796" s="234"/>
      <c r="D1796" s="235" t="s">
        <v>198</v>
      </c>
      <c r="E1796" s="236" t="s">
        <v>19</v>
      </c>
      <c r="F1796" s="237" t="s">
        <v>2345</v>
      </c>
      <c r="G1796" s="234"/>
      <c r="H1796" s="236" t="s">
        <v>19</v>
      </c>
      <c r="I1796" s="238"/>
      <c r="J1796" s="234"/>
      <c r="K1796" s="234"/>
      <c r="L1796" s="239"/>
      <c r="M1796" s="240"/>
      <c r="N1796" s="241"/>
      <c r="O1796" s="241"/>
      <c r="P1796" s="241"/>
      <c r="Q1796" s="241"/>
      <c r="R1796" s="241"/>
      <c r="S1796" s="241"/>
      <c r="T1796" s="242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T1796" s="243" t="s">
        <v>198</v>
      </c>
      <c r="AU1796" s="243" t="s">
        <v>82</v>
      </c>
      <c r="AV1796" s="13" t="s">
        <v>80</v>
      </c>
      <c r="AW1796" s="13" t="s">
        <v>35</v>
      </c>
      <c r="AX1796" s="13" t="s">
        <v>73</v>
      </c>
      <c r="AY1796" s="243" t="s">
        <v>188</v>
      </c>
    </row>
    <row r="1797" s="13" customFormat="1">
      <c r="A1797" s="13"/>
      <c r="B1797" s="233"/>
      <c r="C1797" s="234"/>
      <c r="D1797" s="235" t="s">
        <v>198</v>
      </c>
      <c r="E1797" s="236" t="s">
        <v>19</v>
      </c>
      <c r="F1797" s="237" t="s">
        <v>2453</v>
      </c>
      <c r="G1797" s="234"/>
      <c r="H1797" s="236" t="s">
        <v>19</v>
      </c>
      <c r="I1797" s="238"/>
      <c r="J1797" s="234"/>
      <c r="K1797" s="234"/>
      <c r="L1797" s="239"/>
      <c r="M1797" s="240"/>
      <c r="N1797" s="241"/>
      <c r="O1797" s="241"/>
      <c r="P1797" s="241"/>
      <c r="Q1797" s="241"/>
      <c r="R1797" s="241"/>
      <c r="S1797" s="241"/>
      <c r="T1797" s="242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243" t="s">
        <v>198</v>
      </c>
      <c r="AU1797" s="243" t="s">
        <v>82</v>
      </c>
      <c r="AV1797" s="13" t="s">
        <v>80</v>
      </c>
      <c r="AW1797" s="13" t="s">
        <v>35</v>
      </c>
      <c r="AX1797" s="13" t="s">
        <v>73</v>
      </c>
      <c r="AY1797" s="243" t="s">
        <v>188</v>
      </c>
    </row>
    <row r="1798" s="14" customFormat="1">
      <c r="A1798" s="14"/>
      <c r="B1798" s="244"/>
      <c r="C1798" s="245"/>
      <c r="D1798" s="235" t="s">
        <v>198</v>
      </c>
      <c r="E1798" s="246" t="s">
        <v>19</v>
      </c>
      <c r="F1798" s="247" t="s">
        <v>2518</v>
      </c>
      <c r="G1798" s="245"/>
      <c r="H1798" s="248">
        <v>20.855</v>
      </c>
      <c r="I1798" s="249"/>
      <c r="J1798" s="245"/>
      <c r="K1798" s="245"/>
      <c r="L1798" s="250"/>
      <c r="M1798" s="251"/>
      <c r="N1798" s="252"/>
      <c r="O1798" s="252"/>
      <c r="P1798" s="252"/>
      <c r="Q1798" s="252"/>
      <c r="R1798" s="252"/>
      <c r="S1798" s="252"/>
      <c r="T1798" s="253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54" t="s">
        <v>198</v>
      </c>
      <c r="AU1798" s="254" t="s">
        <v>82</v>
      </c>
      <c r="AV1798" s="14" t="s">
        <v>82</v>
      </c>
      <c r="AW1798" s="14" t="s">
        <v>35</v>
      </c>
      <c r="AX1798" s="14" t="s">
        <v>73</v>
      </c>
      <c r="AY1798" s="254" t="s">
        <v>188</v>
      </c>
    </row>
    <row r="1799" s="14" customFormat="1">
      <c r="A1799" s="14"/>
      <c r="B1799" s="244"/>
      <c r="C1799" s="245"/>
      <c r="D1799" s="235" t="s">
        <v>198</v>
      </c>
      <c r="E1799" s="246" t="s">
        <v>19</v>
      </c>
      <c r="F1799" s="247" t="s">
        <v>2182</v>
      </c>
      <c r="G1799" s="245"/>
      <c r="H1799" s="248">
        <v>-1.25</v>
      </c>
      <c r="I1799" s="249"/>
      <c r="J1799" s="245"/>
      <c r="K1799" s="245"/>
      <c r="L1799" s="250"/>
      <c r="M1799" s="251"/>
      <c r="N1799" s="252"/>
      <c r="O1799" s="252"/>
      <c r="P1799" s="252"/>
      <c r="Q1799" s="252"/>
      <c r="R1799" s="252"/>
      <c r="S1799" s="252"/>
      <c r="T1799" s="253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54" t="s">
        <v>198</v>
      </c>
      <c r="AU1799" s="254" t="s">
        <v>82</v>
      </c>
      <c r="AV1799" s="14" t="s">
        <v>82</v>
      </c>
      <c r="AW1799" s="14" t="s">
        <v>35</v>
      </c>
      <c r="AX1799" s="14" t="s">
        <v>73</v>
      </c>
      <c r="AY1799" s="254" t="s">
        <v>188</v>
      </c>
    </row>
    <row r="1800" s="13" customFormat="1">
      <c r="A1800" s="13"/>
      <c r="B1800" s="233"/>
      <c r="C1800" s="234"/>
      <c r="D1800" s="235" t="s">
        <v>198</v>
      </c>
      <c r="E1800" s="236" t="s">
        <v>19</v>
      </c>
      <c r="F1800" s="237" t="s">
        <v>2455</v>
      </c>
      <c r="G1800" s="234"/>
      <c r="H1800" s="236" t="s">
        <v>19</v>
      </c>
      <c r="I1800" s="238"/>
      <c r="J1800" s="234"/>
      <c r="K1800" s="234"/>
      <c r="L1800" s="239"/>
      <c r="M1800" s="240"/>
      <c r="N1800" s="241"/>
      <c r="O1800" s="241"/>
      <c r="P1800" s="241"/>
      <c r="Q1800" s="241"/>
      <c r="R1800" s="241"/>
      <c r="S1800" s="241"/>
      <c r="T1800" s="242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T1800" s="243" t="s">
        <v>198</v>
      </c>
      <c r="AU1800" s="243" t="s">
        <v>82</v>
      </c>
      <c r="AV1800" s="13" t="s">
        <v>80</v>
      </c>
      <c r="AW1800" s="13" t="s">
        <v>35</v>
      </c>
      <c r="AX1800" s="13" t="s">
        <v>73</v>
      </c>
      <c r="AY1800" s="243" t="s">
        <v>188</v>
      </c>
    </row>
    <row r="1801" s="14" customFormat="1">
      <c r="A1801" s="14"/>
      <c r="B1801" s="244"/>
      <c r="C1801" s="245"/>
      <c r="D1801" s="235" t="s">
        <v>198</v>
      </c>
      <c r="E1801" s="246" t="s">
        <v>19</v>
      </c>
      <c r="F1801" s="247" t="s">
        <v>2519</v>
      </c>
      <c r="G1801" s="245"/>
      <c r="H1801" s="248">
        <v>16.379999999999999</v>
      </c>
      <c r="I1801" s="249"/>
      <c r="J1801" s="245"/>
      <c r="K1801" s="245"/>
      <c r="L1801" s="250"/>
      <c r="M1801" s="251"/>
      <c r="N1801" s="252"/>
      <c r="O1801" s="252"/>
      <c r="P1801" s="252"/>
      <c r="Q1801" s="252"/>
      <c r="R1801" s="252"/>
      <c r="S1801" s="252"/>
      <c r="T1801" s="253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T1801" s="254" t="s">
        <v>198</v>
      </c>
      <c r="AU1801" s="254" t="s">
        <v>82</v>
      </c>
      <c r="AV1801" s="14" t="s">
        <v>82</v>
      </c>
      <c r="AW1801" s="14" t="s">
        <v>35</v>
      </c>
      <c r="AX1801" s="14" t="s">
        <v>73</v>
      </c>
      <c r="AY1801" s="254" t="s">
        <v>188</v>
      </c>
    </row>
    <row r="1802" s="14" customFormat="1">
      <c r="A1802" s="14"/>
      <c r="B1802" s="244"/>
      <c r="C1802" s="245"/>
      <c r="D1802" s="235" t="s">
        <v>198</v>
      </c>
      <c r="E1802" s="246" t="s">
        <v>19</v>
      </c>
      <c r="F1802" s="247" t="s">
        <v>2984</v>
      </c>
      <c r="G1802" s="245"/>
      <c r="H1802" s="248">
        <v>-2.8999999999999999</v>
      </c>
      <c r="I1802" s="249"/>
      <c r="J1802" s="245"/>
      <c r="K1802" s="245"/>
      <c r="L1802" s="250"/>
      <c r="M1802" s="251"/>
      <c r="N1802" s="252"/>
      <c r="O1802" s="252"/>
      <c r="P1802" s="252"/>
      <c r="Q1802" s="252"/>
      <c r="R1802" s="252"/>
      <c r="S1802" s="252"/>
      <c r="T1802" s="253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T1802" s="254" t="s">
        <v>198</v>
      </c>
      <c r="AU1802" s="254" t="s">
        <v>82</v>
      </c>
      <c r="AV1802" s="14" t="s">
        <v>82</v>
      </c>
      <c r="AW1802" s="14" t="s">
        <v>35</v>
      </c>
      <c r="AX1802" s="14" t="s">
        <v>73</v>
      </c>
      <c r="AY1802" s="254" t="s">
        <v>188</v>
      </c>
    </row>
    <row r="1803" s="13" customFormat="1">
      <c r="A1803" s="13"/>
      <c r="B1803" s="233"/>
      <c r="C1803" s="234"/>
      <c r="D1803" s="235" t="s">
        <v>198</v>
      </c>
      <c r="E1803" s="236" t="s">
        <v>19</v>
      </c>
      <c r="F1803" s="237" t="s">
        <v>2457</v>
      </c>
      <c r="G1803" s="234"/>
      <c r="H1803" s="236" t="s">
        <v>19</v>
      </c>
      <c r="I1803" s="238"/>
      <c r="J1803" s="234"/>
      <c r="K1803" s="234"/>
      <c r="L1803" s="239"/>
      <c r="M1803" s="240"/>
      <c r="N1803" s="241"/>
      <c r="O1803" s="241"/>
      <c r="P1803" s="241"/>
      <c r="Q1803" s="241"/>
      <c r="R1803" s="241"/>
      <c r="S1803" s="241"/>
      <c r="T1803" s="242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T1803" s="243" t="s">
        <v>198</v>
      </c>
      <c r="AU1803" s="243" t="s">
        <v>82</v>
      </c>
      <c r="AV1803" s="13" t="s">
        <v>80</v>
      </c>
      <c r="AW1803" s="13" t="s">
        <v>35</v>
      </c>
      <c r="AX1803" s="13" t="s">
        <v>73</v>
      </c>
      <c r="AY1803" s="243" t="s">
        <v>188</v>
      </c>
    </row>
    <row r="1804" s="14" customFormat="1">
      <c r="A1804" s="14"/>
      <c r="B1804" s="244"/>
      <c r="C1804" s="245"/>
      <c r="D1804" s="235" t="s">
        <v>198</v>
      </c>
      <c r="E1804" s="246" t="s">
        <v>19</v>
      </c>
      <c r="F1804" s="247" t="s">
        <v>2520</v>
      </c>
      <c r="G1804" s="245"/>
      <c r="H1804" s="248">
        <v>12.315</v>
      </c>
      <c r="I1804" s="249"/>
      <c r="J1804" s="245"/>
      <c r="K1804" s="245"/>
      <c r="L1804" s="250"/>
      <c r="M1804" s="251"/>
      <c r="N1804" s="252"/>
      <c r="O1804" s="252"/>
      <c r="P1804" s="252"/>
      <c r="Q1804" s="252"/>
      <c r="R1804" s="252"/>
      <c r="S1804" s="252"/>
      <c r="T1804" s="253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T1804" s="254" t="s">
        <v>198</v>
      </c>
      <c r="AU1804" s="254" t="s">
        <v>82</v>
      </c>
      <c r="AV1804" s="14" t="s">
        <v>82</v>
      </c>
      <c r="AW1804" s="14" t="s">
        <v>35</v>
      </c>
      <c r="AX1804" s="14" t="s">
        <v>73</v>
      </c>
      <c r="AY1804" s="254" t="s">
        <v>188</v>
      </c>
    </row>
    <row r="1805" s="14" customFormat="1">
      <c r="A1805" s="14"/>
      <c r="B1805" s="244"/>
      <c r="C1805" s="245"/>
      <c r="D1805" s="235" t="s">
        <v>198</v>
      </c>
      <c r="E1805" s="246" t="s">
        <v>19</v>
      </c>
      <c r="F1805" s="247" t="s">
        <v>2985</v>
      </c>
      <c r="G1805" s="245"/>
      <c r="H1805" s="248">
        <v>-2.7000000000000002</v>
      </c>
      <c r="I1805" s="249"/>
      <c r="J1805" s="245"/>
      <c r="K1805" s="245"/>
      <c r="L1805" s="250"/>
      <c r="M1805" s="251"/>
      <c r="N1805" s="252"/>
      <c r="O1805" s="252"/>
      <c r="P1805" s="252"/>
      <c r="Q1805" s="252"/>
      <c r="R1805" s="252"/>
      <c r="S1805" s="252"/>
      <c r="T1805" s="253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T1805" s="254" t="s">
        <v>198</v>
      </c>
      <c r="AU1805" s="254" t="s">
        <v>82</v>
      </c>
      <c r="AV1805" s="14" t="s">
        <v>82</v>
      </c>
      <c r="AW1805" s="14" t="s">
        <v>35</v>
      </c>
      <c r="AX1805" s="14" t="s">
        <v>73</v>
      </c>
      <c r="AY1805" s="254" t="s">
        <v>188</v>
      </c>
    </row>
    <row r="1806" s="13" customFormat="1">
      <c r="A1806" s="13"/>
      <c r="B1806" s="233"/>
      <c r="C1806" s="234"/>
      <c r="D1806" s="235" t="s">
        <v>198</v>
      </c>
      <c r="E1806" s="236" t="s">
        <v>19</v>
      </c>
      <c r="F1806" s="237" t="s">
        <v>2461</v>
      </c>
      <c r="G1806" s="234"/>
      <c r="H1806" s="236" t="s">
        <v>19</v>
      </c>
      <c r="I1806" s="238"/>
      <c r="J1806" s="234"/>
      <c r="K1806" s="234"/>
      <c r="L1806" s="239"/>
      <c r="M1806" s="240"/>
      <c r="N1806" s="241"/>
      <c r="O1806" s="241"/>
      <c r="P1806" s="241"/>
      <c r="Q1806" s="241"/>
      <c r="R1806" s="241"/>
      <c r="S1806" s="241"/>
      <c r="T1806" s="242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243" t="s">
        <v>198</v>
      </c>
      <c r="AU1806" s="243" t="s">
        <v>82</v>
      </c>
      <c r="AV1806" s="13" t="s">
        <v>80</v>
      </c>
      <c r="AW1806" s="13" t="s">
        <v>35</v>
      </c>
      <c r="AX1806" s="13" t="s">
        <v>73</v>
      </c>
      <c r="AY1806" s="243" t="s">
        <v>188</v>
      </c>
    </row>
    <row r="1807" s="14" customFormat="1">
      <c r="A1807" s="14"/>
      <c r="B1807" s="244"/>
      <c r="C1807" s="245"/>
      <c r="D1807" s="235" t="s">
        <v>198</v>
      </c>
      <c r="E1807" s="246" t="s">
        <v>19</v>
      </c>
      <c r="F1807" s="247" t="s">
        <v>2521</v>
      </c>
      <c r="G1807" s="245"/>
      <c r="H1807" s="248">
        <v>16.739999999999998</v>
      </c>
      <c r="I1807" s="249"/>
      <c r="J1807" s="245"/>
      <c r="K1807" s="245"/>
      <c r="L1807" s="250"/>
      <c r="M1807" s="251"/>
      <c r="N1807" s="252"/>
      <c r="O1807" s="252"/>
      <c r="P1807" s="252"/>
      <c r="Q1807" s="252"/>
      <c r="R1807" s="252"/>
      <c r="S1807" s="252"/>
      <c r="T1807" s="253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54" t="s">
        <v>198</v>
      </c>
      <c r="AU1807" s="254" t="s">
        <v>82</v>
      </c>
      <c r="AV1807" s="14" t="s">
        <v>82</v>
      </c>
      <c r="AW1807" s="14" t="s">
        <v>35</v>
      </c>
      <c r="AX1807" s="14" t="s">
        <v>73</v>
      </c>
      <c r="AY1807" s="254" t="s">
        <v>188</v>
      </c>
    </row>
    <row r="1808" s="14" customFormat="1">
      <c r="A1808" s="14"/>
      <c r="B1808" s="244"/>
      <c r="C1808" s="245"/>
      <c r="D1808" s="235" t="s">
        <v>198</v>
      </c>
      <c r="E1808" s="246" t="s">
        <v>19</v>
      </c>
      <c r="F1808" s="247" t="s">
        <v>2186</v>
      </c>
      <c r="G1808" s="245"/>
      <c r="H1808" s="248">
        <v>-0.90000000000000002</v>
      </c>
      <c r="I1808" s="249"/>
      <c r="J1808" s="245"/>
      <c r="K1808" s="245"/>
      <c r="L1808" s="250"/>
      <c r="M1808" s="251"/>
      <c r="N1808" s="252"/>
      <c r="O1808" s="252"/>
      <c r="P1808" s="252"/>
      <c r="Q1808" s="252"/>
      <c r="R1808" s="252"/>
      <c r="S1808" s="252"/>
      <c r="T1808" s="253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T1808" s="254" t="s">
        <v>198</v>
      </c>
      <c r="AU1808" s="254" t="s">
        <v>82</v>
      </c>
      <c r="AV1808" s="14" t="s">
        <v>82</v>
      </c>
      <c r="AW1808" s="14" t="s">
        <v>35</v>
      </c>
      <c r="AX1808" s="14" t="s">
        <v>73</v>
      </c>
      <c r="AY1808" s="254" t="s">
        <v>188</v>
      </c>
    </row>
    <row r="1809" s="13" customFormat="1">
      <c r="A1809" s="13"/>
      <c r="B1809" s="233"/>
      <c r="C1809" s="234"/>
      <c r="D1809" s="235" t="s">
        <v>198</v>
      </c>
      <c r="E1809" s="236" t="s">
        <v>19</v>
      </c>
      <c r="F1809" s="237" t="s">
        <v>2463</v>
      </c>
      <c r="G1809" s="234"/>
      <c r="H1809" s="236" t="s">
        <v>19</v>
      </c>
      <c r="I1809" s="238"/>
      <c r="J1809" s="234"/>
      <c r="K1809" s="234"/>
      <c r="L1809" s="239"/>
      <c r="M1809" s="240"/>
      <c r="N1809" s="241"/>
      <c r="O1809" s="241"/>
      <c r="P1809" s="241"/>
      <c r="Q1809" s="241"/>
      <c r="R1809" s="241"/>
      <c r="S1809" s="241"/>
      <c r="T1809" s="242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T1809" s="243" t="s">
        <v>198</v>
      </c>
      <c r="AU1809" s="243" t="s">
        <v>82</v>
      </c>
      <c r="AV1809" s="13" t="s">
        <v>80</v>
      </c>
      <c r="AW1809" s="13" t="s">
        <v>35</v>
      </c>
      <c r="AX1809" s="13" t="s">
        <v>73</v>
      </c>
      <c r="AY1809" s="243" t="s">
        <v>188</v>
      </c>
    </row>
    <row r="1810" s="14" customFormat="1">
      <c r="A1810" s="14"/>
      <c r="B1810" s="244"/>
      <c r="C1810" s="245"/>
      <c r="D1810" s="235" t="s">
        <v>198</v>
      </c>
      <c r="E1810" s="246" t="s">
        <v>19</v>
      </c>
      <c r="F1810" s="247" t="s">
        <v>2522</v>
      </c>
      <c r="G1810" s="245"/>
      <c r="H1810" s="248">
        <v>14.725</v>
      </c>
      <c r="I1810" s="249"/>
      <c r="J1810" s="245"/>
      <c r="K1810" s="245"/>
      <c r="L1810" s="250"/>
      <c r="M1810" s="251"/>
      <c r="N1810" s="252"/>
      <c r="O1810" s="252"/>
      <c r="P1810" s="252"/>
      <c r="Q1810" s="252"/>
      <c r="R1810" s="252"/>
      <c r="S1810" s="252"/>
      <c r="T1810" s="253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T1810" s="254" t="s">
        <v>198</v>
      </c>
      <c r="AU1810" s="254" t="s">
        <v>82</v>
      </c>
      <c r="AV1810" s="14" t="s">
        <v>82</v>
      </c>
      <c r="AW1810" s="14" t="s">
        <v>35</v>
      </c>
      <c r="AX1810" s="14" t="s">
        <v>73</v>
      </c>
      <c r="AY1810" s="254" t="s">
        <v>188</v>
      </c>
    </row>
    <row r="1811" s="14" customFormat="1">
      <c r="A1811" s="14"/>
      <c r="B1811" s="244"/>
      <c r="C1811" s="245"/>
      <c r="D1811" s="235" t="s">
        <v>198</v>
      </c>
      <c r="E1811" s="246" t="s">
        <v>19</v>
      </c>
      <c r="F1811" s="247" t="s">
        <v>2182</v>
      </c>
      <c r="G1811" s="245"/>
      <c r="H1811" s="248">
        <v>-1.25</v>
      </c>
      <c r="I1811" s="249"/>
      <c r="J1811" s="245"/>
      <c r="K1811" s="245"/>
      <c r="L1811" s="250"/>
      <c r="M1811" s="251"/>
      <c r="N1811" s="252"/>
      <c r="O1811" s="252"/>
      <c r="P1811" s="252"/>
      <c r="Q1811" s="252"/>
      <c r="R1811" s="252"/>
      <c r="S1811" s="252"/>
      <c r="T1811" s="253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T1811" s="254" t="s">
        <v>198</v>
      </c>
      <c r="AU1811" s="254" t="s">
        <v>82</v>
      </c>
      <c r="AV1811" s="14" t="s">
        <v>82</v>
      </c>
      <c r="AW1811" s="14" t="s">
        <v>35</v>
      </c>
      <c r="AX1811" s="14" t="s">
        <v>73</v>
      </c>
      <c r="AY1811" s="254" t="s">
        <v>188</v>
      </c>
    </row>
    <row r="1812" s="13" customFormat="1">
      <c r="A1812" s="13"/>
      <c r="B1812" s="233"/>
      <c r="C1812" s="234"/>
      <c r="D1812" s="235" t="s">
        <v>198</v>
      </c>
      <c r="E1812" s="236" t="s">
        <v>19</v>
      </c>
      <c r="F1812" s="237" t="s">
        <v>2465</v>
      </c>
      <c r="G1812" s="234"/>
      <c r="H1812" s="236" t="s">
        <v>19</v>
      </c>
      <c r="I1812" s="238"/>
      <c r="J1812" s="234"/>
      <c r="K1812" s="234"/>
      <c r="L1812" s="239"/>
      <c r="M1812" s="240"/>
      <c r="N1812" s="241"/>
      <c r="O1812" s="241"/>
      <c r="P1812" s="241"/>
      <c r="Q1812" s="241"/>
      <c r="R1812" s="241"/>
      <c r="S1812" s="241"/>
      <c r="T1812" s="242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T1812" s="243" t="s">
        <v>198</v>
      </c>
      <c r="AU1812" s="243" t="s">
        <v>82</v>
      </c>
      <c r="AV1812" s="13" t="s">
        <v>80</v>
      </c>
      <c r="AW1812" s="13" t="s">
        <v>35</v>
      </c>
      <c r="AX1812" s="13" t="s">
        <v>73</v>
      </c>
      <c r="AY1812" s="243" t="s">
        <v>188</v>
      </c>
    </row>
    <row r="1813" s="14" customFormat="1">
      <c r="A1813" s="14"/>
      <c r="B1813" s="244"/>
      <c r="C1813" s="245"/>
      <c r="D1813" s="235" t="s">
        <v>198</v>
      </c>
      <c r="E1813" s="246" t="s">
        <v>19</v>
      </c>
      <c r="F1813" s="247" t="s">
        <v>2523</v>
      </c>
      <c r="G1813" s="245"/>
      <c r="H1813" s="248">
        <v>3.4399999999999999</v>
      </c>
      <c r="I1813" s="249"/>
      <c r="J1813" s="245"/>
      <c r="K1813" s="245"/>
      <c r="L1813" s="250"/>
      <c r="M1813" s="251"/>
      <c r="N1813" s="252"/>
      <c r="O1813" s="252"/>
      <c r="P1813" s="252"/>
      <c r="Q1813" s="252"/>
      <c r="R1813" s="252"/>
      <c r="S1813" s="252"/>
      <c r="T1813" s="253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T1813" s="254" t="s">
        <v>198</v>
      </c>
      <c r="AU1813" s="254" t="s">
        <v>82</v>
      </c>
      <c r="AV1813" s="14" t="s">
        <v>82</v>
      </c>
      <c r="AW1813" s="14" t="s">
        <v>35</v>
      </c>
      <c r="AX1813" s="14" t="s">
        <v>73</v>
      </c>
      <c r="AY1813" s="254" t="s">
        <v>188</v>
      </c>
    </row>
    <row r="1814" s="14" customFormat="1">
      <c r="A1814" s="14"/>
      <c r="B1814" s="244"/>
      <c r="C1814" s="245"/>
      <c r="D1814" s="235" t="s">
        <v>198</v>
      </c>
      <c r="E1814" s="246" t="s">
        <v>19</v>
      </c>
      <c r="F1814" s="247" t="s">
        <v>2524</v>
      </c>
      <c r="G1814" s="245"/>
      <c r="H1814" s="248">
        <v>12.32</v>
      </c>
      <c r="I1814" s="249"/>
      <c r="J1814" s="245"/>
      <c r="K1814" s="245"/>
      <c r="L1814" s="250"/>
      <c r="M1814" s="251"/>
      <c r="N1814" s="252"/>
      <c r="O1814" s="252"/>
      <c r="P1814" s="252"/>
      <c r="Q1814" s="252"/>
      <c r="R1814" s="252"/>
      <c r="S1814" s="252"/>
      <c r="T1814" s="253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T1814" s="254" t="s">
        <v>198</v>
      </c>
      <c r="AU1814" s="254" t="s">
        <v>82</v>
      </c>
      <c r="AV1814" s="14" t="s">
        <v>82</v>
      </c>
      <c r="AW1814" s="14" t="s">
        <v>35</v>
      </c>
      <c r="AX1814" s="14" t="s">
        <v>73</v>
      </c>
      <c r="AY1814" s="254" t="s">
        <v>188</v>
      </c>
    </row>
    <row r="1815" s="14" customFormat="1">
      <c r="A1815" s="14"/>
      <c r="B1815" s="244"/>
      <c r="C1815" s="245"/>
      <c r="D1815" s="235" t="s">
        <v>198</v>
      </c>
      <c r="E1815" s="246" t="s">
        <v>19</v>
      </c>
      <c r="F1815" s="247" t="s">
        <v>2186</v>
      </c>
      <c r="G1815" s="245"/>
      <c r="H1815" s="248">
        <v>-0.90000000000000002</v>
      </c>
      <c r="I1815" s="249"/>
      <c r="J1815" s="245"/>
      <c r="K1815" s="245"/>
      <c r="L1815" s="250"/>
      <c r="M1815" s="251"/>
      <c r="N1815" s="252"/>
      <c r="O1815" s="252"/>
      <c r="P1815" s="252"/>
      <c r="Q1815" s="252"/>
      <c r="R1815" s="252"/>
      <c r="S1815" s="252"/>
      <c r="T1815" s="253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T1815" s="254" t="s">
        <v>198</v>
      </c>
      <c r="AU1815" s="254" t="s">
        <v>82</v>
      </c>
      <c r="AV1815" s="14" t="s">
        <v>82</v>
      </c>
      <c r="AW1815" s="14" t="s">
        <v>35</v>
      </c>
      <c r="AX1815" s="14" t="s">
        <v>73</v>
      </c>
      <c r="AY1815" s="254" t="s">
        <v>188</v>
      </c>
    </row>
    <row r="1816" s="14" customFormat="1">
      <c r="A1816" s="14"/>
      <c r="B1816" s="244"/>
      <c r="C1816" s="245"/>
      <c r="D1816" s="235" t="s">
        <v>198</v>
      </c>
      <c r="E1816" s="246" t="s">
        <v>19</v>
      </c>
      <c r="F1816" s="247" t="s">
        <v>2183</v>
      </c>
      <c r="G1816" s="245"/>
      <c r="H1816" s="248">
        <v>-1.25</v>
      </c>
      <c r="I1816" s="249"/>
      <c r="J1816" s="245"/>
      <c r="K1816" s="245"/>
      <c r="L1816" s="250"/>
      <c r="M1816" s="251"/>
      <c r="N1816" s="252"/>
      <c r="O1816" s="252"/>
      <c r="P1816" s="252"/>
      <c r="Q1816" s="252"/>
      <c r="R1816" s="252"/>
      <c r="S1816" s="252"/>
      <c r="T1816" s="253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T1816" s="254" t="s">
        <v>198</v>
      </c>
      <c r="AU1816" s="254" t="s">
        <v>82</v>
      </c>
      <c r="AV1816" s="14" t="s">
        <v>82</v>
      </c>
      <c r="AW1816" s="14" t="s">
        <v>35</v>
      </c>
      <c r="AX1816" s="14" t="s">
        <v>73</v>
      </c>
      <c r="AY1816" s="254" t="s">
        <v>188</v>
      </c>
    </row>
    <row r="1817" s="13" customFormat="1">
      <c r="A1817" s="13"/>
      <c r="B1817" s="233"/>
      <c r="C1817" s="234"/>
      <c r="D1817" s="235" t="s">
        <v>198</v>
      </c>
      <c r="E1817" s="236" t="s">
        <v>19</v>
      </c>
      <c r="F1817" s="237" t="s">
        <v>2467</v>
      </c>
      <c r="G1817" s="234"/>
      <c r="H1817" s="236" t="s">
        <v>19</v>
      </c>
      <c r="I1817" s="238"/>
      <c r="J1817" s="234"/>
      <c r="K1817" s="234"/>
      <c r="L1817" s="239"/>
      <c r="M1817" s="240"/>
      <c r="N1817" s="241"/>
      <c r="O1817" s="241"/>
      <c r="P1817" s="241"/>
      <c r="Q1817" s="241"/>
      <c r="R1817" s="241"/>
      <c r="S1817" s="241"/>
      <c r="T1817" s="242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T1817" s="243" t="s">
        <v>198</v>
      </c>
      <c r="AU1817" s="243" t="s">
        <v>82</v>
      </c>
      <c r="AV1817" s="13" t="s">
        <v>80</v>
      </c>
      <c r="AW1817" s="13" t="s">
        <v>35</v>
      </c>
      <c r="AX1817" s="13" t="s">
        <v>73</v>
      </c>
      <c r="AY1817" s="243" t="s">
        <v>188</v>
      </c>
    </row>
    <row r="1818" s="14" customFormat="1">
      <c r="A1818" s="14"/>
      <c r="B1818" s="244"/>
      <c r="C1818" s="245"/>
      <c r="D1818" s="235" t="s">
        <v>198</v>
      </c>
      <c r="E1818" s="246" t="s">
        <v>19</v>
      </c>
      <c r="F1818" s="247" t="s">
        <v>2525</v>
      </c>
      <c r="G1818" s="245"/>
      <c r="H1818" s="248">
        <v>3.8799999999999999</v>
      </c>
      <c r="I1818" s="249"/>
      <c r="J1818" s="245"/>
      <c r="K1818" s="245"/>
      <c r="L1818" s="250"/>
      <c r="M1818" s="251"/>
      <c r="N1818" s="252"/>
      <c r="O1818" s="252"/>
      <c r="P1818" s="252"/>
      <c r="Q1818" s="252"/>
      <c r="R1818" s="252"/>
      <c r="S1818" s="252"/>
      <c r="T1818" s="253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T1818" s="254" t="s">
        <v>198</v>
      </c>
      <c r="AU1818" s="254" t="s">
        <v>82</v>
      </c>
      <c r="AV1818" s="14" t="s">
        <v>82</v>
      </c>
      <c r="AW1818" s="14" t="s">
        <v>35</v>
      </c>
      <c r="AX1818" s="14" t="s">
        <v>73</v>
      </c>
      <c r="AY1818" s="254" t="s">
        <v>188</v>
      </c>
    </row>
    <row r="1819" s="14" customFormat="1">
      <c r="A1819" s="14"/>
      <c r="B1819" s="244"/>
      <c r="C1819" s="245"/>
      <c r="D1819" s="235" t="s">
        <v>198</v>
      </c>
      <c r="E1819" s="246" t="s">
        <v>19</v>
      </c>
      <c r="F1819" s="247" t="s">
        <v>2526</v>
      </c>
      <c r="G1819" s="245"/>
      <c r="H1819" s="248">
        <v>36.207999999999998</v>
      </c>
      <c r="I1819" s="249"/>
      <c r="J1819" s="245"/>
      <c r="K1819" s="245"/>
      <c r="L1819" s="250"/>
      <c r="M1819" s="251"/>
      <c r="N1819" s="252"/>
      <c r="O1819" s="252"/>
      <c r="P1819" s="252"/>
      <c r="Q1819" s="252"/>
      <c r="R1819" s="252"/>
      <c r="S1819" s="252"/>
      <c r="T1819" s="253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54" t="s">
        <v>198</v>
      </c>
      <c r="AU1819" s="254" t="s">
        <v>82</v>
      </c>
      <c r="AV1819" s="14" t="s">
        <v>82</v>
      </c>
      <c r="AW1819" s="14" t="s">
        <v>35</v>
      </c>
      <c r="AX1819" s="14" t="s">
        <v>73</v>
      </c>
      <c r="AY1819" s="254" t="s">
        <v>188</v>
      </c>
    </row>
    <row r="1820" s="14" customFormat="1">
      <c r="A1820" s="14"/>
      <c r="B1820" s="244"/>
      <c r="C1820" s="245"/>
      <c r="D1820" s="235" t="s">
        <v>198</v>
      </c>
      <c r="E1820" s="246" t="s">
        <v>19</v>
      </c>
      <c r="F1820" s="247" t="s">
        <v>2183</v>
      </c>
      <c r="G1820" s="245"/>
      <c r="H1820" s="248">
        <v>-1.25</v>
      </c>
      <c r="I1820" s="249"/>
      <c r="J1820" s="245"/>
      <c r="K1820" s="245"/>
      <c r="L1820" s="250"/>
      <c r="M1820" s="251"/>
      <c r="N1820" s="252"/>
      <c r="O1820" s="252"/>
      <c r="P1820" s="252"/>
      <c r="Q1820" s="252"/>
      <c r="R1820" s="252"/>
      <c r="S1820" s="252"/>
      <c r="T1820" s="253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T1820" s="254" t="s">
        <v>198</v>
      </c>
      <c r="AU1820" s="254" t="s">
        <v>82</v>
      </c>
      <c r="AV1820" s="14" t="s">
        <v>82</v>
      </c>
      <c r="AW1820" s="14" t="s">
        <v>35</v>
      </c>
      <c r="AX1820" s="14" t="s">
        <v>73</v>
      </c>
      <c r="AY1820" s="254" t="s">
        <v>188</v>
      </c>
    </row>
    <row r="1821" s="14" customFormat="1">
      <c r="A1821" s="14"/>
      <c r="B1821" s="244"/>
      <c r="C1821" s="245"/>
      <c r="D1821" s="235" t="s">
        <v>198</v>
      </c>
      <c r="E1821" s="246" t="s">
        <v>19</v>
      </c>
      <c r="F1821" s="247" t="s">
        <v>2186</v>
      </c>
      <c r="G1821" s="245"/>
      <c r="H1821" s="248">
        <v>-0.90000000000000002</v>
      </c>
      <c r="I1821" s="249"/>
      <c r="J1821" s="245"/>
      <c r="K1821" s="245"/>
      <c r="L1821" s="250"/>
      <c r="M1821" s="251"/>
      <c r="N1821" s="252"/>
      <c r="O1821" s="252"/>
      <c r="P1821" s="252"/>
      <c r="Q1821" s="252"/>
      <c r="R1821" s="252"/>
      <c r="S1821" s="252"/>
      <c r="T1821" s="253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T1821" s="254" t="s">
        <v>198</v>
      </c>
      <c r="AU1821" s="254" t="s">
        <v>82</v>
      </c>
      <c r="AV1821" s="14" t="s">
        <v>82</v>
      </c>
      <c r="AW1821" s="14" t="s">
        <v>35</v>
      </c>
      <c r="AX1821" s="14" t="s">
        <v>73</v>
      </c>
      <c r="AY1821" s="254" t="s">
        <v>188</v>
      </c>
    </row>
    <row r="1822" s="13" customFormat="1">
      <c r="A1822" s="13"/>
      <c r="B1822" s="233"/>
      <c r="C1822" s="234"/>
      <c r="D1822" s="235" t="s">
        <v>198</v>
      </c>
      <c r="E1822" s="236" t="s">
        <v>19</v>
      </c>
      <c r="F1822" s="237" t="s">
        <v>2469</v>
      </c>
      <c r="G1822" s="234"/>
      <c r="H1822" s="236" t="s">
        <v>19</v>
      </c>
      <c r="I1822" s="238"/>
      <c r="J1822" s="234"/>
      <c r="K1822" s="234"/>
      <c r="L1822" s="239"/>
      <c r="M1822" s="240"/>
      <c r="N1822" s="241"/>
      <c r="O1822" s="241"/>
      <c r="P1822" s="241"/>
      <c r="Q1822" s="241"/>
      <c r="R1822" s="241"/>
      <c r="S1822" s="241"/>
      <c r="T1822" s="242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T1822" s="243" t="s">
        <v>198</v>
      </c>
      <c r="AU1822" s="243" t="s">
        <v>82</v>
      </c>
      <c r="AV1822" s="13" t="s">
        <v>80</v>
      </c>
      <c r="AW1822" s="13" t="s">
        <v>35</v>
      </c>
      <c r="AX1822" s="13" t="s">
        <v>73</v>
      </c>
      <c r="AY1822" s="243" t="s">
        <v>188</v>
      </c>
    </row>
    <row r="1823" s="14" customFormat="1">
      <c r="A1823" s="14"/>
      <c r="B1823" s="244"/>
      <c r="C1823" s="245"/>
      <c r="D1823" s="235" t="s">
        <v>198</v>
      </c>
      <c r="E1823" s="246" t="s">
        <v>19</v>
      </c>
      <c r="F1823" s="247" t="s">
        <v>2527</v>
      </c>
      <c r="G1823" s="245"/>
      <c r="H1823" s="248">
        <v>3.6200000000000001</v>
      </c>
      <c r="I1823" s="249"/>
      <c r="J1823" s="245"/>
      <c r="K1823" s="245"/>
      <c r="L1823" s="250"/>
      <c r="M1823" s="251"/>
      <c r="N1823" s="252"/>
      <c r="O1823" s="252"/>
      <c r="P1823" s="252"/>
      <c r="Q1823" s="252"/>
      <c r="R1823" s="252"/>
      <c r="S1823" s="252"/>
      <c r="T1823" s="253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254" t="s">
        <v>198</v>
      </c>
      <c r="AU1823" s="254" t="s">
        <v>82</v>
      </c>
      <c r="AV1823" s="14" t="s">
        <v>82</v>
      </c>
      <c r="AW1823" s="14" t="s">
        <v>35</v>
      </c>
      <c r="AX1823" s="14" t="s">
        <v>73</v>
      </c>
      <c r="AY1823" s="254" t="s">
        <v>188</v>
      </c>
    </row>
    <row r="1824" s="14" customFormat="1">
      <c r="A1824" s="14"/>
      <c r="B1824" s="244"/>
      <c r="C1824" s="245"/>
      <c r="D1824" s="235" t="s">
        <v>198</v>
      </c>
      <c r="E1824" s="246" t="s">
        <v>19</v>
      </c>
      <c r="F1824" s="247" t="s">
        <v>2528</v>
      </c>
      <c r="G1824" s="245"/>
      <c r="H1824" s="248">
        <v>11.92</v>
      </c>
      <c r="I1824" s="249"/>
      <c r="J1824" s="245"/>
      <c r="K1824" s="245"/>
      <c r="L1824" s="250"/>
      <c r="M1824" s="251"/>
      <c r="N1824" s="252"/>
      <c r="O1824" s="252"/>
      <c r="P1824" s="252"/>
      <c r="Q1824" s="252"/>
      <c r="R1824" s="252"/>
      <c r="S1824" s="252"/>
      <c r="T1824" s="253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T1824" s="254" t="s">
        <v>198</v>
      </c>
      <c r="AU1824" s="254" t="s">
        <v>82</v>
      </c>
      <c r="AV1824" s="14" t="s">
        <v>82</v>
      </c>
      <c r="AW1824" s="14" t="s">
        <v>35</v>
      </c>
      <c r="AX1824" s="14" t="s">
        <v>73</v>
      </c>
      <c r="AY1824" s="254" t="s">
        <v>188</v>
      </c>
    </row>
    <row r="1825" s="14" customFormat="1">
      <c r="A1825" s="14"/>
      <c r="B1825" s="244"/>
      <c r="C1825" s="245"/>
      <c r="D1825" s="235" t="s">
        <v>198</v>
      </c>
      <c r="E1825" s="246" t="s">
        <v>19</v>
      </c>
      <c r="F1825" s="247" t="s">
        <v>2183</v>
      </c>
      <c r="G1825" s="245"/>
      <c r="H1825" s="248">
        <v>-1.25</v>
      </c>
      <c r="I1825" s="249"/>
      <c r="J1825" s="245"/>
      <c r="K1825" s="245"/>
      <c r="L1825" s="250"/>
      <c r="M1825" s="251"/>
      <c r="N1825" s="252"/>
      <c r="O1825" s="252"/>
      <c r="P1825" s="252"/>
      <c r="Q1825" s="252"/>
      <c r="R1825" s="252"/>
      <c r="S1825" s="252"/>
      <c r="T1825" s="253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T1825" s="254" t="s">
        <v>198</v>
      </c>
      <c r="AU1825" s="254" t="s">
        <v>82</v>
      </c>
      <c r="AV1825" s="14" t="s">
        <v>82</v>
      </c>
      <c r="AW1825" s="14" t="s">
        <v>35</v>
      </c>
      <c r="AX1825" s="14" t="s">
        <v>73</v>
      </c>
      <c r="AY1825" s="254" t="s">
        <v>188</v>
      </c>
    </row>
    <row r="1826" s="13" customFormat="1">
      <c r="A1826" s="13"/>
      <c r="B1826" s="233"/>
      <c r="C1826" s="234"/>
      <c r="D1826" s="235" t="s">
        <v>198</v>
      </c>
      <c r="E1826" s="236" t="s">
        <v>19</v>
      </c>
      <c r="F1826" s="237" t="s">
        <v>2471</v>
      </c>
      <c r="G1826" s="234"/>
      <c r="H1826" s="236" t="s">
        <v>19</v>
      </c>
      <c r="I1826" s="238"/>
      <c r="J1826" s="234"/>
      <c r="K1826" s="234"/>
      <c r="L1826" s="239"/>
      <c r="M1826" s="240"/>
      <c r="N1826" s="241"/>
      <c r="O1826" s="241"/>
      <c r="P1826" s="241"/>
      <c r="Q1826" s="241"/>
      <c r="R1826" s="241"/>
      <c r="S1826" s="241"/>
      <c r="T1826" s="242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243" t="s">
        <v>198</v>
      </c>
      <c r="AU1826" s="243" t="s">
        <v>82</v>
      </c>
      <c r="AV1826" s="13" t="s">
        <v>80</v>
      </c>
      <c r="AW1826" s="13" t="s">
        <v>35</v>
      </c>
      <c r="AX1826" s="13" t="s">
        <v>73</v>
      </c>
      <c r="AY1826" s="243" t="s">
        <v>188</v>
      </c>
    </row>
    <row r="1827" s="14" customFormat="1">
      <c r="A1827" s="14"/>
      <c r="B1827" s="244"/>
      <c r="C1827" s="245"/>
      <c r="D1827" s="235" t="s">
        <v>198</v>
      </c>
      <c r="E1827" s="246" t="s">
        <v>19</v>
      </c>
      <c r="F1827" s="247" t="s">
        <v>2529</v>
      </c>
      <c r="G1827" s="245"/>
      <c r="H1827" s="248">
        <v>3.8399999999999999</v>
      </c>
      <c r="I1827" s="249"/>
      <c r="J1827" s="245"/>
      <c r="K1827" s="245"/>
      <c r="L1827" s="250"/>
      <c r="M1827" s="251"/>
      <c r="N1827" s="252"/>
      <c r="O1827" s="252"/>
      <c r="P1827" s="252"/>
      <c r="Q1827" s="252"/>
      <c r="R1827" s="252"/>
      <c r="S1827" s="252"/>
      <c r="T1827" s="253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T1827" s="254" t="s">
        <v>198</v>
      </c>
      <c r="AU1827" s="254" t="s">
        <v>82</v>
      </c>
      <c r="AV1827" s="14" t="s">
        <v>82</v>
      </c>
      <c r="AW1827" s="14" t="s">
        <v>35</v>
      </c>
      <c r="AX1827" s="14" t="s">
        <v>73</v>
      </c>
      <c r="AY1827" s="254" t="s">
        <v>188</v>
      </c>
    </row>
    <row r="1828" s="14" customFormat="1">
      <c r="A1828" s="14"/>
      <c r="B1828" s="244"/>
      <c r="C1828" s="245"/>
      <c r="D1828" s="235" t="s">
        <v>198</v>
      </c>
      <c r="E1828" s="246" t="s">
        <v>19</v>
      </c>
      <c r="F1828" s="247" t="s">
        <v>2530</v>
      </c>
      <c r="G1828" s="245"/>
      <c r="H1828" s="248">
        <v>7.7800000000000002</v>
      </c>
      <c r="I1828" s="249"/>
      <c r="J1828" s="245"/>
      <c r="K1828" s="245"/>
      <c r="L1828" s="250"/>
      <c r="M1828" s="251"/>
      <c r="N1828" s="252"/>
      <c r="O1828" s="252"/>
      <c r="P1828" s="252"/>
      <c r="Q1828" s="252"/>
      <c r="R1828" s="252"/>
      <c r="S1828" s="252"/>
      <c r="T1828" s="253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T1828" s="254" t="s">
        <v>198</v>
      </c>
      <c r="AU1828" s="254" t="s">
        <v>82</v>
      </c>
      <c r="AV1828" s="14" t="s">
        <v>82</v>
      </c>
      <c r="AW1828" s="14" t="s">
        <v>35</v>
      </c>
      <c r="AX1828" s="14" t="s">
        <v>73</v>
      </c>
      <c r="AY1828" s="254" t="s">
        <v>188</v>
      </c>
    </row>
    <row r="1829" s="14" customFormat="1">
      <c r="A1829" s="14"/>
      <c r="B1829" s="244"/>
      <c r="C1829" s="245"/>
      <c r="D1829" s="235" t="s">
        <v>198</v>
      </c>
      <c r="E1829" s="246" t="s">
        <v>19</v>
      </c>
      <c r="F1829" s="247" t="s">
        <v>2183</v>
      </c>
      <c r="G1829" s="245"/>
      <c r="H1829" s="248">
        <v>-1.25</v>
      </c>
      <c r="I1829" s="249"/>
      <c r="J1829" s="245"/>
      <c r="K1829" s="245"/>
      <c r="L1829" s="250"/>
      <c r="M1829" s="251"/>
      <c r="N1829" s="252"/>
      <c r="O1829" s="252"/>
      <c r="P1829" s="252"/>
      <c r="Q1829" s="252"/>
      <c r="R1829" s="252"/>
      <c r="S1829" s="252"/>
      <c r="T1829" s="253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54" t="s">
        <v>198</v>
      </c>
      <c r="AU1829" s="254" t="s">
        <v>82</v>
      </c>
      <c r="AV1829" s="14" t="s">
        <v>82</v>
      </c>
      <c r="AW1829" s="14" t="s">
        <v>35</v>
      </c>
      <c r="AX1829" s="14" t="s">
        <v>73</v>
      </c>
      <c r="AY1829" s="254" t="s">
        <v>188</v>
      </c>
    </row>
    <row r="1830" s="13" customFormat="1">
      <c r="A1830" s="13"/>
      <c r="B1830" s="233"/>
      <c r="C1830" s="234"/>
      <c r="D1830" s="235" t="s">
        <v>198</v>
      </c>
      <c r="E1830" s="236" t="s">
        <v>19</v>
      </c>
      <c r="F1830" s="237" t="s">
        <v>2473</v>
      </c>
      <c r="G1830" s="234"/>
      <c r="H1830" s="236" t="s">
        <v>19</v>
      </c>
      <c r="I1830" s="238"/>
      <c r="J1830" s="234"/>
      <c r="K1830" s="234"/>
      <c r="L1830" s="239"/>
      <c r="M1830" s="240"/>
      <c r="N1830" s="241"/>
      <c r="O1830" s="241"/>
      <c r="P1830" s="241"/>
      <c r="Q1830" s="241"/>
      <c r="R1830" s="241"/>
      <c r="S1830" s="241"/>
      <c r="T1830" s="242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T1830" s="243" t="s">
        <v>198</v>
      </c>
      <c r="AU1830" s="243" t="s">
        <v>82</v>
      </c>
      <c r="AV1830" s="13" t="s">
        <v>80</v>
      </c>
      <c r="AW1830" s="13" t="s">
        <v>35</v>
      </c>
      <c r="AX1830" s="13" t="s">
        <v>73</v>
      </c>
      <c r="AY1830" s="243" t="s">
        <v>188</v>
      </c>
    </row>
    <row r="1831" s="14" customFormat="1">
      <c r="A1831" s="14"/>
      <c r="B1831" s="244"/>
      <c r="C1831" s="245"/>
      <c r="D1831" s="235" t="s">
        <v>198</v>
      </c>
      <c r="E1831" s="246" t="s">
        <v>19</v>
      </c>
      <c r="F1831" s="247" t="s">
        <v>2531</v>
      </c>
      <c r="G1831" s="245"/>
      <c r="H1831" s="248">
        <v>14.18</v>
      </c>
      <c r="I1831" s="249"/>
      <c r="J1831" s="245"/>
      <c r="K1831" s="245"/>
      <c r="L1831" s="250"/>
      <c r="M1831" s="251"/>
      <c r="N1831" s="252"/>
      <c r="O1831" s="252"/>
      <c r="P1831" s="252"/>
      <c r="Q1831" s="252"/>
      <c r="R1831" s="252"/>
      <c r="S1831" s="252"/>
      <c r="T1831" s="253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T1831" s="254" t="s">
        <v>198</v>
      </c>
      <c r="AU1831" s="254" t="s">
        <v>82</v>
      </c>
      <c r="AV1831" s="14" t="s">
        <v>82</v>
      </c>
      <c r="AW1831" s="14" t="s">
        <v>35</v>
      </c>
      <c r="AX1831" s="14" t="s">
        <v>73</v>
      </c>
      <c r="AY1831" s="254" t="s">
        <v>188</v>
      </c>
    </row>
    <row r="1832" s="14" customFormat="1">
      <c r="A1832" s="14"/>
      <c r="B1832" s="244"/>
      <c r="C1832" s="245"/>
      <c r="D1832" s="235" t="s">
        <v>198</v>
      </c>
      <c r="E1832" s="246" t="s">
        <v>19</v>
      </c>
      <c r="F1832" s="247" t="s">
        <v>2532</v>
      </c>
      <c r="G1832" s="245"/>
      <c r="H1832" s="248">
        <v>7.9699999999999998</v>
      </c>
      <c r="I1832" s="249"/>
      <c r="J1832" s="245"/>
      <c r="K1832" s="245"/>
      <c r="L1832" s="250"/>
      <c r="M1832" s="251"/>
      <c r="N1832" s="252"/>
      <c r="O1832" s="252"/>
      <c r="P1832" s="252"/>
      <c r="Q1832" s="252"/>
      <c r="R1832" s="252"/>
      <c r="S1832" s="252"/>
      <c r="T1832" s="253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T1832" s="254" t="s">
        <v>198</v>
      </c>
      <c r="AU1832" s="254" t="s">
        <v>82</v>
      </c>
      <c r="AV1832" s="14" t="s">
        <v>82</v>
      </c>
      <c r="AW1832" s="14" t="s">
        <v>35</v>
      </c>
      <c r="AX1832" s="14" t="s">
        <v>73</v>
      </c>
      <c r="AY1832" s="254" t="s">
        <v>188</v>
      </c>
    </row>
    <row r="1833" s="14" customFormat="1">
      <c r="A1833" s="14"/>
      <c r="B1833" s="244"/>
      <c r="C1833" s="245"/>
      <c r="D1833" s="235" t="s">
        <v>198</v>
      </c>
      <c r="E1833" s="246" t="s">
        <v>19</v>
      </c>
      <c r="F1833" s="247" t="s">
        <v>2986</v>
      </c>
      <c r="G1833" s="245"/>
      <c r="H1833" s="248">
        <v>-2.3999999999999999</v>
      </c>
      <c r="I1833" s="249"/>
      <c r="J1833" s="245"/>
      <c r="K1833" s="245"/>
      <c r="L1833" s="250"/>
      <c r="M1833" s="251"/>
      <c r="N1833" s="252"/>
      <c r="O1833" s="252"/>
      <c r="P1833" s="252"/>
      <c r="Q1833" s="252"/>
      <c r="R1833" s="252"/>
      <c r="S1833" s="252"/>
      <c r="T1833" s="253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T1833" s="254" t="s">
        <v>198</v>
      </c>
      <c r="AU1833" s="254" t="s">
        <v>82</v>
      </c>
      <c r="AV1833" s="14" t="s">
        <v>82</v>
      </c>
      <c r="AW1833" s="14" t="s">
        <v>35</v>
      </c>
      <c r="AX1833" s="14" t="s">
        <v>73</v>
      </c>
      <c r="AY1833" s="254" t="s">
        <v>188</v>
      </c>
    </row>
    <row r="1834" s="13" customFormat="1">
      <c r="A1834" s="13"/>
      <c r="B1834" s="233"/>
      <c r="C1834" s="234"/>
      <c r="D1834" s="235" t="s">
        <v>198</v>
      </c>
      <c r="E1834" s="236" t="s">
        <v>19</v>
      </c>
      <c r="F1834" s="237" t="s">
        <v>2475</v>
      </c>
      <c r="G1834" s="234"/>
      <c r="H1834" s="236" t="s">
        <v>19</v>
      </c>
      <c r="I1834" s="238"/>
      <c r="J1834" s="234"/>
      <c r="K1834" s="234"/>
      <c r="L1834" s="239"/>
      <c r="M1834" s="240"/>
      <c r="N1834" s="241"/>
      <c r="O1834" s="241"/>
      <c r="P1834" s="241"/>
      <c r="Q1834" s="241"/>
      <c r="R1834" s="241"/>
      <c r="S1834" s="241"/>
      <c r="T1834" s="242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T1834" s="243" t="s">
        <v>198</v>
      </c>
      <c r="AU1834" s="243" t="s">
        <v>82</v>
      </c>
      <c r="AV1834" s="13" t="s">
        <v>80</v>
      </c>
      <c r="AW1834" s="13" t="s">
        <v>35</v>
      </c>
      <c r="AX1834" s="13" t="s">
        <v>73</v>
      </c>
      <c r="AY1834" s="243" t="s">
        <v>188</v>
      </c>
    </row>
    <row r="1835" s="14" customFormat="1">
      <c r="A1835" s="14"/>
      <c r="B1835" s="244"/>
      <c r="C1835" s="245"/>
      <c r="D1835" s="235" t="s">
        <v>198</v>
      </c>
      <c r="E1835" s="246" t="s">
        <v>19</v>
      </c>
      <c r="F1835" s="247" t="s">
        <v>2533</v>
      </c>
      <c r="G1835" s="245"/>
      <c r="H1835" s="248">
        <v>11.300000000000001</v>
      </c>
      <c r="I1835" s="249"/>
      <c r="J1835" s="245"/>
      <c r="K1835" s="245"/>
      <c r="L1835" s="250"/>
      <c r="M1835" s="251"/>
      <c r="N1835" s="252"/>
      <c r="O1835" s="252"/>
      <c r="P1835" s="252"/>
      <c r="Q1835" s="252"/>
      <c r="R1835" s="252"/>
      <c r="S1835" s="252"/>
      <c r="T1835" s="253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T1835" s="254" t="s">
        <v>198</v>
      </c>
      <c r="AU1835" s="254" t="s">
        <v>82</v>
      </c>
      <c r="AV1835" s="14" t="s">
        <v>82</v>
      </c>
      <c r="AW1835" s="14" t="s">
        <v>35</v>
      </c>
      <c r="AX1835" s="14" t="s">
        <v>73</v>
      </c>
      <c r="AY1835" s="254" t="s">
        <v>188</v>
      </c>
    </row>
    <row r="1836" s="14" customFormat="1">
      <c r="A1836" s="14"/>
      <c r="B1836" s="244"/>
      <c r="C1836" s="245"/>
      <c r="D1836" s="235" t="s">
        <v>198</v>
      </c>
      <c r="E1836" s="246" t="s">
        <v>19</v>
      </c>
      <c r="F1836" s="247" t="s">
        <v>2534</v>
      </c>
      <c r="G1836" s="245"/>
      <c r="H1836" s="248">
        <v>10.630000000000001</v>
      </c>
      <c r="I1836" s="249"/>
      <c r="J1836" s="245"/>
      <c r="K1836" s="245"/>
      <c r="L1836" s="250"/>
      <c r="M1836" s="251"/>
      <c r="N1836" s="252"/>
      <c r="O1836" s="252"/>
      <c r="P1836" s="252"/>
      <c r="Q1836" s="252"/>
      <c r="R1836" s="252"/>
      <c r="S1836" s="252"/>
      <c r="T1836" s="253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T1836" s="254" t="s">
        <v>198</v>
      </c>
      <c r="AU1836" s="254" t="s">
        <v>82</v>
      </c>
      <c r="AV1836" s="14" t="s">
        <v>82</v>
      </c>
      <c r="AW1836" s="14" t="s">
        <v>35</v>
      </c>
      <c r="AX1836" s="14" t="s">
        <v>73</v>
      </c>
      <c r="AY1836" s="254" t="s">
        <v>188</v>
      </c>
    </row>
    <row r="1837" s="14" customFormat="1">
      <c r="A1837" s="14"/>
      <c r="B1837" s="244"/>
      <c r="C1837" s="245"/>
      <c r="D1837" s="235" t="s">
        <v>198</v>
      </c>
      <c r="E1837" s="246" t="s">
        <v>19</v>
      </c>
      <c r="F1837" s="247" t="s">
        <v>2987</v>
      </c>
      <c r="G1837" s="245"/>
      <c r="H1837" s="248">
        <v>-3.6499999999999999</v>
      </c>
      <c r="I1837" s="249"/>
      <c r="J1837" s="245"/>
      <c r="K1837" s="245"/>
      <c r="L1837" s="250"/>
      <c r="M1837" s="251"/>
      <c r="N1837" s="252"/>
      <c r="O1837" s="252"/>
      <c r="P1837" s="252"/>
      <c r="Q1837" s="252"/>
      <c r="R1837" s="252"/>
      <c r="S1837" s="252"/>
      <c r="T1837" s="253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T1837" s="254" t="s">
        <v>198</v>
      </c>
      <c r="AU1837" s="254" t="s">
        <v>82</v>
      </c>
      <c r="AV1837" s="14" t="s">
        <v>82</v>
      </c>
      <c r="AW1837" s="14" t="s">
        <v>35</v>
      </c>
      <c r="AX1837" s="14" t="s">
        <v>73</v>
      </c>
      <c r="AY1837" s="254" t="s">
        <v>188</v>
      </c>
    </row>
    <row r="1838" s="13" customFormat="1">
      <c r="A1838" s="13"/>
      <c r="B1838" s="233"/>
      <c r="C1838" s="234"/>
      <c r="D1838" s="235" t="s">
        <v>198</v>
      </c>
      <c r="E1838" s="236" t="s">
        <v>19</v>
      </c>
      <c r="F1838" s="237" t="s">
        <v>2479</v>
      </c>
      <c r="G1838" s="234"/>
      <c r="H1838" s="236" t="s">
        <v>19</v>
      </c>
      <c r="I1838" s="238"/>
      <c r="J1838" s="234"/>
      <c r="K1838" s="234"/>
      <c r="L1838" s="239"/>
      <c r="M1838" s="240"/>
      <c r="N1838" s="241"/>
      <c r="O1838" s="241"/>
      <c r="P1838" s="241"/>
      <c r="Q1838" s="241"/>
      <c r="R1838" s="241"/>
      <c r="S1838" s="241"/>
      <c r="T1838" s="242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T1838" s="243" t="s">
        <v>198</v>
      </c>
      <c r="AU1838" s="243" t="s">
        <v>82</v>
      </c>
      <c r="AV1838" s="13" t="s">
        <v>80</v>
      </c>
      <c r="AW1838" s="13" t="s">
        <v>35</v>
      </c>
      <c r="AX1838" s="13" t="s">
        <v>73</v>
      </c>
      <c r="AY1838" s="243" t="s">
        <v>188</v>
      </c>
    </row>
    <row r="1839" s="14" customFormat="1">
      <c r="A1839" s="14"/>
      <c r="B1839" s="244"/>
      <c r="C1839" s="245"/>
      <c r="D1839" s="235" t="s">
        <v>198</v>
      </c>
      <c r="E1839" s="246" t="s">
        <v>19</v>
      </c>
      <c r="F1839" s="247" t="s">
        <v>2535</v>
      </c>
      <c r="G1839" s="245"/>
      <c r="H1839" s="248">
        <v>1.8100000000000001</v>
      </c>
      <c r="I1839" s="249"/>
      <c r="J1839" s="245"/>
      <c r="K1839" s="245"/>
      <c r="L1839" s="250"/>
      <c r="M1839" s="251"/>
      <c r="N1839" s="252"/>
      <c r="O1839" s="252"/>
      <c r="P1839" s="252"/>
      <c r="Q1839" s="252"/>
      <c r="R1839" s="252"/>
      <c r="S1839" s="252"/>
      <c r="T1839" s="253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54" t="s">
        <v>198</v>
      </c>
      <c r="AU1839" s="254" t="s">
        <v>82</v>
      </c>
      <c r="AV1839" s="14" t="s">
        <v>82</v>
      </c>
      <c r="AW1839" s="14" t="s">
        <v>35</v>
      </c>
      <c r="AX1839" s="14" t="s">
        <v>73</v>
      </c>
      <c r="AY1839" s="254" t="s">
        <v>188</v>
      </c>
    </row>
    <row r="1840" s="14" customFormat="1">
      <c r="A1840" s="14"/>
      <c r="B1840" s="244"/>
      <c r="C1840" s="245"/>
      <c r="D1840" s="235" t="s">
        <v>198</v>
      </c>
      <c r="E1840" s="246" t="s">
        <v>19</v>
      </c>
      <c r="F1840" s="247" t="s">
        <v>2536</v>
      </c>
      <c r="G1840" s="245"/>
      <c r="H1840" s="248">
        <v>11.289999999999999</v>
      </c>
      <c r="I1840" s="249"/>
      <c r="J1840" s="245"/>
      <c r="K1840" s="245"/>
      <c r="L1840" s="250"/>
      <c r="M1840" s="251"/>
      <c r="N1840" s="252"/>
      <c r="O1840" s="252"/>
      <c r="P1840" s="252"/>
      <c r="Q1840" s="252"/>
      <c r="R1840" s="252"/>
      <c r="S1840" s="252"/>
      <c r="T1840" s="253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T1840" s="254" t="s">
        <v>198</v>
      </c>
      <c r="AU1840" s="254" t="s">
        <v>82</v>
      </c>
      <c r="AV1840" s="14" t="s">
        <v>82</v>
      </c>
      <c r="AW1840" s="14" t="s">
        <v>35</v>
      </c>
      <c r="AX1840" s="14" t="s">
        <v>73</v>
      </c>
      <c r="AY1840" s="254" t="s">
        <v>188</v>
      </c>
    </row>
    <row r="1841" s="14" customFormat="1">
      <c r="A1841" s="14"/>
      <c r="B1841" s="244"/>
      <c r="C1841" s="245"/>
      <c r="D1841" s="235" t="s">
        <v>198</v>
      </c>
      <c r="E1841" s="246" t="s">
        <v>19</v>
      </c>
      <c r="F1841" s="247" t="s">
        <v>2988</v>
      </c>
      <c r="G1841" s="245"/>
      <c r="H1841" s="248">
        <v>-2.7000000000000002</v>
      </c>
      <c r="I1841" s="249"/>
      <c r="J1841" s="245"/>
      <c r="K1841" s="245"/>
      <c r="L1841" s="250"/>
      <c r="M1841" s="251"/>
      <c r="N1841" s="252"/>
      <c r="O1841" s="252"/>
      <c r="P1841" s="252"/>
      <c r="Q1841" s="252"/>
      <c r="R1841" s="252"/>
      <c r="S1841" s="252"/>
      <c r="T1841" s="253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T1841" s="254" t="s">
        <v>198</v>
      </c>
      <c r="AU1841" s="254" t="s">
        <v>82</v>
      </c>
      <c r="AV1841" s="14" t="s">
        <v>82</v>
      </c>
      <c r="AW1841" s="14" t="s">
        <v>35</v>
      </c>
      <c r="AX1841" s="14" t="s">
        <v>73</v>
      </c>
      <c r="AY1841" s="254" t="s">
        <v>188</v>
      </c>
    </row>
    <row r="1842" s="13" customFormat="1">
      <c r="A1842" s="13"/>
      <c r="B1842" s="233"/>
      <c r="C1842" s="234"/>
      <c r="D1842" s="235" t="s">
        <v>198</v>
      </c>
      <c r="E1842" s="236" t="s">
        <v>19</v>
      </c>
      <c r="F1842" s="237" t="s">
        <v>2483</v>
      </c>
      <c r="G1842" s="234"/>
      <c r="H1842" s="236" t="s">
        <v>19</v>
      </c>
      <c r="I1842" s="238"/>
      <c r="J1842" s="234"/>
      <c r="K1842" s="234"/>
      <c r="L1842" s="239"/>
      <c r="M1842" s="240"/>
      <c r="N1842" s="241"/>
      <c r="O1842" s="241"/>
      <c r="P1842" s="241"/>
      <c r="Q1842" s="241"/>
      <c r="R1842" s="241"/>
      <c r="S1842" s="241"/>
      <c r="T1842" s="242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T1842" s="243" t="s">
        <v>198</v>
      </c>
      <c r="AU1842" s="243" t="s">
        <v>82</v>
      </c>
      <c r="AV1842" s="13" t="s">
        <v>80</v>
      </c>
      <c r="AW1842" s="13" t="s">
        <v>35</v>
      </c>
      <c r="AX1842" s="13" t="s">
        <v>73</v>
      </c>
      <c r="AY1842" s="243" t="s">
        <v>188</v>
      </c>
    </row>
    <row r="1843" s="14" customFormat="1">
      <c r="A1843" s="14"/>
      <c r="B1843" s="244"/>
      <c r="C1843" s="245"/>
      <c r="D1843" s="235" t="s">
        <v>198</v>
      </c>
      <c r="E1843" s="246" t="s">
        <v>19</v>
      </c>
      <c r="F1843" s="247" t="s">
        <v>2537</v>
      </c>
      <c r="G1843" s="245"/>
      <c r="H1843" s="248">
        <v>11.359999999999999</v>
      </c>
      <c r="I1843" s="249"/>
      <c r="J1843" s="245"/>
      <c r="K1843" s="245"/>
      <c r="L1843" s="250"/>
      <c r="M1843" s="251"/>
      <c r="N1843" s="252"/>
      <c r="O1843" s="252"/>
      <c r="P1843" s="252"/>
      <c r="Q1843" s="252"/>
      <c r="R1843" s="252"/>
      <c r="S1843" s="252"/>
      <c r="T1843" s="253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T1843" s="254" t="s">
        <v>198</v>
      </c>
      <c r="AU1843" s="254" t="s">
        <v>82</v>
      </c>
      <c r="AV1843" s="14" t="s">
        <v>82</v>
      </c>
      <c r="AW1843" s="14" t="s">
        <v>35</v>
      </c>
      <c r="AX1843" s="14" t="s">
        <v>73</v>
      </c>
      <c r="AY1843" s="254" t="s">
        <v>188</v>
      </c>
    </row>
    <row r="1844" s="14" customFormat="1">
      <c r="A1844" s="14"/>
      <c r="B1844" s="244"/>
      <c r="C1844" s="245"/>
      <c r="D1844" s="235" t="s">
        <v>198</v>
      </c>
      <c r="E1844" s="246" t="s">
        <v>19</v>
      </c>
      <c r="F1844" s="247" t="s">
        <v>2538</v>
      </c>
      <c r="G1844" s="245"/>
      <c r="H1844" s="248">
        <v>15.050000000000001</v>
      </c>
      <c r="I1844" s="249"/>
      <c r="J1844" s="245"/>
      <c r="K1844" s="245"/>
      <c r="L1844" s="250"/>
      <c r="M1844" s="251"/>
      <c r="N1844" s="252"/>
      <c r="O1844" s="252"/>
      <c r="P1844" s="252"/>
      <c r="Q1844" s="252"/>
      <c r="R1844" s="252"/>
      <c r="S1844" s="252"/>
      <c r="T1844" s="253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T1844" s="254" t="s">
        <v>198</v>
      </c>
      <c r="AU1844" s="254" t="s">
        <v>82</v>
      </c>
      <c r="AV1844" s="14" t="s">
        <v>82</v>
      </c>
      <c r="AW1844" s="14" t="s">
        <v>35</v>
      </c>
      <c r="AX1844" s="14" t="s">
        <v>73</v>
      </c>
      <c r="AY1844" s="254" t="s">
        <v>188</v>
      </c>
    </row>
    <row r="1845" s="14" customFormat="1">
      <c r="A1845" s="14"/>
      <c r="B1845" s="244"/>
      <c r="C1845" s="245"/>
      <c r="D1845" s="235" t="s">
        <v>198</v>
      </c>
      <c r="E1845" s="246" t="s">
        <v>19</v>
      </c>
      <c r="F1845" s="247" t="s">
        <v>2989</v>
      </c>
      <c r="G1845" s="245"/>
      <c r="H1845" s="248">
        <v>-3.3999999999999999</v>
      </c>
      <c r="I1845" s="249"/>
      <c r="J1845" s="245"/>
      <c r="K1845" s="245"/>
      <c r="L1845" s="250"/>
      <c r="M1845" s="251"/>
      <c r="N1845" s="252"/>
      <c r="O1845" s="252"/>
      <c r="P1845" s="252"/>
      <c r="Q1845" s="252"/>
      <c r="R1845" s="252"/>
      <c r="S1845" s="252"/>
      <c r="T1845" s="253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T1845" s="254" t="s">
        <v>198</v>
      </c>
      <c r="AU1845" s="254" t="s">
        <v>82</v>
      </c>
      <c r="AV1845" s="14" t="s">
        <v>82</v>
      </c>
      <c r="AW1845" s="14" t="s">
        <v>35</v>
      </c>
      <c r="AX1845" s="14" t="s">
        <v>73</v>
      </c>
      <c r="AY1845" s="254" t="s">
        <v>188</v>
      </c>
    </row>
    <row r="1846" s="15" customFormat="1">
      <c r="A1846" s="15"/>
      <c r="B1846" s="255"/>
      <c r="C1846" s="256"/>
      <c r="D1846" s="235" t="s">
        <v>198</v>
      </c>
      <c r="E1846" s="257" t="s">
        <v>19</v>
      </c>
      <c r="F1846" s="258" t="s">
        <v>229</v>
      </c>
      <c r="G1846" s="256"/>
      <c r="H1846" s="259">
        <v>219.66299999999998</v>
      </c>
      <c r="I1846" s="260"/>
      <c r="J1846" s="256"/>
      <c r="K1846" s="256"/>
      <c r="L1846" s="261"/>
      <c r="M1846" s="262"/>
      <c r="N1846" s="263"/>
      <c r="O1846" s="263"/>
      <c r="P1846" s="263"/>
      <c r="Q1846" s="263"/>
      <c r="R1846" s="263"/>
      <c r="S1846" s="263"/>
      <c r="T1846" s="264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T1846" s="265" t="s">
        <v>198</v>
      </c>
      <c r="AU1846" s="265" t="s">
        <v>82</v>
      </c>
      <c r="AV1846" s="15" t="s">
        <v>135</v>
      </c>
      <c r="AW1846" s="15" t="s">
        <v>35</v>
      </c>
      <c r="AX1846" s="15" t="s">
        <v>80</v>
      </c>
      <c r="AY1846" s="265" t="s">
        <v>188</v>
      </c>
    </row>
    <row r="1847" s="14" customFormat="1">
      <c r="A1847" s="14"/>
      <c r="B1847" s="244"/>
      <c r="C1847" s="245"/>
      <c r="D1847" s="235" t="s">
        <v>198</v>
      </c>
      <c r="E1847" s="245"/>
      <c r="F1847" s="247" t="s">
        <v>2994</v>
      </c>
      <c r="G1847" s="245"/>
      <c r="H1847" s="248">
        <v>224.05600000000001</v>
      </c>
      <c r="I1847" s="249"/>
      <c r="J1847" s="245"/>
      <c r="K1847" s="245"/>
      <c r="L1847" s="250"/>
      <c r="M1847" s="251"/>
      <c r="N1847" s="252"/>
      <c r="O1847" s="252"/>
      <c r="P1847" s="252"/>
      <c r="Q1847" s="252"/>
      <c r="R1847" s="252"/>
      <c r="S1847" s="252"/>
      <c r="T1847" s="253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T1847" s="254" t="s">
        <v>198</v>
      </c>
      <c r="AU1847" s="254" t="s">
        <v>82</v>
      </c>
      <c r="AV1847" s="14" t="s">
        <v>82</v>
      </c>
      <c r="AW1847" s="14" t="s">
        <v>4</v>
      </c>
      <c r="AX1847" s="14" t="s">
        <v>80</v>
      </c>
      <c r="AY1847" s="254" t="s">
        <v>188</v>
      </c>
    </row>
    <row r="1848" s="2" customFormat="1" ht="16.5" customHeight="1">
      <c r="A1848" s="40"/>
      <c r="B1848" s="41"/>
      <c r="C1848" s="215" t="s">
        <v>2995</v>
      </c>
      <c r="D1848" s="215" t="s">
        <v>190</v>
      </c>
      <c r="E1848" s="216" t="s">
        <v>2198</v>
      </c>
      <c r="F1848" s="217" t="s">
        <v>2199</v>
      </c>
      <c r="G1848" s="218" t="s">
        <v>243</v>
      </c>
      <c r="H1848" s="219">
        <v>89.200000000000003</v>
      </c>
      <c r="I1848" s="220"/>
      <c r="J1848" s="221">
        <f>ROUND(I1848*H1848,2)</f>
        <v>0</v>
      </c>
      <c r="K1848" s="217" t="s">
        <v>194</v>
      </c>
      <c r="L1848" s="46"/>
      <c r="M1848" s="222" t="s">
        <v>19</v>
      </c>
      <c r="N1848" s="223" t="s">
        <v>44</v>
      </c>
      <c r="O1848" s="86"/>
      <c r="P1848" s="224">
        <f>O1848*H1848</f>
        <v>0</v>
      </c>
      <c r="Q1848" s="224">
        <v>3.0000000000000001E-05</v>
      </c>
      <c r="R1848" s="224">
        <f>Q1848*H1848</f>
        <v>0.002676</v>
      </c>
      <c r="S1848" s="224">
        <v>0</v>
      </c>
      <c r="T1848" s="225">
        <f>S1848*H1848</f>
        <v>0</v>
      </c>
      <c r="U1848" s="40"/>
      <c r="V1848" s="40"/>
      <c r="W1848" s="40"/>
      <c r="X1848" s="40"/>
      <c r="Y1848" s="40"/>
      <c r="Z1848" s="40"/>
      <c r="AA1848" s="40"/>
      <c r="AB1848" s="40"/>
      <c r="AC1848" s="40"/>
      <c r="AD1848" s="40"/>
      <c r="AE1848" s="40"/>
      <c r="AR1848" s="226" t="s">
        <v>342</v>
      </c>
      <c r="AT1848" s="226" t="s">
        <v>190</v>
      </c>
      <c r="AU1848" s="226" t="s">
        <v>82</v>
      </c>
      <c r="AY1848" s="19" t="s">
        <v>188</v>
      </c>
      <c r="BE1848" s="227">
        <f>IF(N1848="základní",J1848,0)</f>
        <v>0</v>
      </c>
      <c r="BF1848" s="227">
        <f>IF(N1848="snížená",J1848,0)</f>
        <v>0</v>
      </c>
      <c r="BG1848" s="227">
        <f>IF(N1848="zákl. přenesená",J1848,0)</f>
        <v>0</v>
      </c>
      <c r="BH1848" s="227">
        <f>IF(N1848="sníž. přenesená",J1848,0)</f>
        <v>0</v>
      </c>
      <c r="BI1848" s="227">
        <f>IF(N1848="nulová",J1848,0)</f>
        <v>0</v>
      </c>
      <c r="BJ1848" s="19" t="s">
        <v>80</v>
      </c>
      <c r="BK1848" s="227">
        <f>ROUND(I1848*H1848,2)</f>
        <v>0</v>
      </c>
      <c r="BL1848" s="19" t="s">
        <v>342</v>
      </c>
      <c r="BM1848" s="226" t="s">
        <v>2996</v>
      </c>
    </row>
    <row r="1849" s="2" customFormat="1">
      <c r="A1849" s="40"/>
      <c r="B1849" s="41"/>
      <c r="C1849" s="42"/>
      <c r="D1849" s="228" t="s">
        <v>196</v>
      </c>
      <c r="E1849" s="42"/>
      <c r="F1849" s="229" t="s">
        <v>2201</v>
      </c>
      <c r="G1849" s="42"/>
      <c r="H1849" s="42"/>
      <c r="I1849" s="230"/>
      <c r="J1849" s="42"/>
      <c r="K1849" s="42"/>
      <c r="L1849" s="46"/>
      <c r="M1849" s="231"/>
      <c r="N1849" s="232"/>
      <c r="O1849" s="86"/>
      <c r="P1849" s="86"/>
      <c r="Q1849" s="86"/>
      <c r="R1849" s="86"/>
      <c r="S1849" s="86"/>
      <c r="T1849" s="87"/>
      <c r="U1849" s="40"/>
      <c r="V1849" s="40"/>
      <c r="W1849" s="40"/>
      <c r="X1849" s="40"/>
      <c r="Y1849" s="40"/>
      <c r="Z1849" s="40"/>
      <c r="AA1849" s="40"/>
      <c r="AB1849" s="40"/>
      <c r="AC1849" s="40"/>
      <c r="AD1849" s="40"/>
      <c r="AE1849" s="40"/>
      <c r="AT1849" s="19" t="s">
        <v>196</v>
      </c>
      <c r="AU1849" s="19" t="s">
        <v>82</v>
      </c>
    </row>
    <row r="1850" s="13" customFormat="1">
      <c r="A1850" s="13"/>
      <c r="B1850" s="233"/>
      <c r="C1850" s="234"/>
      <c r="D1850" s="235" t="s">
        <v>198</v>
      </c>
      <c r="E1850" s="236" t="s">
        <v>19</v>
      </c>
      <c r="F1850" s="237" t="s">
        <v>2501</v>
      </c>
      <c r="G1850" s="234"/>
      <c r="H1850" s="236" t="s">
        <v>19</v>
      </c>
      <c r="I1850" s="238"/>
      <c r="J1850" s="234"/>
      <c r="K1850" s="234"/>
      <c r="L1850" s="239"/>
      <c r="M1850" s="240"/>
      <c r="N1850" s="241"/>
      <c r="O1850" s="241"/>
      <c r="P1850" s="241"/>
      <c r="Q1850" s="241"/>
      <c r="R1850" s="241"/>
      <c r="S1850" s="241"/>
      <c r="T1850" s="242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T1850" s="243" t="s">
        <v>198</v>
      </c>
      <c r="AU1850" s="243" t="s">
        <v>82</v>
      </c>
      <c r="AV1850" s="13" t="s">
        <v>80</v>
      </c>
      <c r="AW1850" s="13" t="s">
        <v>35</v>
      </c>
      <c r="AX1850" s="13" t="s">
        <v>73</v>
      </c>
      <c r="AY1850" s="243" t="s">
        <v>188</v>
      </c>
    </row>
    <row r="1851" s="13" customFormat="1">
      <c r="A1851" s="13"/>
      <c r="B1851" s="233"/>
      <c r="C1851" s="234"/>
      <c r="D1851" s="235" t="s">
        <v>198</v>
      </c>
      <c r="E1851" s="236" t="s">
        <v>19</v>
      </c>
      <c r="F1851" s="237" t="s">
        <v>1712</v>
      </c>
      <c r="G1851" s="234"/>
      <c r="H1851" s="236" t="s">
        <v>19</v>
      </c>
      <c r="I1851" s="238"/>
      <c r="J1851" s="234"/>
      <c r="K1851" s="234"/>
      <c r="L1851" s="239"/>
      <c r="M1851" s="240"/>
      <c r="N1851" s="241"/>
      <c r="O1851" s="241"/>
      <c r="P1851" s="241"/>
      <c r="Q1851" s="241"/>
      <c r="R1851" s="241"/>
      <c r="S1851" s="241"/>
      <c r="T1851" s="242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T1851" s="243" t="s">
        <v>198</v>
      </c>
      <c r="AU1851" s="243" t="s">
        <v>82</v>
      </c>
      <c r="AV1851" s="13" t="s">
        <v>80</v>
      </c>
      <c r="AW1851" s="13" t="s">
        <v>35</v>
      </c>
      <c r="AX1851" s="13" t="s">
        <v>73</v>
      </c>
      <c r="AY1851" s="243" t="s">
        <v>188</v>
      </c>
    </row>
    <row r="1852" s="14" customFormat="1">
      <c r="A1852" s="14"/>
      <c r="B1852" s="244"/>
      <c r="C1852" s="245"/>
      <c r="D1852" s="235" t="s">
        <v>198</v>
      </c>
      <c r="E1852" s="246" t="s">
        <v>19</v>
      </c>
      <c r="F1852" s="247" t="s">
        <v>2504</v>
      </c>
      <c r="G1852" s="245"/>
      <c r="H1852" s="248">
        <v>89.200000000000003</v>
      </c>
      <c r="I1852" s="249"/>
      <c r="J1852" s="245"/>
      <c r="K1852" s="245"/>
      <c r="L1852" s="250"/>
      <c r="M1852" s="251"/>
      <c r="N1852" s="252"/>
      <c r="O1852" s="252"/>
      <c r="P1852" s="252"/>
      <c r="Q1852" s="252"/>
      <c r="R1852" s="252"/>
      <c r="S1852" s="252"/>
      <c r="T1852" s="253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T1852" s="254" t="s">
        <v>198</v>
      </c>
      <c r="AU1852" s="254" t="s">
        <v>82</v>
      </c>
      <c r="AV1852" s="14" t="s">
        <v>82</v>
      </c>
      <c r="AW1852" s="14" t="s">
        <v>35</v>
      </c>
      <c r="AX1852" s="14" t="s">
        <v>73</v>
      </c>
      <c r="AY1852" s="254" t="s">
        <v>188</v>
      </c>
    </row>
    <row r="1853" s="15" customFormat="1">
      <c r="A1853" s="15"/>
      <c r="B1853" s="255"/>
      <c r="C1853" s="256"/>
      <c r="D1853" s="235" t="s">
        <v>198</v>
      </c>
      <c r="E1853" s="257" t="s">
        <v>19</v>
      </c>
      <c r="F1853" s="258" t="s">
        <v>229</v>
      </c>
      <c r="G1853" s="256"/>
      <c r="H1853" s="259">
        <v>89.200000000000003</v>
      </c>
      <c r="I1853" s="260"/>
      <c r="J1853" s="256"/>
      <c r="K1853" s="256"/>
      <c r="L1853" s="261"/>
      <c r="M1853" s="262"/>
      <c r="N1853" s="263"/>
      <c r="O1853" s="263"/>
      <c r="P1853" s="263"/>
      <c r="Q1853" s="263"/>
      <c r="R1853" s="263"/>
      <c r="S1853" s="263"/>
      <c r="T1853" s="264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T1853" s="265" t="s">
        <v>198</v>
      </c>
      <c r="AU1853" s="265" t="s">
        <v>82</v>
      </c>
      <c r="AV1853" s="15" t="s">
        <v>135</v>
      </c>
      <c r="AW1853" s="15" t="s">
        <v>35</v>
      </c>
      <c r="AX1853" s="15" t="s">
        <v>80</v>
      </c>
      <c r="AY1853" s="265" t="s">
        <v>188</v>
      </c>
    </row>
    <row r="1854" s="2" customFormat="1" ht="24.15" customHeight="1">
      <c r="A1854" s="40"/>
      <c r="B1854" s="41"/>
      <c r="C1854" s="215" t="s">
        <v>2997</v>
      </c>
      <c r="D1854" s="215" t="s">
        <v>190</v>
      </c>
      <c r="E1854" s="216" t="s">
        <v>1482</v>
      </c>
      <c r="F1854" s="217" t="s">
        <v>1483</v>
      </c>
      <c r="G1854" s="218" t="s">
        <v>460</v>
      </c>
      <c r="H1854" s="266"/>
      <c r="I1854" s="220"/>
      <c r="J1854" s="221">
        <f>ROUND(I1854*H1854,2)</f>
        <v>0</v>
      </c>
      <c r="K1854" s="217" t="s">
        <v>194</v>
      </c>
      <c r="L1854" s="46"/>
      <c r="M1854" s="222" t="s">
        <v>19</v>
      </c>
      <c r="N1854" s="223" t="s">
        <v>44</v>
      </c>
      <c r="O1854" s="86"/>
      <c r="P1854" s="224">
        <f>O1854*H1854</f>
        <v>0</v>
      </c>
      <c r="Q1854" s="224">
        <v>0</v>
      </c>
      <c r="R1854" s="224">
        <f>Q1854*H1854</f>
        <v>0</v>
      </c>
      <c r="S1854" s="224">
        <v>0</v>
      </c>
      <c r="T1854" s="225">
        <f>S1854*H1854</f>
        <v>0</v>
      </c>
      <c r="U1854" s="40"/>
      <c r="V1854" s="40"/>
      <c r="W1854" s="40"/>
      <c r="X1854" s="40"/>
      <c r="Y1854" s="40"/>
      <c r="Z1854" s="40"/>
      <c r="AA1854" s="40"/>
      <c r="AB1854" s="40"/>
      <c r="AC1854" s="40"/>
      <c r="AD1854" s="40"/>
      <c r="AE1854" s="40"/>
      <c r="AR1854" s="226" t="s">
        <v>342</v>
      </c>
      <c r="AT1854" s="226" t="s">
        <v>190</v>
      </c>
      <c r="AU1854" s="226" t="s">
        <v>82</v>
      </c>
      <c r="AY1854" s="19" t="s">
        <v>188</v>
      </c>
      <c r="BE1854" s="227">
        <f>IF(N1854="základní",J1854,0)</f>
        <v>0</v>
      </c>
      <c r="BF1854" s="227">
        <f>IF(N1854="snížená",J1854,0)</f>
        <v>0</v>
      </c>
      <c r="BG1854" s="227">
        <f>IF(N1854="zákl. přenesená",J1854,0)</f>
        <v>0</v>
      </c>
      <c r="BH1854" s="227">
        <f>IF(N1854="sníž. přenesená",J1854,0)</f>
        <v>0</v>
      </c>
      <c r="BI1854" s="227">
        <f>IF(N1854="nulová",J1854,0)</f>
        <v>0</v>
      </c>
      <c r="BJ1854" s="19" t="s">
        <v>80</v>
      </c>
      <c r="BK1854" s="227">
        <f>ROUND(I1854*H1854,2)</f>
        <v>0</v>
      </c>
      <c r="BL1854" s="19" t="s">
        <v>342</v>
      </c>
      <c r="BM1854" s="226" t="s">
        <v>2998</v>
      </c>
    </row>
    <row r="1855" s="2" customFormat="1">
      <c r="A1855" s="40"/>
      <c r="B1855" s="41"/>
      <c r="C1855" s="42"/>
      <c r="D1855" s="228" t="s">
        <v>196</v>
      </c>
      <c r="E1855" s="42"/>
      <c r="F1855" s="229" t="s">
        <v>2204</v>
      </c>
      <c r="G1855" s="42"/>
      <c r="H1855" s="42"/>
      <c r="I1855" s="230"/>
      <c r="J1855" s="42"/>
      <c r="K1855" s="42"/>
      <c r="L1855" s="46"/>
      <c r="M1855" s="231"/>
      <c r="N1855" s="232"/>
      <c r="O1855" s="86"/>
      <c r="P1855" s="86"/>
      <c r="Q1855" s="86"/>
      <c r="R1855" s="86"/>
      <c r="S1855" s="86"/>
      <c r="T1855" s="87"/>
      <c r="U1855" s="40"/>
      <c r="V1855" s="40"/>
      <c r="W1855" s="40"/>
      <c r="X1855" s="40"/>
      <c r="Y1855" s="40"/>
      <c r="Z1855" s="40"/>
      <c r="AA1855" s="40"/>
      <c r="AB1855" s="40"/>
      <c r="AC1855" s="40"/>
      <c r="AD1855" s="40"/>
      <c r="AE1855" s="40"/>
      <c r="AT1855" s="19" t="s">
        <v>196</v>
      </c>
      <c r="AU1855" s="19" t="s">
        <v>82</v>
      </c>
    </row>
    <row r="1856" s="12" customFormat="1" ht="22.8" customHeight="1">
      <c r="A1856" s="12"/>
      <c r="B1856" s="199"/>
      <c r="C1856" s="200"/>
      <c r="D1856" s="201" t="s">
        <v>72</v>
      </c>
      <c r="E1856" s="213" t="s">
        <v>2205</v>
      </c>
      <c r="F1856" s="213" t="s">
        <v>2206</v>
      </c>
      <c r="G1856" s="200"/>
      <c r="H1856" s="200"/>
      <c r="I1856" s="203"/>
      <c r="J1856" s="214">
        <f>BK1856</f>
        <v>0</v>
      </c>
      <c r="K1856" s="200"/>
      <c r="L1856" s="205"/>
      <c r="M1856" s="206"/>
      <c r="N1856" s="207"/>
      <c r="O1856" s="207"/>
      <c r="P1856" s="208">
        <f>SUM(P1857:P1930)</f>
        <v>0</v>
      </c>
      <c r="Q1856" s="207"/>
      <c r="R1856" s="208">
        <f>SUM(R1857:R1930)</f>
        <v>1.2197589000000002</v>
      </c>
      <c r="S1856" s="207"/>
      <c r="T1856" s="209">
        <f>SUM(T1857:T1930)</f>
        <v>0</v>
      </c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R1856" s="210" t="s">
        <v>82</v>
      </c>
      <c r="AT1856" s="211" t="s">
        <v>72</v>
      </c>
      <c r="AU1856" s="211" t="s">
        <v>80</v>
      </c>
      <c r="AY1856" s="210" t="s">
        <v>188</v>
      </c>
      <c r="BK1856" s="212">
        <f>SUM(BK1857:BK1930)</f>
        <v>0</v>
      </c>
    </row>
    <row r="1857" s="2" customFormat="1" ht="24.15" customHeight="1">
      <c r="A1857" s="40"/>
      <c r="B1857" s="41"/>
      <c r="C1857" s="215" t="s">
        <v>2999</v>
      </c>
      <c r="D1857" s="215" t="s">
        <v>190</v>
      </c>
      <c r="E1857" s="216" t="s">
        <v>2208</v>
      </c>
      <c r="F1857" s="217" t="s">
        <v>2209</v>
      </c>
      <c r="G1857" s="218" t="s">
        <v>243</v>
      </c>
      <c r="H1857" s="219">
        <v>62.073</v>
      </c>
      <c r="I1857" s="220"/>
      <c r="J1857" s="221">
        <f>ROUND(I1857*H1857,2)</f>
        <v>0</v>
      </c>
      <c r="K1857" s="217" t="s">
        <v>194</v>
      </c>
      <c r="L1857" s="46"/>
      <c r="M1857" s="222" t="s">
        <v>19</v>
      </c>
      <c r="N1857" s="223" t="s">
        <v>44</v>
      </c>
      <c r="O1857" s="86"/>
      <c r="P1857" s="224">
        <f>O1857*H1857</f>
        <v>0</v>
      </c>
      <c r="Q1857" s="224">
        <v>0.0053</v>
      </c>
      <c r="R1857" s="224">
        <f>Q1857*H1857</f>
        <v>0.32898690000000003</v>
      </c>
      <c r="S1857" s="224">
        <v>0</v>
      </c>
      <c r="T1857" s="225">
        <f>S1857*H1857</f>
        <v>0</v>
      </c>
      <c r="U1857" s="40"/>
      <c r="V1857" s="40"/>
      <c r="W1857" s="40"/>
      <c r="X1857" s="40"/>
      <c r="Y1857" s="40"/>
      <c r="Z1857" s="40"/>
      <c r="AA1857" s="40"/>
      <c r="AB1857" s="40"/>
      <c r="AC1857" s="40"/>
      <c r="AD1857" s="40"/>
      <c r="AE1857" s="40"/>
      <c r="AR1857" s="226" t="s">
        <v>342</v>
      </c>
      <c r="AT1857" s="226" t="s">
        <v>190</v>
      </c>
      <c r="AU1857" s="226" t="s">
        <v>82</v>
      </c>
      <c r="AY1857" s="19" t="s">
        <v>188</v>
      </c>
      <c r="BE1857" s="227">
        <f>IF(N1857="základní",J1857,0)</f>
        <v>0</v>
      </c>
      <c r="BF1857" s="227">
        <f>IF(N1857="snížená",J1857,0)</f>
        <v>0</v>
      </c>
      <c r="BG1857" s="227">
        <f>IF(N1857="zákl. přenesená",J1857,0)</f>
        <v>0</v>
      </c>
      <c r="BH1857" s="227">
        <f>IF(N1857="sníž. přenesená",J1857,0)</f>
        <v>0</v>
      </c>
      <c r="BI1857" s="227">
        <f>IF(N1857="nulová",J1857,0)</f>
        <v>0</v>
      </c>
      <c r="BJ1857" s="19" t="s">
        <v>80</v>
      </c>
      <c r="BK1857" s="227">
        <f>ROUND(I1857*H1857,2)</f>
        <v>0</v>
      </c>
      <c r="BL1857" s="19" t="s">
        <v>342</v>
      </c>
      <c r="BM1857" s="226" t="s">
        <v>3000</v>
      </c>
    </row>
    <row r="1858" s="2" customFormat="1">
      <c r="A1858" s="40"/>
      <c r="B1858" s="41"/>
      <c r="C1858" s="42"/>
      <c r="D1858" s="228" t="s">
        <v>196</v>
      </c>
      <c r="E1858" s="42"/>
      <c r="F1858" s="229" t="s">
        <v>2211</v>
      </c>
      <c r="G1858" s="42"/>
      <c r="H1858" s="42"/>
      <c r="I1858" s="230"/>
      <c r="J1858" s="42"/>
      <c r="K1858" s="42"/>
      <c r="L1858" s="46"/>
      <c r="M1858" s="231"/>
      <c r="N1858" s="232"/>
      <c r="O1858" s="86"/>
      <c r="P1858" s="86"/>
      <c r="Q1858" s="86"/>
      <c r="R1858" s="86"/>
      <c r="S1858" s="86"/>
      <c r="T1858" s="87"/>
      <c r="U1858" s="40"/>
      <c r="V1858" s="40"/>
      <c r="W1858" s="40"/>
      <c r="X1858" s="40"/>
      <c r="Y1858" s="40"/>
      <c r="Z1858" s="40"/>
      <c r="AA1858" s="40"/>
      <c r="AB1858" s="40"/>
      <c r="AC1858" s="40"/>
      <c r="AD1858" s="40"/>
      <c r="AE1858" s="40"/>
      <c r="AT1858" s="19" t="s">
        <v>196</v>
      </c>
      <c r="AU1858" s="19" t="s">
        <v>82</v>
      </c>
    </row>
    <row r="1859" s="13" customFormat="1">
      <c r="A1859" s="13"/>
      <c r="B1859" s="233"/>
      <c r="C1859" s="234"/>
      <c r="D1859" s="235" t="s">
        <v>198</v>
      </c>
      <c r="E1859" s="236" t="s">
        <v>19</v>
      </c>
      <c r="F1859" s="237" t="s">
        <v>2501</v>
      </c>
      <c r="G1859" s="234"/>
      <c r="H1859" s="236" t="s">
        <v>19</v>
      </c>
      <c r="I1859" s="238"/>
      <c r="J1859" s="234"/>
      <c r="K1859" s="234"/>
      <c r="L1859" s="239"/>
      <c r="M1859" s="240"/>
      <c r="N1859" s="241"/>
      <c r="O1859" s="241"/>
      <c r="P1859" s="241"/>
      <c r="Q1859" s="241"/>
      <c r="R1859" s="241"/>
      <c r="S1859" s="241"/>
      <c r="T1859" s="242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T1859" s="243" t="s">
        <v>198</v>
      </c>
      <c r="AU1859" s="243" t="s">
        <v>82</v>
      </c>
      <c r="AV1859" s="13" t="s">
        <v>80</v>
      </c>
      <c r="AW1859" s="13" t="s">
        <v>35</v>
      </c>
      <c r="AX1859" s="13" t="s">
        <v>73</v>
      </c>
      <c r="AY1859" s="243" t="s">
        <v>188</v>
      </c>
    </row>
    <row r="1860" s="13" customFormat="1">
      <c r="A1860" s="13"/>
      <c r="B1860" s="233"/>
      <c r="C1860" s="234"/>
      <c r="D1860" s="235" t="s">
        <v>198</v>
      </c>
      <c r="E1860" s="236" t="s">
        <v>19</v>
      </c>
      <c r="F1860" s="237" t="s">
        <v>2448</v>
      </c>
      <c r="G1860" s="234"/>
      <c r="H1860" s="236" t="s">
        <v>19</v>
      </c>
      <c r="I1860" s="238"/>
      <c r="J1860" s="234"/>
      <c r="K1860" s="234"/>
      <c r="L1860" s="239"/>
      <c r="M1860" s="240"/>
      <c r="N1860" s="241"/>
      <c r="O1860" s="241"/>
      <c r="P1860" s="241"/>
      <c r="Q1860" s="241"/>
      <c r="R1860" s="241"/>
      <c r="S1860" s="241"/>
      <c r="T1860" s="242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T1860" s="243" t="s">
        <v>198</v>
      </c>
      <c r="AU1860" s="243" t="s">
        <v>82</v>
      </c>
      <c r="AV1860" s="13" t="s">
        <v>80</v>
      </c>
      <c r="AW1860" s="13" t="s">
        <v>35</v>
      </c>
      <c r="AX1860" s="13" t="s">
        <v>73</v>
      </c>
      <c r="AY1860" s="243" t="s">
        <v>188</v>
      </c>
    </row>
    <row r="1861" s="14" customFormat="1">
      <c r="A1861" s="14"/>
      <c r="B1861" s="244"/>
      <c r="C1861" s="245"/>
      <c r="D1861" s="235" t="s">
        <v>198</v>
      </c>
      <c r="E1861" s="246" t="s">
        <v>19</v>
      </c>
      <c r="F1861" s="247" t="s">
        <v>2579</v>
      </c>
      <c r="G1861" s="245"/>
      <c r="H1861" s="248">
        <v>16.227</v>
      </c>
      <c r="I1861" s="249"/>
      <c r="J1861" s="245"/>
      <c r="K1861" s="245"/>
      <c r="L1861" s="250"/>
      <c r="M1861" s="251"/>
      <c r="N1861" s="252"/>
      <c r="O1861" s="252"/>
      <c r="P1861" s="252"/>
      <c r="Q1861" s="252"/>
      <c r="R1861" s="252"/>
      <c r="S1861" s="252"/>
      <c r="T1861" s="253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T1861" s="254" t="s">
        <v>198</v>
      </c>
      <c r="AU1861" s="254" t="s">
        <v>82</v>
      </c>
      <c r="AV1861" s="14" t="s">
        <v>82</v>
      </c>
      <c r="AW1861" s="14" t="s">
        <v>35</v>
      </c>
      <c r="AX1861" s="14" t="s">
        <v>73</v>
      </c>
      <c r="AY1861" s="254" t="s">
        <v>188</v>
      </c>
    </row>
    <row r="1862" s="14" customFormat="1">
      <c r="A1862" s="14"/>
      <c r="B1862" s="244"/>
      <c r="C1862" s="245"/>
      <c r="D1862" s="235" t="s">
        <v>198</v>
      </c>
      <c r="E1862" s="246" t="s">
        <v>19</v>
      </c>
      <c r="F1862" s="247" t="s">
        <v>1818</v>
      </c>
      <c r="G1862" s="245"/>
      <c r="H1862" s="248">
        <v>-3.2400000000000002</v>
      </c>
      <c r="I1862" s="249"/>
      <c r="J1862" s="245"/>
      <c r="K1862" s="245"/>
      <c r="L1862" s="250"/>
      <c r="M1862" s="251"/>
      <c r="N1862" s="252"/>
      <c r="O1862" s="252"/>
      <c r="P1862" s="252"/>
      <c r="Q1862" s="252"/>
      <c r="R1862" s="252"/>
      <c r="S1862" s="252"/>
      <c r="T1862" s="253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T1862" s="254" t="s">
        <v>198</v>
      </c>
      <c r="AU1862" s="254" t="s">
        <v>82</v>
      </c>
      <c r="AV1862" s="14" t="s">
        <v>82</v>
      </c>
      <c r="AW1862" s="14" t="s">
        <v>35</v>
      </c>
      <c r="AX1862" s="14" t="s">
        <v>73</v>
      </c>
      <c r="AY1862" s="254" t="s">
        <v>188</v>
      </c>
    </row>
    <row r="1863" s="13" customFormat="1">
      <c r="A1863" s="13"/>
      <c r="B1863" s="233"/>
      <c r="C1863" s="234"/>
      <c r="D1863" s="235" t="s">
        <v>198</v>
      </c>
      <c r="E1863" s="236" t="s">
        <v>19</v>
      </c>
      <c r="F1863" s="237" t="s">
        <v>2450</v>
      </c>
      <c r="G1863" s="234"/>
      <c r="H1863" s="236" t="s">
        <v>19</v>
      </c>
      <c r="I1863" s="238"/>
      <c r="J1863" s="234"/>
      <c r="K1863" s="234"/>
      <c r="L1863" s="239"/>
      <c r="M1863" s="240"/>
      <c r="N1863" s="241"/>
      <c r="O1863" s="241"/>
      <c r="P1863" s="241"/>
      <c r="Q1863" s="241"/>
      <c r="R1863" s="241"/>
      <c r="S1863" s="241"/>
      <c r="T1863" s="242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T1863" s="243" t="s">
        <v>198</v>
      </c>
      <c r="AU1863" s="243" t="s">
        <v>82</v>
      </c>
      <c r="AV1863" s="13" t="s">
        <v>80</v>
      </c>
      <c r="AW1863" s="13" t="s">
        <v>35</v>
      </c>
      <c r="AX1863" s="13" t="s">
        <v>73</v>
      </c>
      <c r="AY1863" s="243" t="s">
        <v>188</v>
      </c>
    </row>
    <row r="1864" s="14" customFormat="1">
      <c r="A1864" s="14"/>
      <c r="B1864" s="244"/>
      <c r="C1864" s="245"/>
      <c r="D1864" s="235" t="s">
        <v>198</v>
      </c>
      <c r="E1864" s="246" t="s">
        <v>19</v>
      </c>
      <c r="F1864" s="247" t="s">
        <v>2580</v>
      </c>
      <c r="G1864" s="245"/>
      <c r="H1864" s="248">
        <v>16.218</v>
      </c>
      <c r="I1864" s="249"/>
      <c r="J1864" s="245"/>
      <c r="K1864" s="245"/>
      <c r="L1864" s="250"/>
      <c r="M1864" s="251"/>
      <c r="N1864" s="252"/>
      <c r="O1864" s="252"/>
      <c r="P1864" s="252"/>
      <c r="Q1864" s="252"/>
      <c r="R1864" s="252"/>
      <c r="S1864" s="252"/>
      <c r="T1864" s="253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T1864" s="254" t="s">
        <v>198</v>
      </c>
      <c r="AU1864" s="254" t="s">
        <v>82</v>
      </c>
      <c r="AV1864" s="14" t="s">
        <v>82</v>
      </c>
      <c r="AW1864" s="14" t="s">
        <v>35</v>
      </c>
      <c r="AX1864" s="14" t="s">
        <v>73</v>
      </c>
      <c r="AY1864" s="254" t="s">
        <v>188</v>
      </c>
    </row>
    <row r="1865" s="14" customFormat="1">
      <c r="A1865" s="14"/>
      <c r="B1865" s="244"/>
      <c r="C1865" s="245"/>
      <c r="D1865" s="235" t="s">
        <v>198</v>
      </c>
      <c r="E1865" s="246" t="s">
        <v>19</v>
      </c>
      <c r="F1865" s="247" t="s">
        <v>1820</v>
      </c>
      <c r="G1865" s="245"/>
      <c r="H1865" s="248">
        <v>-1.6200000000000001</v>
      </c>
      <c r="I1865" s="249"/>
      <c r="J1865" s="245"/>
      <c r="K1865" s="245"/>
      <c r="L1865" s="250"/>
      <c r="M1865" s="251"/>
      <c r="N1865" s="252"/>
      <c r="O1865" s="252"/>
      <c r="P1865" s="252"/>
      <c r="Q1865" s="252"/>
      <c r="R1865" s="252"/>
      <c r="S1865" s="252"/>
      <c r="T1865" s="253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T1865" s="254" t="s">
        <v>198</v>
      </c>
      <c r="AU1865" s="254" t="s">
        <v>82</v>
      </c>
      <c r="AV1865" s="14" t="s">
        <v>82</v>
      </c>
      <c r="AW1865" s="14" t="s">
        <v>35</v>
      </c>
      <c r="AX1865" s="14" t="s">
        <v>73</v>
      </c>
      <c r="AY1865" s="254" t="s">
        <v>188</v>
      </c>
    </row>
    <row r="1866" s="13" customFormat="1">
      <c r="A1866" s="13"/>
      <c r="B1866" s="233"/>
      <c r="C1866" s="234"/>
      <c r="D1866" s="235" t="s">
        <v>198</v>
      </c>
      <c r="E1866" s="236" t="s">
        <v>19</v>
      </c>
      <c r="F1866" s="237" t="s">
        <v>2581</v>
      </c>
      <c r="G1866" s="234"/>
      <c r="H1866" s="236" t="s">
        <v>19</v>
      </c>
      <c r="I1866" s="238"/>
      <c r="J1866" s="234"/>
      <c r="K1866" s="234"/>
      <c r="L1866" s="239"/>
      <c r="M1866" s="240"/>
      <c r="N1866" s="241"/>
      <c r="O1866" s="241"/>
      <c r="P1866" s="241"/>
      <c r="Q1866" s="241"/>
      <c r="R1866" s="241"/>
      <c r="S1866" s="241"/>
      <c r="T1866" s="242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T1866" s="243" t="s">
        <v>198</v>
      </c>
      <c r="AU1866" s="243" t="s">
        <v>82</v>
      </c>
      <c r="AV1866" s="13" t="s">
        <v>80</v>
      </c>
      <c r="AW1866" s="13" t="s">
        <v>35</v>
      </c>
      <c r="AX1866" s="13" t="s">
        <v>73</v>
      </c>
      <c r="AY1866" s="243" t="s">
        <v>188</v>
      </c>
    </row>
    <row r="1867" s="14" customFormat="1">
      <c r="A1867" s="14"/>
      <c r="B1867" s="244"/>
      <c r="C1867" s="245"/>
      <c r="D1867" s="235" t="s">
        <v>198</v>
      </c>
      <c r="E1867" s="246" t="s">
        <v>19</v>
      </c>
      <c r="F1867" s="247" t="s">
        <v>2582</v>
      </c>
      <c r="G1867" s="245"/>
      <c r="H1867" s="248">
        <v>12.545999999999999</v>
      </c>
      <c r="I1867" s="249"/>
      <c r="J1867" s="245"/>
      <c r="K1867" s="245"/>
      <c r="L1867" s="250"/>
      <c r="M1867" s="251"/>
      <c r="N1867" s="252"/>
      <c r="O1867" s="252"/>
      <c r="P1867" s="252"/>
      <c r="Q1867" s="252"/>
      <c r="R1867" s="252"/>
      <c r="S1867" s="252"/>
      <c r="T1867" s="253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T1867" s="254" t="s">
        <v>198</v>
      </c>
      <c r="AU1867" s="254" t="s">
        <v>82</v>
      </c>
      <c r="AV1867" s="14" t="s">
        <v>82</v>
      </c>
      <c r="AW1867" s="14" t="s">
        <v>35</v>
      </c>
      <c r="AX1867" s="14" t="s">
        <v>73</v>
      </c>
      <c r="AY1867" s="254" t="s">
        <v>188</v>
      </c>
    </row>
    <row r="1868" s="14" customFormat="1">
      <c r="A1868" s="14"/>
      <c r="B1868" s="244"/>
      <c r="C1868" s="245"/>
      <c r="D1868" s="235" t="s">
        <v>198</v>
      </c>
      <c r="E1868" s="246" t="s">
        <v>19</v>
      </c>
      <c r="F1868" s="247" t="s">
        <v>1820</v>
      </c>
      <c r="G1868" s="245"/>
      <c r="H1868" s="248">
        <v>-1.6200000000000001</v>
      </c>
      <c r="I1868" s="249"/>
      <c r="J1868" s="245"/>
      <c r="K1868" s="245"/>
      <c r="L1868" s="250"/>
      <c r="M1868" s="251"/>
      <c r="N1868" s="252"/>
      <c r="O1868" s="252"/>
      <c r="P1868" s="252"/>
      <c r="Q1868" s="252"/>
      <c r="R1868" s="252"/>
      <c r="S1868" s="252"/>
      <c r="T1868" s="253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T1868" s="254" t="s">
        <v>198</v>
      </c>
      <c r="AU1868" s="254" t="s">
        <v>82</v>
      </c>
      <c r="AV1868" s="14" t="s">
        <v>82</v>
      </c>
      <c r="AW1868" s="14" t="s">
        <v>35</v>
      </c>
      <c r="AX1868" s="14" t="s">
        <v>73</v>
      </c>
      <c r="AY1868" s="254" t="s">
        <v>188</v>
      </c>
    </row>
    <row r="1869" s="13" customFormat="1">
      <c r="A1869" s="13"/>
      <c r="B1869" s="233"/>
      <c r="C1869" s="234"/>
      <c r="D1869" s="235" t="s">
        <v>198</v>
      </c>
      <c r="E1869" s="236" t="s">
        <v>19</v>
      </c>
      <c r="F1869" s="237" t="s">
        <v>2433</v>
      </c>
      <c r="G1869" s="234"/>
      <c r="H1869" s="236" t="s">
        <v>19</v>
      </c>
      <c r="I1869" s="238"/>
      <c r="J1869" s="234"/>
      <c r="K1869" s="234"/>
      <c r="L1869" s="239"/>
      <c r="M1869" s="240"/>
      <c r="N1869" s="241"/>
      <c r="O1869" s="241"/>
      <c r="P1869" s="241"/>
      <c r="Q1869" s="241"/>
      <c r="R1869" s="241"/>
      <c r="S1869" s="241"/>
      <c r="T1869" s="242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T1869" s="243" t="s">
        <v>198</v>
      </c>
      <c r="AU1869" s="243" t="s">
        <v>82</v>
      </c>
      <c r="AV1869" s="13" t="s">
        <v>80</v>
      </c>
      <c r="AW1869" s="13" t="s">
        <v>35</v>
      </c>
      <c r="AX1869" s="13" t="s">
        <v>73</v>
      </c>
      <c r="AY1869" s="243" t="s">
        <v>188</v>
      </c>
    </row>
    <row r="1870" s="14" customFormat="1">
      <c r="A1870" s="14"/>
      <c r="B1870" s="244"/>
      <c r="C1870" s="245"/>
      <c r="D1870" s="235" t="s">
        <v>198</v>
      </c>
      <c r="E1870" s="246" t="s">
        <v>19</v>
      </c>
      <c r="F1870" s="247" t="s">
        <v>2583</v>
      </c>
      <c r="G1870" s="245"/>
      <c r="H1870" s="248">
        <v>12.186</v>
      </c>
      <c r="I1870" s="249"/>
      <c r="J1870" s="245"/>
      <c r="K1870" s="245"/>
      <c r="L1870" s="250"/>
      <c r="M1870" s="251"/>
      <c r="N1870" s="252"/>
      <c r="O1870" s="252"/>
      <c r="P1870" s="252"/>
      <c r="Q1870" s="252"/>
      <c r="R1870" s="252"/>
      <c r="S1870" s="252"/>
      <c r="T1870" s="253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T1870" s="254" t="s">
        <v>198</v>
      </c>
      <c r="AU1870" s="254" t="s">
        <v>82</v>
      </c>
      <c r="AV1870" s="14" t="s">
        <v>82</v>
      </c>
      <c r="AW1870" s="14" t="s">
        <v>35</v>
      </c>
      <c r="AX1870" s="14" t="s">
        <v>73</v>
      </c>
      <c r="AY1870" s="254" t="s">
        <v>188</v>
      </c>
    </row>
    <row r="1871" s="14" customFormat="1">
      <c r="A1871" s="14"/>
      <c r="B1871" s="244"/>
      <c r="C1871" s="245"/>
      <c r="D1871" s="235" t="s">
        <v>198</v>
      </c>
      <c r="E1871" s="246" t="s">
        <v>19</v>
      </c>
      <c r="F1871" s="247" t="s">
        <v>1818</v>
      </c>
      <c r="G1871" s="245"/>
      <c r="H1871" s="248">
        <v>-3.2400000000000002</v>
      </c>
      <c r="I1871" s="249"/>
      <c r="J1871" s="245"/>
      <c r="K1871" s="245"/>
      <c r="L1871" s="250"/>
      <c r="M1871" s="251"/>
      <c r="N1871" s="252"/>
      <c r="O1871" s="252"/>
      <c r="P1871" s="252"/>
      <c r="Q1871" s="252"/>
      <c r="R1871" s="252"/>
      <c r="S1871" s="252"/>
      <c r="T1871" s="253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T1871" s="254" t="s">
        <v>198</v>
      </c>
      <c r="AU1871" s="254" t="s">
        <v>82</v>
      </c>
      <c r="AV1871" s="14" t="s">
        <v>82</v>
      </c>
      <c r="AW1871" s="14" t="s">
        <v>35</v>
      </c>
      <c r="AX1871" s="14" t="s">
        <v>73</v>
      </c>
      <c r="AY1871" s="254" t="s">
        <v>188</v>
      </c>
    </row>
    <row r="1872" s="13" customFormat="1">
      <c r="A1872" s="13"/>
      <c r="B1872" s="233"/>
      <c r="C1872" s="234"/>
      <c r="D1872" s="235" t="s">
        <v>198</v>
      </c>
      <c r="E1872" s="236" t="s">
        <v>19</v>
      </c>
      <c r="F1872" s="237" t="s">
        <v>2435</v>
      </c>
      <c r="G1872" s="234"/>
      <c r="H1872" s="236" t="s">
        <v>19</v>
      </c>
      <c r="I1872" s="238"/>
      <c r="J1872" s="234"/>
      <c r="K1872" s="234"/>
      <c r="L1872" s="239"/>
      <c r="M1872" s="240"/>
      <c r="N1872" s="241"/>
      <c r="O1872" s="241"/>
      <c r="P1872" s="241"/>
      <c r="Q1872" s="241"/>
      <c r="R1872" s="241"/>
      <c r="S1872" s="241"/>
      <c r="T1872" s="242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T1872" s="243" t="s">
        <v>198</v>
      </c>
      <c r="AU1872" s="243" t="s">
        <v>82</v>
      </c>
      <c r="AV1872" s="13" t="s">
        <v>80</v>
      </c>
      <c r="AW1872" s="13" t="s">
        <v>35</v>
      </c>
      <c r="AX1872" s="13" t="s">
        <v>73</v>
      </c>
      <c r="AY1872" s="243" t="s">
        <v>188</v>
      </c>
    </row>
    <row r="1873" s="14" customFormat="1">
      <c r="A1873" s="14"/>
      <c r="B1873" s="244"/>
      <c r="C1873" s="245"/>
      <c r="D1873" s="235" t="s">
        <v>198</v>
      </c>
      <c r="E1873" s="246" t="s">
        <v>19</v>
      </c>
      <c r="F1873" s="247" t="s">
        <v>1827</v>
      </c>
      <c r="G1873" s="245"/>
      <c r="H1873" s="248">
        <v>16.236000000000001</v>
      </c>
      <c r="I1873" s="249"/>
      <c r="J1873" s="245"/>
      <c r="K1873" s="245"/>
      <c r="L1873" s="250"/>
      <c r="M1873" s="251"/>
      <c r="N1873" s="252"/>
      <c r="O1873" s="252"/>
      <c r="P1873" s="252"/>
      <c r="Q1873" s="252"/>
      <c r="R1873" s="252"/>
      <c r="S1873" s="252"/>
      <c r="T1873" s="253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T1873" s="254" t="s">
        <v>198</v>
      </c>
      <c r="AU1873" s="254" t="s">
        <v>82</v>
      </c>
      <c r="AV1873" s="14" t="s">
        <v>82</v>
      </c>
      <c r="AW1873" s="14" t="s">
        <v>35</v>
      </c>
      <c r="AX1873" s="14" t="s">
        <v>73</v>
      </c>
      <c r="AY1873" s="254" t="s">
        <v>188</v>
      </c>
    </row>
    <row r="1874" s="14" customFormat="1">
      <c r="A1874" s="14"/>
      <c r="B1874" s="244"/>
      <c r="C1874" s="245"/>
      <c r="D1874" s="235" t="s">
        <v>198</v>
      </c>
      <c r="E1874" s="246" t="s">
        <v>19</v>
      </c>
      <c r="F1874" s="247" t="s">
        <v>1820</v>
      </c>
      <c r="G1874" s="245"/>
      <c r="H1874" s="248">
        <v>-1.6200000000000001</v>
      </c>
      <c r="I1874" s="249"/>
      <c r="J1874" s="245"/>
      <c r="K1874" s="245"/>
      <c r="L1874" s="250"/>
      <c r="M1874" s="251"/>
      <c r="N1874" s="252"/>
      <c r="O1874" s="252"/>
      <c r="P1874" s="252"/>
      <c r="Q1874" s="252"/>
      <c r="R1874" s="252"/>
      <c r="S1874" s="252"/>
      <c r="T1874" s="253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T1874" s="254" t="s">
        <v>198</v>
      </c>
      <c r="AU1874" s="254" t="s">
        <v>82</v>
      </c>
      <c r="AV1874" s="14" t="s">
        <v>82</v>
      </c>
      <c r="AW1874" s="14" t="s">
        <v>35</v>
      </c>
      <c r="AX1874" s="14" t="s">
        <v>73</v>
      </c>
      <c r="AY1874" s="254" t="s">
        <v>188</v>
      </c>
    </row>
    <row r="1875" s="15" customFormat="1">
      <c r="A1875" s="15"/>
      <c r="B1875" s="255"/>
      <c r="C1875" s="256"/>
      <c r="D1875" s="235" t="s">
        <v>198</v>
      </c>
      <c r="E1875" s="257" t="s">
        <v>19</v>
      </c>
      <c r="F1875" s="258" t="s">
        <v>229</v>
      </c>
      <c r="G1875" s="256"/>
      <c r="H1875" s="259">
        <v>62.073</v>
      </c>
      <c r="I1875" s="260"/>
      <c r="J1875" s="256"/>
      <c r="K1875" s="256"/>
      <c r="L1875" s="261"/>
      <c r="M1875" s="262"/>
      <c r="N1875" s="263"/>
      <c r="O1875" s="263"/>
      <c r="P1875" s="263"/>
      <c r="Q1875" s="263"/>
      <c r="R1875" s="263"/>
      <c r="S1875" s="263"/>
      <c r="T1875" s="264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T1875" s="265" t="s">
        <v>198</v>
      </c>
      <c r="AU1875" s="265" t="s">
        <v>82</v>
      </c>
      <c r="AV1875" s="15" t="s">
        <v>135</v>
      </c>
      <c r="AW1875" s="15" t="s">
        <v>35</v>
      </c>
      <c r="AX1875" s="15" t="s">
        <v>80</v>
      </c>
      <c r="AY1875" s="265" t="s">
        <v>188</v>
      </c>
    </row>
    <row r="1876" s="2" customFormat="1" ht="16.5" customHeight="1">
      <c r="A1876" s="40"/>
      <c r="B1876" s="41"/>
      <c r="C1876" s="272" t="s">
        <v>3001</v>
      </c>
      <c r="D1876" s="272" t="s">
        <v>522</v>
      </c>
      <c r="E1876" s="273" t="s">
        <v>2213</v>
      </c>
      <c r="F1876" s="274" t="s">
        <v>2214</v>
      </c>
      <c r="G1876" s="275" t="s">
        <v>243</v>
      </c>
      <c r="H1876" s="276">
        <v>68.280000000000001</v>
      </c>
      <c r="I1876" s="277"/>
      <c r="J1876" s="278">
        <f>ROUND(I1876*H1876,2)</f>
        <v>0</v>
      </c>
      <c r="K1876" s="274" t="s">
        <v>194</v>
      </c>
      <c r="L1876" s="279"/>
      <c r="M1876" s="280" t="s">
        <v>19</v>
      </c>
      <c r="N1876" s="281" t="s">
        <v>44</v>
      </c>
      <c r="O1876" s="86"/>
      <c r="P1876" s="224">
        <f>O1876*H1876</f>
        <v>0</v>
      </c>
      <c r="Q1876" s="224">
        <v>0.0126</v>
      </c>
      <c r="R1876" s="224">
        <f>Q1876*H1876</f>
        <v>0.86032799999999998</v>
      </c>
      <c r="S1876" s="224">
        <v>0</v>
      </c>
      <c r="T1876" s="225">
        <f>S1876*H1876</f>
        <v>0</v>
      </c>
      <c r="U1876" s="40"/>
      <c r="V1876" s="40"/>
      <c r="W1876" s="40"/>
      <c r="X1876" s="40"/>
      <c r="Y1876" s="40"/>
      <c r="Z1876" s="40"/>
      <c r="AA1876" s="40"/>
      <c r="AB1876" s="40"/>
      <c r="AC1876" s="40"/>
      <c r="AD1876" s="40"/>
      <c r="AE1876" s="40"/>
      <c r="AR1876" s="226" t="s">
        <v>630</v>
      </c>
      <c r="AT1876" s="226" t="s">
        <v>522</v>
      </c>
      <c r="AU1876" s="226" t="s">
        <v>82</v>
      </c>
      <c r="AY1876" s="19" t="s">
        <v>188</v>
      </c>
      <c r="BE1876" s="227">
        <f>IF(N1876="základní",J1876,0)</f>
        <v>0</v>
      </c>
      <c r="BF1876" s="227">
        <f>IF(N1876="snížená",J1876,0)</f>
        <v>0</v>
      </c>
      <c r="BG1876" s="227">
        <f>IF(N1876="zákl. přenesená",J1876,0)</f>
        <v>0</v>
      </c>
      <c r="BH1876" s="227">
        <f>IF(N1876="sníž. přenesená",J1876,0)</f>
        <v>0</v>
      </c>
      <c r="BI1876" s="227">
        <f>IF(N1876="nulová",J1876,0)</f>
        <v>0</v>
      </c>
      <c r="BJ1876" s="19" t="s">
        <v>80</v>
      </c>
      <c r="BK1876" s="227">
        <f>ROUND(I1876*H1876,2)</f>
        <v>0</v>
      </c>
      <c r="BL1876" s="19" t="s">
        <v>342</v>
      </c>
      <c r="BM1876" s="226" t="s">
        <v>3002</v>
      </c>
    </row>
    <row r="1877" s="13" customFormat="1">
      <c r="A1877" s="13"/>
      <c r="B1877" s="233"/>
      <c r="C1877" s="234"/>
      <c r="D1877" s="235" t="s">
        <v>198</v>
      </c>
      <c r="E1877" s="236" t="s">
        <v>19</v>
      </c>
      <c r="F1877" s="237" t="s">
        <v>2501</v>
      </c>
      <c r="G1877" s="234"/>
      <c r="H1877" s="236" t="s">
        <v>19</v>
      </c>
      <c r="I1877" s="238"/>
      <c r="J1877" s="234"/>
      <c r="K1877" s="234"/>
      <c r="L1877" s="239"/>
      <c r="M1877" s="240"/>
      <c r="N1877" s="241"/>
      <c r="O1877" s="241"/>
      <c r="P1877" s="241"/>
      <c r="Q1877" s="241"/>
      <c r="R1877" s="241"/>
      <c r="S1877" s="241"/>
      <c r="T1877" s="242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T1877" s="243" t="s">
        <v>198</v>
      </c>
      <c r="AU1877" s="243" t="s">
        <v>82</v>
      </c>
      <c r="AV1877" s="13" t="s">
        <v>80</v>
      </c>
      <c r="AW1877" s="13" t="s">
        <v>35</v>
      </c>
      <c r="AX1877" s="13" t="s">
        <v>73</v>
      </c>
      <c r="AY1877" s="243" t="s">
        <v>188</v>
      </c>
    </row>
    <row r="1878" s="13" customFormat="1">
      <c r="A1878" s="13"/>
      <c r="B1878" s="233"/>
      <c r="C1878" s="234"/>
      <c r="D1878" s="235" t="s">
        <v>198</v>
      </c>
      <c r="E1878" s="236" t="s">
        <v>19</v>
      </c>
      <c r="F1878" s="237" t="s">
        <v>2448</v>
      </c>
      <c r="G1878" s="234"/>
      <c r="H1878" s="236" t="s">
        <v>19</v>
      </c>
      <c r="I1878" s="238"/>
      <c r="J1878" s="234"/>
      <c r="K1878" s="234"/>
      <c r="L1878" s="239"/>
      <c r="M1878" s="240"/>
      <c r="N1878" s="241"/>
      <c r="O1878" s="241"/>
      <c r="P1878" s="241"/>
      <c r="Q1878" s="241"/>
      <c r="R1878" s="241"/>
      <c r="S1878" s="241"/>
      <c r="T1878" s="242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T1878" s="243" t="s">
        <v>198</v>
      </c>
      <c r="AU1878" s="243" t="s">
        <v>82</v>
      </c>
      <c r="AV1878" s="13" t="s">
        <v>80</v>
      </c>
      <c r="AW1878" s="13" t="s">
        <v>35</v>
      </c>
      <c r="AX1878" s="13" t="s">
        <v>73</v>
      </c>
      <c r="AY1878" s="243" t="s">
        <v>188</v>
      </c>
    </row>
    <row r="1879" s="14" customFormat="1">
      <c r="A1879" s="14"/>
      <c r="B1879" s="244"/>
      <c r="C1879" s="245"/>
      <c r="D1879" s="235" t="s">
        <v>198</v>
      </c>
      <c r="E1879" s="246" t="s">
        <v>19</v>
      </c>
      <c r="F1879" s="247" t="s">
        <v>2579</v>
      </c>
      <c r="G1879" s="245"/>
      <c r="H1879" s="248">
        <v>16.227</v>
      </c>
      <c r="I1879" s="249"/>
      <c r="J1879" s="245"/>
      <c r="K1879" s="245"/>
      <c r="L1879" s="250"/>
      <c r="M1879" s="251"/>
      <c r="N1879" s="252"/>
      <c r="O1879" s="252"/>
      <c r="P1879" s="252"/>
      <c r="Q1879" s="252"/>
      <c r="R1879" s="252"/>
      <c r="S1879" s="252"/>
      <c r="T1879" s="253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T1879" s="254" t="s">
        <v>198</v>
      </c>
      <c r="AU1879" s="254" t="s">
        <v>82</v>
      </c>
      <c r="AV1879" s="14" t="s">
        <v>82</v>
      </c>
      <c r="AW1879" s="14" t="s">
        <v>35</v>
      </c>
      <c r="AX1879" s="14" t="s">
        <v>73</v>
      </c>
      <c r="AY1879" s="254" t="s">
        <v>188</v>
      </c>
    </row>
    <row r="1880" s="14" customFormat="1">
      <c r="A1880" s="14"/>
      <c r="B1880" s="244"/>
      <c r="C1880" s="245"/>
      <c r="D1880" s="235" t="s">
        <v>198</v>
      </c>
      <c r="E1880" s="246" t="s">
        <v>19</v>
      </c>
      <c r="F1880" s="247" t="s">
        <v>1818</v>
      </c>
      <c r="G1880" s="245"/>
      <c r="H1880" s="248">
        <v>-3.2400000000000002</v>
      </c>
      <c r="I1880" s="249"/>
      <c r="J1880" s="245"/>
      <c r="K1880" s="245"/>
      <c r="L1880" s="250"/>
      <c r="M1880" s="251"/>
      <c r="N1880" s="252"/>
      <c r="O1880" s="252"/>
      <c r="P1880" s="252"/>
      <c r="Q1880" s="252"/>
      <c r="R1880" s="252"/>
      <c r="S1880" s="252"/>
      <c r="T1880" s="253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T1880" s="254" t="s">
        <v>198</v>
      </c>
      <c r="AU1880" s="254" t="s">
        <v>82</v>
      </c>
      <c r="AV1880" s="14" t="s">
        <v>82</v>
      </c>
      <c r="AW1880" s="14" t="s">
        <v>35</v>
      </c>
      <c r="AX1880" s="14" t="s">
        <v>73</v>
      </c>
      <c r="AY1880" s="254" t="s">
        <v>188</v>
      </c>
    </row>
    <row r="1881" s="13" customFormat="1">
      <c r="A1881" s="13"/>
      <c r="B1881" s="233"/>
      <c r="C1881" s="234"/>
      <c r="D1881" s="235" t="s">
        <v>198</v>
      </c>
      <c r="E1881" s="236" t="s">
        <v>19</v>
      </c>
      <c r="F1881" s="237" t="s">
        <v>2450</v>
      </c>
      <c r="G1881" s="234"/>
      <c r="H1881" s="236" t="s">
        <v>19</v>
      </c>
      <c r="I1881" s="238"/>
      <c r="J1881" s="234"/>
      <c r="K1881" s="234"/>
      <c r="L1881" s="239"/>
      <c r="M1881" s="240"/>
      <c r="N1881" s="241"/>
      <c r="O1881" s="241"/>
      <c r="P1881" s="241"/>
      <c r="Q1881" s="241"/>
      <c r="R1881" s="241"/>
      <c r="S1881" s="241"/>
      <c r="T1881" s="242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T1881" s="243" t="s">
        <v>198</v>
      </c>
      <c r="AU1881" s="243" t="s">
        <v>82</v>
      </c>
      <c r="AV1881" s="13" t="s">
        <v>80</v>
      </c>
      <c r="AW1881" s="13" t="s">
        <v>35</v>
      </c>
      <c r="AX1881" s="13" t="s">
        <v>73</v>
      </c>
      <c r="AY1881" s="243" t="s">
        <v>188</v>
      </c>
    </row>
    <row r="1882" s="14" customFormat="1">
      <c r="A1882" s="14"/>
      <c r="B1882" s="244"/>
      <c r="C1882" s="245"/>
      <c r="D1882" s="235" t="s">
        <v>198</v>
      </c>
      <c r="E1882" s="246" t="s">
        <v>19</v>
      </c>
      <c r="F1882" s="247" t="s">
        <v>2580</v>
      </c>
      <c r="G1882" s="245"/>
      <c r="H1882" s="248">
        <v>16.218</v>
      </c>
      <c r="I1882" s="249"/>
      <c r="J1882" s="245"/>
      <c r="K1882" s="245"/>
      <c r="L1882" s="250"/>
      <c r="M1882" s="251"/>
      <c r="N1882" s="252"/>
      <c r="O1882" s="252"/>
      <c r="P1882" s="252"/>
      <c r="Q1882" s="252"/>
      <c r="R1882" s="252"/>
      <c r="S1882" s="252"/>
      <c r="T1882" s="253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T1882" s="254" t="s">
        <v>198</v>
      </c>
      <c r="AU1882" s="254" t="s">
        <v>82</v>
      </c>
      <c r="AV1882" s="14" t="s">
        <v>82</v>
      </c>
      <c r="AW1882" s="14" t="s">
        <v>35</v>
      </c>
      <c r="AX1882" s="14" t="s">
        <v>73</v>
      </c>
      <c r="AY1882" s="254" t="s">
        <v>188</v>
      </c>
    </row>
    <row r="1883" s="14" customFormat="1">
      <c r="A1883" s="14"/>
      <c r="B1883" s="244"/>
      <c r="C1883" s="245"/>
      <c r="D1883" s="235" t="s">
        <v>198</v>
      </c>
      <c r="E1883" s="246" t="s">
        <v>19</v>
      </c>
      <c r="F1883" s="247" t="s">
        <v>1820</v>
      </c>
      <c r="G1883" s="245"/>
      <c r="H1883" s="248">
        <v>-1.6200000000000001</v>
      </c>
      <c r="I1883" s="249"/>
      <c r="J1883" s="245"/>
      <c r="K1883" s="245"/>
      <c r="L1883" s="250"/>
      <c r="M1883" s="251"/>
      <c r="N1883" s="252"/>
      <c r="O1883" s="252"/>
      <c r="P1883" s="252"/>
      <c r="Q1883" s="252"/>
      <c r="R1883" s="252"/>
      <c r="S1883" s="252"/>
      <c r="T1883" s="253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54" t="s">
        <v>198</v>
      </c>
      <c r="AU1883" s="254" t="s">
        <v>82</v>
      </c>
      <c r="AV1883" s="14" t="s">
        <v>82</v>
      </c>
      <c r="AW1883" s="14" t="s">
        <v>35</v>
      </c>
      <c r="AX1883" s="14" t="s">
        <v>73</v>
      </c>
      <c r="AY1883" s="254" t="s">
        <v>188</v>
      </c>
    </row>
    <row r="1884" s="13" customFormat="1">
      <c r="A1884" s="13"/>
      <c r="B1884" s="233"/>
      <c r="C1884" s="234"/>
      <c r="D1884" s="235" t="s">
        <v>198</v>
      </c>
      <c r="E1884" s="236" t="s">
        <v>19</v>
      </c>
      <c r="F1884" s="237" t="s">
        <v>2581</v>
      </c>
      <c r="G1884" s="234"/>
      <c r="H1884" s="236" t="s">
        <v>19</v>
      </c>
      <c r="I1884" s="238"/>
      <c r="J1884" s="234"/>
      <c r="K1884" s="234"/>
      <c r="L1884" s="239"/>
      <c r="M1884" s="240"/>
      <c r="N1884" s="241"/>
      <c r="O1884" s="241"/>
      <c r="P1884" s="241"/>
      <c r="Q1884" s="241"/>
      <c r="R1884" s="241"/>
      <c r="S1884" s="241"/>
      <c r="T1884" s="242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T1884" s="243" t="s">
        <v>198</v>
      </c>
      <c r="AU1884" s="243" t="s">
        <v>82</v>
      </c>
      <c r="AV1884" s="13" t="s">
        <v>80</v>
      </c>
      <c r="AW1884" s="13" t="s">
        <v>35</v>
      </c>
      <c r="AX1884" s="13" t="s">
        <v>73</v>
      </c>
      <c r="AY1884" s="243" t="s">
        <v>188</v>
      </c>
    </row>
    <row r="1885" s="14" customFormat="1">
      <c r="A1885" s="14"/>
      <c r="B1885" s="244"/>
      <c r="C1885" s="245"/>
      <c r="D1885" s="235" t="s">
        <v>198</v>
      </c>
      <c r="E1885" s="246" t="s">
        <v>19</v>
      </c>
      <c r="F1885" s="247" t="s">
        <v>2582</v>
      </c>
      <c r="G1885" s="245"/>
      <c r="H1885" s="248">
        <v>12.545999999999999</v>
      </c>
      <c r="I1885" s="249"/>
      <c r="J1885" s="245"/>
      <c r="K1885" s="245"/>
      <c r="L1885" s="250"/>
      <c r="M1885" s="251"/>
      <c r="N1885" s="252"/>
      <c r="O1885" s="252"/>
      <c r="P1885" s="252"/>
      <c r="Q1885" s="252"/>
      <c r="R1885" s="252"/>
      <c r="S1885" s="252"/>
      <c r="T1885" s="253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T1885" s="254" t="s">
        <v>198</v>
      </c>
      <c r="AU1885" s="254" t="s">
        <v>82</v>
      </c>
      <c r="AV1885" s="14" t="s">
        <v>82</v>
      </c>
      <c r="AW1885" s="14" t="s">
        <v>35</v>
      </c>
      <c r="AX1885" s="14" t="s">
        <v>73</v>
      </c>
      <c r="AY1885" s="254" t="s">
        <v>188</v>
      </c>
    </row>
    <row r="1886" s="14" customFormat="1">
      <c r="A1886" s="14"/>
      <c r="B1886" s="244"/>
      <c r="C1886" s="245"/>
      <c r="D1886" s="235" t="s">
        <v>198</v>
      </c>
      <c r="E1886" s="246" t="s">
        <v>19</v>
      </c>
      <c r="F1886" s="247" t="s">
        <v>1820</v>
      </c>
      <c r="G1886" s="245"/>
      <c r="H1886" s="248">
        <v>-1.6200000000000001</v>
      </c>
      <c r="I1886" s="249"/>
      <c r="J1886" s="245"/>
      <c r="K1886" s="245"/>
      <c r="L1886" s="250"/>
      <c r="M1886" s="251"/>
      <c r="N1886" s="252"/>
      <c r="O1886" s="252"/>
      <c r="P1886" s="252"/>
      <c r="Q1886" s="252"/>
      <c r="R1886" s="252"/>
      <c r="S1886" s="252"/>
      <c r="T1886" s="253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54" t="s">
        <v>198</v>
      </c>
      <c r="AU1886" s="254" t="s">
        <v>82</v>
      </c>
      <c r="AV1886" s="14" t="s">
        <v>82</v>
      </c>
      <c r="AW1886" s="14" t="s">
        <v>35</v>
      </c>
      <c r="AX1886" s="14" t="s">
        <v>73</v>
      </c>
      <c r="AY1886" s="254" t="s">
        <v>188</v>
      </c>
    </row>
    <row r="1887" s="13" customFormat="1">
      <c r="A1887" s="13"/>
      <c r="B1887" s="233"/>
      <c r="C1887" s="234"/>
      <c r="D1887" s="235" t="s">
        <v>198</v>
      </c>
      <c r="E1887" s="236" t="s">
        <v>19</v>
      </c>
      <c r="F1887" s="237" t="s">
        <v>2433</v>
      </c>
      <c r="G1887" s="234"/>
      <c r="H1887" s="236" t="s">
        <v>19</v>
      </c>
      <c r="I1887" s="238"/>
      <c r="J1887" s="234"/>
      <c r="K1887" s="234"/>
      <c r="L1887" s="239"/>
      <c r="M1887" s="240"/>
      <c r="N1887" s="241"/>
      <c r="O1887" s="241"/>
      <c r="P1887" s="241"/>
      <c r="Q1887" s="241"/>
      <c r="R1887" s="241"/>
      <c r="S1887" s="241"/>
      <c r="T1887" s="242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T1887" s="243" t="s">
        <v>198</v>
      </c>
      <c r="AU1887" s="243" t="s">
        <v>82</v>
      </c>
      <c r="AV1887" s="13" t="s">
        <v>80</v>
      </c>
      <c r="AW1887" s="13" t="s">
        <v>35</v>
      </c>
      <c r="AX1887" s="13" t="s">
        <v>73</v>
      </c>
      <c r="AY1887" s="243" t="s">
        <v>188</v>
      </c>
    </row>
    <row r="1888" s="14" customFormat="1">
      <c r="A1888" s="14"/>
      <c r="B1888" s="244"/>
      <c r="C1888" s="245"/>
      <c r="D1888" s="235" t="s">
        <v>198</v>
      </c>
      <c r="E1888" s="246" t="s">
        <v>19</v>
      </c>
      <c r="F1888" s="247" t="s">
        <v>2583</v>
      </c>
      <c r="G1888" s="245"/>
      <c r="H1888" s="248">
        <v>12.186</v>
      </c>
      <c r="I1888" s="249"/>
      <c r="J1888" s="245"/>
      <c r="K1888" s="245"/>
      <c r="L1888" s="250"/>
      <c r="M1888" s="251"/>
      <c r="N1888" s="252"/>
      <c r="O1888" s="252"/>
      <c r="P1888" s="252"/>
      <c r="Q1888" s="252"/>
      <c r="R1888" s="252"/>
      <c r="S1888" s="252"/>
      <c r="T1888" s="253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T1888" s="254" t="s">
        <v>198</v>
      </c>
      <c r="AU1888" s="254" t="s">
        <v>82</v>
      </c>
      <c r="AV1888" s="14" t="s">
        <v>82</v>
      </c>
      <c r="AW1888" s="14" t="s">
        <v>35</v>
      </c>
      <c r="AX1888" s="14" t="s">
        <v>73</v>
      </c>
      <c r="AY1888" s="254" t="s">
        <v>188</v>
      </c>
    </row>
    <row r="1889" s="14" customFormat="1">
      <c r="A1889" s="14"/>
      <c r="B1889" s="244"/>
      <c r="C1889" s="245"/>
      <c r="D1889" s="235" t="s">
        <v>198</v>
      </c>
      <c r="E1889" s="246" t="s">
        <v>19</v>
      </c>
      <c r="F1889" s="247" t="s">
        <v>1818</v>
      </c>
      <c r="G1889" s="245"/>
      <c r="H1889" s="248">
        <v>-3.2400000000000002</v>
      </c>
      <c r="I1889" s="249"/>
      <c r="J1889" s="245"/>
      <c r="K1889" s="245"/>
      <c r="L1889" s="250"/>
      <c r="M1889" s="251"/>
      <c r="N1889" s="252"/>
      <c r="O1889" s="252"/>
      <c r="P1889" s="252"/>
      <c r="Q1889" s="252"/>
      <c r="R1889" s="252"/>
      <c r="S1889" s="252"/>
      <c r="T1889" s="253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T1889" s="254" t="s">
        <v>198</v>
      </c>
      <c r="AU1889" s="254" t="s">
        <v>82</v>
      </c>
      <c r="AV1889" s="14" t="s">
        <v>82</v>
      </c>
      <c r="AW1889" s="14" t="s">
        <v>35</v>
      </c>
      <c r="AX1889" s="14" t="s">
        <v>73</v>
      </c>
      <c r="AY1889" s="254" t="s">
        <v>188</v>
      </c>
    </row>
    <row r="1890" s="13" customFormat="1">
      <c r="A1890" s="13"/>
      <c r="B1890" s="233"/>
      <c r="C1890" s="234"/>
      <c r="D1890" s="235" t="s">
        <v>198</v>
      </c>
      <c r="E1890" s="236" t="s">
        <v>19</v>
      </c>
      <c r="F1890" s="237" t="s">
        <v>2435</v>
      </c>
      <c r="G1890" s="234"/>
      <c r="H1890" s="236" t="s">
        <v>19</v>
      </c>
      <c r="I1890" s="238"/>
      <c r="J1890" s="234"/>
      <c r="K1890" s="234"/>
      <c r="L1890" s="239"/>
      <c r="M1890" s="240"/>
      <c r="N1890" s="241"/>
      <c r="O1890" s="241"/>
      <c r="P1890" s="241"/>
      <c r="Q1890" s="241"/>
      <c r="R1890" s="241"/>
      <c r="S1890" s="241"/>
      <c r="T1890" s="242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T1890" s="243" t="s">
        <v>198</v>
      </c>
      <c r="AU1890" s="243" t="s">
        <v>82</v>
      </c>
      <c r="AV1890" s="13" t="s">
        <v>80</v>
      </c>
      <c r="AW1890" s="13" t="s">
        <v>35</v>
      </c>
      <c r="AX1890" s="13" t="s">
        <v>73</v>
      </c>
      <c r="AY1890" s="243" t="s">
        <v>188</v>
      </c>
    </row>
    <row r="1891" s="14" customFormat="1">
      <c r="A1891" s="14"/>
      <c r="B1891" s="244"/>
      <c r="C1891" s="245"/>
      <c r="D1891" s="235" t="s">
        <v>198</v>
      </c>
      <c r="E1891" s="246" t="s">
        <v>19</v>
      </c>
      <c r="F1891" s="247" t="s">
        <v>1827</v>
      </c>
      <c r="G1891" s="245"/>
      <c r="H1891" s="248">
        <v>16.236000000000001</v>
      </c>
      <c r="I1891" s="249"/>
      <c r="J1891" s="245"/>
      <c r="K1891" s="245"/>
      <c r="L1891" s="250"/>
      <c r="M1891" s="251"/>
      <c r="N1891" s="252"/>
      <c r="O1891" s="252"/>
      <c r="P1891" s="252"/>
      <c r="Q1891" s="252"/>
      <c r="R1891" s="252"/>
      <c r="S1891" s="252"/>
      <c r="T1891" s="253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T1891" s="254" t="s">
        <v>198</v>
      </c>
      <c r="AU1891" s="254" t="s">
        <v>82</v>
      </c>
      <c r="AV1891" s="14" t="s">
        <v>82</v>
      </c>
      <c r="AW1891" s="14" t="s">
        <v>35</v>
      </c>
      <c r="AX1891" s="14" t="s">
        <v>73</v>
      </c>
      <c r="AY1891" s="254" t="s">
        <v>188</v>
      </c>
    </row>
    <row r="1892" s="14" customFormat="1">
      <c r="A1892" s="14"/>
      <c r="B1892" s="244"/>
      <c r="C1892" s="245"/>
      <c r="D1892" s="235" t="s">
        <v>198</v>
      </c>
      <c r="E1892" s="246" t="s">
        <v>19</v>
      </c>
      <c r="F1892" s="247" t="s">
        <v>1820</v>
      </c>
      <c r="G1892" s="245"/>
      <c r="H1892" s="248">
        <v>-1.6200000000000001</v>
      </c>
      <c r="I1892" s="249"/>
      <c r="J1892" s="245"/>
      <c r="K1892" s="245"/>
      <c r="L1892" s="250"/>
      <c r="M1892" s="251"/>
      <c r="N1892" s="252"/>
      <c r="O1892" s="252"/>
      <c r="P1892" s="252"/>
      <c r="Q1892" s="252"/>
      <c r="R1892" s="252"/>
      <c r="S1892" s="252"/>
      <c r="T1892" s="253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54" t="s">
        <v>198</v>
      </c>
      <c r="AU1892" s="254" t="s">
        <v>82</v>
      </c>
      <c r="AV1892" s="14" t="s">
        <v>82</v>
      </c>
      <c r="AW1892" s="14" t="s">
        <v>35</v>
      </c>
      <c r="AX1892" s="14" t="s">
        <v>73</v>
      </c>
      <c r="AY1892" s="254" t="s">
        <v>188</v>
      </c>
    </row>
    <row r="1893" s="15" customFormat="1">
      <c r="A1893" s="15"/>
      <c r="B1893" s="255"/>
      <c r="C1893" s="256"/>
      <c r="D1893" s="235" t="s">
        <v>198</v>
      </c>
      <c r="E1893" s="257" t="s">
        <v>19</v>
      </c>
      <c r="F1893" s="258" t="s">
        <v>229</v>
      </c>
      <c r="G1893" s="256"/>
      <c r="H1893" s="259">
        <v>62.073</v>
      </c>
      <c r="I1893" s="260"/>
      <c r="J1893" s="256"/>
      <c r="K1893" s="256"/>
      <c r="L1893" s="261"/>
      <c r="M1893" s="262"/>
      <c r="N1893" s="263"/>
      <c r="O1893" s="263"/>
      <c r="P1893" s="263"/>
      <c r="Q1893" s="263"/>
      <c r="R1893" s="263"/>
      <c r="S1893" s="263"/>
      <c r="T1893" s="264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T1893" s="265" t="s">
        <v>198</v>
      </c>
      <c r="AU1893" s="265" t="s">
        <v>82</v>
      </c>
      <c r="AV1893" s="15" t="s">
        <v>135</v>
      </c>
      <c r="AW1893" s="15" t="s">
        <v>35</v>
      </c>
      <c r="AX1893" s="15" t="s">
        <v>80</v>
      </c>
      <c r="AY1893" s="265" t="s">
        <v>188</v>
      </c>
    </row>
    <row r="1894" s="14" customFormat="1">
      <c r="A1894" s="14"/>
      <c r="B1894" s="244"/>
      <c r="C1894" s="245"/>
      <c r="D1894" s="235" t="s">
        <v>198</v>
      </c>
      <c r="E1894" s="245"/>
      <c r="F1894" s="247" t="s">
        <v>3003</v>
      </c>
      <c r="G1894" s="245"/>
      <c r="H1894" s="248">
        <v>68.280000000000001</v>
      </c>
      <c r="I1894" s="249"/>
      <c r="J1894" s="245"/>
      <c r="K1894" s="245"/>
      <c r="L1894" s="250"/>
      <c r="M1894" s="251"/>
      <c r="N1894" s="252"/>
      <c r="O1894" s="252"/>
      <c r="P1894" s="252"/>
      <c r="Q1894" s="252"/>
      <c r="R1894" s="252"/>
      <c r="S1894" s="252"/>
      <c r="T1894" s="253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T1894" s="254" t="s">
        <v>198</v>
      </c>
      <c r="AU1894" s="254" t="s">
        <v>82</v>
      </c>
      <c r="AV1894" s="14" t="s">
        <v>82</v>
      </c>
      <c r="AW1894" s="14" t="s">
        <v>4</v>
      </c>
      <c r="AX1894" s="14" t="s">
        <v>80</v>
      </c>
      <c r="AY1894" s="254" t="s">
        <v>188</v>
      </c>
    </row>
    <row r="1895" s="2" customFormat="1" ht="16.5" customHeight="1">
      <c r="A1895" s="40"/>
      <c r="B1895" s="41"/>
      <c r="C1895" s="215" t="s">
        <v>3004</v>
      </c>
      <c r="D1895" s="215" t="s">
        <v>190</v>
      </c>
      <c r="E1895" s="216" t="s">
        <v>2218</v>
      </c>
      <c r="F1895" s="217" t="s">
        <v>2219</v>
      </c>
      <c r="G1895" s="218" t="s">
        <v>243</v>
      </c>
      <c r="H1895" s="219">
        <v>1.05</v>
      </c>
      <c r="I1895" s="220"/>
      <c r="J1895" s="221">
        <f>ROUND(I1895*H1895,2)</f>
        <v>0</v>
      </c>
      <c r="K1895" s="217" t="s">
        <v>194</v>
      </c>
      <c r="L1895" s="46"/>
      <c r="M1895" s="222" t="s">
        <v>19</v>
      </c>
      <c r="N1895" s="223" t="s">
        <v>44</v>
      </c>
      <c r="O1895" s="86"/>
      <c r="P1895" s="224">
        <f>O1895*H1895</f>
        <v>0</v>
      </c>
      <c r="Q1895" s="224">
        <v>0.00063000000000000003</v>
      </c>
      <c r="R1895" s="224">
        <f>Q1895*H1895</f>
        <v>0.00066150000000000009</v>
      </c>
      <c r="S1895" s="224">
        <v>0</v>
      </c>
      <c r="T1895" s="225">
        <f>S1895*H1895</f>
        <v>0</v>
      </c>
      <c r="U1895" s="40"/>
      <c r="V1895" s="40"/>
      <c r="W1895" s="40"/>
      <c r="X1895" s="40"/>
      <c r="Y1895" s="40"/>
      <c r="Z1895" s="40"/>
      <c r="AA1895" s="40"/>
      <c r="AB1895" s="40"/>
      <c r="AC1895" s="40"/>
      <c r="AD1895" s="40"/>
      <c r="AE1895" s="40"/>
      <c r="AR1895" s="226" t="s">
        <v>342</v>
      </c>
      <c r="AT1895" s="226" t="s">
        <v>190</v>
      </c>
      <c r="AU1895" s="226" t="s">
        <v>82</v>
      </c>
      <c r="AY1895" s="19" t="s">
        <v>188</v>
      </c>
      <c r="BE1895" s="227">
        <f>IF(N1895="základní",J1895,0)</f>
        <v>0</v>
      </c>
      <c r="BF1895" s="227">
        <f>IF(N1895="snížená",J1895,0)</f>
        <v>0</v>
      </c>
      <c r="BG1895" s="227">
        <f>IF(N1895="zákl. přenesená",J1895,0)</f>
        <v>0</v>
      </c>
      <c r="BH1895" s="227">
        <f>IF(N1895="sníž. přenesená",J1895,0)</f>
        <v>0</v>
      </c>
      <c r="BI1895" s="227">
        <f>IF(N1895="nulová",J1895,0)</f>
        <v>0</v>
      </c>
      <c r="BJ1895" s="19" t="s">
        <v>80</v>
      </c>
      <c r="BK1895" s="227">
        <f>ROUND(I1895*H1895,2)</f>
        <v>0</v>
      </c>
      <c r="BL1895" s="19" t="s">
        <v>342</v>
      </c>
      <c r="BM1895" s="226" t="s">
        <v>3005</v>
      </c>
    </row>
    <row r="1896" s="2" customFormat="1">
      <c r="A1896" s="40"/>
      <c r="B1896" s="41"/>
      <c r="C1896" s="42"/>
      <c r="D1896" s="228" t="s">
        <v>196</v>
      </c>
      <c r="E1896" s="42"/>
      <c r="F1896" s="229" t="s">
        <v>2221</v>
      </c>
      <c r="G1896" s="42"/>
      <c r="H1896" s="42"/>
      <c r="I1896" s="230"/>
      <c r="J1896" s="42"/>
      <c r="K1896" s="42"/>
      <c r="L1896" s="46"/>
      <c r="M1896" s="231"/>
      <c r="N1896" s="232"/>
      <c r="O1896" s="86"/>
      <c r="P1896" s="86"/>
      <c r="Q1896" s="86"/>
      <c r="R1896" s="86"/>
      <c r="S1896" s="86"/>
      <c r="T1896" s="87"/>
      <c r="U1896" s="40"/>
      <c r="V1896" s="40"/>
      <c r="W1896" s="40"/>
      <c r="X1896" s="40"/>
      <c r="Y1896" s="40"/>
      <c r="Z1896" s="40"/>
      <c r="AA1896" s="40"/>
      <c r="AB1896" s="40"/>
      <c r="AC1896" s="40"/>
      <c r="AD1896" s="40"/>
      <c r="AE1896" s="40"/>
      <c r="AT1896" s="19" t="s">
        <v>196</v>
      </c>
      <c r="AU1896" s="19" t="s">
        <v>82</v>
      </c>
    </row>
    <row r="1897" s="13" customFormat="1">
      <c r="A1897" s="13"/>
      <c r="B1897" s="233"/>
      <c r="C1897" s="234"/>
      <c r="D1897" s="235" t="s">
        <v>198</v>
      </c>
      <c r="E1897" s="236" t="s">
        <v>19</v>
      </c>
      <c r="F1897" s="237" t="s">
        <v>1868</v>
      </c>
      <c r="G1897" s="234"/>
      <c r="H1897" s="236" t="s">
        <v>19</v>
      </c>
      <c r="I1897" s="238"/>
      <c r="J1897" s="234"/>
      <c r="K1897" s="234"/>
      <c r="L1897" s="239"/>
      <c r="M1897" s="240"/>
      <c r="N1897" s="241"/>
      <c r="O1897" s="241"/>
      <c r="P1897" s="241"/>
      <c r="Q1897" s="241"/>
      <c r="R1897" s="241"/>
      <c r="S1897" s="241"/>
      <c r="T1897" s="242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T1897" s="243" t="s">
        <v>198</v>
      </c>
      <c r="AU1897" s="243" t="s">
        <v>82</v>
      </c>
      <c r="AV1897" s="13" t="s">
        <v>80</v>
      </c>
      <c r="AW1897" s="13" t="s">
        <v>35</v>
      </c>
      <c r="AX1897" s="13" t="s">
        <v>73</v>
      </c>
      <c r="AY1897" s="243" t="s">
        <v>188</v>
      </c>
    </row>
    <row r="1898" s="14" customFormat="1">
      <c r="A1898" s="14"/>
      <c r="B1898" s="244"/>
      <c r="C1898" s="245"/>
      <c r="D1898" s="235" t="s">
        <v>198</v>
      </c>
      <c r="E1898" s="246" t="s">
        <v>19</v>
      </c>
      <c r="F1898" s="247" t="s">
        <v>2222</v>
      </c>
      <c r="G1898" s="245"/>
      <c r="H1898" s="248">
        <v>1.05</v>
      </c>
      <c r="I1898" s="249"/>
      <c r="J1898" s="245"/>
      <c r="K1898" s="245"/>
      <c r="L1898" s="250"/>
      <c r="M1898" s="251"/>
      <c r="N1898" s="252"/>
      <c r="O1898" s="252"/>
      <c r="P1898" s="252"/>
      <c r="Q1898" s="252"/>
      <c r="R1898" s="252"/>
      <c r="S1898" s="252"/>
      <c r="T1898" s="253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254" t="s">
        <v>198</v>
      </c>
      <c r="AU1898" s="254" t="s">
        <v>82</v>
      </c>
      <c r="AV1898" s="14" t="s">
        <v>82</v>
      </c>
      <c r="AW1898" s="14" t="s">
        <v>35</v>
      </c>
      <c r="AX1898" s="14" t="s">
        <v>73</v>
      </c>
      <c r="AY1898" s="254" t="s">
        <v>188</v>
      </c>
    </row>
    <row r="1899" s="15" customFormat="1">
      <c r="A1899" s="15"/>
      <c r="B1899" s="255"/>
      <c r="C1899" s="256"/>
      <c r="D1899" s="235" t="s">
        <v>198</v>
      </c>
      <c r="E1899" s="257" t="s">
        <v>19</v>
      </c>
      <c r="F1899" s="258" t="s">
        <v>229</v>
      </c>
      <c r="G1899" s="256"/>
      <c r="H1899" s="259">
        <v>1.05</v>
      </c>
      <c r="I1899" s="260"/>
      <c r="J1899" s="256"/>
      <c r="K1899" s="256"/>
      <c r="L1899" s="261"/>
      <c r="M1899" s="262"/>
      <c r="N1899" s="263"/>
      <c r="O1899" s="263"/>
      <c r="P1899" s="263"/>
      <c r="Q1899" s="263"/>
      <c r="R1899" s="263"/>
      <c r="S1899" s="263"/>
      <c r="T1899" s="264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T1899" s="265" t="s">
        <v>198</v>
      </c>
      <c r="AU1899" s="265" t="s">
        <v>82</v>
      </c>
      <c r="AV1899" s="15" t="s">
        <v>135</v>
      </c>
      <c r="AW1899" s="15" t="s">
        <v>35</v>
      </c>
      <c r="AX1899" s="15" t="s">
        <v>80</v>
      </c>
      <c r="AY1899" s="265" t="s">
        <v>188</v>
      </c>
    </row>
    <row r="1900" s="2" customFormat="1" ht="16.5" customHeight="1">
      <c r="A1900" s="40"/>
      <c r="B1900" s="41"/>
      <c r="C1900" s="272" t="s">
        <v>3006</v>
      </c>
      <c r="D1900" s="272" t="s">
        <v>522</v>
      </c>
      <c r="E1900" s="273" t="s">
        <v>2224</v>
      </c>
      <c r="F1900" s="274" t="s">
        <v>2225</v>
      </c>
      <c r="G1900" s="275" t="s">
        <v>243</v>
      </c>
      <c r="H1900" s="276">
        <v>1.155</v>
      </c>
      <c r="I1900" s="277"/>
      <c r="J1900" s="278">
        <f>ROUND(I1900*H1900,2)</f>
        <v>0</v>
      </c>
      <c r="K1900" s="274" t="s">
        <v>194</v>
      </c>
      <c r="L1900" s="279"/>
      <c r="M1900" s="280" t="s">
        <v>19</v>
      </c>
      <c r="N1900" s="281" t="s">
        <v>44</v>
      </c>
      <c r="O1900" s="86"/>
      <c r="P1900" s="224">
        <f>O1900*H1900</f>
        <v>0</v>
      </c>
      <c r="Q1900" s="224">
        <v>0.01</v>
      </c>
      <c r="R1900" s="224">
        <f>Q1900*H1900</f>
        <v>0.011550000000000001</v>
      </c>
      <c r="S1900" s="224">
        <v>0</v>
      </c>
      <c r="T1900" s="225">
        <f>S1900*H1900</f>
        <v>0</v>
      </c>
      <c r="U1900" s="40"/>
      <c r="V1900" s="40"/>
      <c r="W1900" s="40"/>
      <c r="X1900" s="40"/>
      <c r="Y1900" s="40"/>
      <c r="Z1900" s="40"/>
      <c r="AA1900" s="40"/>
      <c r="AB1900" s="40"/>
      <c r="AC1900" s="40"/>
      <c r="AD1900" s="40"/>
      <c r="AE1900" s="40"/>
      <c r="AR1900" s="226" t="s">
        <v>630</v>
      </c>
      <c r="AT1900" s="226" t="s">
        <v>522</v>
      </c>
      <c r="AU1900" s="226" t="s">
        <v>82</v>
      </c>
      <c r="AY1900" s="19" t="s">
        <v>188</v>
      </c>
      <c r="BE1900" s="227">
        <f>IF(N1900="základní",J1900,0)</f>
        <v>0</v>
      </c>
      <c r="BF1900" s="227">
        <f>IF(N1900="snížená",J1900,0)</f>
        <v>0</v>
      </c>
      <c r="BG1900" s="227">
        <f>IF(N1900="zákl. přenesená",J1900,0)</f>
        <v>0</v>
      </c>
      <c r="BH1900" s="227">
        <f>IF(N1900="sníž. přenesená",J1900,0)</f>
        <v>0</v>
      </c>
      <c r="BI1900" s="227">
        <f>IF(N1900="nulová",J1900,0)</f>
        <v>0</v>
      </c>
      <c r="BJ1900" s="19" t="s">
        <v>80</v>
      </c>
      <c r="BK1900" s="227">
        <f>ROUND(I1900*H1900,2)</f>
        <v>0</v>
      </c>
      <c r="BL1900" s="19" t="s">
        <v>342</v>
      </c>
      <c r="BM1900" s="226" t="s">
        <v>3007</v>
      </c>
    </row>
    <row r="1901" s="13" customFormat="1">
      <c r="A1901" s="13"/>
      <c r="B1901" s="233"/>
      <c r="C1901" s="234"/>
      <c r="D1901" s="235" t="s">
        <v>198</v>
      </c>
      <c r="E1901" s="236" t="s">
        <v>19</v>
      </c>
      <c r="F1901" s="237" t="s">
        <v>1868</v>
      </c>
      <c r="G1901" s="234"/>
      <c r="H1901" s="236" t="s">
        <v>19</v>
      </c>
      <c r="I1901" s="238"/>
      <c r="J1901" s="234"/>
      <c r="K1901" s="234"/>
      <c r="L1901" s="239"/>
      <c r="M1901" s="240"/>
      <c r="N1901" s="241"/>
      <c r="O1901" s="241"/>
      <c r="P1901" s="241"/>
      <c r="Q1901" s="241"/>
      <c r="R1901" s="241"/>
      <c r="S1901" s="241"/>
      <c r="T1901" s="242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T1901" s="243" t="s">
        <v>198</v>
      </c>
      <c r="AU1901" s="243" t="s">
        <v>82</v>
      </c>
      <c r="AV1901" s="13" t="s">
        <v>80</v>
      </c>
      <c r="AW1901" s="13" t="s">
        <v>35</v>
      </c>
      <c r="AX1901" s="13" t="s">
        <v>73</v>
      </c>
      <c r="AY1901" s="243" t="s">
        <v>188</v>
      </c>
    </row>
    <row r="1902" s="14" customFormat="1">
      <c r="A1902" s="14"/>
      <c r="B1902" s="244"/>
      <c r="C1902" s="245"/>
      <c r="D1902" s="235" t="s">
        <v>198</v>
      </c>
      <c r="E1902" s="246" t="s">
        <v>19</v>
      </c>
      <c r="F1902" s="247" t="s">
        <v>2222</v>
      </c>
      <c r="G1902" s="245"/>
      <c r="H1902" s="248">
        <v>1.05</v>
      </c>
      <c r="I1902" s="249"/>
      <c r="J1902" s="245"/>
      <c r="K1902" s="245"/>
      <c r="L1902" s="250"/>
      <c r="M1902" s="251"/>
      <c r="N1902" s="252"/>
      <c r="O1902" s="252"/>
      <c r="P1902" s="252"/>
      <c r="Q1902" s="252"/>
      <c r="R1902" s="252"/>
      <c r="S1902" s="252"/>
      <c r="T1902" s="253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T1902" s="254" t="s">
        <v>198</v>
      </c>
      <c r="AU1902" s="254" t="s">
        <v>82</v>
      </c>
      <c r="AV1902" s="14" t="s">
        <v>82</v>
      </c>
      <c r="AW1902" s="14" t="s">
        <v>35</v>
      </c>
      <c r="AX1902" s="14" t="s">
        <v>73</v>
      </c>
      <c r="AY1902" s="254" t="s">
        <v>188</v>
      </c>
    </row>
    <row r="1903" s="15" customFormat="1">
      <c r="A1903" s="15"/>
      <c r="B1903" s="255"/>
      <c r="C1903" s="256"/>
      <c r="D1903" s="235" t="s">
        <v>198</v>
      </c>
      <c r="E1903" s="257" t="s">
        <v>19</v>
      </c>
      <c r="F1903" s="258" t="s">
        <v>229</v>
      </c>
      <c r="G1903" s="256"/>
      <c r="H1903" s="259">
        <v>1.05</v>
      </c>
      <c r="I1903" s="260"/>
      <c r="J1903" s="256"/>
      <c r="K1903" s="256"/>
      <c r="L1903" s="261"/>
      <c r="M1903" s="262"/>
      <c r="N1903" s="263"/>
      <c r="O1903" s="263"/>
      <c r="P1903" s="263"/>
      <c r="Q1903" s="263"/>
      <c r="R1903" s="263"/>
      <c r="S1903" s="263"/>
      <c r="T1903" s="264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T1903" s="265" t="s">
        <v>198</v>
      </c>
      <c r="AU1903" s="265" t="s">
        <v>82</v>
      </c>
      <c r="AV1903" s="15" t="s">
        <v>135</v>
      </c>
      <c r="AW1903" s="15" t="s">
        <v>35</v>
      </c>
      <c r="AX1903" s="15" t="s">
        <v>80</v>
      </c>
      <c r="AY1903" s="265" t="s">
        <v>188</v>
      </c>
    </row>
    <row r="1904" s="14" customFormat="1">
      <c r="A1904" s="14"/>
      <c r="B1904" s="244"/>
      <c r="C1904" s="245"/>
      <c r="D1904" s="235" t="s">
        <v>198</v>
      </c>
      <c r="E1904" s="245"/>
      <c r="F1904" s="247" t="s">
        <v>2227</v>
      </c>
      <c r="G1904" s="245"/>
      <c r="H1904" s="248">
        <v>1.155</v>
      </c>
      <c r="I1904" s="249"/>
      <c r="J1904" s="245"/>
      <c r="K1904" s="245"/>
      <c r="L1904" s="250"/>
      <c r="M1904" s="251"/>
      <c r="N1904" s="252"/>
      <c r="O1904" s="252"/>
      <c r="P1904" s="252"/>
      <c r="Q1904" s="252"/>
      <c r="R1904" s="252"/>
      <c r="S1904" s="252"/>
      <c r="T1904" s="253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T1904" s="254" t="s">
        <v>198</v>
      </c>
      <c r="AU1904" s="254" t="s">
        <v>82</v>
      </c>
      <c r="AV1904" s="14" t="s">
        <v>82</v>
      </c>
      <c r="AW1904" s="14" t="s">
        <v>4</v>
      </c>
      <c r="AX1904" s="14" t="s">
        <v>80</v>
      </c>
      <c r="AY1904" s="254" t="s">
        <v>188</v>
      </c>
    </row>
    <row r="1905" s="2" customFormat="1" ht="16.5" customHeight="1">
      <c r="A1905" s="40"/>
      <c r="B1905" s="41"/>
      <c r="C1905" s="215" t="s">
        <v>3008</v>
      </c>
      <c r="D1905" s="215" t="s">
        <v>190</v>
      </c>
      <c r="E1905" s="216" t="s">
        <v>3009</v>
      </c>
      <c r="F1905" s="217" t="s">
        <v>3010</v>
      </c>
      <c r="G1905" s="218" t="s">
        <v>501</v>
      </c>
      <c r="H1905" s="219">
        <v>1.8</v>
      </c>
      <c r="I1905" s="220"/>
      <c r="J1905" s="221">
        <f>ROUND(I1905*H1905,2)</f>
        <v>0</v>
      </c>
      <c r="K1905" s="217" t="s">
        <v>194</v>
      </c>
      <c r="L1905" s="46"/>
      <c r="M1905" s="222" t="s">
        <v>19</v>
      </c>
      <c r="N1905" s="223" t="s">
        <v>44</v>
      </c>
      <c r="O1905" s="86"/>
      <c r="P1905" s="224">
        <f>O1905*H1905</f>
        <v>0</v>
      </c>
      <c r="Q1905" s="224">
        <v>0.00055000000000000003</v>
      </c>
      <c r="R1905" s="224">
        <f>Q1905*H1905</f>
        <v>0.00098999999999999999</v>
      </c>
      <c r="S1905" s="224">
        <v>0</v>
      </c>
      <c r="T1905" s="225">
        <f>S1905*H1905</f>
        <v>0</v>
      </c>
      <c r="U1905" s="40"/>
      <c r="V1905" s="40"/>
      <c r="W1905" s="40"/>
      <c r="X1905" s="40"/>
      <c r="Y1905" s="40"/>
      <c r="Z1905" s="40"/>
      <c r="AA1905" s="40"/>
      <c r="AB1905" s="40"/>
      <c r="AC1905" s="40"/>
      <c r="AD1905" s="40"/>
      <c r="AE1905" s="40"/>
      <c r="AR1905" s="226" t="s">
        <v>342</v>
      </c>
      <c r="AT1905" s="226" t="s">
        <v>190</v>
      </c>
      <c r="AU1905" s="226" t="s">
        <v>82</v>
      </c>
      <c r="AY1905" s="19" t="s">
        <v>188</v>
      </c>
      <c r="BE1905" s="227">
        <f>IF(N1905="základní",J1905,0)</f>
        <v>0</v>
      </c>
      <c r="BF1905" s="227">
        <f>IF(N1905="snížená",J1905,0)</f>
        <v>0</v>
      </c>
      <c r="BG1905" s="227">
        <f>IF(N1905="zákl. přenesená",J1905,0)</f>
        <v>0</v>
      </c>
      <c r="BH1905" s="227">
        <f>IF(N1905="sníž. přenesená",J1905,0)</f>
        <v>0</v>
      </c>
      <c r="BI1905" s="227">
        <f>IF(N1905="nulová",J1905,0)</f>
        <v>0</v>
      </c>
      <c r="BJ1905" s="19" t="s">
        <v>80</v>
      </c>
      <c r="BK1905" s="227">
        <f>ROUND(I1905*H1905,2)</f>
        <v>0</v>
      </c>
      <c r="BL1905" s="19" t="s">
        <v>342</v>
      </c>
      <c r="BM1905" s="226" t="s">
        <v>3011</v>
      </c>
    </row>
    <row r="1906" s="2" customFormat="1">
      <c r="A1906" s="40"/>
      <c r="B1906" s="41"/>
      <c r="C1906" s="42"/>
      <c r="D1906" s="228" t="s">
        <v>196</v>
      </c>
      <c r="E1906" s="42"/>
      <c r="F1906" s="229" t="s">
        <v>3012</v>
      </c>
      <c r="G1906" s="42"/>
      <c r="H1906" s="42"/>
      <c r="I1906" s="230"/>
      <c r="J1906" s="42"/>
      <c r="K1906" s="42"/>
      <c r="L1906" s="46"/>
      <c r="M1906" s="231"/>
      <c r="N1906" s="232"/>
      <c r="O1906" s="86"/>
      <c r="P1906" s="86"/>
      <c r="Q1906" s="86"/>
      <c r="R1906" s="86"/>
      <c r="S1906" s="86"/>
      <c r="T1906" s="87"/>
      <c r="U1906" s="40"/>
      <c r="V1906" s="40"/>
      <c r="W1906" s="40"/>
      <c r="X1906" s="40"/>
      <c r="Y1906" s="40"/>
      <c r="Z1906" s="40"/>
      <c r="AA1906" s="40"/>
      <c r="AB1906" s="40"/>
      <c r="AC1906" s="40"/>
      <c r="AD1906" s="40"/>
      <c r="AE1906" s="40"/>
      <c r="AT1906" s="19" t="s">
        <v>196</v>
      </c>
      <c r="AU1906" s="19" t="s">
        <v>82</v>
      </c>
    </row>
    <row r="1907" s="13" customFormat="1">
      <c r="A1907" s="13"/>
      <c r="B1907" s="233"/>
      <c r="C1907" s="234"/>
      <c r="D1907" s="235" t="s">
        <v>198</v>
      </c>
      <c r="E1907" s="236" t="s">
        <v>19</v>
      </c>
      <c r="F1907" s="237" t="s">
        <v>2448</v>
      </c>
      <c r="G1907" s="234"/>
      <c r="H1907" s="236" t="s">
        <v>19</v>
      </c>
      <c r="I1907" s="238"/>
      <c r="J1907" s="234"/>
      <c r="K1907" s="234"/>
      <c r="L1907" s="239"/>
      <c r="M1907" s="240"/>
      <c r="N1907" s="241"/>
      <c r="O1907" s="241"/>
      <c r="P1907" s="241"/>
      <c r="Q1907" s="241"/>
      <c r="R1907" s="241"/>
      <c r="S1907" s="241"/>
      <c r="T1907" s="242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T1907" s="243" t="s">
        <v>198</v>
      </c>
      <c r="AU1907" s="243" t="s">
        <v>82</v>
      </c>
      <c r="AV1907" s="13" t="s">
        <v>80</v>
      </c>
      <c r="AW1907" s="13" t="s">
        <v>35</v>
      </c>
      <c r="AX1907" s="13" t="s">
        <v>73</v>
      </c>
      <c r="AY1907" s="243" t="s">
        <v>188</v>
      </c>
    </row>
    <row r="1908" s="14" customFormat="1">
      <c r="A1908" s="14"/>
      <c r="B1908" s="244"/>
      <c r="C1908" s="245"/>
      <c r="D1908" s="235" t="s">
        <v>198</v>
      </c>
      <c r="E1908" s="246" t="s">
        <v>19</v>
      </c>
      <c r="F1908" s="247" t="s">
        <v>3013</v>
      </c>
      <c r="G1908" s="245"/>
      <c r="H1908" s="248">
        <v>1.8</v>
      </c>
      <c r="I1908" s="249"/>
      <c r="J1908" s="245"/>
      <c r="K1908" s="245"/>
      <c r="L1908" s="250"/>
      <c r="M1908" s="251"/>
      <c r="N1908" s="252"/>
      <c r="O1908" s="252"/>
      <c r="P1908" s="252"/>
      <c r="Q1908" s="252"/>
      <c r="R1908" s="252"/>
      <c r="S1908" s="252"/>
      <c r="T1908" s="253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T1908" s="254" t="s">
        <v>198</v>
      </c>
      <c r="AU1908" s="254" t="s">
        <v>82</v>
      </c>
      <c r="AV1908" s="14" t="s">
        <v>82</v>
      </c>
      <c r="AW1908" s="14" t="s">
        <v>35</v>
      </c>
      <c r="AX1908" s="14" t="s">
        <v>73</v>
      </c>
      <c r="AY1908" s="254" t="s">
        <v>188</v>
      </c>
    </row>
    <row r="1909" s="15" customFormat="1">
      <c r="A1909" s="15"/>
      <c r="B1909" s="255"/>
      <c r="C1909" s="256"/>
      <c r="D1909" s="235" t="s">
        <v>198</v>
      </c>
      <c r="E1909" s="257" t="s">
        <v>19</v>
      </c>
      <c r="F1909" s="258" t="s">
        <v>229</v>
      </c>
      <c r="G1909" s="256"/>
      <c r="H1909" s="259">
        <v>1.8</v>
      </c>
      <c r="I1909" s="260"/>
      <c r="J1909" s="256"/>
      <c r="K1909" s="256"/>
      <c r="L1909" s="261"/>
      <c r="M1909" s="262"/>
      <c r="N1909" s="263"/>
      <c r="O1909" s="263"/>
      <c r="P1909" s="263"/>
      <c r="Q1909" s="263"/>
      <c r="R1909" s="263"/>
      <c r="S1909" s="263"/>
      <c r="T1909" s="264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T1909" s="265" t="s">
        <v>198</v>
      </c>
      <c r="AU1909" s="265" t="s">
        <v>82</v>
      </c>
      <c r="AV1909" s="15" t="s">
        <v>135</v>
      </c>
      <c r="AW1909" s="15" t="s">
        <v>35</v>
      </c>
      <c r="AX1909" s="15" t="s">
        <v>80</v>
      </c>
      <c r="AY1909" s="265" t="s">
        <v>188</v>
      </c>
    </row>
    <row r="1910" s="2" customFormat="1" ht="16.5" customHeight="1">
      <c r="A1910" s="40"/>
      <c r="B1910" s="41"/>
      <c r="C1910" s="215" t="s">
        <v>3014</v>
      </c>
      <c r="D1910" s="215" t="s">
        <v>190</v>
      </c>
      <c r="E1910" s="216" t="s">
        <v>2229</v>
      </c>
      <c r="F1910" s="217" t="s">
        <v>2230</v>
      </c>
      <c r="G1910" s="218" t="s">
        <v>501</v>
      </c>
      <c r="H1910" s="219">
        <v>34.484999999999999</v>
      </c>
      <c r="I1910" s="220"/>
      <c r="J1910" s="221">
        <f>ROUND(I1910*H1910,2)</f>
        <v>0</v>
      </c>
      <c r="K1910" s="217" t="s">
        <v>194</v>
      </c>
      <c r="L1910" s="46"/>
      <c r="M1910" s="222" t="s">
        <v>19</v>
      </c>
      <c r="N1910" s="223" t="s">
        <v>44</v>
      </c>
      <c r="O1910" s="86"/>
      <c r="P1910" s="224">
        <f>O1910*H1910</f>
        <v>0</v>
      </c>
      <c r="Q1910" s="224">
        <v>0.00050000000000000001</v>
      </c>
      <c r="R1910" s="224">
        <f>Q1910*H1910</f>
        <v>0.017242500000000001</v>
      </c>
      <c r="S1910" s="224">
        <v>0</v>
      </c>
      <c r="T1910" s="225">
        <f>S1910*H1910</f>
        <v>0</v>
      </c>
      <c r="U1910" s="40"/>
      <c r="V1910" s="40"/>
      <c r="W1910" s="40"/>
      <c r="X1910" s="40"/>
      <c r="Y1910" s="40"/>
      <c r="Z1910" s="40"/>
      <c r="AA1910" s="40"/>
      <c r="AB1910" s="40"/>
      <c r="AC1910" s="40"/>
      <c r="AD1910" s="40"/>
      <c r="AE1910" s="40"/>
      <c r="AR1910" s="226" t="s">
        <v>342</v>
      </c>
      <c r="AT1910" s="226" t="s">
        <v>190</v>
      </c>
      <c r="AU1910" s="226" t="s">
        <v>82</v>
      </c>
      <c r="AY1910" s="19" t="s">
        <v>188</v>
      </c>
      <c r="BE1910" s="227">
        <f>IF(N1910="základní",J1910,0)</f>
        <v>0</v>
      </c>
      <c r="BF1910" s="227">
        <f>IF(N1910="snížená",J1910,0)</f>
        <v>0</v>
      </c>
      <c r="BG1910" s="227">
        <f>IF(N1910="zákl. přenesená",J1910,0)</f>
        <v>0</v>
      </c>
      <c r="BH1910" s="227">
        <f>IF(N1910="sníž. přenesená",J1910,0)</f>
        <v>0</v>
      </c>
      <c r="BI1910" s="227">
        <f>IF(N1910="nulová",J1910,0)</f>
        <v>0</v>
      </c>
      <c r="BJ1910" s="19" t="s">
        <v>80</v>
      </c>
      <c r="BK1910" s="227">
        <f>ROUND(I1910*H1910,2)</f>
        <v>0</v>
      </c>
      <c r="BL1910" s="19" t="s">
        <v>342</v>
      </c>
      <c r="BM1910" s="226" t="s">
        <v>3015</v>
      </c>
    </row>
    <row r="1911" s="2" customFormat="1">
      <c r="A1911" s="40"/>
      <c r="B1911" s="41"/>
      <c r="C1911" s="42"/>
      <c r="D1911" s="228" t="s">
        <v>196</v>
      </c>
      <c r="E1911" s="42"/>
      <c r="F1911" s="229" t="s">
        <v>2232</v>
      </c>
      <c r="G1911" s="42"/>
      <c r="H1911" s="42"/>
      <c r="I1911" s="230"/>
      <c r="J1911" s="42"/>
      <c r="K1911" s="42"/>
      <c r="L1911" s="46"/>
      <c r="M1911" s="231"/>
      <c r="N1911" s="232"/>
      <c r="O1911" s="86"/>
      <c r="P1911" s="86"/>
      <c r="Q1911" s="86"/>
      <c r="R1911" s="86"/>
      <c r="S1911" s="86"/>
      <c r="T1911" s="87"/>
      <c r="U1911" s="40"/>
      <c r="V1911" s="40"/>
      <c r="W1911" s="40"/>
      <c r="X1911" s="40"/>
      <c r="Y1911" s="40"/>
      <c r="Z1911" s="40"/>
      <c r="AA1911" s="40"/>
      <c r="AB1911" s="40"/>
      <c r="AC1911" s="40"/>
      <c r="AD1911" s="40"/>
      <c r="AE1911" s="40"/>
      <c r="AT1911" s="19" t="s">
        <v>196</v>
      </c>
      <c r="AU1911" s="19" t="s">
        <v>82</v>
      </c>
    </row>
    <row r="1912" s="13" customFormat="1">
      <c r="A1912" s="13"/>
      <c r="B1912" s="233"/>
      <c r="C1912" s="234"/>
      <c r="D1912" s="235" t="s">
        <v>198</v>
      </c>
      <c r="E1912" s="236" t="s">
        <v>19</v>
      </c>
      <c r="F1912" s="237" t="s">
        <v>2501</v>
      </c>
      <c r="G1912" s="234"/>
      <c r="H1912" s="236" t="s">
        <v>19</v>
      </c>
      <c r="I1912" s="238"/>
      <c r="J1912" s="234"/>
      <c r="K1912" s="234"/>
      <c r="L1912" s="239"/>
      <c r="M1912" s="240"/>
      <c r="N1912" s="241"/>
      <c r="O1912" s="241"/>
      <c r="P1912" s="241"/>
      <c r="Q1912" s="241"/>
      <c r="R1912" s="241"/>
      <c r="S1912" s="241"/>
      <c r="T1912" s="242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T1912" s="243" t="s">
        <v>198</v>
      </c>
      <c r="AU1912" s="243" t="s">
        <v>82</v>
      </c>
      <c r="AV1912" s="13" t="s">
        <v>80</v>
      </c>
      <c r="AW1912" s="13" t="s">
        <v>35</v>
      </c>
      <c r="AX1912" s="13" t="s">
        <v>73</v>
      </c>
      <c r="AY1912" s="243" t="s">
        <v>188</v>
      </c>
    </row>
    <row r="1913" s="13" customFormat="1">
      <c r="A1913" s="13"/>
      <c r="B1913" s="233"/>
      <c r="C1913" s="234"/>
      <c r="D1913" s="235" t="s">
        <v>198</v>
      </c>
      <c r="E1913" s="236" t="s">
        <v>19</v>
      </c>
      <c r="F1913" s="237" t="s">
        <v>2448</v>
      </c>
      <c r="G1913" s="234"/>
      <c r="H1913" s="236" t="s">
        <v>19</v>
      </c>
      <c r="I1913" s="238"/>
      <c r="J1913" s="234"/>
      <c r="K1913" s="234"/>
      <c r="L1913" s="239"/>
      <c r="M1913" s="240"/>
      <c r="N1913" s="241"/>
      <c r="O1913" s="241"/>
      <c r="P1913" s="241"/>
      <c r="Q1913" s="241"/>
      <c r="R1913" s="241"/>
      <c r="S1913" s="241"/>
      <c r="T1913" s="242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T1913" s="243" t="s">
        <v>198</v>
      </c>
      <c r="AU1913" s="243" t="s">
        <v>82</v>
      </c>
      <c r="AV1913" s="13" t="s">
        <v>80</v>
      </c>
      <c r="AW1913" s="13" t="s">
        <v>35</v>
      </c>
      <c r="AX1913" s="13" t="s">
        <v>73</v>
      </c>
      <c r="AY1913" s="243" t="s">
        <v>188</v>
      </c>
    </row>
    <row r="1914" s="14" customFormat="1">
      <c r="A1914" s="14"/>
      <c r="B1914" s="244"/>
      <c r="C1914" s="245"/>
      <c r="D1914" s="235" t="s">
        <v>198</v>
      </c>
      <c r="E1914" s="246" t="s">
        <v>19</v>
      </c>
      <c r="F1914" s="247" t="s">
        <v>3016</v>
      </c>
      <c r="G1914" s="245"/>
      <c r="H1914" s="248">
        <v>9.0150000000000006</v>
      </c>
      <c r="I1914" s="249"/>
      <c r="J1914" s="245"/>
      <c r="K1914" s="245"/>
      <c r="L1914" s="250"/>
      <c r="M1914" s="251"/>
      <c r="N1914" s="252"/>
      <c r="O1914" s="252"/>
      <c r="P1914" s="252"/>
      <c r="Q1914" s="252"/>
      <c r="R1914" s="252"/>
      <c r="S1914" s="252"/>
      <c r="T1914" s="253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T1914" s="254" t="s">
        <v>198</v>
      </c>
      <c r="AU1914" s="254" t="s">
        <v>82</v>
      </c>
      <c r="AV1914" s="14" t="s">
        <v>82</v>
      </c>
      <c r="AW1914" s="14" t="s">
        <v>35</v>
      </c>
      <c r="AX1914" s="14" t="s">
        <v>73</v>
      </c>
      <c r="AY1914" s="254" t="s">
        <v>188</v>
      </c>
    </row>
    <row r="1915" s="14" customFormat="1">
      <c r="A1915" s="14"/>
      <c r="B1915" s="244"/>
      <c r="C1915" s="245"/>
      <c r="D1915" s="235" t="s">
        <v>198</v>
      </c>
      <c r="E1915" s="246" t="s">
        <v>19</v>
      </c>
      <c r="F1915" s="247" t="s">
        <v>2180</v>
      </c>
      <c r="G1915" s="245"/>
      <c r="H1915" s="248">
        <v>-1.8</v>
      </c>
      <c r="I1915" s="249"/>
      <c r="J1915" s="245"/>
      <c r="K1915" s="245"/>
      <c r="L1915" s="250"/>
      <c r="M1915" s="251"/>
      <c r="N1915" s="252"/>
      <c r="O1915" s="252"/>
      <c r="P1915" s="252"/>
      <c r="Q1915" s="252"/>
      <c r="R1915" s="252"/>
      <c r="S1915" s="252"/>
      <c r="T1915" s="253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T1915" s="254" t="s">
        <v>198</v>
      </c>
      <c r="AU1915" s="254" t="s">
        <v>82</v>
      </c>
      <c r="AV1915" s="14" t="s">
        <v>82</v>
      </c>
      <c r="AW1915" s="14" t="s">
        <v>35</v>
      </c>
      <c r="AX1915" s="14" t="s">
        <v>73</v>
      </c>
      <c r="AY1915" s="254" t="s">
        <v>188</v>
      </c>
    </row>
    <row r="1916" s="13" customFormat="1">
      <c r="A1916" s="13"/>
      <c r="B1916" s="233"/>
      <c r="C1916" s="234"/>
      <c r="D1916" s="235" t="s">
        <v>198</v>
      </c>
      <c r="E1916" s="236" t="s">
        <v>19</v>
      </c>
      <c r="F1916" s="237" t="s">
        <v>2450</v>
      </c>
      <c r="G1916" s="234"/>
      <c r="H1916" s="236" t="s">
        <v>19</v>
      </c>
      <c r="I1916" s="238"/>
      <c r="J1916" s="234"/>
      <c r="K1916" s="234"/>
      <c r="L1916" s="239"/>
      <c r="M1916" s="240"/>
      <c r="N1916" s="241"/>
      <c r="O1916" s="241"/>
      <c r="P1916" s="241"/>
      <c r="Q1916" s="241"/>
      <c r="R1916" s="241"/>
      <c r="S1916" s="241"/>
      <c r="T1916" s="242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43" t="s">
        <v>198</v>
      </c>
      <c r="AU1916" s="243" t="s">
        <v>82</v>
      </c>
      <c r="AV1916" s="13" t="s">
        <v>80</v>
      </c>
      <c r="AW1916" s="13" t="s">
        <v>35</v>
      </c>
      <c r="AX1916" s="13" t="s">
        <v>73</v>
      </c>
      <c r="AY1916" s="243" t="s">
        <v>188</v>
      </c>
    </row>
    <row r="1917" s="14" customFormat="1">
      <c r="A1917" s="14"/>
      <c r="B1917" s="244"/>
      <c r="C1917" s="245"/>
      <c r="D1917" s="235" t="s">
        <v>198</v>
      </c>
      <c r="E1917" s="246" t="s">
        <v>19</v>
      </c>
      <c r="F1917" s="247" t="s">
        <v>3017</v>
      </c>
      <c r="G1917" s="245"/>
      <c r="H1917" s="248">
        <v>9.0099999999999998</v>
      </c>
      <c r="I1917" s="249"/>
      <c r="J1917" s="245"/>
      <c r="K1917" s="245"/>
      <c r="L1917" s="250"/>
      <c r="M1917" s="251"/>
      <c r="N1917" s="252"/>
      <c r="O1917" s="252"/>
      <c r="P1917" s="252"/>
      <c r="Q1917" s="252"/>
      <c r="R1917" s="252"/>
      <c r="S1917" s="252"/>
      <c r="T1917" s="253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T1917" s="254" t="s">
        <v>198</v>
      </c>
      <c r="AU1917" s="254" t="s">
        <v>82</v>
      </c>
      <c r="AV1917" s="14" t="s">
        <v>82</v>
      </c>
      <c r="AW1917" s="14" t="s">
        <v>35</v>
      </c>
      <c r="AX1917" s="14" t="s">
        <v>73</v>
      </c>
      <c r="AY1917" s="254" t="s">
        <v>188</v>
      </c>
    </row>
    <row r="1918" s="14" customFormat="1">
      <c r="A1918" s="14"/>
      <c r="B1918" s="244"/>
      <c r="C1918" s="245"/>
      <c r="D1918" s="235" t="s">
        <v>198</v>
      </c>
      <c r="E1918" s="246" t="s">
        <v>19</v>
      </c>
      <c r="F1918" s="247" t="s">
        <v>2186</v>
      </c>
      <c r="G1918" s="245"/>
      <c r="H1918" s="248">
        <v>-0.90000000000000002</v>
      </c>
      <c r="I1918" s="249"/>
      <c r="J1918" s="245"/>
      <c r="K1918" s="245"/>
      <c r="L1918" s="250"/>
      <c r="M1918" s="251"/>
      <c r="N1918" s="252"/>
      <c r="O1918" s="252"/>
      <c r="P1918" s="252"/>
      <c r="Q1918" s="252"/>
      <c r="R1918" s="252"/>
      <c r="S1918" s="252"/>
      <c r="T1918" s="253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T1918" s="254" t="s">
        <v>198</v>
      </c>
      <c r="AU1918" s="254" t="s">
        <v>82</v>
      </c>
      <c r="AV1918" s="14" t="s">
        <v>82</v>
      </c>
      <c r="AW1918" s="14" t="s">
        <v>35</v>
      </c>
      <c r="AX1918" s="14" t="s">
        <v>73</v>
      </c>
      <c r="AY1918" s="254" t="s">
        <v>188</v>
      </c>
    </row>
    <row r="1919" s="13" customFormat="1">
      <c r="A1919" s="13"/>
      <c r="B1919" s="233"/>
      <c r="C1919" s="234"/>
      <c r="D1919" s="235" t="s">
        <v>198</v>
      </c>
      <c r="E1919" s="236" t="s">
        <v>19</v>
      </c>
      <c r="F1919" s="237" t="s">
        <v>2581</v>
      </c>
      <c r="G1919" s="234"/>
      <c r="H1919" s="236" t="s">
        <v>19</v>
      </c>
      <c r="I1919" s="238"/>
      <c r="J1919" s="234"/>
      <c r="K1919" s="234"/>
      <c r="L1919" s="239"/>
      <c r="M1919" s="240"/>
      <c r="N1919" s="241"/>
      <c r="O1919" s="241"/>
      <c r="P1919" s="241"/>
      <c r="Q1919" s="241"/>
      <c r="R1919" s="241"/>
      <c r="S1919" s="241"/>
      <c r="T1919" s="242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T1919" s="243" t="s">
        <v>198</v>
      </c>
      <c r="AU1919" s="243" t="s">
        <v>82</v>
      </c>
      <c r="AV1919" s="13" t="s">
        <v>80</v>
      </c>
      <c r="AW1919" s="13" t="s">
        <v>35</v>
      </c>
      <c r="AX1919" s="13" t="s">
        <v>73</v>
      </c>
      <c r="AY1919" s="243" t="s">
        <v>188</v>
      </c>
    </row>
    <row r="1920" s="14" customFormat="1">
      <c r="A1920" s="14"/>
      <c r="B1920" s="244"/>
      <c r="C1920" s="245"/>
      <c r="D1920" s="235" t="s">
        <v>198</v>
      </c>
      <c r="E1920" s="246" t="s">
        <v>19</v>
      </c>
      <c r="F1920" s="247" t="s">
        <v>3018</v>
      </c>
      <c r="G1920" s="245"/>
      <c r="H1920" s="248">
        <v>6.9699999999999998</v>
      </c>
      <c r="I1920" s="249"/>
      <c r="J1920" s="245"/>
      <c r="K1920" s="245"/>
      <c r="L1920" s="250"/>
      <c r="M1920" s="251"/>
      <c r="N1920" s="252"/>
      <c r="O1920" s="252"/>
      <c r="P1920" s="252"/>
      <c r="Q1920" s="252"/>
      <c r="R1920" s="252"/>
      <c r="S1920" s="252"/>
      <c r="T1920" s="253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T1920" s="254" t="s">
        <v>198</v>
      </c>
      <c r="AU1920" s="254" t="s">
        <v>82</v>
      </c>
      <c r="AV1920" s="14" t="s">
        <v>82</v>
      </c>
      <c r="AW1920" s="14" t="s">
        <v>35</v>
      </c>
      <c r="AX1920" s="14" t="s">
        <v>73</v>
      </c>
      <c r="AY1920" s="254" t="s">
        <v>188</v>
      </c>
    </row>
    <row r="1921" s="14" customFormat="1">
      <c r="A1921" s="14"/>
      <c r="B1921" s="244"/>
      <c r="C1921" s="245"/>
      <c r="D1921" s="235" t="s">
        <v>198</v>
      </c>
      <c r="E1921" s="246" t="s">
        <v>19</v>
      </c>
      <c r="F1921" s="247" t="s">
        <v>2186</v>
      </c>
      <c r="G1921" s="245"/>
      <c r="H1921" s="248">
        <v>-0.90000000000000002</v>
      </c>
      <c r="I1921" s="249"/>
      <c r="J1921" s="245"/>
      <c r="K1921" s="245"/>
      <c r="L1921" s="250"/>
      <c r="M1921" s="251"/>
      <c r="N1921" s="252"/>
      <c r="O1921" s="252"/>
      <c r="P1921" s="252"/>
      <c r="Q1921" s="252"/>
      <c r="R1921" s="252"/>
      <c r="S1921" s="252"/>
      <c r="T1921" s="253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T1921" s="254" t="s">
        <v>198</v>
      </c>
      <c r="AU1921" s="254" t="s">
        <v>82</v>
      </c>
      <c r="AV1921" s="14" t="s">
        <v>82</v>
      </c>
      <c r="AW1921" s="14" t="s">
        <v>35</v>
      </c>
      <c r="AX1921" s="14" t="s">
        <v>73</v>
      </c>
      <c r="AY1921" s="254" t="s">
        <v>188</v>
      </c>
    </row>
    <row r="1922" s="13" customFormat="1">
      <c r="A1922" s="13"/>
      <c r="B1922" s="233"/>
      <c r="C1922" s="234"/>
      <c r="D1922" s="235" t="s">
        <v>198</v>
      </c>
      <c r="E1922" s="236" t="s">
        <v>19</v>
      </c>
      <c r="F1922" s="237" t="s">
        <v>2433</v>
      </c>
      <c r="G1922" s="234"/>
      <c r="H1922" s="236" t="s">
        <v>19</v>
      </c>
      <c r="I1922" s="238"/>
      <c r="J1922" s="234"/>
      <c r="K1922" s="234"/>
      <c r="L1922" s="239"/>
      <c r="M1922" s="240"/>
      <c r="N1922" s="241"/>
      <c r="O1922" s="241"/>
      <c r="P1922" s="241"/>
      <c r="Q1922" s="241"/>
      <c r="R1922" s="241"/>
      <c r="S1922" s="241"/>
      <c r="T1922" s="242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243" t="s">
        <v>198</v>
      </c>
      <c r="AU1922" s="243" t="s">
        <v>82</v>
      </c>
      <c r="AV1922" s="13" t="s">
        <v>80</v>
      </c>
      <c r="AW1922" s="13" t="s">
        <v>35</v>
      </c>
      <c r="AX1922" s="13" t="s">
        <v>73</v>
      </c>
      <c r="AY1922" s="243" t="s">
        <v>188</v>
      </c>
    </row>
    <row r="1923" s="14" customFormat="1">
      <c r="A1923" s="14"/>
      <c r="B1923" s="244"/>
      <c r="C1923" s="245"/>
      <c r="D1923" s="235" t="s">
        <v>198</v>
      </c>
      <c r="E1923" s="246" t="s">
        <v>19</v>
      </c>
      <c r="F1923" s="247" t="s">
        <v>3019</v>
      </c>
      <c r="G1923" s="245"/>
      <c r="H1923" s="248">
        <v>6.7699999999999996</v>
      </c>
      <c r="I1923" s="249"/>
      <c r="J1923" s="245"/>
      <c r="K1923" s="245"/>
      <c r="L1923" s="250"/>
      <c r="M1923" s="251"/>
      <c r="N1923" s="252"/>
      <c r="O1923" s="252"/>
      <c r="P1923" s="252"/>
      <c r="Q1923" s="252"/>
      <c r="R1923" s="252"/>
      <c r="S1923" s="252"/>
      <c r="T1923" s="253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T1923" s="254" t="s">
        <v>198</v>
      </c>
      <c r="AU1923" s="254" t="s">
        <v>82</v>
      </c>
      <c r="AV1923" s="14" t="s">
        <v>82</v>
      </c>
      <c r="AW1923" s="14" t="s">
        <v>35</v>
      </c>
      <c r="AX1923" s="14" t="s">
        <v>73</v>
      </c>
      <c r="AY1923" s="254" t="s">
        <v>188</v>
      </c>
    </row>
    <row r="1924" s="14" customFormat="1">
      <c r="A1924" s="14"/>
      <c r="B1924" s="244"/>
      <c r="C1924" s="245"/>
      <c r="D1924" s="235" t="s">
        <v>198</v>
      </c>
      <c r="E1924" s="246" t="s">
        <v>19</v>
      </c>
      <c r="F1924" s="247" t="s">
        <v>2180</v>
      </c>
      <c r="G1924" s="245"/>
      <c r="H1924" s="248">
        <v>-1.8</v>
      </c>
      <c r="I1924" s="249"/>
      <c r="J1924" s="245"/>
      <c r="K1924" s="245"/>
      <c r="L1924" s="250"/>
      <c r="M1924" s="251"/>
      <c r="N1924" s="252"/>
      <c r="O1924" s="252"/>
      <c r="P1924" s="252"/>
      <c r="Q1924" s="252"/>
      <c r="R1924" s="252"/>
      <c r="S1924" s="252"/>
      <c r="T1924" s="253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T1924" s="254" t="s">
        <v>198</v>
      </c>
      <c r="AU1924" s="254" t="s">
        <v>82</v>
      </c>
      <c r="AV1924" s="14" t="s">
        <v>82</v>
      </c>
      <c r="AW1924" s="14" t="s">
        <v>35</v>
      </c>
      <c r="AX1924" s="14" t="s">
        <v>73</v>
      </c>
      <c r="AY1924" s="254" t="s">
        <v>188</v>
      </c>
    </row>
    <row r="1925" s="13" customFormat="1">
      <c r="A1925" s="13"/>
      <c r="B1925" s="233"/>
      <c r="C1925" s="234"/>
      <c r="D1925" s="235" t="s">
        <v>198</v>
      </c>
      <c r="E1925" s="236" t="s">
        <v>19</v>
      </c>
      <c r="F1925" s="237" t="s">
        <v>2435</v>
      </c>
      <c r="G1925" s="234"/>
      <c r="H1925" s="236" t="s">
        <v>19</v>
      </c>
      <c r="I1925" s="238"/>
      <c r="J1925" s="234"/>
      <c r="K1925" s="234"/>
      <c r="L1925" s="239"/>
      <c r="M1925" s="240"/>
      <c r="N1925" s="241"/>
      <c r="O1925" s="241"/>
      <c r="P1925" s="241"/>
      <c r="Q1925" s="241"/>
      <c r="R1925" s="241"/>
      <c r="S1925" s="241"/>
      <c r="T1925" s="242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T1925" s="243" t="s">
        <v>198</v>
      </c>
      <c r="AU1925" s="243" t="s">
        <v>82</v>
      </c>
      <c r="AV1925" s="13" t="s">
        <v>80</v>
      </c>
      <c r="AW1925" s="13" t="s">
        <v>35</v>
      </c>
      <c r="AX1925" s="13" t="s">
        <v>73</v>
      </c>
      <c r="AY1925" s="243" t="s">
        <v>188</v>
      </c>
    </row>
    <row r="1926" s="14" customFormat="1">
      <c r="A1926" s="14"/>
      <c r="B1926" s="244"/>
      <c r="C1926" s="245"/>
      <c r="D1926" s="235" t="s">
        <v>198</v>
      </c>
      <c r="E1926" s="246" t="s">
        <v>19</v>
      </c>
      <c r="F1926" s="247" t="s">
        <v>2237</v>
      </c>
      <c r="G1926" s="245"/>
      <c r="H1926" s="248">
        <v>9.0199999999999996</v>
      </c>
      <c r="I1926" s="249"/>
      <c r="J1926" s="245"/>
      <c r="K1926" s="245"/>
      <c r="L1926" s="250"/>
      <c r="M1926" s="251"/>
      <c r="N1926" s="252"/>
      <c r="O1926" s="252"/>
      <c r="P1926" s="252"/>
      <c r="Q1926" s="252"/>
      <c r="R1926" s="252"/>
      <c r="S1926" s="252"/>
      <c r="T1926" s="253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T1926" s="254" t="s">
        <v>198</v>
      </c>
      <c r="AU1926" s="254" t="s">
        <v>82</v>
      </c>
      <c r="AV1926" s="14" t="s">
        <v>82</v>
      </c>
      <c r="AW1926" s="14" t="s">
        <v>35</v>
      </c>
      <c r="AX1926" s="14" t="s">
        <v>73</v>
      </c>
      <c r="AY1926" s="254" t="s">
        <v>188</v>
      </c>
    </row>
    <row r="1927" s="14" customFormat="1">
      <c r="A1927" s="14"/>
      <c r="B1927" s="244"/>
      <c r="C1927" s="245"/>
      <c r="D1927" s="235" t="s">
        <v>198</v>
      </c>
      <c r="E1927" s="246" t="s">
        <v>19</v>
      </c>
      <c r="F1927" s="247" t="s">
        <v>2186</v>
      </c>
      <c r="G1927" s="245"/>
      <c r="H1927" s="248">
        <v>-0.90000000000000002</v>
      </c>
      <c r="I1927" s="249"/>
      <c r="J1927" s="245"/>
      <c r="K1927" s="245"/>
      <c r="L1927" s="250"/>
      <c r="M1927" s="251"/>
      <c r="N1927" s="252"/>
      <c r="O1927" s="252"/>
      <c r="P1927" s="252"/>
      <c r="Q1927" s="252"/>
      <c r="R1927" s="252"/>
      <c r="S1927" s="252"/>
      <c r="T1927" s="253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T1927" s="254" t="s">
        <v>198</v>
      </c>
      <c r="AU1927" s="254" t="s">
        <v>82</v>
      </c>
      <c r="AV1927" s="14" t="s">
        <v>82</v>
      </c>
      <c r="AW1927" s="14" t="s">
        <v>35</v>
      </c>
      <c r="AX1927" s="14" t="s">
        <v>73</v>
      </c>
      <c r="AY1927" s="254" t="s">
        <v>188</v>
      </c>
    </row>
    <row r="1928" s="15" customFormat="1">
      <c r="A1928" s="15"/>
      <c r="B1928" s="255"/>
      <c r="C1928" s="256"/>
      <c r="D1928" s="235" t="s">
        <v>198</v>
      </c>
      <c r="E1928" s="257" t="s">
        <v>19</v>
      </c>
      <c r="F1928" s="258" t="s">
        <v>229</v>
      </c>
      <c r="G1928" s="256"/>
      <c r="H1928" s="259">
        <v>34.485000000000007</v>
      </c>
      <c r="I1928" s="260"/>
      <c r="J1928" s="256"/>
      <c r="K1928" s="256"/>
      <c r="L1928" s="261"/>
      <c r="M1928" s="262"/>
      <c r="N1928" s="263"/>
      <c r="O1928" s="263"/>
      <c r="P1928" s="263"/>
      <c r="Q1928" s="263"/>
      <c r="R1928" s="263"/>
      <c r="S1928" s="263"/>
      <c r="T1928" s="264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T1928" s="265" t="s">
        <v>198</v>
      </c>
      <c r="AU1928" s="265" t="s">
        <v>82</v>
      </c>
      <c r="AV1928" s="15" t="s">
        <v>135</v>
      </c>
      <c r="AW1928" s="15" t="s">
        <v>35</v>
      </c>
      <c r="AX1928" s="15" t="s">
        <v>80</v>
      </c>
      <c r="AY1928" s="265" t="s">
        <v>188</v>
      </c>
    </row>
    <row r="1929" s="2" customFormat="1" ht="24.15" customHeight="1">
      <c r="A1929" s="40"/>
      <c r="B1929" s="41"/>
      <c r="C1929" s="215" t="s">
        <v>3020</v>
      </c>
      <c r="D1929" s="215" t="s">
        <v>190</v>
      </c>
      <c r="E1929" s="216" t="s">
        <v>2239</v>
      </c>
      <c r="F1929" s="217" t="s">
        <v>2240</v>
      </c>
      <c r="G1929" s="218" t="s">
        <v>460</v>
      </c>
      <c r="H1929" s="266"/>
      <c r="I1929" s="220"/>
      <c r="J1929" s="221">
        <f>ROUND(I1929*H1929,2)</f>
        <v>0</v>
      </c>
      <c r="K1929" s="217" t="s">
        <v>194</v>
      </c>
      <c r="L1929" s="46"/>
      <c r="M1929" s="222" t="s">
        <v>19</v>
      </c>
      <c r="N1929" s="223" t="s">
        <v>44</v>
      </c>
      <c r="O1929" s="86"/>
      <c r="P1929" s="224">
        <f>O1929*H1929</f>
        <v>0</v>
      </c>
      <c r="Q1929" s="224">
        <v>0</v>
      </c>
      <c r="R1929" s="224">
        <f>Q1929*H1929</f>
        <v>0</v>
      </c>
      <c r="S1929" s="224">
        <v>0</v>
      </c>
      <c r="T1929" s="225">
        <f>S1929*H1929</f>
        <v>0</v>
      </c>
      <c r="U1929" s="40"/>
      <c r="V1929" s="40"/>
      <c r="W1929" s="40"/>
      <c r="X1929" s="40"/>
      <c r="Y1929" s="40"/>
      <c r="Z1929" s="40"/>
      <c r="AA1929" s="40"/>
      <c r="AB1929" s="40"/>
      <c r="AC1929" s="40"/>
      <c r="AD1929" s="40"/>
      <c r="AE1929" s="40"/>
      <c r="AR1929" s="226" t="s">
        <v>342</v>
      </c>
      <c r="AT1929" s="226" t="s">
        <v>190</v>
      </c>
      <c r="AU1929" s="226" t="s">
        <v>82</v>
      </c>
      <c r="AY1929" s="19" t="s">
        <v>188</v>
      </c>
      <c r="BE1929" s="227">
        <f>IF(N1929="základní",J1929,0)</f>
        <v>0</v>
      </c>
      <c r="BF1929" s="227">
        <f>IF(N1929="snížená",J1929,0)</f>
        <v>0</v>
      </c>
      <c r="BG1929" s="227">
        <f>IF(N1929="zákl. přenesená",J1929,0)</f>
        <v>0</v>
      </c>
      <c r="BH1929" s="227">
        <f>IF(N1929="sníž. přenesená",J1929,0)</f>
        <v>0</v>
      </c>
      <c r="BI1929" s="227">
        <f>IF(N1929="nulová",J1929,0)</f>
        <v>0</v>
      </c>
      <c r="BJ1929" s="19" t="s">
        <v>80</v>
      </c>
      <c r="BK1929" s="227">
        <f>ROUND(I1929*H1929,2)</f>
        <v>0</v>
      </c>
      <c r="BL1929" s="19" t="s">
        <v>342</v>
      </c>
      <c r="BM1929" s="226" t="s">
        <v>3021</v>
      </c>
    </row>
    <row r="1930" s="2" customFormat="1">
      <c r="A1930" s="40"/>
      <c r="B1930" s="41"/>
      <c r="C1930" s="42"/>
      <c r="D1930" s="228" t="s">
        <v>196</v>
      </c>
      <c r="E1930" s="42"/>
      <c r="F1930" s="229" t="s">
        <v>2242</v>
      </c>
      <c r="G1930" s="42"/>
      <c r="H1930" s="42"/>
      <c r="I1930" s="230"/>
      <c r="J1930" s="42"/>
      <c r="K1930" s="42"/>
      <c r="L1930" s="46"/>
      <c r="M1930" s="231"/>
      <c r="N1930" s="232"/>
      <c r="O1930" s="86"/>
      <c r="P1930" s="86"/>
      <c r="Q1930" s="86"/>
      <c r="R1930" s="86"/>
      <c r="S1930" s="86"/>
      <c r="T1930" s="87"/>
      <c r="U1930" s="40"/>
      <c r="V1930" s="40"/>
      <c r="W1930" s="40"/>
      <c r="X1930" s="40"/>
      <c r="Y1930" s="40"/>
      <c r="Z1930" s="40"/>
      <c r="AA1930" s="40"/>
      <c r="AB1930" s="40"/>
      <c r="AC1930" s="40"/>
      <c r="AD1930" s="40"/>
      <c r="AE1930" s="40"/>
      <c r="AT1930" s="19" t="s">
        <v>196</v>
      </c>
      <c r="AU1930" s="19" t="s">
        <v>82</v>
      </c>
    </row>
    <row r="1931" s="12" customFormat="1" ht="22.8" customHeight="1">
      <c r="A1931" s="12"/>
      <c r="B1931" s="199"/>
      <c r="C1931" s="200"/>
      <c r="D1931" s="201" t="s">
        <v>72</v>
      </c>
      <c r="E1931" s="213" t="s">
        <v>1485</v>
      </c>
      <c r="F1931" s="213" t="s">
        <v>1486</v>
      </c>
      <c r="G1931" s="200"/>
      <c r="H1931" s="200"/>
      <c r="I1931" s="203"/>
      <c r="J1931" s="214">
        <f>BK1931</f>
        <v>0</v>
      </c>
      <c r="K1931" s="200"/>
      <c r="L1931" s="205"/>
      <c r="M1931" s="206"/>
      <c r="N1931" s="207"/>
      <c r="O1931" s="207"/>
      <c r="P1931" s="208">
        <f>SUM(P1932:P2045)</f>
        <v>0</v>
      </c>
      <c r="Q1931" s="207"/>
      <c r="R1931" s="208">
        <f>SUM(R1932:R2045)</f>
        <v>0.22995907999999998</v>
      </c>
      <c r="S1931" s="207"/>
      <c r="T1931" s="209">
        <f>SUM(T1932:T2045)</f>
        <v>0</v>
      </c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R1931" s="210" t="s">
        <v>82</v>
      </c>
      <c r="AT1931" s="211" t="s">
        <v>72</v>
      </c>
      <c r="AU1931" s="211" t="s">
        <v>80</v>
      </c>
      <c r="AY1931" s="210" t="s">
        <v>188</v>
      </c>
      <c r="BK1931" s="212">
        <f>SUM(BK1932:BK2045)</f>
        <v>0</v>
      </c>
    </row>
    <row r="1932" s="2" customFormat="1" ht="24.15" customHeight="1">
      <c r="A1932" s="40"/>
      <c r="B1932" s="41"/>
      <c r="C1932" s="215" t="s">
        <v>3022</v>
      </c>
      <c r="D1932" s="215" t="s">
        <v>190</v>
      </c>
      <c r="E1932" s="216" t="s">
        <v>1488</v>
      </c>
      <c r="F1932" s="217" t="s">
        <v>1489</v>
      </c>
      <c r="G1932" s="218" t="s">
        <v>243</v>
      </c>
      <c r="H1932" s="219">
        <v>817.29399999999998</v>
      </c>
      <c r="I1932" s="220"/>
      <c r="J1932" s="221">
        <f>ROUND(I1932*H1932,2)</f>
        <v>0</v>
      </c>
      <c r="K1932" s="217" t="s">
        <v>194</v>
      </c>
      <c r="L1932" s="46"/>
      <c r="M1932" s="222" t="s">
        <v>19</v>
      </c>
      <c r="N1932" s="223" t="s">
        <v>44</v>
      </c>
      <c r="O1932" s="86"/>
      <c r="P1932" s="224">
        <f>O1932*H1932</f>
        <v>0</v>
      </c>
      <c r="Q1932" s="224">
        <v>0.00025999999999999998</v>
      </c>
      <c r="R1932" s="224">
        <f>Q1932*H1932</f>
        <v>0.21249643999999998</v>
      </c>
      <c r="S1932" s="224">
        <v>0</v>
      </c>
      <c r="T1932" s="225">
        <f>S1932*H1932</f>
        <v>0</v>
      </c>
      <c r="U1932" s="40"/>
      <c r="V1932" s="40"/>
      <c r="W1932" s="40"/>
      <c r="X1932" s="40"/>
      <c r="Y1932" s="40"/>
      <c r="Z1932" s="40"/>
      <c r="AA1932" s="40"/>
      <c r="AB1932" s="40"/>
      <c r="AC1932" s="40"/>
      <c r="AD1932" s="40"/>
      <c r="AE1932" s="40"/>
      <c r="AR1932" s="226" t="s">
        <v>342</v>
      </c>
      <c r="AT1932" s="226" t="s">
        <v>190</v>
      </c>
      <c r="AU1932" s="226" t="s">
        <v>82</v>
      </c>
      <c r="AY1932" s="19" t="s">
        <v>188</v>
      </c>
      <c r="BE1932" s="227">
        <f>IF(N1932="základní",J1932,0)</f>
        <v>0</v>
      </c>
      <c r="BF1932" s="227">
        <f>IF(N1932="snížená",J1932,0)</f>
        <v>0</v>
      </c>
      <c r="BG1932" s="227">
        <f>IF(N1932="zákl. přenesená",J1932,0)</f>
        <v>0</v>
      </c>
      <c r="BH1932" s="227">
        <f>IF(N1932="sníž. přenesená",J1932,0)</f>
        <v>0</v>
      </c>
      <c r="BI1932" s="227">
        <f>IF(N1932="nulová",J1932,0)</f>
        <v>0</v>
      </c>
      <c r="BJ1932" s="19" t="s">
        <v>80</v>
      </c>
      <c r="BK1932" s="227">
        <f>ROUND(I1932*H1932,2)</f>
        <v>0</v>
      </c>
      <c r="BL1932" s="19" t="s">
        <v>342</v>
      </c>
      <c r="BM1932" s="226" t="s">
        <v>3023</v>
      </c>
    </row>
    <row r="1933" s="2" customFormat="1">
      <c r="A1933" s="40"/>
      <c r="B1933" s="41"/>
      <c r="C1933" s="42"/>
      <c r="D1933" s="228" t="s">
        <v>196</v>
      </c>
      <c r="E1933" s="42"/>
      <c r="F1933" s="229" t="s">
        <v>1491</v>
      </c>
      <c r="G1933" s="42"/>
      <c r="H1933" s="42"/>
      <c r="I1933" s="230"/>
      <c r="J1933" s="42"/>
      <c r="K1933" s="42"/>
      <c r="L1933" s="46"/>
      <c r="M1933" s="231"/>
      <c r="N1933" s="232"/>
      <c r="O1933" s="86"/>
      <c r="P1933" s="86"/>
      <c r="Q1933" s="86"/>
      <c r="R1933" s="86"/>
      <c r="S1933" s="86"/>
      <c r="T1933" s="87"/>
      <c r="U1933" s="40"/>
      <c r="V1933" s="40"/>
      <c r="W1933" s="40"/>
      <c r="X1933" s="40"/>
      <c r="Y1933" s="40"/>
      <c r="Z1933" s="40"/>
      <c r="AA1933" s="40"/>
      <c r="AB1933" s="40"/>
      <c r="AC1933" s="40"/>
      <c r="AD1933" s="40"/>
      <c r="AE1933" s="40"/>
      <c r="AT1933" s="19" t="s">
        <v>196</v>
      </c>
      <c r="AU1933" s="19" t="s">
        <v>82</v>
      </c>
    </row>
    <row r="1934" s="13" customFormat="1">
      <c r="A1934" s="13"/>
      <c r="B1934" s="233"/>
      <c r="C1934" s="234"/>
      <c r="D1934" s="235" t="s">
        <v>198</v>
      </c>
      <c r="E1934" s="236" t="s">
        <v>19</v>
      </c>
      <c r="F1934" s="237" t="s">
        <v>2345</v>
      </c>
      <c r="G1934" s="234"/>
      <c r="H1934" s="236" t="s">
        <v>19</v>
      </c>
      <c r="I1934" s="238"/>
      <c r="J1934" s="234"/>
      <c r="K1934" s="234"/>
      <c r="L1934" s="239"/>
      <c r="M1934" s="240"/>
      <c r="N1934" s="241"/>
      <c r="O1934" s="241"/>
      <c r="P1934" s="241"/>
      <c r="Q1934" s="241"/>
      <c r="R1934" s="241"/>
      <c r="S1934" s="241"/>
      <c r="T1934" s="242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243" t="s">
        <v>198</v>
      </c>
      <c r="AU1934" s="243" t="s">
        <v>82</v>
      </c>
      <c r="AV1934" s="13" t="s">
        <v>80</v>
      </c>
      <c r="AW1934" s="13" t="s">
        <v>35</v>
      </c>
      <c r="AX1934" s="13" t="s">
        <v>73</v>
      </c>
      <c r="AY1934" s="243" t="s">
        <v>188</v>
      </c>
    </row>
    <row r="1935" s="13" customFormat="1">
      <c r="A1935" s="13"/>
      <c r="B1935" s="233"/>
      <c r="C1935" s="234"/>
      <c r="D1935" s="235" t="s">
        <v>198</v>
      </c>
      <c r="E1935" s="236" t="s">
        <v>19</v>
      </c>
      <c r="F1935" s="237" t="s">
        <v>2444</v>
      </c>
      <c r="G1935" s="234"/>
      <c r="H1935" s="236" t="s">
        <v>19</v>
      </c>
      <c r="I1935" s="238"/>
      <c r="J1935" s="234"/>
      <c r="K1935" s="234"/>
      <c r="L1935" s="239"/>
      <c r="M1935" s="240"/>
      <c r="N1935" s="241"/>
      <c r="O1935" s="241"/>
      <c r="P1935" s="241"/>
      <c r="Q1935" s="241"/>
      <c r="R1935" s="241"/>
      <c r="S1935" s="241"/>
      <c r="T1935" s="242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243" t="s">
        <v>198</v>
      </c>
      <c r="AU1935" s="243" t="s">
        <v>82</v>
      </c>
      <c r="AV1935" s="13" t="s">
        <v>80</v>
      </c>
      <c r="AW1935" s="13" t="s">
        <v>35</v>
      </c>
      <c r="AX1935" s="13" t="s">
        <v>73</v>
      </c>
      <c r="AY1935" s="243" t="s">
        <v>188</v>
      </c>
    </row>
    <row r="1936" s="14" customFormat="1">
      <c r="A1936" s="14"/>
      <c r="B1936" s="244"/>
      <c r="C1936" s="245"/>
      <c r="D1936" s="235" t="s">
        <v>198</v>
      </c>
      <c r="E1936" s="246" t="s">
        <v>19</v>
      </c>
      <c r="F1936" s="247" t="s">
        <v>2445</v>
      </c>
      <c r="G1936" s="245"/>
      <c r="H1936" s="248">
        <v>78.275000000000006</v>
      </c>
      <c r="I1936" s="249"/>
      <c r="J1936" s="245"/>
      <c r="K1936" s="245"/>
      <c r="L1936" s="250"/>
      <c r="M1936" s="251"/>
      <c r="N1936" s="252"/>
      <c r="O1936" s="252"/>
      <c r="P1936" s="252"/>
      <c r="Q1936" s="252"/>
      <c r="R1936" s="252"/>
      <c r="S1936" s="252"/>
      <c r="T1936" s="253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T1936" s="254" t="s">
        <v>198</v>
      </c>
      <c r="AU1936" s="254" t="s">
        <v>82</v>
      </c>
      <c r="AV1936" s="14" t="s">
        <v>82</v>
      </c>
      <c r="AW1936" s="14" t="s">
        <v>35</v>
      </c>
      <c r="AX1936" s="14" t="s">
        <v>73</v>
      </c>
      <c r="AY1936" s="254" t="s">
        <v>188</v>
      </c>
    </row>
    <row r="1937" s="14" customFormat="1">
      <c r="A1937" s="14"/>
      <c r="B1937" s="244"/>
      <c r="C1937" s="245"/>
      <c r="D1937" s="235" t="s">
        <v>198</v>
      </c>
      <c r="E1937" s="246" t="s">
        <v>19</v>
      </c>
      <c r="F1937" s="247" t="s">
        <v>3024</v>
      </c>
      <c r="G1937" s="245"/>
      <c r="H1937" s="248">
        <v>155.233</v>
      </c>
      <c r="I1937" s="249"/>
      <c r="J1937" s="245"/>
      <c r="K1937" s="245"/>
      <c r="L1937" s="250"/>
      <c r="M1937" s="251"/>
      <c r="N1937" s="252"/>
      <c r="O1937" s="252"/>
      <c r="P1937" s="252"/>
      <c r="Q1937" s="252"/>
      <c r="R1937" s="252"/>
      <c r="S1937" s="252"/>
      <c r="T1937" s="253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T1937" s="254" t="s">
        <v>198</v>
      </c>
      <c r="AU1937" s="254" t="s">
        <v>82</v>
      </c>
      <c r="AV1937" s="14" t="s">
        <v>82</v>
      </c>
      <c r="AW1937" s="14" t="s">
        <v>35</v>
      </c>
      <c r="AX1937" s="14" t="s">
        <v>73</v>
      </c>
      <c r="AY1937" s="254" t="s">
        <v>188</v>
      </c>
    </row>
    <row r="1938" s="14" customFormat="1">
      <c r="A1938" s="14"/>
      <c r="B1938" s="244"/>
      <c r="C1938" s="245"/>
      <c r="D1938" s="235" t="s">
        <v>198</v>
      </c>
      <c r="E1938" s="246" t="s">
        <v>19</v>
      </c>
      <c r="F1938" s="247" t="s">
        <v>2446</v>
      </c>
      <c r="G1938" s="245"/>
      <c r="H1938" s="248">
        <v>1.44</v>
      </c>
      <c r="I1938" s="249"/>
      <c r="J1938" s="245"/>
      <c r="K1938" s="245"/>
      <c r="L1938" s="250"/>
      <c r="M1938" s="251"/>
      <c r="N1938" s="252"/>
      <c r="O1938" s="252"/>
      <c r="P1938" s="252"/>
      <c r="Q1938" s="252"/>
      <c r="R1938" s="252"/>
      <c r="S1938" s="252"/>
      <c r="T1938" s="253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T1938" s="254" t="s">
        <v>198</v>
      </c>
      <c r="AU1938" s="254" t="s">
        <v>82</v>
      </c>
      <c r="AV1938" s="14" t="s">
        <v>82</v>
      </c>
      <c r="AW1938" s="14" t="s">
        <v>35</v>
      </c>
      <c r="AX1938" s="14" t="s">
        <v>73</v>
      </c>
      <c r="AY1938" s="254" t="s">
        <v>188</v>
      </c>
    </row>
    <row r="1939" s="14" customFormat="1">
      <c r="A1939" s="14"/>
      <c r="B1939" s="244"/>
      <c r="C1939" s="245"/>
      <c r="D1939" s="235" t="s">
        <v>198</v>
      </c>
      <c r="E1939" s="246" t="s">
        <v>19</v>
      </c>
      <c r="F1939" s="247" t="s">
        <v>2447</v>
      </c>
      <c r="G1939" s="245"/>
      <c r="H1939" s="248">
        <v>-25.350000000000001</v>
      </c>
      <c r="I1939" s="249"/>
      <c r="J1939" s="245"/>
      <c r="K1939" s="245"/>
      <c r="L1939" s="250"/>
      <c r="M1939" s="251"/>
      <c r="N1939" s="252"/>
      <c r="O1939" s="252"/>
      <c r="P1939" s="252"/>
      <c r="Q1939" s="252"/>
      <c r="R1939" s="252"/>
      <c r="S1939" s="252"/>
      <c r="T1939" s="253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T1939" s="254" t="s">
        <v>198</v>
      </c>
      <c r="AU1939" s="254" t="s">
        <v>82</v>
      </c>
      <c r="AV1939" s="14" t="s">
        <v>82</v>
      </c>
      <c r="AW1939" s="14" t="s">
        <v>35</v>
      </c>
      <c r="AX1939" s="14" t="s">
        <v>73</v>
      </c>
      <c r="AY1939" s="254" t="s">
        <v>188</v>
      </c>
    </row>
    <row r="1940" s="14" customFormat="1">
      <c r="A1940" s="14"/>
      <c r="B1940" s="244"/>
      <c r="C1940" s="245"/>
      <c r="D1940" s="235" t="s">
        <v>198</v>
      </c>
      <c r="E1940" s="246" t="s">
        <v>19</v>
      </c>
      <c r="F1940" s="247" t="s">
        <v>3025</v>
      </c>
      <c r="G1940" s="245"/>
      <c r="H1940" s="248">
        <v>-33.75</v>
      </c>
      <c r="I1940" s="249"/>
      <c r="J1940" s="245"/>
      <c r="K1940" s="245"/>
      <c r="L1940" s="250"/>
      <c r="M1940" s="251"/>
      <c r="N1940" s="252"/>
      <c r="O1940" s="252"/>
      <c r="P1940" s="252"/>
      <c r="Q1940" s="252"/>
      <c r="R1940" s="252"/>
      <c r="S1940" s="252"/>
      <c r="T1940" s="253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T1940" s="254" t="s">
        <v>198</v>
      </c>
      <c r="AU1940" s="254" t="s">
        <v>82</v>
      </c>
      <c r="AV1940" s="14" t="s">
        <v>82</v>
      </c>
      <c r="AW1940" s="14" t="s">
        <v>35</v>
      </c>
      <c r="AX1940" s="14" t="s">
        <v>73</v>
      </c>
      <c r="AY1940" s="254" t="s">
        <v>188</v>
      </c>
    </row>
    <row r="1941" s="14" customFormat="1">
      <c r="A1941" s="14"/>
      <c r="B1941" s="244"/>
      <c r="C1941" s="245"/>
      <c r="D1941" s="235" t="s">
        <v>198</v>
      </c>
      <c r="E1941" s="246" t="s">
        <v>19</v>
      </c>
      <c r="F1941" s="247" t="s">
        <v>3026</v>
      </c>
      <c r="G1941" s="245"/>
      <c r="H1941" s="248">
        <v>-10.800000000000001</v>
      </c>
      <c r="I1941" s="249"/>
      <c r="J1941" s="245"/>
      <c r="K1941" s="245"/>
      <c r="L1941" s="250"/>
      <c r="M1941" s="251"/>
      <c r="N1941" s="252"/>
      <c r="O1941" s="252"/>
      <c r="P1941" s="252"/>
      <c r="Q1941" s="252"/>
      <c r="R1941" s="252"/>
      <c r="S1941" s="252"/>
      <c r="T1941" s="253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254" t="s">
        <v>198</v>
      </c>
      <c r="AU1941" s="254" t="s">
        <v>82</v>
      </c>
      <c r="AV1941" s="14" t="s">
        <v>82</v>
      </c>
      <c r="AW1941" s="14" t="s">
        <v>35</v>
      </c>
      <c r="AX1941" s="14" t="s">
        <v>73</v>
      </c>
      <c r="AY1941" s="254" t="s">
        <v>188</v>
      </c>
    </row>
    <row r="1942" s="14" customFormat="1">
      <c r="A1942" s="14"/>
      <c r="B1942" s="244"/>
      <c r="C1942" s="245"/>
      <c r="D1942" s="235" t="s">
        <v>198</v>
      </c>
      <c r="E1942" s="246" t="s">
        <v>19</v>
      </c>
      <c r="F1942" s="247" t="s">
        <v>2763</v>
      </c>
      <c r="G1942" s="245"/>
      <c r="H1942" s="248">
        <v>-8.0999999999999996</v>
      </c>
      <c r="I1942" s="249"/>
      <c r="J1942" s="245"/>
      <c r="K1942" s="245"/>
      <c r="L1942" s="250"/>
      <c r="M1942" s="251"/>
      <c r="N1942" s="252"/>
      <c r="O1942" s="252"/>
      <c r="P1942" s="252"/>
      <c r="Q1942" s="252"/>
      <c r="R1942" s="252"/>
      <c r="S1942" s="252"/>
      <c r="T1942" s="253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T1942" s="254" t="s">
        <v>198</v>
      </c>
      <c r="AU1942" s="254" t="s">
        <v>82</v>
      </c>
      <c r="AV1942" s="14" t="s">
        <v>82</v>
      </c>
      <c r="AW1942" s="14" t="s">
        <v>35</v>
      </c>
      <c r="AX1942" s="14" t="s">
        <v>73</v>
      </c>
      <c r="AY1942" s="254" t="s">
        <v>188</v>
      </c>
    </row>
    <row r="1943" s="13" customFormat="1">
      <c r="A1943" s="13"/>
      <c r="B1943" s="233"/>
      <c r="C1943" s="234"/>
      <c r="D1943" s="235" t="s">
        <v>198</v>
      </c>
      <c r="E1943" s="236" t="s">
        <v>19</v>
      </c>
      <c r="F1943" s="237" t="s">
        <v>2448</v>
      </c>
      <c r="G1943" s="234"/>
      <c r="H1943" s="236" t="s">
        <v>19</v>
      </c>
      <c r="I1943" s="238"/>
      <c r="J1943" s="234"/>
      <c r="K1943" s="234"/>
      <c r="L1943" s="239"/>
      <c r="M1943" s="240"/>
      <c r="N1943" s="241"/>
      <c r="O1943" s="241"/>
      <c r="P1943" s="241"/>
      <c r="Q1943" s="241"/>
      <c r="R1943" s="241"/>
      <c r="S1943" s="241"/>
      <c r="T1943" s="242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T1943" s="243" t="s">
        <v>198</v>
      </c>
      <c r="AU1943" s="243" t="s">
        <v>82</v>
      </c>
      <c r="AV1943" s="13" t="s">
        <v>80</v>
      </c>
      <c r="AW1943" s="13" t="s">
        <v>35</v>
      </c>
      <c r="AX1943" s="13" t="s">
        <v>73</v>
      </c>
      <c r="AY1943" s="243" t="s">
        <v>188</v>
      </c>
    </row>
    <row r="1944" s="14" customFormat="1">
      <c r="A1944" s="14"/>
      <c r="B1944" s="244"/>
      <c r="C1944" s="245"/>
      <c r="D1944" s="235" t="s">
        <v>198</v>
      </c>
      <c r="E1944" s="246" t="s">
        <v>19</v>
      </c>
      <c r="F1944" s="247" t="s">
        <v>3027</v>
      </c>
      <c r="G1944" s="245"/>
      <c r="H1944" s="248">
        <v>11.720000000000001</v>
      </c>
      <c r="I1944" s="249"/>
      <c r="J1944" s="245"/>
      <c r="K1944" s="245"/>
      <c r="L1944" s="250"/>
      <c r="M1944" s="251"/>
      <c r="N1944" s="252"/>
      <c r="O1944" s="252"/>
      <c r="P1944" s="252"/>
      <c r="Q1944" s="252"/>
      <c r="R1944" s="252"/>
      <c r="S1944" s="252"/>
      <c r="T1944" s="253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T1944" s="254" t="s">
        <v>198</v>
      </c>
      <c r="AU1944" s="254" t="s">
        <v>82</v>
      </c>
      <c r="AV1944" s="14" t="s">
        <v>82</v>
      </c>
      <c r="AW1944" s="14" t="s">
        <v>35</v>
      </c>
      <c r="AX1944" s="14" t="s">
        <v>73</v>
      </c>
      <c r="AY1944" s="254" t="s">
        <v>188</v>
      </c>
    </row>
    <row r="1945" s="14" customFormat="1">
      <c r="A1945" s="14"/>
      <c r="B1945" s="244"/>
      <c r="C1945" s="245"/>
      <c r="D1945" s="235" t="s">
        <v>198</v>
      </c>
      <c r="E1945" s="246" t="s">
        <v>19</v>
      </c>
      <c r="F1945" s="247" t="s">
        <v>2251</v>
      </c>
      <c r="G1945" s="245"/>
      <c r="H1945" s="248">
        <v>-0.39600000000000002</v>
      </c>
      <c r="I1945" s="249"/>
      <c r="J1945" s="245"/>
      <c r="K1945" s="245"/>
      <c r="L1945" s="250"/>
      <c r="M1945" s="251"/>
      <c r="N1945" s="252"/>
      <c r="O1945" s="252"/>
      <c r="P1945" s="252"/>
      <c r="Q1945" s="252"/>
      <c r="R1945" s="252"/>
      <c r="S1945" s="252"/>
      <c r="T1945" s="253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T1945" s="254" t="s">
        <v>198</v>
      </c>
      <c r="AU1945" s="254" t="s">
        <v>82</v>
      </c>
      <c r="AV1945" s="14" t="s">
        <v>82</v>
      </c>
      <c r="AW1945" s="14" t="s">
        <v>35</v>
      </c>
      <c r="AX1945" s="14" t="s">
        <v>73</v>
      </c>
      <c r="AY1945" s="254" t="s">
        <v>188</v>
      </c>
    </row>
    <row r="1946" s="14" customFormat="1">
      <c r="A1946" s="14"/>
      <c r="B1946" s="244"/>
      <c r="C1946" s="245"/>
      <c r="D1946" s="235" t="s">
        <v>198</v>
      </c>
      <c r="E1946" s="246" t="s">
        <v>19</v>
      </c>
      <c r="F1946" s="247" t="s">
        <v>3028</v>
      </c>
      <c r="G1946" s="245"/>
      <c r="H1946" s="248">
        <v>3.6000000000000001</v>
      </c>
      <c r="I1946" s="249"/>
      <c r="J1946" s="245"/>
      <c r="K1946" s="245"/>
      <c r="L1946" s="250"/>
      <c r="M1946" s="251"/>
      <c r="N1946" s="252"/>
      <c r="O1946" s="252"/>
      <c r="P1946" s="252"/>
      <c r="Q1946" s="252"/>
      <c r="R1946" s="252"/>
      <c r="S1946" s="252"/>
      <c r="T1946" s="253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T1946" s="254" t="s">
        <v>198</v>
      </c>
      <c r="AU1946" s="254" t="s">
        <v>82</v>
      </c>
      <c r="AV1946" s="14" t="s">
        <v>82</v>
      </c>
      <c r="AW1946" s="14" t="s">
        <v>35</v>
      </c>
      <c r="AX1946" s="14" t="s">
        <v>73</v>
      </c>
      <c r="AY1946" s="254" t="s">
        <v>188</v>
      </c>
    </row>
    <row r="1947" s="13" customFormat="1">
      <c r="A1947" s="13"/>
      <c r="B1947" s="233"/>
      <c r="C1947" s="234"/>
      <c r="D1947" s="235" t="s">
        <v>198</v>
      </c>
      <c r="E1947" s="236" t="s">
        <v>19</v>
      </c>
      <c r="F1947" s="237" t="s">
        <v>2450</v>
      </c>
      <c r="G1947" s="234"/>
      <c r="H1947" s="236" t="s">
        <v>19</v>
      </c>
      <c r="I1947" s="238"/>
      <c r="J1947" s="234"/>
      <c r="K1947" s="234"/>
      <c r="L1947" s="239"/>
      <c r="M1947" s="240"/>
      <c r="N1947" s="241"/>
      <c r="O1947" s="241"/>
      <c r="P1947" s="241"/>
      <c r="Q1947" s="241"/>
      <c r="R1947" s="241"/>
      <c r="S1947" s="241"/>
      <c r="T1947" s="242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T1947" s="243" t="s">
        <v>198</v>
      </c>
      <c r="AU1947" s="243" t="s">
        <v>82</v>
      </c>
      <c r="AV1947" s="13" t="s">
        <v>80</v>
      </c>
      <c r="AW1947" s="13" t="s">
        <v>35</v>
      </c>
      <c r="AX1947" s="13" t="s">
        <v>73</v>
      </c>
      <c r="AY1947" s="243" t="s">
        <v>188</v>
      </c>
    </row>
    <row r="1948" s="14" customFormat="1">
      <c r="A1948" s="14"/>
      <c r="B1948" s="244"/>
      <c r="C1948" s="245"/>
      <c r="D1948" s="235" t="s">
        <v>198</v>
      </c>
      <c r="E1948" s="246" t="s">
        <v>19</v>
      </c>
      <c r="F1948" s="247" t="s">
        <v>3029</v>
      </c>
      <c r="G1948" s="245"/>
      <c r="H1948" s="248">
        <v>11.712999999999999</v>
      </c>
      <c r="I1948" s="249"/>
      <c r="J1948" s="245"/>
      <c r="K1948" s="245"/>
      <c r="L1948" s="250"/>
      <c r="M1948" s="251"/>
      <c r="N1948" s="252"/>
      <c r="O1948" s="252"/>
      <c r="P1948" s="252"/>
      <c r="Q1948" s="252"/>
      <c r="R1948" s="252"/>
      <c r="S1948" s="252"/>
      <c r="T1948" s="253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T1948" s="254" t="s">
        <v>198</v>
      </c>
      <c r="AU1948" s="254" t="s">
        <v>82</v>
      </c>
      <c r="AV1948" s="14" t="s">
        <v>82</v>
      </c>
      <c r="AW1948" s="14" t="s">
        <v>35</v>
      </c>
      <c r="AX1948" s="14" t="s">
        <v>73</v>
      </c>
      <c r="AY1948" s="254" t="s">
        <v>188</v>
      </c>
    </row>
    <row r="1949" s="14" customFormat="1">
      <c r="A1949" s="14"/>
      <c r="B1949" s="244"/>
      <c r="C1949" s="245"/>
      <c r="D1949" s="235" t="s">
        <v>198</v>
      </c>
      <c r="E1949" s="246" t="s">
        <v>19</v>
      </c>
      <c r="F1949" s="247" t="s">
        <v>2254</v>
      </c>
      <c r="G1949" s="245"/>
      <c r="H1949" s="248">
        <v>-0.19800000000000001</v>
      </c>
      <c r="I1949" s="249"/>
      <c r="J1949" s="245"/>
      <c r="K1949" s="245"/>
      <c r="L1949" s="250"/>
      <c r="M1949" s="251"/>
      <c r="N1949" s="252"/>
      <c r="O1949" s="252"/>
      <c r="P1949" s="252"/>
      <c r="Q1949" s="252"/>
      <c r="R1949" s="252"/>
      <c r="S1949" s="252"/>
      <c r="T1949" s="253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T1949" s="254" t="s">
        <v>198</v>
      </c>
      <c r="AU1949" s="254" t="s">
        <v>82</v>
      </c>
      <c r="AV1949" s="14" t="s">
        <v>82</v>
      </c>
      <c r="AW1949" s="14" t="s">
        <v>35</v>
      </c>
      <c r="AX1949" s="14" t="s">
        <v>73</v>
      </c>
      <c r="AY1949" s="254" t="s">
        <v>188</v>
      </c>
    </row>
    <row r="1950" s="14" customFormat="1">
      <c r="A1950" s="14"/>
      <c r="B1950" s="244"/>
      <c r="C1950" s="245"/>
      <c r="D1950" s="235" t="s">
        <v>198</v>
      </c>
      <c r="E1950" s="246" t="s">
        <v>19</v>
      </c>
      <c r="F1950" s="247" t="s">
        <v>2255</v>
      </c>
      <c r="G1950" s="245"/>
      <c r="H1950" s="248">
        <v>4.9000000000000004</v>
      </c>
      <c r="I1950" s="249"/>
      <c r="J1950" s="245"/>
      <c r="K1950" s="245"/>
      <c r="L1950" s="250"/>
      <c r="M1950" s="251"/>
      <c r="N1950" s="252"/>
      <c r="O1950" s="252"/>
      <c r="P1950" s="252"/>
      <c r="Q1950" s="252"/>
      <c r="R1950" s="252"/>
      <c r="S1950" s="252"/>
      <c r="T1950" s="253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54" t="s">
        <v>198</v>
      </c>
      <c r="AU1950" s="254" t="s">
        <v>82</v>
      </c>
      <c r="AV1950" s="14" t="s">
        <v>82</v>
      </c>
      <c r="AW1950" s="14" t="s">
        <v>35</v>
      </c>
      <c r="AX1950" s="14" t="s">
        <v>73</v>
      </c>
      <c r="AY1950" s="254" t="s">
        <v>188</v>
      </c>
    </row>
    <row r="1951" s="13" customFormat="1">
      <c r="A1951" s="13"/>
      <c r="B1951" s="233"/>
      <c r="C1951" s="234"/>
      <c r="D1951" s="235" t="s">
        <v>198</v>
      </c>
      <c r="E1951" s="236" t="s">
        <v>19</v>
      </c>
      <c r="F1951" s="237" t="s">
        <v>3030</v>
      </c>
      <c r="G1951" s="234"/>
      <c r="H1951" s="236" t="s">
        <v>19</v>
      </c>
      <c r="I1951" s="238"/>
      <c r="J1951" s="234"/>
      <c r="K1951" s="234"/>
      <c r="L1951" s="239"/>
      <c r="M1951" s="240"/>
      <c r="N1951" s="241"/>
      <c r="O1951" s="241"/>
      <c r="P1951" s="241"/>
      <c r="Q1951" s="241"/>
      <c r="R1951" s="241"/>
      <c r="S1951" s="241"/>
      <c r="T1951" s="242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T1951" s="243" t="s">
        <v>198</v>
      </c>
      <c r="AU1951" s="243" t="s">
        <v>82</v>
      </c>
      <c r="AV1951" s="13" t="s">
        <v>80</v>
      </c>
      <c r="AW1951" s="13" t="s">
        <v>35</v>
      </c>
      <c r="AX1951" s="13" t="s">
        <v>73</v>
      </c>
      <c r="AY1951" s="243" t="s">
        <v>188</v>
      </c>
    </row>
    <row r="1952" s="14" customFormat="1">
      <c r="A1952" s="14"/>
      <c r="B1952" s="244"/>
      <c r="C1952" s="245"/>
      <c r="D1952" s="235" t="s">
        <v>198</v>
      </c>
      <c r="E1952" s="246" t="s">
        <v>19</v>
      </c>
      <c r="F1952" s="247" t="s">
        <v>3031</v>
      </c>
      <c r="G1952" s="245"/>
      <c r="H1952" s="248">
        <v>9.0609999999999999</v>
      </c>
      <c r="I1952" s="249"/>
      <c r="J1952" s="245"/>
      <c r="K1952" s="245"/>
      <c r="L1952" s="250"/>
      <c r="M1952" s="251"/>
      <c r="N1952" s="252"/>
      <c r="O1952" s="252"/>
      <c r="P1952" s="252"/>
      <c r="Q1952" s="252"/>
      <c r="R1952" s="252"/>
      <c r="S1952" s="252"/>
      <c r="T1952" s="253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T1952" s="254" t="s">
        <v>198</v>
      </c>
      <c r="AU1952" s="254" t="s">
        <v>82</v>
      </c>
      <c r="AV1952" s="14" t="s">
        <v>82</v>
      </c>
      <c r="AW1952" s="14" t="s">
        <v>35</v>
      </c>
      <c r="AX1952" s="14" t="s">
        <v>73</v>
      </c>
      <c r="AY1952" s="254" t="s">
        <v>188</v>
      </c>
    </row>
    <row r="1953" s="14" customFormat="1">
      <c r="A1953" s="14"/>
      <c r="B1953" s="244"/>
      <c r="C1953" s="245"/>
      <c r="D1953" s="235" t="s">
        <v>198</v>
      </c>
      <c r="E1953" s="246" t="s">
        <v>19</v>
      </c>
      <c r="F1953" s="247" t="s">
        <v>2254</v>
      </c>
      <c r="G1953" s="245"/>
      <c r="H1953" s="248">
        <v>-0.19800000000000001</v>
      </c>
      <c r="I1953" s="249"/>
      <c r="J1953" s="245"/>
      <c r="K1953" s="245"/>
      <c r="L1953" s="250"/>
      <c r="M1953" s="251"/>
      <c r="N1953" s="252"/>
      <c r="O1953" s="252"/>
      <c r="P1953" s="252"/>
      <c r="Q1953" s="252"/>
      <c r="R1953" s="252"/>
      <c r="S1953" s="252"/>
      <c r="T1953" s="253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T1953" s="254" t="s">
        <v>198</v>
      </c>
      <c r="AU1953" s="254" t="s">
        <v>82</v>
      </c>
      <c r="AV1953" s="14" t="s">
        <v>82</v>
      </c>
      <c r="AW1953" s="14" t="s">
        <v>35</v>
      </c>
      <c r="AX1953" s="14" t="s">
        <v>73</v>
      </c>
      <c r="AY1953" s="254" t="s">
        <v>188</v>
      </c>
    </row>
    <row r="1954" s="14" customFormat="1">
      <c r="A1954" s="14"/>
      <c r="B1954" s="244"/>
      <c r="C1954" s="245"/>
      <c r="D1954" s="235" t="s">
        <v>198</v>
      </c>
      <c r="E1954" s="246" t="s">
        <v>19</v>
      </c>
      <c r="F1954" s="247" t="s">
        <v>129</v>
      </c>
      <c r="G1954" s="245"/>
      <c r="H1954" s="248">
        <v>3</v>
      </c>
      <c r="I1954" s="249"/>
      <c r="J1954" s="245"/>
      <c r="K1954" s="245"/>
      <c r="L1954" s="250"/>
      <c r="M1954" s="251"/>
      <c r="N1954" s="252"/>
      <c r="O1954" s="252"/>
      <c r="P1954" s="252"/>
      <c r="Q1954" s="252"/>
      <c r="R1954" s="252"/>
      <c r="S1954" s="252"/>
      <c r="T1954" s="253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T1954" s="254" t="s">
        <v>198</v>
      </c>
      <c r="AU1954" s="254" t="s">
        <v>82</v>
      </c>
      <c r="AV1954" s="14" t="s">
        <v>82</v>
      </c>
      <c r="AW1954" s="14" t="s">
        <v>35</v>
      </c>
      <c r="AX1954" s="14" t="s">
        <v>73</v>
      </c>
      <c r="AY1954" s="254" t="s">
        <v>188</v>
      </c>
    </row>
    <row r="1955" s="13" customFormat="1">
      <c r="A1955" s="13"/>
      <c r="B1955" s="233"/>
      <c r="C1955" s="234"/>
      <c r="D1955" s="235" t="s">
        <v>198</v>
      </c>
      <c r="E1955" s="236" t="s">
        <v>19</v>
      </c>
      <c r="F1955" s="237" t="s">
        <v>2433</v>
      </c>
      <c r="G1955" s="234"/>
      <c r="H1955" s="236" t="s">
        <v>19</v>
      </c>
      <c r="I1955" s="238"/>
      <c r="J1955" s="234"/>
      <c r="K1955" s="234"/>
      <c r="L1955" s="239"/>
      <c r="M1955" s="240"/>
      <c r="N1955" s="241"/>
      <c r="O1955" s="241"/>
      <c r="P1955" s="241"/>
      <c r="Q1955" s="241"/>
      <c r="R1955" s="241"/>
      <c r="S1955" s="241"/>
      <c r="T1955" s="242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243" t="s">
        <v>198</v>
      </c>
      <c r="AU1955" s="243" t="s">
        <v>82</v>
      </c>
      <c r="AV1955" s="13" t="s">
        <v>80</v>
      </c>
      <c r="AW1955" s="13" t="s">
        <v>35</v>
      </c>
      <c r="AX1955" s="13" t="s">
        <v>73</v>
      </c>
      <c r="AY1955" s="243" t="s">
        <v>188</v>
      </c>
    </row>
    <row r="1956" s="14" customFormat="1">
      <c r="A1956" s="14"/>
      <c r="B1956" s="244"/>
      <c r="C1956" s="245"/>
      <c r="D1956" s="235" t="s">
        <v>198</v>
      </c>
      <c r="E1956" s="246" t="s">
        <v>19</v>
      </c>
      <c r="F1956" s="247" t="s">
        <v>3032</v>
      </c>
      <c r="G1956" s="245"/>
      <c r="H1956" s="248">
        <v>8.7949999999999999</v>
      </c>
      <c r="I1956" s="249"/>
      <c r="J1956" s="245"/>
      <c r="K1956" s="245"/>
      <c r="L1956" s="250"/>
      <c r="M1956" s="251"/>
      <c r="N1956" s="252"/>
      <c r="O1956" s="252"/>
      <c r="P1956" s="252"/>
      <c r="Q1956" s="252"/>
      <c r="R1956" s="252"/>
      <c r="S1956" s="252"/>
      <c r="T1956" s="253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T1956" s="254" t="s">
        <v>198</v>
      </c>
      <c r="AU1956" s="254" t="s">
        <v>82</v>
      </c>
      <c r="AV1956" s="14" t="s">
        <v>82</v>
      </c>
      <c r="AW1956" s="14" t="s">
        <v>35</v>
      </c>
      <c r="AX1956" s="14" t="s">
        <v>73</v>
      </c>
      <c r="AY1956" s="254" t="s">
        <v>188</v>
      </c>
    </row>
    <row r="1957" s="14" customFormat="1">
      <c r="A1957" s="14"/>
      <c r="B1957" s="244"/>
      <c r="C1957" s="245"/>
      <c r="D1957" s="235" t="s">
        <v>198</v>
      </c>
      <c r="E1957" s="246" t="s">
        <v>19</v>
      </c>
      <c r="F1957" s="247" t="s">
        <v>3033</v>
      </c>
      <c r="G1957" s="245"/>
      <c r="H1957" s="248">
        <v>-0.19800000000000001</v>
      </c>
      <c r="I1957" s="249"/>
      <c r="J1957" s="245"/>
      <c r="K1957" s="245"/>
      <c r="L1957" s="250"/>
      <c r="M1957" s="251"/>
      <c r="N1957" s="252"/>
      <c r="O1957" s="252"/>
      <c r="P1957" s="252"/>
      <c r="Q1957" s="252"/>
      <c r="R1957" s="252"/>
      <c r="S1957" s="252"/>
      <c r="T1957" s="253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54" t="s">
        <v>198</v>
      </c>
      <c r="AU1957" s="254" t="s">
        <v>82</v>
      </c>
      <c r="AV1957" s="14" t="s">
        <v>82</v>
      </c>
      <c r="AW1957" s="14" t="s">
        <v>35</v>
      </c>
      <c r="AX1957" s="14" t="s">
        <v>73</v>
      </c>
      <c r="AY1957" s="254" t="s">
        <v>188</v>
      </c>
    </row>
    <row r="1958" s="14" customFormat="1">
      <c r="A1958" s="14"/>
      <c r="B1958" s="244"/>
      <c r="C1958" s="245"/>
      <c r="D1958" s="235" t="s">
        <v>198</v>
      </c>
      <c r="E1958" s="246" t="s">
        <v>19</v>
      </c>
      <c r="F1958" s="247" t="s">
        <v>2260</v>
      </c>
      <c r="G1958" s="245"/>
      <c r="H1958" s="248">
        <v>2.7999999999999998</v>
      </c>
      <c r="I1958" s="249"/>
      <c r="J1958" s="245"/>
      <c r="K1958" s="245"/>
      <c r="L1958" s="250"/>
      <c r="M1958" s="251"/>
      <c r="N1958" s="252"/>
      <c r="O1958" s="252"/>
      <c r="P1958" s="252"/>
      <c r="Q1958" s="252"/>
      <c r="R1958" s="252"/>
      <c r="S1958" s="252"/>
      <c r="T1958" s="253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T1958" s="254" t="s">
        <v>198</v>
      </c>
      <c r="AU1958" s="254" t="s">
        <v>82</v>
      </c>
      <c r="AV1958" s="14" t="s">
        <v>82</v>
      </c>
      <c r="AW1958" s="14" t="s">
        <v>35</v>
      </c>
      <c r="AX1958" s="14" t="s">
        <v>73</v>
      </c>
      <c r="AY1958" s="254" t="s">
        <v>188</v>
      </c>
    </row>
    <row r="1959" s="13" customFormat="1">
      <c r="A1959" s="13"/>
      <c r="B1959" s="233"/>
      <c r="C1959" s="234"/>
      <c r="D1959" s="235" t="s">
        <v>198</v>
      </c>
      <c r="E1959" s="236" t="s">
        <v>19</v>
      </c>
      <c r="F1959" s="237" t="s">
        <v>2435</v>
      </c>
      <c r="G1959" s="234"/>
      <c r="H1959" s="236" t="s">
        <v>19</v>
      </c>
      <c r="I1959" s="238"/>
      <c r="J1959" s="234"/>
      <c r="K1959" s="234"/>
      <c r="L1959" s="239"/>
      <c r="M1959" s="240"/>
      <c r="N1959" s="241"/>
      <c r="O1959" s="241"/>
      <c r="P1959" s="241"/>
      <c r="Q1959" s="241"/>
      <c r="R1959" s="241"/>
      <c r="S1959" s="241"/>
      <c r="T1959" s="242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T1959" s="243" t="s">
        <v>198</v>
      </c>
      <c r="AU1959" s="243" t="s">
        <v>82</v>
      </c>
      <c r="AV1959" s="13" t="s">
        <v>80</v>
      </c>
      <c r="AW1959" s="13" t="s">
        <v>35</v>
      </c>
      <c r="AX1959" s="13" t="s">
        <v>73</v>
      </c>
      <c r="AY1959" s="243" t="s">
        <v>188</v>
      </c>
    </row>
    <row r="1960" s="14" customFormat="1">
      <c r="A1960" s="14"/>
      <c r="B1960" s="244"/>
      <c r="C1960" s="245"/>
      <c r="D1960" s="235" t="s">
        <v>198</v>
      </c>
      <c r="E1960" s="246" t="s">
        <v>19</v>
      </c>
      <c r="F1960" s="247" t="s">
        <v>3034</v>
      </c>
      <c r="G1960" s="245"/>
      <c r="H1960" s="248">
        <v>11.726000000000001</v>
      </c>
      <c r="I1960" s="249"/>
      <c r="J1960" s="245"/>
      <c r="K1960" s="245"/>
      <c r="L1960" s="250"/>
      <c r="M1960" s="251"/>
      <c r="N1960" s="252"/>
      <c r="O1960" s="252"/>
      <c r="P1960" s="252"/>
      <c r="Q1960" s="252"/>
      <c r="R1960" s="252"/>
      <c r="S1960" s="252"/>
      <c r="T1960" s="253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T1960" s="254" t="s">
        <v>198</v>
      </c>
      <c r="AU1960" s="254" t="s">
        <v>82</v>
      </c>
      <c r="AV1960" s="14" t="s">
        <v>82</v>
      </c>
      <c r="AW1960" s="14" t="s">
        <v>35</v>
      </c>
      <c r="AX1960" s="14" t="s">
        <v>73</v>
      </c>
      <c r="AY1960" s="254" t="s">
        <v>188</v>
      </c>
    </row>
    <row r="1961" s="14" customFormat="1">
      <c r="A1961" s="14"/>
      <c r="B1961" s="244"/>
      <c r="C1961" s="245"/>
      <c r="D1961" s="235" t="s">
        <v>198</v>
      </c>
      <c r="E1961" s="246" t="s">
        <v>19</v>
      </c>
      <c r="F1961" s="247" t="s">
        <v>2254</v>
      </c>
      <c r="G1961" s="245"/>
      <c r="H1961" s="248">
        <v>-0.19800000000000001</v>
      </c>
      <c r="I1961" s="249"/>
      <c r="J1961" s="245"/>
      <c r="K1961" s="245"/>
      <c r="L1961" s="250"/>
      <c r="M1961" s="251"/>
      <c r="N1961" s="252"/>
      <c r="O1961" s="252"/>
      <c r="P1961" s="252"/>
      <c r="Q1961" s="252"/>
      <c r="R1961" s="252"/>
      <c r="S1961" s="252"/>
      <c r="T1961" s="253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T1961" s="254" t="s">
        <v>198</v>
      </c>
      <c r="AU1961" s="254" t="s">
        <v>82</v>
      </c>
      <c r="AV1961" s="14" t="s">
        <v>82</v>
      </c>
      <c r="AW1961" s="14" t="s">
        <v>35</v>
      </c>
      <c r="AX1961" s="14" t="s">
        <v>73</v>
      </c>
      <c r="AY1961" s="254" t="s">
        <v>188</v>
      </c>
    </row>
    <row r="1962" s="14" customFormat="1">
      <c r="A1962" s="14"/>
      <c r="B1962" s="244"/>
      <c r="C1962" s="245"/>
      <c r="D1962" s="235" t="s">
        <v>198</v>
      </c>
      <c r="E1962" s="246" t="s">
        <v>19</v>
      </c>
      <c r="F1962" s="247" t="s">
        <v>2252</v>
      </c>
      <c r="G1962" s="245"/>
      <c r="H1962" s="248">
        <v>4.7000000000000002</v>
      </c>
      <c r="I1962" s="249"/>
      <c r="J1962" s="245"/>
      <c r="K1962" s="245"/>
      <c r="L1962" s="250"/>
      <c r="M1962" s="251"/>
      <c r="N1962" s="252"/>
      <c r="O1962" s="252"/>
      <c r="P1962" s="252"/>
      <c r="Q1962" s="252"/>
      <c r="R1962" s="252"/>
      <c r="S1962" s="252"/>
      <c r="T1962" s="253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T1962" s="254" t="s">
        <v>198</v>
      </c>
      <c r="AU1962" s="254" t="s">
        <v>82</v>
      </c>
      <c r="AV1962" s="14" t="s">
        <v>82</v>
      </c>
      <c r="AW1962" s="14" t="s">
        <v>35</v>
      </c>
      <c r="AX1962" s="14" t="s">
        <v>73</v>
      </c>
      <c r="AY1962" s="254" t="s">
        <v>188</v>
      </c>
    </row>
    <row r="1963" s="13" customFormat="1">
      <c r="A1963" s="13"/>
      <c r="B1963" s="233"/>
      <c r="C1963" s="234"/>
      <c r="D1963" s="235" t="s">
        <v>198</v>
      </c>
      <c r="E1963" s="236" t="s">
        <v>19</v>
      </c>
      <c r="F1963" s="237" t="s">
        <v>2453</v>
      </c>
      <c r="G1963" s="234"/>
      <c r="H1963" s="236" t="s">
        <v>19</v>
      </c>
      <c r="I1963" s="238"/>
      <c r="J1963" s="234"/>
      <c r="K1963" s="234"/>
      <c r="L1963" s="239"/>
      <c r="M1963" s="240"/>
      <c r="N1963" s="241"/>
      <c r="O1963" s="241"/>
      <c r="P1963" s="241"/>
      <c r="Q1963" s="241"/>
      <c r="R1963" s="241"/>
      <c r="S1963" s="241"/>
      <c r="T1963" s="242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T1963" s="243" t="s">
        <v>198</v>
      </c>
      <c r="AU1963" s="243" t="s">
        <v>82</v>
      </c>
      <c r="AV1963" s="13" t="s">
        <v>80</v>
      </c>
      <c r="AW1963" s="13" t="s">
        <v>35</v>
      </c>
      <c r="AX1963" s="13" t="s">
        <v>73</v>
      </c>
      <c r="AY1963" s="243" t="s">
        <v>188</v>
      </c>
    </row>
    <row r="1964" s="14" customFormat="1">
      <c r="A1964" s="14"/>
      <c r="B1964" s="244"/>
      <c r="C1964" s="245"/>
      <c r="D1964" s="235" t="s">
        <v>198</v>
      </c>
      <c r="E1964" s="246" t="s">
        <v>19</v>
      </c>
      <c r="F1964" s="247" t="s">
        <v>3035</v>
      </c>
      <c r="G1964" s="245"/>
      <c r="H1964" s="248">
        <v>64.650999999999996</v>
      </c>
      <c r="I1964" s="249"/>
      <c r="J1964" s="245"/>
      <c r="K1964" s="245"/>
      <c r="L1964" s="250"/>
      <c r="M1964" s="251"/>
      <c r="N1964" s="252"/>
      <c r="O1964" s="252"/>
      <c r="P1964" s="252"/>
      <c r="Q1964" s="252"/>
      <c r="R1964" s="252"/>
      <c r="S1964" s="252"/>
      <c r="T1964" s="253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T1964" s="254" t="s">
        <v>198</v>
      </c>
      <c r="AU1964" s="254" t="s">
        <v>82</v>
      </c>
      <c r="AV1964" s="14" t="s">
        <v>82</v>
      </c>
      <c r="AW1964" s="14" t="s">
        <v>35</v>
      </c>
      <c r="AX1964" s="14" t="s">
        <v>73</v>
      </c>
      <c r="AY1964" s="254" t="s">
        <v>188</v>
      </c>
    </row>
    <row r="1965" s="14" customFormat="1">
      <c r="A1965" s="14"/>
      <c r="B1965" s="244"/>
      <c r="C1965" s="245"/>
      <c r="D1965" s="235" t="s">
        <v>198</v>
      </c>
      <c r="E1965" s="246" t="s">
        <v>19</v>
      </c>
      <c r="F1965" s="247" t="s">
        <v>1659</v>
      </c>
      <c r="G1965" s="245"/>
      <c r="H1965" s="248">
        <v>2.3999999999999999</v>
      </c>
      <c r="I1965" s="249"/>
      <c r="J1965" s="245"/>
      <c r="K1965" s="245"/>
      <c r="L1965" s="250"/>
      <c r="M1965" s="251"/>
      <c r="N1965" s="252"/>
      <c r="O1965" s="252"/>
      <c r="P1965" s="252"/>
      <c r="Q1965" s="252"/>
      <c r="R1965" s="252"/>
      <c r="S1965" s="252"/>
      <c r="T1965" s="253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T1965" s="254" t="s">
        <v>198</v>
      </c>
      <c r="AU1965" s="254" t="s">
        <v>82</v>
      </c>
      <c r="AV1965" s="14" t="s">
        <v>82</v>
      </c>
      <c r="AW1965" s="14" t="s">
        <v>35</v>
      </c>
      <c r="AX1965" s="14" t="s">
        <v>73</v>
      </c>
      <c r="AY1965" s="254" t="s">
        <v>188</v>
      </c>
    </row>
    <row r="1966" s="14" customFormat="1">
      <c r="A1966" s="14"/>
      <c r="B1966" s="244"/>
      <c r="C1966" s="245"/>
      <c r="D1966" s="235" t="s">
        <v>198</v>
      </c>
      <c r="E1966" s="246" t="s">
        <v>19</v>
      </c>
      <c r="F1966" s="247" t="s">
        <v>2263</v>
      </c>
      <c r="G1966" s="245"/>
      <c r="H1966" s="248">
        <v>-9.75</v>
      </c>
      <c r="I1966" s="249"/>
      <c r="J1966" s="245"/>
      <c r="K1966" s="245"/>
      <c r="L1966" s="250"/>
      <c r="M1966" s="251"/>
      <c r="N1966" s="252"/>
      <c r="O1966" s="252"/>
      <c r="P1966" s="252"/>
      <c r="Q1966" s="252"/>
      <c r="R1966" s="252"/>
      <c r="S1966" s="252"/>
      <c r="T1966" s="253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T1966" s="254" t="s">
        <v>198</v>
      </c>
      <c r="AU1966" s="254" t="s">
        <v>82</v>
      </c>
      <c r="AV1966" s="14" t="s">
        <v>82</v>
      </c>
      <c r="AW1966" s="14" t="s">
        <v>35</v>
      </c>
      <c r="AX1966" s="14" t="s">
        <v>73</v>
      </c>
      <c r="AY1966" s="254" t="s">
        <v>188</v>
      </c>
    </row>
    <row r="1967" s="13" customFormat="1">
      <c r="A1967" s="13"/>
      <c r="B1967" s="233"/>
      <c r="C1967" s="234"/>
      <c r="D1967" s="235" t="s">
        <v>198</v>
      </c>
      <c r="E1967" s="236" t="s">
        <v>19</v>
      </c>
      <c r="F1967" s="237" t="s">
        <v>2455</v>
      </c>
      <c r="G1967" s="234"/>
      <c r="H1967" s="236" t="s">
        <v>19</v>
      </c>
      <c r="I1967" s="238"/>
      <c r="J1967" s="234"/>
      <c r="K1967" s="234"/>
      <c r="L1967" s="239"/>
      <c r="M1967" s="240"/>
      <c r="N1967" s="241"/>
      <c r="O1967" s="241"/>
      <c r="P1967" s="241"/>
      <c r="Q1967" s="241"/>
      <c r="R1967" s="241"/>
      <c r="S1967" s="241"/>
      <c r="T1967" s="242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T1967" s="243" t="s">
        <v>198</v>
      </c>
      <c r="AU1967" s="243" t="s">
        <v>82</v>
      </c>
      <c r="AV1967" s="13" t="s">
        <v>80</v>
      </c>
      <c r="AW1967" s="13" t="s">
        <v>35</v>
      </c>
      <c r="AX1967" s="13" t="s">
        <v>73</v>
      </c>
      <c r="AY1967" s="243" t="s">
        <v>188</v>
      </c>
    </row>
    <row r="1968" s="14" customFormat="1">
      <c r="A1968" s="14"/>
      <c r="B1968" s="244"/>
      <c r="C1968" s="245"/>
      <c r="D1968" s="235" t="s">
        <v>198</v>
      </c>
      <c r="E1968" s="246" t="s">
        <v>19</v>
      </c>
      <c r="F1968" s="247" t="s">
        <v>3036</v>
      </c>
      <c r="G1968" s="245"/>
      <c r="H1968" s="248">
        <v>50.777999999999999</v>
      </c>
      <c r="I1968" s="249"/>
      <c r="J1968" s="245"/>
      <c r="K1968" s="245"/>
      <c r="L1968" s="250"/>
      <c r="M1968" s="251"/>
      <c r="N1968" s="252"/>
      <c r="O1968" s="252"/>
      <c r="P1968" s="252"/>
      <c r="Q1968" s="252"/>
      <c r="R1968" s="252"/>
      <c r="S1968" s="252"/>
      <c r="T1968" s="253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T1968" s="254" t="s">
        <v>198</v>
      </c>
      <c r="AU1968" s="254" t="s">
        <v>82</v>
      </c>
      <c r="AV1968" s="14" t="s">
        <v>82</v>
      </c>
      <c r="AW1968" s="14" t="s">
        <v>35</v>
      </c>
      <c r="AX1968" s="14" t="s">
        <v>73</v>
      </c>
      <c r="AY1968" s="254" t="s">
        <v>188</v>
      </c>
    </row>
    <row r="1969" s="14" customFormat="1">
      <c r="A1969" s="14"/>
      <c r="B1969" s="244"/>
      <c r="C1969" s="245"/>
      <c r="D1969" s="235" t="s">
        <v>198</v>
      </c>
      <c r="E1969" s="246" t="s">
        <v>19</v>
      </c>
      <c r="F1969" s="247" t="s">
        <v>1663</v>
      </c>
      <c r="G1969" s="245"/>
      <c r="H1969" s="248">
        <v>3.7799999999999998</v>
      </c>
      <c r="I1969" s="249"/>
      <c r="J1969" s="245"/>
      <c r="K1969" s="245"/>
      <c r="L1969" s="250"/>
      <c r="M1969" s="251"/>
      <c r="N1969" s="252"/>
      <c r="O1969" s="252"/>
      <c r="P1969" s="252"/>
      <c r="Q1969" s="252"/>
      <c r="R1969" s="252"/>
      <c r="S1969" s="252"/>
      <c r="T1969" s="253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T1969" s="254" t="s">
        <v>198</v>
      </c>
      <c r="AU1969" s="254" t="s">
        <v>82</v>
      </c>
      <c r="AV1969" s="14" t="s">
        <v>82</v>
      </c>
      <c r="AW1969" s="14" t="s">
        <v>35</v>
      </c>
      <c r="AX1969" s="14" t="s">
        <v>73</v>
      </c>
      <c r="AY1969" s="254" t="s">
        <v>188</v>
      </c>
    </row>
    <row r="1970" s="14" customFormat="1">
      <c r="A1970" s="14"/>
      <c r="B1970" s="244"/>
      <c r="C1970" s="245"/>
      <c r="D1970" s="235" t="s">
        <v>198</v>
      </c>
      <c r="E1970" s="246" t="s">
        <v>19</v>
      </c>
      <c r="F1970" s="247" t="s">
        <v>3037</v>
      </c>
      <c r="G1970" s="245"/>
      <c r="H1970" s="248">
        <v>-11.1</v>
      </c>
      <c r="I1970" s="249"/>
      <c r="J1970" s="245"/>
      <c r="K1970" s="245"/>
      <c r="L1970" s="250"/>
      <c r="M1970" s="251"/>
      <c r="N1970" s="252"/>
      <c r="O1970" s="252"/>
      <c r="P1970" s="252"/>
      <c r="Q1970" s="252"/>
      <c r="R1970" s="252"/>
      <c r="S1970" s="252"/>
      <c r="T1970" s="253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T1970" s="254" t="s">
        <v>198</v>
      </c>
      <c r="AU1970" s="254" t="s">
        <v>82</v>
      </c>
      <c r="AV1970" s="14" t="s">
        <v>82</v>
      </c>
      <c r="AW1970" s="14" t="s">
        <v>35</v>
      </c>
      <c r="AX1970" s="14" t="s">
        <v>73</v>
      </c>
      <c r="AY1970" s="254" t="s">
        <v>188</v>
      </c>
    </row>
    <row r="1971" s="13" customFormat="1">
      <c r="A1971" s="13"/>
      <c r="B1971" s="233"/>
      <c r="C1971" s="234"/>
      <c r="D1971" s="235" t="s">
        <v>198</v>
      </c>
      <c r="E1971" s="236" t="s">
        <v>19</v>
      </c>
      <c r="F1971" s="237" t="s">
        <v>2457</v>
      </c>
      <c r="G1971" s="234"/>
      <c r="H1971" s="236" t="s">
        <v>19</v>
      </c>
      <c r="I1971" s="238"/>
      <c r="J1971" s="234"/>
      <c r="K1971" s="234"/>
      <c r="L1971" s="239"/>
      <c r="M1971" s="240"/>
      <c r="N1971" s="241"/>
      <c r="O1971" s="241"/>
      <c r="P1971" s="241"/>
      <c r="Q1971" s="241"/>
      <c r="R1971" s="241"/>
      <c r="S1971" s="241"/>
      <c r="T1971" s="242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T1971" s="243" t="s">
        <v>198</v>
      </c>
      <c r="AU1971" s="243" t="s">
        <v>82</v>
      </c>
      <c r="AV1971" s="13" t="s">
        <v>80</v>
      </c>
      <c r="AW1971" s="13" t="s">
        <v>35</v>
      </c>
      <c r="AX1971" s="13" t="s">
        <v>73</v>
      </c>
      <c r="AY1971" s="243" t="s">
        <v>188</v>
      </c>
    </row>
    <row r="1972" s="14" customFormat="1">
      <c r="A1972" s="14"/>
      <c r="B1972" s="244"/>
      <c r="C1972" s="245"/>
      <c r="D1972" s="235" t="s">
        <v>198</v>
      </c>
      <c r="E1972" s="246" t="s">
        <v>19</v>
      </c>
      <c r="F1972" s="247" t="s">
        <v>3038</v>
      </c>
      <c r="G1972" s="245"/>
      <c r="H1972" s="248">
        <v>38.177</v>
      </c>
      <c r="I1972" s="249"/>
      <c r="J1972" s="245"/>
      <c r="K1972" s="245"/>
      <c r="L1972" s="250"/>
      <c r="M1972" s="251"/>
      <c r="N1972" s="252"/>
      <c r="O1972" s="252"/>
      <c r="P1972" s="252"/>
      <c r="Q1972" s="252"/>
      <c r="R1972" s="252"/>
      <c r="S1972" s="252"/>
      <c r="T1972" s="253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T1972" s="254" t="s">
        <v>198</v>
      </c>
      <c r="AU1972" s="254" t="s">
        <v>82</v>
      </c>
      <c r="AV1972" s="14" t="s">
        <v>82</v>
      </c>
      <c r="AW1972" s="14" t="s">
        <v>35</v>
      </c>
      <c r="AX1972" s="14" t="s">
        <v>73</v>
      </c>
      <c r="AY1972" s="254" t="s">
        <v>188</v>
      </c>
    </row>
    <row r="1973" s="14" customFormat="1">
      <c r="A1973" s="14"/>
      <c r="B1973" s="244"/>
      <c r="C1973" s="245"/>
      <c r="D1973" s="235" t="s">
        <v>198</v>
      </c>
      <c r="E1973" s="246" t="s">
        <v>19</v>
      </c>
      <c r="F1973" s="247" t="s">
        <v>2459</v>
      </c>
      <c r="G1973" s="245"/>
      <c r="H1973" s="248">
        <v>1.5600000000000001</v>
      </c>
      <c r="I1973" s="249"/>
      <c r="J1973" s="245"/>
      <c r="K1973" s="245"/>
      <c r="L1973" s="250"/>
      <c r="M1973" s="251"/>
      <c r="N1973" s="252"/>
      <c r="O1973" s="252"/>
      <c r="P1973" s="252"/>
      <c r="Q1973" s="252"/>
      <c r="R1973" s="252"/>
      <c r="S1973" s="252"/>
      <c r="T1973" s="253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T1973" s="254" t="s">
        <v>198</v>
      </c>
      <c r="AU1973" s="254" t="s">
        <v>82</v>
      </c>
      <c r="AV1973" s="14" t="s">
        <v>82</v>
      </c>
      <c r="AW1973" s="14" t="s">
        <v>35</v>
      </c>
      <c r="AX1973" s="14" t="s">
        <v>73</v>
      </c>
      <c r="AY1973" s="254" t="s">
        <v>188</v>
      </c>
    </row>
    <row r="1974" s="14" customFormat="1">
      <c r="A1974" s="14"/>
      <c r="B1974" s="244"/>
      <c r="C1974" s="245"/>
      <c r="D1974" s="235" t="s">
        <v>198</v>
      </c>
      <c r="E1974" s="246" t="s">
        <v>19</v>
      </c>
      <c r="F1974" s="247" t="s">
        <v>3039</v>
      </c>
      <c r="G1974" s="245"/>
      <c r="H1974" s="248">
        <v>-9.6999999999999993</v>
      </c>
      <c r="I1974" s="249"/>
      <c r="J1974" s="245"/>
      <c r="K1974" s="245"/>
      <c r="L1974" s="250"/>
      <c r="M1974" s="251"/>
      <c r="N1974" s="252"/>
      <c r="O1974" s="252"/>
      <c r="P1974" s="252"/>
      <c r="Q1974" s="252"/>
      <c r="R1974" s="252"/>
      <c r="S1974" s="252"/>
      <c r="T1974" s="253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54" t="s">
        <v>198</v>
      </c>
      <c r="AU1974" s="254" t="s">
        <v>82</v>
      </c>
      <c r="AV1974" s="14" t="s">
        <v>82</v>
      </c>
      <c r="AW1974" s="14" t="s">
        <v>35</v>
      </c>
      <c r="AX1974" s="14" t="s">
        <v>73</v>
      </c>
      <c r="AY1974" s="254" t="s">
        <v>188</v>
      </c>
    </row>
    <row r="1975" s="13" customFormat="1">
      <c r="A1975" s="13"/>
      <c r="B1975" s="233"/>
      <c r="C1975" s="234"/>
      <c r="D1975" s="235" t="s">
        <v>198</v>
      </c>
      <c r="E1975" s="236" t="s">
        <v>19</v>
      </c>
      <c r="F1975" s="237" t="s">
        <v>2461</v>
      </c>
      <c r="G1975" s="234"/>
      <c r="H1975" s="236" t="s">
        <v>19</v>
      </c>
      <c r="I1975" s="238"/>
      <c r="J1975" s="234"/>
      <c r="K1975" s="234"/>
      <c r="L1975" s="239"/>
      <c r="M1975" s="240"/>
      <c r="N1975" s="241"/>
      <c r="O1975" s="241"/>
      <c r="P1975" s="241"/>
      <c r="Q1975" s="241"/>
      <c r="R1975" s="241"/>
      <c r="S1975" s="241"/>
      <c r="T1975" s="242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T1975" s="243" t="s">
        <v>198</v>
      </c>
      <c r="AU1975" s="243" t="s">
        <v>82</v>
      </c>
      <c r="AV1975" s="13" t="s">
        <v>80</v>
      </c>
      <c r="AW1975" s="13" t="s">
        <v>35</v>
      </c>
      <c r="AX1975" s="13" t="s">
        <v>73</v>
      </c>
      <c r="AY1975" s="243" t="s">
        <v>188</v>
      </c>
    </row>
    <row r="1976" s="14" customFormat="1">
      <c r="A1976" s="14"/>
      <c r="B1976" s="244"/>
      <c r="C1976" s="245"/>
      <c r="D1976" s="235" t="s">
        <v>198</v>
      </c>
      <c r="E1976" s="246" t="s">
        <v>19</v>
      </c>
      <c r="F1976" s="247" t="s">
        <v>3040</v>
      </c>
      <c r="G1976" s="245"/>
      <c r="H1976" s="248">
        <v>51.893999999999998</v>
      </c>
      <c r="I1976" s="249"/>
      <c r="J1976" s="245"/>
      <c r="K1976" s="245"/>
      <c r="L1976" s="250"/>
      <c r="M1976" s="251"/>
      <c r="N1976" s="252"/>
      <c r="O1976" s="252"/>
      <c r="P1976" s="252"/>
      <c r="Q1976" s="252"/>
      <c r="R1976" s="252"/>
      <c r="S1976" s="252"/>
      <c r="T1976" s="253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T1976" s="254" t="s">
        <v>198</v>
      </c>
      <c r="AU1976" s="254" t="s">
        <v>82</v>
      </c>
      <c r="AV1976" s="14" t="s">
        <v>82</v>
      </c>
      <c r="AW1976" s="14" t="s">
        <v>35</v>
      </c>
      <c r="AX1976" s="14" t="s">
        <v>73</v>
      </c>
      <c r="AY1976" s="254" t="s">
        <v>188</v>
      </c>
    </row>
    <row r="1977" s="14" customFormat="1">
      <c r="A1977" s="14"/>
      <c r="B1977" s="244"/>
      <c r="C1977" s="245"/>
      <c r="D1977" s="235" t="s">
        <v>198</v>
      </c>
      <c r="E1977" s="246" t="s">
        <v>19</v>
      </c>
      <c r="F1977" s="247" t="s">
        <v>1663</v>
      </c>
      <c r="G1977" s="245"/>
      <c r="H1977" s="248">
        <v>3.7799999999999998</v>
      </c>
      <c r="I1977" s="249"/>
      <c r="J1977" s="245"/>
      <c r="K1977" s="245"/>
      <c r="L1977" s="250"/>
      <c r="M1977" s="251"/>
      <c r="N1977" s="252"/>
      <c r="O1977" s="252"/>
      <c r="P1977" s="252"/>
      <c r="Q1977" s="252"/>
      <c r="R1977" s="252"/>
      <c r="S1977" s="252"/>
      <c r="T1977" s="253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T1977" s="254" t="s">
        <v>198</v>
      </c>
      <c r="AU1977" s="254" t="s">
        <v>82</v>
      </c>
      <c r="AV1977" s="14" t="s">
        <v>82</v>
      </c>
      <c r="AW1977" s="14" t="s">
        <v>35</v>
      </c>
      <c r="AX1977" s="14" t="s">
        <v>73</v>
      </c>
      <c r="AY1977" s="254" t="s">
        <v>188</v>
      </c>
    </row>
    <row r="1978" s="14" customFormat="1">
      <c r="A1978" s="14"/>
      <c r="B1978" s="244"/>
      <c r="C1978" s="245"/>
      <c r="D1978" s="235" t="s">
        <v>198</v>
      </c>
      <c r="E1978" s="246" t="s">
        <v>19</v>
      </c>
      <c r="F1978" s="247" t="s">
        <v>3037</v>
      </c>
      <c r="G1978" s="245"/>
      <c r="H1978" s="248">
        <v>-11.1</v>
      </c>
      <c r="I1978" s="249"/>
      <c r="J1978" s="245"/>
      <c r="K1978" s="245"/>
      <c r="L1978" s="250"/>
      <c r="M1978" s="251"/>
      <c r="N1978" s="252"/>
      <c r="O1978" s="252"/>
      <c r="P1978" s="252"/>
      <c r="Q1978" s="252"/>
      <c r="R1978" s="252"/>
      <c r="S1978" s="252"/>
      <c r="T1978" s="253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T1978" s="254" t="s">
        <v>198</v>
      </c>
      <c r="AU1978" s="254" t="s">
        <v>82</v>
      </c>
      <c r="AV1978" s="14" t="s">
        <v>82</v>
      </c>
      <c r="AW1978" s="14" t="s">
        <v>35</v>
      </c>
      <c r="AX1978" s="14" t="s">
        <v>73</v>
      </c>
      <c r="AY1978" s="254" t="s">
        <v>188</v>
      </c>
    </row>
    <row r="1979" s="13" customFormat="1">
      <c r="A1979" s="13"/>
      <c r="B1979" s="233"/>
      <c r="C1979" s="234"/>
      <c r="D1979" s="235" t="s">
        <v>198</v>
      </c>
      <c r="E1979" s="236" t="s">
        <v>19</v>
      </c>
      <c r="F1979" s="237" t="s">
        <v>2463</v>
      </c>
      <c r="G1979" s="234"/>
      <c r="H1979" s="236" t="s">
        <v>19</v>
      </c>
      <c r="I1979" s="238"/>
      <c r="J1979" s="234"/>
      <c r="K1979" s="234"/>
      <c r="L1979" s="239"/>
      <c r="M1979" s="240"/>
      <c r="N1979" s="241"/>
      <c r="O1979" s="241"/>
      <c r="P1979" s="241"/>
      <c r="Q1979" s="241"/>
      <c r="R1979" s="241"/>
      <c r="S1979" s="241"/>
      <c r="T1979" s="242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T1979" s="243" t="s">
        <v>198</v>
      </c>
      <c r="AU1979" s="243" t="s">
        <v>82</v>
      </c>
      <c r="AV1979" s="13" t="s">
        <v>80</v>
      </c>
      <c r="AW1979" s="13" t="s">
        <v>35</v>
      </c>
      <c r="AX1979" s="13" t="s">
        <v>73</v>
      </c>
      <c r="AY1979" s="243" t="s">
        <v>188</v>
      </c>
    </row>
    <row r="1980" s="14" customFormat="1">
      <c r="A1980" s="14"/>
      <c r="B1980" s="244"/>
      <c r="C1980" s="245"/>
      <c r="D1980" s="235" t="s">
        <v>198</v>
      </c>
      <c r="E1980" s="246" t="s">
        <v>19</v>
      </c>
      <c r="F1980" s="247" t="s">
        <v>3041</v>
      </c>
      <c r="G1980" s="245"/>
      <c r="H1980" s="248">
        <v>45.648000000000003</v>
      </c>
      <c r="I1980" s="249"/>
      <c r="J1980" s="245"/>
      <c r="K1980" s="245"/>
      <c r="L1980" s="250"/>
      <c r="M1980" s="251"/>
      <c r="N1980" s="252"/>
      <c r="O1980" s="252"/>
      <c r="P1980" s="252"/>
      <c r="Q1980" s="252"/>
      <c r="R1980" s="252"/>
      <c r="S1980" s="252"/>
      <c r="T1980" s="253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T1980" s="254" t="s">
        <v>198</v>
      </c>
      <c r="AU1980" s="254" t="s">
        <v>82</v>
      </c>
      <c r="AV1980" s="14" t="s">
        <v>82</v>
      </c>
      <c r="AW1980" s="14" t="s">
        <v>35</v>
      </c>
      <c r="AX1980" s="14" t="s">
        <v>73</v>
      </c>
      <c r="AY1980" s="254" t="s">
        <v>188</v>
      </c>
    </row>
    <row r="1981" s="14" customFormat="1">
      <c r="A1981" s="14"/>
      <c r="B1981" s="244"/>
      <c r="C1981" s="245"/>
      <c r="D1981" s="235" t="s">
        <v>198</v>
      </c>
      <c r="E1981" s="246" t="s">
        <v>19</v>
      </c>
      <c r="F1981" s="247" t="s">
        <v>1669</v>
      </c>
      <c r="G1981" s="245"/>
      <c r="H1981" s="248">
        <v>2.1000000000000001</v>
      </c>
      <c r="I1981" s="249"/>
      <c r="J1981" s="245"/>
      <c r="K1981" s="245"/>
      <c r="L1981" s="250"/>
      <c r="M1981" s="251"/>
      <c r="N1981" s="252"/>
      <c r="O1981" s="252"/>
      <c r="P1981" s="252"/>
      <c r="Q1981" s="252"/>
      <c r="R1981" s="252"/>
      <c r="S1981" s="252"/>
      <c r="T1981" s="253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T1981" s="254" t="s">
        <v>198</v>
      </c>
      <c r="AU1981" s="254" t="s">
        <v>82</v>
      </c>
      <c r="AV1981" s="14" t="s">
        <v>82</v>
      </c>
      <c r="AW1981" s="14" t="s">
        <v>35</v>
      </c>
      <c r="AX1981" s="14" t="s">
        <v>73</v>
      </c>
      <c r="AY1981" s="254" t="s">
        <v>188</v>
      </c>
    </row>
    <row r="1982" s="14" customFormat="1">
      <c r="A1982" s="14"/>
      <c r="B1982" s="244"/>
      <c r="C1982" s="245"/>
      <c r="D1982" s="235" t="s">
        <v>198</v>
      </c>
      <c r="E1982" s="246" t="s">
        <v>19</v>
      </c>
      <c r="F1982" s="247" t="s">
        <v>2271</v>
      </c>
      <c r="G1982" s="245"/>
      <c r="H1982" s="248">
        <v>-6.75</v>
      </c>
      <c r="I1982" s="249"/>
      <c r="J1982" s="245"/>
      <c r="K1982" s="245"/>
      <c r="L1982" s="250"/>
      <c r="M1982" s="251"/>
      <c r="N1982" s="252"/>
      <c r="O1982" s="252"/>
      <c r="P1982" s="252"/>
      <c r="Q1982" s="252"/>
      <c r="R1982" s="252"/>
      <c r="S1982" s="252"/>
      <c r="T1982" s="253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T1982" s="254" t="s">
        <v>198</v>
      </c>
      <c r="AU1982" s="254" t="s">
        <v>82</v>
      </c>
      <c r="AV1982" s="14" t="s">
        <v>82</v>
      </c>
      <c r="AW1982" s="14" t="s">
        <v>35</v>
      </c>
      <c r="AX1982" s="14" t="s">
        <v>73</v>
      </c>
      <c r="AY1982" s="254" t="s">
        <v>188</v>
      </c>
    </row>
    <row r="1983" s="13" customFormat="1">
      <c r="A1983" s="13"/>
      <c r="B1983" s="233"/>
      <c r="C1983" s="234"/>
      <c r="D1983" s="235" t="s">
        <v>198</v>
      </c>
      <c r="E1983" s="236" t="s">
        <v>19</v>
      </c>
      <c r="F1983" s="237" t="s">
        <v>2465</v>
      </c>
      <c r="G1983" s="234"/>
      <c r="H1983" s="236" t="s">
        <v>19</v>
      </c>
      <c r="I1983" s="238"/>
      <c r="J1983" s="234"/>
      <c r="K1983" s="234"/>
      <c r="L1983" s="239"/>
      <c r="M1983" s="240"/>
      <c r="N1983" s="241"/>
      <c r="O1983" s="241"/>
      <c r="P1983" s="241"/>
      <c r="Q1983" s="241"/>
      <c r="R1983" s="241"/>
      <c r="S1983" s="241"/>
      <c r="T1983" s="242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T1983" s="243" t="s">
        <v>198</v>
      </c>
      <c r="AU1983" s="243" t="s">
        <v>82</v>
      </c>
      <c r="AV1983" s="13" t="s">
        <v>80</v>
      </c>
      <c r="AW1983" s="13" t="s">
        <v>35</v>
      </c>
      <c r="AX1983" s="13" t="s">
        <v>73</v>
      </c>
      <c r="AY1983" s="243" t="s">
        <v>188</v>
      </c>
    </row>
    <row r="1984" s="14" customFormat="1">
      <c r="A1984" s="14"/>
      <c r="B1984" s="244"/>
      <c r="C1984" s="245"/>
      <c r="D1984" s="235" t="s">
        <v>198</v>
      </c>
      <c r="E1984" s="246" t="s">
        <v>19</v>
      </c>
      <c r="F1984" s="247" t="s">
        <v>2466</v>
      </c>
      <c r="G1984" s="245"/>
      <c r="H1984" s="248">
        <v>10.664</v>
      </c>
      <c r="I1984" s="249"/>
      <c r="J1984" s="245"/>
      <c r="K1984" s="245"/>
      <c r="L1984" s="250"/>
      <c r="M1984" s="251"/>
      <c r="N1984" s="252"/>
      <c r="O1984" s="252"/>
      <c r="P1984" s="252"/>
      <c r="Q1984" s="252"/>
      <c r="R1984" s="252"/>
      <c r="S1984" s="252"/>
      <c r="T1984" s="253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T1984" s="254" t="s">
        <v>198</v>
      </c>
      <c r="AU1984" s="254" t="s">
        <v>82</v>
      </c>
      <c r="AV1984" s="14" t="s">
        <v>82</v>
      </c>
      <c r="AW1984" s="14" t="s">
        <v>35</v>
      </c>
      <c r="AX1984" s="14" t="s">
        <v>73</v>
      </c>
      <c r="AY1984" s="254" t="s">
        <v>188</v>
      </c>
    </row>
    <row r="1985" s="14" customFormat="1">
      <c r="A1985" s="14"/>
      <c r="B1985" s="244"/>
      <c r="C1985" s="245"/>
      <c r="D1985" s="235" t="s">
        <v>198</v>
      </c>
      <c r="E1985" s="246" t="s">
        <v>19</v>
      </c>
      <c r="F1985" s="247" t="s">
        <v>3042</v>
      </c>
      <c r="G1985" s="245"/>
      <c r="H1985" s="248">
        <v>38.192</v>
      </c>
      <c r="I1985" s="249"/>
      <c r="J1985" s="245"/>
      <c r="K1985" s="245"/>
      <c r="L1985" s="250"/>
      <c r="M1985" s="251"/>
      <c r="N1985" s="252"/>
      <c r="O1985" s="252"/>
      <c r="P1985" s="252"/>
      <c r="Q1985" s="252"/>
      <c r="R1985" s="252"/>
      <c r="S1985" s="252"/>
      <c r="T1985" s="253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T1985" s="254" t="s">
        <v>198</v>
      </c>
      <c r="AU1985" s="254" t="s">
        <v>82</v>
      </c>
      <c r="AV1985" s="14" t="s">
        <v>82</v>
      </c>
      <c r="AW1985" s="14" t="s">
        <v>35</v>
      </c>
      <c r="AX1985" s="14" t="s">
        <v>73</v>
      </c>
      <c r="AY1985" s="254" t="s">
        <v>188</v>
      </c>
    </row>
    <row r="1986" s="14" customFormat="1">
      <c r="A1986" s="14"/>
      <c r="B1986" s="244"/>
      <c r="C1986" s="245"/>
      <c r="D1986" s="235" t="s">
        <v>198</v>
      </c>
      <c r="E1986" s="246" t="s">
        <v>19</v>
      </c>
      <c r="F1986" s="247" t="s">
        <v>2767</v>
      </c>
      <c r="G1986" s="245"/>
      <c r="H1986" s="248">
        <v>-5.5679999999999996</v>
      </c>
      <c r="I1986" s="249"/>
      <c r="J1986" s="245"/>
      <c r="K1986" s="245"/>
      <c r="L1986" s="250"/>
      <c r="M1986" s="251"/>
      <c r="N1986" s="252"/>
      <c r="O1986" s="252"/>
      <c r="P1986" s="252"/>
      <c r="Q1986" s="252"/>
      <c r="R1986" s="252"/>
      <c r="S1986" s="252"/>
      <c r="T1986" s="253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T1986" s="254" t="s">
        <v>198</v>
      </c>
      <c r="AU1986" s="254" t="s">
        <v>82</v>
      </c>
      <c r="AV1986" s="14" t="s">
        <v>82</v>
      </c>
      <c r="AW1986" s="14" t="s">
        <v>35</v>
      </c>
      <c r="AX1986" s="14" t="s">
        <v>73</v>
      </c>
      <c r="AY1986" s="254" t="s">
        <v>188</v>
      </c>
    </row>
    <row r="1987" s="14" customFormat="1">
      <c r="A1987" s="14"/>
      <c r="B1987" s="244"/>
      <c r="C1987" s="245"/>
      <c r="D1987" s="235" t="s">
        <v>198</v>
      </c>
      <c r="E1987" s="246" t="s">
        <v>19</v>
      </c>
      <c r="F1987" s="247" t="s">
        <v>1669</v>
      </c>
      <c r="G1987" s="245"/>
      <c r="H1987" s="248">
        <v>2.1000000000000001</v>
      </c>
      <c r="I1987" s="249"/>
      <c r="J1987" s="245"/>
      <c r="K1987" s="245"/>
      <c r="L1987" s="250"/>
      <c r="M1987" s="251"/>
      <c r="N1987" s="252"/>
      <c r="O1987" s="252"/>
      <c r="P1987" s="252"/>
      <c r="Q1987" s="252"/>
      <c r="R1987" s="252"/>
      <c r="S1987" s="252"/>
      <c r="T1987" s="253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T1987" s="254" t="s">
        <v>198</v>
      </c>
      <c r="AU1987" s="254" t="s">
        <v>82</v>
      </c>
      <c r="AV1987" s="14" t="s">
        <v>82</v>
      </c>
      <c r="AW1987" s="14" t="s">
        <v>35</v>
      </c>
      <c r="AX1987" s="14" t="s">
        <v>73</v>
      </c>
      <c r="AY1987" s="254" t="s">
        <v>188</v>
      </c>
    </row>
    <row r="1988" s="14" customFormat="1">
      <c r="A1988" s="14"/>
      <c r="B1988" s="244"/>
      <c r="C1988" s="245"/>
      <c r="D1988" s="235" t="s">
        <v>198</v>
      </c>
      <c r="E1988" s="246" t="s">
        <v>19</v>
      </c>
      <c r="F1988" s="247" t="s">
        <v>1670</v>
      </c>
      <c r="G1988" s="245"/>
      <c r="H1988" s="248">
        <v>-3</v>
      </c>
      <c r="I1988" s="249"/>
      <c r="J1988" s="245"/>
      <c r="K1988" s="245"/>
      <c r="L1988" s="250"/>
      <c r="M1988" s="251"/>
      <c r="N1988" s="252"/>
      <c r="O1988" s="252"/>
      <c r="P1988" s="252"/>
      <c r="Q1988" s="252"/>
      <c r="R1988" s="252"/>
      <c r="S1988" s="252"/>
      <c r="T1988" s="253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T1988" s="254" t="s">
        <v>198</v>
      </c>
      <c r="AU1988" s="254" t="s">
        <v>82</v>
      </c>
      <c r="AV1988" s="14" t="s">
        <v>82</v>
      </c>
      <c r="AW1988" s="14" t="s">
        <v>35</v>
      </c>
      <c r="AX1988" s="14" t="s">
        <v>73</v>
      </c>
      <c r="AY1988" s="254" t="s">
        <v>188</v>
      </c>
    </row>
    <row r="1989" s="13" customFormat="1">
      <c r="A1989" s="13"/>
      <c r="B1989" s="233"/>
      <c r="C1989" s="234"/>
      <c r="D1989" s="235" t="s">
        <v>198</v>
      </c>
      <c r="E1989" s="236" t="s">
        <v>19</v>
      </c>
      <c r="F1989" s="237" t="s">
        <v>2467</v>
      </c>
      <c r="G1989" s="234"/>
      <c r="H1989" s="236" t="s">
        <v>19</v>
      </c>
      <c r="I1989" s="238"/>
      <c r="J1989" s="234"/>
      <c r="K1989" s="234"/>
      <c r="L1989" s="239"/>
      <c r="M1989" s="240"/>
      <c r="N1989" s="241"/>
      <c r="O1989" s="241"/>
      <c r="P1989" s="241"/>
      <c r="Q1989" s="241"/>
      <c r="R1989" s="241"/>
      <c r="S1989" s="241"/>
      <c r="T1989" s="242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T1989" s="243" t="s">
        <v>198</v>
      </c>
      <c r="AU1989" s="243" t="s">
        <v>82</v>
      </c>
      <c r="AV1989" s="13" t="s">
        <v>80</v>
      </c>
      <c r="AW1989" s="13" t="s">
        <v>35</v>
      </c>
      <c r="AX1989" s="13" t="s">
        <v>73</v>
      </c>
      <c r="AY1989" s="243" t="s">
        <v>188</v>
      </c>
    </row>
    <row r="1990" s="14" customFormat="1">
      <c r="A1990" s="14"/>
      <c r="B1990" s="244"/>
      <c r="C1990" s="245"/>
      <c r="D1990" s="235" t="s">
        <v>198</v>
      </c>
      <c r="E1990" s="246" t="s">
        <v>19</v>
      </c>
      <c r="F1990" s="247" t="s">
        <v>2468</v>
      </c>
      <c r="G1990" s="245"/>
      <c r="H1990" s="248">
        <v>12.028000000000001</v>
      </c>
      <c r="I1990" s="249"/>
      <c r="J1990" s="245"/>
      <c r="K1990" s="245"/>
      <c r="L1990" s="250"/>
      <c r="M1990" s="251"/>
      <c r="N1990" s="252"/>
      <c r="O1990" s="252"/>
      <c r="P1990" s="252"/>
      <c r="Q1990" s="252"/>
      <c r="R1990" s="252"/>
      <c r="S1990" s="252"/>
      <c r="T1990" s="253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T1990" s="254" t="s">
        <v>198</v>
      </c>
      <c r="AU1990" s="254" t="s">
        <v>82</v>
      </c>
      <c r="AV1990" s="14" t="s">
        <v>82</v>
      </c>
      <c r="AW1990" s="14" t="s">
        <v>35</v>
      </c>
      <c r="AX1990" s="14" t="s">
        <v>73</v>
      </c>
      <c r="AY1990" s="254" t="s">
        <v>188</v>
      </c>
    </row>
    <row r="1991" s="14" customFormat="1">
      <c r="A1991" s="14"/>
      <c r="B1991" s="244"/>
      <c r="C1991" s="245"/>
      <c r="D1991" s="235" t="s">
        <v>198</v>
      </c>
      <c r="E1991" s="246" t="s">
        <v>19</v>
      </c>
      <c r="F1991" s="247" t="s">
        <v>1669</v>
      </c>
      <c r="G1991" s="245"/>
      <c r="H1991" s="248">
        <v>2.1000000000000001</v>
      </c>
      <c r="I1991" s="249"/>
      <c r="J1991" s="245"/>
      <c r="K1991" s="245"/>
      <c r="L1991" s="250"/>
      <c r="M1991" s="251"/>
      <c r="N1991" s="252"/>
      <c r="O1991" s="252"/>
      <c r="P1991" s="252"/>
      <c r="Q1991" s="252"/>
      <c r="R1991" s="252"/>
      <c r="S1991" s="252"/>
      <c r="T1991" s="253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T1991" s="254" t="s">
        <v>198</v>
      </c>
      <c r="AU1991" s="254" t="s">
        <v>82</v>
      </c>
      <c r="AV1991" s="14" t="s">
        <v>82</v>
      </c>
      <c r="AW1991" s="14" t="s">
        <v>35</v>
      </c>
      <c r="AX1991" s="14" t="s">
        <v>73</v>
      </c>
      <c r="AY1991" s="254" t="s">
        <v>188</v>
      </c>
    </row>
    <row r="1992" s="14" customFormat="1">
      <c r="A1992" s="14"/>
      <c r="B1992" s="244"/>
      <c r="C1992" s="245"/>
      <c r="D1992" s="235" t="s">
        <v>198</v>
      </c>
      <c r="E1992" s="246" t="s">
        <v>19</v>
      </c>
      <c r="F1992" s="247" t="s">
        <v>2526</v>
      </c>
      <c r="G1992" s="245"/>
      <c r="H1992" s="248">
        <v>36.207999999999998</v>
      </c>
      <c r="I1992" s="249"/>
      <c r="J1992" s="245"/>
      <c r="K1992" s="245"/>
      <c r="L1992" s="250"/>
      <c r="M1992" s="251"/>
      <c r="N1992" s="252"/>
      <c r="O1992" s="252"/>
      <c r="P1992" s="252"/>
      <c r="Q1992" s="252"/>
      <c r="R1992" s="252"/>
      <c r="S1992" s="252"/>
      <c r="T1992" s="253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T1992" s="254" t="s">
        <v>198</v>
      </c>
      <c r="AU1992" s="254" t="s">
        <v>82</v>
      </c>
      <c r="AV1992" s="14" t="s">
        <v>82</v>
      </c>
      <c r="AW1992" s="14" t="s">
        <v>35</v>
      </c>
      <c r="AX1992" s="14" t="s">
        <v>73</v>
      </c>
      <c r="AY1992" s="254" t="s">
        <v>188</v>
      </c>
    </row>
    <row r="1993" s="14" customFormat="1">
      <c r="A1993" s="14"/>
      <c r="B1993" s="244"/>
      <c r="C1993" s="245"/>
      <c r="D1993" s="235" t="s">
        <v>198</v>
      </c>
      <c r="E1993" s="246" t="s">
        <v>19</v>
      </c>
      <c r="F1993" s="247" t="s">
        <v>1901</v>
      </c>
      <c r="G1993" s="245"/>
      <c r="H1993" s="248">
        <v>-3.75</v>
      </c>
      <c r="I1993" s="249"/>
      <c r="J1993" s="245"/>
      <c r="K1993" s="245"/>
      <c r="L1993" s="250"/>
      <c r="M1993" s="251"/>
      <c r="N1993" s="252"/>
      <c r="O1993" s="252"/>
      <c r="P1993" s="252"/>
      <c r="Q1993" s="252"/>
      <c r="R1993" s="252"/>
      <c r="S1993" s="252"/>
      <c r="T1993" s="253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T1993" s="254" t="s">
        <v>198</v>
      </c>
      <c r="AU1993" s="254" t="s">
        <v>82</v>
      </c>
      <c r="AV1993" s="14" t="s">
        <v>82</v>
      </c>
      <c r="AW1993" s="14" t="s">
        <v>35</v>
      </c>
      <c r="AX1993" s="14" t="s">
        <v>73</v>
      </c>
      <c r="AY1993" s="254" t="s">
        <v>188</v>
      </c>
    </row>
    <row r="1994" s="14" customFormat="1">
      <c r="A1994" s="14"/>
      <c r="B1994" s="244"/>
      <c r="C1994" s="245"/>
      <c r="D1994" s="235" t="s">
        <v>198</v>
      </c>
      <c r="E1994" s="246" t="s">
        <v>19</v>
      </c>
      <c r="F1994" s="247" t="s">
        <v>3043</v>
      </c>
      <c r="G1994" s="245"/>
      <c r="H1994" s="248">
        <v>-4.8179999999999996</v>
      </c>
      <c r="I1994" s="249"/>
      <c r="J1994" s="245"/>
      <c r="K1994" s="245"/>
      <c r="L1994" s="250"/>
      <c r="M1994" s="251"/>
      <c r="N1994" s="252"/>
      <c r="O1994" s="252"/>
      <c r="P1994" s="252"/>
      <c r="Q1994" s="252"/>
      <c r="R1994" s="252"/>
      <c r="S1994" s="252"/>
      <c r="T1994" s="253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T1994" s="254" t="s">
        <v>198</v>
      </c>
      <c r="AU1994" s="254" t="s">
        <v>82</v>
      </c>
      <c r="AV1994" s="14" t="s">
        <v>82</v>
      </c>
      <c r="AW1994" s="14" t="s">
        <v>35</v>
      </c>
      <c r="AX1994" s="14" t="s">
        <v>73</v>
      </c>
      <c r="AY1994" s="254" t="s">
        <v>188</v>
      </c>
    </row>
    <row r="1995" s="13" customFormat="1">
      <c r="A1995" s="13"/>
      <c r="B1995" s="233"/>
      <c r="C1995" s="234"/>
      <c r="D1995" s="235" t="s">
        <v>198</v>
      </c>
      <c r="E1995" s="236" t="s">
        <v>19</v>
      </c>
      <c r="F1995" s="237" t="s">
        <v>2469</v>
      </c>
      <c r="G1995" s="234"/>
      <c r="H1995" s="236" t="s">
        <v>19</v>
      </c>
      <c r="I1995" s="238"/>
      <c r="J1995" s="234"/>
      <c r="K1995" s="234"/>
      <c r="L1995" s="239"/>
      <c r="M1995" s="240"/>
      <c r="N1995" s="241"/>
      <c r="O1995" s="241"/>
      <c r="P1995" s="241"/>
      <c r="Q1995" s="241"/>
      <c r="R1995" s="241"/>
      <c r="S1995" s="241"/>
      <c r="T1995" s="242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T1995" s="243" t="s">
        <v>198</v>
      </c>
      <c r="AU1995" s="243" t="s">
        <v>82</v>
      </c>
      <c r="AV1995" s="13" t="s">
        <v>80</v>
      </c>
      <c r="AW1995" s="13" t="s">
        <v>35</v>
      </c>
      <c r="AX1995" s="13" t="s">
        <v>73</v>
      </c>
      <c r="AY1995" s="243" t="s">
        <v>188</v>
      </c>
    </row>
    <row r="1996" s="14" customFormat="1">
      <c r="A1996" s="14"/>
      <c r="B1996" s="244"/>
      <c r="C1996" s="245"/>
      <c r="D1996" s="235" t="s">
        <v>198</v>
      </c>
      <c r="E1996" s="246" t="s">
        <v>19</v>
      </c>
      <c r="F1996" s="247" t="s">
        <v>2470</v>
      </c>
      <c r="G1996" s="245"/>
      <c r="H1996" s="248">
        <v>11.222</v>
      </c>
      <c r="I1996" s="249"/>
      <c r="J1996" s="245"/>
      <c r="K1996" s="245"/>
      <c r="L1996" s="250"/>
      <c r="M1996" s="251"/>
      <c r="N1996" s="252"/>
      <c r="O1996" s="252"/>
      <c r="P1996" s="252"/>
      <c r="Q1996" s="252"/>
      <c r="R1996" s="252"/>
      <c r="S1996" s="252"/>
      <c r="T1996" s="253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T1996" s="254" t="s">
        <v>198</v>
      </c>
      <c r="AU1996" s="254" t="s">
        <v>82</v>
      </c>
      <c r="AV1996" s="14" t="s">
        <v>82</v>
      </c>
      <c r="AW1996" s="14" t="s">
        <v>35</v>
      </c>
      <c r="AX1996" s="14" t="s">
        <v>73</v>
      </c>
      <c r="AY1996" s="254" t="s">
        <v>188</v>
      </c>
    </row>
    <row r="1997" s="14" customFormat="1">
      <c r="A1997" s="14"/>
      <c r="B1997" s="244"/>
      <c r="C1997" s="245"/>
      <c r="D1997" s="235" t="s">
        <v>198</v>
      </c>
      <c r="E1997" s="246" t="s">
        <v>19</v>
      </c>
      <c r="F1997" s="247" t="s">
        <v>1669</v>
      </c>
      <c r="G1997" s="245"/>
      <c r="H1997" s="248">
        <v>2.1000000000000001</v>
      </c>
      <c r="I1997" s="249"/>
      <c r="J1997" s="245"/>
      <c r="K1997" s="245"/>
      <c r="L1997" s="250"/>
      <c r="M1997" s="251"/>
      <c r="N1997" s="252"/>
      <c r="O1997" s="252"/>
      <c r="P1997" s="252"/>
      <c r="Q1997" s="252"/>
      <c r="R1997" s="252"/>
      <c r="S1997" s="252"/>
      <c r="T1997" s="253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T1997" s="254" t="s">
        <v>198</v>
      </c>
      <c r="AU1997" s="254" t="s">
        <v>82</v>
      </c>
      <c r="AV1997" s="14" t="s">
        <v>82</v>
      </c>
      <c r="AW1997" s="14" t="s">
        <v>35</v>
      </c>
      <c r="AX1997" s="14" t="s">
        <v>73</v>
      </c>
      <c r="AY1997" s="254" t="s">
        <v>188</v>
      </c>
    </row>
    <row r="1998" s="14" customFormat="1">
      <c r="A1998" s="14"/>
      <c r="B1998" s="244"/>
      <c r="C1998" s="245"/>
      <c r="D1998" s="235" t="s">
        <v>198</v>
      </c>
      <c r="E1998" s="246" t="s">
        <v>19</v>
      </c>
      <c r="F1998" s="247" t="s">
        <v>1670</v>
      </c>
      <c r="G1998" s="245"/>
      <c r="H1998" s="248">
        <v>-3</v>
      </c>
      <c r="I1998" s="249"/>
      <c r="J1998" s="245"/>
      <c r="K1998" s="245"/>
      <c r="L1998" s="250"/>
      <c r="M1998" s="251"/>
      <c r="N1998" s="252"/>
      <c r="O1998" s="252"/>
      <c r="P1998" s="252"/>
      <c r="Q1998" s="252"/>
      <c r="R1998" s="252"/>
      <c r="S1998" s="252"/>
      <c r="T1998" s="253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T1998" s="254" t="s">
        <v>198</v>
      </c>
      <c r="AU1998" s="254" t="s">
        <v>82</v>
      </c>
      <c r="AV1998" s="14" t="s">
        <v>82</v>
      </c>
      <c r="AW1998" s="14" t="s">
        <v>35</v>
      </c>
      <c r="AX1998" s="14" t="s">
        <v>73</v>
      </c>
      <c r="AY1998" s="254" t="s">
        <v>188</v>
      </c>
    </row>
    <row r="1999" s="14" customFormat="1">
      <c r="A1999" s="14"/>
      <c r="B1999" s="244"/>
      <c r="C1999" s="245"/>
      <c r="D1999" s="235" t="s">
        <v>198</v>
      </c>
      <c r="E1999" s="246" t="s">
        <v>19</v>
      </c>
      <c r="F1999" s="247" t="s">
        <v>3044</v>
      </c>
      <c r="G1999" s="245"/>
      <c r="H1999" s="248">
        <v>36.951999999999998</v>
      </c>
      <c r="I1999" s="249"/>
      <c r="J1999" s="245"/>
      <c r="K1999" s="245"/>
      <c r="L1999" s="250"/>
      <c r="M1999" s="251"/>
      <c r="N1999" s="252"/>
      <c r="O1999" s="252"/>
      <c r="P1999" s="252"/>
      <c r="Q1999" s="252"/>
      <c r="R1999" s="252"/>
      <c r="S1999" s="252"/>
      <c r="T1999" s="253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T1999" s="254" t="s">
        <v>198</v>
      </c>
      <c r="AU1999" s="254" t="s">
        <v>82</v>
      </c>
      <c r="AV1999" s="14" t="s">
        <v>82</v>
      </c>
      <c r="AW1999" s="14" t="s">
        <v>35</v>
      </c>
      <c r="AX1999" s="14" t="s">
        <v>73</v>
      </c>
      <c r="AY1999" s="254" t="s">
        <v>188</v>
      </c>
    </row>
    <row r="2000" s="14" customFormat="1">
      <c r="A2000" s="14"/>
      <c r="B2000" s="244"/>
      <c r="C2000" s="245"/>
      <c r="D2000" s="235" t="s">
        <v>198</v>
      </c>
      <c r="E2000" s="246" t="s">
        <v>19</v>
      </c>
      <c r="F2000" s="247" t="s">
        <v>1901</v>
      </c>
      <c r="G2000" s="245"/>
      <c r="H2000" s="248">
        <v>-3.75</v>
      </c>
      <c r="I2000" s="249"/>
      <c r="J2000" s="245"/>
      <c r="K2000" s="245"/>
      <c r="L2000" s="250"/>
      <c r="M2000" s="251"/>
      <c r="N2000" s="252"/>
      <c r="O2000" s="252"/>
      <c r="P2000" s="252"/>
      <c r="Q2000" s="252"/>
      <c r="R2000" s="252"/>
      <c r="S2000" s="252"/>
      <c r="T2000" s="253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T2000" s="254" t="s">
        <v>198</v>
      </c>
      <c r="AU2000" s="254" t="s">
        <v>82</v>
      </c>
      <c r="AV2000" s="14" t="s">
        <v>82</v>
      </c>
      <c r="AW2000" s="14" t="s">
        <v>35</v>
      </c>
      <c r="AX2000" s="14" t="s">
        <v>73</v>
      </c>
      <c r="AY2000" s="254" t="s">
        <v>188</v>
      </c>
    </row>
    <row r="2001" s="13" customFormat="1">
      <c r="A2001" s="13"/>
      <c r="B2001" s="233"/>
      <c r="C2001" s="234"/>
      <c r="D2001" s="235" t="s">
        <v>198</v>
      </c>
      <c r="E2001" s="236" t="s">
        <v>19</v>
      </c>
      <c r="F2001" s="237" t="s">
        <v>2471</v>
      </c>
      <c r="G2001" s="234"/>
      <c r="H2001" s="236" t="s">
        <v>19</v>
      </c>
      <c r="I2001" s="238"/>
      <c r="J2001" s="234"/>
      <c r="K2001" s="234"/>
      <c r="L2001" s="239"/>
      <c r="M2001" s="240"/>
      <c r="N2001" s="241"/>
      <c r="O2001" s="241"/>
      <c r="P2001" s="241"/>
      <c r="Q2001" s="241"/>
      <c r="R2001" s="241"/>
      <c r="S2001" s="241"/>
      <c r="T2001" s="242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T2001" s="243" t="s">
        <v>198</v>
      </c>
      <c r="AU2001" s="243" t="s">
        <v>82</v>
      </c>
      <c r="AV2001" s="13" t="s">
        <v>80</v>
      </c>
      <c r="AW2001" s="13" t="s">
        <v>35</v>
      </c>
      <c r="AX2001" s="13" t="s">
        <v>73</v>
      </c>
      <c r="AY2001" s="243" t="s">
        <v>188</v>
      </c>
    </row>
    <row r="2002" s="14" customFormat="1">
      <c r="A2002" s="14"/>
      <c r="B2002" s="244"/>
      <c r="C2002" s="245"/>
      <c r="D2002" s="235" t="s">
        <v>198</v>
      </c>
      <c r="E2002" s="246" t="s">
        <v>19</v>
      </c>
      <c r="F2002" s="247" t="s">
        <v>2472</v>
      </c>
      <c r="G2002" s="245"/>
      <c r="H2002" s="248">
        <v>11.904</v>
      </c>
      <c r="I2002" s="249"/>
      <c r="J2002" s="245"/>
      <c r="K2002" s="245"/>
      <c r="L2002" s="250"/>
      <c r="M2002" s="251"/>
      <c r="N2002" s="252"/>
      <c r="O2002" s="252"/>
      <c r="P2002" s="252"/>
      <c r="Q2002" s="252"/>
      <c r="R2002" s="252"/>
      <c r="S2002" s="252"/>
      <c r="T2002" s="253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T2002" s="254" t="s">
        <v>198</v>
      </c>
      <c r="AU2002" s="254" t="s">
        <v>82</v>
      </c>
      <c r="AV2002" s="14" t="s">
        <v>82</v>
      </c>
      <c r="AW2002" s="14" t="s">
        <v>35</v>
      </c>
      <c r="AX2002" s="14" t="s">
        <v>73</v>
      </c>
      <c r="AY2002" s="254" t="s">
        <v>188</v>
      </c>
    </row>
    <row r="2003" s="14" customFormat="1">
      <c r="A2003" s="14"/>
      <c r="B2003" s="244"/>
      <c r="C2003" s="245"/>
      <c r="D2003" s="235" t="s">
        <v>198</v>
      </c>
      <c r="E2003" s="246" t="s">
        <v>19</v>
      </c>
      <c r="F2003" s="247" t="s">
        <v>1669</v>
      </c>
      <c r="G2003" s="245"/>
      <c r="H2003" s="248">
        <v>2.1000000000000001</v>
      </c>
      <c r="I2003" s="249"/>
      <c r="J2003" s="245"/>
      <c r="K2003" s="245"/>
      <c r="L2003" s="250"/>
      <c r="M2003" s="251"/>
      <c r="N2003" s="252"/>
      <c r="O2003" s="252"/>
      <c r="P2003" s="252"/>
      <c r="Q2003" s="252"/>
      <c r="R2003" s="252"/>
      <c r="S2003" s="252"/>
      <c r="T2003" s="253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T2003" s="254" t="s">
        <v>198</v>
      </c>
      <c r="AU2003" s="254" t="s">
        <v>82</v>
      </c>
      <c r="AV2003" s="14" t="s">
        <v>82</v>
      </c>
      <c r="AW2003" s="14" t="s">
        <v>35</v>
      </c>
      <c r="AX2003" s="14" t="s">
        <v>73</v>
      </c>
      <c r="AY2003" s="254" t="s">
        <v>188</v>
      </c>
    </row>
    <row r="2004" s="14" customFormat="1">
      <c r="A2004" s="14"/>
      <c r="B2004" s="244"/>
      <c r="C2004" s="245"/>
      <c r="D2004" s="235" t="s">
        <v>198</v>
      </c>
      <c r="E2004" s="246" t="s">
        <v>19</v>
      </c>
      <c r="F2004" s="247" t="s">
        <v>1670</v>
      </c>
      <c r="G2004" s="245"/>
      <c r="H2004" s="248">
        <v>-3</v>
      </c>
      <c r="I2004" s="249"/>
      <c r="J2004" s="245"/>
      <c r="K2004" s="245"/>
      <c r="L2004" s="250"/>
      <c r="M2004" s="251"/>
      <c r="N2004" s="252"/>
      <c r="O2004" s="252"/>
      <c r="P2004" s="252"/>
      <c r="Q2004" s="252"/>
      <c r="R2004" s="252"/>
      <c r="S2004" s="252"/>
      <c r="T2004" s="253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T2004" s="254" t="s">
        <v>198</v>
      </c>
      <c r="AU2004" s="254" t="s">
        <v>82</v>
      </c>
      <c r="AV2004" s="14" t="s">
        <v>82</v>
      </c>
      <c r="AW2004" s="14" t="s">
        <v>35</v>
      </c>
      <c r="AX2004" s="14" t="s">
        <v>73</v>
      </c>
      <c r="AY2004" s="254" t="s">
        <v>188</v>
      </c>
    </row>
    <row r="2005" s="14" customFormat="1">
      <c r="A2005" s="14"/>
      <c r="B2005" s="244"/>
      <c r="C2005" s="245"/>
      <c r="D2005" s="235" t="s">
        <v>198</v>
      </c>
      <c r="E2005" s="246" t="s">
        <v>19</v>
      </c>
      <c r="F2005" s="247" t="s">
        <v>3045</v>
      </c>
      <c r="G2005" s="245"/>
      <c r="H2005" s="248">
        <v>24.117999999999999</v>
      </c>
      <c r="I2005" s="249"/>
      <c r="J2005" s="245"/>
      <c r="K2005" s="245"/>
      <c r="L2005" s="250"/>
      <c r="M2005" s="251"/>
      <c r="N2005" s="252"/>
      <c r="O2005" s="252"/>
      <c r="P2005" s="252"/>
      <c r="Q2005" s="252"/>
      <c r="R2005" s="252"/>
      <c r="S2005" s="252"/>
      <c r="T2005" s="253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T2005" s="254" t="s">
        <v>198</v>
      </c>
      <c r="AU2005" s="254" t="s">
        <v>82</v>
      </c>
      <c r="AV2005" s="14" t="s">
        <v>82</v>
      </c>
      <c r="AW2005" s="14" t="s">
        <v>35</v>
      </c>
      <c r="AX2005" s="14" t="s">
        <v>73</v>
      </c>
      <c r="AY2005" s="254" t="s">
        <v>188</v>
      </c>
    </row>
    <row r="2006" s="14" customFormat="1">
      <c r="A2006" s="14"/>
      <c r="B2006" s="244"/>
      <c r="C2006" s="245"/>
      <c r="D2006" s="235" t="s">
        <v>198</v>
      </c>
      <c r="E2006" s="246" t="s">
        <v>19</v>
      </c>
      <c r="F2006" s="247" t="s">
        <v>1901</v>
      </c>
      <c r="G2006" s="245"/>
      <c r="H2006" s="248">
        <v>-3.75</v>
      </c>
      <c r="I2006" s="249"/>
      <c r="J2006" s="245"/>
      <c r="K2006" s="245"/>
      <c r="L2006" s="250"/>
      <c r="M2006" s="251"/>
      <c r="N2006" s="252"/>
      <c r="O2006" s="252"/>
      <c r="P2006" s="252"/>
      <c r="Q2006" s="252"/>
      <c r="R2006" s="252"/>
      <c r="S2006" s="252"/>
      <c r="T2006" s="253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T2006" s="254" t="s">
        <v>198</v>
      </c>
      <c r="AU2006" s="254" t="s">
        <v>82</v>
      </c>
      <c r="AV2006" s="14" t="s">
        <v>82</v>
      </c>
      <c r="AW2006" s="14" t="s">
        <v>35</v>
      </c>
      <c r="AX2006" s="14" t="s">
        <v>73</v>
      </c>
      <c r="AY2006" s="254" t="s">
        <v>188</v>
      </c>
    </row>
    <row r="2007" s="13" customFormat="1">
      <c r="A2007" s="13"/>
      <c r="B2007" s="233"/>
      <c r="C2007" s="234"/>
      <c r="D2007" s="235" t="s">
        <v>198</v>
      </c>
      <c r="E2007" s="236" t="s">
        <v>19</v>
      </c>
      <c r="F2007" s="237" t="s">
        <v>2473</v>
      </c>
      <c r="G2007" s="234"/>
      <c r="H2007" s="236" t="s">
        <v>19</v>
      </c>
      <c r="I2007" s="238"/>
      <c r="J2007" s="234"/>
      <c r="K2007" s="234"/>
      <c r="L2007" s="239"/>
      <c r="M2007" s="240"/>
      <c r="N2007" s="241"/>
      <c r="O2007" s="241"/>
      <c r="P2007" s="241"/>
      <c r="Q2007" s="241"/>
      <c r="R2007" s="241"/>
      <c r="S2007" s="241"/>
      <c r="T2007" s="242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T2007" s="243" t="s">
        <v>198</v>
      </c>
      <c r="AU2007" s="243" t="s">
        <v>82</v>
      </c>
      <c r="AV2007" s="13" t="s">
        <v>80</v>
      </c>
      <c r="AW2007" s="13" t="s">
        <v>35</v>
      </c>
      <c r="AX2007" s="13" t="s">
        <v>73</v>
      </c>
      <c r="AY2007" s="243" t="s">
        <v>188</v>
      </c>
    </row>
    <row r="2008" s="14" customFormat="1">
      <c r="A2008" s="14"/>
      <c r="B2008" s="244"/>
      <c r="C2008" s="245"/>
      <c r="D2008" s="235" t="s">
        <v>198</v>
      </c>
      <c r="E2008" s="246" t="s">
        <v>19</v>
      </c>
      <c r="F2008" s="247" t="s">
        <v>2474</v>
      </c>
      <c r="G2008" s="245"/>
      <c r="H2008" s="248">
        <v>43.957999999999998</v>
      </c>
      <c r="I2008" s="249"/>
      <c r="J2008" s="245"/>
      <c r="K2008" s="245"/>
      <c r="L2008" s="250"/>
      <c r="M2008" s="251"/>
      <c r="N2008" s="252"/>
      <c r="O2008" s="252"/>
      <c r="P2008" s="252"/>
      <c r="Q2008" s="252"/>
      <c r="R2008" s="252"/>
      <c r="S2008" s="252"/>
      <c r="T2008" s="253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T2008" s="254" t="s">
        <v>198</v>
      </c>
      <c r="AU2008" s="254" t="s">
        <v>82</v>
      </c>
      <c r="AV2008" s="14" t="s">
        <v>82</v>
      </c>
      <c r="AW2008" s="14" t="s">
        <v>35</v>
      </c>
      <c r="AX2008" s="14" t="s">
        <v>73</v>
      </c>
      <c r="AY2008" s="254" t="s">
        <v>188</v>
      </c>
    </row>
    <row r="2009" s="14" customFormat="1">
      <c r="A2009" s="14"/>
      <c r="B2009" s="244"/>
      <c r="C2009" s="245"/>
      <c r="D2009" s="235" t="s">
        <v>198</v>
      </c>
      <c r="E2009" s="246" t="s">
        <v>19</v>
      </c>
      <c r="F2009" s="247" t="s">
        <v>1669</v>
      </c>
      <c r="G2009" s="245"/>
      <c r="H2009" s="248">
        <v>2.1000000000000001</v>
      </c>
      <c r="I2009" s="249"/>
      <c r="J2009" s="245"/>
      <c r="K2009" s="245"/>
      <c r="L2009" s="250"/>
      <c r="M2009" s="251"/>
      <c r="N2009" s="252"/>
      <c r="O2009" s="252"/>
      <c r="P2009" s="252"/>
      <c r="Q2009" s="252"/>
      <c r="R2009" s="252"/>
      <c r="S2009" s="252"/>
      <c r="T2009" s="253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T2009" s="254" t="s">
        <v>198</v>
      </c>
      <c r="AU2009" s="254" t="s">
        <v>82</v>
      </c>
      <c r="AV2009" s="14" t="s">
        <v>82</v>
      </c>
      <c r="AW2009" s="14" t="s">
        <v>35</v>
      </c>
      <c r="AX2009" s="14" t="s">
        <v>73</v>
      </c>
      <c r="AY2009" s="254" t="s">
        <v>188</v>
      </c>
    </row>
    <row r="2010" s="14" customFormat="1">
      <c r="A2010" s="14"/>
      <c r="B2010" s="244"/>
      <c r="C2010" s="245"/>
      <c r="D2010" s="235" t="s">
        <v>198</v>
      </c>
      <c r="E2010" s="246" t="s">
        <v>19</v>
      </c>
      <c r="F2010" s="247" t="s">
        <v>1670</v>
      </c>
      <c r="G2010" s="245"/>
      <c r="H2010" s="248">
        <v>-3</v>
      </c>
      <c r="I2010" s="249"/>
      <c r="J2010" s="245"/>
      <c r="K2010" s="245"/>
      <c r="L2010" s="250"/>
      <c r="M2010" s="251"/>
      <c r="N2010" s="252"/>
      <c r="O2010" s="252"/>
      <c r="P2010" s="252"/>
      <c r="Q2010" s="252"/>
      <c r="R2010" s="252"/>
      <c r="S2010" s="252"/>
      <c r="T2010" s="253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T2010" s="254" t="s">
        <v>198</v>
      </c>
      <c r="AU2010" s="254" t="s">
        <v>82</v>
      </c>
      <c r="AV2010" s="14" t="s">
        <v>82</v>
      </c>
      <c r="AW2010" s="14" t="s">
        <v>35</v>
      </c>
      <c r="AX2010" s="14" t="s">
        <v>73</v>
      </c>
      <c r="AY2010" s="254" t="s">
        <v>188</v>
      </c>
    </row>
    <row r="2011" s="14" customFormat="1">
      <c r="A2011" s="14"/>
      <c r="B2011" s="244"/>
      <c r="C2011" s="245"/>
      <c r="D2011" s="235" t="s">
        <v>198</v>
      </c>
      <c r="E2011" s="246" t="s">
        <v>19</v>
      </c>
      <c r="F2011" s="247" t="s">
        <v>3046</v>
      </c>
      <c r="G2011" s="245"/>
      <c r="H2011" s="248">
        <v>24.707000000000001</v>
      </c>
      <c r="I2011" s="249"/>
      <c r="J2011" s="245"/>
      <c r="K2011" s="245"/>
      <c r="L2011" s="250"/>
      <c r="M2011" s="251"/>
      <c r="N2011" s="252"/>
      <c r="O2011" s="252"/>
      <c r="P2011" s="252"/>
      <c r="Q2011" s="252"/>
      <c r="R2011" s="252"/>
      <c r="S2011" s="252"/>
      <c r="T2011" s="253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T2011" s="254" t="s">
        <v>198</v>
      </c>
      <c r="AU2011" s="254" t="s">
        <v>82</v>
      </c>
      <c r="AV2011" s="14" t="s">
        <v>82</v>
      </c>
      <c r="AW2011" s="14" t="s">
        <v>35</v>
      </c>
      <c r="AX2011" s="14" t="s">
        <v>73</v>
      </c>
      <c r="AY2011" s="254" t="s">
        <v>188</v>
      </c>
    </row>
    <row r="2012" s="14" customFormat="1">
      <c r="A2012" s="14"/>
      <c r="B2012" s="244"/>
      <c r="C2012" s="245"/>
      <c r="D2012" s="235" t="s">
        <v>198</v>
      </c>
      <c r="E2012" s="246" t="s">
        <v>19</v>
      </c>
      <c r="F2012" s="247" t="s">
        <v>2772</v>
      </c>
      <c r="G2012" s="245"/>
      <c r="H2012" s="248">
        <v>-7.2000000000000002</v>
      </c>
      <c r="I2012" s="249"/>
      <c r="J2012" s="245"/>
      <c r="K2012" s="245"/>
      <c r="L2012" s="250"/>
      <c r="M2012" s="251"/>
      <c r="N2012" s="252"/>
      <c r="O2012" s="252"/>
      <c r="P2012" s="252"/>
      <c r="Q2012" s="252"/>
      <c r="R2012" s="252"/>
      <c r="S2012" s="252"/>
      <c r="T2012" s="253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T2012" s="254" t="s">
        <v>198</v>
      </c>
      <c r="AU2012" s="254" t="s">
        <v>82</v>
      </c>
      <c r="AV2012" s="14" t="s">
        <v>82</v>
      </c>
      <c r="AW2012" s="14" t="s">
        <v>35</v>
      </c>
      <c r="AX2012" s="14" t="s">
        <v>73</v>
      </c>
      <c r="AY2012" s="254" t="s">
        <v>188</v>
      </c>
    </row>
    <row r="2013" s="13" customFormat="1">
      <c r="A2013" s="13"/>
      <c r="B2013" s="233"/>
      <c r="C2013" s="234"/>
      <c r="D2013" s="235" t="s">
        <v>198</v>
      </c>
      <c r="E2013" s="236" t="s">
        <v>19</v>
      </c>
      <c r="F2013" s="237" t="s">
        <v>2475</v>
      </c>
      <c r="G2013" s="234"/>
      <c r="H2013" s="236" t="s">
        <v>19</v>
      </c>
      <c r="I2013" s="238"/>
      <c r="J2013" s="234"/>
      <c r="K2013" s="234"/>
      <c r="L2013" s="239"/>
      <c r="M2013" s="240"/>
      <c r="N2013" s="241"/>
      <c r="O2013" s="241"/>
      <c r="P2013" s="241"/>
      <c r="Q2013" s="241"/>
      <c r="R2013" s="241"/>
      <c r="S2013" s="241"/>
      <c r="T2013" s="242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T2013" s="243" t="s">
        <v>198</v>
      </c>
      <c r="AU2013" s="243" t="s">
        <v>82</v>
      </c>
      <c r="AV2013" s="13" t="s">
        <v>80</v>
      </c>
      <c r="AW2013" s="13" t="s">
        <v>35</v>
      </c>
      <c r="AX2013" s="13" t="s">
        <v>73</v>
      </c>
      <c r="AY2013" s="243" t="s">
        <v>188</v>
      </c>
    </row>
    <row r="2014" s="14" customFormat="1">
      <c r="A2014" s="14"/>
      <c r="B2014" s="244"/>
      <c r="C2014" s="245"/>
      <c r="D2014" s="235" t="s">
        <v>198</v>
      </c>
      <c r="E2014" s="246" t="s">
        <v>19</v>
      </c>
      <c r="F2014" s="247" t="s">
        <v>2476</v>
      </c>
      <c r="G2014" s="245"/>
      <c r="H2014" s="248">
        <v>35.030000000000001</v>
      </c>
      <c r="I2014" s="249"/>
      <c r="J2014" s="245"/>
      <c r="K2014" s="245"/>
      <c r="L2014" s="250"/>
      <c r="M2014" s="251"/>
      <c r="N2014" s="252"/>
      <c r="O2014" s="252"/>
      <c r="P2014" s="252"/>
      <c r="Q2014" s="252"/>
      <c r="R2014" s="252"/>
      <c r="S2014" s="252"/>
      <c r="T2014" s="253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T2014" s="254" t="s">
        <v>198</v>
      </c>
      <c r="AU2014" s="254" t="s">
        <v>82</v>
      </c>
      <c r="AV2014" s="14" t="s">
        <v>82</v>
      </c>
      <c r="AW2014" s="14" t="s">
        <v>35</v>
      </c>
      <c r="AX2014" s="14" t="s">
        <v>73</v>
      </c>
      <c r="AY2014" s="254" t="s">
        <v>188</v>
      </c>
    </row>
    <row r="2015" s="14" customFormat="1">
      <c r="A2015" s="14"/>
      <c r="B2015" s="244"/>
      <c r="C2015" s="245"/>
      <c r="D2015" s="235" t="s">
        <v>198</v>
      </c>
      <c r="E2015" s="246" t="s">
        <v>19</v>
      </c>
      <c r="F2015" s="247" t="s">
        <v>2477</v>
      </c>
      <c r="G2015" s="245"/>
      <c r="H2015" s="248">
        <v>1.5840000000000001</v>
      </c>
      <c r="I2015" s="249"/>
      <c r="J2015" s="245"/>
      <c r="K2015" s="245"/>
      <c r="L2015" s="250"/>
      <c r="M2015" s="251"/>
      <c r="N2015" s="252"/>
      <c r="O2015" s="252"/>
      <c r="P2015" s="252"/>
      <c r="Q2015" s="252"/>
      <c r="R2015" s="252"/>
      <c r="S2015" s="252"/>
      <c r="T2015" s="253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T2015" s="254" t="s">
        <v>198</v>
      </c>
      <c r="AU2015" s="254" t="s">
        <v>82</v>
      </c>
      <c r="AV2015" s="14" t="s">
        <v>82</v>
      </c>
      <c r="AW2015" s="14" t="s">
        <v>35</v>
      </c>
      <c r="AX2015" s="14" t="s">
        <v>73</v>
      </c>
      <c r="AY2015" s="254" t="s">
        <v>188</v>
      </c>
    </row>
    <row r="2016" s="14" customFormat="1">
      <c r="A2016" s="14"/>
      <c r="B2016" s="244"/>
      <c r="C2016" s="245"/>
      <c r="D2016" s="235" t="s">
        <v>198</v>
      </c>
      <c r="E2016" s="246" t="s">
        <v>19</v>
      </c>
      <c r="F2016" s="247" t="s">
        <v>2478</v>
      </c>
      <c r="G2016" s="245"/>
      <c r="H2016" s="248">
        <v>-6.9119999999999999</v>
      </c>
      <c r="I2016" s="249"/>
      <c r="J2016" s="245"/>
      <c r="K2016" s="245"/>
      <c r="L2016" s="250"/>
      <c r="M2016" s="251"/>
      <c r="N2016" s="252"/>
      <c r="O2016" s="252"/>
      <c r="P2016" s="252"/>
      <c r="Q2016" s="252"/>
      <c r="R2016" s="252"/>
      <c r="S2016" s="252"/>
      <c r="T2016" s="253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T2016" s="254" t="s">
        <v>198</v>
      </c>
      <c r="AU2016" s="254" t="s">
        <v>82</v>
      </c>
      <c r="AV2016" s="14" t="s">
        <v>82</v>
      </c>
      <c r="AW2016" s="14" t="s">
        <v>35</v>
      </c>
      <c r="AX2016" s="14" t="s">
        <v>73</v>
      </c>
      <c r="AY2016" s="254" t="s">
        <v>188</v>
      </c>
    </row>
    <row r="2017" s="14" customFormat="1">
      <c r="A2017" s="14"/>
      <c r="B2017" s="244"/>
      <c r="C2017" s="245"/>
      <c r="D2017" s="235" t="s">
        <v>198</v>
      </c>
      <c r="E2017" s="246" t="s">
        <v>19</v>
      </c>
      <c r="F2017" s="247" t="s">
        <v>3047</v>
      </c>
      <c r="G2017" s="245"/>
      <c r="H2017" s="248">
        <v>32.953000000000003</v>
      </c>
      <c r="I2017" s="249"/>
      <c r="J2017" s="245"/>
      <c r="K2017" s="245"/>
      <c r="L2017" s="250"/>
      <c r="M2017" s="251"/>
      <c r="N2017" s="252"/>
      <c r="O2017" s="252"/>
      <c r="P2017" s="252"/>
      <c r="Q2017" s="252"/>
      <c r="R2017" s="252"/>
      <c r="S2017" s="252"/>
      <c r="T2017" s="253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T2017" s="254" t="s">
        <v>198</v>
      </c>
      <c r="AU2017" s="254" t="s">
        <v>82</v>
      </c>
      <c r="AV2017" s="14" t="s">
        <v>82</v>
      </c>
      <c r="AW2017" s="14" t="s">
        <v>35</v>
      </c>
      <c r="AX2017" s="14" t="s">
        <v>73</v>
      </c>
      <c r="AY2017" s="254" t="s">
        <v>188</v>
      </c>
    </row>
    <row r="2018" s="14" customFormat="1">
      <c r="A2018" s="14"/>
      <c r="B2018" s="244"/>
      <c r="C2018" s="245"/>
      <c r="D2018" s="235" t="s">
        <v>198</v>
      </c>
      <c r="E2018" s="246" t="s">
        <v>19</v>
      </c>
      <c r="F2018" s="247" t="s">
        <v>2767</v>
      </c>
      <c r="G2018" s="245"/>
      <c r="H2018" s="248">
        <v>-5.5679999999999996</v>
      </c>
      <c r="I2018" s="249"/>
      <c r="J2018" s="245"/>
      <c r="K2018" s="245"/>
      <c r="L2018" s="250"/>
      <c r="M2018" s="251"/>
      <c r="N2018" s="252"/>
      <c r="O2018" s="252"/>
      <c r="P2018" s="252"/>
      <c r="Q2018" s="252"/>
      <c r="R2018" s="252"/>
      <c r="S2018" s="252"/>
      <c r="T2018" s="253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T2018" s="254" t="s">
        <v>198</v>
      </c>
      <c r="AU2018" s="254" t="s">
        <v>82</v>
      </c>
      <c r="AV2018" s="14" t="s">
        <v>82</v>
      </c>
      <c r="AW2018" s="14" t="s">
        <v>35</v>
      </c>
      <c r="AX2018" s="14" t="s">
        <v>73</v>
      </c>
      <c r="AY2018" s="254" t="s">
        <v>188</v>
      </c>
    </row>
    <row r="2019" s="13" customFormat="1">
      <c r="A2019" s="13"/>
      <c r="B2019" s="233"/>
      <c r="C2019" s="234"/>
      <c r="D2019" s="235" t="s">
        <v>198</v>
      </c>
      <c r="E2019" s="236" t="s">
        <v>19</v>
      </c>
      <c r="F2019" s="237" t="s">
        <v>2479</v>
      </c>
      <c r="G2019" s="234"/>
      <c r="H2019" s="236" t="s">
        <v>19</v>
      </c>
      <c r="I2019" s="238"/>
      <c r="J2019" s="234"/>
      <c r="K2019" s="234"/>
      <c r="L2019" s="239"/>
      <c r="M2019" s="240"/>
      <c r="N2019" s="241"/>
      <c r="O2019" s="241"/>
      <c r="P2019" s="241"/>
      <c r="Q2019" s="241"/>
      <c r="R2019" s="241"/>
      <c r="S2019" s="241"/>
      <c r="T2019" s="242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T2019" s="243" t="s">
        <v>198</v>
      </c>
      <c r="AU2019" s="243" t="s">
        <v>82</v>
      </c>
      <c r="AV2019" s="13" t="s">
        <v>80</v>
      </c>
      <c r="AW2019" s="13" t="s">
        <v>35</v>
      </c>
      <c r="AX2019" s="13" t="s">
        <v>73</v>
      </c>
      <c r="AY2019" s="243" t="s">
        <v>188</v>
      </c>
    </row>
    <row r="2020" s="14" customFormat="1">
      <c r="A2020" s="14"/>
      <c r="B2020" s="244"/>
      <c r="C2020" s="245"/>
      <c r="D2020" s="235" t="s">
        <v>198</v>
      </c>
      <c r="E2020" s="246" t="s">
        <v>19</v>
      </c>
      <c r="F2020" s="247" t="s">
        <v>2480</v>
      </c>
      <c r="G2020" s="245"/>
      <c r="H2020" s="248">
        <v>5.6109999999999998</v>
      </c>
      <c r="I2020" s="249"/>
      <c r="J2020" s="245"/>
      <c r="K2020" s="245"/>
      <c r="L2020" s="250"/>
      <c r="M2020" s="251"/>
      <c r="N2020" s="252"/>
      <c r="O2020" s="252"/>
      <c r="P2020" s="252"/>
      <c r="Q2020" s="252"/>
      <c r="R2020" s="252"/>
      <c r="S2020" s="252"/>
      <c r="T2020" s="253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T2020" s="254" t="s">
        <v>198</v>
      </c>
      <c r="AU2020" s="254" t="s">
        <v>82</v>
      </c>
      <c r="AV2020" s="14" t="s">
        <v>82</v>
      </c>
      <c r="AW2020" s="14" t="s">
        <v>35</v>
      </c>
      <c r="AX2020" s="14" t="s">
        <v>73</v>
      </c>
      <c r="AY2020" s="254" t="s">
        <v>188</v>
      </c>
    </row>
    <row r="2021" s="14" customFormat="1">
      <c r="A2021" s="14"/>
      <c r="B2021" s="244"/>
      <c r="C2021" s="245"/>
      <c r="D2021" s="235" t="s">
        <v>198</v>
      </c>
      <c r="E2021" s="246" t="s">
        <v>19</v>
      </c>
      <c r="F2021" s="247" t="s">
        <v>2481</v>
      </c>
      <c r="G2021" s="245"/>
      <c r="H2021" s="248">
        <v>1.02</v>
      </c>
      <c r="I2021" s="249"/>
      <c r="J2021" s="245"/>
      <c r="K2021" s="245"/>
      <c r="L2021" s="250"/>
      <c r="M2021" s="251"/>
      <c r="N2021" s="252"/>
      <c r="O2021" s="252"/>
      <c r="P2021" s="252"/>
      <c r="Q2021" s="252"/>
      <c r="R2021" s="252"/>
      <c r="S2021" s="252"/>
      <c r="T2021" s="253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T2021" s="254" t="s">
        <v>198</v>
      </c>
      <c r="AU2021" s="254" t="s">
        <v>82</v>
      </c>
      <c r="AV2021" s="14" t="s">
        <v>82</v>
      </c>
      <c r="AW2021" s="14" t="s">
        <v>35</v>
      </c>
      <c r="AX2021" s="14" t="s">
        <v>73</v>
      </c>
      <c r="AY2021" s="254" t="s">
        <v>188</v>
      </c>
    </row>
    <row r="2022" s="14" customFormat="1">
      <c r="A2022" s="14"/>
      <c r="B2022" s="244"/>
      <c r="C2022" s="245"/>
      <c r="D2022" s="235" t="s">
        <v>198</v>
      </c>
      <c r="E2022" s="246" t="s">
        <v>19</v>
      </c>
      <c r="F2022" s="247" t="s">
        <v>2482</v>
      </c>
      <c r="G2022" s="245"/>
      <c r="H2022" s="248">
        <v>-2.3999999999999999</v>
      </c>
      <c r="I2022" s="249"/>
      <c r="J2022" s="245"/>
      <c r="K2022" s="245"/>
      <c r="L2022" s="250"/>
      <c r="M2022" s="251"/>
      <c r="N2022" s="252"/>
      <c r="O2022" s="252"/>
      <c r="P2022" s="252"/>
      <c r="Q2022" s="252"/>
      <c r="R2022" s="252"/>
      <c r="S2022" s="252"/>
      <c r="T2022" s="253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T2022" s="254" t="s">
        <v>198</v>
      </c>
      <c r="AU2022" s="254" t="s">
        <v>82</v>
      </c>
      <c r="AV2022" s="14" t="s">
        <v>82</v>
      </c>
      <c r="AW2022" s="14" t="s">
        <v>35</v>
      </c>
      <c r="AX2022" s="14" t="s">
        <v>73</v>
      </c>
      <c r="AY2022" s="254" t="s">
        <v>188</v>
      </c>
    </row>
    <row r="2023" s="14" customFormat="1">
      <c r="A2023" s="14"/>
      <c r="B2023" s="244"/>
      <c r="C2023" s="245"/>
      <c r="D2023" s="235" t="s">
        <v>198</v>
      </c>
      <c r="E2023" s="246" t="s">
        <v>19</v>
      </c>
      <c r="F2023" s="247" t="s">
        <v>3048</v>
      </c>
      <c r="G2023" s="245"/>
      <c r="H2023" s="248">
        <v>34.999000000000002</v>
      </c>
      <c r="I2023" s="249"/>
      <c r="J2023" s="245"/>
      <c r="K2023" s="245"/>
      <c r="L2023" s="250"/>
      <c r="M2023" s="251"/>
      <c r="N2023" s="252"/>
      <c r="O2023" s="252"/>
      <c r="P2023" s="252"/>
      <c r="Q2023" s="252"/>
      <c r="R2023" s="252"/>
      <c r="S2023" s="252"/>
      <c r="T2023" s="253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T2023" s="254" t="s">
        <v>198</v>
      </c>
      <c r="AU2023" s="254" t="s">
        <v>82</v>
      </c>
      <c r="AV2023" s="14" t="s">
        <v>82</v>
      </c>
      <c r="AW2023" s="14" t="s">
        <v>35</v>
      </c>
      <c r="AX2023" s="14" t="s">
        <v>73</v>
      </c>
      <c r="AY2023" s="254" t="s">
        <v>188</v>
      </c>
    </row>
    <row r="2024" s="14" customFormat="1">
      <c r="A2024" s="14"/>
      <c r="B2024" s="244"/>
      <c r="C2024" s="245"/>
      <c r="D2024" s="235" t="s">
        <v>198</v>
      </c>
      <c r="E2024" s="246" t="s">
        <v>19</v>
      </c>
      <c r="F2024" s="247" t="s">
        <v>3049</v>
      </c>
      <c r="G2024" s="245"/>
      <c r="H2024" s="248">
        <v>-6.3360000000000003</v>
      </c>
      <c r="I2024" s="249"/>
      <c r="J2024" s="245"/>
      <c r="K2024" s="245"/>
      <c r="L2024" s="250"/>
      <c r="M2024" s="251"/>
      <c r="N2024" s="252"/>
      <c r="O2024" s="252"/>
      <c r="P2024" s="252"/>
      <c r="Q2024" s="252"/>
      <c r="R2024" s="252"/>
      <c r="S2024" s="252"/>
      <c r="T2024" s="253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T2024" s="254" t="s">
        <v>198</v>
      </c>
      <c r="AU2024" s="254" t="s">
        <v>82</v>
      </c>
      <c r="AV2024" s="14" t="s">
        <v>82</v>
      </c>
      <c r="AW2024" s="14" t="s">
        <v>35</v>
      </c>
      <c r="AX2024" s="14" t="s">
        <v>73</v>
      </c>
      <c r="AY2024" s="254" t="s">
        <v>188</v>
      </c>
    </row>
    <row r="2025" s="13" customFormat="1">
      <c r="A2025" s="13"/>
      <c r="B2025" s="233"/>
      <c r="C2025" s="234"/>
      <c r="D2025" s="235" t="s">
        <v>198</v>
      </c>
      <c r="E2025" s="236" t="s">
        <v>19</v>
      </c>
      <c r="F2025" s="237" t="s">
        <v>2483</v>
      </c>
      <c r="G2025" s="234"/>
      <c r="H2025" s="236" t="s">
        <v>19</v>
      </c>
      <c r="I2025" s="238"/>
      <c r="J2025" s="234"/>
      <c r="K2025" s="234"/>
      <c r="L2025" s="239"/>
      <c r="M2025" s="240"/>
      <c r="N2025" s="241"/>
      <c r="O2025" s="241"/>
      <c r="P2025" s="241"/>
      <c r="Q2025" s="241"/>
      <c r="R2025" s="241"/>
      <c r="S2025" s="241"/>
      <c r="T2025" s="242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T2025" s="243" t="s">
        <v>198</v>
      </c>
      <c r="AU2025" s="243" t="s">
        <v>82</v>
      </c>
      <c r="AV2025" s="13" t="s">
        <v>80</v>
      </c>
      <c r="AW2025" s="13" t="s">
        <v>35</v>
      </c>
      <c r="AX2025" s="13" t="s">
        <v>73</v>
      </c>
      <c r="AY2025" s="243" t="s">
        <v>188</v>
      </c>
    </row>
    <row r="2026" s="14" customFormat="1">
      <c r="A2026" s="14"/>
      <c r="B2026" s="244"/>
      <c r="C2026" s="245"/>
      <c r="D2026" s="235" t="s">
        <v>198</v>
      </c>
      <c r="E2026" s="246" t="s">
        <v>19</v>
      </c>
      <c r="F2026" s="247" t="s">
        <v>2484</v>
      </c>
      <c r="G2026" s="245"/>
      <c r="H2026" s="248">
        <v>35.216000000000001</v>
      </c>
      <c r="I2026" s="249"/>
      <c r="J2026" s="245"/>
      <c r="K2026" s="245"/>
      <c r="L2026" s="250"/>
      <c r="M2026" s="251"/>
      <c r="N2026" s="252"/>
      <c r="O2026" s="252"/>
      <c r="P2026" s="252"/>
      <c r="Q2026" s="252"/>
      <c r="R2026" s="252"/>
      <c r="S2026" s="252"/>
      <c r="T2026" s="253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T2026" s="254" t="s">
        <v>198</v>
      </c>
      <c r="AU2026" s="254" t="s">
        <v>82</v>
      </c>
      <c r="AV2026" s="14" t="s">
        <v>82</v>
      </c>
      <c r="AW2026" s="14" t="s">
        <v>35</v>
      </c>
      <c r="AX2026" s="14" t="s">
        <v>73</v>
      </c>
      <c r="AY2026" s="254" t="s">
        <v>188</v>
      </c>
    </row>
    <row r="2027" s="14" customFormat="1">
      <c r="A2027" s="14"/>
      <c r="B2027" s="244"/>
      <c r="C2027" s="245"/>
      <c r="D2027" s="235" t="s">
        <v>198</v>
      </c>
      <c r="E2027" s="246" t="s">
        <v>19</v>
      </c>
      <c r="F2027" s="247" t="s">
        <v>1676</v>
      </c>
      <c r="G2027" s="245"/>
      <c r="H2027" s="248">
        <v>3</v>
      </c>
      <c r="I2027" s="249"/>
      <c r="J2027" s="245"/>
      <c r="K2027" s="245"/>
      <c r="L2027" s="250"/>
      <c r="M2027" s="251"/>
      <c r="N2027" s="252"/>
      <c r="O2027" s="252"/>
      <c r="P2027" s="252"/>
      <c r="Q2027" s="252"/>
      <c r="R2027" s="252"/>
      <c r="S2027" s="252"/>
      <c r="T2027" s="253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T2027" s="254" t="s">
        <v>198</v>
      </c>
      <c r="AU2027" s="254" t="s">
        <v>82</v>
      </c>
      <c r="AV2027" s="14" t="s">
        <v>82</v>
      </c>
      <c r="AW2027" s="14" t="s">
        <v>35</v>
      </c>
      <c r="AX2027" s="14" t="s">
        <v>73</v>
      </c>
      <c r="AY2027" s="254" t="s">
        <v>188</v>
      </c>
    </row>
    <row r="2028" s="14" customFormat="1">
      <c r="A2028" s="14"/>
      <c r="B2028" s="244"/>
      <c r="C2028" s="245"/>
      <c r="D2028" s="235" t="s">
        <v>198</v>
      </c>
      <c r="E2028" s="246" t="s">
        <v>19</v>
      </c>
      <c r="F2028" s="247" t="s">
        <v>1677</v>
      </c>
      <c r="G2028" s="245"/>
      <c r="H2028" s="248">
        <v>-12</v>
      </c>
      <c r="I2028" s="249"/>
      <c r="J2028" s="245"/>
      <c r="K2028" s="245"/>
      <c r="L2028" s="250"/>
      <c r="M2028" s="251"/>
      <c r="N2028" s="252"/>
      <c r="O2028" s="252"/>
      <c r="P2028" s="252"/>
      <c r="Q2028" s="252"/>
      <c r="R2028" s="252"/>
      <c r="S2028" s="252"/>
      <c r="T2028" s="253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T2028" s="254" t="s">
        <v>198</v>
      </c>
      <c r="AU2028" s="254" t="s">
        <v>82</v>
      </c>
      <c r="AV2028" s="14" t="s">
        <v>82</v>
      </c>
      <c r="AW2028" s="14" t="s">
        <v>35</v>
      </c>
      <c r="AX2028" s="14" t="s">
        <v>73</v>
      </c>
      <c r="AY2028" s="254" t="s">
        <v>188</v>
      </c>
    </row>
    <row r="2029" s="14" customFormat="1">
      <c r="A2029" s="14"/>
      <c r="B2029" s="244"/>
      <c r="C2029" s="245"/>
      <c r="D2029" s="235" t="s">
        <v>198</v>
      </c>
      <c r="E2029" s="246" t="s">
        <v>19</v>
      </c>
      <c r="F2029" s="247" t="s">
        <v>3050</v>
      </c>
      <c r="G2029" s="245"/>
      <c r="H2029" s="248">
        <v>46.655000000000001</v>
      </c>
      <c r="I2029" s="249"/>
      <c r="J2029" s="245"/>
      <c r="K2029" s="245"/>
      <c r="L2029" s="250"/>
      <c r="M2029" s="251"/>
      <c r="N2029" s="252"/>
      <c r="O2029" s="252"/>
      <c r="P2029" s="252"/>
      <c r="Q2029" s="252"/>
      <c r="R2029" s="252"/>
      <c r="S2029" s="252"/>
      <c r="T2029" s="253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T2029" s="254" t="s">
        <v>198</v>
      </c>
      <c r="AU2029" s="254" t="s">
        <v>82</v>
      </c>
      <c r="AV2029" s="14" t="s">
        <v>82</v>
      </c>
      <c r="AW2029" s="14" t="s">
        <v>35</v>
      </c>
      <c r="AX2029" s="14" t="s">
        <v>73</v>
      </c>
      <c r="AY2029" s="254" t="s">
        <v>188</v>
      </c>
    </row>
    <row r="2030" s="14" customFormat="1">
      <c r="A2030" s="14"/>
      <c r="B2030" s="244"/>
      <c r="C2030" s="245"/>
      <c r="D2030" s="235" t="s">
        <v>198</v>
      </c>
      <c r="E2030" s="246" t="s">
        <v>19</v>
      </c>
      <c r="F2030" s="247" t="s">
        <v>2778</v>
      </c>
      <c r="G2030" s="245"/>
      <c r="H2030" s="248">
        <v>-9.3179999999999996</v>
      </c>
      <c r="I2030" s="249"/>
      <c r="J2030" s="245"/>
      <c r="K2030" s="245"/>
      <c r="L2030" s="250"/>
      <c r="M2030" s="251"/>
      <c r="N2030" s="252"/>
      <c r="O2030" s="252"/>
      <c r="P2030" s="252"/>
      <c r="Q2030" s="252"/>
      <c r="R2030" s="252"/>
      <c r="S2030" s="252"/>
      <c r="T2030" s="253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T2030" s="254" t="s">
        <v>198</v>
      </c>
      <c r="AU2030" s="254" t="s">
        <v>82</v>
      </c>
      <c r="AV2030" s="14" t="s">
        <v>82</v>
      </c>
      <c r="AW2030" s="14" t="s">
        <v>35</v>
      </c>
      <c r="AX2030" s="14" t="s">
        <v>73</v>
      </c>
      <c r="AY2030" s="254" t="s">
        <v>188</v>
      </c>
    </row>
    <row r="2031" s="15" customFormat="1">
      <c r="A2031" s="15"/>
      <c r="B2031" s="255"/>
      <c r="C2031" s="256"/>
      <c r="D2031" s="235" t="s">
        <v>198</v>
      </c>
      <c r="E2031" s="257" t="s">
        <v>19</v>
      </c>
      <c r="F2031" s="258" t="s">
        <v>229</v>
      </c>
      <c r="G2031" s="256"/>
      <c r="H2031" s="259">
        <v>817.29399999999998</v>
      </c>
      <c r="I2031" s="260"/>
      <c r="J2031" s="256"/>
      <c r="K2031" s="256"/>
      <c r="L2031" s="261"/>
      <c r="M2031" s="262"/>
      <c r="N2031" s="263"/>
      <c r="O2031" s="263"/>
      <c r="P2031" s="263"/>
      <c r="Q2031" s="263"/>
      <c r="R2031" s="263"/>
      <c r="S2031" s="263"/>
      <c r="T2031" s="264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T2031" s="265" t="s">
        <v>198</v>
      </c>
      <c r="AU2031" s="265" t="s">
        <v>82</v>
      </c>
      <c r="AV2031" s="15" t="s">
        <v>135</v>
      </c>
      <c r="AW2031" s="15" t="s">
        <v>35</v>
      </c>
      <c r="AX2031" s="15" t="s">
        <v>80</v>
      </c>
      <c r="AY2031" s="265" t="s">
        <v>188</v>
      </c>
    </row>
    <row r="2032" s="2" customFormat="1" ht="24.15" customHeight="1">
      <c r="A2032" s="40"/>
      <c r="B2032" s="41"/>
      <c r="C2032" s="215" t="s">
        <v>3051</v>
      </c>
      <c r="D2032" s="215" t="s">
        <v>190</v>
      </c>
      <c r="E2032" s="216" t="s">
        <v>2288</v>
      </c>
      <c r="F2032" s="217" t="s">
        <v>2289</v>
      </c>
      <c r="G2032" s="218" t="s">
        <v>243</v>
      </c>
      <c r="H2032" s="219">
        <v>67.164000000000001</v>
      </c>
      <c r="I2032" s="220"/>
      <c r="J2032" s="221">
        <f>ROUND(I2032*H2032,2)</f>
        <v>0</v>
      </c>
      <c r="K2032" s="217" t="s">
        <v>194</v>
      </c>
      <c r="L2032" s="46"/>
      <c r="M2032" s="222" t="s">
        <v>19</v>
      </c>
      <c r="N2032" s="223" t="s">
        <v>44</v>
      </c>
      <c r="O2032" s="86"/>
      <c r="P2032" s="224">
        <f>O2032*H2032</f>
        <v>0</v>
      </c>
      <c r="Q2032" s="224">
        <v>0.00025999999999999998</v>
      </c>
      <c r="R2032" s="224">
        <f>Q2032*H2032</f>
        <v>0.017462639999999998</v>
      </c>
      <c r="S2032" s="224">
        <v>0</v>
      </c>
      <c r="T2032" s="225">
        <f>S2032*H2032</f>
        <v>0</v>
      </c>
      <c r="U2032" s="40"/>
      <c r="V2032" s="40"/>
      <c r="W2032" s="40"/>
      <c r="X2032" s="40"/>
      <c r="Y2032" s="40"/>
      <c r="Z2032" s="40"/>
      <c r="AA2032" s="40"/>
      <c r="AB2032" s="40"/>
      <c r="AC2032" s="40"/>
      <c r="AD2032" s="40"/>
      <c r="AE2032" s="40"/>
      <c r="AR2032" s="226" t="s">
        <v>342</v>
      </c>
      <c r="AT2032" s="226" t="s">
        <v>190</v>
      </c>
      <c r="AU2032" s="226" t="s">
        <v>82</v>
      </c>
      <c r="AY2032" s="19" t="s">
        <v>188</v>
      </c>
      <c r="BE2032" s="227">
        <f>IF(N2032="základní",J2032,0)</f>
        <v>0</v>
      </c>
      <c r="BF2032" s="227">
        <f>IF(N2032="snížená",J2032,0)</f>
        <v>0</v>
      </c>
      <c r="BG2032" s="227">
        <f>IF(N2032="zákl. přenesená",J2032,0)</f>
        <v>0</v>
      </c>
      <c r="BH2032" s="227">
        <f>IF(N2032="sníž. přenesená",J2032,0)</f>
        <v>0</v>
      </c>
      <c r="BI2032" s="227">
        <f>IF(N2032="nulová",J2032,0)</f>
        <v>0</v>
      </c>
      <c r="BJ2032" s="19" t="s">
        <v>80</v>
      </c>
      <c r="BK2032" s="227">
        <f>ROUND(I2032*H2032,2)</f>
        <v>0</v>
      </c>
      <c r="BL2032" s="19" t="s">
        <v>342</v>
      </c>
      <c r="BM2032" s="226" t="s">
        <v>3052</v>
      </c>
    </row>
    <row r="2033" s="2" customFormat="1">
      <c r="A2033" s="40"/>
      <c r="B2033" s="41"/>
      <c r="C2033" s="42"/>
      <c r="D2033" s="228" t="s">
        <v>196</v>
      </c>
      <c r="E2033" s="42"/>
      <c r="F2033" s="229" t="s">
        <v>2291</v>
      </c>
      <c r="G2033" s="42"/>
      <c r="H2033" s="42"/>
      <c r="I2033" s="230"/>
      <c r="J2033" s="42"/>
      <c r="K2033" s="42"/>
      <c r="L2033" s="46"/>
      <c r="M2033" s="231"/>
      <c r="N2033" s="232"/>
      <c r="O2033" s="86"/>
      <c r="P2033" s="86"/>
      <c r="Q2033" s="86"/>
      <c r="R2033" s="86"/>
      <c r="S2033" s="86"/>
      <c r="T2033" s="87"/>
      <c r="U2033" s="40"/>
      <c r="V2033" s="40"/>
      <c r="W2033" s="40"/>
      <c r="X2033" s="40"/>
      <c r="Y2033" s="40"/>
      <c r="Z2033" s="40"/>
      <c r="AA2033" s="40"/>
      <c r="AB2033" s="40"/>
      <c r="AC2033" s="40"/>
      <c r="AD2033" s="40"/>
      <c r="AE2033" s="40"/>
      <c r="AT2033" s="19" t="s">
        <v>196</v>
      </c>
      <c r="AU2033" s="19" t="s">
        <v>82</v>
      </c>
    </row>
    <row r="2034" s="13" customFormat="1">
      <c r="A2034" s="13"/>
      <c r="B2034" s="233"/>
      <c r="C2034" s="234"/>
      <c r="D2034" s="235" t="s">
        <v>198</v>
      </c>
      <c r="E2034" s="236" t="s">
        <v>19</v>
      </c>
      <c r="F2034" s="237" t="s">
        <v>2345</v>
      </c>
      <c r="G2034" s="234"/>
      <c r="H2034" s="236" t="s">
        <v>19</v>
      </c>
      <c r="I2034" s="238"/>
      <c r="J2034" s="234"/>
      <c r="K2034" s="234"/>
      <c r="L2034" s="239"/>
      <c r="M2034" s="240"/>
      <c r="N2034" s="241"/>
      <c r="O2034" s="241"/>
      <c r="P2034" s="241"/>
      <c r="Q2034" s="241"/>
      <c r="R2034" s="241"/>
      <c r="S2034" s="241"/>
      <c r="T2034" s="242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T2034" s="243" t="s">
        <v>198</v>
      </c>
      <c r="AU2034" s="243" t="s">
        <v>82</v>
      </c>
      <c r="AV2034" s="13" t="s">
        <v>80</v>
      </c>
      <c r="AW2034" s="13" t="s">
        <v>35</v>
      </c>
      <c r="AX2034" s="13" t="s">
        <v>73</v>
      </c>
      <c r="AY2034" s="243" t="s">
        <v>188</v>
      </c>
    </row>
    <row r="2035" s="13" customFormat="1">
      <c r="A2035" s="13"/>
      <c r="B2035" s="233"/>
      <c r="C2035" s="234"/>
      <c r="D2035" s="235" t="s">
        <v>198</v>
      </c>
      <c r="E2035" s="236" t="s">
        <v>19</v>
      </c>
      <c r="F2035" s="237" t="s">
        <v>2438</v>
      </c>
      <c r="G2035" s="234"/>
      <c r="H2035" s="236" t="s">
        <v>19</v>
      </c>
      <c r="I2035" s="238"/>
      <c r="J2035" s="234"/>
      <c r="K2035" s="234"/>
      <c r="L2035" s="239"/>
      <c r="M2035" s="240"/>
      <c r="N2035" s="241"/>
      <c r="O2035" s="241"/>
      <c r="P2035" s="241"/>
      <c r="Q2035" s="241"/>
      <c r="R2035" s="241"/>
      <c r="S2035" s="241"/>
      <c r="T2035" s="242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T2035" s="243" t="s">
        <v>198</v>
      </c>
      <c r="AU2035" s="243" t="s">
        <v>82</v>
      </c>
      <c r="AV2035" s="13" t="s">
        <v>80</v>
      </c>
      <c r="AW2035" s="13" t="s">
        <v>35</v>
      </c>
      <c r="AX2035" s="13" t="s">
        <v>73</v>
      </c>
      <c r="AY2035" s="243" t="s">
        <v>188</v>
      </c>
    </row>
    <row r="2036" s="14" customFormat="1">
      <c r="A2036" s="14"/>
      <c r="B2036" s="244"/>
      <c r="C2036" s="245"/>
      <c r="D2036" s="235" t="s">
        <v>198</v>
      </c>
      <c r="E2036" s="246" t="s">
        <v>19</v>
      </c>
      <c r="F2036" s="247" t="s">
        <v>1552</v>
      </c>
      <c r="G2036" s="245"/>
      <c r="H2036" s="248">
        <v>55.299999999999997</v>
      </c>
      <c r="I2036" s="249"/>
      <c r="J2036" s="245"/>
      <c r="K2036" s="245"/>
      <c r="L2036" s="250"/>
      <c r="M2036" s="251"/>
      <c r="N2036" s="252"/>
      <c r="O2036" s="252"/>
      <c r="P2036" s="252"/>
      <c r="Q2036" s="252"/>
      <c r="R2036" s="252"/>
      <c r="S2036" s="252"/>
      <c r="T2036" s="253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T2036" s="254" t="s">
        <v>198</v>
      </c>
      <c r="AU2036" s="254" t="s">
        <v>82</v>
      </c>
      <c r="AV2036" s="14" t="s">
        <v>82</v>
      </c>
      <c r="AW2036" s="14" t="s">
        <v>35</v>
      </c>
      <c r="AX2036" s="14" t="s">
        <v>73</v>
      </c>
      <c r="AY2036" s="254" t="s">
        <v>188</v>
      </c>
    </row>
    <row r="2037" s="14" customFormat="1">
      <c r="A2037" s="14"/>
      <c r="B2037" s="244"/>
      <c r="C2037" s="245"/>
      <c r="D2037" s="235" t="s">
        <v>198</v>
      </c>
      <c r="E2037" s="246" t="s">
        <v>19</v>
      </c>
      <c r="F2037" s="247" t="s">
        <v>747</v>
      </c>
      <c r="G2037" s="245"/>
      <c r="H2037" s="248">
        <v>1.1479999999999999</v>
      </c>
      <c r="I2037" s="249"/>
      <c r="J2037" s="245"/>
      <c r="K2037" s="245"/>
      <c r="L2037" s="250"/>
      <c r="M2037" s="251"/>
      <c r="N2037" s="252"/>
      <c r="O2037" s="252"/>
      <c r="P2037" s="252"/>
      <c r="Q2037" s="252"/>
      <c r="R2037" s="252"/>
      <c r="S2037" s="252"/>
      <c r="T2037" s="253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T2037" s="254" t="s">
        <v>198</v>
      </c>
      <c r="AU2037" s="254" t="s">
        <v>82</v>
      </c>
      <c r="AV2037" s="14" t="s">
        <v>82</v>
      </c>
      <c r="AW2037" s="14" t="s">
        <v>35</v>
      </c>
      <c r="AX2037" s="14" t="s">
        <v>73</v>
      </c>
      <c r="AY2037" s="254" t="s">
        <v>188</v>
      </c>
    </row>
    <row r="2038" s="14" customFormat="1">
      <c r="A2038" s="14"/>
      <c r="B2038" s="244"/>
      <c r="C2038" s="245"/>
      <c r="D2038" s="235" t="s">
        <v>198</v>
      </c>
      <c r="E2038" s="246" t="s">
        <v>19</v>
      </c>
      <c r="F2038" s="247" t="s">
        <v>1553</v>
      </c>
      <c r="G2038" s="245"/>
      <c r="H2038" s="248">
        <v>1.05</v>
      </c>
      <c r="I2038" s="249"/>
      <c r="J2038" s="245"/>
      <c r="K2038" s="245"/>
      <c r="L2038" s="250"/>
      <c r="M2038" s="251"/>
      <c r="N2038" s="252"/>
      <c r="O2038" s="252"/>
      <c r="P2038" s="252"/>
      <c r="Q2038" s="252"/>
      <c r="R2038" s="252"/>
      <c r="S2038" s="252"/>
      <c r="T2038" s="253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T2038" s="254" t="s">
        <v>198</v>
      </c>
      <c r="AU2038" s="254" t="s">
        <v>82</v>
      </c>
      <c r="AV2038" s="14" t="s">
        <v>82</v>
      </c>
      <c r="AW2038" s="14" t="s">
        <v>35</v>
      </c>
      <c r="AX2038" s="14" t="s">
        <v>73</v>
      </c>
      <c r="AY2038" s="254" t="s">
        <v>188</v>
      </c>
    </row>
    <row r="2039" s="14" customFormat="1">
      <c r="A2039" s="14"/>
      <c r="B2039" s="244"/>
      <c r="C2039" s="245"/>
      <c r="D2039" s="235" t="s">
        <v>198</v>
      </c>
      <c r="E2039" s="246" t="s">
        <v>19</v>
      </c>
      <c r="F2039" s="247" t="s">
        <v>1554</v>
      </c>
      <c r="G2039" s="245"/>
      <c r="H2039" s="248">
        <v>-5.79</v>
      </c>
      <c r="I2039" s="249"/>
      <c r="J2039" s="245"/>
      <c r="K2039" s="245"/>
      <c r="L2039" s="250"/>
      <c r="M2039" s="251"/>
      <c r="N2039" s="252"/>
      <c r="O2039" s="252"/>
      <c r="P2039" s="252"/>
      <c r="Q2039" s="252"/>
      <c r="R2039" s="252"/>
      <c r="S2039" s="252"/>
      <c r="T2039" s="253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T2039" s="254" t="s">
        <v>198</v>
      </c>
      <c r="AU2039" s="254" t="s">
        <v>82</v>
      </c>
      <c r="AV2039" s="14" t="s">
        <v>82</v>
      </c>
      <c r="AW2039" s="14" t="s">
        <v>35</v>
      </c>
      <c r="AX2039" s="14" t="s">
        <v>73</v>
      </c>
      <c r="AY2039" s="254" t="s">
        <v>188</v>
      </c>
    </row>
    <row r="2040" s="13" customFormat="1">
      <c r="A2040" s="13"/>
      <c r="B2040" s="233"/>
      <c r="C2040" s="234"/>
      <c r="D2040" s="235" t="s">
        <v>198</v>
      </c>
      <c r="E2040" s="236" t="s">
        <v>19</v>
      </c>
      <c r="F2040" s="237" t="s">
        <v>2439</v>
      </c>
      <c r="G2040" s="234"/>
      <c r="H2040" s="236" t="s">
        <v>19</v>
      </c>
      <c r="I2040" s="238"/>
      <c r="J2040" s="234"/>
      <c r="K2040" s="234"/>
      <c r="L2040" s="239"/>
      <c r="M2040" s="240"/>
      <c r="N2040" s="241"/>
      <c r="O2040" s="241"/>
      <c r="P2040" s="241"/>
      <c r="Q2040" s="241"/>
      <c r="R2040" s="241"/>
      <c r="S2040" s="241"/>
      <c r="T2040" s="242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T2040" s="243" t="s">
        <v>198</v>
      </c>
      <c r="AU2040" s="243" t="s">
        <v>82</v>
      </c>
      <c r="AV2040" s="13" t="s">
        <v>80</v>
      </c>
      <c r="AW2040" s="13" t="s">
        <v>35</v>
      </c>
      <c r="AX2040" s="13" t="s">
        <v>73</v>
      </c>
      <c r="AY2040" s="243" t="s">
        <v>188</v>
      </c>
    </row>
    <row r="2041" s="14" customFormat="1">
      <c r="A2041" s="14"/>
      <c r="B2041" s="244"/>
      <c r="C2041" s="245"/>
      <c r="D2041" s="235" t="s">
        <v>198</v>
      </c>
      <c r="E2041" s="246" t="s">
        <v>19</v>
      </c>
      <c r="F2041" s="247" t="s">
        <v>2295</v>
      </c>
      <c r="G2041" s="245"/>
      <c r="H2041" s="248">
        <v>2.6400000000000001</v>
      </c>
      <c r="I2041" s="249"/>
      <c r="J2041" s="245"/>
      <c r="K2041" s="245"/>
      <c r="L2041" s="250"/>
      <c r="M2041" s="251"/>
      <c r="N2041" s="252"/>
      <c r="O2041" s="252"/>
      <c r="P2041" s="252"/>
      <c r="Q2041" s="252"/>
      <c r="R2041" s="252"/>
      <c r="S2041" s="252"/>
      <c r="T2041" s="253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T2041" s="254" t="s">
        <v>198</v>
      </c>
      <c r="AU2041" s="254" t="s">
        <v>82</v>
      </c>
      <c r="AV2041" s="14" t="s">
        <v>82</v>
      </c>
      <c r="AW2041" s="14" t="s">
        <v>35</v>
      </c>
      <c r="AX2041" s="14" t="s">
        <v>73</v>
      </c>
      <c r="AY2041" s="254" t="s">
        <v>188</v>
      </c>
    </row>
    <row r="2042" s="14" customFormat="1">
      <c r="A2042" s="14"/>
      <c r="B2042" s="244"/>
      <c r="C2042" s="245"/>
      <c r="D2042" s="235" t="s">
        <v>198</v>
      </c>
      <c r="E2042" s="246" t="s">
        <v>19</v>
      </c>
      <c r="F2042" s="247" t="s">
        <v>2412</v>
      </c>
      <c r="G2042" s="245"/>
      <c r="H2042" s="248">
        <v>4.3200000000000003</v>
      </c>
      <c r="I2042" s="249"/>
      <c r="J2042" s="245"/>
      <c r="K2042" s="245"/>
      <c r="L2042" s="250"/>
      <c r="M2042" s="251"/>
      <c r="N2042" s="252"/>
      <c r="O2042" s="252"/>
      <c r="P2042" s="252"/>
      <c r="Q2042" s="252"/>
      <c r="R2042" s="252"/>
      <c r="S2042" s="252"/>
      <c r="T2042" s="253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T2042" s="254" t="s">
        <v>198</v>
      </c>
      <c r="AU2042" s="254" t="s">
        <v>82</v>
      </c>
      <c r="AV2042" s="14" t="s">
        <v>82</v>
      </c>
      <c r="AW2042" s="14" t="s">
        <v>35</v>
      </c>
      <c r="AX2042" s="14" t="s">
        <v>73</v>
      </c>
      <c r="AY2042" s="254" t="s">
        <v>188</v>
      </c>
    </row>
    <row r="2043" s="14" customFormat="1">
      <c r="A2043" s="14"/>
      <c r="B2043" s="244"/>
      <c r="C2043" s="245"/>
      <c r="D2043" s="235" t="s">
        <v>198</v>
      </c>
      <c r="E2043" s="246" t="s">
        <v>19</v>
      </c>
      <c r="F2043" s="247" t="s">
        <v>1613</v>
      </c>
      <c r="G2043" s="245"/>
      <c r="H2043" s="248">
        <v>4.2480000000000002</v>
      </c>
      <c r="I2043" s="249"/>
      <c r="J2043" s="245"/>
      <c r="K2043" s="245"/>
      <c r="L2043" s="250"/>
      <c r="M2043" s="251"/>
      <c r="N2043" s="252"/>
      <c r="O2043" s="252"/>
      <c r="P2043" s="252"/>
      <c r="Q2043" s="252"/>
      <c r="R2043" s="252"/>
      <c r="S2043" s="252"/>
      <c r="T2043" s="253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T2043" s="254" t="s">
        <v>198</v>
      </c>
      <c r="AU2043" s="254" t="s">
        <v>82</v>
      </c>
      <c r="AV2043" s="14" t="s">
        <v>82</v>
      </c>
      <c r="AW2043" s="14" t="s">
        <v>35</v>
      </c>
      <c r="AX2043" s="14" t="s">
        <v>73</v>
      </c>
      <c r="AY2043" s="254" t="s">
        <v>188</v>
      </c>
    </row>
    <row r="2044" s="14" customFormat="1">
      <c r="A2044" s="14"/>
      <c r="B2044" s="244"/>
      <c r="C2044" s="245"/>
      <c r="D2044" s="235" t="s">
        <v>198</v>
      </c>
      <c r="E2044" s="246" t="s">
        <v>19</v>
      </c>
      <c r="F2044" s="247" t="s">
        <v>1613</v>
      </c>
      <c r="G2044" s="245"/>
      <c r="H2044" s="248">
        <v>4.2480000000000002</v>
      </c>
      <c r="I2044" s="249"/>
      <c r="J2044" s="245"/>
      <c r="K2044" s="245"/>
      <c r="L2044" s="250"/>
      <c r="M2044" s="251"/>
      <c r="N2044" s="252"/>
      <c r="O2044" s="252"/>
      <c r="P2044" s="252"/>
      <c r="Q2044" s="252"/>
      <c r="R2044" s="252"/>
      <c r="S2044" s="252"/>
      <c r="T2044" s="253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T2044" s="254" t="s">
        <v>198</v>
      </c>
      <c r="AU2044" s="254" t="s">
        <v>82</v>
      </c>
      <c r="AV2044" s="14" t="s">
        <v>82</v>
      </c>
      <c r="AW2044" s="14" t="s">
        <v>35</v>
      </c>
      <c r="AX2044" s="14" t="s">
        <v>73</v>
      </c>
      <c r="AY2044" s="254" t="s">
        <v>188</v>
      </c>
    </row>
    <row r="2045" s="15" customFormat="1">
      <c r="A2045" s="15"/>
      <c r="B2045" s="255"/>
      <c r="C2045" s="256"/>
      <c r="D2045" s="235" t="s">
        <v>198</v>
      </c>
      <c r="E2045" s="257" t="s">
        <v>19</v>
      </c>
      <c r="F2045" s="258" t="s">
        <v>229</v>
      </c>
      <c r="G2045" s="256"/>
      <c r="H2045" s="259">
        <v>67.164000000000001</v>
      </c>
      <c r="I2045" s="260"/>
      <c r="J2045" s="256"/>
      <c r="K2045" s="256"/>
      <c r="L2045" s="261"/>
      <c r="M2045" s="262"/>
      <c r="N2045" s="263"/>
      <c r="O2045" s="263"/>
      <c r="P2045" s="263"/>
      <c r="Q2045" s="263"/>
      <c r="R2045" s="263"/>
      <c r="S2045" s="263"/>
      <c r="T2045" s="264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T2045" s="265" t="s">
        <v>198</v>
      </c>
      <c r="AU2045" s="265" t="s">
        <v>82</v>
      </c>
      <c r="AV2045" s="15" t="s">
        <v>135</v>
      </c>
      <c r="AW2045" s="15" t="s">
        <v>35</v>
      </c>
      <c r="AX2045" s="15" t="s">
        <v>80</v>
      </c>
      <c r="AY2045" s="265" t="s">
        <v>188</v>
      </c>
    </row>
    <row r="2046" s="12" customFormat="1" ht="22.8" customHeight="1">
      <c r="A2046" s="12"/>
      <c r="B2046" s="199"/>
      <c r="C2046" s="200"/>
      <c r="D2046" s="201" t="s">
        <v>72</v>
      </c>
      <c r="E2046" s="213" t="s">
        <v>2297</v>
      </c>
      <c r="F2046" s="213" t="s">
        <v>2298</v>
      </c>
      <c r="G2046" s="200"/>
      <c r="H2046" s="200"/>
      <c r="I2046" s="203"/>
      <c r="J2046" s="214">
        <f>BK2046</f>
        <v>0</v>
      </c>
      <c r="K2046" s="200"/>
      <c r="L2046" s="205"/>
      <c r="M2046" s="206"/>
      <c r="N2046" s="207"/>
      <c r="O2046" s="207"/>
      <c r="P2046" s="208">
        <f>SUM(P2047:P2093)</f>
        <v>0</v>
      </c>
      <c r="Q2046" s="207"/>
      <c r="R2046" s="208">
        <f>SUM(R2047:R2093)</f>
        <v>0.059110000000000003</v>
      </c>
      <c r="S2046" s="207"/>
      <c r="T2046" s="209">
        <f>SUM(T2047:T2093)</f>
        <v>0</v>
      </c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R2046" s="210" t="s">
        <v>82</v>
      </c>
      <c r="AT2046" s="211" t="s">
        <v>72</v>
      </c>
      <c r="AU2046" s="211" t="s">
        <v>80</v>
      </c>
      <c r="AY2046" s="210" t="s">
        <v>188</v>
      </c>
      <c r="BK2046" s="212">
        <f>SUM(BK2047:BK2093)</f>
        <v>0</v>
      </c>
    </row>
    <row r="2047" s="2" customFormat="1" ht="24.15" customHeight="1">
      <c r="A2047" s="40"/>
      <c r="B2047" s="41"/>
      <c r="C2047" s="215" t="s">
        <v>3053</v>
      </c>
      <c r="D2047" s="215" t="s">
        <v>190</v>
      </c>
      <c r="E2047" s="216" t="s">
        <v>2300</v>
      </c>
      <c r="F2047" s="217" t="s">
        <v>2301</v>
      </c>
      <c r="G2047" s="218" t="s">
        <v>442</v>
      </c>
      <c r="H2047" s="219">
        <v>5</v>
      </c>
      <c r="I2047" s="220"/>
      <c r="J2047" s="221">
        <f>ROUND(I2047*H2047,2)</f>
        <v>0</v>
      </c>
      <c r="K2047" s="217" t="s">
        <v>2302</v>
      </c>
      <c r="L2047" s="46"/>
      <c r="M2047" s="222" t="s">
        <v>19</v>
      </c>
      <c r="N2047" s="223" t="s">
        <v>44</v>
      </c>
      <c r="O2047" s="86"/>
      <c r="P2047" s="224">
        <f>O2047*H2047</f>
        <v>0</v>
      </c>
      <c r="Q2047" s="224">
        <v>0</v>
      </c>
      <c r="R2047" s="224">
        <f>Q2047*H2047</f>
        <v>0</v>
      </c>
      <c r="S2047" s="224">
        <v>0</v>
      </c>
      <c r="T2047" s="225">
        <f>S2047*H2047</f>
        <v>0</v>
      </c>
      <c r="U2047" s="40"/>
      <c r="V2047" s="40"/>
      <c r="W2047" s="40"/>
      <c r="X2047" s="40"/>
      <c r="Y2047" s="40"/>
      <c r="Z2047" s="40"/>
      <c r="AA2047" s="40"/>
      <c r="AB2047" s="40"/>
      <c r="AC2047" s="40"/>
      <c r="AD2047" s="40"/>
      <c r="AE2047" s="40"/>
      <c r="AR2047" s="226" t="s">
        <v>342</v>
      </c>
      <c r="AT2047" s="226" t="s">
        <v>190</v>
      </c>
      <c r="AU2047" s="226" t="s">
        <v>82</v>
      </c>
      <c r="AY2047" s="19" t="s">
        <v>188</v>
      </c>
      <c r="BE2047" s="227">
        <f>IF(N2047="základní",J2047,0)</f>
        <v>0</v>
      </c>
      <c r="BF2047" s="227">
        <f>IF(N2047="snížená",J2047,0)</f>
        <v>0</v>
      </c>
      <c r="BG2047" s="227">
        <f>IF(N2047="zákl. přenesená",J2047,0)</f>
        <v>0</v>
      </c>
      <c r="BH2047" s="227">
        <f>IF(N2047="sníž. přenesená",J2047,0)</f>
        <v>0</v>
      </c>
      <c r="BI2047" s="227">
        <f>IF(N2047="nulová",J2047,0)</f>
        <v>0</v>
      </c>
      <c r="BJ2047" s="19" t="s">
        <v>80</v>
      </c>
      <c r="BK2047" s="227">
        <f>ROUND(I2047*H2047,2)</f>
        <v>0</v>
      </c>
      <c r="BL2047" s="19" t="s">
        <v>342</v>
      </c>
      <c r="BM2047" s="226" t="s">
        <v>3054</v>
      </c>
    </row>
    <row r="2048" s="2" customFormat="1">
      <c r="A2048" s="40"/>
      <c r="B2048" s="41"/>
      <c r="C2048" s="42"/>
      <c r="D2048" s="228" t="s">
        <v>196</v>
      </c>
      <c r="E2048" s="42"/>
      <c r="F2048" s="229" t="s">
        <v>2304</v>
      </c>
      <c r="G2048" s="42"/>
      <c r="H2048" s="42"/>
      <c r="I2048" s="230"/>
      <c r="J2048" s="42"/>
      <c r="K2048" s="42"/>
      <c r="L2048" s="46"/>
      <c r="M2048" s="231"/>
      <c r="N2048" s="232"/>
      <c r="O2048" s="86"/>
      <c r="P2048" s="86"/>
      <c r="Q2048" s="86"/>
      <c r="R2048" s="86"/>
      <c r="S2048" s="86"/>
      <c r="T2048" s="87"/>
      <c r="U2048" s="40"/>
      <c r="V2048" s="40"/>
      <c r="W2048" s="40"/>
      <c r="X2048" s="40"/>
      <c r="Y2048" s="40"/>
      <c r="Z2048" s="40"/>
      <c r="AA2048" s="40"/>
      <c r="AB2048" s="40"/>
      <c r="AC2048" s="40"/>
      <c r="AD2048" s="40"/>
      <c r="AE2048" s="40"/>
      <c r="AT2048" s="19" t="s">
        <v>196</v>
      </c>
      <c r="AU2048" s="19" t="s">
        <v>82</v>
      </c>
    </row>
    <row r="2049" s="13" customFormat="1">
      <c r="A2049" s="13"/>
      <c r="B2049" s="233"/>
      <c r="C2049" s="234"/>
      <c r="D2049" s="235" t="s">
        <v>198</v>
      </c>
      <c r="E2049" s="236" t="s">
        <v>19</v>
      </c>
      <c r="F2049" s="237" t="s">
        <v>2305</v>
      </c>
      <c r="G2049" s="234"/>
      <c r="H2049" s="236" t="s">
        <v>19</v>
      </c>
      <c r="I2049" s="238"/>
      <c r="J2049" s="234"/>
      <c r="K2049" s="234"/>
      <c r="L2049" s="239"/>
      <c r="M2049" s="240"/>
      <c r="N2049" s="241"/>
      <c r="O2049" s="241"/>
      <c r="P2049" s="241"/>
      <c r="Q2049" s="241"/>
      <c r="R2049" s="241"/>
      <c r="S2049" s="241"/>
      <c r="T2049" s="242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T2049" s="243" t="s">
        <v>198</v>
      </c>
      <c r="AU2049" s="243" t="s">
        <v>82</v>
      </c>
      <c r="AV2049" s="13" t="s">
        <v>80</v>
      </c>
      <c r="AW2049" s="13" t="s">
        <v>35</v>
      </c>
      <c r="AX2049" s="13" t="s">
        <v>73</v>
      </c>
      <c r="AY2049" s="243" t="s">
        <v>188</v>
      </c>
    </row>
    <row r="2050" s="13" customFormat="1">
      <c r="A2050" s="13"/>
      <c r="B2050" s="233"/>
      <c r="C2050" s="234"/>
      <c r="D2050" s="235" t="s">
        <v>198</v>
      </c>
      <c r="E2050" s="236" t="s">
        <v>19</v>
      </c>
      <c r="F2050" s="237" t="s">
        <v>2306</v>
      </c>
      <c r="G2050" s="234"/>
      <c r="H2050" s="236" t="s">
        <v>19</v>
      </c>
      <c r="I2050" s="238"/>
      <c r="J2050" s="234"/>
      <c r="K2050" s="234"/>
      <c r="L2050" s="239"/>
      <c r="M2050" s="240"/>
      <c r="N2050" s="241"/>
      <c r="O2050" s="241"/>
      <c r="P2050" s="241"/>
      <c r="Q2050" s="241"/>
      <c r="R2050" s="241"/>
      <c r="S2050" s="241"/>
      <c r="T2050" s="242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T2050" s="243" t="s">
        <v>198</v>
      </c>
      <c r="AU2050" s="243" t="s">
        <v>82</v>
      </c>
      <c r="AV2050" s="13" t="s">
        <v>80</v>
      </c>
      <c r="AW2050" s="13" t="s">
        <v>35</v>
      </c>
      <c r="AX2050" s="13" t="s">
        <v>73</v>
      </c>
      <c r="AY2050" s="243" t="s">
        <v>188</v>
      </c>
    </row>
    <row r="2051" s="14" customFormat="1">
      <c r="A2051" s="14"/>
      <c r="B2051" s="244"/>
      <c r="C2051" s="245"/>
      <c r="D2051" s="235" t="s">
        <v>198</v>
      </c>
      <c r="E2051" s="246" t="s">
        <v>19</v>
      </c>
      <c r="F2051" s="247" t="s">
        <v>253</v>
      </c>
      <c r="G2051" s="245"/>
      <c r="H2051" s="248">
        <v>5</v>
      </c>
      <c r="I2051" s="249"/>
      <c r="J2051" s="245"/>
      <c r="K2051" s="245"/>
      <c r="L2051" s="250"/>
      <c r="M2051" s="251"/>
      <c r="N2051" s="252"/>
      <c r="O2051" s="252"/>
      <c r="P2051" s="252"/>
      <c r="Q2051" s="252"/>
      <c r="R2051" s="252"/>
      <c r="S2051" s="252"/>
      <c r="T2051" s="253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T2051" s="254" t="s">
        <v>198</v>
      </c>
      <c r="AU2051" s="254" t="s">
        <v>82</v>
      </c>
      <c r="AV2051" s="14" t="s">
        <v>82</v>
      </c>
      <c r="AW2051" s="14" t="s">
        <v>35</v>
      </c>
      <c r="AX2051" s="14" t="s">
        <v>73</v>
      </c>
      <c r="AY2051" s="254" t="s">
        <v>188</v>
      </c>
    </row>
    <row r="2052" s="15" customFormat="1">
      <c r="A2052" s="15"/>
      <c r="B2052" s="255"/>
      <c r="C2052" s="256"/>
      <c r="D2052" s="235" t="s">
        <v>198</v>
      </c>
      <c r="E2052" s="257" t="s">
        <v>19</v>
      </c>
      <c r="F2052" s="258" t="s">
        <v>229</v>
      </c>
      <c r="G2052" s="256"/>
      <c r="H2052" s="259">
        <v>5</v>
      </c>
      <c r="I2052" s="260"/>
      <c r="J2052" s="256"/>
      <c r="K2052" s="256"/>
      <c r="L2052" s="261"/>
      <c r="M2052" s="262"/>
      <c r="N2052" s="263"/>
      <c r="O2052" s="263"/>
      <c r="P2052" s="263"/>
      <c r="Q2052" s="263"/>
      <c r="R2052" s="263"/>
      <c r="S2052" s="263"/>
      <c r="T2052" s="264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T2052" s="265" t="s">
        <v>198</v>
      </c>
      <c r="AU2052" s="265" t="s">
        <v>82</v>
      </c>
      <c r="AV2052" s="15" t="s">
        <v>135</v>
      </c>
      <c r="AW2052" s="15" t="s">
        <v>35</v>
      </c>
      <c r="AX2052" s="15" t="s">
        <v>80</v>
      </c>
      <c r="AY2052" s="265" t="s">
        <v>188</v>
      </c>
    </row>
    <row r="2053" s="2" customFormat="1" ht="16.5" customHeight="1">
      <c r="A2053" s="40"/>
      <c r="B2053" s="41"/>
      <c r="C2053" s="272" t="s">
        <v>3055</v>
      </c>
      <c r="D2053" s="272" t="s">
        <v>522</v>
      </c>
      <c r="E2053" s="273" t="s">
        <v>2308</v>
      </c>
      <c r="F2053" s="274" t="s">
        <v>2309</v>
      </c>
      <c r="G2053" s="275" t="s">
        <v>243</v>
      </c>
      <c r="H2053" s="276">
        <v>15</v>
      </c>
      <c r="I2053" s="277"/>
      <c r="J2053" s="278">
        <f>ROUND(I2053*H2053,2)</f>
        <v>0</v>
      </c>
      <c r="K2053" s="274" t="s">
        <v>2302</v>
      </c>
      <c r="L2053" s="279"/>
      <c r="M2053" s="280" t="s">
        <v>19</v>
      </c>
      <c r="N2053" s="281" t="s">
        <v>44</v>
      </c>
      <c r="O2053" s="86"/>
      <c r="P2053" s="224">
        <f>O2053*H2053</f>
        <v>0</v>
      </c>
      <c r="Q2053" s="224">
        <v>0.001</v>
      </c>
      <c r="R2053" s="224">
        <f>Q2053*H2053</f>
        <v>0.014999999999999999</v>
      </c>
      <c r="S2053" s="224">
        <v>0</v>
      </c>
      <c r="T2053" s="225">
        <f>S2053*H2053</f>
        <v>0</v>
      </c>
      <c r="U2053" s="40"/>
      <c r="V2053" s="40"/>
      <c r="W2053" s="40"/>
      <c r="X2053" s="40"/>
      <c r="Y2053" s="40"/>
      <c r="Z2053" s="40"/>
      <c r="AA2053" s="40"/>
      <c r="AB2053" s="40"/>
      <c r="AC2053" s="40"/>
      <c r="AD2053" s="40"/>
      <c r="AE2053" s="40"/>
      <c r="AR2053" s="226" t="s">
        <v>630</v>
      </c>
      <c r="AT2053" s="226" t="s">
        <v>522</v>
      </c>
      <c r="AU2053" s="226" t="s">
        <v>82</v>
      </c>
      <c r="AY2053" s="19" t="s">
        <v>188</v>
      </c>
      <c r="BE2053" s="227">
        <f>IF(N2053="základní",J2053,0)</f>
        <v>0</v>
      </c>
      <c r="BF2053" s="227">
        <f>IF(N2053="snížená",J2053,0)</f>
        <v>0</v>
      </c>
      <c r="BG2053" s="227">
        <f>IF(N2053="zákl. přenesená",J2053,0)</f>
        <v>0</v>
      </c>
      <c r="BH2053" s="227">
        <f>IF(N2053="sníž. přenesená",J2053,0)</f>
        <v>0</v>
      </c>
      <c r="BI2053" s="227">
        <f>IF(N2053="nulová",J2053,0)</f>
        <v>0</v>
      </c>
      <c r="BJ2053" s="19" t="s">
        <v>80</v>
      </c>
      <c r="BK2053" s="227">
        <f>ROUND(I2053*H2053,2)</f>
        <v>0</v>
      </c>
      <c r="BL2053" s="19" t="s">
        <v>342</v>
      </c>
      <c r="BM2053" s="226" t="s">
        <v>3056</v>
      </c>
    </row>
    <row r="2054" s="13" customFormat="1">
      <c r="A2054" s="13"/>
      <c r="B2054" s="233"/>
      <c r="C2054" s="234"/>
      <c r="D2054" s="235" t="s">
        <v>198</v>
      </c>
      <c r="E2054" s="236" t="s">
        <v>19</v>
      </c>
      <c r="F2054" s="237" t="s">
        <v>2305</v>
      </c>
      <c r="G2054" s="234"/>
      <c r="H2054" s="236" t="s">
        <v>19</v>
      </c>
      <c r="I2054" s="238"/>
      <c r="J2054" s="234"/>
      <c r="K2054" s="234"/>
      <c r="L2054" s="239"/>
      <c r="M2054" s="240"/>
      <c r="N2054" s="241"/>
      <c r="O2054" s="241"/>
      <c r="P2054" s="241"/>
      <c r="Q2054" s="241"/>
      <c r="R2054" s="241"/>
      <c r="S2054" s="241"/>
      <c r="T2054" s="242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T2054" s="243" t="s">
        <v>198</v>
      </c>
      <c r="AU2054" s="243" t="s">
        <v>82</v>
      </c>
      <c r="AV2054" s="13" t="s">
        <v>80</v>
      </c>
      <c r="AW2054" s="13" t="s">
        <v>35</v>
      </c>
      <c r="AX2054" s="13" t="s">
        <v>73</v>
      </c>
      <c r="AY2054" s="243" t="s">
        <v>188</v>
      </c>
    </row>
    <row r="2055" s="13" customFormat="1">
      <c r="A2055" s="13"/>
      <c r="B2055" s="233"/>
      <c r="C2055" s="234"/>
      <c r="D2055" s="235" t="s">
        <v>198</v>
      </c>
      <c r="E2055" s="236" t="s">
        <v>19</v>
      </c>
      <c r="F2055" s="237" t="s">
        <v>2306</v>
      </c>
      <c r="G2055" s="234"/>
      <c r="H2055" s="236" t="s">
        <v>19</v>
      </c>
      <c r="I2055" s="238"/>
      <c r="J2055" s="234"/>
      <c r="K2055" s="234"/>
      <c r="L2055" s="239"/>
      <c r="M2055" s="240"/>
      <c r="N2055" s="241"/>
      <c r="O2055" s="241"/>
      <c r="P2055" s="241"/>
      <c r="Q2055" s="241"/>
      <c r="R2055" s="241"/>
      <c r="S2055" s="241"/>
      <c r="T2055" s="242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T2055" s="243" t="s">
        <v>198</v>
      </c>
      <c r="AU2055" s="243" t="s">
        <v>82</v>
      </c>
      <c r="AV2055" s="13" t="s">
        <v>80</v>
      </c>
      <c r="AW2055" s="13" t="s">
        <v>35</v>
      </c>
      <c r="AX2055" s="13" t="s">
        <v>73</v>
      </c>
      <c r="AY2055" s="243" t="s">
        <v>188</v>
      </c>
    </row>
    <row r="2056" s="14" customFormat="1">
      <c r="A2056" s="14"/>
      <c r="B2056" s="244"/>
      <c r="C2056" s="245"/>
      <c r="D2056" s="235" t="s">
        <v>198</v>
      </c>
      <c r="E2056" s="246" t="s">
        <v>19</v>
      </c>
      <c r="F2056" s="247" t="s">
        <v>2311</v>
      </c>
      <c r="G2056" s="245"/>
      <c r="H2056" s="248">
        <v>15</v>
      </c>
      <c r="I2056" s="249"/>
      <c r="J2056" s="245"/>
      <c r="K2056" s="245"/>
      <c r="L2056" s="250"/>
      <c r="M2056" s="251"/>
      <c r="N2056" s="252"/>
      <c r="O2056" s="252"/>
      <c r="P2056" s="252"/>
      <c r="Q2056" s="252"/>
      <c r="R2056" s="252"/>
      <c r="S2056" s="252"/>
      <c r="T2056" s="253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T2056" s="254" t="s">
        <v>198</v>
      </c>
      <c r="AU2056" s="254" t="s">
        <v>82</v>
      </c>
      <c r="AV2056" s="14" t="s">
        <v>82</v>
      </c>
      <c r="AW2056" s="14" t="s">
        <v>35</v>
      </c>
      <c r="AX2056" s="14" t="s">
        <v>73</v>
      </c>
      <c r="AY2056" s="254" t="s">
        <v>188</v>
      </c>
    </row>
    <row r="2057" s="15" customFormat="1">
      <c r="A2057" s="15"/>
      <c r="B2057" s="255"/>
      <c r="C2057" s="256"/>
      <c r="D2057" s="235" t="s">
        <v>198</v>
      </c>
      <c r="E2057" s="257" t="s">
        <v>19</v>
      </c>
      <c r="F2057" s="258" t="s">
        <v>229</v>
      </c>
      <c r="G2057" s="256"/>
      <c r="H2057" s="259">
        <v>15</v>
      </c>
      <c r="I2057" s="260"/>
      <c r="J2057" s="256"/>
      <c r="K2057" s="256"/>
      <c r="L2057" s="261"/>
      <c r="M2057" s="262"/>
      <c r="N2057" s="263"/>
      <c r="O2057" s="263"/>
      <c r="P2057" s="263"/>
      <c r="Q2057" s="263"/>
      <c r="R2057" s="263"/>
      <c r="S2057" s="263"/>
      <c r="T2057" s="264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T2057" s="265" t="s">
        <v>198</v>
      </c>
      <c r="AU2057" s="265" t="s">
        <v>82</v>
      </c>
      <c r="AV2057" s="15" t="s">
        <v>135</v>
      </c>
      <c r="AW2057" s="15" t="s">
        <v>35</v>
      </c>
      <c r="AX2057" s="15" t="s">
        <v>80</v>
      </c>
      <c r="AY2057" s="265" t="s">
        <v>188</v>
      </c>
    </row>
    <row r="2058" s="2" customFormat="1" ht="24.15" customHeight="1">
      <c r="A2058" s="40"/>
      <c r="B2058" s="41"/>
      <c r="C2058" s="215" t="s">
        <v>3057</v>
      </c>
      <c r="D2058" s="215" t="s">
        <v>190</v>
      </c>
      <c r="E2058" s="216" t="s">
        <v>2313</v>
      </c>
      <c r="F2058" s="217" t="s">
        <v>2314</v>
      </c>
      <c r="G2058" s="218" t="s">
        <v>442</v>
      </c>
      <c r="H2058" s="219">
        <v>5</v>
      </c>
      <c r="I2058" s="220"/>
      <c r="J2058" s="221">
        <f>ROUND(I2058*H2058,2)</f>
        <v>0</v>
      </c>
      <c r="K2058" s="217" t="s">
        <v>2302</v>
      </c>
      <c r="L2058" s="46"/>
      <c r="M2058" s="222" t="s">
        <v>19</v>
      </c>
      <c r="N2058" s="223" t="s">
        <v>44</v>
      </c>
      <c r="O2058" s="86"/>
      <c r="P2058" s="224">
        <f>O2058*H2058</f>
        <v>0</v>
      </c>
      <c r="Q2058" s="224">
        <v>0</v>
      </c>
      <c r="R2058" s="224">
        <f>Q2058*H2058</f>
        <v>0</v>
      </c>
      <c r="S2058" s="224">
        <v>0</v>
      </c>
      <c r="T2058" s="225">
        <f>S2058*H2058</f>
        <v>0</v>
      </c>
      <c r="U2058" s="40"/>
      <c r="V2058" s="40"/>
      <c r="W2058" s="40"/>
      <c r="X2058" s="40"/>
      <c r="Y2058" s="40"/>
      <c r="Z2058" s="40"/>
      <c r="AA2058" s="40"/>
      <c r="AB2058" s="40"/>
      <c r="AC2058" s="40"/>
      <c r="AD2058" s="40"/>
      <c r="AE2058" s="40"/>
      <c r="AR2058" s="226" t="s">
        <v>342</v>
      </c>
      <c r="AT2058" s="226" t="s">
        <v>190</v>
      </c>
      <c r="AU2058" s="226" t="s">
        <v>82</v>
      </c>
      <c r="AY2058" s="19" t="s">
        <v>188</v>
      </c>
      <c r="BE2058" s="227">
        <f>IF(N2058="základní",J2058,0)</f>
        <v>0</v>
      </c>
      <c r="BF2058" s="227">
        <f>IF(N2058="snížená",J2058,0)</f>
        <v>0</v>
      </c>
      <c r="BG2058" s="227">
        <f>IF(N2058="zákl. přenesená",J2058,0)</f>
        <v>0</v>
      </c>
      <c r="BH2058" s="227">
        <f>IF(N2058="sníž. přenesená",J2058,0)</f>
        <v>0</v>
      </c>
      <c r="BI2058" s="227">
        <f>IF(N2058="nulová",J2058,0)</f>
        <v>0</v>
      </c>
      <c r="BJ2058" s="19" t="s">
        <v>80</v>
      </c>
      <c r="BK2058" s="227">
        <f>ROUND(I2058*H2058,2)</f>
        <v>0</v>
      </c>
      <c r="BL2058" s="19" t="s">
        <v>342</v>
      </c>
      <c r="BM2058" s="226" t="s">
        <v>3058</v>
      </c>
    </row>
    <row r="2059" s="2" customFormat="1">
      <c r="A2059" s="40"/>
      <c r="B2059" s="41"/>
      <c r="C2059" s="42"/>
      <c r="D2059" s="228" t="s">
        <v>196</v>
      </c>
      <c r="E2059" s="42"/>
      <c r="F2059" s="229" t="s">
        <v>2316</v>
      </c>
      <c r="G2059" s="42"/>
      <c r="H2059" s="42"/>
      <c r="I2059" s="230"/>
      <c r="J2059" s="42"/>
      <c r="K2059" s="42"/>
      <c r="L2059" s="46"/>
      <c r="M2059" s="231"/>
      <c r="N2059" s="232"/>
      <c r="O2059" s="86"/>
      <c r="P2059" s="86"/>
      <c r="Q2059" s="86"/>
      <c r="R2059" s="86"/>
      <c r="S2059" s="86"/>
      <c r="T2059" s="87"/>
      <c r="U2059" s="40"/>
      <c r="V2059" s="40"/>
      <c r="W2059" s="40"/>
      <c r="X2059" s="40"/>
      <c r="Y2059" s="40"/>
      <c r="Z2059" s="40"/>
      <c r="AA2059" s="40"/>
      <c r="AB2059" s="40"/>
      <c r="AC2059" s="40"/>
      <c r="AD2059" s="40"/>
      <c r="AE2059" s="40"/>
      <c r="AT2059" s="19" t="s">
        <v>196</v>
      </c>
      <c r="AU2059" s="19" t="s">
        <v>82</v>
      </c>
    </row>
    <row r="2060" s="13" customFormat="1">
      <c r="A2060" s="13"/>
      <c r="B2060" s="233"/>
      <c r="C2060" s="234"/>
      <c r="D2060" s="235" t="s">
        <v>198</v>
      </c>
      <c r="E2060" s="236" t="s">
        <v>19</v>
      </c>
      <c r="F2060" s="237" t="s">
        <v>2305</v>
      </c>
      <c r="G2060" s="234"/>
      <c r="H2060" s="236" t="s">
        <v>19</v>
      </c>
      <c r="I2060" s="238"/>
      <c r="J2060" s="234"/>
      <c r="K2060" s="234"/>
      <c r="L2060" s="239"/>
      <c r="M2060" s="240"/>
      <c r="N2060" s="241"/>
      <c r="O2060" s="241"/>
      <c r="P2060" s="241"/>
      <c r="Q2060" s="241"/>
      <c r="R2060" s="241"/>
      <c r="S2060" s="241"/>
      <c r="T2060" s="242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T2060" s="243" t="s">
        <v>198</v>
      </c>
      <c r="AU2060" s="243" t="s">
        <v>82</v>
      </c>
      <c r="AV2060" s="13" t="s">
        <v>80</v>
      </c>
      <c r="AW2060" s="13" t="s">
        <v>35</v>
      </c>
      <c r="AX2060" s="13" t="s">
        <v>73</v>
      </c>
      <c r="AY2060" s="243" t="s">
        <v>188</v>
      </c>
    </row>
    <row r="2061" s="13" customFormat="1">
      <c r="A2061" s="13"/>
      <c r="B2061" s="233"/>
      <c r="C2061" s="234"/>
      <c r="D2061" s="235" t="s">
        <v>198</v>
      </c>
      <c r="E2061" s="236" t="s">
        <v>19</v>
      </c>
      <c r="F2061" s="237" t="s">
        <v>2317</v>
      </c>
      <c r="G2061" s="234"/>
      <c r="H2061" s="236" t="s">
        <v>19</v>
      </c>
      <c r="I2061" s="238"/>
      <c r="J2061" s="234"/>
      <c r="K2061" s="234"/>
      <c r="L2061" s="239"/>
      <c r="M2061" s="240"/>
      <c r="N2061" s="241"/>
      <c r="O2061" s="241"/>
      <c r="P2061" s="241"/>
      <c r="Q2061" s="241"/>
      <c r="R2061" s="241"/>
      <c r="S2061" s="241"/>
      <c r="T2061" s="242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T2061" s="243" t="s">
        <v>198</v>
      </c>
      <c r="AU2061" s="243" t="s">
        <v>82</v>
      </c>
      <c r="AV2061" s="13" t="s">
        <v>80</v>
      </c>
      <c r="AW2061" s="13" t="s">
        <v>35</v>
      </c>
      <c r="AX2061" s="13" t="s">
        <v>73</v>
      </c>
      <c r="AY2061" s="243" t="s">
        <v>188</v>
      </c>
    </row>
    <row r="2062" s="14" customFormat="1">
      <c r="A2062" s="14"/>
      <c r="B2062" s="244"/>
      <c r="C2062" s="245"/>
      <c r="D2062" s="235" t="s">
        <v>198</v>
      </c>
      <c r="E2062" s="246" t="s">
        <v>19</v>
      </c>
      <c r="F2062" s="247" t="s">
        <v>80</v>
      </c>
      <c r="G2062" s="245"/>
      <c r="H2062" s="248">
        <v>1</v>
      </c>
      <c r="I2062" s="249"/>
      <c r="J2062" s="245"/>
      <c r="K2062" s="245"/>
      <c r="L2062" s="250"/>
      <c r="M2062" s="251"/>
      <c r="N2062" s="252"/>
      <c r="O2062" s="252"/>
      <c r="P2062" s="252"/>
      <c r="Q2062" s="252"/>
      <c r="R2062" s="252"/>
      <c r="S2062" s="252"/>
      <c r="T2062" s="253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T2062" s="254" t="s">
        <v>198</v>
      </c>
      <c r="AU2062" s="254" t="s">
        <v>82</v>
      </c>
      <c r="AV2062" s="14" t="s">
        <v>82</v>
      </c>
      <c r="AW2062" s="14" t="s">
        <v>35</v>
      </c>
      <c r="AX2062" s="14" t="s">
        <v>73</v>
      </c>
      <c r="AY2062" s="254" t="s">
        <v>188</v>
      </c>
    </row>
    <row r="2063" s="13" customFormat="1">
      <c r="A2063" s="13"/>
      <c r="B2063" s="233"/>
      <c r="C2063" s="234"/>
      <c r="D2063" s="235" t="s">
        <v>198</v>
      </c>
      <c r="E2063" s="236" t="s">
        <v>19</v>
      </c>
      <c r="F2063" s="237" t="s">
        <v>3059</v>
      </c>
      <c r="G2063" s="234"/>
      <c r="H2063" s="236" t="s">
        <v>19</v>
      </c>
      <c r="I2063" s="238"/>
      <c r="J2063" s="234"/>
      <c r="K2063" s="234"/>
      <c r="L2063" s="239"/>
      <c r="M2063" s="240"/>
      <c r="N2063" s="241"/>
      <c r="O2063" s="241"/>
      <c r="P2063" s="241"/>
      <c r="Q2063" s="241"/>
      <c r="R2063" s="241"/>
      <c r="S2063" s="241"/>
      <c r="T2063" s="242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T2063" s="243" t="s">
        <v>198</v>
      </c>
      <c r="AU2063" s="243" t="s">
        <v>82</v>
      </c>
      <c r="AV2063" s="13" t="s">
        <v>80</v>
      </c>
      <c r="AW2063" s="13" t="s">
        <v>35</v>
      </c>
      <c r="AX2063" s="13" t="s">
        <v>73</v>
      </c>
      <c r="AY2063" s="243" t="s">
        <v>188</v>
      </c>
    </row>
    <row r="2064" s="14" customFormat="1">
      <c r="A2064" s="14"/>
      <c r="B2064" s="244"/>
      <c r="C2064" s="245"/>
      <c r="D2064" s="235" t="s">
        <v>198</v>
      </c>
      <c r="E2064" s="246" t="s">
        <v>19</v>
      </c>
      <c r="F2064" s="247" t="s">
        <v>80</v>
      </c>
      <c r="G2064" s="245"/>
      <c r="H2064" s="248">
        <v>1</v>
      </c>
      <c r="I2064" s="249"/>
      <c r="J2064" s="245"/>
      <c r="K2064" s="245"/>
      <c r="L2064" s="250"/>
      <c r="M2064" s="251"/>
      <c r="N2064" s="252"/>
      <c r="O2064" s="252"/>
      <c r="P2064" s="252"/>
      <c r="Q2064" s="252"/>
      <c r="R2064" s="252"/>
      <c r="S2064" s="252"/>
      <c r="T2064" s="253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T2064" s="254" t="s">
        <v>198</v>
      </c>
      <c r="AU2064" s="254" t="s">
        <v>82</v>
      </c>
      <c r="AV2064" s="14" t="s">
        <v>82</v>
      </c>
      <c r="AW2064" s="14" t="s">
        <v>35</v>
      </c>
      <c r="AX2064" s="14" t="s">
        <v>73</v>
      </c>
      <c r="AY2064" s="254" t="s">
        <v>188</v>
      </c>
    </row>
    <row r="2065" s="13" customFormat="1">
      <c r="A2065" s="13"/>
      <c r="B2065" s="233"/>
      <c r="C2065" s="234"/>
      <c r="D2065" s="235" t="s">
        <v>198</v>
      </c>
      <c r="E2065" s="236" t="s">
        <v>19</v>
      </c>
      <c r="F2065" s="237" t="s">
        <v>3060</v>
      </c>
      <c r="G2065" s="234"/>
      <c r="H2065" s="236" t="s">
        <v>19</v>
      </c>
      <c r="I2065" s="238"/>
      <c r="J2065" s="234"/>
      <c r="K2065" s="234"/>
      <c r="L2065" s="239"/>
      <c r="M2065" s="240"/>
      <c r="N2065" s="241"/>
      <c r="O2065" s="241"/>
      <c r="P2065" s="241"/>
      <c r="Q2065" s="241"/>
      <c r="R2065" s="241"/>
      <c r="S2065" s="241"/>
      <c r="T2065" s="242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T2065" s="243" t="s">
        <v>198</v>
      </c>
      <c r="AU2065" s="243" t="s">
        <v>82</v>
      </c>
      <c r="AV2065" s="13" t="s">
        <v>80</v>
      </c>
      <c r="AW2065" s="13" t="s">
        <v>35</v>
      </c>
      <c r="AX2065" s="13" t="s">
        <v>73</v>
      </c>
      <c r="AY2065" s="243" t="s">
        <v>188</v>
      </c>
    </row>
    <row r="2066" s="14" customFormat="1">
      <c r="A2066" s="14"/>
      <c r="B2066" s="244"/>
      <c r="C2066" s="245"/>
      <c r="D2066" s="235" t="s">
        <v>198</v>
      </c>
      <c r="E2066" s="246" t="s">
        <v>19</v>
      </c>
      <c r="F2066" s="247" t="s">
        <v>1926</v>
      </c>
      <c r="G2066" s="245"/>
      <c r="H2066" s="248">
        <v>3</v>
      </c>
      <c r="I2066" s="249"/>
      <c r="J2066" s="245"/>
      <c r="K2066" s="245"/>
      <c r="L2066" s="250"/>
      <c r="M2066" s="251"/>
      <c r="N2066" s="252"/>
      <c r="O2066" s="252"/>
      <c r="P2066" s="252"/>
      <c r="Q2066" s="252"/>
      <c r="R2066" s="252"/>
      <c r="S2066" s="252"/>
      <c r="T2066" s="253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T2066" s="254" t="s">
        <v>198</v>
      </c>
      <c r="AU2066" s="254" t="s">
        <v>82</v>
      </c>
      <c r="AV2066" s="14" t="s">
        <v>82</v>
      </c>
      <c r="AW2066" s="14" t="s">
        <v>35</v>
      </c>
      <c r="AX2066" s="14" t="s">
        <v>73</v>
      </c>
      <c r="AY2066" s="254" t="s">
        <v>188</v>
      </c>
    </row>
    <row r="2067" s="15" customFormat="1">
      <c r="A2067" s="15"/>
      <c r="B2067" s="255"/>
      <c r="C2067" s="256"/>
      <c r="D2067" s="235" t="s">
        <v>198</v>
      </c>
      <c r="E2067" s="257" t="s">
        <v>19</v>
      </c>
      <c r="F2067" s="258" t="s">
        <v>229</v>
      </c>
      <c r="G2067" s="256"/>
      <c r="H2067" s="259">
        <v>5</v>
      </c>
      <c r="I2067" s="260"/>
      <c r="J2067" s="256"/>
      <c r="K2067" s="256"/>
      <c r="L2067" s="261"/>
      <c r="M2067" s="262"/>
      <c r="N2067" s="263"/>
      <c r="O2067" s="263"/>
      <c r="P2067" s="263"/>
      <c r="Q2067" s="263"/>
      <c r="R2067" s="263"/>
      <c r="S2067" s="263"/>
      <c r="T2067" s="264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T2067" s="265" t="s">
        <v>198</v>
      </c>
      <c r="AU2067" s="265" t="s">
        <v>82</v>
      </c>
      <c r="AV2067" s="15" t="s">
        <v>135</v>
      </c>
      <c r="AW2067" s="15" t="s">
        <v>35</v>
      </c>
      <c r="AX2067" s="15" t="s">
        <v>80</v>
      </c>
      <c r="AY2067" s="265" t="s">
        <v>188</v>
      </c>
    </row>
    <row r="2068" s="2" customFormat="1" ht="16.5" customHeight="1">
      <c r="A2068" s="40"/>
      <c r="B2068" s="41"/>
      <c r="C2068" s="272" t="s">
        <v>3061</v>
      </c>
      <c r="D2068" s="272" t="s">
        <v>522</v>
      </c>
      <c r="E2068" s="273" t="s">
        <v>2319</v>
      </c>
      <c r="F2068" s="274" t="s">
        <v>2320</v>
      </c>
      <c r="G2068" s="275" t="s">
        <v>243</v>
      </c>
      <c r="H2068" s="276">
        <v>12</v>
      </c>
      <c r="I2068" s="277"/>
      <c r="J2068" s="278">
        <f>ROUND(I2068*H2068,2)</f>
        <v>0</v>
      </c>
      <c r="K2068" s="274" t="s">
        <v>2302</v>
      </c>
      <c r="L2068" s="279"/>
      <c r="M2068" s="280" t="s">
        <v>19</v>
      </c>
      <c r="N2068" s="281" t="s">
        <v>44</v>
      </c>
      <c r="O2068" s="86"/>
      <c r="P2068" s="224">
        <f>O2068*H2068</f>
        <v>0</v>
      </c>
      <c r="Q2068" s="224">
        <v>0.001</v>
      </c>
      <c r="R2068" s="224">
        <f>Q2068*H2068</f>
        <v>0.012</v>
      </c>
      <c r="S2068" s="224">
        <v>0</v>
      </c>
      <c r="T2068" s="225">
        <f>S2068*H2068</f>
        <v>0</v>
      </c>
      <c r="U2068" s="40"/>
      <c r="V2068" s="40"/>
      <c r="W2068" s="40"/>
      <c r="X2068" s="40"/>
      <c r="Y2068" s="40"/>
      <c r="Z2068" s="40"/>
      <c r="AA2068" s="40"/>
      <c r="AB2068" s="40"/>
      <c r="AC2068" s="40"/>
      <c r="AD2068" s="40"/>
      <c r="AE2068" s="40"/>
      <c r="AR2068" s="226" t="s">
        <v>630</v>
      </c>
      <c r="AT2068" s="226" t="s">
        <v>522</v>
      </c>
      <c r="AU2068" s="226" t="s">
        <v>82</v>
      </c>
      <c r="AY2068" s="19" t="s">
        <v>188</v>
      </c>
      <c r="BE2068" s="227">
        <f>IF(N2068="základní",J2068,0)</f>
        <v>0</v>
      </c>
      <c r="BF2068" s="227">
        <f>IF(N2068="snížená",J2068,0)</f>
        <v>0</v>
      </c>
      <c r="BG2068" s="227">
        <f>IF(N2068="zákl. přenesená",J2068,0)</f>
        <v>0</v>
      </c>
      <c r="BH2068" s="227">
        <f>IF(N2068="sníž. přenesená",J2068,0)</f>
        <v>0</v>
      </c>
      <c r="BI2068" s="227">
        <f>IF(N2068="nulová",J2068,0)</f>
        <v>0</v>
      </c>
      <c r="BJ2068" s="19" t="s">
        <v>80</v>
      </c>
      <c r="BK2068" s="227">
        <f>ROUND(I2068*H2068,2)</f>
        <v>0</v>
      </c>
      <c r="BL2068" s="19" t="s">
        <v>342</v>
      </c>
      <c r="BM2068" s="226" t="s">
        <v>3062</v>
      </c>
    </row>
    <row r="2069" s="13" customFormat="1">
      <c r="A2069" s="13"/>
      <c r="B2069" s="233"/>
      <c r="C2069" s="234"/>
      <c r="D2069" s="235" t="s">
        <v>198</v>
      </c>
      <c r="E2069" s="236" t="s">
        <v>19</v>
      </c>
      <c r="F2069" s="237" t="s">
        <v>2305</v>
      </c>
      <c r="G2069" s="234"/>
      <c r="H2069" s="236" t="s">
        <v>19</v>
      </c>
      <c r="I2069" s="238"/>
      <c r="J2069" s="234"/>
      <c r="K2069" s="234"/>
      <c r="L2069" s="239"/>
      <c r="M2069" s="240"/>
      <c r="N2069" s="241"/>
      <c r="O2069" s="241"/>
      <c r="P2069" s="241"/>
      <c r="Q2069" s="241"/>
      <c r="R2069" s="241"/>
      <c r="S2069" s="241"/>
      <c r="T2069" s="242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T2069" s="243" t="s">
        <v>198</v>
      </c>
      <c r="AU2069" s="243" t="s">
        <v>82</v>
      </c>
      <c r="AV2069" s="13" t="s">
        <v>80</v>
      </c>
      <c r="AW2069" s="13" t="s">
        <v>35</v>
      </c>
      <c r="AX2069" s="13" t="s">
        <v>73</v>
      </c>
      <c r="AY2069" s="243" t="s">
        <v>188</v>
      </c>
    </row>
    <row r="2070" s="13" customFormat="1">
      <c r="A2070" s="13"/>
      <c r="B2070" s="233"/>
      <c r="C2070" s="234"/>
      <c r="D2070" s="235" t="s">
        <v>198</v>
      </c>
      <c r="E2070" s="236" t="s">
        <v>19</v>
      </c>
      <c r="F2070" s="237" t="s">
        <v>2317</v>
      </c>
      <c r="G2070" s="234"/>
      <c r="H2070" s="236" t="s">
        <v>19</v>
      </c>
      <c r="I2070" s="238"/>
      <c r="J2070" s="234"/>
      <c r="K2070" s="234"/>
      <c r="L2070" s="239"/>
      <c r="M2070" s="240"/>
      <c r="N2070" s="241"/>
      <c r="O2070" s="241"/>
      <c r="P2070" s="241"/>
      <c r="Q2070" s="241"/>
      <c r="R2070" s="241"/>
      <c r="S2070" s="241"/>
      <c r="T2070" s="242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T2070" s="243" t="s">
        <v>198</v>
      </c>
      <c r="AU2070" s="243" t="s">
        <v>82</v>
      </c>
      <c r="AV2070" s="13" t="s">
        <v>80</v>
      </c>
      <c r="AW2070" s="13" t="s">
        <v>35</v>
      </c>
      <c r="AX2070" s="13" t="s">
        <v>73</v>
      </c>
      <c r="AY2070" s="243" t="s">
        <v>188</v>
      </c>
    </row>
    <row r="2071" s="14" customFormat="1">
      <c r="A2071" s="14"/>
      <c r="B2071" s="244"/>
      <c r="C2071" s="245"/>
      <c r="D2071" s="235" t="s">
        <v>198</v>
      </c>
      <c r="E2071" s="246" t="s">
        <v>19</v>
      </c>
      <c r="F2071" s="247" t="s">
        <v>2113</v>
      </c>
      <c r="G2071" s="245"/>
      <c r="H2071" s="248">
        <v>6</v>
      </c>
      <c r="I2071" s="249"/>
      <c r="J2071" s="245"/>
      <c r="K2071" s="245"/>
      <c r="L2071" s="250"/>
      <c r="M2071" s="251"/>
      <c r="N2071" s="252"/>
      <c r="O2071" s="252"/>
      <c r="P2071" s="252"/>
      <c r="Q2071" s="252"/>
      <c r="R2071" s="252"/>
      <c r="S2071" s="252"/>
      <c r="T2071" s="253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T2071" s="254" t="s">
        <v>198</v>
      </c>
      <c r="AU2071" s="254" t="s">
        <v>82</v>
      </c>
      <c r="AV2071" s="14" t="s">
        <v>82</v>
      </c>
      <c r="AW2071" s="14" t="s">
        <v>35</v>
      </c>
      <c r="AX2071" s="14" t="s">
        <v>73</v>
      </c>
      <c r="AY2071" s="254" t="s">
        <v>188</v>
      </c>
    </row>
    <row r="2072" s="13" customFormat="1">
      <c r="A2072" s="13"/>
      <c r="B2072" s="233"/>
      <c r="C2072" s="234"/>
      <c r="D2072" s="235" t="s">
        <v>198</v>
      </c>
      <c r="E2072" s="236" t="s">
        <v>19</v>
      </c>
      <c r="F2072" s="237" t="s">
        <v>3059</v>
      </c>
      <c r="G2072" s="234"/>
      <c r="H2072" s="236" t="s">
        <v>19</v>
      </c>
      <c r="I2072" s="238"/>
      <c r="J2072" s="234"/>
      <c r="K2072" s="234"/>
      <c r="L2072" s="239"/>
      <c r="M2072" s="240"/>
      <c r="N2072" s="241"/>
      <c r="O2072" s="241"/>
      <c r="P2072" s="241"/>
      <c r="Q2072" s="241"/>
      <c r="R2072" s="241"/>
      <c r="S2072" s="241"/>
      <c r="T2072" s="242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T2072" s="243" t="s">
        <v>198</v>
      </c>
      <c r="AU2072" s="243" t="s">
        <v>82</v>
      </c>
      <c r="AV2072" s="13" t="s">
        <v>80</v>
      </c>
      <c r="AW2072" s="13" t="s">
        <v>35</v>
      </c>
      <c r="AX2072" s="13" t="s">
        <v>73</v>
      </c>
      <c r="AY2072" s="243" t="s">
        <v>188</v>
      </c>
    </row>
    <row r="2073" s="14" customFormat="1">
      <c r="A2073" s="14"/>
      <c r="B2073" s="244"/>
      <c r="C2073" s="245"/>
      <c r="D2073" s="235" t="s">
        <v>198</v>
      </c>
      <c r="E2073" s="246" t="s">
        <v>19</v>
      </c>
      <c r="F2073" s="247" t="s">
        <v>2113</v>
      </c>
      <c r="G2073" s="245"/>
      <c r="H2073" s="248">
        <v>6</v>
      </c>
      <c r="I2073" s="249"/>
      <c r="J2073" s="245"/>
      <c r="K2073" s="245"/>
      <c r="L2073" s="250"/>
      <c r="M2073" s="251"/>
      <c r="N2073" s="252"/>
      <c r="O2073" s="252"/>
      <c r="P2073" s="252"/>
      <c r="Q2073" s="252"/>
      <c r="R2073" s="252"/>
      <c r="S2073" s="252"/>
      <c r="T2073" s="253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T2073" s="254" t="s">
        <v>198</v>
      </c>
      <c r="AU2073" s="254" t="s">
        <v>82</v>
      </c>
      <c r="AV2073" s="14" t="s">
        <v>82</v>
      </c>
      <c r="AW2073" s="14" t="s">
        <v>35</v>
      </c>
      <c r="AX2073" s="14" t="s">
        <v>73</v>
      </c>
      <c r="AY2073" s="254" t="s">
        <v>188</v>
      </c>
    </row>
    <row r="2074" s="15" customFormat="1">
      <c r="A2074" s="15"/>
      <c r="B2074" s="255"/>
      <c r="C2074" s="256"/>
      <c r="D2074" s="235" t="s">
        <v>198</v>
      </c>
      <c r="E2074" s="257" t="s">
        <v>19</v>
      </c>
      <c r="F2074" s="258" t="s">
        <v>229</v>
      </c>
      <c r="G2074" s="256"/>
      <c r="H2074" s="259">
        <v>12</v>
      </c>
      <c r="I2074" s="260"/>
      <c r="J2074" s="256"/>
      <c r="K2074" s="256"/>
      <c r="L2074" s="261"/>
      <c r="M2074" s="262"/>
      <c r="N2074" s="263"/>
      <c r="O2074" s="263"/>
      <c r="P2074" s="263"/>
      <c r="Q2074" s="263"/>
      <c r="R2074" s="263"/>
      <c r="S2074" s="263"/>
      <c r="T2074" s="264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T2074" s="265" t="s">
        <v>198</v>
      </c>
      <c r="AU2074" s="265" t="s">
        <v>82</v>
      </c>
      <c r="AV2074" s="15" t="s">
        <v>135</v>
      </c>
      <c r="AW2074" s="15" t="s">
        <v>35</v>
      </c>
      <c r="AX2074" s="15" t="s">
        <v>80</v>
      </c>
      <c r="AY2074" s="265" t="s">
        <v>188</v>
      </c>
    </row>
    <row r="2075" s="2" customFormat="1" ht="16.5" customHeight="1">
      <c r="A2075" s="40"/>
      <c r="B2075" s="41"/>
      <c r="C2075" s="272" t="s">
        <v>3063</v>
      </c>
      <c r="D2075" s="272" t="s">
        <v>522</v>
      </c>
      <c r="E2075" s="273" t="s">
        <v>3064</v>
      </c>
      <c r="F2075" s="274" t="s">
        <v>3065</v>
      </c>
      <c r="G2075" s="275" t="s">
        <v>243</v>
      </c>
      <c r="H2075" s="276">
        <v>13.91</v>
      </c>
      <c r="I2075" s="277"/>
      <c r="J2075" s="278">
        <f>ROUND(I2075*H2075,2)</f>
        <v>0</v>
      </c>
      <c r="K2075" s="274" t="s">
        <v>2302</v>
      </c>
      <c r="L2075" s="279"/>
      <c r="M2075" s="280" t="s">
        <v>19</v>
      </c>
      <c r="N2075" s="281" t="s">
        <v>44</v>
      </c>
      <c r="O2075" s="86"/>
      <c r="P2075" s="224">
        <f>O2075*H2075</f>
        <v>0</v>
      </c>
      <c r="Q2075" s="224">
        <v>0.001</v>
      </c>
      <c r="R2075" s="224">
        <f>Q2075*H2075</f>
        <v>0.013910000000000001</v>
      </c>
      <c r="S2075" s="224">
        <v>0</v>
      </c>
      <c r="T2075" s="225">
        <f>S2075*H2075</f>
        <v>0</v>
      </c>
      <c r="U2075" s="40"/>
      <c r="V2075" s="40"/>
      <c r="W2075" s="40"/>
      <c r="X2075" s="40"/>
      <c r="Y2075" s="40"/>
      <c r="Z2075" s="40"/>
      <c r="AA2075" s="40"/>
      <c r="AB2075" s="40"/>
      <c r="AC2075" s="40"/>
      <c r="AD2075" s="40"/>
      <c r="AE2075" s="40"/>
      <c r="AR2075" s="226" t="s">
        <v>630</v>
      </c>
      <c r="AT2075" s="226" t="s">
        <v>522</v>
      </c>
      <c r="AU2075" s="226" t="s">
        <v>82</v>
      </c>
      <c r="AY2075" s="19" t="s">
        <v>188</v>
      </c>
      <c r="BE2075" s="227">
        <f>IF(N2075="základní",J2075,0)</f>
        <v>0</v>
      </c>
      <c r="BF2075" s="227">
        <f>IF(N2075="snížená",J2075,0)</f>
        <v>0</v>
      </c>
      <c r="BG2075" s="227">
        <f>IF(N2075="zákl. přenesená",J2075,0)</f>
        <v>0</v>
      </c>
      <c r="BH2075" s="227">
        <f>IF(N2075="sníž. přenesená",J2075,0)</f>
        <v>0</v>
      </c>
      <c r="BI2075" s="227">
        <f>IF(N2075="nulová",J2075,0)</f>
        <v>0</v>
      </c>
      <c r="BJ2075" s="19" t="s">
        <v>80</v>
      </c>
      <c r="BK2075" s="227">
        <f>ROUND(I2075*H2075,2)</f>
        <v>0</v>
      </c>
      <c r="BL2075" s="19" t="s">
        <v>342</v>
      </c>
      <c r="BM2075" s="226" t="s">
        <v>3066</v>
      </c>
    </row>
    <row r="2076" s="13" customFormat="1">
      <c r="A2076" s="13"/>
      <c r="B2076" s="233"/>
      <c r="C2076" s="234"/>
      <c r="D2076" s="235" t="s">
        <v>198</v>
      </c>
      <c r="E2076" s="236" t="s">
        <v>19</v>
      </c>
      <c r="F2076" s="237" t="s">
        <v>3060</v>
      </c>
      <c r="G2076" s="234"/>
      <c r="H2076" s="236" t="s">
        <v>19</v>
      </c>
      <c r="I2076" s="238"/>
      <c r="J2076" s="234"/>
      <c r="K2076" s="234"/>
      <c r="L2076" s="239"/>
      <c r="M2076" s="240"/>
      <c r="N2076" s="241"/>
      <c r="O2076" s="241"/>
      <c r="P2076" s="241"/>
      <c r="Q2076" s="241"/>
      <c r="R2076" s="241"/>
      <c r="S2076" s="241"/>
      <c r="T2076" s="242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T2076" s="243" t="s">
        <v>198</v>
      </c>
      <c r="AU2076" s="243" t="s">
        <v>82</v>
      </c>
      <c r="AV2076" s="13" t="s">
        <v>80</v>
      </c>
      <c r="AW2076" s="13" t="s">
        <v>35</v>
      </c>
      <c r="AX2076" s="13" t="s">
        <v>73</v>
      </c>
      <c r="AY2076" s="243" t="s">
        <v>188</v>
      </c>
    </row>
    <row r="2077" s="14" customFormat="1">
      <c r="A2077" s="14"/>
      <c r="B2077" s="244"/>
      <c r="C2077" s="245"/>
      <c r="D2077" s="235" t="s">
        <v>198</v>
      </c>
      <c r="E2077" s="246" t="s">
        <v>19</v>
      </c>
      <c r="F2077" s="247" t="s">
        <v>3067</v>
      </c>
      <c r="G2077" s="245"/>
      <c r="H2077" s="248">
        <v>4.9400000000000004</v>
      </c>
      <c r="I2077" s="249"/>
      <c r="J2077" s="245"/>
      <c r="K2077" s="245"/>
      <c r="L2077" s="250"/>
      <c r="M2077" s="251"/>
      <c r="N2077" s="252"/>
      <c r="O2077" s="252"/>
      <c r="P2077" s="252"/>
      <c r="Q2077" s="252"/>
      <c r="R2077" s="252"/>
      <c r="S2077" s="252"/>
      <c r="T2077" s="253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T2077" s="254" t="s">
        <v>198</v>
      </c>
      <c r="AU2077" s="254" t="s">
        <v>82</v>
      </c>
      <c r="AV2077" s="14" t="s">
        <v>82</v>
      </c>
      <c r="AW2077" s="14" t="s">
        <v>35</v>
      </c>
      <c r="AX2077" s="14" t="s">
        <v>73</v>
      </c>
      <c r="AY2077" s="254" t="s">
        <v>188</v>
      </c>
    </row>
    <row r="2078" s="14" customFormat="1">
      <c r="A2078" s="14"/>
      <c r="B2078" s="244"/>
      <c r="C2078" s="245"/>
      <c r="D2078" s="235" t="s">
        <v>198</v>
      </c>
      <c r="E2078" s="246" t="s">
        <v>19</v>
      </c>
      <c r="F2078" s="247" t="s">
        <v>3068</v>
      </c>
      <c r="G2078" s="245"/>
      <c r="H2078" s="248">
        <v>4.0300000000000002</v>
      </c>
      <c r="I2078" s="249"/>
      <c r="J2078" s="245"/>
      <c r="K2078" s="245"/>
      <c r="L2078" s="250"/>
      <c r="M2078" s="251"/>
      <c r="N2078" s="252"/>
      <c r="O2078" s="252"/>
      <c r="P2078" s="252"/>
      <c r="Q2078" s="252"/>
      <c r="R2078" s="252"/>
      <c r="S2078" s="252"/>
      <c r="T2078" s="253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T2078" s="254" t="s">
        <v>198</v>
      </c>
      <c r="AU2078" s="254" t="s">
        <v>82</v>
      </c>
      <c r="AV2078" s="14" t="s">
        <v>82</v>
      </c>
      <c r="AW2078" s="14" t="s">
        <v>35</v>
      </c>
      <c r="AX2078" s="14" t="s">
        <v>73</v>
      </c>
      <c r="AY2078" s="254" t="s">
        <v>188</v>
      </c>
    </row>
    <row r="2079" s="14" customFormat="1">
      <c r="A2079" s="14"/>
      <c r="B2079" s="244"/>
      <c r="C2079" s="245"/>
      <c r="D2079" s="235" t="s">
        <v>198</v>
      </c>
      <c r="E2079" s="246" t="s">
        <v>19</v>
      </c>
      <c r="F2079" s="247" t="s">
        <v>3067</v>
      </c>
      <c r="G2079" s="245"/>
      <c r="H2079" s="248">
        <v>4.9400000000000004</v>
      </c>
      <c r="I2079" s="249"/>
      <c r="J2079" s="245"/>
      <c r="K2079" s="245"/>
      <c r="L2079" s="250"/>
      <c r="M2079" s="251"/>
      <c r="N2079" s="252"/>
      <c r="O2079" s="252"/>
      <c r="P2079" s="252"/>
      <c r="Q2079" s="252"/>
      <c r="R2079" s="252"/>
      <c r="S2079" s="252"/>
      <c r="T2079" s="253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T2079" s="254" t="s">
        <v>198</v>
      </c>
      <c r="AU2079" s="254" t="s">
        <v>82</v>
      </c>
      <c r="AV2079" s="14" t="s">
        <v>82</v>
      </c>
      <c r="AW2079" s="14" t="s">
        <v>35</v>
      </c>
      <c r="AX2079" s="14" t="s">
        <v>73</v>
      </c>
      <c r="AY2079" s="254" t="s">
        <v>188</v>
      </c>
    </row>
    <row r="2080" s="15" customFormat="1">
      <c r="A2080" s="15"/>
      <c r="B2080" s="255"/>
      <c r="C2080" s="256"/>
      <c r="D2080" s="235" t="s">
        <v>198</v>
      </c>
      <c r="E2080" s="257" t="s">
        <v>19</v>
      </c>
      <c r="F2080" s="258" t="s">
        <v>229</v>
      </c>
      <c r="G2080" s="256"/>
      <c r="H2080" s="259">
        <v>13.91</v>
      </c>
      <c r="I2080" s="260"/>
      <c r="J2080" s="256"/>
      <c r="K2080" s="256"/>
      <c r="L2080" s="261"/>
      <c r="M2080" s="262"/>
      <c r="N2080" s="263"/>
      <c r="O2080" s="263"/>
      <c r="P2080" s="263"/>
      <c r="Q2080" s="263"/>
      <c r="R2080" s="263"/>
      <c r="S2080" s="263"/>
      <c r="T2080" s="264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T2080" s="265" t="s">
        <v>198</v>
      </c>
      <c r="AU2080" s="265" t="s">
        <v>82</v>
      </c>
      <c r="AV2080" s="15" t="s">
        <v>135</v>
      </c>
      <c r="AW2080" s="15" t="s">
        <v>35</v>
      </c>
      <c r="AX2080" s="15" t="s">
        <v>80</v>
      </c>
      <c r="AY2080" s="265" t="s">
        <v>188</v>
      </c>
    </row>
    <row r="2081" s="2" customFormat="1" ht="24.15" customHeight="1">
      <c r="A2081" s="40"/>
      <c r="B2081" s="41"/>
      <c r="C2081" s="215" t="s">
        <v>3069</v>
      </c>
      <c r="D2081" s="215" t="s">
        <v>190</v>
      </c>
      <c r="E2081" s="216" t="s">
        <v>2323</v>
      </c>
      <c r="F2081" s="217" t="s">
        <v>2324</v>
      </c>
      <c r="G2081" s="218" t="s">
        <v>442</v>
      </c>
      <c r="H2081" s="219">
        <v>2</v>
      </c>
      <c r="I2081" s="220"/>
      <c r="J2081" s="221">
        <f>ROUND(I2081*H2081,2)</f>
        <v>0</v>
      </c>
      <c r="K2081" s="217" t="s">
        <v>2302</v>
      </c>
      <c r="L2081" s="46"/>
      <c r="M2081" s="222" t="s">
        <v>19</v>
      </c>
      <c r="N2081" s="223" t="s">
        <v>44</v>
      </c>
      <c r="O2081" s="86"/>
      <c r="P2081" s="224">
        <f>O2081*H2081</f>
        <v>0</v>
      </c>
      <c r="Q2081" s="224">
        <v>0</v>
      </c>
      <c r="R2081" s="224">
        <f>Q2081*H2081</f>
        <v>0</v>
      </c>
      <c r="S2081" s="224">
        <v>0</v>
      </c>
      <c r="T2081" s="225">
        <f>S2081*H2081</f>
        <v>0</v>
      </c>
      <c r="U2081" s="40"/>
      <c r="V2081" s="40"/>
      <c r="W2081" s="40"/>
      <c r="X2081" s="40"/>
      <c r="Y2081" s="40"/>
      <c r="Z2081" s="40"/>
      <c r="AA2081" s="40"/>
      <c r="AB2081" s="40"/>
      <c r="AC2081" s="40"/>
      <c r="AD2081" s="40"/>
      <c r="AE2081" s="40"/>
      <c r="AR2081" s="226" t="s">
        <v>342</v>
      </c>
      <c r="AT2081" s="226" t="s">
        <v>190</v>
      </c>
      <c r="AU2081" s="226" t="s">
        <v>82</v>
      </c>
      <c r="AY2081" s="19" t="s">
        <v>188</v>
      </c>
      <c r="BE2081" s="227">
        <f>IF(N2081="základní",J2081,0)</f>
        <v>0</v>
      </c>
      <c r="BF2081" s="227">
        <f>IF(N2081="snížená",J2081,0)</f>
        <v>0</v>
      </c>
      <c r="BG2081" s="227">
        <f>IF(N2081="zákl. přenesená",J2081,0)</f>
        <v>0</v>
      </c>
      <c r="BH2081" s="227">
        <f>IF(N2081="sníž. přenesená",J2081,0)</f>
        <v>0</v>
      </c>
      <c r="BI2081" s="227">
        <f>IF(N2081="nulová",J2081,0)</f>
        <v>0</v>
      </c>
      <c r="BJ2081" s="19" t="s">
        <v>80</v>
      </c>
      <c r="BK2081" s="227">
        <f>ROUND(I2081*H2081,2)</f>
        <v>0</v>
      </c>
      <c r="BL2081" s="19" t="s">
        <v>342</v>
      </c>
      <c r="BM2081" s="226" t="s">
        <v>3070</v>
      </c>
    </row>
    <row r="2082" s="2" customFormat="1">
      <c r="A2082" s="40"/>
      <c r="B2082" s="41"/>
      <c r="C2082" s="42"/>
      <c r="D2082" s="228" t="s">
        <v>196</v>
      </c>
      <c r="E2082" s="42"/>
      <c r="F2082" s="229" t="s">
        <v>2326</v>
      </c>
      <c r="G2082" s="42"/>
      <c r="H2082" s="42"/>
      <c r="I2082" s="230"/>
      <c r="J2082" s="42"/>
      <c r="K2082" s="42"/>
      <c r="L2082" s="46"/>
      <c r="M2082" s="231"/>
      <c r="N2082" s="232"/>
      <c r="O2082" s="86"/>
      <c r="P2082" s="86"/>
      <c r="Q2082" s="86"/>
      <c r="R2082" s="86"/>
      <c r="S2082" s="86"/>
      <c r="T2082" s="87"/>
      <c r="U2082" s="40"/>
      <c r="V2082" s="40"/>
      <c r="W2082" s="40"/>
      <c r="X2082" s="40"/>
      <c r="Y2082" s="40"/>
      <c r="Z2082" s="40"/>
      <c r="AA2082" s="40"/>
      <c r="AB2082" s="40"/>
      <c r="AC2082" s="40"/>
      <c r="AD2082" s="40"/>
      <c r="AE2082" s="40"/>
      <c r="AT2082" s="19" t="s">
        <v>196</v>
      </c>
      <c r="AU2082" s="19" t="s">
        <v>82</v>
      </c>
    </row>
    <row r="2083" s="13" customFormat="1">
      <c r="A2083" s="13"/>
      <c r="B2083" s="233"/>
      <c r="C2083" s="234"/>
      <c r="D2083" s="235" t="s">
        <v>198</v>
      </c>
      <c r="E2083" s="236" t="s">
        <v>19</v>
      </c>
      <c r="F2083" s="237" t="s">
        <v>2305</v>
      </c>
      <c r="G2083" s="234"/>
      <c r="H2083" s="236" t="s">
        <v>19</v>
      </c>
      <c r="I2083" s="238"/>
      <c r="J2083" s="234"/>
      <c r="K2083" s="234"/>
      <c r="L2083" s="239"/>
      <c r="M2083" s="240"/>
      <c r="N2083" s="241"/>
      <c r="O2083" s="241"/>
      <c r="P2083" s="241"/>
      <c r="Q2083" s="241"/>
      <c r="R2083" s="241"/>
      <c r="S2083" s="241"/>
      <c r="T2083" s="242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T2083" s="243" t="s">
        <v>198</v>
      </c>
      <c r="AU2083" s="243" t="s">
        <v>82</v>
      </c>
      <c r="AV2083" s="13" t="s">
        <v>80</v>
      </c>
      <c r="AW2083" s="13" t="s">
        <v>35</v>
      </c>
      <c r="AX2083" s="13" t="s">
        <v>73</v>
      </c>
      <c r="AY2083" s="243" t="s">
        <v>188</v>
      </c>
    </row>
    <row r="2084" s="13" customFormat="1">
      <c r="A2084" s="13"/>
      <c r="B2084" s="233"/>
      <c r="C2084" s="234"/>
      <c r="D2084" s="235" t="s">
        <v>198</v>
      </c>
      <c r="E2084" s="236" t="s">
        <v>19</v>
      </c>
      <c r="F2084" s="237" t="s">
        <v>3071</v>
      </c>
      <c r="G2084" s="234"/>
      <c r="H2084" s="236" t="s">
        <v>19</v>
      </c>
      <c r="I2084" s="238"/>
      <c r="J2084" s="234"/>
      <c r="K2084" s="234"/>
      <c r="L2084" s="239"/>
      <c r="M2084" s="240"/>
      <c r="N2084" s="241"/>
      <c r="O2084" s="241"/>
      <c r="P2084" s="241"/>
      <c r="Q2084" s="241"/>
      <c r="R2084" s="241"/>
      <c r="S2084" s="241"/>
      <c r="T2084" s="242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T2084" s="243" t="s">
        <v>198</v>
      </c>
      <c r="AU2084" s="243" t="s">
        <v>82</v>
      </c>
      <c r="AV2084" s="13" t="s">
        <v>80</v>
      </c>
      <c r="AW2084" s="13" t="s">
        <v>35</v>
      </c>
      <c r="AX2084" s="13" t="s">
        <v>73</v>
      </c>
      <c r="AY2084" s="243" t="s">
        <v>188</v>
      </c>
    </row>
    <row r="2085" s="14" customFormat="1">
      <c r="A2085" s="14"/>
      <c r="B2085" s="244"/>
      <c r="C2085" s="245"/>
      <c r="D2085" s="235" t="s">
        <v>198</v>
      </c>
      <c r="E2085" s="246" t="s">
        <v>19</v>
      </c>
      <c r="F2085" s="247" t="s">
        <v>1773</v>
      </c>
      <c r="G2085" s="245"/>
      <c r="H2085" s="248">
        <v>2</v>
      </c>
      <c r="I2085" s="249"/>
      <c r="J2085" s="245"/>
      <c r="K2085" s="245"/>
      <c r="L2085" s="250"/>
      <c r="M2085" s="251"/>
      <c r="N2085" s="252"/>
      <c r="O2085" s="252"/>
      <c r="P2085" s="252"/>
      <c r="Q2085" s="252"/>
      <c r="R2085" s="252"/>
      <c r="S2085" s="252"/>
      <c r="T2085" s="253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T2085" s="254" t="s">
        <v>198</v>
      </c>
      <c r="AU2085" s="254" t="s">
        <v>82</v>
      </c>
      <c r="AV2085" s="14" t="s">
        <v>82</v>
      </c>
      <c r="AW2085" s="14" t="s">
        <v>35</v>
      </c>
      <c r="AX2085" s="14" t="s">
        <v>73</v>
      </c>
      <c r="AY2085" s="254" t="s">
        <v>188</v>
      </c>
    </row>
    <row r="2086" s="15" customFormat="1">
      <c r="A2086" s="15"/>
      <c r="B2086" s="255"/>
      <c r="C2086" s="256"/>
      <c r="D2086" s="235" t="s">
        <v>198</v>
      </c>
      <c r="E2086" s="257" t="s">
        <v>19</v>
      </c>
      <c r="F2086" s="258" t="s">
        <v>229</v>
      </c>
      <c r="G2086" s="256"/>
      <c r="H2086" s="259">
        <v>2</v>
      </c>
      <c r="I2086" s="260"/>
      <c r="J2086" s="256"/>
      <c r="K2086" s="256"/>
      <c r="L2086" s="261"/>
      <c r="M2086" s="262"/>
      <c r="N2086" s="263"/>
      <c r="O2086" s="263"/>
      <c r="P2086" s="263"/>
      <c r="Q2086" s="263"/>
      <c r="R2086" s="263"/>
      <c r="S2086" s="263"/>
      <c r="T2086" s="264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T2086" s="265" t="s">
        <v>198</v>
      </c>
      <c r="AU2086" s="265" t="s">
        <v>82</v>
      </c>
      <c r="AV2086" s="15" t="s">
        <v>135</v>
      </c>
      <c r="AW2086" s="15" t="s">
        <v>35</v>
      </c>
      <c r="AX2086" s="15" t="s">
        <v>80</v>
      </c>
      <c r="AY2086" s="265" t="s">
        <v>188</v>
      </c>
    </row>
    <row r="2087" s="2" customFormat="1" ht="16.5" customHeight="1">
      <c r="A2087" s="40"/>
      <c r="B2087" s="41"/>
      <c r="C2087" s="272" t="s">
        <v>3072</v>
      </c>
      <c r="D2087" s="272" t="s">
        <v>522</v>
      </c>
      <c r="E2087" s="273" t="s">
        <v>2329</v>
      </c>
      <c r="F2087" s="274" t="s">
        <v>2330</v>
      </c>
      <c r="G2087" s="275" t="s">
        <v>243</v>
      </c>
      <c r="H2087" s="276">
        <v>18.199999999999999</v>
      </c>
      <c r="I2087" s="277"/>
      <c r="J2087" s="278">
        <f>ROUND(I2087*H2087,2)</f>
        <v>0</v>
      </c>
      <c r="K2087" s="274" t="s">
        <v>2302</v>
      </c>
      <c r="L2087" s="279"/>
      <c r="M2087" s="280" t="s">
        <v>19</v>
      </c>
      <c r="N2087" s="281" t="s">
        <v>44</v>
      </c>
      <c r="O2087" s="86"/>
      <c r="P2087" s="224">
        <f>O2087*H2087</f>
        <v>0</v>
      </c>
      <c r="Q2087" s="224">
        <v>0.001</v>
      </c>
      <c r="R2087" s="224">
        <f>Q2087*H2087</f>
        <v>0.018200000000000001</v>
      </c>
      <c r="S2087" s="224">
        <v>0</v>
      </c>
      <c r="T2087" s="225">
        <f>S2087*H2087</f>
        <v>0</v>
      </c>
      <c r="U2087" s="40"/>
      <c r="V2087" s="40"/>
      <c r="W2087" s="40"/>
      <c r="X2087" s="40"/>
      <c r="Y2087" s="40"/>
      <c r="Z2087" s="40"/>
      <c r="AA2087" s="40"/>
      <c r="AB2087" s="40"/>
      <c r="AC2087" s="40"/>
      <c r="AD2087" s="40"/>
      <c r="AE2087" s="40"/>
      <c r="AR2087" s="226" t="s">
        <v>630</v>
      </c>
      <c r="AT2087" s="226" t="s">
        <v>522</v>
      </c>
      <c r="AU2087" s="226" t="s">
        <v>82</v>
      </c>
      <c r="AY2087" s="19" t="s">
        <v>188</v>
      </c>
      <c r="BE2087" s="227">
        <f>IF(N2087="základní",J2087,0)</f>
        <v>0</v>
      </c>
      <c r="BF2087" s="227">
        <f>IF(N2087="snížená",J2087,0)</f>
        <v>0</v>
      </c>
      <c r="BG2087" s="227">
        <f>IF(N2087="zákl. přenesená",J2087,0)</f>
        <v>0</v>
      </c>
      <c r="BH2087" s="227">
        <f>IF(N2087="sníž. přenesená",J2087,0)</f>
        <v>0</v>
      </c>
      <c r="BI2087" s="227">
        <f>IF(N2087="nulová",J2087,0)</f>
        <v>0</v>
      </c>
      <c r="BJ2087" s="19" t="s">
        <v>80</v>
      </c>
      <c r="BK2087" s="227">
        <f>ROUND(I2087*H2087,2)</f>
        <v>0</v>
      </c>
      <c r="BL2087" s="19" t="s">
        <v>342</v>
      </c>
      <c r="BM2087" s="226" t="s">
        <v>3073</v>
      </c>
    </row>
    <row r="2088" s="13" customFormat="1">
      <c r="A2088" s="13"/>
      <c r="B2088" s="233"/>
      <c r="C2088" s="234"/>
      <c r="D2088" s="235" t="s">
        <v>198</v>
      </c>
      <c r="E2088" s="236" t="s">
        <v>19</v>
      </c>
      <c r="F2088" s="237" t="s">
        <v>2305</v>
      </c>
      <c r="G2088" s="234"/>
      <c r="H2088" s="236" t="s">
        <v>19</v>
      </c>
      <c r="I2088" s="238"/>
      <c r="J2088" s="234"/>
      <c r="K2088" s="234"/>
      <c r="L2088" s="239"/>
      <c r="M2088" s="240"/>
      <c r="N2088" s="241"/>
      <c r="O2088" s="241"/>
      <c r="P2088" s="241"/>
      <c r="Q2088" s="241"/>
      <c r="R2088" s="241"/>
      <c r="S2088" s="241"/>
      <c r="T2088" s="242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T2088" s="243" t="s">
        <v>198</v>
      </c>
      <c r="AU2088" s="243" t="s">
        <v>82</v>
      </c>
      <c r="AV2088" s="13" t="s">
        <v>80</v>
      </c>
      <c r="AW2088" s="13" t="s">
        <v>35</v>
      </c>
      <c r="AX2088" s="13" t="s">
        <v>73</v>
      </c>
      <c r="AY2088" s="243" t="s">
        <v>188</v>
      </c>
    </row>
    <row r="2089" s="13" customFormat="1">
      <c r="A2089" s="13"/>
      <c r="B2089" s="233"/>
      <c r="C2089" s="234"/>
      <c r="D2089" s="235" t="s">
        <v>198</v>
      </c>
      <c r="E2089" s="236" t="s">
        <v>19</v>
      </c>
      <c r="F2089" s="237" t="s">
        <v>3071</v>
      </c>
      <c r="G2089" s="234"/>
      <c r="H2089" s="236" t="s">
        <v>19</v>
      </c>
      <c r="I2089" s="238"/>
      <c r="J2089" s="234"/>
      <c r="K2089" s="234"/>
      <c r="L2089" s="239"/>
      <c r="M2089" s="240"/>
      <c r="N2089" s="241"/>
      <c r="O2089" s="241"/>
      <c r="P2089" s="241"/>
      <c r="Q2089" s="241"/>
      <c r="R2089" s="241"/>
      <c r="S2089" s="241"/>
      <c r="T2089" s="242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T2089" s="243" t="s">
        <v>198</v>
      </c>
      <c r="AU2089" s="243" t="s">
        <v>82</v>
      </c>
      <c r="AV2089" s="13" t="s">
        <v>80</v>
      </c>
      <c r="AW2089" s="13" t="s">
        <v>35</v>
      </c>
      <c r="AX2089" s="13" t="s">
        <v>73</v>
      </c>
      <c r="AY2089" s="243" t="s">
        <v>188</v>
      </c>
    </row>
    <row r="2090" s="14" customFormat="1">
      <c r="A2090" s="14"/>
      <c r="B2090" s="244"/>
      <c r="C2090" s="245"/>
      <c r="D2090" s="235" t="s">
        <v>198</v>
      </c>
      <c r="E2090" s="246" t="s">
        <v>19</v>
      </c>
      <c r="F2090" s="247" t="s">
        <v>3074</v>
      </c>
      <c r="G2090" s="245"/>
      <c r="H2090" s="248">
        <v>18.199999999999999</v>
      </c>
      <c r="I2090" s="249"/>
      <c r="J2090" s="245"/>
      <c r="K2090" s="245"/>
      <c r="L2090" s="250"/>
      <c r="M2090" s="251"/>
      <c r="N2090" s="252"/>
      <c r="O2090" s="252"/>
      <c r="P2090" s="252"/>
      <c r="Q2090" s="252"/>
      <c r="R2090" s="252"/>
      <c r="S2090" s="252"/>
      <c r="T2090" s="253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T2090" s="254" t="s">
        <v>198</v>
      </c>
      <c r="AU2090" s="254" t="s">
        <v>82</v>
      </c>
      <c r="AV2090" s="14" t="s">
        <v>82</v>
      </c>
      <c r="AW2090" s="14" t="s">
        <v>35</v>
      </c>
      <c r="AX2090" s="14" t="s">
        <v>73</v>
      </c>
      <c r="AY2090" s="254" t="s">
        <v>188</v>
      </c>
    </row>
    <row r="2091" s="15" customFormat="1">
      <c r="A2091" s="15"/>
      <c r="B2091" s="255"/>
      <c r="C2091" s="256"/>
      <c r="D2091" s="235" t="s">
        <v>198</v>
      </c>
      <c r="E2091" s="257" t="s">
        <v>19</v>
      </c>
      <c r="F2091" s="258" t="s">
        <v>229</v>
      </c>
      <c r="G2091" s="256"/>
      <c r="H2091" s="259">
        <v>18.199999999999999</v>
      </c>
      <c r="I2091" s="260"/>
      <c r="J2091" s="256"/>
      <c r="K2091" s="256"/>
      <c r="L2091" s="261"/>
      <c r="M2091" s="262"/>
      <c r="N2091" s="263"/>
      <c r="O2091" s="263"/>
      <c r="P2091" s="263"/>
      <c r="Q2091" s="263"/>
      <c r="R2091" s="263"/>
      <c r="S2091" s="263"/>
      <c r="T2091" s="264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T2091" s="265" t="s">
        <v>198</v>
      </c>
      <c r="AU2091" s="265" t="s">
        <v>82</v>
      </c>
      <c r="AV2091" s="15" t="s">
        <v>135</v>
      </c>
      <c r="AW2091" s="15" t="s">
        <v>35</v>
      </c>
      <c r="AX2091" s="15" t="s">
        <v>80</v>
      </c>
      <c r="AY2091" s="265" t="s">
        <v>188</v>
      </c>
    </row>
    <row r="2092" s="2" customFormat="1" ht="24.15" customHeight="1">
      <c r="A2092" s="40"/>
      <c r="B2092" s="41"/>
      <c r="C2092" s="215" t="s">
        <v>3075</v>
      </c>
      <c r="D2092" s="215" t="s">
        <v>190</v>
      </c>
      <c r="E2092" s="216" t="s">
        <v>2334</v>
      </c>
      <c r="F2092" s="217" t="s">
        <v>2335</v>
      </c>
      <c r="G2092" s="218" t="s">
        <v>460</v>
      </c>
      <c r="H2092" s="266"/>
      <c r="I2092" s="220"/>
      <c r="J2092" s="221">
        <f>ROUND(I2092*H2092,2)</f>
        <v>0</v>
      </c>
      <c r="K2092" s="217" t="s">
        <v>2302</v>
      </c>
      <c r="L2092" s="46"/>
      <c r="M2092" s="222" t="s">
        <v>19</v>
      </c>
      <c r="N2092" s="223" t="s">
        <v>44</v>
      </c>
      <c r="O2092" s="86"/>
      <c r="P2092" s="224">
        <f>O2092*H2092</f>
        <v>0</v>
      </c>
      <c r="Q2092" s="224">
        <v>0</v>
      </c>
      <c r="R2092" s="224">
        <f>Q2092*H2092</f>
        <v>0</v>
      </c>
      <c r="S2092" s="224">
        <v>0</v>
      </c>
      <c r="T2092" s="225">
        <f>S2092*H2092</f>
        <v>0</v>
      </c>
      <c r="U2092" s="40"/>
      <c r="V2092" s="40"/>
      <c r="W2092" s="40"/>
      <c r="X2092" s="40"/>
      <c r="Y2092" s="40"/>
      <c r="Z2092" s="40"/>
      <c r="AA2092" s="40"/>
      <c r="AB2092" s="40"/>
      <c r="AC2092" s="40"/>
      <c r="AD2092" s="40"/>
      <c r="AE2092" s="40"/>
      <c r="AR2092" s="226" t="s">
        <v>342</v>
      </c>
      <c r="AT2092" s="226" t="s">
        <v>190</v>
      </c>
      <c r="AU2092" s="226" t="s">
        <v>82</v>
      </c>
      <c r="AY2092" s="19" t="s">
        <v>188</v>
      </c>
      <c r="BE2092" s="227">
        <f>IF(N2092="základní",J2092,0)</f>
        <v>0</v>
      </c>
      <c r="BF2092" s="227">
        <f>IF(N2092="snížená",J2092,0)</f>
        <v>0</v>
      </c>
      <c r="BG2092" s="227">
        <f>IF(N2092="zákl. přenesená",J2092,0)</f>
        <v>0</v>
      </c>
      <c r="BH2092" s="227">
        <f>IF(N2092="sníž. přenesená",J2092,0)</f>
        <v>0</v>
      </c>
      <c r="BI2092" s="227">
        <f>IF(N2092="nulová",J2092,0)</f>
        <v>0</v>
      </c>
      <c r="BJ2092" s="19" t="s">
        <v>80</v>
      </c>
      <c r="BK2092" s="227">
        <f>ROUND(I2092*H2092,2)</f>
        <v>0</v>
      </c>
      <c r="BL2092" s="19" t="s">
        <v>342</v>
      </c>
      <c r="BM2092" s="226" t="s">
        <v>3076</v>
      </c>
    </row>
    <row r="2093" s="2" customFormat="1">
      <c r="A2093" s="40"/>
      <c r="B2093" s="41"/>
      <c r="C2093" s="42"/>
      <c r="D2093" s="228" t="s">
        <v>196</v>
      </c>
      <c r="E2093" s="42"/>
      <c r="F2093" s="229" t="s">
        <v>2337</v>
      </c>
      <c r="G2093" s="42"/>
      <c r="H2093" s="42"/>
      <c r="I2093" s="230"/>
      <c r="J2093" s="42"/>
      <c r="K2093" s="42"/>
      <c r="L2093" s="46"/>
      <c r="M2093" s="231"/>
      <c r="N2093" s="232"/>
      <c r="O2093" s="86"/>
      <c r="P2093" s="86"/>
      <c r="Q2093" s="86"/>
      <c r="R2093" s="86"/>
      <c r="S2093" s="86"/>
      <c r="T2093" s="87"/>
      <c r="U2093" s="40"/>
      <c r="V2093" s="40"/>
      <c r="W2093" s="40"/>
      <c r="X2093" s="40"/>
      <c r="Y2093" s="40"/>
      <c r="Z2093" s="40"/>
      <c r="AA2093" s="40"/>
      <c r="AB2093" s="40"/>
      <c r="AC2093" s="40"/>
      <c r="AD2093" s="40"/>
      <c r="AE2093" s="40"/>
      <c r="AT2093" s="19" t="s">
        <v>196</v>
      </c>
      <c r="AU2093" s="19" t="s">
        <v>82</v>
      </c>
    </row>
    <row r="2094" s="12" customFormat="1" ht="25.92" customHeight="1">
      <c r="A2094" s="12"/>
      <c r="B2094" s="199"/>
      <c r="C2094" s="200"/>
      <c r="D2094" s="201" t="s">
        <v>72</v>
      </c>
      <c r="E2094" s="202" t="s">
        <v>455</v>
      </c>
      <c r="F2094" s="202" t="s">
        <v>456</v>
      </c>
      <c r="G2094" s="200"/>
      <c r="H2094" s="200"/>
      <c r="I2094" s="203"/>
      <c r="J2094" s="204">
        <f>BK2094</f>
        <v>0</v>
      </c>
      <c r="K2094" s="200"/>
      <c r="L2094" s="205"/>
      <c r="M2094" s="206"/>
      <c r="N2094" s="207"/>
      <c r="O2094" s="207"/>
      <c r="P2094" s="208">
        <f>P2095</f>
        <v>0</v>
      </c>
      <c r="Q2094" s="207"/>
      <c r="R2094" s="208">
        <f>R2095</f>
        <v>0</v>
      </c>
      <c r="S2094" s="207"/>
      <c r="T2094" s="209">
        <f>T2095</f>
        <v>0</v>
      </c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R2094" s="210" t="s">
        <v>253</v>
      </c>
      <c r="AT2094" s="211" t="s">
        <v>72</v>
      </c>
      <c r="AU2094" s="211" t="s">
        <v>73</v>
      </c>
      <c r="AY2094" s="210" t="s">
        <v>188</v>
      </c>
      <c r="BK2094" s="212">
        <f>BK2095</f>
        <v>0</v>
      </c>
    </row>
    <row r="2095" s="2" customFormat="1" ht="16.5" customHeight="1">
      <c r="A2095" s="40"/>
      <c r="B2095" s="41"/>
      <c r="C2095" s="215" t="s">
        <v>3077</v>
      </c>
      <c r="D2095" s="215" t="s">
        <v>190</v>
      </c>
      <c r="E2095" s="216" t="s">
        <v>2339</v>
      </c>
      <c r="F2095" s="217" t="s">
        <v>459</v>
      </c>
      <c r="G2095" s="218" t="s">
        <v>460</v>
      </c>
      <c r="H2095" s="266"/>
      <c r="I2095" s="220"/>
      <c r="J2095" s="221">
        <f>ROUND(I2095*H2095,2)</f>
        <v>0</v>
      </c>
      <c r="K2095" s="217" t="s">
        <v>19</v>
      </c>
      <c r="L2095" s="46"/>
      <c r="M2095" s="267" t="s">
        <v>19</v>
      </c>
      <c r="N2095" s="268" t="s">
        <v>44</v>
      </c>
      <c r="O2095" s="269"/>
      <c r="P2095" s="270">
        <f>O2095*H2095</f>
        <v>0</v>
      </c>
      <c r="Q2095" s="270">
        <v>0</v>
      </c>
      <c r="R2095" s="270">
        <f>Q2095*H2095</f>
        <v>0</v>
      </c>
      <c r="S2095" s="270">
        <v>0</v>
      </c>
      <c r="T2095" s="271">
        <f>S2095*H2095</f>
        <v>0</v>
      </c>
      <c r="U2095" s="40"/>
      <c r="V2095" s="40"/>
      <c r="W2095" s="40"/>
      <c r="X2095" s="40"/>
      <c r="Y2095" s="40"/>
      <c r="Z2095" s="40"/>
      <c r="AA2095" s="40"/>
      <c r="AB2095" s="40"/>
      <c r="AC2095" s="40"/>
      <c r="AD2095" s="40"/>
      <c r="AE2095" s="40"/>
      <c r="AR2095" s="226" t="s">
        <v>135</v>
      </c>
      <c r="AT2095" s="226" t="s">
        <v>190</v>
      </c>
      <c r="AU2095" s="226" t="s">
        <v>80</v>
      </c>
      <c r="AY2095" s="19" t="s">
        <v>188</v>
      </c>
      <c r="BE2095" s="227">
        <f>IF(N2095="základní",J2095,0)</f>
        <v>0</v>
      </c>
      <c r="BF2095" s="227">
        <f>IF(N2095="snížená",J2095,0)</f>
        <v>0</v>
      </c>
      <c r="BG2095" s="227">
        <f>IF(N2095="zákl. přenesená",J2095,0)</f>
        <v>0</v>
      </c>
      <c r="BH2095" s="227">
        <f>IF(N2095="sníž. přenesená",J2095,0)</f>
        <v>0</v>
      </c>
      <c r="BI2095" s="227">
        <f>IF(N2095="nulová",J2095,0)</f>
        <v>0</v>
      </c>
      <c r="BJ2095" s="19" t="s">
        <v>80</v>
      </c>
      <c r="BK2095" s="227">
        <f>ROUND(I2095*H2095,2)</f>
        <v>0</v>
      </c>
      <c r="BL2095" s="19" t="s">
        <v>135</v>
      </c>
      <c r="BM2095" s="226" t="s">
        <v>3078</v>
      </c>
    </row>
    <row r="2096" s="2" customFormat="1" ht="6.96" customHeight="1">
      <c r="A2096" s="40"/>
      <c r="B2096" s="61"/>
      <c r="C2096" s="62"/>
      <c r="D2096" s="62"/>
      <c r="E2096" s="62"/>
      <c r="F2096" s="62"/>
      <c r="G2096" s="62"/>
      <c r="H2096" s="62"/>
      <c r="I2096" s="62"/>
      <c r="J2096" s="62"/>
      <c r="K2096" s="62"/>
      <c r="L2096" s="46"/>
      <c r="M2096" s="40"/>
      <c r="O2096" s="40"/>
      <c r="P2096" s="40"/>
      <c r="Q2096" s="40"/>
      <c r="R2096" s="40"/>
      <c r="S2096" s="40"/>
      <c r="T2096" s="40"/>
      <c r="U2096" s="40"/>
      <c r="V2096" s="40"/>
      <c r="W2096" s="40"/>
      <c r="X2096" s="40"/>
      <c r="Y2096" s="40"/>
      <c r="Z2096" s="40"/>
      <c r="AA2096" s="40"/>
      <c r="AB2096" s="40"/>
      <c r="AC2096" s="40"/>
      <c r="AD2096" s="40"/>
      <c r="AE2096" s="40"/>
    </row>
  </sheetData>
  <sheetProtection sheet="1" autoFilter="0" formatColumns="0" formatRows="0" objects="1" scenarios="1" spinCount="100000" saltValue="QdhpKxoDjahKfegN5EjVlQ1wcIvy+m730AWvpew1Mmmef2/nI5itvmwiUj1XvVpRrB2tWTm0D2efHcbjyNgypA==" hashValue="/Fd+QQa/bPMwPju4sVBjkcB3t3hc6x/90ylKl0b1uHA2GsnmczRA4QFZcCUG2qtgCnhavJWikxUIy/ii0zoi4A==" algorithmName="SHA-512" password="CC35"/>
  <autoFilter ref="C107:K209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6:H96"/>
    <mergeCell ref="E98:H98"/>
    <mergeCell ref="E100:H100"/>
    <mergeCell ref="L2:V2"/>
  </mergeCells>
  <hyperlinks>
    <hyperlink ref="F112" r:id="rId1" display="https://podminky.urs.cz/item/CS_URS_2021_02/311272241"/>
    <hyperlink ref="F127" r:id="rId2" display="https://podminky.urs.cz/item/CS_URS_2021_02/330321610"/>
    <hyperlink ref="F133" r:id="rId3" display="https://podminky.urs.cz/item/CS_URS_2021_02/331351121"/>
    <hyperlink ref="F138" r:id="rId4" display="https://podminky.urs.cz/item/CS_URS_2021_02/331351122"/>
    <hyperlink ref="F143" r:id="rId5" display="https://podminky.urs.cz/item/CS_URS_2021_02/331351125"/>
    <hyperlink ref="F148" r:id="rId6" display="https://podminky.urs.cz/item/CS_URS_2021_02/331351126"/>
    <hyperlink ref="F153" r:id="rId7" display="https://podminky.urs.cz/item/CS_URS_2021_02/331361821"/>
    <hyperlink ref="F157" r:id="rId8" display="https://podminky.urs.cz/item/CS_URS_2021_02/341321410"/>
    <hyperlink ref="F165" r:id="rId9" display="https://podminky.urs.cz/item/CS_URS_2021_02/341351111"/>
    <hyperlink ref="F175" r:id="rId10" display="https://podminky.urs.cz/item/CS_URS_2021_02/341351112"/>
    <hyperlink ref="F185" r:id="rId11" display="https://podminky.urs.cz/item/CS_URS_2021_02/341361821"/>
    <hyperlink ref="F190" r:id="rId12" display="https://podminky.urs.cz/item/CS_URS_2021_02/411321616"/>
    <hyperlink ref="F207" r:id="rId13" display="https://podminky.urs.cz/item/CS_URS_2021_02/411351011"/>
    <hyperlink ref="F224" r:id="rId14" display="https://podminky.urs.cz/item/CS_URS_2021_02/411351012"/>
    <hyperlink ref="F241" r:id="rId15" display="https://podminky.urs.cz/item/CS_URS_2021_02/411354313"/>
    <hyperlink ref="F253" r:id="rId16" display="https://podminky.urs.cz/item/CS_URS_2021_02/411354314"/>
    <hyperlink ref="F265" r:id="rId17" display="https://podminky.urs.cz/item/CS_URS_2021_02/411361821"/>
    <hyperlink ref="F269" r:id="rId18" display="https://podminky.urs.cz/item/CS_URS_2021_02/413322626"/>
    <hyperlink ref="F282" r:id="rId19" display="https://podminky.urs.cz/item/CS_URS_2021_02/413351111"/>
    <hyperlink ref="F297" r:id="rId20" display="https://podminky.urs.cz/item/CS_URS_2021_02/413351112"/>
    <hyperlink ref="F312" r:id="rId21" display="https://podminky.urs.cz/item/CS_URS_2021_02/413352111"/>
    <hyperlink ref="F320" r:id="rId22" display="https://podminky.urs.cz/item/CS_URS_2021_02/413352112"/>
    <hyperlink ref="F328" r:id="rId23" display="https://podminky.urs.cz/item/CS_URS_2021_02/413361821"/>
    <hyperlink ref="F332" r:id="rId24" display="https://podminky.urs.cz/item/CS_URS_2021_02/430321414"/>
    <hyperlink ref="F345" r:id="rId25" display="https://podminky.urs.cz/item/CS_URS_2021_02/430361821"/>
    <hyperlink ref="F349" r:id="rId26" display="https://podminky.urs.cz/item/CS_URS_2021_02/431351121"/>
    <hyperlink ref="F359" r:id="rId27" display="https://podminky.urs.cz/item/CS_URS_2021_02/431351122"/>
    <hyperlink ref="F369" r:id="rId28" display="https://podminky.urs.cz/item/CS_URS_2021_02/433351131"/>
    <hyperlink ref="F375" r:id="rId29" display="https://podminky.urs.cz/item/CS_URS_2021_02/433351132"/>
    <hyperlink ref="F381" r:id="rId30" display="https://podminky.urs.cz/item/CS_URS_2021_02/434351141"/>
    <hyperlink ref="F390" r:id="rId31" display="https://podminky.urs.cz/item/CS_URS_2021_02/434351142"/>
    <hyperlink ref="F411" r:id="rId32" display="https://podminky.urs.cz/item/CS_URS_2021_02/611131121"/>
    <hyperlink ref="F418" r:id="rId33" display="https://podminky.urs.cz/item/CS_URS_2021_02/611131125"/>
    <hyperlink ref="F432" r:id="rId34" display="https://podminky.urs.cz/item/CS_URS_2021_02/611142001"/>
    <hyperlink ref="F439" r:id="rId35" display="https://podminky.urs.cz/item/CS_URS_2021_02/611311131"/>
    <hyperlink ref="F446" r:id="rId36" display="https://podminky.urs.cz/item/CS_URS_2021_02/611311135"/>
    <hyperlink ref="F460" r:id="rId37" display="https://podminky.urs.cz/item/CS_URS_2021_02/612131121"/>
    <hyperlink ref="F528" r:id="rId38" display="https://podminky.urs.cz/item/CS_URS_2021_02/612142001"/>
    <hyperlink ref="F605" r:id="rId39" display="https://podminky.urs.cz/item/CS_URS_2021_02/612311131"/>
    <hyperlink ref="F682" r:id="rId40" display="https://podminky.urs.cz/item/CS_URS_2021_02/632441225"/>
    <hyperlink ref="F723" r:id="rId41" display="https://podminky.urs.cz/item/CS_URS_2021_02/632481213"/>
    <hyperlink ref="F733" r:id="rId42" display="https://podminky.urs.cz/item/CS_URS_2021_02/634112126"/>
    <hyperlink ref="F785" r:id="rId43" display="https://podminky.urs.cz/item/CS_URS_2021_02/642942951"/>
    <hyperlink ref="F827" r:id="rId44" display="https://podminky.urs.cz/item/CS_URS_2021_02/941211112"/>
    <hyperlink ref="F831" r:id="rId45" display="https://podminky.urs.cz/item/CS_URS_2021_02/941211211"/>
    <hyperlink ref="F835" r:id="rId46" display="https://podminky.urs.cz/item/CS_URS_2021_02/941211812"/>
    <hyperlink ref="F839" r:id="rId47" display="https://podminky.urs.cz/item/CS_URS_2021_02/943211111"/>
    <hyperlink ref="F845" r:id="rId48" display="https://podminky.urs.cz/item/CS_URS_2021_02/943211211"/>
    <hyperlink ref="F851" r:id="rId49" display="https://podminky.urs.cz/item/CS_URS_2021_02/943211811"/>
    <hyperlink ref="F857" r:id="rId50" display="https://podminky.urs.cz/item/CS_URS_2021_02/944611111"/>
    <hyperlink ref="F861" r:id="rId51" display="https://podminky.urs.cz/item/CS_URS_2021_02/944611211"/>
    <hyperlink ref="F865" r:id="rId52" display="https://podminky.urs.cz/item/CS_URS_2021_02/944611811"/>
    <hyperlink ref="F869" r:id="rId53" display="https://podminky.urs.cz/item/CS_URS_2021_02/949101112"/>
    <hyperlink ref="F883" r:id="rId54" display="https://podminky.urs.cz/item/CS_URS_2021_02/998012103"/>
    <hyperlink ref="F909" r:id="rId55" display="https://podminky.urs.cz/item/CS_URS_2021_02/711493112"/>
    <hyperlink ref="F914" r:id="rId56" display="https://podminky.urs.cz/item/CS_URS_2021_02/711493122"/>
    <hyperlink ref="F933" r:id="rId57" display="https://podminky.urs.cz/item/CS_URS_2021_02/998711203"/>
    <hyperlink ref="F936" r:id="rId58" display="https://podminky.urs.cz/item/CS_URS_2021_02/712311101"/>
    <hyperlink ref="F948" r:id="rId59" display="https://podminky.urs.cz/item/CS_URS_2021_02/712341559"/>
    <hyperlink ref="F960" r:id="rId60" display="https://podminky.urs.cz/item/CS_URS_2021_02/712361701"/>
    <hyperlink ref="F978" r:id="rId61" display="https://podminky.urs.cz/item/CS_URS_2021_02/712391171"/>
    <hyperlink ref="F985" r:id="rId62" display="https://podminky.urs.cz/item/CS_URS_2021_02/712391172"/>
    <hyperlink ref="F1003" r:id="rId63" display="https://podminky.urs.cz/item/CS_URS_2021_02/712771255"/>
    <hyperlink ref="F1014" r:id="rId64" display="https://podminky.urs.cz/item/CS_URS_2021_02/712771271"/>
    <hyperlink ref="F1030" r:id="rId65" display="https://podminky.urs.cz/item/CS_URS_2021_02/712771331"/>
    <hyperlink ref="F1045" r:id="rId66" display="https://podminky.urs.cz/item/CS_URS_2021_02/712771411"/>
    <hyperlink ref="F1097" r:id="rId67" display="https://podminky.urs.cz/item/CS_URS_2021_02/712998004"/>
    <hyperlink ref="F1108" r:id="rId68" display="https://podminky.urs.cz/item/CS_URS_2021_02/998712203"/>
    <hyperlink ref="F1111" r:id="rId69" display="https://podminky.urs.cz/item/CS_URS_2021_02/713121111"/>
    <hyperlink ref="F1139" r:id="rId70" display="https://podminky.urs.cz/item/CS_URS_2021_02/713141136"/>
    <hyperlink ref="F1160" r:id="rId71" display="https://podminky.urs.cz/item/CS_URS_2021_02/998713203"/>
    <hyperlink ref="F1183" r:id="rId72" display="https://podminky.urs.cz/item/CS_URS_2021_02/725291511"/>
    <hyperlink ref="F1188" r:id="rId73" display="https://podminky.urs.cz/item/CS_URS_2021_02/725291621"/>
    <hyperlink ref="F1193" r:id="rId74" display="https://podminky.urs.cz/item/CS_URS_2021_02/725291631"/>
    <hyperlink ref="F1198" r:id="rId75" display="https://podminky.urs.cz/item/CS_URS_2021_02/998725203"/>
    <hyperlink ref="F1231" r:id="rId76" display="https://podminky.urs.cz/item/CS_URS_2021_02/763111336"/>
    <hyperlink ref="F1247" r:id="rId77" display="https://podminky.urs.cz/item/CS_URS_2021_02/763111362"/>
    <hyperlink ref="F1290" r:id="rId78" display="https://podminky.urs.cz/item/CS_URS_2021_02/763111717"/>
    <hyperlink ref="F1295" r:id="rId79" display="https://podminky.urs.cz/item/CS_URS_2021_02/763111771"/>
    <hyperlink ref="F1300" r:id="rId80" display="https://podminky.urs.cz/item/CS_URS_2021_02/763173111"/>
    <hyperlink ref="F1309" r:id="rId81" display="https://podminky.urs.cz/item/CS_URS_2021_02/763173121"/>
    <hyperlink ref="F1318" r:id="rId82" display="https://podminky.urs.cz/item/CS_URS_2021_02/763411116"/>
    <hyperlink ref="F1329" r:id="rId83" display="https://podminky.urs.cz/item/CS_URS_2021_02/763411126"/>
    <hyperlink ref="F1338" r:id="rId84" display="https://podminky.urs.cz/item/CS_URS_2021_02/763431031"/>
    <hyperlink ref="F1348" r:id="rId85" display="https://podminky.urs.cz/item/CS_URS_2021_02/998763403"/>
    <hyperlink ref="F1356" r:id="rId86" display="https://podminky.urs.cz/item/CS_URS_2021_02/764208105"/>
    <hyperlink ref="F1370" r:id="rId87" display="https://podminky.urs.cz/item/CS_URS_2021_02/764208107"/>
    <hyperlink ref="F1397" r:id="rId88" display="https://podminky.urs.cz/item/CS_URS_2021_02/764208145"/>
    <hyperlink ref="F1406" r:id="rId89" display="https://podminky.urs.cz/item/CS_URS_2021_02/998764203"/>
    <hyperlink ref="F1425" r:id="rId90" display="https://podminky.urs.cz/item/CS_URS_2021_02/766211100"/>
    <hyperlink ref="F1441" r:id="rId91" display="https://podminky.urs.cz/item/CS_URS_2021_02/766438111"/>
    <hyperlink ref="F1463" r:id="rId92" display="https://podminky.urs.cz/item/CS_URS_2021_02/766660171"/>
    <hyperlink ref="F1482" r:id="rId93" display="https://podminky.urs.cz/item/CS_URS_2021_02/766660174"/>
    <hyperlink ref="F1491" r:id="rId94" display="https://podminky.urs.cz/item/CS_URS_2021_02/766660182"/>
    <hyperlink ref="F1502" r:id="rId95" display="https://podminky.urs.cz/item/CS_URS_2021_02/766694121"/>
    <hyperlink ref="F1513" r:id="rId96" display="https://podminky.urs.cz/item/CS_URS_2021_02/766694124"/>
    <hyperlink ref="F1532" r:id="rId97" display="https://podminky.urs.cz/item/CS_URS_2021_02/998766203"/>
    <hyperlink ref="F1583" r:id="rId98" display="https://podminky.urs.cz/item/CS_URS_2021_02/767163121"/>
    <hyperlink ref="F1598" r:id="rId99" display="https://podminky.urs.cz/item/CS_URS_2021_02/767163221"/>
    <hyperlink ref="F1613" r:id="rId100" display="https://podminky.urs.cz/item/CS_URS_2021_02/767995111"/>
    <hyperlink ref="F1643" r:id="rId101" display="https://podminky.urs.cz/item/CS_URS_2021_02/767995113"/>
    <hyperlink ref="F1656" r:id="rId102" display="https://podminky.urs.cz/item/CS_URS_2021_02/953965132"/>
    <hyperlink ref="F1665" r:id="rId103" display="https://podminky.urs.cz/item/CS_URS_2021_02/998767203"/>
    <hyperlink ref="F1668" r:id="rId104" display="https://podminky.urs.cz/item/CS_URS_2021_02/771151022"/>
    <hyperlink ref="F1673" r:id="rId105" display="https://podminky.urs.cz/item/CS_URS_2021_02/771574263"/>
    <hyperlink ref="F1683" r:id="rId106" display="https://podminky.urs.cz/item/CS_URS_2021_02/771577111"/>
    <hyperlink ref="F1688" r:id="rId107" display="https://podminky.urs.cz/item/CS_URS_2021_02/998771203"/>
    <hyperlink ref="F1691" r:id="rId108" display="https://podminky.urs.cz/item/CS_URS_2021_02/776111111"/>
    <hyperlink ref="F1701" r:id="rId109" display="https://podminky.urs.cz/item/CS_URS_2021_02/776211131"/>
    <hyperlink ref="F1713" r:id="rId110" display="https://podminky.urs.cz/item/CS_URS_2021_02/776251111"/>
    <hyperlink ref="F1725" r:id="rId111" display="https://podminky.urs.cz/item/CS_URS_2021_02/776411112"/>
    <hyperlink ref="F1849" r:id="rId112" display="https://podminky.urs.cz/item/CS_URS_2021_02/776991141"/>
    <hyperlink ref="F1855" r:id="rId113" display="https://podminky.urs.cz/item/CS_URS_2021_02/998776203"/>
    <hyperlink ref="F1858" r:id="rId114" display="https://podminky.urs.cz/item/CS_URS_2021_02/781474114"/>
    <hyperlink ref="F1896" r:id="rId115" display="https://podminky.urs.cz/item/CS_URS_2021_02/781491021"/>
    <hyperlink ref="F1906" r:id="rId116" display="https://podminky.urs.cz/item/CS_URS_2021_02/781494111"/>
    <hyperlink ref="F1911" r:id="rId117" display="https://podminky.urs.cz/item/CS_URS_2021_02/781494511"/>
    <hyperlink ref="F1930" r:id="rId118" display="https://podminky.urs.cz/item/CS_URS_2021_02/998781203"/>
    <hyperlink ref="F1933" r:id="rId119" display="https://podminky.urs.cz/item/CS_URS_2021_02/784211101"/>
    <hyperlink ref="F2033" r:id="rId120" display="https://podminky.urs.cz/item/CS_URS_2021_02/784211109"/>
    <hyperlink ref="F2048" r:id="rId121" display="https://podminky.urs.cz/item/CS_URS_2022_01/786623021"/>
    <hyperlink ref="F2059" r:id="rId122" display="https://podminky.urs.cz/item/CS_URS_2022_01/786623023"/>
    <hyperlink ref="F2082" r:id="rId123" display="https://podminky.urs.cz/item/CS_URS_2022_01/786623027"/>
    <hyperlink ref="F2093" r:id="rId124" display="https://podminky.urs.cz/item/CS_URS_2022_01/9987862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25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105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3079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ROUND(J97,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ROUND((SUM(BE97:BE344)),  2)</f>
        <v>0</v>
      </c>
      <c r="G35" s="40"/>
      <c r="H35" s="40"/>
      <c r="I35" s="160">
        <v>0.20999999999999999</v>
      </c>
      <c r="J35" s="159">
        <f>ROUND(((SUM(BE97:BE344))*I35),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ROUND((SUM(BF97:BF344)),  2)</f>
        <v>0</v>
      </c>
      <c r="G36" s="40"/>
      <c r="H36" s="40"/>
      <c r="I36" s="160">
        <v>0.14999999999999999</v>
      </c>
      <c r="J36" s="159">
        <f>ROUND(((SUM(BF97:BF344))*I36),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ROUND((SUM(BG97:BG344)),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ROUND((SUM(BH97:BH344)),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ROUND((SUM(BI97:BI344)),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07 - Architektonicko - stavební řešení 5.NP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J97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161</v>
      </c>
      <c r="E64" s="180"/>
      <c r="F64" s="180"/>
      <c r="G64" s="180"/>
      <c r="H64" s="180"/>
      <c r="I64" s="180"/>
      <c r="J64" s="181">
        <f>J98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163</v>
      </c>
      <c r="E65" s="185"/>
      <c r="F65" s="185"/>
      <c r="G65" s="185"/>
      <c r="H65" s="185"/>
      <c r="I65" s="185"/>
      <c r="J65" s="186">
        <f>J99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650</v>
      </c>
      <c r="E66" s="185"/>
      <c r="F66" s="185"/>
      <c r="G66" s="185"/>
      <c r="H66" s="185"/>
      <c r="I66" s="185"/>
      <c r="J66" s="186">
        <f>J122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1039</v>
      </c>
      <c r="E67" s="185"/>
      <c r="F67" s="185"/>
      <c r="G67" s="185"/>
      <c r="H67" s="185"/>
      <c r="I67" s="185"/>
      <c r="J67" s="186">
        <f>J177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164</v>
      </c>
      <c r="E68" s="185"/>
      <c r="F68" s="185"/>
      <c r="G68" s="185"/>
      <c r="H68" s="185"/>
      <c r="I68" s="185"/>
      <c r="J68" s="186">
        <f>J229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166</v>
      </c>
      <c r="E69" s="185"/>
      <c r="F69" s="185"/>
      <c r="G69" s="185"/>
      <c r="H69" s="185"/>
      <c r="I69" s="185"/>
      <c r="J69" s="186">
        <f>J250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7"/>
      <c r="C70" s="178"/>
      <c r="D70" s="179" t="s">
        <v>167</v>
      </c>
      <c r="E70" s="180"/>
      <c r="F70" s="180"/>
      <c r="G70" s="180"/>
      <c r="H70" s="180"/>
      <c r="I70" s="180"/>
      <c r="J70" s="181">
        <f>J253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3"/>
      <c r="C71" s="127"/>
      <c r="D71" s="184" t="s">
        <v>1042</v>
      </c>
      <c r="E71" s="185"/>
      <c r="F71" s="185"/>
      <c r="G71" s="185"/>
      <c r="H71" s="185"/>
      <c r="I71" s="185"/>
      <c r="J71" s="186">
        <f>J254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170</v>
      </c>
      <c r="E72" s="185"/>
      <c r="F72" s="185"/>
      <c r="G72" s="185"/>
      <c r="H72" s="185"/>
      <c r="I72" s="185"/>
      <c r="J72" s="186">
        <f>J308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1043</v>
      </c>
      <c r="E73" s="185"/>
      <c r="F73" s="185"/>
      <c r="G73" s="185"/>
      <c r="H73" s="185"/>
      <c r="I73" s="185"/>
      <c r="J73" s="186">
        <f>J320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1045</v>
      </c>
      <c r="E74" s="185"/>
      <c r="F74" s="185"/>
      <c r="G74" s="185"/>
      <c r="H74" s="185"/>
      <c r="I74" s="185"/>
      <c r="J74" s="186">
        <f>J328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9" customFormat="1" ht="24.96" customHeight="1">
      <c r="A75" s="9"/>
      <c r="B75" s="177"/>
      <c r="C75" s="178"/>
      <c r="D75" s="179" t="s">
        <v>172</v>
      </c>
      <c r="E75" s="180"/>
      <c r="F75" s="180"/>
      <c r="G75" s="180"/>
      <c r="H75" s="180"/>
      <c r="I75" s="180"/>
      <c r="J75" s="181">
        <f>J343</f>
        <v>0</v>
      </c>
      <c r="K75" s="178"/>
      <c r="L75" s="182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2" customFormat="1" ht="21.84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61"/>
      <c r="C77" s="62"/>
      <c r="D77" s="62"/>
      <c r="E77" s="62"/>
      <c r="F77" s="62"/>
      <c r="G77" s="62"/>
      <c r="H77" s="62"/>
      <c r="I77" s="62"/>
      <c r="J77" s="62"/>
      <c r="K77" s="6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63"/>
      <c r="C81" s="64"/>
      <c r="D81" s="64"/>
      <c r="E81" s="64"/>
      <c r="F81" s="64"/>
      <c r="G81" s="64"/>
      <c r="H81" s="64"/>
      <c r="I81" s="64"/>
      <c r="J81" s="64"/>
      <c r="K81" s="64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5" t="s">
        <v>173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72" t="str">
        <f>E7</f>
        <v>OU - stavební úpravy objektu ZW - děkanát Lékařské fakulty</v>
      </c>
      <c r="F85" s="34"/>
      <c r="G85" s="34"/>
      <c r="H85" s="34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3"/>
      <c r="C86" s="34" t="s">
        <v>153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2" customFormat="1" ht="16.5" customHeight="1">
      <c r="A87" s="40"/>
      <c r="B87" s="41"/>
      <c r="C87" s="42"/>
      <c r="D87" s="42"/>
      <c r="E87" s="172" t="s">
        <v>154</v>
      </c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155</v>
      </c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1" t="str">
        <f>E11</f>
        <v>07 - Architektonicko - stavební řešení 5.NP</v>
      </c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21</v>
      </c>
      <c r="D91" s="42"/>
      <c r="E91" s="42"/>
      <c r="F91" s="29" t="str">
        <f>F14</f>
        <v xml:space="preserve"> </v>
      </c>
      <c r="G91" s="42"/>
      <c r="H91" s="42"/>
      <c r="I91" s="34" t="s">
        <v>23</v>
      </c>
      <c r="J91" s="74" t="str">
        <f>IF(J14="","",J14)</f>
        <v>16. 9. 2021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40.05" customHeight="1">
      <c r="A93" s="40"/>
      <c r="B93" s="41"/>
      <c r="C93" s="34" t="s">
        <v>25</v>
      </c>
      <c r="D93" s="42"/>
      <c r="E93" s="42"/>
      <c r="F93" s="29" t="str">
        <f>E17</f>
        <v>Ostravská univerzita, Dvořákova 138/7, Ostrava</v>
      </c>
      <c r="G93" s="42"/>
      <c r="H93" s="42"/>
      <c r="I93" s="34" t="s">
        <v>32</v>
      </c>
      <c r="J93" s="38" t="str">
        <f>E23</f>
        <v>Ing.arch.Martin Janda,Lomná 1895, Frenštát p.R.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4" t="s">
        <v>30</v>
      </c>
      <c r="D94" s="42"/>
      <c r="E94" s="42"/>
      <c r="F94" s="29" t="str">
        <f>IF(E20="","",E20)</f>
        <v>Vyplň údaj</v>
      </c>
      <c r="G94" s="42"/>
      <c r="H94" s="42"/>
      <c r="I94" s="34" t="s">
        <v>36</v>
      </c>
      <c r="J94" s="38" t="str">
        <f>E26</f>
        <v xml:space="preserve"> </v>
      </c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11" customFormat="1" ht="29.28" customHeight="1">
      <c r="A96" s="188"/>
      <c r="B96" s="189"/>
      <c r="C96" s="190" t="s">
        <v>174</v>
      </c>
      <c r="D96" s="191" t="s">
        <v>58</v>
      </c>
      <c r="E96" s="191" t="s">
        <v>54</v>
      </c>
      <c r="F96" s="191" t="s">
        <v>55</v>
      </c>
      <c r="G96" s="191" t="s">
        <v>175</v>
      </c>
      <c r="H96" s="191" t="s">
        <v>176</v>
      </c>
      <c r="I96" s="191" t="s">
        <v>177</v>
      </c>
      <c r="J96" s="191" t="s">
        <v>159</v>
      </c>
      <c r="K96" s="192" t="s">
        <v>178</v>
      </c>
      <c r="L96" s="193"/>
      <c r="M96" s="94" t="s">
        <v>19</v>
      </c>
      <c r="N96" s="95" t="s">
        <v>43</v>
      </c>
      <c r="O96" s="95" t="s">
        <v>179</v>
      </c>
      <c r="P96" s="95" t="s">
        <v>180</v>
      </c>
      <c r="Q96" s="95" t="s">
        <v>181</v>
      </c>
      <c r="R96" s="95" t="s">
        <v>182</v>
      </c>
      <c r="S96" s="95" t="s">
        <v>183</v>
      </c>
      <c r="T96" s="96" t="s">
        <v>184</v>
      </c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</row>
    <row r="97" s="2" customFormat="1" ht="22.8" customHeight="1">
      <c r="A97" s="40"/>
      <c r="B97" s="41"/>
      <c r="C97" s="101" t="s">
        <v>185</v>
      </c>
      <c r="D97" s="42"/>
      <c r="E97" s="42"/>
      <c r="F97" s="42"/>
      <c r="G97" s="42"/>
      <c r="H97" s="42"/>
      <c r="I97" s="42"/>
      <c r="J97" s="194">
        <f>BK97</f>
        <v>0</v>
      </c>
      <c r="K97" s="42"/>
      <c r="L97" s="46"/>
      <c r="M97" s="97"/>
      <c r="N97" s="195"/>
      <c r="O97" s="98"/>
      <c r="P97" s="196">
        <f>P98+P253+P343</f>
        <v>0</v>
      </c>
      <c r="Q97" s="98"/>
      <c r="R97" s="196">
        <f>R98+R253+R343</f>
        <v>41.271639650000012</v>
      </c>
      <c r="S97" s="98"/>
      <c r="T97" s="197">
        <f>T98+T253+T343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72</v>
      </c>
      <c r="AU97" s="19" t="s">
        <v>160</v>
      </c>
      <c r="BK97" s="198">
        <f>BK98+BK253+BK343</f>
        <v>0</v>
      </c>
    </row>
    <row r="98" s="12" customFormat="1" ht="25.92" customHeight="1">
      <c r="A98" s="12"/>
      <c r="B98" s="199"/>
      <c r="C98" s="200"/>
      <c r="D98" s="201" t="s">
        <v>72</v>
      </c>
      <c r="E98" s="202" t="s">
        <v>186</v>
      </c>
      <c r="F98" s="202" t="s">
        <v>187</v>
      </c>
      <c r="G98" s="200"/>
      <c r="H98" s="200"/>
      <c r="I98" s="203"/>
      <c r="J98" s="204">
        <f>BK98</f>
        <v>0</v>
      </c>
      <c r="K98" s="200"/>
      <c r="L98" s="205"/>
      <c r="M98" s="206"/>
      <c r="N98" s="207"/>
      <c r="O98" s="207"/>
      <c r="P98" s="208">
        <f>P99+P122+P177+P229+P250</f>
        <v>0</v>
      </c>
      <c r="Q98" s="207"/>
      <c r="R98" s="208">
        <f>R99+R122+R177+R229+R250</f>
        <v>39.463049130000009</v>
      </c>
      <c r="S98" s="207"/>
      <c r="T98" s="209">
        <f>T99+T122+T177+T229+T250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0" t="s">
        <v>80</v>
      </c>
      <c r="AT98" s="211" t="s">
        <v>72</v>
      </c>
      <c r="AU98" s="211" t="s">
        <v>73</v>
      </c>
      <c r="AY98" s="210" t="s">
        <v>188</v>
      </c>
      <c r="BK98" s="212">
        <f>BK99+BK122+BK177+BK229+BK250</f>
        <v>0</v>
      </c>
    </row>
    <row r="99" s="12" customFormat="1" ht="22.8" customHeight="1">
      <c r="A99" s="12"/>
      <c r="B99" s="199"/>
      <c r="C99" s="200"/>
      <c r="D99" s="201" t="s">
        <v>72</v>
      </c>
      <c r="E99" s="213" t="s">
        <v>129</v>
      </c>
      <c r="F99" s="213" t="s">
        <v>230</v>
      </c>
      <c r="G99" s="200"/>
      <c r="H99" s="200"/>
      <c r="I99" s="203"/>
      <c r="J99" s="214">
        <f>BK99</f>
        <v>0</v>
      </c>
      <c r="K99" s="200"/>
      <c r="L99" s="205"/>
      <c r="M99" s="206"/>
      <c r="N99" s="207"/>
      <c r="O99" s="207"/>
      <c r="P99" s="208">
        <f>SUM(P100:P121)</f>
        <v>0</v>
      </c>
      <c r="Q99" s="207"/>
      <c r="R99" s="208">
        <f>SUM(R100:R121)</f>
        <v>12.716662340000001</v>
      </c>
      <c r="S99" s="207"/>
      <c r="T99" s="209">
        <f>SUM(T100:T121)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0" t="s">
        <v>80</v>
      </c>
      <c r="AT99" s="211" t="s">
        <v>72</v>
      </c>
      <c r="AU99" s="211" t="s">
        <v>80</v>
      </c>
      <c r="AY99" s="210" t="s">
        <v>188</v>
      </c>
      <c r="BK99" s="212">
        <f>SUM(BK100:BK121)</f>
        <v>0</v>
      </c>
    </row>
    <row r="100" s="2" customFormat="1" ht="24.15" customHeight="1">
      <c r="A100" s="40"/>
      <c r="B100" s="41"/>
      <c r="C100" s="215" t="s">
        <v>80</v>
      </c>
      <c r="D100" s="215" t="s">
        <v>190</v>
      </c>
      <c r="E100" s="216" t="s">
        <v>1046</v>
      </c>
      <c r="F100" s="217" t="s">
        <v>1047</v>
      </c>
      <c r="G100" s="218" t="s">
        <v>243</v>
      </c>
      <c r="H100" s="219">
        <v>9.8309999999999995</v>
      </c>
      <c r="I100" s="220"/>
      <c r="J100" s="221">
        <f>ROUND(I100*H100,2)</f>
        <v>0</v>
      </c>
      <c r="K100" s="217" t="s">
        <v>194</v>
      </c>
      <c r="L100" s="46"/>
      <c r="M100" s="222" t="s">
        <v>19</v>
      </c>
      <c r="N100" s="223" t="s">
        <v>44</v>
      </c>
      <c r="O100" s="86"/>
      <c r="P100" s="224">
        <f>O100*H100</f>
        <v>0</v>
      </c>
      <c r="Q100" s="224">
        <v>0.14854000000000001</v>
      </c>
      <c r="R100" s="224">
        <f>Q100*H100</f>
        <v>1.46029674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135</v>
      </c>
      <c r="AT100" s="226" t="s">
        <v>190</v>
      </c>
      <c r="AU100" s="226" t="s">
        <v>82</v>
      </c>
      <c r="AY100" s="19" t="s">
        <v>188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135</v>
      </c>
      <c r="BM100" s="226" t="s">
        <v>3080</v>
      </c>
    </row>
    <row r="101" s="2" customFormat="1">
      <c r="A101" s="40"/>
      <c r="B101" s="41"/>
      <c r="C101" s="42"/>
      <c r="D101" s="228" t="s">
        <v>196</v>
      </c>
      <c r="E101" s="42"/>
      <c r="F101" s="229" t="s">
        <v>1049</v>
      </c>
      <c r="G101" s="42"/>
      <c r="H101" s="42"/>
      <c r="I101" s="230"/>
      <c r="J101" s="42"/>
      <c r="K101" s="42"/>
      <c r="L101" s="46"/>
      <c r="M101" s="231"/>
      <c r="N101" s="232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196</v>
      </c>
      <c r="AU101" s="19" t="s">
        <v>82</v>
      </c>
    </row>
    <row r="102" s="13" customFormat="1">
      <c r="A102" s="13"/>
      <c r="B102" s="233"/>
      <c r="C102" s="234"/>
      <c r="D102" s="235" t="s">
        <v>198</v>
      </c>
      <c r="E102" s="236" t="s">
        <v>19</v>
      </c>
      <c r="F102" s="237" t="s">
        <v>3081</v>
      </c>
      <c r="G102" s="234"/>
      <c r="H102" s="236" t="s">
        <v>19</v>
      </c>
      <c r="I102" s="238"/>
      <c r="J102" s="234"/>
      <c r="K102" s="234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198</v>
      </c>
      <c r="AU102" s="243" t="s">
        <v>82</v>
      </c>
      <c r="AV102" s="13" t="s">
        <v>80</v>
      </c>
      <c r="AW102" s="13" t="s">
        <v>35</v>
      </c>
      <c r="AX102" s="13" t="s">
        <v>73</v>
      </c>
      <c r="AY102" s="243" t="s">
        <v>188</v>
      </c>
    </row>
    <row r="103" s="14" customFormat="1">
      <c r="A103" s="14"/>
      <c r="B103" s="244"/>
      <c r="C103" s="245"/>
      <c r="D103" s="235" t="s">
        <v>198</v>
      </c>
      <c r="E103" s="246" t="s">
        <v>19</v>
      </c>
      <c r="F103" s="247" t="s">
        <v>3082</v>
      </c>
      <c r="G103" s="245"/>
      <c r="H103" s="248">
        <v>5.3760000000000003</v>
      </c>
      <c r="I103" s="249"/>
      <c r="J103" s="245"/>
      <c r="K103" s="245"/>
      <c r="L103" s="250"/>
      <c r="M103" s="251"/>
      <c r="N103" s="252"/>
      <c r="O103" s="252"/>
      <c r="P103" s="252"/>
      <c r="Q103" s="252"/>
      <c r="R103" s="252"/>
      <c r="S103" s="252"/>
      <c r="T103" s="25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4" t="s">
        <v>198</v>
      </c>
      <c r="AU103" s="254" t="s">
        <v>82</v>
      </c>
      <c r="AV103" s="14" t="s">
        <v>82</v>
      </c>
      <c r="AW103" s="14" t="s">
        <v>35</v>
      </c>
      <c r="AX103" s="14" t="s">
        <v>73</v>
      </c>
      <c r="AY103" s="254" t="s">
        <v>188</v>
      </c>
    </row>
    <row r="104" s="14" customFormat="1">
      <c r="A104" s="14"/>
      <c r="B104" s="244"/>
      <c r="C104" s="245"/>
      <c r="D104" s="235" t="s">
        <v>198</v>
      </c>
      <c r="E104" s="246" t="s">
        <v>19</v>
      </c>
      <c r="F104" s="247" t="s">
        <v>3083</v>
      </c>
      <c r="G104" s="245"/>
      <c r="H104" s="248">
        <v>-2.02</v>
      </c>
      <c r="I104" s="249"/>
      <c r="J104" s="245"/>
      <c r="K104" s="245"/>
      <c r="L104" s="250"/>
      <c r="M104" s="251"/>
      <c r="N104" s="252"/>
      <c r="O104" s="252"/>
      <c r="P104" s="252"/>
      <c r="Q104" s="252"/>
      <c r="R104" s="252"/>
      <c r="S104" s="252"/>
      <c r="T104" s="25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4" t="s">
        <v>198</v>
      </c>
      <c r="AU104" s="254" t="s">
        <v>82</v>
      </c>
      <c r="AV104" s="14" t="s">
        <v>82</v>
      </c>
      <c r="AW104" s="14" t="s">
        <v>35</v>
      </c>
      <c r="AX104" s="14" t="s">
        <v>73</v>
      </c>
      <c r="AY104" s="254" t="s">
        <v>188</v>
      </c>
    </row>
    <row r="105" s="14" customFormat="1">
      <c r="A105" s="14"/>
      <c r="B105" s="244"/>
      <c r="C105" s="245"/>
      <c r="D105" s="235" t="s">
        <v>198</v>
      </c>
      <c r="E105" s="246" t="s">
        <v>19</v>
      </c>
      <c r="F105" s="247" t="s">
        <v>3084</v>
      </c>
      <c r="G105" s="245"/>
      <c r="H105" s="248">
        <v>6.4749999999999996</v>
      </c>
      <c r="I105" s="249"/>
      <c r="J105" s="245"/>
      <c r="K105" s="245"/>
      <c r="L105" s="250"/>
      <c r="M105" s="251"/>
      <c r="N105" s="252"/>
      <c r="O105" s="252"/>
      <c r="P105" s="252"/>
      <c r="Q105" s="252"/>
      <c r="R105" s="252"/>
      <c r="S105" s="252"/>
      <c r="T105" s="253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4" t="s">
        <v>198</v>
      </c>
      <c r="AU105" s="254" t="s">
        <v>82</v>
      </c>
      <c r="AV105" s="14" t="s">
        <v>82</v>
      </c>
      <c r="AW105" s="14" t="s">
        <v>35</v>
      </c>
      <c r="AX105" s="14" t="s">
        <v>73</v>
      </c>
      <c r="AY105" s="254" t="s">
        <v>188</v>
      </c>
    </row>
    <row r="106" s="15" customFormat="1">
      <c r="A106" s="15"/>
      <c r="B106" s="255"/>
      <c r="C106" s="256"/>
      <c r="D106" s="235" t="s">
        <v>198</v>
      </c>
      <c r="E106" s="257" t="s">
        <v>19</v>
      </c>
      <c r="F106" s="258" t="s">
        <v>229</v>
      </c>
      <c r="G106" s="256"/>
      <c r="H106" s="259">
        <v>9.8309999999999995</v>
      </c>
      <c r="I106" s="260"/>
      <c r="J106" s="256"/>
      <c r="K106" s="256"/>
      <c r="L106" s="261"/>
      <c r="M106" s="262"/>
      <c r="N106" s="263"/>
      <c r="O106" s="263"/>
      <c r="P106" s="263"/>
      <c r="Q106" s="263"/>
      <c r="R106" s="263"/>
      <c r="S106" s="263"/>
      <c r="T106" s="264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65" t="s">
        <v>198</v>
      </c>
      <c r="AU106" s="265" t="s">
        <v>82</v>
      </c>
      <c r="AV106" s="15" t="s">
        <v>135</v>
      </c>
      <c r="AW106" s="15" t="s">
        <v>35</v>
      </c>
      <c r="AX106" s="15" t="s">
        <v>80</v>
      </c>
      <c r="AY106" s="265" t="s">
        <v>188</v>
      </c>
    </row>
    <row r="107" s="2" customFormat="1" ht="24.15" customHeight="1">
      <c r="A107" s="40"/>
      <c r="B107" s="41"/>
      <c r="C107" s="215" t="s">
        <v>82</v>
      </c>
      <c r="D107" s="215" t="s">
        <v>190</v>
      </c>
      <c r="E107" s="216" t="s">
        <v>651</v>
      </c>
      <c r="F107" s="217" t="s">
        <v>652</v>
      </c>
      <c r="G107" s="218" t="s">
        <v>243</v>
      </c>
      <c r="H107" s="219">
        <v>53.630000000000003</v>
      </c>
      <c r="I107" s="220"/>
      <c r="J107" s="221">
        <f>ROUND(I107*H107,2)</f>
        <v>0</v>
      </c>
      <c r="K107" s="217" t="s">
        <v>194</v>
      </c>
      <c r="L107" s="46"/>
      <c r="M107" s="222" t="s">
        <v>19</v>
      </c>
      <c r="N107" s="223" t="s">
        <v>44</v>
      </c>
      <c r="O107" s="86"/>
      <c r="P107" s="224">
        <f>O107*H107</f>
        <v>0</v>
      </c>
      <c r="Q107" s="224">
        <v>0.20712</v>
      </c>
      <c r="R107" s="224">
        <f>Q107*H107</f>
        <v>11.107845600000001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135</v>
      </c>
      <c r="AT107" s="226" t="s">
        <v>190</v>
      </c>
      <c r="AU107" s="226" t="s">
        <v>82</v>
      </c>
      <c r="AY107" s="19" t="s">
        <v>188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135</v>
      </c>
      <c r="BM107" s="226" t="s">
        <v>3085</v>
      </c>
    </row>
    <row r="108" s="2" customFormat="1">
      <c r="A108" s="40"/>
      <c r="B108" s="41"/>
      <c r="C108" s="42"/>
      <c r="D108" s="228" t="s">
        <v>196</v>
      </c>
      <c r="E108" s="42"/>
      <c r="F108" s="229" t="s">
        <v>654</v>
      </c>
      <c r="G108" s="42"/>
      <c r="H108" s="42"/>
      <c r="I108" s="230"/>
      <c r="J108" s="42"/>
      <c r="K108" s="42"/>
      <c r="L108" s="46"/>
      <c r="M108" s="231"/>
      <c r="N108" s="232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196</v>
      </c>
      <c r="AU108" s="19" t="s">
        <v>82</v>
      </c>
    </row>
    <row r="109" s="13" customFormat="1">
      <c r="A109" s="13"/>
      <c r="B109" s="233"/>
      <c r="C109" s="234"/>
      <c r="D109" s="235" t="s">
        <v>198</v>
      </c>
      <c r="E109" s="236" t="s">
        <v>19</v>
      </c>
      <c r="F109" s="237" t="s">
        <v>3081</v>
      </c>
      <c r="G109" s="234"/>
      <c r="H109" s="236" t="s">
        <v>19</v>
      </c>
      <c r="I109" s="238"/>
      <c r="J109" s="234"/>
      <c r="K109" s="234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198</v>
      </c>
      <c r="AU109" s="243" t="s">
        <v>82</v>
      </c>
      <c r="AV109" s="13" t="s">
        <v>80</v>
      </c>
      <c r="AW109" s="13" t="s">
        <v>35</v>
      </c>
      <c r="AX109" s="13" t="s">
        <v>73</v>
      </c>
      <c r="AY109" s="243" t="s">
        <v>188</v>
      </c>
    </row>
    <row r="110" s="14" customFormat="1">
      <c r="A110" s="14"/>
      <c r="B110" s="244"/>
      <c r="C110" s="245"/>
      <c r="D110" s="235" t="s">
        <v>198</v>
      </c>
      <c r="E110" s="246" t="s">
        <v>19</v>
      </c>
      <c r="F110" s="247" t="s">
        <v>3086</v>
      </c>
      <c r="G110" s="245"/>
      <c r="H110" s="248">
        <v>53.460000000000001</v>
      </c>
      <c r="I110" s="249"/>
      <c r="J110" s="245"/>
      <c r="K110" s="245"/>
      <c r="L110" s="250"/>
      <c r="M110" s="251"/>
      <c r="N110" s="252"/>
      <c r="O110" s="252"/>
      <c r="P110" s="252"/>
      <c r="Q110" s="252"/>
      <c r="R110" s="252"/>
      <c r="S110" s="252"/>
      <c r="T110" s="253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4" t="s">
        <v>198</v>
      </c>
      <c r="AU110" s="254" t="s">
        <v>82</v>
      </c>
      <c r="AV110" s="14" t="s">
        <v>82</v>
      </c>
      <c r="AW110" s="14" t="s">
        <v>35</v>
      </c>
      <c r="AX110" s="14" t="s">
        <v>73</v>
      </c>
      <c r="AY110" s="254" t="s">
        <v>188</v>
      </c>
    </row>
    <row r="111" s="14" customFormat="1">
      <c r="A111" s="14"/>
      <c r="B111" s="244"/>
      <c r="C111" s="245"/>
      <c r="D111" s="235" t="s">
        <v>198</v>
      </c>
      <c r="E111" s="246" t="s">
        <v>19</v>
      </c>
      <c r="F111" s="247" t="s">
        <v>3087</v>
      </c>
      <c r="G111" s="245"/>
      <c r="H111" s="248">
        <v>2.2200000000000002</v>
      </c>
      <c r="I111" s="249"/>
      <c r="J111" s="245"/>
      <c r="K111" s="245"/>
      <c r="L111" s="250"/>
      <c r="M111" s="251"/>
      <c r="N111" s="252"/>
      <c r="O111" s="252"/>
      <c r="P111" s="252"/>
      <c r="Q111" s="252"/>
      <c r="R111" s="252"/>
      <c r="S111" s="252"/>
      <c r="T111" s="253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4" t="s">
        <v>198</v>
      </c>
      <c r="AU111" s="254" t="s">
        <v>82</v>
      </c>
      <c r="AV111" s="14" t="s">
        <v>82</v>
      </c>
      <c r="AW111" s="14" t="s">
        <v>35</v>
      </c>
      <c r="AX111" s="14" t="s">
        <v>73</v>
      </c>
      <c r="AY111" s="254" t="s">
        <v>188</v>
      </c>
    </row>
    <row r="112" s="14" customFormat="1">
      <c r="A112" s="14"/>
      <c r="B112" s="244"/>
      <c r="C112" s="245"/>
      <c r="D112" s="235" t="s">
        <v>198</v>
      </c>
      <c r="E112" s="246" t="s">
        <v>19</v>
      </c>
      <c r="F112" s="247" t="s">
        <v>3088</v>
      </c>
      <c r="G112" s="245"/>
      <c r="H112" s="248">
        <v>-2.0499999999999998</v>
      </c>
      <c r="I112" s="249"/>
      <c r="J112" s="245"/>
      <c r="K112" s="245"/>
      <c r="L112" s="250"/>
      <c r="M112" s="251"/>
      <c r="N112" s="252"/>
      <c r="O112" s="252"/>
      <c r="P112" s="252"/>
      <c r="Q112" s="252"/>
      <c r="R112" s="252"/>
      <c r="S112" s="252"/>
      <c r="T112" s="25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4" t="s">
        <v>198</v>
      </c>
      <c r="AU112" s="254" t="s">
        <v>82</v>
      </c>
      <c r="AV112" s="14" t="s">
        <v>82</v>
      </c>
      <c r="AW112" s="14" t="s">
        <v>35</v>
      </c>
      <c r="AX112" s="14" t="s">
        <v>73</v>
      </c>
      <c r="AY112" s="254" t="s">
        <v>188</v>
      </c>
    </row>
    <row r="113" s="15" customFormat="1">
      <c r="A113" s="15"/>
      <c r="B113" s="255"/>
      <c r="C113" s="256"/>
      <c r="D113" s="235" t="s">
        <v>198</v>
      </c>
      <c r="E113" s="257" t="s">
        <v>19</v>
      </c>
      <c r="F113" s="258" t="s">
        <v>229</v>
      </c>
      <c r="G113" s="256"/>
      <c r="H113" s="259">
        <v>53.630000000000003</v>
      </c>
      <c r="I113" s="260"/>
      <c r="J113" s="256"/>
      <c r="K113" s="256"/>
      <c r="L113" s="261"/>
      <c r="M113" s="262"/>
      <c r="N113" s="263"/>
      <c r="O113" s="263"/>
      <c r="P113" s="263"/>
      <c r="Q113" s="263"/>
      <c r="R113" s="263"/>
      <c r="S113" s="263"/>
      <c r="T113" s="264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5" t="s">
        <v>198</v>
      </c>
      <c r="AU113" s="265" t="s">
        <v>82</v>
      </c>
      <c r="AV113" s="15" t="s">
        <v>135</v>
      </c>
      <c r="AW113" s="15" t="s">
        <v>35</v>
      </c>
      <c r="AX113" s="15" t="s">
        <v>80</v>
      </c>
      <c r="AY113" s="265" t="s">
        <v>188</v>
      </c>
    </row>
    <row r="114" s="2" customFormat="1" ht="24.15" customHeight="1">
      <c r="A114" s="40"/>
      <c r="B114" s="41"/>
      <c r="C114" s="215" t="s">
        <v>129</v>
      </c>
      <c r="D114" s="215" t="s">
        <v>190</v>
      </c>
      <c r="E114" s="216" t="s">
        <v>3089</v>
      </c>
      <c r="F114" s="217" t="s">
        <v>3090</v>
      </c>
      <c r="G114" s="218" t="s">
        <v>442</v>
      </c>
      <c r="H114" s="219">
        <v>1</v>
      </c>
      <c r="I114" s="220"/>
      <c r="J114" s="221">
        <f>ROUND(I114*H114,2)</f>
        <v>0</v>
      </c>
      <c r="K114" s="217" t="s">
        <v>194</v>
      </c>
      <c r="L114" s="46"/>
      <c r="M114" s="222" t="s">
        <v>19</v>
      </c>
      <c r="N114" s="223" t="s">
        <v>44</v>
      </c>
      <c r="O114" s="86"/>
      <c r="P114" s="224">
        <f>O114*H114</f>
        <v>0</v>
      </c>
      <c r="Q114" s="224">
        <v>0.054210000000000001</v>
      </c>
      <c r="R114" s="224">
        <f>Q114*H114</f>
        <v>0.054210000000000001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135</v>
      </c>
      <c r="AT114" s="226" t="s">
        <v>190</v>
      </c>
      <c r="AU114" s="226" t="s">
        <v>82</v>
      </c>
      <c r="AY114" s="19" t="s">
        <v>188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135</v>
      </c>
      <c r="BM114" s="226" t="s">
        <v>3091</v>
      </c>
    </row>
    <row r="115" s="2" customFormat="1">
      <c r="A115" s="40"/>
      <c r="B115" s="41"/>
      <c r="C115" s="42"/>
      <c r="D115" s="228" t="s">
        <v>196</v>
      </c>
      <c r="E115" s="42"/>
      <c r="F115" s="229" t="s">
        <v>3092</v>
      </c>
      <c r="G115" s="42"/>
      <c r="H115" s="42"/>
      <c r="I115" s="230"/>
      <c r="J115" s="42"/>
      <c r="K115" s="42"/>
      <c r="L115" s="46"/>
      <c r="M115" s="231"/>
      <c r="N115" s="232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196</v>
      </c>
      <c r="AU115" s="19" t="s">
        <v>82</v>
      </c>
    </row>
    <row r="116" s="14" customFormat="1">
      <c r="A116" s="14"/>
      <c r="B116" s="244"/>
      <c r="C116" s="245"/>
      <c r="D116" s="235" t="s">
        <v>198</v>
      </c>
      <c r="E116" s="246" t="s">
        <v>19</v>
      </c>
      <c r="F116" s="247" t="s">
        <v>80</v>
      </c>
      <c r="G116" s="245"/>
      <c r="H116" s="248">
        <v>1</v>
      </c>
      <c r="I116" s="249"/>
      <c r="J116" s="245"/>
      <c r="K116" s="245"/>
      <c r="L116" s="250"/>
      <c r="M116" s="251"/>
      <c r="N116" s="252"/>
      <c r="O116" s="252"/>
      <c r="P116" s="252"/>
      <c r="Q116" s="252"/>
      <c r="R116" s="252"/>
      <c r="S116" s="252"/>
      <c r="T116" s="253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4" t="s">
        <v>198</v>
      </c>
      <c r="AU116" s="254" t="s">
        <v>82</v>
      </c>
      <c r="AV116" s="14" t="s">
        <v>82</v>
      </c>
      <c r="AW116" s="14" t="s">
        <v>35</v>
      </c>
      <c r="AX116" s="14" t="s">
        <v>73</v>
      </c>
      <c r="AY116" s="254" t="s">
        <v>188</v>
      </c>
    </row>
    <row r="117" s="15" customFormat="1">
      <c r="A117" s="15"/>
      <c r="B117" s="255"/>
      <c r="C117" s="256"/>
      <c r="D117" s="235" t="s">
        <v>198</v>
      </c>
      <c r="E117" s="257" t="s">
        <v>19</v>
      </c>
      <c r="F117" s="258" t="s">
        <v>229</v>
      </c>
      <c r="G117" s="256"/>
      <c r="H117" s="259">
        <v>1</v>
      </c>
      <c r="I117" s="260"/>
      <c r="J117" s="256"/>
      <c r="K117" s="256"/>
      <c r="L117" s="261"/>
      <c r="M117" s="262"/>
      <c r="N117" s="263"/>
      <c r="O117" s="263"/>
      <c r="P117" s="263"/>
      <c r="Q117" s="263"/>
      <c r="R117" s="263"/>
      <c r="S117" s="263"/>
      <c r="T117" s="264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5" t="s">
        <v>198</v>
      </c>
      <c r="AU117" s="265" t="s">
        <v>82</v>
      </c>
      <c r="AV117" s="15" t="s">
        <v>135</v>
      </c>
      <c r="AW117" s="15" t="s">
        <v>35</v>
      </c>
      <c r="AX117" s="15" t="s">
        <v>80</v>
      </c>
      <c r="AY117" s="265" t="s">
        <v>188</v>
      </c>
    </row>
    <row r="118" s="2" customFormat="1" ht="24.15" customHeight="1">
      <c r="A118" s="40"/>
      <c r="B118" s="41"/>
      <c r="C118" s="215" t="s">
        <v>135</v>
      </c>
      <c r="D118" s="215" t="s">
        <v>190</v>
      </c>
      <c r="E118" s="216" t="s">
        <v>665</v>
      </c>
      <c r="F118" s="217" t="s">
        <v>666</v>
      </c>
      <c r="G118" s="218" t="s">
        <v>442</v>
      </c>
      <c r="H118" s="219">
        <v>1</v>
      </c>
      <c r="I118" s="220"/>
      <c r="J118" s="221">
        <f>ROUND(I118*H118,2)</f>
        <v>0</v>
      </c>
      <c r="K118" s="217" t="s">
        <v>194</v>
      </c>
      <c r="L118" s="46"/>
      <c r="M118" s="222" t="s">
        <v>19</v>
      </c>
      <c r="N118" s="223" t="s">
        <v>44</v>
      </c>
      <c r="O118" s="86"/>
      <c r="P118" s="224">
        <f>O118*H118</f>
        <v>0</v>
      </c>
      <c r="Q118" s="224">
        <v>0.094310000000000005</v>
      </c>
      <c r="R118" s="224">
        <f>Q118*H118</f>
        <v>0.094310000000000005</v>
      </c>
      <c r="S118" s="224">
        <v>0</v>
      </c>
      <c r="T118" s="225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6" t="s">
        <v>135</v>
      </c>
      <c r="AT118" s="226" t="s">
        <v>190</v>
      </c>
      <c r="AU118" s="226" t="s">
        <v>82</v>
      </c>
      <c r="AY118" s="19" t="s">
        <v>188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19" t="s">
        <v>80</v>
      </c>
      <c r="BK118" s="227">
        <f>ROUND(I118*H118,2)</f>
        <v>0</v>
      </c>
      <c r="BL118" s="19" t="s">
        <v>135</v>
      </c>
      <c r="BM118" s="226" t="s">
        <v>3093</v>
      </c>
    </row>
    <row r="119" s="2" customFormat="1">
      <c r="A119" s="40"/>
      <c r="B119" s="41"/>
      <c r="C119" s="42"/>
      <c r="D119" s="228" t="s">
        <v>196</v>
      </c>
      <c r="E119" s="42"/>
      <c r="F119" s="229" t="s">
        <v>668</v>
      </c>
      <c r="G119" s="42"/>
      <c r="H119" s="42"/>
      <c r="I119" s="230"/>
      <c r="J119" s="42"/>
      <c r="K119" s="42"/>
      <c r="L119" s="46"/>
      <c r="M119" s="231"/>
      <c r="N119" s="232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196</v>
      </c>
      <c r="AU119" s="19" t="s">
        <v>82</v>
      </c>
    </row>
    <row r="120" s="14" customFormat="1">
      <c r="A120" s="14"/>
      <c r="B120" s="244"/>
      <c r="C120" s="245"/>
      <c r="D120" s="235" t="s">
        <v>198</v>
      </c>
      <c r="E120" s="246" t="s">
        <v>19</v>
      </c>
      <c r="F120" s="247" t="s">
        <v>80</v>
      </c>
      <c r="G120" s="245"/>
      <c r="H120" s="248">
        <v>1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198</v>
      </c>
      <c r="AU120" s="254" t="s">
        <v>82</v>
      </c>
      <c r="AV120" s="14" t="s">
        <v>82</v>
      </c>
      <c r="AW120" s="14" t="s">
        <v>35</v>
      </c>
      <c r="AX120" s="14" t="s">
        <v>73</v>
      </c>
      <c r="AY120" s="254" t="s">
        <v>188</v>
      </c>
    </row>
    <row r="121" s="15" customFormat="1">
      <c r="A121" s="15"/>
      <c r="B121" s="255"/>
      <c r="C121" s="256"/>
      <c r="D121" s="235" t="s">
        <v>198</v>
      </c>
      <c r="E121" s="257" t="s">
        <v>19</v>
      </c>
      <c r="F121" s="258" t="s">
        <v>229</v>
      </c>
      <c r="G121" s="256"/>
      <c r="H121" s="259">
        <v>1</v>
      </c>
      <c r="I121" s="260"/>
      <c r="J121" s="256"/>
      <c r="K121" s="256"/>
      <c r="L121" s="261"/>
      <c r="M121" s="262"/>
      <c r="N121" s="263"/>
      <c r="O121" s="263"/>
      <c r="P121" s="263"/>
      <c r="Q121" s="263"/>
      <c r="R121" s="263"/>
      <c r="S121" s="263"/>
      <c r="T121" s="264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5" t="s">
        <v>198</v>
      </c>
      <c r="AU121" s="265" t="s">
        <v>82</v>
      </c>
      <c r="AV121" s="15" t="s">
        <v>135</v>
      </c>
      <c r="AW121" s="15" t="s">
        <v>35</v>
      </c>
      <c r="AX121" s="15" t="s">
        <v>80</v>
      </c>
      <c r="AY121" s="265" t="s">
        <v>188</v>
      </c>
    </row>
    <row r="122" s="12" customFormat="1" ht="22.8" customHeight="1">
      <c r="A122" s="12"/>
      <c r="B122" s="199"/>
      <c r="C122" s="200"/>
      <c r="D122" s="201" t="s">
        <v>72</v>
      </c>
      <c r="E122" s="213" t="s">
        <v>135</v>
      </c>
      <c r="F122" s="213" t="s">
        <v>788</v>
      </c>
      <c r="G122" s="200"/>
      <c r="H122" s="200"/>
      <c r="I122" s="203"/>
      <c r="J122" s="214">
        <f>BK122</f>
        <v>0</v>
      </c>
      <c r="K122" s="200"/>
      <c r="L122" s="205"/>
      <c r="M122" s="206"/>
      <c r="N122" s="207"/>
      <c r="O122" s="207"/>
      <c r="P122" s="208">
        <f>SUM(P123:P176)</f>
        <v>0</v>
      </c>
      <c r="Q122" s="207"/>
      <c r="R122" s="208">
        <f>SUM(R123:R176)</f>
        <v>26.020222710000002</v>
      </c>
      <c r="S122" s="207"/>
      <c r="T122" s="209">
        <f>SUM(T123:T176)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0" t="s">
        <v>80</v>
      </c>
      <c r="AT122" s="211" t="s">
        <v>72</v>
      </c>
      <c r="AU122" s="211" t="s">
        <v>80</v>
      </c>
      <c r="AY122" s="210" t="s">
        <v>188</v>
      </c>
      <c r="BK122" s="212">
        <f>SUM(BK123:BK176)</f>
        <v>0</v>
      </c>
    </row>
    <row r="123" s="2" customFormat="1" ht="24.15" customHeight="1">
      <c r="A123" s="40"/>
      <c r="B123" s="41"/>
      <c r="C123" s="215" t="s">
        <v>253</v>
      </c>
      <c r="D123" s="215" t="s">
        <v>190</v>
      </c>
      <c r="E123" s="216" t="s">
        <v>789</v>
      </c>
      <c r="F123" s="217" t="s">
        <v>790</v>
      </c>
      <c r="G123" s="218" t="s">
        <v>193</v>
      </c>
      <c r="H123" s="219">
        <v>9.9649999999999999</v>
      </c>
      <c r="I123" s="220"/>
      <c r="J123" s="221">
        <f>ROUND(I123*H123,2)</f>
        <v>0</v>
      </c>
      <c r="K123" s="217" t="s">
        <v>194</v>
      </c>
      <c r="L123" s="46"/>
      <c r="M123" s="222" t="s">
        <v>19</v>
      </c>
      <c r="N123" s="223" t="s">
        <v>44</v>
      </c>
      <c r="O123" s="86"/>
      <c r="P123" s="224">
        <f>O123*H123</f>
        <v>0</v>
      </c>
      <c r="Q123" s="224">
        <v>2.45343</v>
      </c>
      <c r="R123" s="224">
        <f>Q123*H123</f>
        <v>24.448429950000001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135</v>
      </c>
      <c r="AT123" s="226" t="s">
        <v>190</v>
      </c>
      <c r="AU123" s="226" t="s">
        <v>82</v>
      </c>
      <c r="AY123" s="19" t="s">
        <v>188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135</v>
      </c>
      <c r="BM123" s="226" t="s">
        <v>3094</v>
      </c>
    </row>
    <row r="124" s="2" customFormat="1">
      <c r="A124" s="40"/>
      <c r="B124" s="41"/>
      <c r="C124" s="42"/>
      <c r="D124" s="228" t="s">
        <v>196</v>
      </c>
      <c r="E124" s="42"/>
      <c r="F124" s="229" t="s">
        <v>792</v>
      </c>
      <c r="G124" s="42"/>
      <c r="H124" s="42"/>
      <c r="I124" s="230"/>
      <c r="J124" s="42"/>
      <c r="K124" s="42"/>
      <c r="L124" s="46"/>
      <c r="M124" s="231"/>
      <c r="N124" s="232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196</v>
      </c>
      <c r="AU124" s="19" t="s">
        <v>82</v>
      </c>
    </row>
    <row r="125" s="13" customFormat="1">
      <c r="A125" s="13"/>
      <c r="B125" s="233"/>
      <c r="C125" s="234"/>
      <c r="D125" s="235" t="s">
        <v>198</v>
      </c>
      <c r="E125" s="236" t="s">
        <v>19</v>
      </c>
      <c r="F125" s="237" t="s">
        <v>3081</v>
      </c>
      <c r="G125" s="234"/>
      <c r="H125" s="236" t="s">
        <v>19</v>
      </c>
      <c r="I125" s="238"/>
      <c r="J125" s="234"/>
      <c r="K125" s="234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198</v>
      </c>
      <c r="AU125" s="243" t="s">
        <v>82</v>
      </c>
      <c r="AV125" s="13" t="s">
        <v>80</v>
      </c>
      <c r="AW125" s="13" t="s">
        <v>35</v>
      </c>
      <c r="AX125" s="13" t="s">
        <v>73</v>
      </c>
      <c r="AY125" s="243" t="s">
        <v>188</v>
      </c>
    </row>
    <row r="126" s="14" customFormat="1">
      <c r="A126" s="14"/>
      <c r="B126" s="244"/>
      <c r="C126" s="245"/>
      <c r="D126" s="235" t="s">
        <v>198</v>
      </c>
      <c r="E126" s="246" t="s">
        <v>19</v>
      </c>
      <c r="F126" s="247" t="s">
        <v>3095</v>
      </c>
      <c r="G126" s="245"/>
      <c r="H126" s="248">
        <v>9.6300000000000008</v>
      </c>
      <c r="I126" s="249"/>
      <c r="J126" s="245"/>
      <c r="K126" s="245"/>
      <c r="L126" s="250"/>
      <c r="M126" s="251"/>
      <c r="N126" s="252"/>
      <c r="O126" s="252"/>
      <c r="P126" s="252"/>
      <c r="Q126" s="252"/>
      <c r="R126" s="252"/>
      <c r="S126" s="252"/>
      <c r="T126" s="253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4" t="s">
        <v>198</v>
      </c>
      <c r="AU126" s="254" t="s">
        <v>82</v>
      </c>
      <c r="AV126" s="14" t="s">
        <v>82</v>
      </c>
      <c r="AW126" s="14" t="s">
        <v>35</v>
      </c>
      <c r="AX126" s="14" t="s">
        <v>73</v>
      </c>
      <c r="AY126" s="254" t="s">
        <v>188</v>
      </c>
    </row>
    <row r="127" s="14" customFormat="1">
      <c r="A127" s="14"/>
      <c r="B127" s="244"/>
      <c r="C127" s="245"/>
      <c r="D127" s="235" t="s">
        <v>198</v>
      </c>
      <c r="E127" s="246" t="s">
        <v>19</v>
      </c>
      <c r="F127" s="247" t="s">
        <v>3096</v>
      </c>
      <c r="G127" s="245"/>
      <c r="H127" s="248">
        <v>0.33500000000000002</v>
      </c>
      <c r="I127" s="249"/>
      <c r="J127" s="245"/>
      <c r="K127" s="245"/>
      <c r="L127" s="250"/>
      <c r="M127" s="251"/>
      <c r="N127" s="252"/>
      <c r="O127" s="252"/>
      <c r="P127" s="252"/>
      <c r="Q127" s="252"/>
      <c r="R127" s="252"/>
      <c r="S127" s="252"/>
      <c r="T127" s="253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4" t="s">
        <v>198</v>
      </c>
      <c r="AU127" s="254" t="s">
        <v>82</v>
      </c>
      <c r="AV127" s="14" t="s">
        <v>82</v>
      </c>
      <c r="AW127" s="14" t="s">
        <v>35</v>
      </c>
      <c r="AX127" s="14" t="s">
        <v>73</v>
      </c>
      <c r="AY127" s="254" t="s">
        <v>188</v>
      </c>
    </row>
    <row r="128" s="15" customFormat="1">
      <c r="A128" s="15"/>
      <c r="B128" s="255"/>
      <c r="C128" s="256"/>
      <c r="D128" s="235" t="s">
        <v>198</v>
      </c>
      <c r="E128" s="257" t="s">
        <v>19</v>
      </c>
      <c r="F128" s="258" t="s">
        <v>229</v>
      </c>
      <c r="G128" s="256"/>
      <c r="H128" s="259">
        <v>9.9650000000000016</v>
      </c>
      <c r="I128" s="260"/>
      <c r="J128" s="256"/>
      <c r="K128" s="256"/>
      <c r="L128" s="261"/>
      <c r="M128" s="262"/>
      <c r="N128" s="263"/>
      <c r="O128" s="263"/>
      <c r="P128" s="263"/>
      <c r="Q128" s="263"/>
      <c r="R128" s="263"/>
      <c r="S128" s="263"/>
      <c r="T128" s="264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5" t="s">
        <v>198</v>
      </c>
      <c r="AU128" s="265" t="s">
        <v>82</v>
      </c>
      <c r="AV128" s="15" t="s">
        <v>135</v>
      </c>
      <c r="AW128" s="15" t="s">
        <v>35</v>
      </c>
      <c r="AX128" s="15" t="s">
        <v>80</v>
      </c>
      <c r="AY128" s="265" t="s">
        <v>188</v>
      </c>
    </row>
    <row r="129" s="2" customFormat="1" ht="21.75" customHeight="1">
      <c r="A129" s="40"/>
      <c r="B129" s="41"/>
      <c r="C129" s="215" t="s">
        <v>258</v>
      </c>
      <c r="D129" s="215" t="s">
        <v>190</v>
      </c>
      <c r="E129" s="216" t="s">
        <v>802</v>
      </c>
      <c r="F129" s="217" t="s">
        <v>803</v>
      </c>
      <c r="G129" s="218" t="s">
        <v>243</v>
      </c>
      <c r="H129" s="219">
        <v>50.823999999999998</v>
      </c>
      <c r="I129" s="220"/>
      <c r="J129" s="221">
        <f>ROUND(I129*H129,2)</f>
        <v>0</v>
      </c>
      <c r="K129" s="217" t="s">
        <v>194</v>
      </c>
      <c r="L129" s="46"/>
      <c r="M129" s="222" t="s">
        <v>19</v>
      </c>
      <c r="N129" s="223" t="s">
        <v>44</v>
      </c>
      <c r="O129" s="86"/>
      <c r="P129" s="224">
        <f>O129*H129</f>
        <v>0</v>
      </c>
      <c r="Q129" s="224">
        <v>0.0053299999999999997</v>
      </c>
      <c r="R129" s="224">
        <f>Q129*H129</f>
        <v>0.27089191999999995</v>
      </c>
      <c r="S129" s="224">
        <v>0</v>
      </c>
      <c r="T129" s="225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6" t="s">
        <v>135</v>
      </c>
      <c r="AT129" s="226" t="s">
        <v>190</v>
      </c>
      <c r="AU129" s="226" t="s">
        <v>82</v>
      </c>
      <c r="AY129" s="19" t="s">
        <v>188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19" t="s">
        <v>80</v>
      </c>
      <c r="BK129" s="227">
        <f>ROUND(I129*H129,2)</f>
        <v>0</v>
      </c>
      <c r="BL129" s="19" t="s">
        <v>135</v>
      </c>
      <c r="BM129" s="226" t="s">
        <v>3097</v>
      </c>
    </row>
    <row r="130" s="2" customFormat="1">
      <c r="A130" s="40"/>
      <c r="B130" s="41"/>
      <c r="C130" s="42"/>
      <c r="D130" s="228" t="s">
        <v>196</v>
      </c>
      <c r="E130" s="42"/>
      <c r="F130" s="229" t="s">
        <v>805</v>
      </c>
      <c r="G130" s="42"/>
      <c r="H130" s="42"/>
      <c r="I130" s="230"/>
      <c r="J130" s="42"/>
      <c r="K130" s="42"/>
      <c r="L130" s="46"/>
      <c r="M130" s="231"/>
      <c r="N130" s="232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196</v>
      </c>
      <c r="AU130" s="19" t="s">
        <v>82</v>
      </c>
    </row>
    <row r="131" s="13" customFormat="1">
      <c r="A131" s="13"/>
      <c r="B131" s="233"/>
      <c r="C131" s="234"/>
      <c r="D131" s="235" t="s">
        <v>198</v>
      </c>
      <c r="E131" s="236" t="s">
        <v>19</v>
      </c>
      <c r="F131" s="237" t="s">
        <v>3081</v>
      </c>
      <c r="G131" s="234"/>
      <c r="H131" s="236" t="s">
        <v>19</v>
      </c>
      <c r="I131" s="238"/>
      <c r="J131" s="234"/>
      <c r="K131" s="234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198</v>
      </c>
      <c r="AU131" s="243" t="s">
        <v>82</v>
      </c>
      <c r="AV131" s="13" t="s">
        <v>80</v>
      </c>
      <c r="AW131" s="13" t="s">
        <v>35</v>
      </c>
      <c r="AX131" s="13" t="s">
        <v>73</v>
      </c>
      <c r="AY131" s="243" t="s">
        <v>188</v>
      </c>
    </row>
    <row r="132" s="14" customFormat="1">
      <c r="A132" s="14"/>
      <c r="B132" s="244"/>
      <c r="C132" s="245"/>
      <c r="D132" s="235" t="s">
        <v>198</v>
      </c>
      <c r="E132" s="246" t="s">
        <v>19</v>
      </c>
      <c r="F132" s="247" t="s">
        <v>3098</v>
      </c>
      <c r="G132" s="245"/>
      <c r="H132" s="248">
        <v>20.16</v>
      </c>
      <c r="I132" s="249"/>
      <c r="J132" s="245"/>
      <c r="K132" s="245"/>
      <c r="L132" s="250"/>
      <c r="M132" s="251"/>
      <c r="N132" s="252"/>
      <c r="O132" s="252"/>
      <c r="P132" s="252"/>
      <c r="Q132" s="252"/>
      <c r="R132" s="252"/>
      <c r="S132" s="252"/>
      <c r="T132" s="253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4" t="s">
        <v>198</v>
      </c>
      <c r="AU132" s="254" t="s">
        <v>82</v>
      </c>
      <c r="AV132" s="14" t="s">
        <v>82</v>
      </c>
      <c r="AW132" s="14" t="s">
        <v>35</v>
      </c>
      <c r="AX132" s="14" t="s">
        <v>73</v>
      </c>
      <c r="AY132" s="254" t="s">
        <v>188</v>
      </c>
    </row>
    <row r="133" s="14" customFormat="1">
      <c r="A133" s="14"/>
      <c r="B133" s="244"/>
      <c r="C133" s="245"/>
      <c r="D133" s="235" t="s">
        <v>198</v>
      </c>
      <c r="E133" s="246" t="s">
        <v>19</v>
      </c>
      <c r="F133" s="247" t="s">
        <v>3099</v>
      </c>
      <c r="G133" s="245"/>
      <c r="H133" s="248">
        <v>4.2800000000000002</v>
      </c>
      <c r="I133" s="249"/>
      <c r="J133" s="245"/>
      <c r="K133" s="245"/>
      <c r="L133" s="250"/>
      <c r="M133" s="251"/>
      <c r="N133" s="252"/>
      <c r="O133" s="252"/>
      <c r="P133" s="252"/>
      <c r="Q133" s="252"/>
      <c r="R133" s="252"/>
      <c r="S133" s="252"/>
      <c r="T133" s="253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4" t="s">
        <v>198</v>
      </c>
      <c r="AU133" s="254" t="s">
        <v>82</v>
      </c>
      <c r="AV133" s="14" t="s">
        <v>82</v>
      </c>
      <c r="AW133" s="14" t="s">
        <v>35</v>
      </c>
      <c r="AX133" s="14" t="s">
        <v>73</v>
      </c>
      <c r="AY133" s="254" t="s">
        <v>188</v>
      </c>
    </row>
    <row r="134" s="14" customFormat="1">
      <c r="A134" s="14"/>
      <c r="B134" s="244"/>
      <c r="C134" s="245"/>
      <c r="D134" s="235" t="s">
        <v>198</v>
      </c>
      <c r="E134" s="246" t="s">
        <v>19</v>
      </c>
      <c r="F134" s="247" t="s">
        <v>3100</v>
      </c>
      <c r="G134" s="245"/>
      <c r="H134" s="248">
        <v>13.91</v>
      </c>
      <c r="I134" s="249"/>
      <c r="J134" s="245"/>
      <c r="K134" s="245"/>
      <c r="L134" s="250"/>
      <c r="M134" s="251"/>
      <c r="N134" s="252"/>
      <c r="O134" s="252"/>
      <c r="P134" s="252"/>
      <c r="Q134" s="252"/>
      <c r="R134" s="252"/>
      <c r="S134" s="252"/>
      <c r="T134" s="253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4" t="s">
        <v>198</v>
      </c>
      <c r="AU134" s="254" t="s">
        <v>82</v>
      </c>
      <c r="AV134" s="14" t="s">
        <v>82</v>
      </c>
      <c r="AW134" s="14" t="s">
        <v>35</v>
      </c>
      <c r="AX134" s="14" t="s">
        <v>73</v>
      </c>
      <c r="AY134" s="254" t="s">
        <v>188</v>
      </c>
    </row>
    <row r="135" s="14" customFormat="1">
      <c r="A135" s="14"/>
      <c r="B135" s="244"/>
      <c r="C135" s="245"/>
      <c r="D135" s="235" t="s">
        <v>198</v>
      </c>
      <c r="E135" s="246" t="s">
        <v>19</v>
      </c>
      <c r="F135" s="247" t="s">
        <v>3101</v>
      </c>
      <c r="G135" s="245"/>
      <c r="H135" s="248">
        <v>3.3599999999999999</v>
      </c>
      <c r="I135" s="249"/>
      <c r="J135" s="245"/>
      <c r="K135" s="245"/>
      <c r="L135" s="250"/>
      <c r="M135" s="251"/>
      <c r="N135" s="252"/>
      <c r="O135" s="252"/>
      <c r="P135" s="252"/>
      <c r="Q135" s="252"/>
      <c r="R135" s="252"/>
      <c r="S135" s="252"/>
      <c r="T135" s="253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4" t="s">
        <v>198</v>
      </c>
      <c r="AU135" s="254" t="s">
        <v>82</v>
      </c>
      <c r="AV135" s="14" t="s">
        <v>82</v>
      </c>
      <c r="AW135" s="14" t="s">
        <v>35</v>
      </c>
      <c r="AX135" s="14" t="s">
        <v>73</v>
      </c>
      <c r="AY135" s="254" t="s">
        <v>188</v>
      </c>
    </row>
    <row r="136" s="14" customFormat="1">
      <c r="A136" s="14"/>
      <c r="B136" s="244"/>
      <c r="C136" s="245"/>
      <c r="D136" s="235" t="s">
        <v>198</v>
      </c>
      <c r="E136" s="246" t="s">
        <v>19</v>
      </c>
      <c r="F136" s="247" t="s">
        <v>3102</v>
      </c>
      <c r="G136" s="245"/>
      <c r="H136" s="248">
        <v>1.2</v>
      </c>
      <c r="I136" s="249"/>
      <c r="J136" s="245"/>
      <c r="K136" s="245"/>
      <c r="L136" s="250"/>
      <c r="M136" s="251"/>
      <c r="N136" s="252"/>
      <c r="O136" s="252"/>
      <c r="P136" s="252"/>
      <c r="Q136" s="252"/>
      <c r="R136" s="252"/>
      <c r="S136" s="252"/>
      <c r="T136" s="25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4" t="s">
        <v>198</v>
      </c>
      <c r="AU136" s="254" t="s">
        <v>82</v>
      </c>
      <c r="AV136" s="14" t="s">
        <v>82</v>
      </c>
      <c r="AW136" s="14" t="s">
        <v>35</v>
      </c>
      <c r="AX136" s="14" t="s">
        <v>73</v>
      </c>
      <c r="AY136" s="254" t="s">
        <v>188</v>
      </c>
    </row>
    <row r="137" s="14" customFormat="1">
      <c r="A137" s="14"/>
      <c r="B137" s="244"/>
      <c r="C137" s="245"/>
      <c r="D137" s="235" t="s">
        <v>198</v>
      </c>
      <c r="E137" s="246" t="s">
        <v>19</v>
      </c>
      <c r="F137" s="247" t="s">
        <v>3103</v>
      </c>
      <c r="G137" s="245"/>
      <c r="H137" s="248">
        <v>6.0800000000000001</v>
      </c>
      <c r="I137" s="249"/>
      <c r="J137" s="245"/>
      <c r="K137" s="245"/>
      <c r="L137" s="250"/>
      <c r="M137" s="251"/>
      <c r="N137" s="252"/>
      <c r="O137" s="252"/>
      <c r="P137" s="252"/>
      <c r="Q137" s="252"/>
      <c r="R137" s="252"/>
      <c r="S137" s="252"/>
      <c r="T137" s="25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4" t="s">
        <v>198</v>
      </c>
      <c r="AU137" s="254" t="s">
        <v>82</v>
      </c>
      <c r="AV137" s="14" t="s">
        <v>82</v>
      </c>
      <c r="AW137" s="14" t="s">
        <v>35</v>
      </c>
      <c r="AX137" s="14" t="s">
        <v>73</v>
      </c>
      <c r="AY137" s="254" t="s">
        <v>188</v>
      </c>
    </row>
    <row r="138" s="14" customFormat="1">
      <c r="A138" s="14"/>
      <c r="B138" s="244"/>
      <c r="C138" s="245"/>
      <c r="D138" s="235" t="s">
        <v>198</v>
      </c>
      <c r="E138" s="246" t="s">
        <v>19</v>
      </c>
      <c r="F138" s="247" t="s">
        <v>3104</v>
      </c>
      <c r="G138" s="245"/>
      <c r="H138" s="248">
        <v>0.79800000000000004</v>
      </c>
      <c r="I138" s="249"/>
      <c r="J138" s="245"/>
      <c r="K138" s="245"/>
      <c r="L138" s="250"/>
      <c r="M138" s="251"/>
      <c r="N138" s="252"/>
      <c r="O138" s="252"/>
      <c r="P138" s="252"/>
      <c r="Q138" s="252"/>
      <c r="R138" s="252"/>
      <c r="S138" s="252"/>
      <c r="T138" s="253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4" t="s">
        <v>198</v>
      </c>
      <c r="AU138" s="254" t="s">
        <v>82</v>
      </c>
      <c r="AV138" s="14" t="s">
        <v>82</v>
      </c>
      <c r="AW138" s="14" t="s">
        <v>35</v>
      </c>
      <c r="AX138" s="14" t="s">
        <v>73</v>
      </c>
      <c r="AY138" s="254" t="s">
        <v>188</v>
      </c>
    </row>
    <row r="139" s="14" customFormat="1">
      <c r="A139" s="14"/>
      <c r="B139" s="244"/>
      <c r="C139" s="245"/>
      <c r="D139" s="235" t="s">
        <v>198</v>
      </c>
      <c r="E139" s="246" t="s">
        <v>19</v>
      </c>
      <c r="F139" s="247" t="s">
        <v>3105</v>
      </c>
      <c r="G139" s="245"/>
      <c r="H139" s="248">
        <v>1.036</v>
      </c>
      <c r="I139" s="249"/>
      <c r="J139" s="245"/>
      <c r="K139" s="245"/>
      <c r="L139" s="250"/>
      <c r="M139" s="251"/>
      <c r="N139" s="252"/>
      <c r="O139" s="252"/>
      <c r="P139" s="252"/>
      <c r="Q139" s="252"/>
      <c r="R139" s="252"/>
      <c r="S139" s="252"/>
      <c r="T139" s="253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4" t="s">
        <v>198</v>
      </c>
      <c r="AU139" s="254" t="s">
        <v>82</v>
      </c>
      <c r="AV139" s="14" t="s">
        <v>82</v>
      </c>
      <c r="AW139" s="14" t="s">
        <v>35</v>
      </c>
      <c r="AX139" s="14" t="s">
        <v>73</v>
      </c>
      <c r="AY139" s="254" t="s">
        <v>188</v>
      </c>
    </row>
    <row r="140" s="15" customFormat="1">
      <c r="A140" s="15"/>
      <c r="B140" s="255"/>
      <c r="C140" s="256"/>
      <c r="D140" s="235" t="s">
        <v>198</v>
      </c>
      <c r="E140" s="257" t="s">
        <v>19</v>
      </c>
      <c r="F140" s="258" t="s">
        <v>229</v>
      </c>
      <c r="G140" s="256"/>
      <c r="H140" s="259">
        <v>50.824000000000005</v>
      </c>
      <c r="I140" s="260"/>
      <c r="J140" s="256"/>
      <c r="K140" s="256"/>
      <c r="L140" s="261"/>
      <c r="M140" s="262"/>
      <c r="N140" s="263"/>
      <c r="O140" s="263"/>
      <c r="P140" s="263"/>
      <c r="Q140" s="263"/>
      <c r="R140" s="263"/>
      <c r="S140" s="263"/>
      <c r="T140" s="264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5" t="s">
        <v>198</v>
      </c>
      <c r="AU140" s="265" t="s">
        <v>82</v>
      </c>
      <c r="AV140" s="15" t="s">
        <v>135</v>
      </c>
      <c r="AW140" s="15" t="s">
        <v>35</v>
      </c>
      <c r="AX140" s="15" t="s">
        <v>80</v>
      </c>
      <c r="AY140" s="265" t="s">
        <v>188</v>
      </c>
    </row>
    <row r="141" s="2" customFormat="1" ht="24.15" customHeight="1">
      <c r="A141" s="40"/>
      <c r="B141" s="41"/>
      <c r="C141" s="215" t="s">
        <v>263</v>
      </c>
      <c r="D141" s="215" t="s">
        <v>190</v>
      </c>
      <c r="E141" s="216" t="s">
        <v>819</v>
      </c>
      <c r="F141" s="217" t="s">
        <v>820</v>
      </c>
      <c r="G141" s="218" t="s">
        <v>243</v>
      </c>
      <c r="H141" s="219">
        <v>50.823999999999998</v>
      </c>
      <c r="I141" s="220"/>
      <c r="J141" s="221">
        <f>ROUND(I141*H141,2)</f>
        <v>0</v>
      </c>
      <c r="K141" s="217" t="s">
        <v>194</v>
      </c>
      <c r="L141" s="46"/>
      <c r="M141" s="222" t="s">
        <v>19</v>
      </c>
      <c r="N141" s="223" t="s">
        <v>44</v>
      </c>
      <c r="O141" s="86"/>
      <c r="P141" s="224">
        <f>O141*H141</f>
        <v>0</v>
      </c>
      <c r="Q141" s="224">
        <v>0</v>
      </c>
      <c r="R141" s="224">
        <f>Q141*H141</f>
        <v>0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135</v>
      </c>
      <c r="AT141" s="226" t="s">
        <v>190</v>
      </c>
      <c r="AU141" s="226" t="s">
        <v>82</v>
      </c>
      <c r="AY141" s="19" t="s">
        <v>188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135</v>
      </c>
      <c r="BM141" s="226" t="s">
        <v>3106</v>
      </c>
    </row>
    <row r="142" s="2" customFormat="1">
      <c r="A142" s="40"/>
      <c r="B142" s="41"/>
      <c r="C142" s="42"/>
      <c r="D142" s="228" t="s">
        <v>196</v>
      </c>
      <c r="E142" s="42"/>
      <c r="F142" s="229" t="s">
        <v>822</v>
      </c>
      <c r="G142" s="42"/>
      <c r="H142" s="42"/>
      <c r="I142" s="230"/>
      <c r="J142" s="42"/>
      <c r="K142" s="42"/>
      <c r="L142" s="46"/>
      <c r="M142" s="231"/>
      <c r="N142" s="232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196</v>
      </c>
      <c r="AU142" s="19" t="s">
        <v>82</v>
      </c>
    </row>
    <row r="143" s="13" customFormat="1">
      <c r="A143" s="13"/>
      <c r="B143" s="233"/>
      <c r="C143" s="234"/>
      <c r="D143" s="235" t="s">
        <v>198</v>
      </c>
      <c r="E143" s="236" t="s">
        <v>19</v>
      </c>
      <c r="F143" s="237" t="s">
        <v>3081</v>
      </c>
      <c r="G143" s="234"/>
      <c r="H143" s="236" t="s">
        <v>19</v>
      </c>
      <c r="I143" s="238"/>
      <c r="J143" s="234"/>
      <c r="K143" s="234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198</v>
      </c>
      <c r="AU143" s="243" t="s">
        <v>82</v>
      </c>
      <c r="AV143" s="13" t="s">
        <v>80</v>
      </c>
      <c r="AW143" s="13" t="s">
        <v>35</v>
      </c>
      <c r="AX143" s="13" t="s">
        <v>73</v>
      </c>
      <c r="AY143" s="243" t="s">
        <v>188</v>
      </c>
    </row>
    <row r="144" s="14" customFormat="1">
      <c r="A144" s="14"/>
      <c r="B144" s="244"/>
      <c r="C144" s="245"/>
      <c r="D144" s="235" t="s">
        <v>198</v>
      </c>
      <c r="E144" s="246" t="s">
        <v>19</v>
      </c>
      <c r="F144" s="247" t="s">
        <v>3098</v>
      </c>
      <c r="G144" s="245"/>
      <c r="H144" s="248">
        <v>20.16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198</v>
      </c>
      <c r="AU144" s="254" t="s">
        <v>82</v>
      </c>
      <c r="AV144" s="14" t="s">
        <v>82</v>
      </c>
      <c r="AW144" s="14" t="s">
        <v>35</v>
      </c>
      <c r="AX144" s="14" t="s">
        <v>73</v>
      </c>
      <c r="AY144" s="254" t="s">
        <v>188</v>
      </c>
    </row>
    <row r="145" s="14" customFormat="1">
      <c r="A145" s="14"/>
      <c r="B145" s="244"/>
      <c r="C145" s="245"/>
      <c r="D145" s="235" t="s">
        <v>198</v>
      </c>
      <c r="E145" s="246" t="s">
        <v>19</v>
      </c>
      <c r="F145" s="247" t="s">
        <v>3099</v>
      </c>
      <c r="G145" s="245"/>
      <c r="H145" s="248">
        <v>4.2800000000000002</v>
      </c>
      <c r="I145" s="249"/>
      <c r="J145" s="245"/>
      <c r="K145" s="245"/>
      <c r="L145" s="250"/>
      <c r="M145" s="251"/>
      <c r="N145" s="252"/>
      <c r="O145" s="252"/>
      <c r="P145" s="252"/>
      <c r="Q145" s="252"/>
      <c r="R145" s="252"/>
      <c r="S145" s="252"/>
      <c r="T145" s="25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4" t="s">
        <v>198</v>
      </c>
      <c r="AU145" s="254" t="s">
        <v>82</v>
      </c>
      <c r="AV145" s="14" t="s">
        <v>82</v>
      </c>
      <c r="AW145" s="14" t="s">
        <v>35</v>
      </c>
      <c r="AX145" s="14" t="s">
        <v>73</v>
      </c>
      <c r="AY145" s="254" t="s">
        <v>188</v>
      </c>
    </row>
    <row r="146" s="14" customFormat="1">
      <c r="A146" s="14"/>
      <c r="B146" s="244"/>
      <c r="C146" s="245"/>
      <c r="D146" s="235" t="s">
        <v>198</v>
      </c>
      <c r="E146" s="246" t="s">
        <v>19</v>
      </c>
      <c r="F146" s="247" t="s">
        <v>3100</v>
      </c>
      <c r="G146" s="245"/>
      <c r="H146" s="248">
        <v>13.91</v>
      </c>
      <c r="I146" s="249"/>
      <c r="J146" s="245"/>
      <c r="K146" s="245"/>
      <c r="L146" s="250"/>
      <c r="M146" s="251"/>
      <c r="N146" s="252"/>
      <c r="O146" s="252"/>
      <c r="P146" s="252"/>
      <c r="Q146" s="252"/>
      <c r="R146" s="252"/>
      <c r="S146" s="252"/>
      <c r="T146" s="253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4" t="s">
        <v>198</v>
      </c>
      <c r="AU146" s="254" t="s">
        <v>82</v>
      </c>
      <c r="AV146" s="14" t="s">
        <v>82</v>
      </c>
      <c r="AW146" s="14" t="s">
        <v>35</v>
      </c>
      <c r="AX146" s="14" t="s">
        <v>73</v>
      </c>
      <c r="AY146" s="254" t="s">
        <v>188</v>
      </c>
    </row>
    <row r="147" s="14" customFormat="1">
      <c r="A147" s="14"/>
      <c r="B147" s="244"/>
      <c r="C147" s="245"/>
      <c r="D147" s="235" t="s">
        <v>198</v>
      </c>
      <c r="E147" s="246" t="s">
        <v>19</v>
      </c>
      <c r="F147" s="247" t="s">
        <v>3101</v>
      </c>
      <c r="G147" s="245"/>
      <c r="H147" s="248">
        <v>3.3599999999999999</v>
      </c>
      <c r="I147" s="249"/>
      <c r="J147" s="245"/>
      <c r="K147" s="245"/>
      <c r="L147" s="250"/>
      <c r="M147" s="251"/>
      <c r="N147" s="252"/>
      <c r="O147" s="252"/>
      <c r="P147" s="252"/>
      <c r="Q147" s="252"/>
      <c r="R147" s="252"/>
      <c r="S147" s="252"/>
      <c r="T147" s="25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4" t="s">
        <v>198</v>
      </c>
      <c r="AU147" s="254" t="s">
        <v>82</v>
      </c>
      <c r="AV147" s="14" t="s">
        <v>82</v>
      </c>
      <c r="AW147" s="14" t="s">
        <v>35</v>
      </c>
      <c r="AX147" s="14" t="s">
        <v>73</v>
      </c>
      <c r="AY147" s="254" t="s">
        <v>188</v>
      </c>
    </row>
    <row r="148" s="14" customFormat="1">
      <c r="A148" s="14"/>
      <c r="B148" s="244"/>
      <c r="C148" s="245"/>
      <c r="D148" s="235" t="s">
        <v>198</v>
      </c>
      <c r="E148" s="246" t="s">
        <v>19</v>
      </c>
      <c r="F148" s="247" t="s">
        <v>3102</v>
      </c>
      <c r="G148" s="245"/>
      <c r="H148" s="248">
        <v>1.2</v>
      </c>
      <c r="I148" s="249"/>
      <c r="J148" s="245"/>
      <c r="K148" s="245"/>
      <c r="L148" s="250"/>
      <c r="M148" s="251"/>
      <c r="N148" s="252"/>
      <c r="O148" s="252"/>
      <c r="P148" s="252"/>
      <c r="Q148" s="252"/>
      <c r="R148" s="252"/>
      <c r="S148" s="252"/>
      <c r="T148" s="253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4" t="s">
        <v>198</v>
      </c>
      <c r="AU148" s="254" t="s">
        <v>82</v>
      </c>
      <c r="AV148" s="14" t="s">
        <v>82</v>
      </c>
      <c r="AW148" s="14" t="s">
        <v>35</v>
      </c>
      <c r="AX148" s="14" t="s">
        <v>73</v>
      </c>
      <c r="AY148" s="254" t="s">
        <v>188</v>
      </c>
    </row>
    <row r="149" s="14" customFormat="1">
      <c r="A149" s="14"/>
      <c r="B149" s="244"/>
      <c r="C149" s="245"/>
      <c r="D149" s="235" t="s">
        <v>198</v>
      </c>
      <c r="E149" s="246" t="s">
        <v>19</v>
      </c>
      <c r="F149" s="247" t="s">
        <v>3103</v>
      </c>
      <c r="G149" s="245"/>
      <c r="H149" s="248">
        <v>6.0800000000000001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198</v>
      </c>
      <c r="AU149" s="254" t="s">
        <v>82</v>
      </c>
      <c r="AV149" s="14" t="s">
        <v>82</v>
      </c>
      <c r="AW149" s="14" t="s">
        <v>35</v>
      </c>
      <c r="AX149" s="14" t="s">
        <v>73</v>
      </c>
      <c r="AY149" s="254" t="s">
        <v>188</v>
      </c>
    </row>
    <row r="150" s="14" customFormat="1">
      <c r="A150" s="14"/>
      <c r="B150" s="244"/>
      <c r="C150" s="245"/>
      <c r="D150" s="235" t="s">
        <v>198</v>
      </c>
      <c r="E150" s="246" t="s">
        <v>19</v>
      </c>
      <c r="F150" s="247" t="s">
        <v>3104</v>
      </c>
      <c r="G150" s="245"/>
      <c r="H150" s="248">
        <v>0.79800000000000004</v>
      </c>
      <c r="I150" s="249"/>
      <c r="J150" s="245"/>
      <c r="K150" s="245"/>
      <c r="L150" s="250"/>
      <c r="M150" s="251"/>
      <c r="N150" s="252"/>
      <c r="O150" s="252"/>
      <c r="P150" s="252"/>
      <c r="Q150" s="252"/>
      <c r="R150" s="252"/>
      <c r="S150" s="252"/>
      <c r="T150" s="25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4" t="s">
        <v>198</v>
      </c>
      <c r="AU150" s="254" t="s">
        <v>82</v>
      </c>
      <c r="AV150" s="14" t="s">
        <v>82</v>
      </c>
      <c r="AW150" s="14" t="s">
        <v>35</v>
      </c>
      <c r="AX150" s="14" t="s">
        <v>73</v>
      </c>
      <c r="AY150" s="254" t="s">
        <v>188</v>
      </c>
    </row>
    <row r="151" s="14" customFormat="1">
      <c r="A151" s="14"/>
      <c r="B151" s="244"/>
      <c r="C151" s="245"/>
      <c r="D151" s="235" t="s">
        <v>198</v>
      </c>
      <c r="E151" s="246" t="s">
        <v>19</v>
      </c>
      <c r="F151" s="247" t="s">
        <v>3105</v>
      </c>
      <c r="G151" s="245"/>
      <c r="H151" s="248">
        <v>1.036</v>
      </c>
      <c r="I151" s="249"/>
      <c r="J151" s="245"/>
      <c r="K151" s="245"/>
      <c r="L151" s="250"/>
      <c r="M151" s="251"/>
      <c r="N151" s="252"/>
      <c r="O151" s="252"/>
      <c r="P151" s="252"/>
      <c r="Q151" s="252"/>
      <c r="R151" s="252"/>
      <c r="S151" s="252"/>
      <c r="T151" s="25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4" t="s">
        <v>198</v>
      </c>
      <c r="AU151" s="254" t="s">
        <v>82</v>
      </c>
      <c r="AV151" s="14" t="s">
        <v>82</v>
      </c>
      <c r="AW151" s="14" t="s">
        <v>35</v>
      </c>
      <c r="AX151" s="14" t="s">
        <v>73</v>
      </c>
      <c r="AY151" s="254" t="s">
        <v>188</v>
      </c>
    </row>
    <row r="152" s="15" customFormat="1">
      <c r="A152" s="15"/>
      <c r="B152" s="255"/>
      <c r="C152" s="256"/>
      <c r="D152" s="235" t="s">
        <v>198</v>
      </c>
      <c r="E152" s="257" t="s">
        <v>19</v>
      </c>
      <c r="F152" s="258" t="s">
        <v>229</v>
      </c>
      <c r="G152" s="256"/>
      <c r="H152" s="259">
        <v>50.824000000000005</v>
      </c>
      <c r="I152" s="260"/>
      <c r="J152" s="256"/>
      <c r="K152" s="256"/>
      <c r="L152" s="261"/>
      <c r="M152" s="262"/>
      <c r="N152" s="263"/>
      <c r="O152" s="263"/>
      <c r="P152" s="263"/>
      <c r="Q152" s="263"/>
      <c r="R152" s="263"/>
      <c r="S152" s="263"/>
      <c r="T152" s="264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5" t="s">
        <v>198</v>
      </c>
      <c r="AU152" s="265" t="s">
        <v>82</v>
      </c>
      <c r="AV152" s="15" t="s">
        <v>135</v>
      </c>
      <c r="AW152" s="15" t="s">
        <v>35</v>
      </c>
      <c r="AX152" s="15" t="s">
        <v>80</v>
      </c>
      <c r="AY152" s="265" t="s">
        <v>188</v>
      </c>
    </row>
    <row r="153" s="2" customFormat="1" ht="24.15" customHeight="1">
      <c r="A153" s="40"/>
      <c r="B153" s="41"/>
      <c r="C153" s="215" t="s">
        <v>268</v>
      </c>
      <c r="D153" s="215" t="s">
        <v>190</v>
      </c>
      <c r="E153" s="216" t="s">
        <v>823</v>
      </c>
      <c r="F153" s="217" t="s">
        <v>824</v>
      </c>
      <c r="G153" s="218" t="s">
        <v>243</v>
      </c>
      <c r="H153" s="219">
        <v>43.707999999999998</v>
      </c>
      <c r="I153" s="220"/>
      <c r="J153" s="221">
        <f>ROUND(I153*H153,2)</f>
        <v>0</v>
      </c>
      <c r="K153" s="217" t="s">
        <v>194</v>
      </c>
      <c r="L153" s="46"/>
      <c r="M153" s="222" t="s">
        <v>19</v>
      </c>
      <c r="N153" s="223" t="s">
        <v>44</v>
      </c>
      <c r="O153" s="86"/>
      <c r="P153" s="224">
        <f>O153*H153</f>
        <v>0</v>
      </c>
      <c r="Q153" s="224">
        <v>0.00088000000000000003</v>
      </c>
      <c r="R153" s="224">
        <f>Q153*H153</f>
        <v>0.038463039999999997</v>
      </c>
      <c r="S153" s="224">
        <v>0</v>
      </c>
      <c r="T153" s="225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6" t="s">
        <v>135</v>
      </c>
      <c r="AT153" s="226" t="s">
        <v>190</v>
      </c>
      <c r="AU153" s="226" t="s">
        <v>82</v>
      </c>
      <c r="AY153" s="19" t="s">
        <v>188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19" t="s">
        <v>80</v>
      </c>
      <c r="BK153" s="227">
        <f>ROUND(I153*H153,2)</f>
        <v>0</v>
      </c>
      <c r="BL153" s="19" t="s">
        <v>135</v>
      </c>
      <c r="BM153" s="226" t="s">
        <v>3107</v>
      </c>
    </row>
    <row r="154" s="2" customFormat="1">
      <c r="A154" s="40"/>
      <c r="B154" s="41"/>
      <c r="C154" s="42"/>
      <c r="D154" s="228" t="s">
        <v>196</v>
      </c>
      <c r="E154" s="42"/>
      <c r="F154" s="229" t="s">
        <v>826</v>
      </c>
      <c r="G154" s="42"/>
      <c r="H154" s="42"/>
      <c r="I154" s="230"/>
      <c r="J154" s="42"/>
      <c r="K154" s="42"/>
      <c r="L154" s="46"/>
      <c r="M154" s="231"/>
      <c r="N154" s="232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196</v>
      </c>
      <c r="AU154" s="19" t="s">
        <v>82</v>
      </c>
    </row>
    <row r="155" s="13" customFormat="1">
      <c r="A155" s="13"/>
      <c r="B155" s="233"/>
      <c r="C155" s="234"/>
      <c r="D155" s="235" t="s">
        <v>198</v>
      </c>
      <c r="E155" s="236" t="s">
        <v>19</v>
      </c>
      <c r="F155" s="237" t="s">
        <v>3081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198</v>
      </c>
      <c r="AU155" s="243" t="s">
        <v>82</v>
      </c>
      <c r="AV155" s="13" t="s">
        <v>80</v>
      </c>
      <c r="AW155" s="13" t="s">
        <v>35</v>
      </c>
      <c r="AX155" s="13" t="s">
        <v>73</v>
      </c>
      <c r="AY155" s="243" t="s">
        <v>188</v>
      </c>
    </row>
    <row r="156" s="14" customFormat="1">
      <c r="A156" s="14"/>
      <c r="B156" s="244"/>
      <c r="C156" s="245"/>
      <c r="D156" s="235" t="s">
        <v>198</v>
      </c>
      <c r="E156" s="246" t="s">
        <v>19</v>
      </c>
      <c r="F156" s="247" t="s">
        <v>3098</v>
      </c>
      <c r="G156" s="245"/>
      <c r="H156" s="248">
        <v>20.16</v>
      </c>
      <c r="I156" s="249"/>
      <c r="J156" s="245"/>
      <c r="K156" s="245"/>
      <c r="L156" s="250"/>
      <c r="M156" s="251"/>
      <c r="N156" s="252"/>
      <c r="O156" s="252"/>
      <c r="P156" s="252"/>
      <c r="Q156" s="252"/>
      <c r="R156" s="252"/>
      <c r="S156" s="252"/>
      <c r="T156" s="25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4" t="s">
        <v>198</v>
      </c>
      <c r="AU156" s="254" t="s">
        <v>82</v>
      </c>
      <c r="AV156" s="14" t="s">
        <v>82</v>
      </c>
      <c r="AW156" s="14" t="s">
        <v>35</v>
      </c>
      <c r="AX156" s="14" t="s">
        <v>73</v>
      </c>
      <c r="AY156" s="254" t="s">
        <v>188</v>
      </c>
    </row>
    <row r="157" s="14" customFormat="1">
      <c r="A157" s="14"/>
      <c r="B157" s="244"/>
      <c r="C157" s="245"/>
      <c r="D157" s="235" t="s">
        <v>198</v>
      </c>
      <c r="E157" s="246" t="s">
        <v>19</v>
      </c>
      <c r="F157" s="247" t="s">
        <v>3099</v>
      </c>
      <c r="G157" s="245"/>
      <c r="H157" s="248">
        <v>4.2800000000000002</v>
      </c>
      <c r="I157" s="249"/>
      <c r="J157" s="245"/>
      <c r="K157" s="245"/>
      <c r="L157" s="250"/>
      <c r="M157" s="251"/>
      <c r="N157" s="252"/>
      <c r="O157" s="252"/>
      <c r="P157" s="252"/>
      <c r="Q157" s="252"/>
      <c r="R157" s="252"/>
      <c r="S157" s="252"/>
      <c r="T157" s="25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4" t="s">
        <v>198</v>
      </c>
      <c r="AU157" s="254" t="s">
        <v>82</v>
      </c>
      <c r="AV157" s="14" t="s">
        <v>82</v>
      </c>
      <c r="AW157" s="14" t="s">
        <v>35</v>
      </c>
      <c r="AX157" s="14" t="s">
        <v>73</v>
      </c>
      <c r="AY157" s="254" t="s">
        <v>188</v>
      </c>
    </row>
    <row r="158" s="14" customFormat="1">
      <c r="A158" s="14"/>
      <c r="B158" s="244"/>
      <c r="C158" s="245"/>
      <c r="D158" s="235" t="s">
        <v>198</v>
      </c>
      <c r="E158" s="246" t="s">
        <v>19</v>
      </c>
      <c r="F158" s="247" t="s">
        <v>3100</v>
      </c>
      <c r="G158" s="245"/>
      <c r="H158" s="248">
        <v>13.91</v>
      </c>
      <c r="I158" s="249"/>
      <c r="J158" s="245"/>
      <c r="K158" s="245"/>
      <c r="L158" s="250"/>
      <c r="M158" s="251"/>
      <c r="N158" s="252"/>
      <c r="O158" s="252"/>
      <c r="P158" s="252"/>
      <c r="Q158" s="252"/>
      <c r="R158" s="252"/>
      <c r="S158" s="252"/>
      <c r="T158" s="25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4" t="s">
        <v>198</v>
      </c>
      <c r="AU158" s="254" t="s">
        <v>82</v>
      </c>
      <c r="AV158" s="14" t="s">
        <v>82</v>
      </c>
      <c r="AW158" s="14" t="s">
        <v>35</v>
      </c>
      <c r="AX158" s="14" t="s">
        <v>73</v>
      </c>
      <c r="AY158" s="254" t="s">
        <v>188</v>
      </c>
    </row>
    <row r="159" s="14" customFormat="1">
      <c r="A159" s="14"/>
      <c r="B159" s="244"/>
      <c r="C159" s="245"/>
      <c r="D159" s="235" t="s">
        <v>198</v>
      </c>
      <c r="E159" s="246" t="s">
        <v>19</v>
      </c>
      <c r="F159" s="247" t="s">
        <v>3101</v>
      </c>
      <c r="G159" s="245"/>
      <c r="H159" s="248">
        <v>3.3599999999999999</v>
      </c>
      <c r="I159" s="249"/>
      <c r="J159" s="245"/>
      <c r="K159" s="245"/>
      <c r="L159" s="250"/>
      <c r="M159" s="251"/>
      <c r="N159" s="252"/>
      <c r="O159" s="252"/>
      <c r="P159" s="252"/>
      <c r="Q159" s="252"/>
      <c r="R159" s="252"/>
      <c r="S159" s="252"/>
      <c r="T159" s="253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4" t="s">
        <v>198</v>
      </c>
      <c r="AU159" s="254" t="s">
        <v>82</v>
      </c>
      <c r="AV159" s="14" t="s">
        <v>82</v>
      </c>
      <c r="AW159" s="14" t="s">
        <v>35</v>
      </c>
      <c r="AX159" s="14" t="s">
        <v>73</v>
      </c>
      <c r="AY159" s="254" t="s">
        <v>188</v>
      </c>
    </row>
    <row r="160" s="14" customFormat="1">
      <c r="A160" s="14"/>
      <c r="B160" s="244"/>
      <c r="C160" s="245"/>
      <c r="D160" s="235" t="s">
        <v>198</v>
      </c>
      <c r="E160" s="246" t="s">
        <v>19</v>
      </c>
      <c r="F160" s="247" t="s">
        <v>3102</v>
      </c>
      <c r="G160" s="245"/>
      <c r="H160" s="248">
        <v>1.2</v>
      </c>
      <c r="I160" s="249"/>
      <c r="J160" s="245"/>
      <c r="K160" s="245"/>
      <c r="L160" s="250"/>
      <c r="M160" s="251"/>
      <c r="N160" s="252"/>
      <c r="O160" s="252"/>
      <c r="P160" s="252"/>
      <c r="Q160" s="252"/>
      <c r="R160" s="252"/>
      <c r="S160" s="252"/>
      <c r="T160" s="25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4" t="s">
        <v>198</v>
      </c>
      <c r="AU160" s="254" t="s">
        <v>82</v>
      </c>
      <c r="AV160" s="14" t="s">
        <v>82</v>
      </c>
      <c r="AW160" s="14" t="s">
        <v>35</v>
      </c>
      <c r="AX160" s="14" t="s">
        <v>73</v>
      </c>
      <c r="AY160" s="254" t="s">
        <v>188</v>
      </c>
    </row>
    <row r="161" s="14" customFormat="1">
      <c r="A161" s="14"/>
      <c r="B161" s="244"/>
      <c r="C161" s="245"/>
      <c r="D161" s="235" t="s">
        <v>198</v>
      </c>
      <c r="E161" s="246" t="s">
        <v>19</v>
      </c>
      <c r="F161" s="247" t="s">
        <v>3104</v>
      </c>
      <c r="G161" s="245"/>
      <c r="H161" s="248">
        <v>0.79800000000000004</v>
      </c>
      <c r="I161" s="249"/>
      <c r="J161" s="245"/>
      <c r="K161" s="245"/>
      <c r="L161" s="250"/>
      <c r="M161" s="251"/>
      <c r="N161" s="252"/>
      <c r="O161" s="252"/>
      <c r="P161" s="252"/>
      <c r="Q161" s="252"/>
      <c r="R161" s="252"/>
      <c r="S161" s="252"/>
      <c r="T161" s="253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4" t="s">
        <v>198</v>
      </c>
      <c r="AU161" s="254" t="s">
        <v>82</v>
      </c>
      <c r="AV161" s="14" t="s">
        <v>82</v>
      </c>
      <c r="AW161" s="14" t="s">
        <v>35</v>
      </c>
      <c r="AX161" s="14" t="s">
        <v>73</v>
      </c>
      <c r="AY161" s="254" t="s">
        <v>188</v>
      </c>
    </row>
    <row r="162" s="15" customFormat="1">
      <c r="A162" s="15"/>
      <c r="B162" s="255"/>
      <c r="C162" s="256"/>
      <c r="D162" s="235" t="s">
        <v>198</v>
      </c>
      <c r="E162" s="257" t="s">
        <v>19</v>
      </c>
      <c r="F162" s="258" t="s">
        <v>229</v>
      </c>
      <c r="G162" s="256"/>
      <c r="H162" s="259">
        <v>43.708000000000006</v>
      </c>
      <c r="I162" s="260"/>
      <c r="J162" s="256"/>
      <c r="K162" s="256"/>
      <c r="L162" s="261"/>
      <c r="M162" s="262"/>
      <c r="N162" s="263"/>
      <c r="O162" s="263"/>
      <c r="P162" s="263"/>
      <c r="Q162" s="263"/>
      <c r="R162" s="263"/>
      <c r="S162" s="263"/>
      <c r="T162" s="264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5" t="s">
        <v>198</v>
      </c>
      <c r="AU162" s="265" t="s">
        <v>82</v>
      </c>
      <c r="AV162" s="15" t="s">
        <v>135</v>
      </c>
      <c r="AW162" s="15" t="s">
        <v>35</v>
      </c>
      <c r="AX162" s="15" t="s">
        <v>80</v>
      </c>
      <c r="AY162" s="265" t="s">
        <v>188</v>
      </c>
    </row>
    <row r="163" s="2" customFormat="1" ht="24.15" customHeight="1">
      <c r="A163" s="40"/>
      <c r="B163" s="41"/>
      <c r="C163" s="215" t="s">
        <v>239</v>
      </c>
      <c r="D163" s="215" t="s">
        <v>190</v>
      </c>
      <c r="E163" s="216" t="s">
        <v>830</v>
      </c>
      <c r="F163" s="217" t="s">
        <v>831</v>
      </c>
      <c r="G163" s="218" t="s">
        <v>243</v>
      </c>
      <c r="H163" s="219">
        <v>43.707999999999998</v>
      </c>
      <c r="I163" s="220"/>
      <c r="J163" s="221">
        <f>ROUND(I163*H163,2)</f>
        <v>0</v>
      </c>
      <c r="K163" s="217" t="s">
        <v>194</v>
      </c>
      <c r="L163" s="46"/>
      <c r="M163" s="222" t="s">
        <v>19</v>
      </c>
      <c r="N163" s="223" t="s">
        <v>44</v>
      </c>
      <c r="O163" s="86"/>
      <c r="P163" s="224">
        <f>O163*H163</f>
        <v>0</v>
      </c>
      <c r="Q163" s="224">
        <v>0</v>
      </c>
      <c r="R163" s="224">
        <f>Q163*H163</f>
        <v>0</v>
      </c>
      <c r="S163" s="224">
        <v>0</v>
      </c>
      <c r="T163" s="225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6" t="s">
        <v>135</v>
      </c>
      <c r="AT163" s="226" t="s">
        <v>190</v>
      </c>
      <c r="AU163" s="226" t="s">
        <v>82</v>
      </c>
      <c r="AY163" s="19" t="s">
        <v>188</v>
      </c>
      <c r="BE163" s="227">
        <f>IF(N163="základní",J163,0)</f>
        <v>0</v>
      </c>
      <c r="BF163" s="227">
        <f>IF(N163="snížená",J163,0)</f>
        <v>0</v>
      </c>
      <c r="BG163" s="227">
        <f>IF(N163="zákl. přenesená",J163,0)</f>
        <v>0</v>
      </c>
      <c r="BH163" s="227">
        <f>IF(N163="sníž. přenesená",J163,0)</f>
        <v>0</v>
      </c>
      <c r="BI163" s="227">
        <f>IF(N163="nulová",J163,0)</f>
        <v>0</v>
      </c>
      <c r="BJ163" s="19" t="s">
        <v>80</v>
      </c>
      <c r="BK163" s="227">
        <f>ROUND(I163*H163,2)</f>
        <v>0</v>
      </c>
      <c r="BL163" s="19" t="s">
        <v>135</v>
      </c>
      <c r="BM163" s="226" t="s">
        <v>3108</v>
      </c>
    </row>
    <row r="164" s="2" customFormat="1">
      <c r="A164" s="40"/>
      <c r="B164" s="41"/>
      <c r="C164" s="42"/>
      <c r="D164" s="228" t="s">
        <v>196</v>
      </c>
      <c r="E164" s="42"/>
      <c r="F164" s="229" t="s">
        <v>833</v>
      </c>
      <c r="G164" s="42"/>
      <c r="H164" s="42"/>
      <c r="I164" s="230"/>
      <c r="J164" s="42"/>
      <c r="K164" s="42"/>
      <c r="L164" s="46"/>
      <c r="M164" s="231"/>
      <c r="N164" s="232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196</v>
      </c>
      <c r="AU164" s="19" t="s">
        <v>82</v>
      </c>
    </row>
    <row r="165" s="13" customFormat="1">
      <c r="A165" s="13"/>
      <c r="B165" s="233"/>
      <c r="C165" s="234"/>
      <c r="D165" s="235" t="s">
        <v>198</v>
      </c>
      <c r="E165" s="236" t="s">
        <v>19</v>
      </c>
      <c r="F165" s="237" t="s">
        <v>3081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198</v>
      </c>
      <c r="AU165" s="243" t="s">
        <v>82</v>
      </c>
      <c r="AV165" s="13" t="s">
        <v>80</v>
      </c>
      <c r="AW165" s="13" t="s">
        <v>35</v>
      </c>
      <c r="AX165" s="13" t="s">
        <v>73</v>
      </c>
      <c r="AY165" s="243" t="s">
        <v>188</v>
      </c>
    </row>
    <row r="166" s="14" customFormat="1">
      <c r="A166" s="14"/>
      <c r="B166" s="244"/>
      <c r="C166" s="245"/>
      <c r="D166" s="235" t="s">
        <v>198</v>
      </c>
      <c r="E166" s="246" t="s">
        <v>19</v>
      </c>
      <c r="F166" s="247" t="s">
        <v>3098</v>
      </c>
      <c r="G166" s="245"/>
      <c r="H166" s="248">
        <v>20.16</v>
      </c>
      <c r="I166" s="249"/>
      <c r="J166" s="245"/>
      <c r="K166" s="245"/>
      <c r="L166" s="250"/>
      <c r="M166" s="251"/>
      <c r="N166" s="252"/>
      <c r="O166" s="252"/>
      <c r="P166" s="252"/>
      <c r="Q166" s="252"/>
      <c r="R166" s="252"/>
      <c r="S166" s="252"/>
      <c r="T166" s="25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4" t="s">
        <v>198</v>
      </c>
      <c r="AU166" s="254" t="s">
        <v>82</v>
      </c>
      <c r="AV166" s="14" t="s">
        <v>82</v>
      </c>
      <c r="AW166" s="14" t="s">
        <v>35</v>
      </c>
      <c r="AX166" s="14" t="s">
        <v>73</v>
      </c>
      <c r="AY166" s="254" t="s">
        <v>188</v>
      </c>
    </row>
    <row r="167" s="14" customFormat="1">
      <c r="A167" s="14"/>
      <c r="B167" s="244"/>
      <c r="C167" s="245"/>
      <c r="D167" s="235" t="s">
        <v>198</v>
      </c>
      <c r="E167" s="246" t="s">
        <v>19</v>
      </c>
      <c r="F167" s="247" t="s">
        <v>3099</v>
      </c>
      <c r="G167" s="245"/>
      <c r="H167" s="248">
        <v>4.2800000000000002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198</v>
      </c>
      <c r="AU167" s="254" t="s">
        <v>82</v>
      </c>
      <c r="AV167" s="14" t="s">
        <v>82</v>
      </c>
      <c r="AW167" s="14" t="s">
        <v>35</v>
      </c>
      <c r="AX167" s="14" t="s">
        <v>73</v>
      </c>
      <c r="AY167" s="254" t="s">
        <v>188</v>
      </c>
    </row>
    <row r="168" s="14" customFormat="1">
      <c r="A168" s="14"/>
      <c r="B168" s="244"/>
      <c r="C168" s="245"/>
      <c r="D168" s="235" t="s">
        <v>198</v>
      </c>
      <c r="E168" s="246" t="s">
        <v>19</v>
      </c>
      <c r="F168" s="247" t="s">
        <v>3100</v>
      </c>
      <c r="G168" s="245"/>
      <c r="H168" s="248">
        <v>13.91</v>
      </c>
      <c r="I168" s="249"/>
      <c r="J168" s="245"/>
      <c r="K168" s="245"/>
      <c r="L168" s="250"/>
      <c r="M168" s="251"/>
      <c r="N168" s="252"/>
      <c r="O168" s="252"/>
      <c r="P168" s="252"/>
      <c r="Q168" s="252"/>
      <c r="R168" s="252"/>
      <c r="S168" s="252"/>
      <c r="T168" s="25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4" t="s">
        <v>198</v>
      </c>
      <c r="AU168" s="254" t="s">
        <v>82</v>
      </c>
      <c r="AV168" s="14" t="s">
        <v>82</v>
      </c>
      <c r="AW168" s="14" t="s">
        <v>35</v>
      </c>
      <c r="AX168" s="14" t="s">
        <v>73</v>
      </c>
      <c r="AY168" s="254" t="s">
        <v>188</v>
      </c>
    </row>
    <row r="169" s="14" customFormat="1">
      <c r="A169" s="14"/>
      <c r="B169" s="244"/>
      <c r="C169" s="245"/>
      <c r="D169" s="235" t="s">
        <v>198</v>
      </c>
      <c r="E169" s="246" t="s">
        <v>19</v>
      </c>
      <c r="F169" s="247" t="s">
        <v>3101</v>
      </c>
      <c r="G169" s="245"/>
      <c r="H169" s="248">
        <v>3.3599999999999999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198</v>
      </c>
      <c r="AU169" s="254" t="s">
        <v>82</v>
      </c>
      <c r="AV169" s="14" t="s">
        <v>82</v>
      </c>
      <c r="AW169" s="14" t="s">
        <v>35</v>
      </c>
      <c r="AX169" s="14" t="s">
        <v>73</v>
      </c>
      <c r="AY169" s="254" t="s">
        <v>188</v>
      </c>
    </row>
    <row r="170" s="14" customFormat="1">
      <c r="A170" s="14"/>
      <c r="B170" s="244"/>
      <c r="C170" s="245"/>
      <c r="D170" s="235" t="s">
        <v>198</v>
      </c>
      <c r="E170" s="246" t="s">
        <v>19</v>
      </c>
      <c r="F170" s="247" t="s">
        <v>3102</v>
      </c>
      <c r="G170" s="245"/>
      <c r="H170" s="248">
        <v>1.2</v>
      </c>
      <c r="I170" s="249"/>
      <c r="J170" s="245"/>
      <c r="K170" s="245"/>
      <c r="L170" s="250"/>
      <c r="M170" s="251"/>
      <c r="N170" s="252"/>
      <c r="O170" s="252"/>
      <c r="P170" s="252"/>
      <c r="Q170" s="252"/>
      <c r="R170" s="252"/>
      <c r="S170" s="252"/>
      <c r="T170" s="253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4" t="s">
        <v>198</v>
      </c>
      <c r="AU170" s="254" t="s">
        <v>82</v>
      </c>
      <c r="AV170" s="14" t="s">
        <v>82</v>
      </c>
      <c r="AW170" s="14" t="s">
        <v>35</v>
      </c>
      <c r="AX170" s="14" t="s">
        <v>73</v>
      </c>
      <c r="AY170" s="254" t="s">
        <v>188</v>
      </c>
    </row>
    <row r="171" s="14" customFormat="1">
      <c r="A171" s="14"/>
      <c r="B171" s="244"/>
      <c r="C171" s="245"/>
      <c r="D171" s="235" t="s">
        <v>198</v>
      </c>
      <c r="E171" s="246" t="s">
        <v>19</v>
      </c>
      <c r="F171" s="247" t="s">
        <v>3104</v>
      </c>
      <c r="G171" s="245"/>
      <c r="H171" s="248">
        <v>0.79800000000000004</v>
      </c>
      <c r="I171" s="249"/>
      <c r="J171" s="245"/>
      <c r="K171" s="245"/>
      <c r="L171" s="250"/>
      <c r="M171" s="251"/>
      <c r="N171" s="252"/>
      <c r="O171" s="252"/>
      <c r="P171" s="252"/>
      <c r="Q171" s="252"/>
      <c r="R171" s="252"/>
      <c r="S171" s="252"/>
      <c r="T171" s="253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4" t="s">
        <v>198</v>
      </c>
      <c r="AU171" s="254" t="s">
        <v>82</v>
      </c>
      <c r="AV171" s="14" t="s">
        <v>82</v>
      </c>
      <c r="AW171" s="14" t="s">
        <v>35</v>
      </c>
      <c r="AX171" s="14" t="s">
        <v>73</v>
      </c>
      <c r="AY171" s="254" t="s">
        <v>188</v>
      </c>
    </row>
    <row r="172" s="15" customFormat="1">
      <c r="A172" s="15"/>
      <c r="B172" s="255"/>
      <c r="C172" s="256"/>
      <c r="D172" s="235" t="s">
        <v>198</v>
      </c>
      <c r="E172" s="257" t="s">
        <v>19</v>
      </c>
      <c r="F172" s="258" t="s">
        <v>229</v>
      </c>
      <c r="G172" s="256"/>
      <c r="H172" s="259">
        <v>43.708000000000006</v>
      </c>
      <c r="I172" s="260"/>
      <c r="J172" s="256"/>
      <c r="K172" s="256"/>
      <c r="L172" s="261"/>
      <c r="M172" s="262"/>
      <c r="N172" s="263"/>
      <c r="O172" s="263"/>
      <c r="P172" s="263"/>
      <c r="Q172" s="263"/>
      <c r="R172" s="263"/>
      <c r="S172" s="263"/>
      <c r="T172" s="264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5" t="s">
        <v>198</v>
      </c>
      <c r="AU172" s="265" t="s">
        <v>82</v>
      </c>
      <c r="AV172" s="15" t="s">
        <v>135</v>
      </c>
      <c r="AW172" s="15" t="s">
        <v>35</v>
      </c>
      <c r="AX172" s="15" t="s">
        <v>80</v>
      </c>
      <c r="AY172" s="265" t="s">
        <v>188</v>
      </c>
    </row>
    <row r="173" s="2" customFormat="1" ht="44.25" customHeight="1">
      <c r="A173" s="40"/>
      <c r="B173" s="41"/>
      <c r="C173" s="215" t="s">
        <v>286</v>
      </c>
      <c r="D173" s="215" t="s">
        <v>190</v>
      </c>
      <c r="E173" s="216" t="s">
        <v>843</v>
      </c>
      <c r="F173" s="217" t="s">
        <v>844</v>
      </c>
      <c r="G173" s="218" t="s">
        <v>345</v>
      </c>
      <c r="H173" s="219">
        <v>1.196</v>
      </c>
      <c r="I173" s="220"/>
      <c r="J173" s="221">
        <f>ROUND(I173*H173,2)</f>
        <v>0</v>
      </c>
      <c r="K173" s="217" t="s">
        <v>194</v>
      </c>
      <c r="L173" s="46"/>
      <c r="M173" s="222" t="s">
        <v>19</v>
      </c>
      <c r="N173" s="223" t="s">
        <v>44</v>
      </c>
      <c r="O173" s="86"/>
      <c r="P173" s="224">
        <f>O173*H173</f>
        <v>0</v>
      </c>
      <c r="Q173" s="224">
        <v>1.05555</v>
      </c>
      <c r="R173" s="224">
        <f>Q173*H173</f>
        <v>1.2624377999999998</v>
      </c>
      <c r="S173" s="224">
        <v>0</v>
      </c>
      <c r="T173" s="225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6" t="s">
        <v>135</v>
      </c>
      <c r="AT173" s="226" t="s">
        <v>190</v>
      </c>
      <c r="AU173" s="226" t="s">
        <v>82</v>
      </c>
      <c r="AY173" s="19" t="s">
        <v>188</v>
      </c>
      <c r="BE173" s="227">
        <f>IF(N173="základní",J173,0)</f>
        <v>0</v>
      </c>
      <c r="BF173" s="227">
        <f>IF(N173="snížená",J173,0)</f>
        <v>0</v>
      </c>
      <c r="BG173" s="227">
        <f>IF(N173="zákl. přenesená",J173,0)</f>
        <v>0</v>
      </c>
      <c r="BH173" s="227">
        <f>IF(N173="sníž. přenesená",J173,0)</f>
        <v>0</v>
      </c>
      <c r="BI173" s="227">
        <f>IF(N173="nulová",J173,0)</f>
        <v>0</v>
      </c>
      <c r="BJ173" s="19" t="s">
        <v>80</v>
      </c>
      <c r="BK173" s="227">
        <f>ROUND(I173*H173,2)</f>
        <v>0</v>
      </c>
      <c r="BL173" s="19" t="s">
        <v>135</v>
      </c>
      <c r="BM173" s="226" t="s">
        <v>3109</v>
      </c>
    </row>
    <row r="174" s="2" customFormat="1">
      <c r="A174" s="40"/>
      <c r="B174" s="41"/>
      <c r="C174" s="42"/>
      <c r="D174" s="228" t="s">
        <v>196</v>
      </c>
      <c r="E174" s="42"/>
      <c r="F174" s="229" t="s">
        <v>846</v>
      </c>
      <c r="G174" s="42"/>
      <c r="H174" s="42"/>
      <c r="I174" s="230"/>
      <c r="J174" s="42"/>
      <c r="K174" s="42"/>
      <c r="L174" s="46"/>
      <c r="M174" s="231"/>
      <c r="N174" s="232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196</v>
      </c>
      <c r="AU174" s="19" t="s">
        <v>82</v>
      </c>
    </row>
    <row r="175" s="14" customFormat="1">
      <c r="A175" s="14"/>
      <c r="B175" s="244"/>
      <c r="C175" s="245"/>
      <c r="D175" s="235" t="s">
        <v>198</v>
      </c>
      <c r="E175" s="246" t="s">
        <v>19</v>
      </c>
      <c r="F175" s="247" t="s">
        <v>3110</v>
      </c>
      <c r="G175" s="245"/>
      <c r="H175" s="248">
        <v>1.196</v>
      </c>
      <c r="I175" s="249"/>
      <c r="J175" s="245"/>
      <c r="K175" s="245"/>
      <c r="L175" s="250"/>
      <c r="M175" s="251"/>
      <c r="N175" s="252"/>
      <c r="O175" s="252"/>
      <c r="P175" s="252"/>
      <c r="Q175" s="252"/>
      <c r="R175" s="252"/>
      <c r="S175" s="252"/>
      <c r="T175" s="253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4" t="s">
        <v>198</v>
      </c>
      <c r="AU175" s="254" t="s">
        <v>82</v>
      </c>
      <c r="AV175" s="14" t="s">
        <v>82</v>
      </c>
      <c r="AW175" s="14" t="s">
        <v>35</v>
      </c>
      <c r="AX175" s="14" t="s">
        <v>73</v>
      </c>
      <c r="AY175" s="254" t="s">
        <v>188</v>
      </c>
    </row>
    <row r="176" s="15" customFormat="1">
      <c r="A176" s="15"/>
      <c r="B176" s="255"/>
      <c r="C176" s="256"/>
      <c r="D176" s="235" t="s">
        <v>198</v>
      </c>
      <c r="E176" s="257" t="s">
        <v>19</v>
      </c>
      <c r="F176" s="258" t="s">
        <v>229</v>
      </c>
      <c r="G176" s="256"/>
      <c r="H176" s="259">
        <v>1.196</v>
      </c>
      <c r="I176" s="260"/>
      <c r="J176" s="256"/>
      <c r="K176" s="256"/>
      <c r="L176" s="261"/>
      <c r="M176" s="262"/>
      <c r="N176" s="263"/>
      <c r="O176" s="263"/>
      <c r="P176" s="263"/>
      <c r="Q176" s="263"/>
      <c r="R176" s="263"/>
      <c r="S176" s="263"/>
      <c r="T176" s="264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5" t="s">
        <v>198</v>
      </c>
      <c r="AU176" s="265" t="s">
        <v>82</v>
      </c>
      <c r="AV176" s="15" t="s">
        <v>135</v>
      </c>
      <c r="AW176" s="15" t="s">
        <v>35</v>
      </c>
      <c r="AX176" s="15" t="s">
        <v>80</v>
      </c>
      <c r="AY176" s="265" t="s">
        <v>188</v>
      </c>
    </row>
    <row r="177" s="12" customFormat="1" ht="22.8" customHeight="1">
      <c r="A177" s="12"/>
      <c r="B177" s="199"/>
      <c r="C177" s="200"/>
      <c r="D177" s="201" t="s">
        <v>72</v>
      </c>
      <c r="E177" s="213" t="s">
        <v>258</v>
      </c>
      <c r="F177" s="213" t="s">
        <v>1138</v>
      </c>
      <c r="G177" s="200"/>
      <c r="H177" s="200"/>
      <c r="I177" s="203"/>
      <c r="J177" s="214">
        <f>BK177</f>
        <v>0</v>
      </c>
      <c r="K177" s="200"/>
      <c r="L177" s="205"/>
      <c r="M177" s="206"/>
      <c r="N177" s="207"/>
      <c r="O177" s="207"/>
      <c r="P177" s="208">
        <f>SUM(P178:P228)</f>
        <v>0</v>
      </c>
      <c r="Q177" s="207"/>
      <c r="R177" s="208">
        <f>SUM(R178:R228)</f>
        <v>0.72217408000000016</v>
      </c>
      <c r="S177" s="207"/>
      <c r="T177" s="209">
        <f>SUM(T178:T228)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10" t="s">
        <v>80</v>
      </c>
      <c r="AT177" s="211" t="s">
        <v>72</v>
      </c>
      <c r="AU177" s="211" t="s">
        <v>80</v>
      </c>
      <c r="AY177" s="210" t="s">
        <v>188</v>
      </c>
      <c r="BK177" s="212">
        <f>SUM(BK178:BK228)</f>
        <v>0</v>
      </c>
    </row>
    <row r="178" s="2" customFormat="1" ht="24.15" customHeight="1">
      <c r="A178" s="40"/>
      <c r="B178" s="41"/>
      <c r="C178" s="215" t="s">
        <v>296</v>
      </c>
      <c r="D178" s="215" t="s">
        <v>190</v>
      </c>
      <c r="E178" s="216" t="s">
        <v>1139</v>
      </c>
      <c r="F178" s="217" t="s">
        <v>1140</v>
      </c>
      <c r="G178" s="218" t="s">
        <v>243</v>
      </c>
      <c r="H178" s="219">
        <v>37.642000000000003</v>
      </c>
      <c r="I178" s="220"/>
      <c r="J178" s="221">
        <f>ROUND(I178*H178,2)</f>
        <v>0</v>
      </c>
      <c r="K178" s="217" t="s">
        <v>194</v>
      </c>
      <c r="L178" s="46"/>
      <c r="M178" s="222" t="s">
        <v>19</v>
      </c>
      <c r="N178" s="223" t="s">
        <v>44</v>
      </c>
      <c r="O178" s="86"/>
      <c r="P178" s="224">
        <f>O178*H178</f>
        <v>0</v>
      </c>
      <c r="Q178" s="224">
        <v>0.00025999999999999998</v>
      </c>
      <c r="R178" s="224">
        <f>Q178*H178</f>
        <v>0.0097869199999999993</v>
      </c>
      <c r="S178" s="224">
        <v>0</v>
      </c>
      <c r="T178" s="225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6" t="s">
        <v>135</v>
      </c>
      <c r="AT178" s="226" t="s">
        <v>190</v>
      </c>
      <c r="AU178" s="226" t="s">
        <v>82</v>
      </c>
      <c r="AY178" s="19" t="s">
        <v>188</v>
      </c>
      <c r="BE178" s="227">
        <f>IF(N178="základní",J178,0)</f>
        <v>0</v>
      </c>
      <c r="BF178" s="227">
        <f>IF(N178="snížená",J178,0)</f>
        <v>0</v>
      </c>
      <c r="BG178" s="227">
        <f>IF(N178="zákl. přenesená",J178,0)</f>
        <v>0</v>
      </c>
      <c r="BH178" s="227">
        <f>IF(N178="sníž. přenesená",J178,0)</f>
        <v>0</v>
      </c>
      <c r="BI178" s="227">
        <f>IF(N178="nulová",J178,0)</f>
        <v>0</v>
      </c>
      <c r="BJ178" s="19" t="s">
        <v>80</v>
      </c>
      <c r="BK178" s="227">
        <f>ROUND(I178*H178,2)</f>
        <v>0</v>
      </c>
      <c r="BL178" s="19" t="s">
        <v>135</v>
      </c>
      <c r="BM178" s="226" t="s">
        <v>3111</v>
      </c>
    </row>
    <row r="179" s="2" customFormat="1">
      <c r="A179" s="40"/>
      <c r="B179" s="41"/>
      <c r="C179" s="42"/>
      <c r="D179" s="228" t="s">
        <v>196</v>
      </c>
      <c r="E179" s="42"/>
      <c r="F179" s="229" t="s">
        <v>1142</v>
      </c>
      <c r="G179" s="42"/>
      <c r="H179" s="42"/>
      <c r="I179" s="230"/>
      <c r="J179" s="42"/>
      <c r="K179" s="42"/>
      <c r="L179" s="46"/>
      <c r="M179" s="231"/>
      <c r="N179" s="232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196</v>
      </c>
      <c r="AU179" s="19" t="s">
        <v>82</v>
      </c>
    </row>
    <row r="180" s="13" customFormat="1">
      <c r="A180" s="13"/>
      <c r="B180" s="233"/>
      <c r="C180" s="234"/>
      <c r="D180" s="235" t="s">
        <v>198</v>
      </c>
      <c r="E180" s="236" t="s">
        <v>19</v>
      </c>
      <c r="F180" s="237" t="s">
        <v>3081</v>
      </c>
      <c r="G180" s="234"/>
      <c r="H180" s="236" t="s">
        <v>19</v>
      </c>
      <c r="I180" s="238"/>
      <c r="J180" s="234"/>
      <c r="K180" s="234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198</v>
      </c>
      <c r="AU180" s="243" t="s">
        <v>82</v>
      </c>
      <c r="AV180" s="13" t="s">
        <v>80</v>
      </c>
      <c r="AW180" s="13" t="s">
        <v>35</v>
      </c>
      <c r="AX180" s="13" t="s">
        <v>73</v>
      </c>
      <c r="AY180" s="243" t="s">
        <v>188</v>
      </c>
    </row>
    <row r="181" s="14" customFormat="1">
      <c r="A181" s="14"/>
      <c r="B181" s="244"/>
      <c r="C181" s="245"/>
      <c r="D181" s="235" t="s">
        <v>198</v>
      </c>
      <c r="E181" s="246" t="s">
        <v>19</v>
      </c>
      <c r="F181" s="247" t="s">
        <v>3112</v>
      </c>
      <c r="G181" s="245"/>
      <c r="H181" s="248">
        <v>41.712000000000003</v>
      </c>
      <c r="I181" s="249"/>
      <c r="J181" s="245"/>
      <c r="K181" s="245"/>
      <c r="L181" s="250"/>
      <c r="M181" s="251"/>
      <c r="N181" s="252"/>
      <c r="O181" s="252"/>
      <c r="P181" s="252"/>
      <c r="Q181" s="252"/>
      <c r="R181" s="252"/>
      <c r="S181" s="252"/>
      <c r="T181" s="253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4" t="s">
        <v>198</v>
      </c>
      <c r="AU181" s="254" t="s">
        <v>82</v>
      </c>
      <c r="AV181" s="14" t="s">
        <v>82</v>
      </c>
      <c r="AW181" s="14" t="s">
        <v>35</v>
      </c>
      <c r="AX181" s="14" t="s">
        <v>73</v>
      </c>
      <c r="AY181" s="254" t="s">
        <v>188</v>
      </c>
    </row>
    <row r="182" s="14" customFormat="1">
      <c r="A182" s="14"/>
      <c r="B182" s="244"/>
      <c r="C182" s="245"/>
      <c r="D182" s="235" t="s">
        <v>198</v>
      </c>
      <c r="E182" s="246" t="s">
        <v>19</v>
      </c>
      <c r="F182" s="247" t="s">
        <v>3113</v>
      </c>
      <c r="G182" s="245"/>
      <c r="H182" s="248">
        <v>-4.0700000000000003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198</v>
      </c>
      <c r="AU182" s="254" t="s">
        <v>82</v>
      </c>
      <c r="AV182" s="14" t="s">
        <v>82</v>
      </c>
      <c r="AW182" s="14" t="s">
        <v>35</v>
      </c>
      <c r="AX182" s="14" t="s">
        <v>73</v>
      </c>
      <c r="AY182" s="254" t="s">
        <v>188</v>
      </c>
    </row>
    <row r="183" s="15" customFormat="1">
      <c r="A183" s="15"/>
      <c r="B183" s="255"/>
      <c r="C183" s="256"/>
      <c r="D183" s="235" t="s">
        <v>198</v>
      </c>
      <c r="E183" s="257" t="s">
        <v>19</v>
      </c>
      <c r="F183" s="258" t="s">
        <v>229</v>
      </c>
      <c r="G183" s="256"/>
      <c r="H183" s="259">
        <v>37.642000000000003</v>
      </c>
      <c r="I183" s="260"/>
      <c r="J183" s="256"/>
      <c r="K183" s="256"/>
      <c r="L183" s="261"/>
      <c r="M183" s="262"/>
      <c r="N183" s="263"/>
      <c r="O183" s="263"/>
      <c r="P183" s="263"/>
      <c r="Q183" s="263"/>
      <c r="R183" s="263"/>
      <c r="S183" s="263"/>
      <c r="T183" s="264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5" t="s">
        <v>198</v>
      </c>
      <c r="AU183" s="265" t="s">
        <v>82</v>
      </c>
      <c r="AV183" s="15" t="s">
        <v>135</v>
      </c>
      <c r="AW183" s="15" t="s">
        <v>35</v>
      </c>
      <c r="AX183" s="15" t="s">
        <v>80</v>
      </c>
      <c r="AY183" s="265" t="s">
        <v>188</v>
      </c>
    </row>
    <row r="184" s="2" customFormat="1" ht="24.15" customHeight="1">
      <c r="A184" s="40"/>
      <c r="B184" s="41"/>
      <c r="C184" s="215" t="s">
        <v>305</v>
      </c>
      <c r="D184" s="215" t="s">
        <v>190</v>
      </c>
      <c r="E184" s="216" t="s">
        <v>1148</v>
      </c>
      <c r="F184" s="217" t="s">
        <v>1149</v>
      </c>
      <c r="G184" s="218" t="s">
        <v>243</v>
      </c>
      <c r="H184" s="219">
        <v>37.642000000000003</v>
      </c>
      <c r="I184" s="220"/>
      <c r="J184" s="221">
        <f>ROUND(I184*H184,2)</f>
        <v>0</v>
      </c>
      <c r="K184" s="217" t="s">
        <v>194</v>
      </c>
      <c r="L184" s="46"/>
      <c r="M184" s="222" t="s">
        <v>19</v>
      </c>
      <c r="N184" s="223" t="s">
        <v>44</v>
      </c>
      <c r="O184" s="86"/>
      <c r="P184" s="224">
        <f>O184*H184</f>
        <v>0</v>
      </c>
      <c r="Q184" s="224">
        <v>0.0040000000000000001</v>
      </c>
      <c r="R184" s="224">
        <f>Q184*H184</f>
        <v>0.15056800000000001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135</v>
      </c>
      <c r="AT184" s="226" t="s">
        <v>190</v>
      </c>
      <c r="AU184" s="226" t="s">
        <v>82</v>
      </c>
      <c r="AY184" s="19" t="s">
        <v>188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135</v>
      </c>
      <c r="BM184" s="226" t="s">
        <v>3114</v>
      </c>
    </row>
    <row r="185" s="2" customFormat="1">
      <c r="A185" s="40"/>
      <c r="B185" s="41"/>
      <c r="C185" s="42"/>
      <c r="D185" s="228" t="s">
        <v>196</v>
      </c>
      <c r="E185" s="42"/>
      <c r="F185" s="229" t="s">
        <v>1151</v>
      </c>
      <c r="G185" s="42"/>
      <c r="H185" s="42"/>
      <c r="I185" s="230"/>
      <c r="J185" s="42"/>
      <c r="K185" s="42"/>
      <c r="L185" s="46"/>
      <c r="M185" s="231"/>
      <c r="N185" s="232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196</v>
      </c>
      <c r="AU185" s="19" t="s">
        <v>82</v>
      </c>
    </row>
    <row r="186" s="13" customFormat="1">
      <c r="A186" s="13"/>
      <c r="B186" s="233"/>
      <c r="C186" s="234"/>
      <c r="D186" s="235" t="s">
        <v>198</v>
      </c>
      <c r="E186" s="236" t="s">
        <v>19</v>
      </c>
      <c r="F186" s="237" t="s">
        <v>3081</v>
      </c>
      <c r="G186" s="234"/>
      <c r="H186" s="236" t="s">
        <v>19</v>
      </c>
      <c r="I186" s="238"/>
      <c r="J186" s="234"/>
      <c r="K186" s="234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198</v>
      </c>
      <c r="AU186" s="243" t="s">
        <v>82</v>
      </c>
      <c r="AV186" s="13" t="s">
        <v>80</v>
      </c>
      <c r="AW186" s="13" t="s">
        <v>35</v>
      </c>
      <c r="AX186" s="13" t="s">
        <v>73</v>
      </c>
      <c r="AY186" s="243" t="s">
        <v>188</v>
      </c>
    </row>
    <row r="187" s="14" customFormat="1">
      <c r="A187" s="14"/>
      <c r="B187" s="244"/>
      <c r="C187" s="245"/>
      <c r="D187" s="235" t="s">
        <v>198</v>
      </c>
      <c r="E187" s="246" t="s">
        <v>19</v>
      </c>
      <c r="F187" s="247" t="s">
        <v>3112</v>
      </c>
      <c r="G187" s="245"/>
      <c r="H187" s="248">
        <v>41.712000000000003</v>
      </c>
      <c r="I187" s="249"/>
      <c r="J187" s="245"/>
      <c r="K187" s="245"/>
      <c r="L187" s="250"/>
      <c r="M187" s="251"/>
      <c r="N187" s="252"/>
      <c r="O187" s="252"/>
      <c r="P187" s="252"/>
      <c r="Q187" s="252"/>
      <c r="R187" s="252"/>
      <c r="S187" s="252"/>
      <c r="T187" s="253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4" t="s">
        <v>198</v>
      </c>
      <c r="AU187" s="254" t="s">
        <v>82</v>
      </c>
      <c r="AV187" s="14" t="s">
        <v>82</v>
      </c>
      <c r="AW187" s="14" t="s">
        <v>35</v>
      </c>
      <c r="AX187" s="14" t="s">
        <v>73</v>
      </c>
      <c r="AY187" s="254" t="s">
        <v>188</v>
      </c>
    </row>
    <row r="188" s="14" customFormat="1">
      <c r="A188" s="14"/>
      <c r="B188" s="244"/>
      <c r="C188" s="245"/>
      <c r="D188" s="235" t="s">
        <v>198</v>
      </c>
      <c r="E188" s="246" t="s">
        <v>19</v>
      </c>
      <c r="F188" s="247" t="s">
        <v>3113</v>
      </c>
      <c r="G188" s="245"/>
      <c r="H188" s="248">
        <v>-4.0700000000000003</v>
      </c>
      <c r="I188" s="249"/>
      <c r="J188" s="245"/>
      <c r="K188" s="245"/>
      <c r="L188" s="250"/>
      <c r="M188" s="251"/>
      <c r="N188" s="252"/>
      <c r="O188" s="252"/>
      <c r="P188" s="252"/>
      <c r="Q188" s="252"/>
      <c r="R188" s="252"/>
      <c r="S188" s="252"/>
      <c r="T188" s="253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4" t="s">
        <v>198</v>
      </c>
      <c r="AU188" s="254" t="s">
        <v>82</v>
      </c>
      <c r="AV188" s="14" t="s">
        <v>82</v>
      </c>
      <c r="AW188" s="14" t="s">
        <v>35</v>
      </c>
      <c r="AX188" s="14" t="s">
        <v>73</v>
      </c>
      <c r="AY188" s="254" t="s">
        <v>188</v>
      </c>
    </row>
    <row r="189" s="15" customFormat="1">
      <c r="A189" s="15"/>
      <c r="B189" s="255"/>
      <c r="C189" s="256"/>
      <c r="D189" s="235" t="s">
        <v>198</v>
      </c>
      <c r="E189" s="257" t="s">
        <v>19</v>
      </c>
      <c r="F189" s="258" t="s">
        <v>229</v>
      </c>
      <c r="G189" s="256"/>
      <c r="H189" s="259">
        <v>37.642000000000003</v>
      </c>
      <c r="I189" s="260"/>
      <c r="J189" s="256"/>
      <c r="K189" s="256"/>
      <c r="L189" s="261"/>
      <c r="M189" s="262"/>
      <c r="N189" s="263"/>
      <c r="O189" s="263"/>
      <c r="P189" s="263"/>
      <c r="Q189" s="263"/>
      <c r="R189" s="263"/>
      <c r="S189" s="263"/>
      <c r="T189" s="264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5" t="s">
        <v>198</v>
      </c>
      <c r="AU189" s="265" t="s">
        <v>82</v>
      </c>
      <c r="AV189" s="15" t="s">
        <v>135</v>
      </c>
      <c r="AW189" s="15" t="s">
        <v>35</v>
      </c>
      <c r="AX189" s="15" t="s">
        <v>80</v>
      </c>
      <c r="AY189" s="265" t="s">
        <v>188</v>
      </c>
    </row>
    <row r="190" s="2" customFormat="1" ht="16.5" customHeight="1">
      <c r="A190" s="40"/>
      <c r="B190" s="41"/>
      <c r="C190" s="215" t="s">
        <v>312</v>
      </c>
      <c r="D190" s="215" t="s">
        <v>190</v>
      </c>
      <c r="E190" s="216" t="s">
        <v>1152</v>
      </c>
      <c r="F190" s="217" t="s">
        <v>1153</v>
      </c>
      <c r="G190" s="218" t="s">
        <v>243</v>
      </c>
      <c r="H190" s="219">
        <v>20.48</v>
      </c>
      <c r="I190" s="220"/>
      <c r="J190" s="221">
        <f>ROUND(I190*H190,2)</f>
        <v>0</v>
      </c>
      <c r="K190" s="217" t="s">
        <v>194</v>
      </c>
      <c r="L190" s="46"/>
      <c r="M190" s="222" t="s">
        <v>19</v>
      </c>
      <c r="N190" s="223" t="s">
        <v>44</v>
      </c>
      <c r="O190" s="86"/>
      <c r="P190" s="224">
        <f>O190*H190</f>
        <v>0</v>
      </c>
      <c r="Q190" s="224">
        <v>0.00025999999999999998</v>
      </c>
      <c r="R190" s="224">
        <f>Q190*H190</f>
        <v>0.0053247999999999993</v>
      </c>
      <c r="S190" s="224">
        <v>0</v>
      </c>
      <c r="T190" s="225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135</v>
      </c>
      <c r="AT190" s="226" t="s">
        <v>190</v>
      </c>
      <c r="AU190" s="226" t="s">
        <v>82</v>
      </c>
      <c r="AY190" s="19" t="s">
        <v>188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135</v>
      </c>
      <c r="BM190" s="226" t="s">
        <v>3115</v>
      </c>
    </row>
    <row r="191" s="2" customFormat="1">
      <c r="A191" s="40"/>
      <c r="B191" s="41"/>
      <c r="C191" s="42"/>
      <c r="D191" s="228" t="s">
        <v>196</v>
      </c>
      <c r="E191" s="42"/>
      <c r="F191" s="229" t="s">
        <v>1155</v>
      </c>
      <c r="G191" s="42"/>
      <c r="H191" s="42"/>
      <c r="I191" s="230"/>
      <c r="J191" s="42"/>
      <c r="K191" s="42"/>
      <c r="L191" s="46"/>
      <c r="M191" s="231"/>
      <c r="N191" s="232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196</v>
      </c>
      <c r="AU191" s="19" t="s">
        <v>82</v>
      </c>
    </row>
    <row r="192" s="13" customFormat="1">
      <c r="A192" s="13"/>
      <c r="B192" s="233"/>
      <c r="C192" s="234"/>
      <c r="D192" s="235" t="s">
        <v>198</v>
      </c>
      <c r="E192" s="236" t="s">
        <v>19</v>
      </c>
      <c r="F192" s="237" t="s">
        <v>3081</v>
      </c>
      <c r="G192" s="234"/>
      <c r="H192" s="236" t="s">
        <v>19</v>
      </c>
      <c r="I192" s="238"/>
      <c r="J192" s="234"/>
      <c r="K192" s="234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198</v>
      </c>
      <c r="AU192" s="243" t="s">
        <v>82</v>
      </c>
      <c r="AV192" s="13" t="s">
        <v>80</v>
      </c>
      <c r="AW192" s="13" t="s">
        <v>35</v>
      </c>
      <c r="AX192" s="13" t="s">
        <v>73</v>
      </c>
      <c r="AY192" s="243" t="s">
        <v>188</v>
      </c>
    </row>
    <row r="193" s="14" customFormat="1">
      <c r="A193" s="14"/>
      <c r="B193" s="244"/>
      <c r="C193" s="245"/>
      <c r="D193" s="235" t="s">
        <v>198</v>
      </c>
      <c r="E193" s="246" t="s">
        <v>19</v>
      </c>
      <c r="F193" s="247" t="s">
        <v>3116</v>
      </c>
      <c r="G193" s="245"/>
      <c r="H193" s="248">
        <v>22.5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198</v>
      </c>
      <c r="AU193" s="254" t="s">
        <v>82</v>
      </c>
      <c r="AV193" s="14" t="s">
        <v>82</v>
      </c>
      <c r="AW193" s="14" t="s">
        <v>35</v>
      </c>
      <c r="AX193" s="14" t="s">
        <v>73</v>
      </c>
      <c r="AY193" s="254" t="s">
        <v>188</v>
      </c>
    </row>
    <row r="194" s="14" customFormat="1">
      <c r="A194" s="14"/>
      <c r="B194" s="244"/>
      <c r="C194" s="245"/>
      <c r="D194" s="235" t="s">
        <v>198</v>
      </c>
      <c r="E194" s="246" t="s">
        <v>19</v>
      </c>
      <c r="F194" s="247" t="s">
        <v>3083</v>
      </c>
      <c r="G194" s="245"/>
      <c r="H194" s="248">
        <v>-2.02</v>
      </c>
      <c r="I194" s="249"/>
      <c r="J194" s="245"/>
      <c r="K194" s="245"/>
      <c r="L194" s="250"/>
      <c r="M194" s="251"/>
      <c r="N194" s="252"/>
      <c r="O194" s="252"/>
      <c r="P194" s="252"/>
      <c r="Q194" s="252"/>
      <c r="R194" s="252"/>
      <c r="S194" s="252"/>
      <c r="T194" s="25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4" t="s">
        <v>198</v>
      </c>
      <c r="AU194" s="254" t="s">
        <v>82</v>
      </c>
      <c r="AV194" s="14" t="s">
        <v>82</v>
      </c>
      <c r="AW194" s="14" t="s">
        <v>35</v>
      </c>
      <c r="AX194" s="14" t="s">
        <v>73</v>
      </c>
      <c r="AY194" s="254" t="s">
        <v>188</v>
      </c>
    </row>
    <row r="195" s="15" customFormat="1">
      <c r="A195" s="15"/>
      <c r="B195" s="255"/>
      <c r="C195" s="256"/>
      <c r="D195" s="235" t="s">
        <v>198</v>
      </c>
      <c r="E195" s="257" t="s">
        <v>19</v>
      </c>
      <c r="F195" s="258" t="s">
        <v>229</v>
      </c>
      <c r="G195" s="256"/>
      <c r="H195" s="259">
        <v>20.48</v>
      </c>
      <c r="I195" s="260"/>
      <c r="J195" s="256"/>
      <c r="K195" s="256"/>
      <c r="L195" s="261"/>
      <c r="M195" s="262"/>
      <c r="N195" s="263"/>
      <c r="O195" s="263"/>
      <c r="P195" s="263"/>
      <c r="Q195" s="263"/>
      <c r="R195" s="263"/>
      <c r="S195" s="263"/>
      <c r="T195" s="264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65" t="s">
        <v>198</v>
      </c>
      <c r="AU195" s="265" t="s">
        <v>82</v>
      </c>
      <c r="AV195" s="15" t="s">
        <v>135</v>
      </c>
      <c r="AW195" s="15" t="s">
        <v>35</v>
      </c>
      <c r="AX195" s="15" t="s">
        <v>80</v>
      </c>
      <c r="AY195" s="265" t="s">
        <v>188</v>
      </c>
    </row>
    <row r="196" s="2" customFormat="1" ht="24.15" customHeight="1">
      <c r="A196" s="40"/>
      <c r="B196" s="41"/>
      <c r="C196" s="215" t="s">
        <v>321</v>
      </c>
      <c r="D196" s="215" t="s">
        <v>190</v>
      </c>
      <c r="E196" s="216" t="s">
        <v>1183</v>
      </c>
      <c r="F196" s="217" t="s">
        <v>1184</v>
      </c>
      <c r="G196" s="218" t="s">
        <v>243</v>
      </c>
      <c r="H196" s="219">
        <v>58.122</v>
      </c>
      <c r="I196" s="220"/>
      <c r="J196" s="221">
        <f>ROUND(I196*H196,2)</f>
        <v>0</v>
      </c>
      <c r="K196" s="217" t="s">
        <v>194</v>
      </c>
      <c r="L196" s="46"/>
      <c r="M196" s="222" t="s">
        <v>19</v>
      </c>
      <c r="N196" s="223" t="s">
        <v>44</v>
      </c>
      <c r="O196" s="86"/>
      <c r="P196" s="224">
        <f>O196*H196</f>
        <v>0</v>
      </c>
      <c r="Q196" s="224">
        <v>0.0043800000000000002</v>
      </c>
      <c r="R196" s="224">
        <f>Q196*H196</f>
        <v>0.25457436</v>
      </c>
      <c r="S196" s="224">
        <v>0</v>
      </c>
      <c r="T196" s="225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6" t="s">
        <v>135</v>
      </c>
      <c r="AT196" s="226" t="s">
        <v>190</v>
      </c>
      <c r="AU196" s="226" t="s">
        <v>82</v>
      </c>
      <c r="AY196" s="19" t="s">
        <v>188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19" t="s">
        <v>80</v>
      </c>
      <c r="BK196" s="227">
        <f>ROUND(I196*H196,2)</f>
        <v>0</v>
      </c>
      <c r="BL196" s="19" t="s">
        <v>135</v>
      </c>
      <c r="BM196" s="226" t="s">
        <v>3117</v>
      </c>
    </row>
    <row r="197" s="2" customFormat="1">
      <c r="A197" s="40"/>
      <c r="B197" s="41"/>
      <c r="C197" s="42"/>
      <c r="D197" s="228" t="s">
        <v>196</v>
      </c>
      <c r="E197" s="42"/>
      <c r="F197" s="229" t="s">
        <v>1186</v>
      </c>
      <c r="G197" s="42"/>
      <c r="H197" s="42"/>
      <c r="I197" s="230"/>
      <c r="J197" s="42"/>
      <c r="K197" s="42"/>
      <c r="L197" s="46"/>
      <c r="M197" s="231"/>
      <c r="N197" s="232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196</v>
      </c>
      <c r="AU197" s="19" t="s">
        <v>82</v>
      </c>
    </row>
    <row r="198" s="13" customFormat="1">
      <c r="A198" s="13"/>
      <c r="B198" s="233"/>
      <c r="C198" s="234"/>
      <c r="D198" s="235" t="s">
        <v>198</v>
      </c>
      <c r="E198" s="236" t="s">
        <v>19</v>
      </c>
      <c r="F198" s="237" t="s">
        <v>3081</v>
      </c>
      <c r="G198" s="234"/>
      <c r="H198" s="236" t="s">
        <v>19</v>
      </c>
      <c r="I198" s="238"/>
      <c r="J198" s="234"/>
      <c r="K198" s="234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198</v>
      </c>
      <c r="AU198" s="243" t="s">
        <v>82</v>
      </c>
      <c r="AV198" s="13" t="s">
        <v>80</v>
      </c>
      <c r="AW198" s="13" t="s">
        <v>35</v>
      </c>
      <c r="AX198" s="13" t="s">
        <v>73</v>
      </c>
      <c r="AY198" s="243" t="s">
        <v>188</v>
      </c>
    </row>
    <row r="199" s="14" customFormat="1">
      <c r="A199" s="14"/>
      <c r="B199" s="244"/>
      <c r="C199" s="245"/>
      <c r="D199" s="235" t="s">
        <v>198</v>
      </c>
      <c r="E199" s="246" t="s">
        <v>19</v>
      </c>
      <c r="F199" s="247" t="s">
        <v>3112</v>
      </c>
      <c r="G199" s="245"/>
      <c r="H199" s="248">
        <v>41.712000000000003</v>
      </c>
      <c r="I199" s="249"/>
      <c r="J199" s="245"/>
      <c r="K199" s="245"/>
      <c r="L199" s="250"/>
      <c r="M199" s="251"/>
      <c r="N199" s="252"/>
      <c r="O199" s="252"/>
      <c r="P199" s="252"/>
      <c r="Q199" s="252"/>
      <c r="R199" s="252"/>
      <c r="S199" s="252"/>
      <c r="T199" s="253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4" t="s">
        <v>198</v>
      </c>
      <c r="AU199" s="254" t="s">
        <v>82</v>
      </c>
      <c r="AV199" s="14" t="s">
        <v>82</v>
      </c>
      <c r="AW199" s="14" t="s">
        <v>35</v>
      </c>
      <c r="AX199" s="14" t="s">
        <v>73</v>
      </c>
      <c r="AY199" s="254" t="s">
        <v>188</v>
      </c>
    </row>
    <row r="200" s="14" customFormat="1">
      <c r="A200" s="14"/>
      <c r="B200" s="244"/>
      <c r="C200" s="245"/>
      <c r="D200" s="235" t="s">
        <v>198</v>
      </c>
      <c r="E200" s="246" t="s">
        <v>19</v>
      </c>
      <c r="F200" s="247" t="s">
        <v>3113</v>
      </c>
      <c r="G200" s="245"/>
      <c r="H200" s="248">
        <v>-4.0700000000000003</v>
      </c>
      <c r="I200" s="249"/>
      <c r="J200" s="245"/>
      <c r="K200" s="245"/>
      <c r="L200" s="250"/>
      <c r="M200" s="251"/>
      <c r="N200" s="252"/>
      <c r="O200" s="252"/>
      <c r="P200" s="252"/>
      <c r="Q200" s="252"/>
      <c r="R200" s="252"/>
      <c r="S200" s="252"/>
      <c r="T200" s="25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4" t="s">
        <v>198</v>
      </c>
      <c r="AU200" s="254" t="s">
        <v>82</v>
      </c>
      <c r="AV200" s="14" t="s">
        <v>82</v>
      </c>
      <c r="AW200" s="14" t="s">
        <v>35</v>
      </c>
      <c r="AX200" s="14" t="s">
        <v>73</v>
      </c>
      <c r="AY200" s="254" t="s">
        <v>188</v>
      </c>
    </row>
    <row r="201" s="14" customFormat="1">
      <c r="A201" s="14"/>
      <c r="B201" s="244"/>
      <c r="C201" s="245"/>
      <c r="D201" s="235" t="s">
        <v>198</v>
      </c>
      <c r="E201" s="246" t="s">
        <v>19</v>
      </c>
      <c r="F201" s="247" t="s">
        <v>3116</v>
      </c>
      <c r="G201" s="245"/>
      <c r="H201" s="248">
        <v>22.5</v>
      </c>
      <c r="I201" s="249"/>
      <c r="J201" s="245"/>
      <c r="K201" s="245"/>
      <c r="L201" s="250"/>
      <c r="M201" s="251"/>
      <c r="N201" s="252"/>
      <c r="O201" s="252"/>
      <c r="P201" s="252"/>
      <c r="Q201" s="252"/>
      <c r="R201" s="252"/>
      <c r="S201" s="252"/>
      <c r="T201" s="253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4" t="s">
        <v>198</v>
      </c>
      <c r="AU201" s="254" t="s">
        <v>82</v>
      </c>
      <c r="AV201" s="14" t="s">
        <v>82</v>
      </c>
      <c r="AW201" s="14" t="s">
        <v>35</v>
      </c>
      <c r="AX201" s="14" t="s">
        <v>73</v>
      </c>
      <c r="AY201" s="254" t="s">
        <v>188</v>
      </c>
    </row>
    <row r="202" s="14" customFormat="1">
      <c r="A202" s="14"/>
      <c r="B202" s="244"/>
      <c r="C202" s="245"/>
      <c r="D202" s="235" t="s">
        <v>198</v>
      </c>
      <c r="E202" s="246" t="s">
        <v>19</v>
      </c>
      <c r="F202" s="247" t="s">
        <v>3083</v>
      </c>
      <c r="G202" s="245"/>
      <c r="H202" s="248">
        <v>-2.02</v>
      </c>
      <c r="I202" s="249"/>
      <c r="J202" s="245"/>
      <c r="K202" s="245"/>
      <c r="L202" s="250"/>
      <c r="M202" s="251"/>
      <c r="N202" s="252"/>
      <c r="O202" s="252"/>
      <c r="P202" s="252"/>
      <c r="Q202" s="252"/>
      <c r="R202" s="252"/>
      <c r="S202" s="252"/>
      <c r="T202" s="25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4" t="s">
        <v>198</v>
      </c>
      <c r="AU202" s="254" t="s">
        <v>82</v>
      </c>
      <c r="AV202" s="14" t="s">
        <v>82</v>
      </c>
      <c r="AW202" s="14" t="s">
        <v>35</v>
      </c>
      <c r="AX202" s="14" t="s">
        <v>73</v>
      </c>
      <c r="AY202" s="254" t="s">
        <v>188</v>
      </c>
    </row>
    <row r="203" s="15" customFormat="1">
      <c r="A203" s="15"/>
      <c r="B203" s="255"/>
      <c r="C203" s="256"/>
      <c r="D203" s="235" t="s">
        <v>198</v>
      </c>
      <c r="E203" s="257" t="s">
        <v>19</v>
      </c>
      <c r="F203" s="258" t="s">
        <v>229</v>
      </c>
      <c r="G203" s="256"/>
      <c r="H203" s="259">
        <v>58.122</v>
      </c>
      <c r="I203" s="260"/>
      <c r="J203" s="256"/>
      <c r="K203" s="256"/>
      <c r="L203" s="261"/>
      <c r="M203" s="262"/>
      <c r="N203" s="263"/>
      <c r="O203" s="263"/>
      <c r="P203" s="263"/>
      <c r="Q203" s="263"/>
      <c r="R203" s="263"/>
      <c r="S203" s="263"/>
      <c r="T203" s="264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5" t="s">
        <v>198</v>
      </c>
      <c r="AU203" s="265" t="s">
        <v>82</v>
      </c>
      <c r="AV203" s="15" t="s">
        <v>135</v>
      </c>
      <c r="AW203" s="15" t="s">
        <v>35</v>
      </c>
      <c r="AX203" s="15" t="s">
        <v>80</v>
      </c>
      <c r="AY203" s="265" t="s">
        <v>188</v>
      </c>
    </row>
    <row r="204" s="2" customFormat="1" ht="16.5" customHeight="1">
      <c r="A204" s="40"/>
      <c r="B204" s="41"/>
      <c r="C204" s="215" t="s">
        <v>8</v>
      </c>
      <c r="D204" s="215" t="s">
        <v>190</v>
      </c>
      <c r="E204" s="216" t="s">
        <v>1187</v>
      </c>
      <c r="F204" s="217" t="s">
        <v>1188</v>
      </c>
      <c r="G204" s="218" t="s">
        <v>243</v>
      </c>
      <c r="H204" s="219">
        <v>20.48</v>
      </c>
      <c r="I204" s="220"/>
      <c r="J204" s="221">
        <f>ROUND(I204*H204,2)</f>
        <v>0</v>
      </c>
      <c r="K204" s="217" t="s">
        <v>194</v>
      </c>
      <c r="L204" s="46"/>
      <c r="M204" s="222" t="s">
        <v>19</v>
      </c>
      <c r="N204" s="223" t="s">
        <v>44</v>
      </c>
      <c r="O204" s="86"/>
      <c r="P204" s="224">
        <f>O204*H204</f>
        <v>0</v>
      </c>
      <c r="Q204" s="224">
        <v>0.0040000000000000001</v>
      </c>
      <c r="R204" s="224">
        <f>Q204*H204</f>
        <v>0.081920000000000007</v>
      </c>
      <c r="S204" s="224">
        <v>0</v>
      </c>
      <c r="T204" s="225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6" t="s">
        <v>135</v>
      </c>
      <c r="AT204" s="226" t="s">
        <v>190</v>
      </c>
      <c r="AU204" s="226" t="s">
        <v>82</v>
      </c>
      <c r="AY204" s="19" t="s">
        <v>188</v>
      </c>
      <c r="BE204" s="227">
        <f>IF(N204="základní",J204,0)</f>
        <v>0</v>
      </c>
      <c r="BF204" s="227">
        <f>IF(N204="snížená",J204,0)</f>
        <v>0</v>
      </c>
      <c r="BG204" s="227">
        <f>IF(N204="zákl. přenesená",J204,0)</f>
        <v>0</v>
      </c>
      <c r="BH204" s="227">
        <f>IF(N204="sníž. přenesená",J204,0)</f>
        <v>0</v>
      </c>
      <c r="BI204" s="227">
        <f>IF(N204="nulová",J204,0)</f>
        <v>0</v>
      </c>
      <c r="BJ204" s="19" t="s">
        <v>80</v>
      </c>
      <c r="BK204" s="227">
        <f>ROUND(I204*H204,2)</f>
        <v>0</v>
      </c>
      <c r="BL204" s="19" t="s">
        <v>135</v>
      </c>
      <c r="BM204" s="226" t="s">
        <v>3118</v>
      </c>
    </row>
    <row r="205" s="2" customFormat="1">
      <c r="A205" s="40"/>
      <c r="B205" s="41"/>
      <c r="C205" s="42"/>
      <c r="D205" s="228" t="s">
        <v>196</v>
      </c>
      <c r="E205" s="42"/>
      <c r="F205" s="229" t="s">
        <v>1190</v>
      </c>
      <c r="G205" s="42"/>
      <c r="H205" s="42"/>
      <c r="I205" s="230"/>
      <c r="J205" s="42"/>
      <c r="K205" s="42"/>
      <c r="L205" s="46"/>
      <c r="M205" s="231"/>
      <c r="N205" s="232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196</v>
      </c>
      <c r="AU205" s="19" t="s">
        <v>82</v>
      </c>
    </row>
    <row r="206" s="13" customFormat="1">
      <c r="A206" s="13"/>
      <c r="B206" s="233"/>
      <c r="C206" s="234"/>
      <c r="D206" s="235" t="s">
        <v>198</v>
      </c>
      <c r="E206" s="236" t="s">
        <v>19</v>
      </c>
      <c r="F206" s="237" t="s">
        <v>3081</v>
      </c>
      <c r="G206" s="234"/>
      <c r="H206" s="236" t="s">
        <v>19</v>
      </c>
      <c r="I206" s="238"/>
      <c r="J206" s="234"/>
      <c r="K206" s="234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198</v>
      </c>
      <c r="AU206" s="243" t="s">
        <v>82</v>
      </c>
      <c r="AV206" s="13" t="s">
        <v>80</v>
      </c>
      <c r="AW206" s="13" t="s">
        <v>35</v>
      </c>
      <c r="AX206" s="13" t="s">
        <v>73</v>
      </c>
      <c r="AY206" s="243" t="s">
        <v>188</v>
      </c>
    </row>
    <row r="207" s="14" customFormat="1">
      <c r="A207" s="14"/>
      <c r="B207" s="244"/>
      <c r="C207" s="245"/>
      <c r="D207" s="235" t="s">
        <v>198</v>
      </c>
      <c r="E207" s="246" t="s">
        <v>19</v>
      </c>
      <c r="F207" s="247" t="s">
        <v>3116</v>
      </c>
      <c r="G207" s="245"/>
      <c r="H207" s="248">
        <v>22.5</v>
      </c>
      <c r="I207" s="249"/>
      <c r="J207" s="245"/>
      <c r="K207" s="245"/>
      <c r="L207" s="250"/>
      <c r="M207" s="251"/>
      <c r="N207" s="252"/>
      <c r="O207" s="252"/>
      <c r="P207" s="252"/>
      <c r="Q207" s="252"/>
      <c r="R207" s="252"/>
      <c r="S207" s="252"/>
      <c r="T207" s="253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4" t="s">
        <v>198</v>
      </c>
      <c r="AU207" s="254" t="s">
        <v>82</v>
      </c>
      <c r="AV207" s="14" t="s">
        <v>82</v>
      </c>
      <c r="AW207" s="14" t="s">
        <v>35</v>
      </c>
      <c r="AX207" s="14" t="s">
        <v>73</v>
      </c>
      <c r="AY207" s="254" t="s">
        <v>188</v>
      </c>
    </row>
    <row r="208" s="14" customFormat="1">
      <c r="A208" s="14"/>
      <c r="B208" s="244"/>
      <c r="C208" s="245"/>
      <c r="D208" s="235" t="s">
        <v>198</v>
      </c>
      <c r="E208" s="246" t="s">
        <v>19</v>
      </c>
      <c r="F208" s="247" t="s">
        <v>3083</v>
      </c>
      <c r="G208" s="245"/>
      <c r="H208" s="248">
        <v>-2.02</v>
      </c>
      <c r="I208" s="249"/>
      <c r="J208" s="245"/>
      <c r="K208" s="245"/>
      <c r="L208" s="250"/>
      <c r="M208" s="251"/>
      <c r="N208" s="252"/>
      <c r="O208" s="252"/>
      <c r="P208" s="252"/>
      <c r="Q208" s="252"/>
      <c r="R208" s="252"/>
      <c r="S208" s="252"/>
      <c r="T208" s="25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4" t="s">
        <v>198</v>
      </c>
      <c r="AU208" s="254" t="s">
        <v>82</v>
      </c>
      <c r="AV208" s="14" t="s">
        <v>82</v>
      </c>
      <c r="AW208" s="14" t="s">
        <v>35</v>
      </c>
      <c r="AX208" s="14" t="s">
        <v>73</v>
      </c>
      <c r="AY208" s="254" t="s">
        <v>188</v>
      </c>
    </row>
    <row r="209" s="15" customFormat="1">
      <c r="A209" s="15"/>
      <c r="B209" s="255"/>
      <c r="C209" s="256"/>
      <c r="D209" s="235" t="s">
        <v>198</v>
      </c>
      <c r="E209" s="257" t="s">
        <v>19</v>
      </c>
      <c r="F209" s="258" t="s">
        <v>229</v>
      </c>
      <c r="G209" s="256"/>
      <c r="H209" s="259">
        <v>20.48</v>
      </c>
      <c r="I209" s="260"/>
      <c r="J209" s="256"/>
      <c r="K209" s="256"/>
      <c r="L209" s="261"/>
      <c r="M209" s="262"/>
      <c r="N209" s="263"/>
      <c r="O209" s="263"/>
      <c r="P209" s="263"/>
      <c r="Q209" s="263"/>
      <c r="R209" s="263"/>
      <c r="S209" s="263"/>
      <c r="T209" s="264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65" t="s">
        <v>198</v>
      </c>
      <c r="AU209" s="265" t="s">
        <v>82</v>
      </c>
      <c r="AV209" s="15" t="s">
        <v>135</v>
      </c>
      <c r="AW209" s="15" t="s">
        <v>35</v>
      </c>
      <c r="AX209" s="15" t="s">
        <v>80</v>
      </c>
      <c r="AY209" s="265" t="s">
        <v>188</v>
      </c>
    </row>
    <row r="210" s="2" customFormat="1" ht="16.5" customHeight="1">
      <c r="A210" s="40"/>
      <c r="B210" s="41"/>
      <c r="C210" s="215" t="s">
        <v>342</v>
      </c>
      <c r="D210" s="215" t="s">
        <v>190</v>
      </c>
      <c r="E210" s="216" t="s">
        <v>1199</v>
      </c>
      <c r="F210" s="217" t="s">
        <v>1200</v>
      </c>
      <c r="G210" s="218" t="s">
        <v>243</v>
      </c>
      <c r="H210" s="219">
        <v>6.0999999999999996</v>
      </c>
      <c r="I210" s="220"/>
      <c r="J210" s="221">
        <f>ROUND(I210*H210,2)</f>
        <v>0</v>
      </c>
      <c r="K210" s="217" t="s">
        <v>415</v>
      </c>
      <c r="L210" s="46"/>
      <c r="M210" s="222" t="s">
        <v>19</v>
      </c>
      <c r="N210" s="223" t="s">
        <v>44</v>
      </c>
      <c r="O210" s="86"/>
      <c r="P210" s="224">
        <f>O210*H210</f>
        <v>0</v>
      </c>
      <c r="Q210" s="224">
        <v>0.030599999999999999</v>
      </c>
      <c r="R210" s="224">
        <f>Q210*H210</f>
        <v>0.18665999999999999</v>
      </c>
      <c r="S210" s="224">
        <v>0</v>
      </c>
      <c r="T210" s="225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6" t="s">
        <v>135</v>
      </c>
      <c r="AT210" s="226" t="s">
        <v>190</v>
      </c>
      <c r="AU210" s="226" t="s">
        <v>82</v>
      </c>
      <c r="AY210" s="19" t="s">
        <v>188</v>
      </c>
      <c r="BE210" s="227">
        <f>IF(N210="základní",J210,0)</f>
        <v>0</v>
      </c>
      <c r="BF210" s="227">
        <f>IF(N210="snížená",J210,0)</f>
        <v>0</v>
      </c>
      <c r="BG210" s="227">
        <f>IF(N210="zákl. přenesená",J210,0)</f>
        <v>0</v>
      </c>
      <c r="BH210" s="227">
        <f>IF(N210="sníž. přenesená",J210,0)</f>
        <v>0</v>
      </c>
      <c r="BI210" s="227">
        <f>IF(N210="nulová",J210,0)</f>
        <v>0</v>
      </c>
      <c r="BJ210" s="19" t="s">
        <v>80</v>
      </c>
      <c r="BK210" s="227">
        <f>ROUND(I210*H210,2)</f>
        <v>0</v>
      </c>
      <c r="BL210" s="19" t="s">
        <v>135</v>
      </c>
      <c r="BM210" s="226" t="s">
        <v>3119</v>
      </c>
    </row>
    <row r="211" s="13" customFormat="1">
      <c r="A211" s="13"/>
      <c r="B211" s="233"/>
      <c r="C211" s="234"/>
      <c r="D211" s="235" t="s">
        <v>198</v>
      </c>
      <c r="E211" s="236" t="s">
        <v>19</v>
      </c>
      <c r="F211" s="237" t="s">
        <v>3081</v>
      </c>
      <c r="G211" s="234"/>
      <c r="H211" s="236" t="s">
        <v>19</v>
      </c>
      <c r="I211" s="238"/>
      <c r="J211" s="234"/>
      <c r="K211" s="234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198</v>
      </c>
      <c r="AU211" s="243" t="s">
        <v>82</v>
      </c>
      <c r="AV211" s="13" t="s">
        <v>80</v>
      </c>
      <c r="AW211" s="13" t="s">
        <v>35</v>
      </c>
      <c r="AX211" s="13" t="s">
        <v>73</v>
      </c>
      <c r="AY211" s="243" t="s">
        <v>188</v>
      </c>
    </row>
    <row r="212" s="13" customFormat="1">
      <c r="A212" s="13"/>
      <c r="B212" s="233"/>
      <c r="C212" s="234"/>
      <c r="D212" s="235" t="s">
        <v>198</v>
      </c>
      <c r="E212" s="236" t="s">
        <v>19</v>
      </c>
      <c r="F212" s="237" t="s">
        <v>1202</v>
      </c>
      <c r="G212" s="234"/>
      <c r="H212" s="236" t="s">
        <v>19</v>
      </c>
      <c r="I212" s="238"/>
      <c r="J212" s="234"/>
      <c r="K212" s="234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198</v>
      </c>
      <c r="AU212" s="243" t="s">
        <v>82</v>
      </c>
      <c r="AV212" s="13" t="s">
        <v>80</v>
      </c>
      <c r="AW212" s="13" t="s">
        <v>35</v>
      </c>
      <c r="AX212" s="13" t="s">
        <v>73</v>
      </c>
      <c r="AY212" s="243" t="s">
        <v>188</v>
      </c>
    </row>
    <row r="213" s="14" customFormat="1">
      <c r="A213" s="14"/>
      <c r="B213" s="244"/>
      <c r="C213" s="245"/>
      <c r="D213" s="235" t="s">
        <v>198</v>
      </c>
      <c r="E213" s="246" t="s">
        <v>19</v>
      </c>
      <c r="F213" s="247" t="s">
        <v>3120</v>
      </c>
      <c r="G213" s="245"/>
      <c r="H213" s="248">
        <v>6.0999999999999996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198</v>
      </c>
      <c r="AU213" s="254" t="s">
        <v>82</v>
      </c>
      <c r="AV213" s="14" t="s">
        <v>82</v>
      </c>
      <c r="AW213" s="14" t="s">
        <v>35</v>
      </c>
      <c r="AX213" s="14" t="s">
        <v>73</v>
      </c>
      <c r="AY213" s="254" t="s">
        <v>188</v>
      </c>
    </row>
    <row r="214" s="15" customFormat="1">
      <c r="A214" s="15"/>
      <c r="B214" s="255"/>
      <c r="C214" s="256"/>
      <c r="D214" s="235" t="s">
        <v>198</v>
      </c>
      <c r="E214" s="257" t="s">
        <v>19</v>
      </c>
      <c r="F214" s="258" t="s">
        <v>229</v>
      </c>
      <c r="G214" s="256"/>
      <c r="H214" s="259">
        <v>6.0999999999999996</v>
      </c>
      <c r="I214" s="260"/>
      <c r="J214" s="256"/>
      <c r="K214" s="256"/>
      <c r="L214" s="261"/>
      <c r="M214" s="262"/>
      <c r="N214" s="263"/>
      <c r="O214" s="263"/>
      <c r="P214" s="263"/>
      <c r="Q214" s="263"/>
      <c r="R214" s="263"/>
      <c r="S214" s="263"/>
      <c r="T214" s="264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65" t="s">
        <v>198</v>
      </c>
      <c r="AU214" s="265" t="s">
        <v>82</v>
      </c>
      <c r="AV214" s="15" t="s">
        <v>135</v>
      </c>
      <c r="AW214" s="15" t="s">
        <v>35</v>
      </c>
      <c r="AX214" s="15" t="s">
        <v>80</v>
      </c>
      <c r="AY214" s="265" t="s">
        <v>188</v>
      </c>
    </row>
    <row r="215" s="2" customFormat="1" ht="16.5" customHeight="1">
      <c r="A215" s="40"/>
      <c r="B215" s="41"/>
      <c r="C215" s="215" t="s">
        <v>348</v>
      </c>
      <c r="D215" s="215" t="s">
        <v>190</v>
      </c>
      <c r="E215" s="216" t="s">
        <v>1209</v>
      </c>
      <c r="F215" s="217" t="s">
        <v>1210</v>
      </c>
      <c r="G215" s="218" t="s">
        <v>243</v>
      </c>
      <c r="H215" s="219">
        <v>6.0999999999999996</v>
      </c>
      <c r="I215" s="220"/>
      <c r="J215" s="221">
        <f>ROUND(I215*H215,2)</f>
        <v>0</v>
      </c>
      <c r="K215" s="217" t="s">
        <v>415</v>
      </c>
      <c r="L215" s="46"/>
      <c r="M215" s="222" t="s">
        <v>19</v>
      </c>
      <c r="N215" s="223" t="s">
        <v>44</v>
      </c>
      <c r="O215" s="86"/>
      <c r="P215" s="224">
        <f>O215*H215</f>
        <v>0</v>
      </c>
      <c r="Q215" s="224">
        <v>0</v>
      </c>
      <c r="R215" s="224">
        <f>Q215*H215</f>
        <v>0</v>
      </c>
      <c r="S215" s="224">
        <v>0</v>
      </c>
      <c r="T215" s="225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6" t="s">
        <v>135</v>
      </c>
      <c r="AT215" s="226" t="s">
        <v>190</v>
      </c>
      <c r="AU215" s="226" t="s">
        <v>82</v>
      </c>
      <c r="AY215" s="19" t="s">
        <v>188</v>
      </c>
      <c r="BE215" s="227">
        <f>IF(N215="základní",J215,0)</f>
        <v>0</v>
      </c>
      <c r="BF215" s="227">
        <f>IF(N215="snížená",J215,0)</f>
        <v>0</v>
      </c>
      <c r="BG215" s="227">
        <f>IF(N215="zákl. přenesená",J215,0)</f>
        <v>0</v>
      </c>
      <c r="BH215" s="227">
        <f>IF(N215="sníž. přenesená",J215,0)</f>
        <v>0</v>
      </c>
      <c r="BI215" s="227">
        <f>IF(N215="nulová",J215,0)</f>
        <v>0</v>
      </c>
      <c r="BJ215" s="19" t="s">
        <v>80</v>
      </c>
      <c r="BK215" s="227">
        <f>ROUND(I215*H215,2)</f>
        <v>0</v>
      </c>
      <c r="BL215" s="19" t="s">
        <v>135</v>
      </c>
      <c r="BM215" s="226" t="s">
        <v>3121</v>
      </c>
    </row>
    <row r="216" s="13" customFormat="1">
      <c r="A216" s="13"/>
      <c r="B216" s="233"/>
      <c r="C216" s="234"/>
      <c r="D216" s="235" t="s">
        <v>198</v>
      </c>
      <c r="E216" s="236" t="s">
        <v>19</v>
      </c>
      <c r="F216" s="237" t="s">
        <v>3081</v>
      </c>
      <c r="G216" s="234"/>
      <c r="H216" s="236" t="s">
        <v>19</v>
      </c>
      <c r="I216" s="238"/>
      <c r="J216" s="234"/>
      <c r="K216" s="234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198</v>
      </c>
      <c r="AU216" s="243" t="s">
        <v>82</v>
      </c>
      <c r="AV216" s="13" t="s">
        <v>80</v>
      </c>
      <c r="AW216" s="13" t="s">
        <v>35</v>
      </c>
      <c r="AX216" s="13" t="s">
        <v>73</v>
      </c>
      <c r="AY216" s="243" t="s">
        <v>188</v>
      </c>
    </row>
    <row r="217" s="13" customFormat="1">
      <c r="A217" s="13"/>
      <c r="B217" s="233"/>
      <c r="C217" s="234"/>
      <c r="D217" s="235" t="s">
        <v>198</v>
      </c>
      <c r="E217" s="236" t="s">
        <v>19</v>
      </c>
      <c r="F217" s="237" t="s">
        <v>1202</v>
      </c>
      <c r="G217" s="234"/>
      <c r="H217" s="236" t="s">
        <v>19</v>
      </c>
      <c r="I217" s="238"/>
      <c r="J217" s="234"/>
      <c r="K217" s="234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198</v>
      </c>
      <c r="AU217" s="243" t="s">
        <v>82</v>
      </c>
      <c r="AV217" s="13" t="s">
        <v>80</v>
      </c>
      <c r="AW217" s="13" t="s">
        <v>35</v>
      </c>
      <c r="AX217" s="13" t="s">
        <v>73</v>
      </c>
      <c r="AY217" s="243" t="s">
        <v>188</v>
      </c>
    </row>
    <row r="218" s="14" customFormat="1">
      <c r="A218" s="14"/>
      <c r="B218" s="244"/>
      <c r="C218" s="245"/>
      <c r="D218" s="235" t="s">
        <v>198</v>
      </c>
      <c r="E218" s="246" t="s">
        <v>19</v>
      </c>
      <c r="F218" s="247" t="s">
        <v>3120</v>
      </c>
      <c r="G218" s="245"/>
      <c r="H218" s="248">
        <v>6.0999999999999996</v>
      </c>
      <c r="I218" s="249"/>
      <c r="J218" s="245"/>
      <c r="K218" s="245"/>
      <c r="L218" s="250"/>
      <c r="M218" s="251"/>
      <c r="N218" s="252"/>
      <c r="O218" s="252"/>
      <c r="P218" s="252"/>
      <c r="Q218" s="252"/>
      <c r="R218" s="252"/>
      <c r="S218" s="252"/>
      <c r="T218" s="25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4" t="s">
        <v>198</v>
      </c>
      <c r="AU218" s="254" t="s">
        <v>82</v>
      </c>
      <c r="AV218" s="14" t="s">
        <v>82</v>
      </c>
      <c r="AW218" s="14" t="s">
        <v>35</v>
      </c>
      <c r="AX218" s="14" t="s">
        <v>73</v>
      </c>
      <c r="AY218" s="254" t="s">
        <v>188</v>
      </c>
    </row>
    <row r="219" s="15" customFormat="1">
      <c r="A219" s="15"/>
      <c r="B219" s="255"/>
      <c r="C219" s="256"/>
      <c r="D219" s="235" t="s">
        <v>198</v>
      </c>
      <c r="E219" s="257" t="s">
        <v>19</v>
      </c>
      <c r="F219" s="258" t="s">
        <v>229</v>
      </c>
      <c r="G219" s="256"/>
      <c r="H219" s="259">
        <v>6.0999999999999996</v>
      </c>
      <c r="I219" s="260"/>
      <c r="J219" s="256"/>
      <c r="K219" s="256"/>
      <c r="L219" s="261"/>
      <c r="M219" s="262"/>
      <c r="N219" s="263"/>
      <c r="O219" s="263"/>
      <c r="P219" s="263"/>
      <c r="Q219" s="263"/>
      <c r="R219" s="263"/>
      <c r="S219" s="263"/>
      <c r="T219" s="264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65" t="s">
        <v>198</v>
      </c>
      <c r="AU219" s="265" t="s">
        <v>82</v>
      </c>
      <c r="AV219" s="15" t="s">
        <v>135</v>
      </c>
      <c r="AW219" s="15" t="s">
        <v>35</v>
      </c>
      <c r="AX219" s="15" t="s">
        <v>80</v>
      </c>
      <c r="AY219" s="265" t="s">
        <v>188</v>
      </c>
    </row>
    <row r="220" s="2" customFormat="1" ht="24.15" customHeight="1">
      <c r="A220" s="40"/>
      <c r="B220" s="41"/>
      <c r="C220" s="215" t="s">
        <v>355</v>
      </c>
      <c r="D220" s="215" t="s">
        <v>190</v>
      </c>
      <c r="E220" s="216" t="s">
        <v>1212</v>
      </c>
      <c r="F220" s="217" t="s">
        <v>1213</v>
      </c>
      <c r="G220" s="218" t="s">
        <v>442</v>
      </c>
      <c r="H220" s="219">
        <v>1</v>
      </c>
      <c r="I220" s="220"/>
      <c r="J220" s="221">
        <f>ROUND(I220*H220,2)</f>
        <v>0</v>
      </c>
      <c r="K220" s="217" t="s">
        <v>194</v>
      </c>
      <c r="L220" s="46"/>
      <c r="M220" s="222" t="s">
        <v>19</v>
      </c>
      <c r="N220" s="223" t="s">
        <v>44</v>
      </c>
      <c r="O220" s="86"/>
      <c r="P220" s="224">
        <f>O220*H220</f>
        <v>0</v>
      </c>
      <c r="Q220" s="224">
        <v>0.013339999999999999</v>
      </c>
      <c r="R220" s="224">
        <f>Q220*H220</f>
        <v>0.013339999999999999</v>
      </c>
      <c r="S220" s="224">
        <v>0</v>
      </c>
      <c r="T220" s="225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6" t="s">
        <v>135</v>
      </c>
      <c r="AT220" s="226" t="s">
        <v>190</v>
      </c>
      <c r="AU220" s="226" t="s">
        <v>82</v>
      </c>
      <c r="AY220" s="19" t="s">
        <v>188</v>
      </c>
      <c r="BE220" s="227">
        <f>IF(N220="základní",J220,0)</f>
        <v>0</v>
      </c>
      <c r="BF220" s="227">
        <f>IF(N220="snížená",J220,0)</f>
        <v>0</v>
      </c>
      <c r="BG220" s="227">
        <f>IF(N220="zákl. přenesená",J220,0)</f>
        <v>0</v>
      </c>
      <c r="BH220" s="227">
        <f>IF(N220="sníž. přenesená",J220,0)</f>
        <v>0</v>
      </c>
      <c r="BI220" s="227">
        <f>IF(N220="nulová",J220,0)</f>
        <v>0</v>
      </c>
      <c r="BJ220" s="19" t="s">
        <v>80</v>
      </c>
      <c r="BK220" s="227">
        <f>ROUND(I220*H220,2)</f>
        <v>0</v>
      </c>
      <c r="BL220" s="19" t="s">
        <v>135</v>
      </c>
      <c r="BM220" s="226" t="s">
        <v>3122</v>
      </c>
    </row>
    <row r="221" s="2" customFormat="1">
      <c r="A221" s="40"/>
      <c r="B221" s="41"/>
      <c r="C221" s="42"/>
      <c r="D221" s="228" t="s">
        <v>196</v>
      </c>
      <c r="E221" s="42"/>
      <c r="F221" s="229" t="s">
        <v>1215</v>
      </c>
      <c r="G221" s="42"/>
      <c r="H221" s="42"/>
      <c r="I221" s="230"/>
      <c r="J221" s="42"/>
      <c r="K221" s="42"/>
      <c r="L221" s="46"/>
      <c r="M221" s="231"/>
      <c r="N221" s="232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196</v>
      </c>
      <c r="AU221" s="19" t="s">
        <v>82</v>
      </c>
    </row>
    <row r="222" s="13" customFormat="1">
      <c r="A222" s="13"/>
      <c r="B222" s="233"/>
      <c r="C222" s="234"/>
      <c r="D222" s="235" t="s">
        <v>198</v>
      </c>
      <c r="E222" s="236" t="s">
        <v>19</v>
      </c>
      <c r="F222" s="237" t="s">
        <v>3123</v>
      </c>
      <c r="G222" s="234"/>
      <c r="H222" s="236" t="s">
        <v>19</v>
      </c>
      <c r="I222" s="238"/>
      <c r="J222" s="234"/>
      <c r="K222" s="234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198</v>
      </c>
      <c r="AU222" s="243" t="s">
        <v>82</v>
      </c>
      <c r="AV222" s="13" t="s">
        <v>80</v>
      </c>
      <c r="AW222" s="13" t="s">
        <v>35</v>
      </c>
      <c r="AX222" s="13" t="s">
        <v>73</v>
      </c>
      <c r="AY222" s="243" t="s">
        <v>188</v>
      </c>
    </row>
    <row r="223" s="14" customFormat="1">
      <c r="A223" s="14"/>
      <c r="B223" s="244"/>
      <c r="C223" s="245"/>
      <c r="D223" s="235" t="s">
        <v>198</v>
      </c>
      <c r="E223" s="246" t="s">
        <v>19</v>
      </c>
      <c r="F223" s="247" t="s">
        <v>80</v>
      </c>
      <c r="G223" s="245"/>
      <c r="H223" s="248">
        <v>1</v>
      </c>
      <c r="I223" s="249"/>
      <c r="J223" s="245"/>
      <c r="K223" s="245"/>
      <c r="L223" s="250"/>
      <c r="M223" s="251"/>
      <c r="N223" s="252"/>
      <c r="O223" s="252"/>
      <c r="P223" s="252"/>
      <c r="Q223" s="252"/>
      <c r="R223" s="252"/>
      <c r="S223" s="252"/>
      <c r="T223" s="25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4" t="s">
        <v>198</v>
      </c>
      <c r="AU223" s="254" t="s">
        <v>82</v>
      </c>
      <c r="AV223" s="14" t="s">
        <v>82</v>
      </c>
      <c r="AW223" s="14" t="s">
        <v>35</v>
      </c>
      <c r="AX223" s="14" t="s">
        <v>73</v>
      </c>
      <c r="AY223" s="254" t="s">
        <v>188</v>
      </c>
    </row>
    <row r="224" s="15" customFormat="1">
      <c r="A224" s="15"/>
      <c r="B224" s="255"/>
      <c r="C224" s="256"/>
      <c r="D224" s="235" t="s">
        <v>198</v>
      </c>
      <c r="E224" s="257" t="s">
        <v>19</v>
      </c>
      <c r="F224" s="258" t="s">
        <v>229</v>
      </c>
      <c r="G224" s="256"/>
      <c r="H224" s="259">
        <v>1</v>
      </c>
      <c r="I224" s="260"/>
      <c r="J224" s="256"/>
      <c r="K224" s="256"/>
      <c r="L224" s="261"/>
      <c r="M224" s="262"/>
      <c r="N224" s="263"/>
      <c r="O224" s="263"/>
      <c r="P224" s="263"/>
      <c r="Q224" s="263"/>
      <c r="R224" s="263"/>
      <c r="S224" s="263"/>
      <c r="T224" s="264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65" t="s">
        <v>198</v>
      </c>
      <c r="AU224" s="265" t="s">
        <v>82</v>
      </c>
      <c r="AV224" s="15" t="s">
        <v>135</v>
      </c>
      <c r="AW224" s="15" t="s">
        <v>35</v>
      </c>
      <c r="AX224" s="15" t="s">
        <v>80</v>
      </c>
      <c r="AY224" s="265" t="s">
        <v>188</v>
      </c>
    </row>
    <row r="225" s="2" customFormat="1" ht="16.5" customHeight="1">
      <c r="A225" s="40"/>
      <c r="B225" s="41"/>
      <c r="C225" s="272" t="s">
        <v>361</v>
      </c>
      <c r="D225" s="272" t="s">
        <v>522</v>
      </c>
      <c r="E225" s="273" t="s">
        <v>1221</v>
      </c>
      <c r="F225" s="274" t="s">
        <v>2545</v>
      </c>
      <c r="G225" s="275" t="s">
        <v>442</v>
      </c>
      <c r="H225" s="276">
        <v>1</v>
      </c>
      <c r="I225" s="277"/>
      <c r="J225" s="278">
        <f>ROUND(I225*H225,2)</f>
        <v>0</v>
      </c>
      <c r="K225" s="274" t="s">
        <v>452</v>
      </c>
      <c r="L225" s="279"/>
      <c r="M225" s="280" t="s">
        <v>19</v>
      </c>
      <c r="N225" s="281" t="s">
        <v>44</v>
      </c>
      <c r="O225" s="86"/>
      <c r="P225" s="224">
        <f>O225*H225</f>
        <v>0</v>
      </c>
      <c r="Q225" s="224">
        <v>0.02</v>
      </c>
      <c r="R225" s="224">
        <f>Q225*H225</f>
        <v>0.02</v>
      </c>
      <c r="S225" s="224">
        <v>0</v>
      </c>
      <c r="T225" s="225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6" t="s">
        <v>268</v>
      </c>
      <c r="AT225" s="226" t="s">
        <v>522</v>
      </c>
      <c r="AU225" s="226" t="s">
        <v>82</v>
      </c>
      <c r="AY225" s="19" t="s">
        <v>188</v>
      </c>
      <c r="BE225" s="227">
        <f>IF(N225="základní",J225,0)</f>
        <v>0</v>
      </c>
      <c r="BF225" s="227">
        <f>IF(N225="snížená",J225,0)</f>
        <v>0</v>
      </c>
      <c r="BG225" s="227">
        <f>IF(N225="zákl. přenesená",J225,0)</f>
        <v>0</v>
      </c>
      <c r="BH225" s="227">
        <f>IF(N225="sníž. přenesená",J225,0)</f>
        <v>0</v>
      </c>
      <c r="BI225" s="227">
        <f>IF(N225="nulová",J225,0)</f>
        <v>0</v>
      </c>
      <c r="BJ225" s="19" t="s">
        <v>80</v>
      </c>
      <c r="BK225" s="227">
        <f>ROUND(I225*H225,2)</f>
        <v>0</v>
      </c>
      <c r="BL225" s="19" t="s">
        <v>135</v>
      </c>
      <c r="BM225" s="226" t="s">
        <v>3124</v>
      </c>
    </row>
    <row r="226" s="13" customFormat="1">
      <c r="A226" s="13"/>
      <c r="B226" s="233"/>
      <c r="C226" s="234"/>
      <c r="D226" s="235" t="s">
        <v>198</v>
      </c>
      <c r="E226" s="236" t="s">
        <v>19</v>
      </c>
      <c r="F226" s="237" t="s">
        <v>3123</v>
      </c>
      <c r="G226" s="234"/>
      <c r="H226" s="236" t="s">
        <v>19</v>
      </c>
      <c r="I226" s="238"/>
      <c r="J226" s="234"/>
      <c r="K226" s="234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198</v>
      </c>
      <c r="AU226" s="243" t="s">
        <v>82</v>
      </c>
      <c r="AV226" s="13" t="s">
        <v>80</v>
      </c>
      <c r="AW226" s="13" t="s">
        <v>35</v>
      </c>
      <c r="AX226" s="13" t="s">
        <v>73</v>
      </c>
      <c r="AY226" s="243" t="s">
        <v>188</v>
      </c>
    </row>
    <row r="227" s="14" customFormat="1">
      <c r="A227" s="14"/>
      <c r="B227" s="244"/>
      <c r="C227" s="245"/>
      <c r="D227" s="235" t="s">
        <v>198</v>
      </c>
      <c r="E227" s="246" t="s">
        <v>19</v>
      </c>
      <c r="F227" s="247" t="s">
        <v>80</v>
      </c>
      <c r="G227" s="245"/>
      <c r="H227" s="248">
        <v>1</v>
      </c>
      <c r="I227" s="249"/>
      <c r="J227" s="245"/>
      <c r="K227" s="245"/>
      <c r="L227" s="250"/>
      <c r="M227" s="251"/>
      <c r="N227" s="252"/>
      <c r="O227" s="252"/>
      <c r="P227" s="252"/>
      <c r="Q227" s="252"/>
      <c r="R227" s="252"/>
      <c r="S227" s="252"/>
      <c r="T227" s="25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4" t="s">
        <v>198</v>
      </c>
      <c r="AU227" s="254" t="s">
        <v>82</v>
      </c>
      <c r="AV227" s="14" t="s">
        <v>82</v>
      </c>
      <c r="AW227" s="14" t="s">
        <v>35</v>
      </c>
      <c r="AX227" s="14" t="s">
        <v>73</v>
      </c>
      <c r="AY227" s="254" t="s">
        <v>188</v>
      </c>
    </row>
    <row r="228" s="15" customFormat="1">
      <c r="A228" s="15"/>
      <c r="B228" s="255"/>
      <c r="C228" s="256"/>
      <c r="D228" s="235" t="s">
        <v>198</v>
      </c>
      <c r="E228" s="257" t="s">
        <v>19</v>
      </c>
      <c r="F228" s="258" t="s">
        <v>229</v>
      </c>
      <c r="G228" s="256"/>
      <c r="H228" s="259">
        <v>1</v>
      </c>
      <c r="I228" s="260"/>
      <c r="J228" s="256"/>
      <c r="K228" s="256"/>
      <c r="L228" s="261"/>
      <c r="M228" s="262"/>
      <c r="N228" s="263"/>
      <c r="O228" s="263"/>
      <c r="P228" s="263"/>
      <c r="Q228" s="263"/>
      <c r="R228" s="263"/>
      <c r="S228" s="263"/>
      <c r="T228" s="264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5" t="s">
        <v>198</v>
      </c>
      <c r="AU228" s="265" t="s">
        <v>82</v>
      </c>
      <c r="AV228" s="15" t="s">
        <v>135</v>
      </c>
      <c r="AW228" s="15" t="s">
        <v>35</v>
      </c>
      <c r="AX228" s="15" t="s">
        <v>80</v>
      </c>
      <c r="AY228" s="265" t="s">
        <v>188</v>
      </c>
    </row>
    <row r="229" s="12" customFormat="1" ht="22.8" customHeight="1">
      <c r="A229" s="12"/>
      <c r="B229" s="199"/>
      <c r="C229" s="200"/>
      <c r="D229" s="201" t="s">
        <v>72</v>
      </c>
      <c r="E229" s="213" t="s">
        <v>239</v>
      </c>
      <c r="F229" s="213" t="s">
        <v>240</v>
      </c>
      <c r="G229" s="200"/>
      <c r="H229" s="200"/>
      <c r="I229" s="203"/>
      <c r="J229" s="214">
        <f>BK229</f>
        <v>0</v>
      </c>
      <c r="K229" s="200"/>
      <c r="L229" s="205"/>
      <c r="M229" s="206"/>
      <c r="N229" s="207"/>
      <c r="O229" s="207"/>
      <c r="P229" s="208">
        <f>SUM(P230:P249)</f>
        <v>0</v>
      </c>
      <c r="Q229" s="207"/>
      <c r="R229" s="208">
        <f>SUM(R230:R249)</f>
        <v>0.0039900000000000005</v>
      </c>
      <c r="S229" s="207"/>
      <c r="T229" s="209">
        <f>SUM(T230:T249)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10" t="s">
        <v>80</v>
      </c>
      <c r="AT229" s="211" t="s">
        <v>72</v>
      </c>
      <c r="AU229" s="211" t="s">
        <v>80</v>
      </c>
      <c r="AY229" s="210" t="s">
        <v>188</v>
      </c>
      <c r="BK229" s="212">
        <f>SUM(BK230:BK249)</f>
        <v>0</v>
      </c>
    </row>
    <row r="230" s="2" customFormat="1" ht="24.15" customHeight="1">
      <c r="A230" s="40"/>
      <c r="B230" s="41"/>
      <c r="C230" s="215" t="s">
        <v>375</v>
      </c>
      <c r="D230" s="215" t="s">
        <v>190</v>
      </c>
      <c r="E230" s="216" t="s">
        <v>241</v>
      </c>
      <c r="F230" s="217" t="s">
        <v>242</v>
      </c>
      <c r="G230" s="218" t="s">
        <v>243</v>
      </c>
      <c r="H230" s="219">
        <v>82</v>
      </c>
      <c r="I230" s="220"/>
      <c r="J230" s="221">
        <f>ROUND(I230*H230,2)</f>
        <v>0</v>
      </c>
      <c r="K230" s="217" t="s">
        <v>194</v>
      </c>
      <c r="L230" s="46"/>
      <c r="M230" s="222" t="s">
        <v>19</v>
      </c>
      <c r="N230" s="223" t="s">
        <v>44</v>
      </c>
      <c r="O230" s="86"/>
      <c r="P230" s="224">
        <f>O230*H230</f>
        <v>0</v>
      </c>
      <c r="Q230" s="224">
        <v>0</v>
      </c>
      <c r="R230" s="224">
        <f>Q230*H230</f>
        <v>0</v>
      </c>
      <c r="S230" s="224">
        <v>0</v>
      </c>
      <c r="T230" s="225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6" t="s">
        <v>135</v>
      </c>
      <c r="AT230" s="226" t="s">
        <v>190</v>
      </c>
      <c r="AU230" s="226" t="s">
        <v>82</v>
      </c>
      <c r="AY230" s="19" t="s">
        <v>188</v>
      </c>
      <c r="BE230" s="227">
        <f>IF(N230="základní",J230,0)</f>
        <v>0</v>
      </c>
      <c r="BF230" s="227">
        <f>IF(N230="snížená",J230,0)</f>
        <v>0</v>
      </c>
      <c r="BG230" s="227">
        <f>IF(N230="zákl. přenesená",J230,0)</f>
        <v>0</v>
      </c>
      <c r="BH230" s="227">
        <f>IF(N230="sníž. přenesená",J230,0)</f>
        <v>0</v>
      </c>
      <c r="BI230" s="227">
        <f>IF(N230="nulová",J230,0)</f>
        <v>0</v>
      </c>
      <c r="BJ230" s="19" t="s">
        <v>80</v>
      </c>
      <c r="BK230" s="227">
        <f>ROUND(I230*H230,2)</f>
        <v>0</v>
      </c>
      <c r="BL230" s="19" t="s">
        <v>135</v>
      </c>
      <c r="BM230" s="226" t="s">
        <v>3125</v>
      </c>
    </row>
    <row r="231" s="2" customFormat="1">
      <c r="A231" s="40"/>
      <c r="B231" s="41"/>
      <c r="C231" s="42"/>
      <c r="D231" s="228" t="s">
        <v>196</v>
      </c>
      <c r="E231" s="42"/>
      <c r="F231" s="229" t="s">
        <v>245</v>
      </c>
      <c r="G231" s="42"/>
      <c r="H231" s="42"/>
      <c r="I231" s="230"/>
      <c r="J231" s="42"/>
      <c r="K231" s="42"/>
      <c r="L231" s="46"/>
      <c r="M231" s="231"/>
      <c r="N231" s="232"/>
      <c r="O231" s="86"/>
      <c r="P231" s="86"/>
      <c r="Q231" s="86"/>
      <c r="R231" s="86"/>
      <c r="S231" s="86"/>
      <c r="T231" s="87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196</v>
      </c>
      <c r="AU231" s="19" t="s">
        <v>82</v>
      </c>
    </row>
    <row r="232" s="14" customFormat="1">
      <c r="A232" s="14"/>
      <c r="B232" s="244"/>
      <c r="C232" s="245"/>
      <c r="D232" s="235" t="s">
        <v>198</v>
      </c>
      <c r="E232" s="246" t="s">
        <v>19</v>
      </c>
      <c r="F232" s="247" t="s">
        <v>3126</v>
      </c>
      <c r="G232" s="245"/>
      <c r="H232" s="248">
        <v>82</v>
      </c>
      <c r="I232" s="249"/>
      <c r="J232" s="245"/>
      <c r="K232" s="245"/>
      <c r="L232" s="250"/>
      <c r="M232" s="251"/>
      <c r="N232" s="252"/>
      <c r="O232" s="252"/>
      <c r="P232" s="252"/>
      <c r="Q232" s="252"/>
      <c r="R232" s="252"/>
      <c r="S232" s="252"/>
      <c r="T232" s="253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4" t="s">
        <v>198</v>
      </c>
      <c r="AU232" s="254" t="s">
        <v>82</v>
      </c>
      <c r="AV232" s="14" t="s">
        <v>82</v>
      </c>
      <c r="AW232" s="14" t="s">
        <v>35</v>
      </c>
      <c r="AX232" s="14" t="s">
        <v>73</v>
      </c>
      <c r="AY232" s="254" t="s">
        <v>188</v>
      </c>
    </row>
    <row r="233" s="15" customFormat="1">
      <c r="A233" s="15"/>
      <c r="B233" s="255"/>
      <c r="C233" s="256"/>
      <c r="D233" s="235" t="s">
        <v>198</v>
      </c>
      <c r="E233" s="257" t="s">
        <v>19</v>
      </c>
      <c r="F233" s="258" t="s">
        <v>229</v>
      </c>
      <c r="G233" s="256"/>
      <c r="H233" s="259">
        <v>82</v>
      </c>
      <c r="I233" s="260"/>
      <c r="J233" s="256"/>
      <c r="K233" s="256"/>
      <c r="L233" s="261"/>
      <c r="M233" s="262"/>
      <c r="N233" s="263"/>
      <c r="O233" s="263"/>
      <c r="P233" s="263"/>
      <c r="Q233" s="263"/>
      <c r="R233" s="263"/>
      <c r="S233" s="263"/>
      <c r="T233" s="264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5" t="s">
        <v>198</v>
      </c>
      <c r="AU233" s="265" t="s">
        <v>82</v>
      </c>
      <c r="AV233" s="15" t="s">
        <v>135</v>
      </c>
      <c r="AW233" s="15" t="s">
        <v>35</v>
      </c>
      <c r="AX233" s="15" t="s">
        <v>80</v>
      </c>
      <c r="AY233" s="265" t="s">
        <v>188</v>
      </c>
    </row>
    <row r="234" s="2" customFormat="1" ht="24.15" customHeight="1">
      <c r="A234" s="40"/>
      <c r="B234" s="41"/>
      <c r="C234" s="215" t="s">
        <v>7</v>
      </c>
      <c r="D234" s="215" t="s">
        <v>190</v>
      </c>
      <c r="E234" s="216" t="s">
        <v>248</v>
      </c>
      <c r="F234" s="217" t="s">
        <v>249</v>
      </c>
      <c r="G234" s="218" t="s">
        <v>243</v>
      </c>
      <c r="H234" s="219">
        <v>4920</v>
      </c>
      <c r="I234" s="220"/>
      <c r="J234" s="221">
        <f>ROUND(I234*H234,2)</f>
        <v>0</v>
      </c>
      <c r="K234" s="217" t="s">
        <v>194</v>
      </c>
      <c r="L234" s="46"/>
      <c r="M234" s="222" t="s">
        <v>19</v>
      </c>
      <c r="N234" s="223" t="s">
        <v>44</v>
      </c>
      <c r="O234" s="86"/>
      <c r="P234" s="224">
        <f>O234*H234</f>
        <v>0</v>
      </c>
      <c r="Q234" s="224">
        <v>0</v>
      </c>
      <c r="R234" s="224">
        <f>Q234*H234</f>
        <v>0</v>
      </c>
      <c r="S234" s="224">
        <v>0</v>
      </c>
      <c r="T234" s="225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6" t="s">
        <v>135</v>
      </c>
      <c r="AT234" s="226" t="s">
        <v>190</v>
      </c>
      <c r="AU234" s="226" t="s">
        <v>82</v>
      </c>
      <c r="AY234" s="19" t="s">
        <v>188</v>
      </c>
      <c r="BE234" s="227">
        <f>IF(N234="základní",J234,0)</f>
        <v>0</v>
      </c>
      <c r="BF234" s="227">
        <f>IF(N234="snížená",J234,0)</f>
        <v>0</v>
      </c>
      <c r="BG234" s="227">
        <f>IF(N234="zákl. přenesená",J234,0)</f>
        <v>0</v>
      </c>
      <c r="BH234" s="227">
        <f>IF(N234="sníž. přenesená",J234,0)</f>
        <v>0</v>
      </c>
      <c r="BI234" s="227">
        <f>IF(N234="nulová",J234,0)</f>
        <v>0</v>
      </c>
      <c r="BJ234" s="19" t="s">
        <v>80</v>
      </c>
      <c r="BK234" s="227">
        <f>ROUND(I234*H234,2)</f>
        <v>0</v>
      </c>
      <c r="BL234" s="19" t="s">
        <v>135</v>
      </c>
      <c r="BM234" s="226" t="s">
        <v>3127</v>
      </c>
    </row>
    <row r="235" s="2" customFormat="1">
      <c r="A235" s="40"/>
      <c r="B235" s="41"/>
      <c r="C235" s="42"/>
      <c r="D235" s="228" t="s">
        <v>196</v>
      </c>
      <c r="E235" s="42"/>
      <c r="F235" s="229" t="s">
        <v>251</v>
      </c>
      <c r="G235" s="42"/>
      <c r="H235" s="42"/>
      <c r="I235" s="230"/>
      <c r="J235" s="42"/>
      <c r="K235" s="42"/>
      <c r="L235" s="46"/>
      <c r="M235" s="231"/>
      <c r="N235" s="232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196</v>
      </c>
      <c r="AU235" s="19" t="s">
        <v>82</v>
      </c>
    </row>
    <row r="236" s="14" customFormat="1">
      <c r="A236" s="14"/>
      <c r="B236" s="244"/>
      <c r="C236" s="245"/>
      <c r="D236" s="235" t="s">
        <v>198</v>
      </c>
      <c r="E236" s="246" t="s">
        <v>19</v>
      </c>
      <c r="F236" s="247" t="s">
        <v>3128</v>
      </c>
      <c r="G236" s="245"/>
      <c r="H236" s="248">
        <v>4920</v>
      </c>
      <c r="I236" s="249"/>
      <c r="J236" s="245"/>
      <c r="K236" s="245"/>
      <c r="L236" s="250"/>
      <c r="M236" s="251"/>
      <c r="N236" s="252"/>
      <c r="O236" s="252"/>
      <c r="P236" s="252"/>
      <c r="Q236" s="252"/>
      <c r="R236" s="252"/>
      <c r="S236" s="252"/>
      <c r="T236" s="25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4" t="s">
        <v>198</v>
      </c>
      <c r="AU236" s="254" t="s">
        <v>82</v>
      </c>
      <c r="AV236" s="14" t="s">
        <v>82</v>
      </c>
      <c r="AW236" s="14" t="s">
        <v>35</v>
      </c>
      <c r="AX236" s="14" t="s">
        <v>73</v>
      </c>
      <c r="AY236" s="254" t="s">
        <v>188</v>
      </c>
    </row>
    <row r="237" s="15" customFormat="1">
      <c r="A237" s="15"/>
      <c r="B237" s="255"/>
      <c r="C237" s="256"/>
      <c r="D237" s="235" t="s">
        <v>198</v>
      </c>
      <c r="E237" s="257" t="s">
        <v>19</v>
      </c>
      <c r="F237" s="258" t="s">
        <v>229</v>
      </c>
      <c r="G237" s="256"/>
      <c r="H237" s="259">
        <v>4920</v>
      </c>
      <c r="I237" s="260"/>
      <c r="J237" s="256"/>
      <c r="K237" s="256"/>
      <c r="L237" s="261"/>
      <c r="M237" s="262"/>
      <c r="N237" s="263"/>
      <c r="O237" s="263"/>
      <c r="P237" s="263"/>
      <c r="Q237" s="263"/>
      <c r="R237" s="263"/>
      <c r="S237" s="263"/>
      <c r="T237" s="264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65" t="s">
        <v>198</v>
      </c>
      <c r="AU237" s="265" t="s">
        <v>82</v>
      </c>
      <c r="AV237" s="15" t="s">
        <v>135</v>
      </c>
      <c r="AW237" s="15" t="s">
        <v>35</v>
      </c>
      <c r="AX237" s="15" t="s">
        <v>80</v>
      </c>
      <c r="AY237" s="265" t="s">
        <v>188</v>
      </c>
    </row>
    <row r="238" s="2" customFormat="1" ht="24.15" customHeight="1">
      <c r="A238" s="40"/>
      <c r="B238" s="41"/>
      <c r="C238" s="215" t="s">
        <v>389</v>
      </c>
      <c r="D238" s="215" t="s">
        <v>190</v>
      </c>
      <c r="E238" s="216" t="s">
        <v>254</v>
      </c>
      <c r="F238" s="217" t="s">
        <v>255</v>
      </c>
      <c r="G238" s="218" t="s">
        <v>243</v>
      </c>
      <c r="H238" s="219">
        <v>82</v>
      </c>
      <c r="I238" s="220"/>
      <c r="J238" s="221">
        <f>ROUND(I238*H238,2)</f>
        <v>0</v>
      </c>
      <c r="K238" s="217" t="s">
        <v>194</v>
      </c>
      <c r="L238" s="46"/>
      <c r="M238" s="222" t="s">
        <v>19</v>
      </c>
      <c r="N238" s="223" t="s">
        <v>44</v>
      </c>
      <c r="O238" s="86"/>
      <c r="P238" s="224">
        <f>O238*H238</f>
        <v>0</v>
      </c>
      <c r="Q238" s="224">
        <v>0</v>
      </c>
      <c r="R238" s="224">
        <f>Q238*H238</f>
        <v>0</v>
      </c>
      <c r="S238" s="224">
        <v>0</v>
      </c>
      <c r="T238" s="225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6" t="s">
        <v>135</v>
      </c>
      <c r="AT238" s="226" t="s">
        <v>190</v>
      </c>
      <c r="AU238" s="226" t="s">
        <v>82</v>
      </c>
      <c r="AY238" s="19" t="s">
        <v>188</v>
      </c>
      <c r="BE238" s="227">
        <f>IF(N238="základní",J238,0)</f>
        <v>0</v>
      </c>
      <c r="BF238" s="227">
        <f>IF(N238="snížená",J238,0)</f>
        <v>0</v>
      </c>
      <c r="BG238" s="227">
        <f>IF(N238="zákl. přenesená",J238,0)</f>
        <v>0</v>
      </c>
      <c r="BH238" s="227">
        <f>IF(N238="sníž. přenesená",J238,0)</f>
        <v>0</v>
      </c>
      <c r="BI238" s="227">
        <f>IF(N238="nulová",J238,0)</f>
        <v>0</v>
      </c>
      <c r="BJ238" s="19" t="s">
        <v>80</v>
      </c>
      <c r="BK238" s="227">
        <f>ROUND(I238*H238,2)</f>
        <v>0</v>
      </c>
      <c r="BL238" s="19" t="s">
        <v>135</v>
      </c>
      <c r="BM238" s="226" t="s">
        <v>3129</v>
      </c>
    </row>
    <row r="239" s="2" customFormat="1">
      <c r="A239" s="40"/>
      <c r="B239" s="41"/>
      <c r="C239" s="42"/>
      <c r="D239" s="228" t="s">
        <v>196</v>
      </c>
      <c r="E239" s="42"/>
      <c r="F239" s="229" t="s">
        <v>257</v>
      </c>
      <c r="G239" s="42"/>
      <c r="H239" s="42"/>
      <c r="I239" s="230"/>
      <c r="J239" s="42"/>
      <c r="K239" s="42"/>
      <c r="L239" s="46"/>
      <c r="M239" s="231"/>
      <c r="N239" s="232"/>
      <c r="O239" s="86"/>
      <c r="P239" s="86"/>
      <c r="Q239" s="86"/>
      <c r="R239" s="86"/>
      <c r="S239" s="86"/>
      <c r="T239" s="87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196</v>
      </c>
      <c r="AU239" s="19" t="s">
        <v>82</v>
      </c>
    </row>
    <row r="240" s="14" customFormat="1">
      <c r="A240" s="14"/>
      <c r="B240" s="244"/>
      <c r="C240" s="245"/>
      <c r="D240" s="235" t="s">
        <v>198</v>
      </c>
      <c r="E240" s="246" t="s">
        <v>19</v>
      </c>
      <c r="F240" s="247" t="s">
        <v>3126</v>
      </c>
      <c r="G240" s="245"/>
      <c r="H240" s="248">
        <v>82</v>
      </c>
      <c r="I240" s="249"/>
      <c r="J240" s="245"/>
      <c r="K240" s="245"/>
      <c r="L240" s="250"/>
      <c r="M240" s="251"/>
      <c r="N240" s="252"/>
      <c r="O240" s="252"/>
      <c r="P240" s="252"/>
      <c r="Q240" s="252"/>
      <c r="R240" s="252"/>
      <c r="S240" s="252"/>
      <c r="T240" s="253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4" t="s">
        <v>198</v>
      </c>
      <c r="AU240" s="254" t="s">
        <v>82</v>
      </c>
      <c r="AV240" s="14" t="s">
        <v>82</v>
      </c>
      <c r="AW240" s="14" t="s">
        <v>35</v>
      </c>
      <c r="AX240" s="14" t="s">
        <v>73</v>
      </c>
      <c r="AY240" s="254" t="s">
        <v>188</v>
      </c>
    </row>
    <row r="241" s="15" customFormat="1">
      <c r="A241" s="15"/>
      <c r="B241" s="255"/>
      <c r="C241" s="256"/>
      <c r="D241" s="235" t="s">
        <v>198</v>
      </c>
      <c r="E241" s="257" t="s">
        <v>19</v>
      </c>
      <c r="F241" s="258" t="s">
        <v>229</v>
      </c>
      <c r="G241" s="256"/>
      <c r="H241" s="259">
        <v>82</v>
      </c>
      <c r="I241" s="260"/>
      <c r="J241" s="256"/>
      <c r="K241" s="256"/>
      <c r="L241" s="261"/>
      <c r="M241" s="262"/>
      <c r="N241" s="263"/>
      <c r="O241" s="263"/>
      <c r="P241" s="263"/>
      <c r="Q241" s="263"/>
      <c r="R241" s="263"/>
      <c r="S241" s="263"/>
      <c r="T241" s="264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5" t="s">
        <v>198</v>
      </c>
      <c r="AU241" s="265" t="s">
        <v>82</v>
      </c>
      <c r="AV241" s="15" t="s">
        <v>135</v>
      </c>
      <c r="AW241" s="15" t="s">
        <v>35</v>
      </c>
      <c r="AX241" s="15" t="s">
        <v>80</v>
      </c>
      <c r="AY241" s="265" t="s">
        <v>188</v>
      </c>
    </row>
    <row r="242" s="2" customFormat="1" ht="24.15" customHeight="1">
      <c r="A242" s="40"/>
      <c r="B242" s="41"/>
      <c r="C242" s="215" t="s">
        <v>396</v>
      </c>
      <c r="D242" s="215" t="s">
        <v>190</v>
      </c>
      <c r="E242" s="216" t="s">
        <v>1019</v>
      </c>
      <c r="F242" s="217" t="s">
        <v>1020</v>
      </c>
      <c r="G242" s="218" t="s">
        <v>243</v>
      </c>
      <c r="H242" s="219">
        <v>19</v>
      </c>
      <c r="I242" s="220"/>
      <c r="J242" s="221">
        <f>ROUND(I242*H242,2)</f>
        <v>0</v>
      </c>
      <c r="K242" s="217" t="s">
        <v>194</v>
      </c>
      <c r="L242" s="46"/>
      <c r="M242" s="222" t="s">
        <v>19</v>
      </c>
      <c r="N242" s="223" t="s">
        <v>44</v>
      </c>
      <c r="O242" s="86"/>
      <c r="P242" s="224">
        <f>O242*H242</f>
        <v>0</v>
      </c>
      <c r="Q242" s="224">
        <v>0.00021000000000000001</v>
      </c>
      <c r="R242" s="224">
        <f>Q242*H242</f>
        <v>0.0039900000000000005</v>
      </c>
      <c r="S242" s="224">
        <v>0</v>
      </c>
      <c r="T242" s="225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6" t="s">
        <v>135</v>
      </c>
      <c r="AT242" s="226" t="s">
        <v>190</v>
      </c>
      <c r="AU242" s="226" t="s">
        <v>82</v>
      </c>
      <c r="AY242" s="19" t="s">
        <v>188</v>
      </c>
      <c r="BE242" s="227">
        <f>IF(N242="základní",J242,0)</f>
        <v>0</v>
      </c>
      <c r="BF242" s="227">
        <f>IF(N242="snížená",J242,0)</f>
        <v>0</v>
      </c>
      <c r="BG242" s="227">
        <f>IF(N242="zákl. přenesená",J242,0)</f>
        <v>0</v>
      </c>
      <c r="BH242" s="227">
        <f>IF(N242="sníž. přenesená",J242,0)</f>
        <v>0</v>
      </c>
      <c r="BI242" s="227">
        <f>IF(N242="nulová",J242,0)</f>
        <v>0</v>
      </c>
      <c r="BJ242" s="19" t="s">
        <v>80</v>
      </c>
      <c r="BK242" s="227">
        <f>ROUND(I242*H242,2)</f>
        <v>0</v>
      </c>
      <c r="BL242" s="19" t="s">
        <v>135</v>
      </c>
      <c r="BM242" s="226" t="s">
        <v>3130</v>
      </c>
    </row>
    <row r="243" s="2" customFormat="1">
      <c r="A243" s="40"/>
      <c r="B243" s="41"/>
      <c r="C243" s="42"/>
      <c r="D243" s="228" t="s">
        <v>196</v>
      </c>
      <c r="E243" s="42"/>
      <c r="F243" s="229" t="s">
        <v>1022</v>
      </c>
      <c r="G243" s="42"/>
      <c r="H243" s="42"/>
      <c r="I243" s="230"/>
      <c r="J243" s="42"/>
      <c r="K243" s="42"/>
      <c r="L243" s="46"/>
      <c r="M243" s="231"/>
      <c r="N243" s="232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196</v>
      </c>
      <c r="AU243" s="19" t="s">
        <v>82</v>
      </c>
    </row>
    <row r="244" s="13" customFormat="1">
      <c r="A244" s="13"/>
      <c r="B244" s="233"/>
      <c r="C244" s="234"/>
      <c r="D244" s="235" t="s">
        <v>198</v>
      </c>
      <c r="E244" s="236" t="s">
        <v>19</v>
      </c>
      <c r="F244" s="237" t="s">
        <v>3081</v>
      </c>
      <c r="G244" s="234"/>
      <c r="H244" s="236" t="s">
        <v>19</v>
      </c>
      <c r="I244" s="238"/>
      <c r="J244" s="234"/>
      <c r="K244" s="234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198</v>
      </c>
      <c r="AU244" s="243" t="s">
        <v>82</v>
      </c>
      <c r="AV244" s="13" t="s">
        <v>80</v>
      </c>
      <c r="AW244" s="13" t="s">
        <v>35</v>
      </c>
      <c r="AX244" s="13" t="s">
        <v>73</v>
      </c>
      <c r="AY244" s="243" t="s">
        <v>188</v>
      </c>
    </row>
    <row r="245" s="13" customFormat="1">
      <c r="A245" s="13"/>
      <c r="B245" s="233"/>
      <c r="C245" s="234"/>
      <c r="D245" s="235" t="s">
        <v>198</v>
      </c>
      <c r="E245" s="236" t="s">
        <v>19</v>
      </c>
      <c r="F245" s="237" t="s">
        <v>3131</v>
      </c>
      <c r="G245" s="234"/>
      <c r="H245" s="236" t="s">
        <v>19</v>
      </c>
      <c r="I245" s="238"/>
      <c r="J245" s="234"/>
      <c r="K245" s="234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198</v>
      </c>
      <c r="AU245" s="243" t="s">
        <v>82</v>
      </c>
      <c r="AV245" s="13" t="s">
        <v>80</v>
      </c>
      <c r="AW245" s="13" t="s">
        <v>35</v>
      </c>
      <c r="AX245" s="13" t="s">
        <v>73</v>
      </c>
      <c r="AY245" s="243" t="s">
        <v>188</v>
      </c>
    </row>
    <row r="246" s="14" customFormat="1">
      <c r="A246" s="14"/>
      <c r="B246" s="244"/>
      <c r="C246" s="245"/>
      <c r="D246" s="235" t="s">
        <v>198</v>
      </c>
      <c r="E246" s="246" t="s">
        <v>19</v>
      </c>
      <c r="F246" s="247" t="s">
        <v>3120</v>
      </c>
      <c r="G246" s="245"/>
      <c r="H246" s="248">
        <v>6.0999999999999996</v>
      </c>
      <c r="I246" s="249"/>
      <c r="J246" s="245"/>
      <c r="K246" s="245"/>
      <c r="L246" s="250"/>
      <c r="M246" s="251"/>
      <c r="N246" s="252"/>
      <c r="O246" s="252"/>
      <c r="P246" s="252"/>
      <c r="Q246" s="252"/>
      <c r="R246" s="252"/>
      <c r="S246" s="252"/>
      <c r="T246" s="253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4" t="s">
        <v>198</v>
      </c>
      <c r="AU246" s="254" t="s">
        <v>82</v>
      </c>
      <c r="AV246" s="14" t="s">
        <v>82</v>
      </c>
      <c r="AW246" s="14" t="s">
        <v>35</v>
      </c>
      <c r="AX246" s="14" t="s">
        <v>73</v>
      </c>
      <c r="AY246" s="254" t="s">
        <v>188</v>
      </c>
    </row>
    <row r="247" s="13" customFormat="1">
      <c r="A247" s="13"/>
      <c r="B247" s="233"/>
      <c r="C247" s="234"/>
      <c r="D247" s="235" t="s">
        <v>198</v>
      </c>
      <c r="E247" s="236" t="s">
        <v>19</v>
      </c>
      <c r="F247" s="237" t="s">
        <v>3132</v>
      </c>
      <c r="G247" s="234"/>
      <c r="H247" s="236" t="s">
        <v>19</v>
      </c>
      <c r="I247" s="238"/>
      <c r="J247" s="234"/>
      <c r="K247" s="234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198</v>
      </c>
      <c r="AU247" s="243" t="s">
        <v>82</v>
      </c>
      <c r="AV247" s="13" t="s">
        <v>80</v>
      </c>
      <c r="AW247" s="13" t="s">
        <v>35</v>
      </c>
      <c r="AX247" s="13" t="s">
        <v>73</v>
      </c>
      <c r="AY247" s="243" t="s">
        <v>188</v>
      </c>
    </row>
    <row r="248" s="14" customFormat="1">
      <c r="A248" s="14"/>
      <c r="B248" s="244"/>
      <c r="C248" s="245"/>
      <c r="D248" s="235" t="s">
        <v>198</v>
      </c>
      <c r="E248" s="246" t="s">
        <v>19</v>
      </c>
      <c r="F248" s="247" t="s">
        <v>3133</v>
      </c>
      <c r="G248" s="245"/>
      <c r="H248" s="248">
        <v>12.9</v>
      </c>
      <c r="I248" s="249"/>
      <c r="J248" s="245"/>
      <c r="K248" s="245"/>
      <c r="L248" s="250"/>
      <c r="M248" s="251"/>
      <c r="N248" s="252"/>
      <c r="O248" s="252"/>
      <c r="P248" s="252"/>
      <c r="Q248" s="252"/>
      <c r="R248" s="252"/>
      <c r="S248" s="252"/>
      <c r="T248" s="253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4" t="s">
        <v>198</v>
      </c>
      <c r="AU248" s="254" t="s">
        <v>82</v>
      </c>
      <c r="AV248" s="14" t="s">
        <v>82</v>
      </c>
      <c r="AW248" s="14" t="s">
        <v>35</v>
      </c>
      <c r="AX248" s="14" t="s">
        <v>73</v>
      </c>
      <c r="AY248" s="254" t="s">
        <v>188</v>
      </c>
    </row>
    <row r="249" s="15" customFormat="1">
      <c r="A249" s="15"/>
      <c r="B249" s="255"/>
      <c r="C249" s="256"/>
      <c r="D249" s="235" t="s">
        <v>198</v>
      </c>
      <c r="E249" s="257" t="s">
        <v>19</v>
      </c>
      <c r="F249" s="258" t="s">
        <v>229</v>
      </c>
      <c r="G249" s="256"/>
      <c r="H249" s="259">
        <v>19</v>
      </c>
      <c r="I249" s="260"/>
      <c r="J249" s="256"/>
      <c r="K249" s="256"/>
      <c r="L249" s="261"/>
      <c r="M249" s="262"/>
      <c r="N249" s="263"/>
      <c r="O249" s="263"/>
      <c r="P249" s="263"/>
      <c r="Q249" s="263"/>
      <c r="R249" s="263"/>
      <c r="S249" s="263"/>
      <c r="T249" s="264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5" t="s">
        <v>198</v>
      </c>
      <c r="AU249" s="265" t="s">
        <v>82</v>
      </c>
      <c r="AV249" s="15" t="s">
        <v>135</v>
      </c>
      <c r="AW249" s="15" t="s">
        <v>35</v>
      </c>
      <c r="AX249" s="15" t="s">
        <v>80</v>
      </c>
      <c r="AY249" s="265" t="s">
        <v>188</v>
      </c>
    </row>
    <row r="250" s="12" customFormat="1" ht="22.8" customHeight="1">
      <c r="A250" s="12"/>
      <c r="B250" s="199"/>
      <c r="C250" s="200"/>
      <c r="D250" s="201" t="s">
        <v>72</v>
      </c>
      <c r="E250" s="213" t="s">
        <v>401</v>
      </c>
      <c r="F250" s="213" t="s">
        <v>402</v>
      </c>
      <c r="G250" s="200"/>
      <c r="H250" s="200"/>
      <c r="I250" s="203"/>
      <c r="J250" s="214">
        <f>BK250</f>
        <v>0</v>
      </c>
      <c r="K250" s="200"/>
      <c r="L250" s="205"/>
      <c r="M250" s="206"/>
      <c r="N250" s="207"/>
      <c r="O250" s="207"/>
      <c r="P250" s="208">
        <f>SUM(P251:P252)</f>
        <v>0</v>
      </c>
      <c r="Q250" s="207"/>
      <c r="R250" s="208">
        <f>SUM(R251:R252)</f>
        <v>0</v>
      </c>
      <c r="S250" s="207"/>
      <c r="T250" s="209">
        <f>SUM(T251:T252)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10" t="s">
        <v>80</v>
      </c>
      <c r="AT250" s="211" t="s">
        <v>72</v>
      </c>
      <c r="AU250" s="211" t="s">
        <v>80</v>
      </c>
      <c r="AY250" s="210" t="s">
        <v>188</v>
      </c>
      <c r="BK250" s="212">
        <f>SUM(BK251:BK252)</f>
        <v>0</v>
      </c>
    </row>
    <row r="251" s="2" customFormat="1" ht="37.8" customHeight="1">
      <c r="A251" s="40"/>
      <c r="B251" s="41"/>
      <c r="C251" s="215" t="s">
        <v>403</v>
      </c>
      <c r="D251" s="215" t="s">
        <v>190</v>
      </c>
      <c r="E251" s="216" t="s">
        <v>615</v>
      </c>
      <c r="F251" s="217" t="s">
        <v>616</v>
      </c>
      <c r="G251" s="218" t="s">
        <v>345</v>
      </c>
      <c r="H251" s="219">
        <v>39.463000000000001</v>
      </c>
      <c r="I251" s="220"/>
      <c r="J251" s="221">
        <f>ROUND(I251*H251,2)</f>
        <v>0</v>
      </c>
      <c r="K251" s="217" t="s">
        <v>194</v>
      </c>
      <c r="L251" s="46"/>
      <c r="M251" s="222" t="s">
        <v>19</v>
      </c>
      <c r="N251" s="223" t="s">
        <v>44</v>
      </c>
      <c r="O251" s="86"/>
      <c r="P251" s="224">
        <f>O251*H251</f>
        <v>0</v>
      </c>
      <c r="Q251" s="224">
        <v>0</v>
      </c>
      <c r="R251" s="224">
        <f>Q251*H251</f>
        <v>0</v>
      </c>
      <c r="S251" s="224">
        <v>0</v>
      </c>
      <c r="T251" s="225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6" t="s">
        <v>135</v>
      </c>
      <c r="AT251" s="226" t="s">
        <v>190</v>
      </c>
      <c r="AU251" s="226" t="s">
        <v>82</v>
      </c>
      <c r="AY251" s="19" t="s">
        <v>188</v>
      </c>
      <c r="BE251" s="227">
        <f>IF(N251="základní",J251,0)</f>
        <v>0</v>
      </c>
      <c r="BF251" s="227">
        <f>IF(N251="snížená",J251,0)</f>
        <v>0</v>
      </c>
      <c r="BG251" s="227">
        <f>IF(N251="zákl. přenesená",J251,0)</f>
        <v>0</v>
      </c>
      <c r="BH251" s="227">
        <f>IF(N251="sníž. přenesená",J251,0)</f>
        <v>0</v>
      </c>
      <c r="BI251" s="227">
        <f>IF(N251="nulová",J251,0)</f>
        <v>0</v>
      </c>
      <c r="BJ251" s="19" t="s">
        <v>80</v>
      </c>
      <c r="BK251" s="227">
        <f>ROUND(I251*H251,2)</f>
        <v>0</v>
      </c>
      <c r="BL251" s="19" t="s">
        <v>135</v>
      </c>
      <c r="BM251" s="226" t="s">
        <v>3134</v>
      </c>
    </row>
    <row r="252" s="2" customFormat="1">
      <c r="A252" s="40"/>
      <c r="B252" s="41"/>
      <c r="C252" s="42"/>
      <c r="D252" s="228" t="s">
        <v>196</v>
      </c>
      <c r="E252" s="42"/>
      <c r="F252" s="229" t="s">
        <v>618</v>
      </c>
      <c r="G252" s="42"/>
      <c r="H252" s="42"/>
      <c r="I252" s="230"/>
      <c r="J252" s="42"/>
      <c r="K252" s="42"/>
      <c r="L252" s="46"/>
      <c r="M252" s="231"/>
      <c r="N252" s="232"/>
      <c r="O252" s="86"/>
      <c r="P252" s="86"/>
      <c r="Q252" s="86"/>
      <c r="R252" s="86"/>
      <c r="S252" s="86"/>
      <c r="T252" s="87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196</v>
      </c>
      <c r="AU252" s="19" t="s">
        <v>82</v>
      </c>
    </row>
    <row r="253" s="12" customFormat="1" ht="25.92" customHeight="1">
      <c r="A253" s="12"/>
      <c r="B253" s="199"/>
      <c r="C253" s="200"/>
      <c r="D253" s="201" t="s">
        <v>72</v>
      </c>
      <c r="E253" s="202" t="s">
        <v>408</v>
      </c>
      <c r="F253" s="202" t="s">
        <v>409</v>
      </c>
      <c r="G253" s="200"/>
      <c r="H253" s="200"/>
      <c r="I253" s="203"/>
      <c r="J253" s="204">
        <f>BK253</f>
        <v>0</v>
      </c>
      <c r="K253" s="200"/>
      <c r="L253" s="205"/>
      <c r="M253" s="206"/>
      <c r="N253" s="207"/>
      <c r="O253" s="207"/>
      <c r="P253" s="208">
        <f>P254+P308+P320+P328</f>
        <v>0</v>
      </c>
      <c r="Q253" s="207"/>
      <c r="R253" s="208">
        <f>R254+R308+R320+R328</f>
        <v>1.8085905199999997</v>
      </c>
      <c r="S253" s="207"/>
      <c r="T253" s="209">
        <f>T254+T308+T320+T328</f>
        <v>0</v>
      </c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R253" s="210" t="s">
        <v>82</v>
      </c>
      <c r="AT253" s="211" t="s">
        <v>72</v>
      </c>
      <c r="AU253" s="211" t="s">
        <v>73</v>
      </c>
      <c r="AY253" s="210" t="s">
        <v>188</v>
      </c>
      <c r="BK253" s="212">
        <f>BK254+BK308+BK320+BK328</f>
        <v>0</v>
      </c>
    </row>
    <row r="254" s="12" customFormat="1" ht="22.8" customHeight="1">
      <c r="A254" s="12"/>
      <c r="B254" s="199"/>
      <c r="C254" s="200"/>
      <c r="D254" s="201" t="s">
        <v>72</v>
      </c>
      <c r="E254" s="213" t="s">
        <v>1296</v>
      </c>
      <c r="F254" s="213" t="s">
        <v>1297</v>
      </c>
      <c r="G254" s="200"/>
      <c r="H254" s="200"/>
      <c r="I254" s="203"/>
      <c r="J254" s="214">
        <f>BK254</f>
        <v>0</v>
      </c>
      <c r="K254" s="200"/>
      <c r="L254" s="205"/>
      <c r="M254" s="206"/>
      <c r="N254" s="207"/>
      <c r="O254" s="207"/>
      <c r="P254" s="208">
        <f>SUM(P255:P307)</f>
        <v>0</v>
      </c>
      <c r="Q254" s="207"/>
      <c r="R254" s="208">
        <f>SUM(R255:R307)</f>
        <v>1.7504787999999998</v>
      </c>
      <c r="S254" s="207"/>
      <c r="T254" s="209">
        <f>SUM(T255:T307)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10" t="s">
        <v>82</v>
      </c>
      <c r="AT254" s="211" t="s">
        <v>72</v>
      </c>
      <c r="AU254" s="211" t="s">
        <v>80</v>
      </c>
      <c r="AY254" s="210" t="s">
        <v>188</v>
      </c>
      <c r="BK254" s="212">
        <f>SUM(BK255:BK307)</f>
        <v>0</v>
      </c>
    </row>
    <row r="255" s="2" customFormat="1" ht="16.5" customHeight="1">
      <c r="A255" s="40"/>
      <c r="B255" s="41"/>
      <c r="C255" s="215" t="s">
        <v>412</v>
      </c>
      <c r="D255" s="215" t="s">
        <v>190</v>
      </c>
      <c r="E255" s="216" t="s">
        <v>1299</v>
      </c>
      <c r="F255" s="217" t="s">
        <v>1300</v>
      </c>
      <c r="G255" s="218" t="s">
        <v>501</v>
      </c>
      <c r="H255" s="219">
        <v>261.72000000000003</v>
      </c>
      <c r="I255" s="220"/>
      <c r="J255" s="221">
        <f>ROUND(I255*H255,2)</f>
        <v>0</v>
      </c>
      <c r="K255" s="217" t="s">
        <v>194</v>
      </c>
      <c r="L255" s="46"/>
      <c r="M255" s="222" t="s">
        <v>19</v>
      </c>
      <c r="N255" s="223" t="s">
        <v>44</v>
      </c>
      <c r="O255" s="86"/>
      <c r="P255" s="224">
        <f>O255*H255</f>
        <v>0</v>
      </c>
      <c r="Q255" s="224">
        <v>4.0000000000000003E-05</v>
      </c>
      <c r="R255" s="224">
        <f>Q255*H255</f>
        <v>0.010468800000000002</v>
      </c>
      <c r="S255" s="224">
        <v>0</v>
      </c>
      <c r="T255" s="225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6" t="s">
        <v>342</v>
      </c>
      <c r="AT255" s="226" t="s">
        <v>190</v>
      </c>
      <c r="AU255" s="226" t="s">
        <v>82</v>
      </c>
      <c r="AY255" s="19" t="s">
        <v>188</v>
      </c>
      <c r="BE255" s="227">
        <f>IF(N255="základní",J255,0)</f>
        <v>0</v>
      </c>
      <c r="BF255" s="227">
        <f>IF(N255="snížená",J255,0)</f>
        <v>0</v>
      </c>
      <c r="BG255" s="227">
        <f>IF(N255="zákl. přenesená",J255,0)</f>
        <v>0</v>
      </c>
      <c r="BH255" s="227">
        <f>IF(N255="sníž. přenesená",J255,0)</f>
        <v>0</v>
      </c>
      <c r="BI255" s="227">
        <f>IF(N255="nulová",J255,0)</f>
        <v>0</v>
      </c>
      <c r="BJ255" s="19" t="s">
        <v>80</v>
      </c>
      <c r="BK255" s="227">
        <f>ROUND(I255*H255,2)</f>
        <v>0</v>
      </c>
      <c r="BL255" s="19" t="s">
        <v>342</v>
      </c>
      <c r="BM255" s="226" t="s">
        <v>3135</v>
      </c>
    </row>
    <row r="256" s="2" customFormat="1">
      <c r="A256" s="40"/>
      <c r="B256" s="41"/>
      <c r="C256" s="42"/>
      <c r="D256" s="228" t="s">
        <v>196</v>
      </c>
      <c r="E256" s="42"/>
      <c r="F256" s="229" t="s">
        <v>1302</v>
      </c>
      <c r="G256" s="42"/>
      <c r="H256" s="42"/>
      <c r="I256" s="230"/>
      <c r="J256" s="42"/>
      <c r="K256" s="42"/>
      <c r="L256" s="46"/>
      <c r="M256" s="231"/>
      <c r="N256" s="232"/>
      <c r="O256" s="86"/>
      <c r="P256" s="86"/>
      <c r="Q256" s="86"/>
      <c r="R256" s="86"/>
      <c r="S256" s="86"/>
      <c r="T256" s="87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196</v>
      </c>
      <c r="AU256" s="19" t="s">
        <v>82</v>
      </c>
    </row>
    <row r="257" s="13" customFormat="1">
      <c r="A257" s="13"/>
      <c r="B257" s="233"/>
      <c r="C257" s="234"/>
      <c r="D257" s="235" t="s">
        <v>198</v>
      </c>
      <c r="E257" s="236" t="s">
        <v>19</v>
      </c>
      <c r="F257" s="237" t="s">
        <v>1303</v>
      </c>
      <c r="G257" s="234"/>
      <c r="H257" s="236" t="s">
        <v>19</v>
      </c>
      <c r="I257" s="238"/>
      <c r="J257" s="234"/>
      <c r="K257" s="234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198</v>
      </c>
      <c r="AU257" s="243" t="s">
        <v>82</v>
      </c>
      <c r="AV257" s="13" t="s">
        <v>80</v>
      </c>
      <c r="AW257" s="13" t="s">
        <v>35</v>
      </c>
      <c r="AX257" s="13" t="s">
        <v>73</v>
      </c>
      <c r="AY257" s="243" t="s">
        <v>188</v>
      </c>
    </row>
    <row r="258" s="13" customFormat="1">
      <c r="A258" s="13"/>
      <c r="B258" s="233"/>
      <c r="C258" s="234"/>
      <c r="D258" s="235" t="s">
        <v>198</v>
      </c>
      <c r="E258" s="236" t="s">
        <v>19</v>
      </c>
      <c r="F258" s="237" t="s">
        <v>1304</v>
      </c>
      <c r="G258" s="234"/>
      <c r="H258" s="236" t="s">
        <v>19</v>
      </c>
      <c r="I258" s="238"/>
      <c r="J258" s="234"/>
      <c r="K258" s="234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198</v>
      </c>
      <c r="AU258" s="243" t="s">
        <v>82</v>
      </c>
      <c r="AV258" s="13" t="s">
        <v>80</v>
      </c>
      <c r="AW258" s="13" t="s">
        <v>35</v>
      </c>
      <c r="AX258" s="13" t="s">
        <v>73</v>
      </c>
      <c r="AY258" s="243" t="s">
        <v>188</v>
      </c>
    </row>
    <row r="259" s="14" customFormat="1">
      <c r="A259" s="14"/>
      <c r="B259" s="244"/>
      <c r="C259" s="245"/>
      <c r="D259" s="235" t="s">
        <v>198</v>
      </c>
      <c r="E259" s="246" t="s">
        <v>19</v>
      </c>
      <c r="F259" s="247" t="s">
        <v>1981</v>
      </c>
      <c r="G259" s="245"/>
      <c r="H259" s="248">
        <v>106</v>
      </c>
      <c r="I259" s="249"/>
      <c r="J259" s="245"/>
      <c r="K259" s="245"/>
      <c r="L259" s="250"/>
      <c r="M259" s="251"/>
      <c r="N259" s="252"/>
      <c r="O259" s="252"/>
      <c r="P259" s="252"/>
      <c r="Q259" s="252"/>
      <c r="R259" s="252"/>
      <c r="S259" s="252"/>
      <c r="T259" s="253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4" t="s">
        <v>198</v>
      </c>
      <c r="AU259" s="254" t="s">
        <v>82</v>
      </c>
      <c r="AV259" s="14" t="s">
        <v>82</v>
      </c>
      <c r="AW259" s="14" t="s">
        <v>35</v>
      </c>
      <c r="AX259" s="14" t="s">
        <v>73</v>
      </c>
      <c r="AY259" s="254" t="s">
        <v>188</v>
      </c>
    </row>
    <row r="260" s="13" customFormat="1">
      <c r="A260" s="13"/>
      <c r="B260" s="233"/>
      <c r="C260" s="234"/>
      <c r="D260" s="235" t="s">
        <v>198</v>
      </c>
      <c r="E260" s="236" t="s">
        <v>19</v>
      </c>
      <c r="F260" s="237" t="s">
        <v>1305</v>
      </c>
      <c r="G260" s="234"/>
      <c r="H260" s="236" t="s">
        <v>19</v>
      </c>
      <c r="I260" s="238"/>
      <c r="J260" s="234"/>
      <c r="K260" s="234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198</v>
      </c>
      <c r="AU260" s="243" t="s">
        <v>82</v>
      </c>
      <c r="AV260" s="13" t="s">
        <v>80</v>
      </c>
      <c r="AW260" s="13" t="s">
        <v>35</v>
      </c>
      <c r="AX260" s="13" t="s">
        <v>73</v>
      </c>
      <c r="AY260" s="243" t="s">
        <v>188</v>
      </c>
    </row>
    <row r="261" s="14" customFormat="1">
      <c r="A261" s="14"/>
      <c r="B261" s="244"/>
      <c r="C261" s="245"/>
      <c r="D261" s="235" t="s">
        <v>198</v>
      </c>
      <c r="E261" s="246" t="s">
        <v>19</v>
      </c>
      <c r="F261" s="247" t="s">
        <v>939</v>
      </c>
      <c r="G261" s="245"/>
      <c r="H261" s="248">
        <v>40</v>
      </c>
      <c r="I261" s="249"/>
      <c r="J261" s="245"/>
      <c r="K261" s="245"/>
      <c r="L261" s="250"/>
      <c r="M261" s="251"/>
      <c r="N261" s="252"/>
      <c r="O261" s="252"/>
      <c r="P261" s="252"/>
      <c r="Q261" s="252"/>
      <c r="R261" s="252"/>
      <c r="S261" s="252"/>
      <c r="T261" s="25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4" t="s">
        <v>198</v>
      </c>
      <c r="AU261" s="254" t="s">
        <v>82</v>
      </c>
      <c r="AV261" s="14" t="s">
        <v>82</v>
      </c>
      <c r="AW261" s="14" t="s">
        <v>35</v>
      </c>
      <c r="AX261" s="14" t="s">
        <v>73</v>
      </c>
      <c r="AY261" s="254" t="s">
        <v>188</v>
      </c>
    </row>
    <row r="262" s="13" customFormat="1">
      <c r="A262" s="13"/>
      <c r="B262" s="233"/>
      <c r="C262" s="234"/>
      <c r="D262" s="235" t="s">
        <v>198</v>
      </c>
      <c r="E262" s="236" t="s">
        <v>19</v>
      </c>
      <c r="F262" s="237" t="s">
        <v>1307</v>
      </c>
      <c r="G262" s="234"/>
      <c r="H262" s="236" t="s">
        <v>19</v>
      </c>
      <c r="I262" s="238"/>
      <c r="J262" s="234"/>
      <c r="K262" s="234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198</v>
      </c>
      <c r="AU262" s="243" t="s">
        <v>82</v>
      </c>
      <c r="AV262" s="13" t="s">
        <v>80</v>
      </c>
      <c r="AW262" s="13" t="s">
        <v>35</v>
      </c>
      <c r="AX262" s="13" t="s">
        <v>73</v>
      </c>
      <c r="AY262" s="243" t="s">
        <v>188</v>
      </c>
    </row>
    <row r="263" s="14" customFormat="1">
      <c r="A263" s="14"/>
      <c r="B263" s="244"/>
      <c r="C263" s="245"/>
      <c r="D263" s="235" t="s">
        <v>198</v>
      </c>
      <c r="E263" s="246" t="s">
        <v>19</v>
      </c>
      <c r="F263" s="247" t="s">
        <v>901</v>
      </c>
      <c r="G263" s="245"/>
      <c r="H263" s="248">
        <v>36</v>
      </c>
      <c r="I263" s="249"/>
      <c r="J263" s="245"/>
      <c r="K263" s="245"/>
      <c r="L263" s="250"/>
      <c r="M263" s="251"/>
      <c r="N263" s="252"/>
      <c r="O263" s="252"/>
      <c r="P263" s="252"/>
      <c r="Q263" s="252"/>
      <c r="R263" s="252"/>
      <c r="S263" s="252"/>
      <c r="T263" s="253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4" t="s">
        <v>198</v>
      </c>
      <c r="AU263" s="254" t="s">
        <v>82</v>
      </c>
      <c r="AV263" s="14" t="s">
        <v>82</v>
      </c>
      <c r="AW263" s="14" t="s">
        <v>35</v>
      </c>
      <c r="AX263" s="14" t="s">
        <v>73</v>
      </c>
      <c r="AY263" s="254" t="s">
        <v>188</v>
      </c>
    </row>
    <row r="264" s="13" customFormat="1">
      <c r="A264" s="13"/>
      <c r="B264" s="233"/>
      <c r="C264" s="234"/>
      <c r="D264" s="235" t="s">
        <v>198</v>
      </c>
      <c r="E264" s="236" t="s">
        <v>19</v>
      </c>
      <c r="F264" s="237" t="s">
        <v>1310</v>
      </c>
      <c r="G264" s="234"/>
      <c r="H264" s="236" t="s">
        <v>19</v>
      </c>
      <c r="I264" s="238"/>
      <c r="J264" s="234"/>
      <c r="K264" s="234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198</v>
      </c>
      <c r="AU264" s="243" t="s">
        <v>82</v>
      </c>
      <c r="AV264" s="13" t="s">
        <v>80</v>
      </c>
      <c r="AW264" s="13" t="s">
        <v>35</v>
      </c>
      <c r="AX264" s="13" t="s">
        <v>73</v>
      </c>
      <c r="AY264" s="243" t="s">
        <v>188</v>
      </c>
    </row>
    <row r="265" s="14" customFormat="1">
      <c r="A265" s="14"/>
      <c r="B265" s="244"/>
      <c r="C265" s="245"/>
      <c r="D265" s="235" t="s">
        <v>198</v>
      </c>
      <c r="E265" s="246" t="s">
        <v>19</v>
      </c>
      <c r="F265" s="247" t="s">
        <v>1349</v>
      </c>
      <c r="G265" s="245"/>
      <c r="H265" s="248">
        <v>70</v>
      </c>
      <c r="I265" s="249"/>
      <c r="J265" s="245"/>
      <c r="K265" s="245"/>
      <c r="L265" s="250"/>
      <c r="M265" s="251"/>
      <c r="N265" s="252"/>
      <c r="O265" s="252"/>
      <c r="P265" s="252"/>
      <c r="Q265" s="252"/>
      <c r="R265" s="252"/>
      <c r="S265" s="252"/>
      <c r="T265" s="253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4" t="s">
        <v>198</v>
      </c>
      <c r="AU265" s="254" t="s">
        <v>82</v>
      </c>
      <c r="AV265" s="14" t="s">
        <v>82</v>
      </c>
      <c r="AW265" s="14" t="s">
        <v>35</v>
      </c>
      <c r="AX265" s="14" t="s">
        <v>73</v>
      </c>
      <c r="AY265" s="254" t="s">
        <v>188</v>
      </c>
    </row>
    <row r="266" s="13" customFormat="1">
      <c r="A266" s="13"/>
      <c r="B266" s="233"/>
      <c r="C266" s="234"/>
      <c r="D266" s="235" t="s">
        <v>198</v>
      </c>
      <c r="E266" s="236" t="s">
        <v>19</v>
      </c>
      <c r="F266" s="237" t="s">
        <v>1308</v>
      </c>
      <c r="G266" s="234"/>
      <c r="H266" s="236" t="s">
        <v>19</v>
      </c>
      <c r="I266" s="238"/>
      <c r="J266" s="234"/>
      <c r="K266" s="234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198</v>
      </c>
      <c r="AU266" s="243" t="s">
        <v>82</v>
      </c>
      <c r="AV266" s="13" t="s">
        <v>80</v>
      </c>
      <c r="AW266" s="13" t="s">
        <v>35</v>
      </c>
      <c r="AX266" s="13" t="s">
        <v>73</v>
      </c>
      <c r="AY266" s="243" t="s">
        <v>188</v>
      </c>
    </row>
    <row r="267" s="14" customFormat="1">
      <c r="A267" s="14"/>
      <c r="B267" s="244"/>
      <c r="C267" s="245"/>
      <c r="D267" s="235" t="s">
        <v>198</v>
      </c>
      <c r="E267" s="246" t="s">
        <v>19</v>
      </c>
      <c r="F267" s="247" t="s">
        <v>3136</v>
      </c>
      <c r="G267" s="245"/>
      <c r="H267" s="248">
        <v>9.7200000000000006</v>
      </c>
      <c r="I267" s="249"/>
      <c r="J267" s="245"/>
      <c r="K267" s="245"/>
      <c r="L267" s="250"/>
      <c r="M267" s="251"/>
      <c r="N267" s="252"/>
      <c r="O267" s="252"/>
      <c r="P267" s="252"/>
      <c r="Q267" s="252"/>
      <c r="R267" s="252"/>
      <c r="S267" s="252"/>
      <c r="T267" s="25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4" t="s">
        <v>198</v>
      </c>
      <c r="AU267" s="254" t="s">
        <v>82</v>
      </c>
      <c r="AV267" s="14" t="s">
        <v>82</v>
      </c>
      <c r="AW267" s="14" t="s">
        <v>35</v>
      </c>
      <c r="AX267" s="14" t="s">
        <v>73</v>
      </c>
      <c r="AY267" s="254" t="s">
        <v>188</v>
      </c>
    </row>
    <row r="268" s="15" customFormat="1">
      <c r="A268" s="15"/>
      <c r="B268" s="255"/>
      <c r="C268" s="256"/>
      <c r="D268" s="235" t="s">
        <v>198</v>
      </c>
      <c r="E268" s="257" t="s">
        <v>19</v>
      </c>
      <c r="F268" s="258" t="s">
        <v>229</v>
      </c>
      <c r="G268" s="256"/>
      <c r="H268" s="259">
        <v>261.72000000000003</v>
      </c>
      <c r="I268" s="260"/>
      <c r="J268" s="256"/>
      <c r="K268" s="256"/>
      <c r="L268" s="261"/>
      <c r="M268" s="262"/>
      <c r="N268" s="263"/>
      <c r="O268" s="263"/>
      <c r="P268" s="263"/>
      <c r="Q268" s="263"/>
      <c r="R268" s="263"/>
      <c r="S268" s="263"/>
      <c r="T268" s="264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65" t="s">
        <v>198</v>
      </c>
      <c r="AU268" s="265" t="s">
        <v>82</v>
      </c>
      <c r="AV268" s="15" t="s">
        <v>135</v>
      </c>
      <c r="AW268" s="15" t="s">
        <v>35</v>
      </c>
      <c r="AX268" s="15" t="s">
        <v>80</v>
      </c>
      <c r="AY268" s="265" t="s">
        <v>188</v>
      </c>
    </row>
    <row r="269" s="2" customFormat="1" ht="21.75" customHeight="1">
      <c r="A269" s="40"/>
      <c r="B269" s="41"/>
      <c r="C269" s="215" t="s">
        <v>420</v>
      </c>
      <c r="D269" s="215" t="s">
        <v>190</v>
      </c>
      <c r="E269" s="216" t="s">
        <v>1312</v>
      </c>
      <c r="F269" s="217" t="s">
        <v>1313</v>
      </c>
      <c r="G269" s="218" t="s">
        <v>501</v>
      </c>
      <c r="H269" s="219">
        <v>106</v>
      </c>
      <c r="I269" s="220"/>
      <c r="J269" s="221">
        <f>ROUND(I269*H269,2)</f>
        <v>0</v>
      </c>
      <c r="K269" s="217" t="s">
        <v>194</v>
      </c>
      <c r="L269" s="46"/>
      <c r="M269" s="222" t="s">
        <v>19</v>
      </c>
      <c r="N269" s="223" t="s">
        <v>44</v>
      </c>
      <c r="O269" s="86"/>
      <c r="P269" s="224">
        <f>O269*H269</f>
        <v>0</v>
      </c>
      <c r="Q269" s="224">
        <v>4.0000000000000003E-05</v>
      </c>
      <c r="R269" s="224">
        <f>Q269*H269</f>
        <v>0.0042400000000000007</v>
      </c>
      <c r="S269" s="224">
        <v>0</v>
      </c>
      <c r="T269" s="225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6" t="s">
        <v>342</v>
      </c>
      <c r="AT269" s="226" t="s">
        <v>190</v>
      </c>
      <c r="AU269" s="226" t="s">
        <v>82</v>
      </c>
      <c r="AY269" s="19" t="s">
        <v>188</v>
      </c>
      <c r="BE269" s="227">
        <f>IF(N269="základní",J269,0)</f>
        <v>0</v>
      </c>
      <c r="BF269" s="227">
        <f>IF(N269="snížená",J269,0)</f>
        <v>0</v>
      </c>
      <c r="BG269" s="227">
        <f>IF(N269="zákl. přenesená",J269,0)</f>
        <v>0</v>
      </c>
      <c r="BH269" s="227">
        <f>IF(N269="sníž. přenesená",J269,0)</f>
        <v>0</v>
      </c>
      <c r="BI269" s="227">
        <f>IF(N269="nulová",J269,0)</f>
        <v>0</v>
      </c>
      <c r="BJ269" s="19" t="s">
        <v>80</v>
      </c>
      <c r="BK269" s="227">
        <f>ROUND(I269*H269,2)</f>
        <v>0</v>
      </c>
      <c r="BL269" s="19" t="s">
        <v>342</v>
      </c>
      <c r="BM269" s="226" t="s">
        <v>3137</v>
      </c>
    </row>
    <row r="270" s="2" customFormat="1">
      <c r="A270" s="40"/>
      <c r="B270" s="41"/>
      <c r="C270" s="42"/>
      <c r="D270" s="228" t="s">
        <v>196</v>
      </c>
      <c r="E270" s="42"/>
      <c r="F270" s="229" t="s">
        <v>1315</v>
      </c>
      <c r="G270" s="42"/>
      <c r="H270" s="42"/>
      <c r="I270" s="230"/>
      <c r="J270" s="42"/>
      <c r="K270" s="42"/>
      <c r="L270" s="46"/>
      <c r="M270" s="231"/>
      <c r="N270" s="232"/>
      <c r="O270" s="86"/>
      <c r="P270" s="86"/>
      <c r="Q270" s="86"/>
      <c r="R270" s="86"/>
      <c r="S270" s="86"/>
      <c r="T270" s="87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196</v>
      </c>
      <c r="AU270" s="19" t="s">
        <v>82</v>
      </c>
    </row>
    <row r="271" s="13" customFormat="1">
      <c r="A271" s="13"/>
      <c r="B271" s="233"/>
      <c r="C271" s="234"/>
      <c r="D271" s="235" t="s">
        <v>198</v>
      </c>
      <c r="E271" s="236" t="s">
        <v>19</v>
      </c>
      <c r="F271" s="237" t="s">
        <v>1303</v>
      </c>
      <c r="G271" s="234"/>
      <c r="H271" s="236" t="s">
        <v>19</v>
      </c>
      <c r="I271" s="238"/>
      <c r="J271" s="234"/>
      <c r="K271" s="234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198</v>
      </c>
      <c r="AU271" s="243" t="s">
        <v>82</v>
      </c>
      <c r="AV271" s="13" t="s">
        <v>80</v>
      </c>
      <c r="AW271" s="13" t="s">
        <v>35</v>
      </c>
      <c r="AX271" s="13" t="s">
        <v>73</v>
      </c>
      <c r="AY271" s="243" t="s">
        <v>188</v>
      </c>
    </row>
    <row r="272" s="13" customFormat="1">
      <c r="A272" s="13"/>
      <c r="B272" s="233"/>
      <c r="C272" s="234"/>
      <c r="D272" s="235" t="s">
        <v>198</v>
      </c>
      <c r="E272" s="236" t="s">
        <v>19</v>
      </c>
      <c r="F272" s="237" t="s">
        <v>1316</v>
      </c>
      <c r="G272" s="234"/>
      <c r="H272" s="236" t="s">
        <v>19</v>
      </c>
      <c r="I272" s="238"/>
      <c r="J272" s="234"/>
      <c r="K272" s="234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198</v>
      </c>
      <c r="AU272" s="243" t="s">
        <v>82</v>
      </c>
      <c r="AV272" s="13" t="s">
        <v>80</v>
      </c>
      <c r="AW272" s="13" t="s">
        <v>35</v>
      </c>
      <c r="AX272" s="13" t="s">
        <v>73</v>
      </c>
      <c r="AY272" s="243" t="s">
        <v>188</v>
      </c>
    </row>
    <row r="273" s="14" customFormat="1">
      <c r="A273" s="14"/>
      <c r="B273" s="244"/>
      <c r="C273" s="245"/>
      <c r="D273" s="235" t="s">
        <v>198</v>
      </c>
      <c r="E273" s="246" t="s">
        <v>19</v>
      </c>
      <c r="F273" s="247" t="s">
        <v>1981</v>
      </c>
      <c r="G273" s="245"/>
      <c r="H273" s="248">
        <v>106</v>
      </c>
      <c r="I273" s="249"/>
      <c r="J273" s="245"/>
      <c r="K273" s="245"/>
      <c r="L273" s="250"/>
      <c r="M273" s="251"/>
      <c r="N273" s="252"/>
      <c r="O273" s="252"/>
      <c r="P273" s="252"/>
      <c r="Q273" s="252"/>
      <c r="R273" s="252"/>
      <c r="S273" s="252"/>
      <c r="T273" s="25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4" t="s">
        <v>198</v>
      </c>
      <c r="AU273" s="254" t="s">
        <v>82</v>
      </c>
      <c r="AV273" s="14" t="s">
        <v>82</v>
      </c>
      <c r="AW273" s="14" t="s">
        <v>35</v>
      </c>
      <c r="AX273" s="14" t="s">
        <v>73</v>
      </c>
      <c r="AY273" s="254" t="s">
        <v>188</v>
      </c>
    </row>
    <row r="274" s="15" customFormat="1">
      <c r="A274" s="15"/>
      <c r="B274" s="255"/>
      <c r="C274" s="256"/>
      <c r="D274" s="235" t="s">
        <v>198</v>
      </c>
      <c r="E274" s="257" t="s">
        <v>19</v>
      </c>
      <c r="F274" s="258" t="s">
        <v>229</v>
      </c>
      <c r="G274" s="256"/>
      <c r="H274" s="259">
        <v>106</v>
      </c>
      <c r="I274" s="260"/>
      <c r="J274" s="256"/>
      <c r="K274" s="256"/>
      <c r="L274" s="261"/>
      <c r="M274" s="262"/>
      <c r="N274" s="263"/>
      <c r="O274" s="263"/>
      <c r="P274" s="263"/>
      <c r="Q274" s="263"/>
      <c r="R274" s="263"/>
      <c r="S274" s="263"/>
      <c r="T274" s="264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65" t="s">
        <v>198</v>
      </c>
      <c r="AU274" s="265" t="s">
        <v>82</v>
      </c>
      <c r="AV274" s="15" t="s">
        <v>135</v>
      </c>
      <c r="AW274" s="15" t="s">
        <v>35</v>
      </c>
      <c r="AX274" s="15" t="s">
        <v>80</v>
      </c>
      <c r="AY274" s="265" t="s">
        <v>188</v>
      </c>
    </row>
    <row r="275" s="2" customFormat="1" ht="16.5" customHeight="1">
      <c r="A275" s="40"/>
      <c r="B275" s="41"/>
      <c r="C275" s="272" t="s">
        <v>439</v>
      </c>
      <c r="D275" s="272" t="s">
        <v>522</v>
      </c>
      <c r="E275" s="273" t="s">
        <v>1318</v>
      </c>
      <c r="F275" s="274" t="s">
        <v>1319</v>
      </c>
      <c r="G275" s="275" t="s">
        <v>243</v>
      </c>
      <c r="H275" s="276">
        <v>122.19199999999999</v>
      </c>
      <c r="I275" s="277"/>
      <c r="J275" s="278">
        <f>ROUND(I275*H275,2)</f>
        <v>0</v>
      </c>
      <c r="K275" s="274" t="s">
        <v>194</v>
      </c>
      <c r="L275" s="279"/>
      <c r="M275" s="280" t="s">
        <v>19</v>
      </c>
      <c r="N275" s="281" t="s">
        <v>44</v>
      </c>
      <c r="O275" s="86"/>
      <c r="P275" s="224">
        <f>O275*H275</f>
        <v>0</v>
      </c>
      <c r="Q275" s="224">
        <v>0.0074999999999999997</v>
      </c>
      <c r="R275" s="224">
        <f>Q275*H275</f>
        <v>0.91643999999999992</v>
      </c>
      <c r="S275" s="224">
        <v>0</v>
      </c>
      <c r="T275" s="225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6" t="s">
        <v>630</v>
      </c>
      <c r="AT275" s="226" t="s">
        <v>522</v>
      </c>
      <c r="AU275" s="226" t="s">
        <v>82</v>
      </c>
      <c r="AY275" s="19" t="s">
        <v>188</v>
      </c>
      <c r="BE275" s="227">
        <f>IF(N275="základní",J275,0)</f>
        <v>0</v>
      </c>
      <c r="BF275" s="227">
        <f>IF(N275="snížená",J275,0)</f>
        <v>0</v>
      </c>
      <c r="BG275" s="227">
        <f>IF(N275="zákl. přenesená",J275,0)</f>
        <v>0</v>
      </c>
      <c r="BH275" s="227">
        <f>IF(N275="sníž. přenesená",J275,0)</f>
        <v>0</v>
      </c>
      <c r="BI275" s="227">
        <f>IF(N275="nulová",J275,0)</f>
        <v>0</v>
      </c>
      <c r="BJ275" s="19" t="s">
        <v>80</v>
      </c>
      <c r="BK275" s="227">
        <f>ROUND(I275*H275,2)</f>
        <v>0</v>
      </c>
      <c r="BL275" s="19" t="s">
        <v>342</v>
      </c>
      <c r="BM275" s="226" t="s">
        <v>3138</v>
      </c>
    </row>
    <row r="276" s="13" customFormat="1">
      <c r="A276" s="13"/>
      <c r="B276" s="233"/>
      <c r="C276" s="234"/>
      <c r="D276" s="235" t="s">
        <v>198</v>
      </c>
      <c r="E276" s="236" t="s">
        <v>19</v>
      </c>
      <c r="F276" s="237" t="s">
        <v>1303</v>
      </c>
      <c r="G276" s="234"/>
      <c r="H276" s="236" t="s">
        <v>19</v>
      </c>
      <c r="I276" s="238"/>
      <c r="J276" s="234"/>
      <c r="K276" s="234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198</v>
      </c>
      <c r="AU276" s="243" t="s">
        <v>82</v>
      </c>
      <c r="AV276" s="13" t="s">
        <v>80</v>
      </c>
      <c r="AW276" s="13" t="s">
        <v>35</v>
      </c>
      <c r="AX276" s="13" t="s">
        <v>73</v>
      </c>
      <c r="AY276" s="243" t="s">
        <v>188</v>
      </c>
    </row>
    <row r="277" s="13" customFormat="1">
      <c r="A277" s="13"/>
      <c r="B277" s="233"/>
      <c r="C277" s="234"/>
      <c r="D277" s="235" t="s">
        <v>198</v>
      </c>
      <c r="E277" s="236" t="s">
        <v>19</v>
      </c>
      <c r="F277" s="237" t="s">
        <v>1304</v>
      </c>
      <c r="G277" s="234"/>
      <c r="H277" s="236" t="s">
        <v>19</v>
      </c>
      <c r="I277" s="238"/>
      <c r="J277" s="234"/>
      <c r="K277" s="234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198</v>
      </c>
      <c r="AU277" s="243" t="s">
        <v>82</v>
      </c>
      <c r="AV277" s="13" t="s">
        <v>80</v>
      </c>
      <c r="AW277" s="13" t="s">
        <v>35</v>
      </c>
      <c r="AX277" s="13" t="s">
        <v>73</v>
      </c>
      <c r="AY277" s="243" t="s">
        <v>188</v>
      </c>
    </row>
    <row r="278" s="14" customFormat="1">
      <c r="A278" s="14"/>
      <c r="B278" s="244"/>
      <c r="C278" s="245"/>
      <c r="D278" s="235" t="s">
        <v>198</v>
      </c>
      <c r="E278" s="246" t="s">
        <v>19</v>
      </c>
      <c r="F278" s="247" t="s">
        <v>3139</v>
      </c>
      <c r="G278" s="245"/>
      <c r="H278" s="248">
        <v>41.340000000000003</v>
      </c>
      <c r="I278" s="249"/>
      <c r="J278" s="245"/>
      <c r="K278" s="245"/>
      <c r="L278" s="250"/>
      <c r="M278" s="251"/>
      <c r="N278" s="252"/>
      <c r="O278" s="252"/>
      <c r="P278" s="252"/>
      <c r="Q278" s="252"/>
      <c r="R278" s="252"/>
      <c r="S278" s="252"/>
      <c r="T278" s="25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4" t="s">
        <v>198</v>
      </c>
      <c r="AU278" s="254" t="s">
        <v>82</v>
      </c>
      <c r="AV278" s="14" t="s">
        <v>82</v>
      </c>
      <c r="AW278" s="14" t="s">
        <v>35</v>
      </c>
      <c r="AX278" s="14" t="s">
        <v>73</v>
      </c>
      <c r="AY278" s="254" t="s">
        <v>188</v>
      </c>
    </row>
    <row r="279" s="13" customFormat="1">
      <c r="A279" s="13"/>
      <c r="B279" s="233"/>
      <c r="C279" s="234"/>
      <c r="D279" s="235" t="s">
        <v>198</v>
      </c>
      <c r="E279" s="236" t="s">
        <v>19</v>
      </c>
      <c r="F279" s="237" t="s">
        <v>1305</v>
      </c>
      <c r="G279" s="234"/>
      <c r="H279" s="236" t="s">
        <v>19</v>
      </c>
      <c r="I279" s="238"/>
      <c r="J279" s="234"/>
      <c r="K279" s="234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198</v>
      </c>
      <c r="AU279" s="243" t="s">
        <v>82</v>
      </c>
      <c r="AV279" s="13" t="s">
        <v>80</v>
      </c>
      <c r="AW279" s="13" t="s">
        <v>35</v>
      </c>
      <c r="AX279" s="13" t="s">
        <v>73</v>
      </c>
      <c r="AY279" s="243" t="s">
        <v>188</v>
      </c>
    </row>
    <row r="280" s="14" customFormat="1">
      <c r="A280" s="14"/>
      <c r="B280" s="244"/>
      <c r="C280" s="245"/>
      <c r="D280" s="235" t="s">
        <v>198</v>
      </c>
      <c r="E280" s="246" t="s">
        <v>19</v>
      </c>
      <c r="F280" s="247" t="s">
        <v>3140</v>
      </c>
      <c r="G280" s="245"/>
      <c r="H280" s="248">
        <v>4</v>
      </c>
      <c r="I280" s="249"/>
      <c r="J280" s="245"/>
      <c r="K280" s="245"/>
      <c r="L280" s="250"/>
      <c r="M280" s="251"/>
      <c r="N280" s="252"/>
      <c r="O280" s="252"/>
      <c r="P280" s="252"/>
      <c r="Q280" s="252"/>
      <c r="R280" s="252"/>
      <c r="S280" s="252"/>
      <c r="T280" s="253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4" t="s">
        <v>198</v>
      </c>
      <c r="AU280" s="254" t="s">
        <v>82</v>
      </c>
      <c r="AV280" s="14" t="s">
        <v>82</v>
      </c>
      <c r="AW280" s="14" t="s">
        <v>35</v>
      </c>
      <c r="AX280" s="14" t="s">
        <v>73</v>
      </c>
      <c r="AY280" s="254" t="s">
        <v>188</v>
      </c>
    </row>
    <row r="281" s="13" customFormat="1">
      <c r="A281" s="13"/>
      <c r="B281" s="233"/>
      <c r="C281" s="234"/>
      <c r="D281" s="235" t="s">
        <v>198</v>
      </c>
      <c r="E281" s="236" t="s">
        <v>19</v>
      </c>
      <c r="F281" s="237" t="s">
        <v>1307</v>
      </c>
      <c r="G281" s="234"/>
      <c r="H281" s="236" t="s">
        <v>19</v>
      </c>
      <c r="I281" s="238"/>
      <c r="J281" s="234"/>
      <c r="K281" s="234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198</v>
      </c>
      <c r="AU281" s="243" t="s">
        <v>82</v>
      </c>
      <c r="AV281" s="13" t="s">
        <v>80</v>
      </c>
      <c r="AW281" s="13" t="s">
        <v>35</v>
      </c>
      <c r="AX281" s="13" t="s">
        <v>73</v>
      </c>
      <c r="AY281" s="243" t="s">
        <v>188</v>
      </c>
    </row>
    <row r="282" s="14" customFormat="1">
      <c r="A282" s="14"/>
      <c r="B282" s="244"/>
      <c r="C282" s="245"/>
      <c r="D282" s="235" t="s">
        <v>198</v>
      </c>
      <c r="E282" s="246" t="s">
        <v>19</v>
      </c>
      <c r="F282" s="247" t="s">
        <v>3141</v>
      </c>
      <c r="G282" s="245"/>
      <c r="H282" s="248">
        <v>12.060000000000001</v>
      </c>
      <c r="I282" s="249"/>
      <c r="J282" s="245"/>
      <c r="K282" s="245"/>
      <c r="L282" s="250"/>
      <c r="M282" s="251"/>
      <c r="N282" s="252"/>
      <c r="O282" s="252"/>
      <c r="P282" s="252"/>
      <c r="Q282" s="252"/>
      <c r="R282" s="252"/>
      <c r="S282" s="252"/>
      <c r="T282" s="253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4" t="s">
        <v>198</v>
      </c>
      <c r="AU282" s="254" t="s">
        <v>82</v>
      </c>
      <c r="AV282" s="14" t="s">
        <v>82</v>
      </c>
      <c r="AW282" s="14" t="s">
        <v>35</v>
      </c>
      <c r="AX282" s="14" t="s">
        <v>73</v>
      </c>
      <c r="AY282" s="254" t="s">
        <v>188</v>
      </c>
    </row>
    <row r="283" s="13" customFormat="1">
      <c r="A283" s="13"/>
      <c r="B283" s="233"/>
      <c r="C283" s="234"/>
      <c r="D283" s="235" t="s">
        <v>198</v>
      </c>
      <c r="E283" s="236" t="s">
        <v>19</v>
      </c>
      <c r="F283" s="237" t="s">
        <v>1310</v>
      </c>
      <c r="G283" s="234"/>
      <c r="H283" s="236" t="s">
        <v>19</v>
      </c>
      <c r="I283" s="238"/>
      <c r="J283" s="234"/>
      <c r="K283" s="234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198</v>
      </c>
      <c r="AU283" s="243" t="s">
        <v>82</v>
      </c>
      <c r="AV283" s="13" t="s">
        <v>80</v>
      </c>
      <c r="AW283" s="13" t="s">
        <v>35</v>
      </c>
      <c r="AX283" s="13" t="s">
        <v>73</v>
      </c>
      <c r="AY283" s="243" t="s">
        <v>188</v>
      </c>
    </row>
    <row r="284" s="14" customFormat="1">
      <c r="A284" s="14"/>
      <c r="B284" s="244"/>
      <c r="C284" s="245"/>
      <c r="D284" s="235" t="s">
        <v>198</v>
      </c>
      <c r="E284" s="246" t="s">
        <v>19</v>
      </c>
      <c r="F284" s="247" t="s">
        <v>3142</v>
      </c>
      <c r="G284" s="245"/>
      <c r="H284" s="248">
        <v>14</v>
      </c>
      <c r="I284" s="249"/>
      <c r="J284" s="245"/>
      <c r="K284" s="245"/>
      <c r="L284" s="250"/>
      <c r="M284" s="251"/>
      <c r="N284" s="252"/>
      <c r="O284" s="252"/>
      <c r="P284" s="252"/>
      <c r="Q284" s="252"/>
      <c r="R284" s="252"/>
      <c r="S284" s="252"/>
      <c r="T284" s="253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4" t="s">
        <v>198</v>
      </c>
      <c r="AU284" s="254" t="s">
        <v>82</v>
      </c>
      <c r="AV284" s="14" t="s">
        <v>82</v>
      </c>
      <c r="AW284" s="14" t="s">
        <v>35</v>
      </c>
      <c r="AX284" s="14" t="s">
        <v>73</v>
      </c>
      <c r="AY284" s="254" t="s">
        <v>188</v>
      </c>
    </row>
    <row r="285" s="13" customFormat="1">
      <c r="A285" s="13"/>
      <c r="B285" s="233"/>
      <c r="C285" s="234"/>
      <c r="D285" s="235" t="s">
        <v>198</v>
      </c>
      <c r="E285" s="236" t="s">
        <v>19</v>
      </c>
      <c r="F285" s="237" t="s">
        <v>1308</v>
      </c>
      <c r="G285" s="234"/>
      <c r="H285" s="236" t="s">
        <v>19</v>
      </c>
      <c r="I285" s="238"/>
      <c r="J285" s="234"/>
      <c r="K285" s="234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198</v>
      </c>
      <c r="AU285" s="243" t="s">
        <v>82</v>
      </c>
      <c r="AV285" s="13" t="s">
        <v>80</v>
      </c>
      <c r="AW285" s="13" t="s">
        <v>35</v>
      </c>
      <c r="AX285" s="13" t="s">
        <v>73</v>
      </c>
      <c r="AY285" s="243" t="s">
        <v>188</v>
      </c>
    </row>
    <row r="286" s="14" customFormat="1">
      <c r="A286" s="14"/>
      <c r="B286" s="244"/>
      <c r="C286" s="245"/>
      <c r="D286" s="235" t="s">
        <v>198</v>
      </c>
      <c r="E286" s="246" t="s">
        <v>19</v>
      </c>
      <c r="F286" s="247" t="s">
        <v>3143</v>
      </c>
      <c r="G286" s="245"/>
      <c r="H286" s="248">
        <v>0.97199999999999998</v>
      </c>
      <c r="I286" s="249"/>
      <c r="J286" s="245"/>
      <c r="K286" s="245"/>
      <c r="L286" s="250"/>
      <c r="M286" s="251"/>
      <c r="N286" s="252"/>
      <c r="O286" s="252"/>
      <c r="P286" s="252"/>
      <c r="Q286" s="252"/>
      <c r="R286" s="252"/>
      <c r="S286" s="252"/>
      <c r="T286" s="25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4" t="s">
        <v>198</v>
      </c>
      <c r="AU286" s="254" t="s">
        <v>82</v>
      </c>
      <c r="AV286" s="14" t="s">
        <v>82</v>
      </c>
      <c r="AW286" s="14" t="s">
        <v>35</v>
      </c>
      <c r="AX286" s="14" t="s">
        <v>73</v>
      </c>
      <c r="AY286" s="254" t="s">
        <v>188</v>
      </c>
    </row>
    <row r="287" s="16" customFormat="1">
      <c r="A287" s="16"/>
      <c r="B287" s="282"/>
      <c r="C287" s="283"/>
      <c r="D287" s="235" t="s">
        <v>198</v>
      </c>
      <c r="E287" s="284" t="s">
        <v>19</v>
      </c>
      <c r="F287" s="285" t="s">
        <v>730</v>
      </c>
      <c r="G287" s="283"/>
      <c r="H287" s="286">
        <v>72.372</v>
      </c>
      <c r="I287" s="287"/>
      <c r="J287" s="283"/>
      <c r="K287" s="283"/>
      <c r="L287" s="288"/>
      <c r="M287" s="289"/>
      <c r="N287" s="290"/>
      <c r="O287" s="290"/>
      <c r="P287" s="290"/>
      <c r="Q287" s="290"/>
      <c r="R287" s="290"/>
      <c r="S287" s="290"/>
      <c r="T287" s="291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T287" s="292" t="s">
        <v>198</v>
      </c>
      <c r="AU287" s="292" t="s">
        <v>82</v>
      </c>
      <c r="AV287" s="16" t="s">
        <v>129</v>
      </c>
      <c r="AW287" s="16" t="s">
        <v>35</v>
      </c>
      <c r="AX287" s="16" t="s">
        <v>73</v>
      </c>
      <c r="AY287" s="292" t="s">
        <v>188</v>
      </c>
    </row>
    <row r="288" s="13" customFormat="1">
      <c r="A288" s="13"/>
      <c r="B288" s="233"/>
      <c r="C288" s="234"/>
      <c r="D288" s="235" t="s">
        <v>198</v>
      </c>
      <c r="E288" s="236" t="s">
        <v>19</v>
      </c>
      <c r="F288" s="237" t="s">
        <v>1316</v>
      </c>
      <c r="G288" s="234"/>
      <c r="H288" s="236" t="s">
        <v>19</v>
      </c>
      <c r="I288" s="238"/>
      <c r="J288" s="234"/>
      <c r="K288" s="234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198</v>
      </c>
      <c r="AU288" s="243" t="s">
        <v>82</v>
      </c>
      <c r="AV288" s="13" t="s">
        <v>80</v>
      </c>
      <c r="AW288" s="13" t="s">
        <v>35</v>
      </c>
      <c r="AX288" s="13" t="s">
        <v>73</v>
      </c>
      <c r="AY288" s="243" t="s">
        <v>188</v>
      </c>
    </row>
    <row r="289" s="14" customFormat="1">
      <c r="A289" s="14"/>
      <c r="B289" s="244"/>
      <c r="C289" s="245"/>
      <c r="D289" s="235" t="s">
        <v>198</v>
      </c>
      <c r="E289" s="246" t="s">
        <v>19</v>
      </c>
      <c r="F289" s="247" t="s">
        <v>3144</v>
      </c>
      <c r="G289" s="245"/>
      <c r="H289" s="248">
        <v>49.82</v>
      </c>
      <c r="I289" s="249"/>
      <c r="J289" s="245"/>
      <c r="K289" s="245"/>
      <c r="L289" s="250"/>
      <c r="M289" s="251"/>
      <c r="N289" s="252"/>
      <c r="O289" s="252"/>
      <c r="P289" s="252"/>
      <c r="Q289" s="252"/>
      <c r="R289" s="252"/>
      <c r="S289" s="252"/>
      <c r="T289" s="253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4" t="s">
        <v>198</v>
      </c>
      <c r="AU289" s="254" t="s">
        <v>82</v>
      </c>
      <c r="AV289" s="14" t="s">
        <v>82</v>
      </c>
      <c r="AW289" s="14" t="s">
        <v>35</v>
      </c>
      <c r="AX289" s="14" t="s">
        <v>73</v>
      </c>
      <c r="AY289" s="254" t="s">
        <v>188</v>
      </c>
    </row>
    <row r="290" s="16" customFormat="1">
      <c r="A290" s="16"/>
      <c r="B290" s="282"/>
      <c r="C290" s="283"/>
      <c r="D290" s="235" t="s">
        <v>198</v>
      </c>
      <c r="E290" s="284" t="s">
        <v>19</v>
      </c>
      <c r="F290" s="285" t="s">
        <v>730</v>
      </c>
      <c r="G290" s="283"/>
      <c r="H290" s="286">
        <v>49.82</v>
      </c>
      <c r="I290" s="287"/>
      <c r="J290" s="283"/>
      <c r="K290" s="283"/>
      <c r="L290" s="288"/>
      <c r="M290" s="289"/>
      <c r="N290" s="290"/>
      <c r="O290" s="290"/>
      <c r="P290" s="290"/>
      <c r="Q290" s="290"/>
      <c r="R290" s="290"/>
      <c r="S290" s="290"/>
      <c r="T290" s="291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T290" s="292" t="s">
        <v>198</v>
      </c>
      <c r="AU290" s="292" t="s">
        <v>82</v>
      </c>
      <c r="AV290" s="16" t="s">
        <v>129</v>
      </c>
      <c r="AW290" s="16" t="s">
        <v>35</v>
      </c>
      <c r="AX290" s="16" t="s">
        <v>73</v>
      </c>
      <c r="AY290" s="292" t="s">
        <v>188</v>
      </c>
    </row>
    <row r="291" s="15" customFormat="1">
      <c r="A291" s="15"/>
      <c r="B291" s="255"/>
      <c r="C291" s="256"/>
      <c r="D291" s="235" t="s">
        <v>198</v>
      </c>
      <c r="E291" s="257" t="s">
        <v>19</v>
      </c>
      <c r="F291" s="258" t="s">
        <v>229</v>
      </c>
      <c r="G291" s="256"/>
      <c r="H291" s="259">
        <v>122.19200000000001</v>
      </c>
      <c r="I291" s="260"/>
      <c r="J291" s="256"/>
      <c r="K291" s="256"/>
      <c r="L291" s="261"/>
      <c r="M291" s="262"/>
      <c r="N291" s="263"/>
      <c r="O291" s="263"/>
      <c r="P291" s="263"/>
      <c r="Q291" s="263"/>
      <c r="R291" s="263"/>
      <c r="S291" s="263"/>
      <c r="T291" s="264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65" t="s">
        <v>198</v>
      </c>
      <c r="AU291" s="265" t="s">
        <v>82</v>
      </c>
      <c r="AV291" s="15" t="s">
        <v>135</v>
      </c>
      <c r="AW291" s="15" t="s">
        <v>35</v>
      </c>
      <c r="AX291" s="15" t="s">
        <v>80</v>
      </c>
      <c r="AY291" s="265" t="s">
        <v>188</v>
      </c>
    </row>
    <row r="292" s="2" customFormat="1" ht="24.15" customHeight="1">
      <c r="A292" s="40"/>
      <c r="B292" s="41"/>
      <c r="C292" s="215" t="s">
        <v>448</v>
      </c>
      <c r="D292" s="215" t="s">
        <v>190</v>
      </c>
      <c r="E292" s="216" t="s">
        <v>1328</v>
      </c>
      <c r="F292" s="217" t="s">
        <v>1329</v>
      </c>
      <c r="G292" s="218" t="s">
        <v>442</v>
      </c>
      <c r="H292" s="219">
        <v>4</v>
      </c>
      <c r="I292" s="220"/>
      <c r="J292" s="221">
        <f>ROUND(I292*H292,2)</f>
        <v>0</v>
      </c>
      <c r="K292" s="217" t="s">
        <v>194</v>
      </c>
      <c r="L292" s="46"/>
      <c r="M292" s="222" t="s">
        <v>19</v>
      </c>
      <c r="N292" s="223" t="s">
        <v>44</v>
      </c>
      <c r="O292" s="86"/>
      <c r="P292" s="224">
        <f>O292*H292</f>
        <v>0</v>
      </c>
      <c r="Q292" s="224">
        <v>0</v>
      </c>
      <c r="R292" s="224">
        <f>Q292*H292</f>
        <v>0</v>
      </c>
      <c r="S292" s="224">
        <v>0</v>
      </c>
      <c r="T292" s="225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6" t="s">
        <v>342</v>
      </c>
      <c r="AT292" s="226" t="s">
        <v>190</v>
      </c>
      <c r="AU292" s="226" t="s">
        <v>82</v>
      </c>
      <c r="AY292" s="19" t="s">
        <v>188</v>
      </c>
      <c r="BE292" s="227">
        <f>IF(N292="základní",J292,0)</f>
        <v>0</v>
      </c>
      <c r="BF292" s="227">
        <f>IF(N292="snížená",J292,0)</f>
        <v>0</v>
      </c>
      <c r="BG292" s="227">
        <f>IF(N292="zákl. přenesená",J292,0)</f>
        <v>0</v>
      </c>
      <c r="BH292" s="227">
        <f>IF(N292="sníž. přenesená",J292,0)</f>
        <v>0</v>
      </c>
      <c r="BI292" s="227">
        <f>IF(N292="nulová",J292,0)</f>
        <v>0</v>
      </c>
      <c r="BJ292" s="19" t="s">
        <v>80</v>
      </c>
      <c r="BK292" s="227">
        <f>ROUND(I292*H292,2)</f>
        <v>0</v>
      </c>
      <c r="BL292" s="19" t="s">
        <v>342</v>
      </c>
      <c r="BM292" s="226" t="s">
        <v>3145</v>
      </c>
    </row>
    <row r="293" s="2" customFormat="1">
      <c r="A293" s="40"/>
      <c r="B293" s="41"/>
      <c r="C293" s="42"/>
      <c r="D293" s="228" t="s">
        <v>196</v>
      </c>
      <c r="E293" s="42"/>
      <c r="F293" s="229" t="s">
        <v>1331</v>
      </c>
      <c r="G293" s="42"/>
      <c r="H293" s="42"/>
      <c r="I293" s="230"/>
      <c r="J293" s="42"/>
      <c r="K293" s="42"/>
      <c r="L293" s="46"/>
      <c r="M293" s="231"/>
      <c r="N293" s="232"/>
      <c r="O293" s="86"/>
      <c r="P293" s="86"/>
      <c r="Q293" s="86"/>
      <c r="R293" s="86"/>
      <c r="S293" s="86"/>
      <c r="T293" s="87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T293" s="19" t="s">
        <v>196</v>
      </c>
      <c r="AU293" s="19" t="s">
        <v>82</v>
      </c>
    </row>
    <row r="294" s="14" customFormat="1">
      <c r="A294" s="14"/>
      <c r="B294" s="244"/>
      <c r="C294" s="245"/>
      <c r="D294" s="235" t="s">
        <v>198</v>
      </c>
      <c r="E294" s="246" t="s">
        <v>19</v>
      </c>
      <c r="F294" s="247" t="s">
        <v>135</v>
      </c>
      <c r="G294" s="245"/>
      <c r="H294" s="248">
        <v>4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198</v>
      </c>
      <c r="AU294" s="254" t="s">
        <v>82</v>
      </c>
      <c r="AV294" s="14" t="s">
        <v>82</v>
      </c>
      <c r="AW294" s="14" t="s">
        <v>35</v>
      </c>
      <c r="AX294" s="14" t="s">
        <v>73</v>
      </c>
      <c r="AY294" s="254" t="s">
        <v>188</v>
      </c>
    </row>
    <row r="295" s="15" customFormat="1">
      <c r="A295" s="15"/>
      <c r="B295" s="255"/>
      <c r="C295" s="256"/>
      <c r="D295" s="235" t="s">
        <v>198</v>
      </c>
      <c r="E295" s="257" t="s">
        <v>19</v>
      </c>
      <c r="F295" s="258" t="s">
        <v>229</v>
      </c>
      <c r="G295" s="256"/>
      <c r="H295" s="259">
        <v>4</v>
      </c>
      <c r="I295" s="260"/>
      <c r="J295" s="256"/>
      <c r="K295" s="256"/>
      <c r="L295" s="261"/>
      <c r="M295" s="262"/>
      <c r="N295" s="263"/>
      <c r="O295" s="263"/>
      <c r="P295" s="263"/>
      <c r="Q295" s="263"/>
      <c r="R295" s="263"/>
      <c r="S295" s="263"/>
      <c r="T295" s="264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65" t="s">
        <v>198</v>
      </c>
      <c r="AU295" s="265" t="s">
        <v>82</v>
      </c>
      <c r="AV295" s="15" t="s">
        <v>135</v>
      </c>
      <c r="AW295" s="15" t="s">
        <v>35</v>
      </c>
      <c r="AX295" s="15" t="s">
        <v>80</v>
      </c>
      <c r="AY295" s="265" t="s">
        <v>188</v>
      </c>
    </row>
    <row r="296" s="2" customFormat="1" ht="24.15" customHeight="1">
      <c r="A296" s="40"/>
      <c r="B296" s="41"/>
      <c r="C296" s="215" t="s">
        <v>457</v>
      </c>
      <c r="D296" s="215" t="s">
        <v>190</v>
      </c>
      <c r="E296" s="216" t="s">
        <v>2807</v>
      </c>
      <c r="F296" s="217" t="s">
        <v>2808</v>
      </c>
      <c r="G296" s="218" t="s">
        <v>501</v>
      </c>
      <c r="H296" s="219">
        <v>105</v>
      </c>
      <c r="I296" s="220"/>
      <c r="J296" s="221">
        <f>ROUND(I296*H296,2)</f>
        <v>0</v>
      </c>
      <c r="K296" s="217" t="s">
        <v>452</v>
      </c>
      <c r="L296" s="46"/>
      <c r="M296" s="222" t="s">
        <v>19</v>
      </c>
      <c r="N296" s="223" t="s">
        <v>44</v>
      </c>
      <c r="O296" s="86"/>
      <c r="P296" s="224">
        <f>O296*H296</f>
        <v>0</v>
      </c>
      <c r="Q296" s="224">
        <v>0.0071199999999999996</v>
      </c>
      <c r="R296" s="224">
        <f>Q296*H296</f>
        <v>0.74759999999999993</v>
      </c>
      <c r="S296" s="224">
        <v>0</v>
      </c>
      <c r="T296" s="225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6" t="s">
        <v>342</v>
      </c>
      <c r="AT296" s="226" t="s">
        <v>190</v>
      </c>
      <c r="AU296" s="226" t="s">
        <v>82</v>
      </c>
      <c r="AY296" s="19" t="s">
        <v>188</v>
      </c>
      <c r="BE296" s="227">
        <f>IF(N296="základní",J296,0)</f>
        <v>0</v>
      </c>
      <c r="BF296" s="227">
        <f>IF(N296="snížená",J296,0)</f>
        <v>0</v>
      </c>
      <c r="BG296" s="227">
        <f>IF(N296="zákl. přenesená",J296,0)</f>
        <v>0</v>
      </c>
      <c r="BH296" s="227">
        <f>IF(N296="sníž. přenesená",J296,0)</f>
        <v>0</v>
      </c>
      <c r="BI296" s="227">
        <f>IF(N296="nulová",J296,0)</f>
        <v>0</v>
      </c>
      <c r="BJ296" s="19" t="s">
        <v>80</v>
      </c>
      <c r="BK296" s="227">
        <f>ROUND(I296*H296,2)</f>
        <v>0</v>
      </c>
      <c r="BL296" s="19" t="s">
        <v>342</v>
      </c>
      <c r="BM296" s="226" t="s">
        <v>3146</v>
      </c>
    </row>
    <row r="297" s="13" customFormat="1">
      <c r="A297" s="13"/>
      <c r="B297" s="233"/>
      <c r="C297" s="234"/>
      <c r="D297" s="235" t="s">
        <v>198</v>
      </c>
      <c r="E297" s="236" t="s">
        <v>19</v>
      </c>
      <c r="F297" s="237" t="s">
        <v>2810</v>
      </c>
      <c r="G297" s="234"/>
      <c r="H297" s="236" t="s">
        <v>19</v>
      </c>
      <c r="I297" s="238"/>
      <c r="J297" s="234"/>
      <c r="K297" s="234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198</v>
      </c>
      <c r="AU297" s="243" t="s">
        <v>82</v>
      </c>
      <c r="AV297" s="13" t="s">
        <v>80</v>
      </c>
      <c r="AW297" s="13" t="s">
        <v>35</v>
      </c>
      <c r="AX297" s="13" t="s">
        <v>73</v>
      </c>
      <c r="AY297" s="243" t="s">
        <v>188</v>
      </c>
    </row>
    <row r="298" s="13" customFormat="1">
      <c r="A298" s="13"/>
      <c r="B298" s="233"/>
      <c r="C298" s="234"/>
      <c r="D298" s="235" t="s">
        <v>198</v>
      </c>
      <c r="E298" s="236" t="s">
        <v>19</v>
      </c>
      <c r="F298" s="237" t="s">
        <v>2811</v>
      </c>
      <c r="G298" s="234"/>
      <c r="H298" s="236" t="s">
        <v>19</v>
      </c>
      <c r="I298" s="238"/>
      <c r="J298" s="234"/>
      <c r="K298" s="234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198</v>
      </c>
      <c r="AU298" s="243" t="s">
        <v>82</v>
      </c>
      <c r="AV298" s="13" t="s">
        <v>80</v>
      </c>
      <c r="AW298" s="13" t="s">
        <v>35</v>
      </c>
      <c r="AX298" s="13" t="s">
        <v>73</v>
      </c>
      <c r="AY298" s="243" t="s">
        <v>188</v>
      </c>
    </row>
    <row r="299" s="14" customFormat="1">
      <c r="A299" s="14"/>
      <c r="B299" s="244"/>
      <c r="C299" s="245"/>
      <c r="D299" s="235" t="s">
        <v>198</v>
      </c>
      <c r="E299" s="246" t="s">
        <v>19</v>
      </c>
      <c r="F299" s="247" t="s">
        <v>1978</v>
      </c>
      <c r="G299" s="245"/>
      <c r="H299" s="248">
        <v>105</v>
      </c>
      <c r="I299" s="249"/>
      <c r="J299" s="245"/>
      <c r="K299" s="245"/>
      <c r="L299" s="250"/>
      <c r="M299" s="251"/>
      <c r="N299" s="252"/>
      <c r="O299" s="252"/>
      <c r="P299" s="252"/>
      <c r="Q299" s="252"/>
      <c r="R299" s="252"/>
      <c r="S299" s="252"/>
      <c r="T299" s="253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4" t="s">
        <v>198</v>
      </c>
      <c r="AU299" s="254" t="s">
        <v>82</v>
      </c>
      <c r="AV299" s="14" t="s">
        <v>82</v>
      </c>
      <c r="AW299" s="14" t="s">
        <v>35</v>
      </c>
      <c r="AX299" s="14" t="s">
        <v>73</v>
      </c>
      <c r="AY299" s="254" t="s">
        <v>188</v>
      </c>
    </row>
    <row r="300" s="15" customFormat="1">
      <c r="A300" s="15"/>
      <c r="B300" s="255"/>
      <c r="C300" s="256"/>
      <c r="D300" s="235" t="s">
        <v>198</v>
      </c>
      <c r="E300" s="257" t="s">
        <v>19</v>
      </c>
      <c r="F300" s="258" t="s">
        <v>229</v>
      </c>
      <c r="G300" s="256"/>
      <c r="H300" s="259">
        <v>105</v>
      </c>
      <c r="I300" s="260"/>
      <c r="J300" s="256"/>
      <c r="K300" s="256"/>
      <c r="L300" s="261"/>
      <c r="M300" s="262"/>
      <c r="N300" s="263"/>
      <c r="O300" s="263"/>
      <c r="P300" s="263"/>
      <c r="Q300" s="263"/>
      <c r="R300" s="263"/>
      <c r="S300" s="263"/>
      <c r="T300" s="264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5" t="s">
        <v>198</v>
      </c>
      <c r="AU300" s="265" t="s">
        <v>82</v>
      </c>
      <c r="AV300" s="15" t="s">
        <v>135</v>
      </c>
      <c r="AW300" s="15" t="s">
        <v>35</v>
      </c>
      <c r="AX300" s="15" t="s">
        <v>80</v>
      </c>
      <c r="AY300" s="265" t="s">
        <v>188</v>
      </c>
    </row>
    <row r="301" s="2" customFormat="1" ht="24.15" customHeight="1">
      <c r="A301" s="40"/>
      <c r="B301" s="41"/>
      <c r="C301" s="215" t="s">
        <v>633</v>
      </c>
      <c r="D301" s="215" t="s">
        <v>190</v>
      </c>
      <c r="E301" s="216" t="s">
        <v>3147</v>
      </c>
      <c r="F301" s="217" t="s">
        <v>3148</v>
      </c>
      <c r="G301" s="218" t="s">
        <v>501</v>
      </c>
      <c r="H301" s="219">
        <v>9</v>
      </c>
      <c r="I301" s="220"/>
      <c r="J301" s="221">
        <f>ROUND(I301*H301,2)</f>
        <v>0</v>
      </c>
      <c r="K301" s="217" t="s">
        <v>452</v>
      </c>
      <c r="L301" s="46"/>
      <c r="M301" s="222" t="s">
        <v>19</v>
      </c>
      <c r="N301" s="223" t="s">
        <v>44</v>
      </c>
      <c r="O301" s="86"/>
      <c r="P301" s="224">
        <f>O301*H301</f>
        <v>0</v>
      </c>
      <c r="Q301" s="224">
        <v>0.0079699999999999997</v>
      </c>
      <c r="R301" s="224">
        <f>Q301*H301</f>
        <v>0.071730000000000002</v>
      </c>
      <c r="S301" s="224">
        <v>0</v>
      </c>
      <c r="T301" s="225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26" t="s">
        <v>342</v>
      </c>
      <c r="AT301" s="226" t="s">
        <v>190</v>
      </c>
      <c r="AU301" s="226" t="s">
        <v>82</v>
      </c>
      <c r="AY301" s="19" t="s">
        <v>188</v>
      </c>
      <c r="BE301" s="227">
        <f>IF(N301="základní",J301,0)</f>
        <v>0</v>
      </c>
      <c r="BF301" s="227">
        <f>IF(N301="snížená",J301,0)</f>
        <v>0</v>
      </c>
      <c r="BG301" s="227">
        <f>IF(N301="zákl. přenesená",J301,0)</f>
        <v>0</v>
      </c>
      <c r="BH301" s="227">
        <f>IF(N301="sníž. přenesená",J301,0)</f>
        <v>0</v>
      </c>
      <c r="BI301" s="227">
        <f>IF(N301="nulová",J301,0)</f>
        <v>0</v>
      </c>
      <c r="BJ301" s="19" t="s">
        <v>80</v>
      </c>
      <c r="BK301" s="227">
        <f>ROUND(I301*H301,2)</f>
        <v>0</v>
      </c>
      <c r="BL301" s="19" t="s">
        <v>342</v>
      </c>
      <c r="BM301" s="226" t="s">
        <v>3149</v>
      </c>
    </row>
    <row r="302" s="13" customFormat="1">
      <c r="A302" s="13"/>
      <c r="B302" s="233"/>
      <c r="C302" s="234"/>
      <c r="D302" s="235" t="s">
        <v>198</v>
      </c>
      <c r="E302" s="236" t="s">
        <v>19</v>
      </c>
      <c r="F302" s="237" t="s">
        <v>2810</v>
      </c>
      <c r="G302" s="234"/>
      <c r="H302" s="236" t="s">
        <v>19</v>
      </c>
      <c r="I302" s="238"/>
      <c r="J302" s="234"/>
      <c r="K302" s="234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198</v>
      </c>
      <c r="AU302" s="243" t="s">
        <v>82</v>
      </c>
      <c r="AV302" s="13" t="s">
        <v>80</v>
      </c>
      <c r="AW302" s="13" t="s">
        <v>35</v>
      </c>
      <c r="AX302" s="13" t="s">
        <v>73</v>
      </c>
      <c r="AY302" s="243" t="s">
        <v>188</v>
      </c>
    </row>
    <row r="303" s="13" customFormat="1">
      <c r="A303" s="13"/>
      <c r="B303" s="233"/>
      <c r="C303" s="234"/>
      <c r="D303" s="235" t="s">
        <v>198</v>
      </c>
      <c r="E303" s="236" t="s">
        <v>19</v>
      </c>
      <c r="F303" s="237" t="s">
        <v>3150</v>
      </c>
      <c r="G303" s="234"/>
      <c r="H303" s="236" t="s">
        <v>19</v>
      </c>
      <c r="I303" s="238"/>
      <c r="J303" s="234"/>
      <c r="K303" s="234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198</v>
      </c>
      <c r="AU303" s="243" t="s">
        <v>82</v>
      </c>
      <c r="AV303" s="13" t="s">
        <v>80</v>
      </c>
      <c r="AW303" s="13" t="s">
        <v>35</v>
      </c>
      <c r="AX303" s="13" t="s">
        <v>73</v>
      </c>
      <c r="AY303" s="243" t="s">
        <v>188</v>
      </c>
    </row>
    <row r="304" s="14" customFormat="1">
      <c r="A304" s="14"/>
      <c r="B304" s="244"/>
      <c r="C304" s="245"/>
      <c r="D304" s="235" t="s">
        <v>198</v>
      </c>
      <c r="E304" s="246" t="s">
        <v>19</v>
      </c>
      <c r="F304" s="247" t="s">
        <v>239</v>
      </c>
      <c r="G304" s="245"/>
      <c r="H304" s="248">
        <v>9</v>
      </c>
      <c r="I304" s="249"/>
      <c r="J304" s="245"/>
      <c r="K304" s="245"/>
      <c r="L304" s="250"/>
      <c r="M304" s="251"/>
      <c r="N304" s="252"/>
      <c r="O304" s="252"/>
      <c r="P304" s="252"/>
      <c r="Q304" s="252"/>
      <c r="R304" s="252"/>
      <c r="S304" s="252"/>
      <c r="T304" s="25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4" t="s">
        <v>198</v>
      </c>
      <c r="AU304" s="254" t="s">
        <v>82</v>
      </c>
      <c r="AV304" s="14" t="s">
        <v>82</v>
      </c>
      <c r="AW304" s="14" t="s">
        <v>35</v>
      </c>
      <c r="AX304" s="14" t="s">
        <v>73</v>
      </c>
      <c r="AY304" s="254" t="s">
        <v>188</v>
      </c>
    </row>
    <row r="305" s="15" customFormat="1">
      <c r="A305" s="15"/>
      <c r="B305" s="255"/>
      <c r="C305" s="256"/>
      <c r="D305" s="235" t="s">
        <v>198</v>
      </c>
      <c r="E305" s="257" t="s">
        <v>19</v>
      </c>
      <c r="F305" s="258" t="s">
        <v>229</v>
      </c>
      <c r="G305" s="256"/>
      <c r="H305" s="259">
        <v>9</v>
      </c>
      <c r="I305" s="260"/>
      <c r="J305" s="256"/>
      <c r="K305" s="256"/>
      <c r="L305" s="261"/>
      <c r="M305" s="262"/>
      <c r="N305" s="263"/>
      <c r="O305" s="263"/>
      <c r="P305" s="263"/>
      <c r="Q305" s="263"/>
      <c r="R305" s="263"/>
      <c r="S305" s="263"/>
      <c r="T305" s="264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65" t="s">
        <v>198</v>
      </c>
      <c r="AU305" s="265" t="s">
        <v>82</v>
      </c>
      <c r="AV305" s="15" t="s">
        <v>135</v>
      </c>
      <c r="AW305" s="15" t="s">
        <v>35</v>
      </c>
      <c r="AX305" s="15" t="s">
        <v>80</v>
      </c>
      <c r="AY305" s="265" t="s">
        <v>188</v>
      </c>
    </row>
    <row r="306" s="2" customFormat="1" ht="24.15" customHeight="1">
      <c r="A306" s="40"/>
      <c r="B306" s="41"/>
      <c r="C306" s="215" t="s">
        <v>638</v>
      </c>
      <c r="D306" s="215" t="s">
        <v>190</v>
      </c>
      <c r="E306" s="216" t="s">
        <v>1333</v>
      </c>
      <c r="F306" s="217" t="s">
        <v>1334</v>
      </c>
      <c r="G306" s="218" t="s">
        <v>460</v>
      </c>
      <c r="H306" s="266"/>
      <c r="I306" s="220"/>
      <c r="J306" s="221">
        <f>ROUND(I306*H306,2)</f>
        <v>0</v>
      </c>
      <c r="K306" s="217" t="s">
        <v>194</v>
      </c>
      <c r="L306" s="46"/>
      <c r="M306" s="222" t="s">
        <v>19</v>
      </c>
      <c r="N306" s="223" t="s">
        <v>44</v>
      </c>
      <c r="O306" s="86"/>
      <c r="P306" s="224">
        <f>O306*H306</f>
        <v>0</v>
      </c>
      <c r="Q306" s="224">
        <v>0</v>
      </c>
      <c r="R306" s="224">
        <f>Q306*H306</f>
        <v>0</v>
      </c>
      <c r="S306" s="224">
        <v>0</v>
      </c>
      <c r="T306" s="225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26" t="s">
        <v>342</v>
      </c>
      <c r="AT306" s="226" t="s">
        <v>190</v>
      </c>
      <c r="AU306" s="226" t="s">
        <v>82</v>
      </c>
      <c r="AY306" s="19" t="s">
        <v>188</v>
      </c>
      <c r="BE306" s="227">
        <f>IF(N306="základní",J306,0)</f>
        <v>0</v>
      </c>
      <c r="BF306" s="227">
        <f>IF(N306="snížená",J306,0)</f>
        <v>0</v>
      </c>
      <c r="BG306" s="227">
        <f>IF(N306="zákl. přenesená",J306,0)</f>
        <v>0</v>
      </c>
      <c r="BH306" s="227">
        <f>IF(N306="sníž. přenesená",J306,0)</f>
        <v>0</v>
      </c>
      <c r="BI306" s="227">
        <f>IF(N306="nulová",J306,0)</f>
        <v>0</v>
      </c>
      <c r="BJ306" s="19" t="s">
        <v>80</v>
      </c>
      <c r="BK306" s="227">
        <f>ROUND(I306*H306,2)</f>
        <v>0</v>
      </c>
      <c r="BL306" s="19" t="s">
        <v>342</v>
      </c>
      <c r="BM306" s="226" t="s">
        <v>3151</v>
      </c>
    </row>
    <row r="307" s="2" customFormat="1">
      <c r="A307" s="40"/>
      <c r="B307" s="41"/>
      <c r="C307" s="42"/>
      <c r="D307" s="228" t="s">
        <v>196</v>
      </c>
      <c r="E307" s="42"/>
      <c r="F307" s="229" t="s">
        <v>1336</v>
      </c>
      <c r="G307" s="42"/>
      <c r="H307" s="42"/>
      <c r="I307" s="230"/>
      <c r="J307" s="42"/>
      <c r="K307" s="42"/>
      <c r="L307" s="46"/>
      <c r="M307" s="231"/>
      <c r="N307" s="232"/>
      <c r="O307" s="86"/>
      <c r="P307" s="86"/>
      <c r="Q307" s="86"/>
      <c r="R307" s="86"/>
      <c r="S307" s="86"/>
      <c r="T307" s="87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196</v>
      </c>
      <c r="AU307" s="19" t="s">
        <v>82</v>
      </c>
    </row>
    <row r="308" s="12" customFormat="1" ht="22.8" customHeight="1">
      <c r="A308" s="12"/>
      <c r="B308" s="199"/>
      <c r="C308" s="200"/>
      <c r="D308" s="201" t="s">
        <v>72</v>
      </c>
      <c r="E308" s="213" t="s">
        <v>437</v>
      </c>
      <c r="F308" s="213" t="s">
        <v>438</v>
      </c>
      <c r="G308" s="200"/>
      <c r="H308" s="200"/>
      <c r="I308" s="203"/>
      <c r="J308" s="214">
        <f>BK308</f>
        <v>0</v>
      </c>
      <c r="K308" s="200"/>
      <c r="L308" s="205"/>
      <c r="M308" s="206"/>
      <c r="N308" s="207"/>
      <c r="O308" s="207"/>
      <c r="P308" s="208">
        <f>SUM(P309:P319)</f>
        <v>0</v>
      </c>
      <c r="Q308" s="207"/>
      <c r="R308" s="208">
        <f>SUM(R309:R319)</f>
        <v>0.042999999999999997</v>
      </c>
      <c r="S308" s="207"/>
      <c r="T308" s="209">
        <f>SUM(T309:T319)</f>
        <v>0</v>
      </c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R308" s="210" t="s">
        <v>82</v>
      </c>
      <c r="AT308" s="211" t="s">
        <v>72</v>
      </c>
      <c r="AU308" s="211" t="s">
        <v>80</v>
      </c>
      <c r="AY308" s="210" t="s">
        <v>188</v>
      </c>
      <c r="BK308" s="212">
        <f>SUM(BK309:BK319)</f>
        <v>0</v>
      </c>
    </row>
    <row r="309" s="2" customFormat="1" ht="24.15" customHeight="1">
      <c r="A309" s="40"/>
      <c r="B309" s="41"/>
      <c r="C309" s="215" t="s">
        <v>630</v>
      </c>
      <c r="D309" s="215" t="s">
        <v>190</v>
      </c>
      <c r="E309" s="216" t="s">
        <v>1366</v>
      </c>
      <c r="F309" s="217" t="s">
        <v>1367</v>
      </c>
      <c r="G309" s="218" t="s">
        <v>442</v>
      </c>
      <c r="H309" s="219">
        <v>1</v>
      </c>
      <c r="I309" s="220"/>
      <c r="J309" s="221">
        <f>ROUND(I309*H309,2)</f>
        <v>0</v>
      </c>
      <c r="K309" s="217" t="s">
        <v>194</v>
      </c>
      <c r="L309" s="46"/>
      <c r="M309" s="222" t="s">
        <v>19</v>
      </c>
      <c r="N309" s="223" t="s">
        <v>44</v>
      </c>
      <c r="O309" s="86"/>
      <c r="P309" s="224">
        <f>O309*H309</f>
        <v>0</v>
      </c>
      <c r="Q309" s="224">
        <v>0</v>
      </c>
      <c r="R309" s="224">
        <f>Q309*H309</f>
        <v>0</v>
      </c>
      <c r="S309" s="224">
        <v>0</v>
      </c>
      <c r="T309" s="225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26" t="s">
        <v>342</v>
      </c>
      <c r="AT309" s="226" t="s">
        <v>190</v>
      </c>
      <c r="AU309" s="226" t="s">
        <v>82</v>
      </c>
      <c r="AY309" s="19" t="s">
        <v>188</v>
      </c>
      <c r="BE309" s="227">
        <f>IF(N309="základní",J309,0)</f>
        <v>0</v>
      </c>
      <c r="BF309" s="227">
        <f>IF(N309="snížená",J309,0)</f>
        <v>0</v>
      </c>
      <c r="BG309" s="227">
        <f>IF(N309="zákl. přenesená",J309,0)</f>
        <v>0</v>
      </c>
      <c r="BH309" s="227">
        <f>IF(N309="sníž. přenesená",J309,0)</f>
        <v>0</v>
      </c>
      <c r="BI309" s="227">
        <f>IF(N309="nulová",J309,0)</f>
        <v>0</v>
      </c>
      <c r="BJ309" s="19" t="s">
        <v>80</v>
      </c>
      <c r="BK309" s="227">
        <f>ROUND(I309*H309,2)</f>
        <v>0</v>
      </c>
      <c r="BL309" s="19" t="s">
        <v>342</v>
      </c>
      <c r="BM309" s="226" t="s">
        <v>3152</v>
      </c>
    </row>
    <row r="310" s="2" customFormat="1">
      <c r="A310" s="40"/>
      <c r="B310" s="41"/>
      <c r="C310" s="42"/>
      <c r="D310" s="228" t="s">
        <v>196</v>
      </c>
      <c r="E310" s="42"/>
      <c r="F310" s="229" t="s">
        <v>1369</v>
      </c>
      <c r="G310" s="42"/>
      <c r="H310" s="42"/>
      <c r="I310" s="230"/>
      <c r="J310" s="42"/>
      <c r="K310" s="42"/>
      <c r="L310" s="46"/>
      <c r="M310" s="231"/>
      <c r="N310" s="232"/>
      <c r="O310" s="86"/>
      <c r="P310" s="86"/>
      <c r="Q310" s="86"/>
      <c r="R310" s="86"/>
      <c r="S310" s="86"/>
      <c r="T310" s="87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T310" s="19" t="s">
        <v>196</v>
      </c>
      <c r="AU310" s="19" t="s">
        <v>82</v>
      </c>
    </row>
    <row r="311" s="13" customFormat="1">
      <c r="A311" s="13"/>
      <c r="B311" s="233"/>
      <c r="C311" s="234"/>
      <c r="D311" s="235" t="s">
        <v>198</v>
      </c>
      <c r="E311" s="236" t="s">
        <v>19</v>
      </c>
      <c r="F311" s="237" t="s">
        <v>3123</v>
      </c>
      <c r="G311" s="234"/>
      <c r="H311" s="236" t="s">
        <v>19</v>
      </c>
      <c r="I311" s="238"/>
      <c r="J311" s="234"/>
      <c r="K311" s="234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198</v>
      </c>
      <c r="AU311" s="243" t="s">
        <v>82</v>
      </c>
      <c r="AV311" s="13" t="s">
        <v>80</v>
      </c>
      <c r="AW311" s="13" t="s">
        <v>35</v>
      </c>
      <c r="AX311" s="13" t="s">
        <v>73</v>
      </c>
      <c r="AY311" s="243" t="s">
        <v>188</v>
      </c>
    </row>
    <row r="312" s="14" customFormat="1">
      <c r="A312" s="14"/>
      <c r="B312" s="244"/>
      <c r="C312" s="245"/>
      <c r="D312" s="235" t="s">
        <v>198</v>
      </c>
      <c r="E312" s="246" t="s">
        <v>19</v>
      </c>
      <c r="F312" s="247" t="s">
        <v>80</v>
      </c>
      <c r="G312" s="245"/>
      <c r="H312" s="248">
        <v>1</v>
      </c>
      <c r="I312" s="249"/>
      <c r="J312" s="245"/>
      <c r="K312" s="245"/>
      <c r="L312" s="250"/>
      <c r="M312" s="251"/>
      <c r="N312" s="252"/>
      <c r="O312" s="252"/>
      <c r="P312" s="252"/>
      <c r="Q312" s="252"/>
      <c r="R312" s="252"/>
      <c r="S312" s="252"/>
      <c r="T312" s="253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4" t="s">
        <v>198</v>
      </c>
      <c r="AU312" s="254" t="s">
        <v>82</v>
      </c>
      <c r="AV312" s="14" t="s">
        <v>82</v>
      </c>
      <c r="AW312" s="14" t="s">
        <v>35</v>
      </c>
      <c r="AX312" s="14" t="s">
        <v>73</v>
      </c>
      <c r="AY312" s="254" t="s">
        <v>188</v>
      </c>
    </row>
    <row r="313" s="15" customFormat="1">
      <c r="A313" s="15"/>
      <c r="B313" s="255"/>
      <c r="C313" s="256"/>
      <c r="D313" s="235" t="s">
        <v>198</v>
      </c>
      <c r="E313" s="257" t="s">
        <v>19</v>
      </c>
      <c r="F313" s="258" t="s">
        <v>229</v>
      </c>
      <c r="G313" s="256"/>
      <c r="H313" s="259">
        <v>1</v>
      </c>
      <c r="I313" s="260"/>
      <c r="J313" s="256"/>
      <c r="K313" s="256"/>
      <c r="L313" s="261"/>
      <c r="M313" s="262"/>
      <c r="N313" s="263"/>
      <c r="O313" s="263"/>
      <c r="P313" s="263"/>
      <c r="Q313" s="263"/>
      <c r="R313" s="263"/>
      <c r="S313" s="263"/>
      <c r="T313" s="264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65" t="s">
        <v>198</v>
      </c>
      <c r="AU313" s="265" t="s">
        <v>82</v>
      </c>
      <c r="AV313" s="15" t="s">
        <v>135</v>
      </c>
      <c r="AW313" s="15" t="s">
        <v>35</v>
      </c>
      <c r="AX313" s="15" t="s">
        <v>80</v>
      </c>
      <c r="AY313" s="265" t="s">
        <v>188</v>
      </c>
    </row>
    <row r="314" s="2" customFormat="1" ht="21.75" customHeight="1">
      <c r="A314" s="40"/>
      <c r="B314" s="41"/>
      <c r="C314" s="272" t="s">
        <v>647</v>
      </c>
      <c r="D314" s="272" t="s">
        <v>522</v>
      </c>
      <c r="E314" s="273" t="s">
        <v>1371</v>
      </c>
      <c r="F314" s="274" t="s">
        <v>1372</v>
      </c>
      <c r="G314" s="275" t="s">
        <v>442</v>
      </c>
      <c r="H314" s="276">
        <v>1</v>
      </c>
      <c r="I314" s="277"/>
      <c r="J314" s="278">
        <f>ROUND(I314*H314,2)</f>
        <v>0</v>
      </c>
      <c r="K314" s="274" t="s">
        <v>194</v>
      </c>
      <c r="L314" s="279"/>
      <c r="M314" s="280" t="s">
        <v>19</v>
      </c>
      <c r="N314" s="281" t="s">
        <v>44</v>
      </c>
      <c r="O314" s="86"/>
      <c r="P314" s="224">
        <f>O314*H314</f>
        <v>0</v>
      </c>
      <c r="Q314" s="224">
        <v>0.042999999999999997</v>
      </c>
      <c r="R314" s="224">
        <f>Q314*H314</f>
        <v>0.042999999999999997</v>
      </c>
      <c r="S314" s="224">
        <v>0</v>
      </c>
      <c r="T314" s="225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26" t="s">
        <v>630</v>
      </c>
      <c r="AT314" s="226" t="s">
        <v>522</v>
      </c>
      <c r="AU314" s="226" t="s">
        <v>82</v>
      </c>
      <c r="AY314" s="19" t="s">
        <v>188</v>
      </c>
      <c r="BE314" s="227">
        <f>IF(N314="základní",J314,0)</f>
        <v>0</v>
      </c>
      <c r="BF314" s="227">
        <f>IF(N314="snížená",J314,0)</f>
        <v>0</v>
      </c>
      <c r="BG314" s="227">
        <f>IF(N314="zákl. přenesená",J314,0)</f>
        <v>0</v>
      </c>
      <c r="BH314" s="227">
        <f>IF(N314="sníž. přenesená",J314,0)</f>
        <v>0</v>
      </c>
      <c r="BI314" s="227">
        <f>IF(N314="nulová",J314,0)</f>
        <v>0</v>
      </c>
      <c r="BJ314" s="19" t="s">
        <v>80</v>
      </c>
      <c r="BK314" s="227">
        <f>ROUND(I314*H314,2)</f>
        <v>0</v>
      </c>
      <c r="BL314" s="19" t="s">
        <v>342</v>
      </c>
      <c r="BM314" s="226" t="s">
        <v>3153</v>
      </c>
    </row>
    <row r="315" s="13" customFormat="1">
      <c r="A315" s="13"/>
      <c r="B315" s="233"/>
      <c r="C315" s="234"/>
      <c r="D315" s="235" t="s">
        <v>198</v>
      </c>
      <c r="E315" s="236" t="s">
        <v>19</v>
      </c>
      <c r="F315" s="237" t="s">
        <v>3123</v>
      </c>
      <c r="G315" s="234"/>
      <c r="H315" s="236" t="s">
        <v>19</v>
      </c>
      <c r="I315" s="238"/>
      <c r="J315" s="234"/>
      <c r="K315" s="234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198</v>
      </c>
      <c r="AU315" s="243" t="s">
        <v>82</v>
      </c>
      <c r="AV315" s="13" t="s">
        <v>80</v>
      </c>
      <c r="AW315" s="13" t="s">
        <v>35</v>
      </c>
      <c r="AX315" s="13" t="s">
        <v>73</v>
      </c>
      <c r="AY315" s="243" t="s">
        <v>188</v>
      </c>
    </row>
    <row r="316" s="14" customFormat="1">
      <c r="A316" s="14"/>
      <c r="B316" s="244"/>
      <c r="C316" s="245"/>
      <c r="D316" s="235" t="s">
        <v>198</v>
      </c>
      <c r="E316" s="246" t="s">
        <v>19</v>
      </c>
      <c r="F316" s="247" t="s">
        <v>80</v>
      </c>
      <c r="G316" s="245"/>
      <c r="H316" s="248">
        <v>1</v>
      </c>
      <c r="I316" s="249"/>
      <c r="J316" s="245"/>
      <c r="K316" s="245"/>
      <c r="L316" s="250"/>
      <c r="M316" s="251"/>
      <c r="N316" s="252"/>
      <c r="O316" s="252"/>
      <c r="P316" s="252"/>
      <c r="Q316" s="252"/>
      <c r="R316" s="252"/>
      <c r="S316" s="252"/>
      <c r="T316" s="253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4" t="s">
        <v>198</v>
      </c>
      <c r="AU316" s="254" t="s">
        <v>82</v>
      </c>
      <c r="AV316" s="14" t="s">
        <v>82</v>
      </c>
      <c r="AW316" s="14" t="s">
        <v>35</v>
      </c>
      <c r="AX316" s="14" t="s">
        <v>73</v>
      </c>
      <c r="AY316" s="254" t="s">
        <v>188</v>
      </c>
    </row>
    <row r="317" s="15" customFormat="1">
      <c r="A317" s="15"/>
      <c r="B317" s="255"/>
      <c r="C317" s="256"/>
      <c r="D317" s="235" t="s">
        <v>198</v>
      </c>
      <c r="E317" s="257" t="s">
        <v>19</v>
      </c>
      <c r="F317" s="258" t="s">
        <v>229</v>
      </c>
      <c r="G317" s="256"/>
      <c r="H317" s="259">
        <v>1</v>
      </c>
      <c r="I317" s="260"/>
      <c r="J317" s="256"/>
      <c r="K317" s="256"/>
      <c r="L317" s="261"/>
      <c r="M317" s="262"/>
      <c r="N317" s="263"/>
      <c r="O317" s="263"/>
      <c r="P317" s="263"/>
      <c r="Q317" s="263"/>
      <c r="R317" s="263"/>
      <c r="S317" s="263"/>
      <c r="T317" s="264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65" t="s">
        <v>198</v>
      </c>
      <c r="AU317" s="265" t="s">
        <v>82</v>
      </c>
      <c r="AV317" s="15" t="s">
        <v>135</v>
      </c>
      <c r="AW317" s="15" t="s">
        <v>35</v>
      </c>
      <c r="AX317" s="15" t="s">
        <v>80</v>
      </c>
      <c r="AY317" s="265" t="s">
        <v>188</v>
      </c>
    </row>
    <row r="318" s="2" customFormat="1" ht="24.15" customHeight="1">
      <c r="A318" s="40"/>
      <c r="B318" s="41"/>
      <c r="C318" s="215" t="s">
        <v>891</v>
      </c>
      <c r="D318" s="215" t="s">
        <v>190</v>
      </c>
      <c r="E318" s="216" t="s">
        <v>1375</v>
      </c>
      <c r="F318" s="217" t="s">
        <v>1376</v>
      </c>
      <c r="G318" s="218" t="s">
        <v>460</v>
      </c>
      <c r="H318" s="266"/>
      <c r="I318" s="220"/>
      <c r="J318" s="221">
        <f>ROUND(I318*H318,2)</f>
        <v>0</v>
      </c>
      <c r="K318" s="217" t="s">
        <v>194</v>
      </c>
      <c r="L318" s="46"/>
      <c r="M318" s="222" t="s">
        <v>19</v>
      </c>
      <c r="N318" s="223" t="s">
        <v>44</v>
      </c>
      <c r="O318" s="86"/>
      <c r="P318" s="224">
        <f>O318*H318</f>
        <v>0</v>
      </c>
      <c r="Q318" s="224">
        <v>0</v>
      </c>
      <c r="R318" s="224">
        <f>Q318*H318</f>
        <v>0</v>
      </c>
      <c r="S318" s="224">
        <v>0</v>
      </c>
      <c r="T318" s="225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26" t="s">
        <v>342</v>
      </c>
      <c r="AT318" s="226" t="s">
        <v>190</v>
      </c>
      <c r="AU318" s="226" t="s">
        <v>82</v>
      </c>
      <c r="AY318" s="19" t="s">
        <v>188</v>
      </c>
      <c r="BE318" s="227">
        <f>IF(N318="základní",J318,0)</f>
        <v>0</v>
      </c>
      <c r="BF318" s="227">
        <f>IF(N318="snížená",J318,0)</f>
        <v>0</v>
      </c>
      <c r="BG318" s="227">
        <f>IF(N318="zákl. přenesená",J318,0)</f>
        <v>0</v>
      </c>
      <c r="BH318" s="227">
        <f>IF(N318="sníž. přenesená",J318,0)</f>
        <v>0</v>
      </c>
      <c r="BI318" s="227">
        <f>IF(N318="nulová",J318,0)</f>
        <v>0</v>
      </c>
      <c r="BJ318" s="19" t="s">
        <v>80</v>
      </c>
      <c r="BK318" s="227">
        <f>ROUND(I318*H318,2)</f>
        <v>0</v>
      </c>
      <c r="BL318" s="19" t="s">
        <v>342</v>
      </c>
      <c r="BM318" s="226" t="s">
        <v>3154</v>
      </c>
    </row>
    <row r="319" s="2" customFormat="1">
      <c r="A319" s="40"/>
      <c r="B319" s="41"/>
      <c r="C319" s="42"/>
      <c r="D319" s="228" t="s">
        <v>196</v>
      </c>
      <c r="E319" s="42"/>
      <c r="F319" s="229" t="s">
        <v>1378</v>
      </c>
      <c r="G319" s="42"/>
      <c r="H319" s="42"/>
      <c r="I319" s="230"/>
      <c r="J319" s="42"/>
      <c r="K319" s="42"/>
      <c r="L319" s="46"/>
      <c r="M319" s="231"/>
      <c r="N319" s="232"/>
      <c r="O319" s="86"/>
      <c r="P319" s="86"/>
      <c r="Q319" s="86"/>
      <c r="R319" s="86"/>
      <c r="S319" s="86"/>
      <c r="T319" s="87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T319" s="19" t="s">
        <v>196</v>
      </c>
      <c r="AU319" s="19" t="s">
        <v>82</v>
      </c>
    </row>
    <row r="320" s="12" customFormat="1" ht="22.8" customHeight="1">
      <c r="A320" s="12"/>
      <c r="B320" s="199"/>
      <c r="C320" s="200"/>
      <c r="D320" s="201" t="s">
        <v>72</v>
      </c>
      <c r="E320" s="213" t="s">
        <v>1379</v>
      </c>
      <c r="F320" s="213" t="s">
        <v>1380</v>
      </c>
      <c r="G320" s="200"/>
      <c r="H320" s="200"/>
      <c r="I320" s="203"/>
      <c r="J320" s="214">
        <f>BK320</f>
        <v>0</v>
      </c>
      <c r="K320" s="200"/>
      <c r="L320" s="205"/>
      <c r="M320" s="206"/>
      <c r="N320" s="207"/>
      <c r="O320" s="207"/>
      <c r="P320" s="208">
        <f>SUM(P321:P327)</f>
        <v>0</v>
      </c>
      <c r="Q320" s="207"/>
      <c r="R320" s="208">
        <f>SUM(R321:R327)</f>
        <v>0</v>
      </c>
      <c r="S320" s="207"/>
      <c r="T320" s="209">
        <f>SUM(T321:T327)</f>
        <v>0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R320" s="210" t="s">
        <v>82</v>
      </c>
      <c r="AT320" s="211" t="s">
        <v>72</v>
      </c>
      <c r="AU320" s="211" t="s">
        <v>80</v>
      </c>
      <c r="AY320" s="210" t="s">
        <v>188</v>
      </c>
      <c r="BK320" s="212">
        <f>SUM(BK321:BK327)</f>
        <v>0</v>
      </c>
    </row>
    <row r="321" s="2" customFormat="1" ht="16.5" customHeight="1">
      <c r="A321" s="40"/>
      <c r="B321" s="41"/>
      <c r="C321" s="215" t="s">
        <v>896</v>
      </c>
      <c r="D321" s="215" t="s">
        <v>190</v>
      </c>
      <c r="E321" s="216" t="s">
        <v>3155</v>
      </c>
      <c r="F321" s="217" t="s">
        <v>3156</v>
      </c>
      <c r="G321" s="218" t="s">
        <v>1352</v>
      </c>
      <c r="H321" s="219">
        <v>1</v>
      </c>
      <c r="I321" s="220"/>
      <c r="J321" s="221">
        <f>ROUND(I321*H321,2)</f>
        <v>0</v>
      </c>
      <c r="K321" s="217" t="s">
        <v>452</v>
      </c>
      <c r="L321" s="46"/>
      <c r="M321" s="222" t="s">
        <v>19</v>
      </c>
      <c r="N321" s="223" t="s">
        <v>44</v>
      </c>
      <c r="O321" s="86"/>
      <c r="P321" s="224">
        <f>O321*H321</f>
        <v>0</v>
      </c>
      <c r="Q321" s="224">
        <v>0</v>
      </c>
      <c r="R321" s="224">
        <f>Q321*H321</f>
        <v>0</v>
      </c>
      <c r="S321" s="224">
        <v>0</v>
      </c>
      <c r="T321" s="225">
        <f>S321*H321</f>
        <v>0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26" t="s">
        <v>342</v>
      </c>
      <c r="AT321" s="226" t="s">
        <v>190</v>
      </c>
      <c r="AU321" s="226" t="s">
        <v>82</v>
      </c>
      <c r="AY321" s="19" t="s">
        <v>188</v>
      </c>
      <c r="BE321" s="227">
        <f>IF(N321="základní",J321,0)</f>
        <v>0</v>
      </c>
      <c r="BF321" s="227">
        <f>IF(N321="snížená",J321,0)</f>
        <v>0</v>
      </c>
      <c r="BG321" s="227">
        <f>IF(N321="zákl. přenesená",J321,0)</f>
        <v>0</v>
      </c>
      <c r="BH321" s="227">
        <f>IF(N321="sníž. přenesená",J321,0)</f>
        <v>0</v>
      </c>
      <c r="BI321" s="227">
        <f>IF(N321="nulová",J321,0)</f>
        <v>0</v>
      </c>
      <c r="BJ321" s="19" t="s">
        <v>80</v>
      </c>
      <c r="BK321" s="227">
        <f>ROUND(I321*H321,2)</f>
        <v>0</v>
      </c>
      <c r="BL321" s="19" t="s">
        <v>342</v>
      </c>
      <c r="BM321" s="226" t="s">
        <v>3157</v>
      </c>
    </row>
    <row r="322" s="13" customFormat="1">
      <c r="A322" s="13"/>
      <c r="B322" s="233"/>
      <c r="C322" s="234"/>
      <c r="D322" s="235" t="s">
        <v>198</v>
      </c>
      <c r="E322" s="236" t="s">
        <v>19</v>
      </c>
      <c r="F322" s="237" t="s">
        <v>2032</v>
      </c>
      <c r="G322" s="234"/>
      <c r="H322" s="236" t="s">
        <v>19</v>
      </c>
      <c r="I322" s="238"/>
      <c r="J322" s="234"/>
      <c r="K322" s="234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198</v>
      </c>
      <c r="AU322" s="243" t="s">
        <v>82</v>
      </c>
      <c r="AV322" s="13" t="s">
        <v>80</v>
      </c>
      <c r="AW322" s="13" t="s">
        <v>35</v>
      </c>
      <c r="AX322" s="13" t="s">
        <v>73</v>
      </c>
      <c r="AY322" s="243" t="s">
        <v>188</v>
      </c>
    </row>
    <row r="323" s="13" customFormat="1">
      <c r="A323" s="13"/>
      <c r="B323" s="233"/>
      <c r="C323" s="234"/>
      <c r="D323" s="235" t="s">
        <v>198</v>
      </c>
      <c r="E323" s="236" t="s">
        <v>19</v>
      </c>
      <c r="F323" s="237" t="s">
        <v>3158</v>
      </c>
      <c r="G323" s="234"/>
      <c r="H323" s="236" t="s">
        <v>19</v>
      </c>
      <c r="I323" s="238"/>
      <c r="J323" s="234"/>
      <c r="K323" s="234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198</v>
      </c>
      <c r="AU323" s="243" t="s">
        <v>82</v>
      </c>
      <c r="AV323" s="13" t="s">
        <v>80</v>
      </c>
      <c r="AW323" s="13" t="s">
        <v>35</v>
      </c>
      <c r="AX323" s="13" t="s">
        <v>73</v>
      </c>
      <c r="AY323" s="243" t="s">
        <v>188</v>
      </c>
    </row>
    <row r="324" s="14" customFormat="1">
      <c r="A324" s="14"/>
      <c r="B324" s="244"/>
      <c r="C324" s="245"/>
      <c r="D324" s="235" t="s">
        <v>198</v>
      </c>
      <c r="E324" s="246" t="s">
        <v>19</v>
      </c>
      <c r="F324" s="247" t="s">
        <v>80</v>
      </c>
      <c r="G324" s="245"/>
      <c r="H324" s="248">
        <v>1</v>
      </c>
      <c r="I324" s="249"/>
      <c r="J324" s="245"/>
      <c r="K324" s="245"/>
      <c r="L324" s="250"/>
      <c r="M324" s="251"/>
      <c r="N324" s="252"/>
      <c r="O324" s="252"/>
      <c r="P324" s="252"/>
      <c r="Q324" s="252"/>
      <c r="R324" s="252"/>
      <c r="S324" s="252"/>
      <c r="T324" s="253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4" t="s">
        <v>198</v>
      </c>
      <c r="AU324" s="254" t="s">
        <v>82</v>
      </c>
      <c r="AV324" s="14" t="s">
        <v>82</v>
      </c>
      <c r="AW324" s="14" t="s">
        <v>35</v>
      </c>
      <c r="AX324" s="14" t="s">
        <v>73</v>
      </c>
      <c r="AY324" s="254" t="s">
        <v>188</v>
      </c>
    </row>
    <row r="325" s="15" customFormat="1">
      <c r="A325" s="15"/>
      <c r="B325" s="255"/>
      <c r="C325" s="256"/>
      <c r="D325" s="235" t="s">
        <v>198</v>
      </c>
      <c r="E325" s="257" t="s">
        <v>19</v>
      </c>
      <c r="F325" s="258" t="s">
        <v>229</v>
      </c>
      <c r="G325" s="256"/>
      <c r="H325" s="259">
        <v>1</v>
      </c>
      <c r="I325" s="260"/>
      <c r="J325" s="256"/>
      <c r="K325" s="256"/>
      <c r="L325" s="261"/>
      <c r="M325" s="262"/>
      <c r="N325" s="263"/>
      <c r="O325" s="263"/>
      <c r="P325" s="263"/>
      <c r="Q325" s="263"/>
      <c r="R325" s="263"/>
      <c r="S325" s="263"/>
      <c r="T325" s="264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65" t="s">
        <v>198</v>
      </c>
      <c r="AU325" s="265" t="s">
        <v>82</v>
      </c>
      <c r="AV325" s="15" t="s">
        <v>135</v>
      </c>
      <c r="AW325" s="15" t="s">
        <v>35</v>
      </c>
      <c r="AX325" s="15" t="s">
        <v>80</v>
      </c>
      <c r="AY325" s="265" t="s">
        <v>188</v>
      </c>
    </row>
    <row r="326" s="2" customFormat="1" ht="24.15" customHeight="1">
      <c r="A326" s="40"/>
      <c r="B326" s="41"/>
      <c r="C326" s="215" t="s">
        <v>901</v>
      </c>
      <c r="D326" s="215" t="s">
        <v>190</v>
      </c>
      <c r="E326" s="216" t="s">
        <v>1443</v>
      </c>
      <c r="F326" s="217" t="s">
        <v>1444</v>
      </c>
      <c r="G326" s="218" t="s">
        <v>460</v>
      </c>
      <c r="H326" s="266"/>
      <c r="I326" s="220"/>
      <c r="J326" s="221">
        <f>ROUND(I326*H326,2)</f>
        <v>0</v>
      </c>
      <c r="K326" s="217" t="s">
        <v>194</v>
      </c>
      <c r="L326" s="46"/>
      <c r="M326" s="222" t="s">
        <v>19</v>
      </c>
      <c r="N326" s="223" t="s">
        <v>44</v>
      </c>
      <c r="O326" s="86"/>
      <c r="P326" s="224">
        <f>O326*H326</f>
        <v>0</v>
      </c>
      <c r="Q326" s="224">
        <v>0</v>
      </c>
      <c r="R326" s="224">
        <f>Q326*H326</f>
        <v>0</v>
      </c>
      <c r="S326" s="224">
        <v>0</v>
      </c>
      <c r="T326" s="225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26" t="s">
        <v>342</v>
      </c>
      <c r="AT326" s="226" t="s">
        <v>190</v>
      </c>
      <c r="AU326" s="226" t="s">
        <v>82</v>
      </c>
      <c r="AY326" s="19" t="s">
        <v>188</v>
      </c>
      <c r="BE326" s="227">
        <f>IF(N326="základní",J326,0)</f>
        <v>0</v>
      </c>
      <c r="BF326" s="227">
        <f>IF(N326="snížená",J326,0)</f>
        <v>0</v>
      </c>
      <c r="BG326" s="227">
        <f>IF(N326="zákl. přenesená",J326,0)</f>
        <v>0</v>
      </c>
      <c r="BH326" s="227">
        <f>IF(N326="sníž. přenesená",J326,0)</f>
        <v>0</v>
      </c>
      <c r="BI326" s="227">
        <f>IF(N326="nulová",J326,0)</f>
        <v>0</v>
      </c>
      <c r="BJ326" s="19" t="s">
        <v>80</v>
      </c>
      <c r="BK326" s="227">
        <f>ROUND(I326*H326,2)</f>
        <v>0</v>
      </c>
      <c r="BL326" s="19" t="s">
        <v>342</v>
      </c>
      <c r="BM326" s="226" t="s">
        <v>3159</v>
      </c>
    </row>
    <row r="327" s="2" customFormat="1">
      <c r="A327" s="40"/>
      <c r="B327" s="41"/>
      <c r="C327" s="42"/>
      <c r="D327" s="228" t="s">
        <v>196</v>
      </c>
      <c r="E327" s="42"/>
      <c r="F327" s="229" t="s">
        <v>1446</v>
      </c>
      <c r="G327" s="42"/>
      <c r="H327" s="42"/>
      <c r="I327" s="230"/>
      <c r="J327" s="42"/>
      <c r="K327" s="42"/>
      <c r="L327" s="46"/>
      <c r="M327" s="231"/>
      <c r="N327" s="232"/>
      <c r="O327" s="86"/>
      <c r="P327" s="86"/>
      <c r="Q327" s="86"/>
      <c r="R327" s="86"/>
      <c r="S327" s="86"/>
      <c r="T327" s="87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196</v>
      </c>
      <c r="AU327" s="19" t="s">
        <v>82</v>
      </c>
    </row>
    <row r="328" s="12" customFormat="1" ht="22.8" customHeight="1">
      <c r="A328" s="12"/>
      <c r="B328" s="199"/>
      <c r="C328" s="200"/>
      <c r="D328" s="201" t="s">
        <v>72</v>
      </c>
      <c r="E328" s="213" t="s">
        <v>1485</v>
      </c>
      <c r="F328" s="213" t="s">
        <v>1486</v>
      </c>
      <c r="G328" s="200"/>
      <c r="H328" s="200"/>
      <c r="I328" s="203"/>
      <c r="J328" s="214">
        <f>BK328</f>
        <v>0</v>
      </c>
      <c r="K328" s="200"/>
      <c r="L328" s="205"/>
      <c r="M328" s="206"/>
      <c r="N328" s="207"/>
      <c r="O328" s="207"/>
      <c r="P328" s="208">
        <f>SUM(P329:P342)</f>
        <v>0</v>
      </c>
      <c r="Q328" s="207"/>
      <c r="R328" s="208">
        <f>SUM(R329:R342)</f>
        <v>0.015111719999999999</v>
      </c>
      <c r="S328" s="207"/>
      <c r="T328" s="209">
        <f>SUM(T329:T342)</f>
        <v>0</v>
      </c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R328" s="210" t="s">
        <v>82</v>
      </c>
      <c r="AT328" s="211" t="s">
        <v>72</v>
      </c>
      <c r="AU328" s="211" t="s">
        <v>80</v>
      </c>
      <c r="AY328" s="210" t="s">
        <v>188</v>
      </c>
      <c r="BK328" s="212">
        <f>SUM(BK329:BK342)</f>
        <v>0</v>
      </c>
    </row>
    <row r="329" s="2" customFormat="1" ht="24.15" customHeight="1">
      <c r="A329" s="40"/>
      <c r="B329" s="41"/>
      <c r="C329" s="215" t="s">
        <v>907</v>
      </c>
      <c r="D329" s="215" t="s">
        <v>190</v>
      </c>
      <c r="E329" s="216" t="s">
        <v>1488</v>
      </c>
      <c r="F329" s="217" t="s">
        <v>1489</v>
      </c>
      <c r="G329" s="218" t="s">
        <v>243</v>
      </c>
      <c r="H329" s="219">
        <v>20.48</v>
      </c>
      <c r="I329" s="220"/>
      <c r="J329" s="221">
        <f>ROUND(I329*H329,2)</f>
        <v>0</v>
      </c>
      <c r="K329" s="217" t="s">
        <v>194</v>
      </c>
      <c r="L329" s="46"/>
      <c r="M329" s="222" t="s">
        <v>19</v>
      </c>
      <c r="N329" s="223" t="s">
        <v>44</v>
      </c>
      <c r="O329" s="86"/>
      <c r="P329" s="224">
        <f>O329*H329</f>
        <v>0</v>
      </c>
      <c r="Q329" s="224">
        <v>0.00025999999999999998</v>
      </c>
      <c r="R329" s="224">
        <f>Q329*H329</f>
        <v>0.0053247999999999993</v>
      </c>
      <c r="S329" s="224">
        <v>0</v>
      </c>
      <c r="T329" s="225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26" t="s">
        <v>342</v>
      </c>
      <c r="AT329" s="226" t="s">
        <v>190</v>
      </c>
      <c r="AU329" s="226" t="s">
        <v>82</v>
      </c>
      <c r="AY329" s="19" t="s">
        <v>188</v>
      </c>
      <c r="BE329" s="227">
        <f>IF(N329="základní",J329,0)</f>
        <v>0</v>
      </c>
      <c r="BF329" s="227">
        <f>IF(N329="snížená",J329,0)</f>
        <v>0</v>
      </c>
      <c r="BG329" s="227">
        <f>IF(N329="zákl. přenesená",J329,0)</f>
        <v>0</v>
      </c>
      <c r="BH329" s="227">
        <f>IF(N329="sníž. přenesená",J329,0)</f>
        <v>0</v>
      </c>
      <c r="BI329" s="227">
        <f>IF(N329="nulová",J329,0)</f>
        <v>0</v>
      </c>
      <c r="BJ329" s="19" t="s">
        <v>80</v>
      </c>
      <c r="BK329" s="227">
        <f>ROUND(I329*H329,2)</f>
        <v>0</v>
      </c>
      <c r="BL329" s="19" t="s">
        <v>342</v>
      </c>
      <c r="BM329" s="226" t="s">
        <v>3160</v>
      </c>
    </row>
    <row r="330" s="2" customFormat="1">
      <c r="A330" s="40"/>
      <c r="B330" s="41"/>
      <c r="C330" s="42"/>
      <c r="D330" s="228" t="s">
        <v>196</v>
      </c>
      <c r="E330" s="42"/>
      <c r="F330" s="229" t="s">
        <v>1491</v>
      </c>
      <c r="G330" s="42"/>
      <c r="H330" s="42"/>
      <c r="I330" s="230"/>
      <c r="J330" s="42"/>
      <c r="K330" s="42"/>
      <c r="L330" s="46"/>
      <c r="M330" s="231"/>
      <c r="N330" s="232"/>
      <c r="O330" s="86"/>
      <c r="P330" s="86"/>
      <c r="Q330" s="86"/>
      <c r="R330" s="86"/>
      <c r="S330" s="86"/>
      <c r="T330" s="87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196</v>
      </c>
      <c r="AU330" s="19" t="s">
        <v>82</v>
      </c>
    </row>
    <row r="331" s="13" customFormat="1">
      <c r="A331" s="13"/>
      <c r="B331" s="233"/>
      <c r="C331" s="234"/>
      <c r="D331" s="235" t="s">
        <v>198</v>
      </c>
      <c r="E331" s="236" t="s">
        <v>19</v>
      </c>
      <c r="F331" s="237" t="s">
        <v>3081</v>
      </c>
      <c r="G331" s="234"/>
      <c r="H331" s="236" t="s">
        <v>19</v>
      </c>
      <c r="I331" s="238"/>
      <c r="J331" s="234"/>
      <c r="K331" s="234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198</v>
      </c>
      <c r="AU331" s="243" t="s">
        <v>82</v>
      </c>
      <c r="AV331" s="13" t="s">
        <v>80</v>
      </c>
      <c r="AW331" s="13" t="s">
        <v>35</v>
      </c>
      <c r="AX331" s="13" t="s">
        <v>73</v>
      </c>
      <c r="AY331" s="243" t="s">
        <v>188</v>
      </c>
    </row>
    <row r="332" s="13" customFormat="1">
      <c r="A332" s="13"/>
      <c r="B332" s="233"/>
      <c r="C332" s="234"/>
      <c r="D332" s="235" t="s">
        <v>198</v>
      </c>
      <c r="E332" s="236" t="s">
        <v>19</v>
      </c>
      <c r="F332" s="237" t="s">
        <v>3131</v>
      </c>
      <c r="G332" s="234"/>
      <c r="H332" s="236" t="s">
        <v>19</v>
      </c>
      <c r="I332" s="238"/>
      <c r="J332" s="234"/>
      <c r="K332" s="234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198</v>
      </c>
      <c r="AU332" s="243" t="s">
        <v>82</v>
      </c>
      <c r="AV332" s="13" t="s">
        <v>80</v>
      </c>
      <c r="AW332" s="13" t="s">
        <v>35</v>
      </c>
      <c r="AX332" s="13" t="s">
        <v>73</v>
      </c>
      <c r="AY332" s="243" t="s">
        <v>188</v>
      </c>
    </row>
    <row r="333" s="14" customFormat="1">
      <c r="A333" s="14"/>
      <c r="B333" s="244"/>
      <c r="C333" s="245"/>
      <c r="D333" s="235" t="s">
        <v>198</v>
      </c>
      <c r="E333" s="246" t="s">
        <v>19</v>
      </c>
      <c r="F333" s="247" t="s">
        <v>3116</v>
      </c>
      <c r="G333" s="245"/>
      <c r="H333" s="248">
        <v>22.5</v>
      </c>
      <c r="I333" s="249"/>
      <c r="J333" s="245"/>
      <c r="K333" s="245"/>
      <c r="L333" s="250"/>
      <c r="M333" s="251"/>
      <c r="N333" s="252"/>
      <c r="O333" s="252"/>
      <c r="P333" s="252"/>
      <c r="Q333" s="252"/>
      <c r="R333" s="252"/>
      <c r="S333" s="252"/>
      <c r="T333" s="253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4" t="s">
        <v>198</v>
      </c>
      <c r="AU333" s="254" t="s">
        <v>82</v>
      </c>
      <c r="AV333" s="14" t="s">
        <v>82</v>
      </c>
      <c r="AW333" s="14" t="s">
        <v>35</v>
      </c>
      <c r="AX333" s="14" t="s">
        <v>73</v>
      </c>
      <c r="AY333" s="254" t="s">
        <v>188</v>
      </c>
    </row>
    <row r="334" s="14" customFormat="1">
      <c r="A334" s="14"/>
      <c r="B334" s="244"/>
      <c r="C334" s="245"/>
      <c r="D334" s="235" t="s">
        <v>198</v>
      </c>
      <c r="E334" s="246" t="s">
        <v>19</v>
      </c>
      <c r="F334" s="247" t="s">
        <v>3083</v>
      </c>
      <c r="G334" s="245"/>
      <c r="H334" s="248">
        <v>-2.02</v>
      </c>
      <c r="I334" s="249"/>
      <c r="J334" s="245"/>
      <c r="K334" s="245"/>
      <c r="L334" s="250"/>
      <c r="M334" s="251"/>
      <c r="N334" s="252"/>
      <c r="O334" s="252"/>
      <c r="P334" s="252"/>
      <c r="Q334" s="252"/>
      <c r="R334" s="252"/>
      <c r="S334" s="252"/>
      <c r="T334" s="253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4" t="s">
        <v>198</v>
      </c>
      <c r="AU334" s="254" t="s">
        <v>82</v>
      </c>
      <c r="AV334" s="14" t="s">
        <v>82</v>
      </c>
      <c r="AW334" s="14" t="s">
        <v>35</v>
      </c>
      <c r="AX334" s="14" t="s">
        <v>73</v>
      </c>
      <c r="AY334" s="254" t="s">
        <v>188</v>
      </c>
    </row>
    <row r="335" s="15" customFormat="1">
      <c r="A335" s="15"/>
      <c r="B335" s="255"/>
      <c r="C335" s="256"/>
      <c r="D335" s="235" t="s">
        <v>198</v>
      </c>
      <c r="E335" s="257" t="s">
        <v>19</v>
      </c>
      <c r="F335" s="258" t="s">
        <v>229</v>
      </c>
      <c r="G335" s="256"/>
      <c r="H335" s="259">
        <v>20.48</v>
      </c>
      <c r="I335" s="260"/>
      <c r="J335" s="256"/>
      <c r="K335" s="256"/>
      <c r="L335" s="261"/>
      <c r="M335" s="262"/>
      <c r="N335" s="263"/>
      <c r="O335" s="263"/>
      <c r="P335" s="263"/>
      <c r="Q335" s="263"/>
      <c r="R335" s="263"/>
      <c r="S335" s="263"/>
      <c r="T335" s="264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65" t="s">
        <v>198</v>
      </c>
      <c r="AU335" s="265" t="s">
        <v>82</v>
      </c>
      <c r="AV335" s="15" t="s">
        <v>135</v>
      </c>
      <c r="AW335" s="15" t="s">
        <v>35</v>
      </c>
      <c r="AX335" s="15" t="s">
        <v>80</v>
      </c>
      <c r="AY335" s="265" t="s">
        <v>188</v>
      </c>
    </row>
    <row r="336" s="2" customFormat="1" ht="24.15" customHeight="1">
      <c r="A336" s="40"/>
      <c r="B336" s="41"/>
      <c r="C336" s="215" t="s">
        <v>916</v>
      </c>
      <c r="D336" s="215" t="s">
        <v>190</v>
      </c>
      <c r="E336" s="216" t="s">
        <v>2288</v>
      </c>
      <c r="F336" s="217" t="s">
        <v>2289</v>
      </c>
      <c r="G336" s="218" t="s">
        <v>243</v>
      </c>
      <c r="H336" s="219">
        <v>37.642000000000003</v>
      </c>
      <c r="I336" s="220"/>
      <c r="J336" s="221">
        <f>ROUND(I336*H336,2)</f>
        <v>0</v>
      </c>
      <c r="K336" s="217" t="s">
        <v>194</v>
      </c>
      <c r="L336" s="46"/>
      <c r="M336" s="222" t="s">
        <v>19</v>
      </c>
      <c r="N336" s="223" t="s">
        <v>44</v>
      </c>
      <c r="O336" s="86"/>
      <c r="P336" s="224">
        <f>O336*H336</f>
        <v>0</v>
      </c>
      <c r="Q336" s="224">
        <v>0.00025999999999999998</v>
      </c>
      <c r="R336" s="224">
        <f>Q336*H336</f>
        <v>0.0097869199999999993</v>
      </c>
      <c r="S336" s="224">
        <v>0</v>
      </c>
      <c r="T336" s="225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26" t="s">
        <v>342</v>
      </c>
      <c r="AT336" s="226" t="s">
        <v>190</v>
      </c>
      <c r="AU336" s="226" t="s">
        <v>82</v>
      </c>
      <c r="AY336" s="19" t="s">
        <v>188</v>
      </c>
      <c r="BE336" s="227">
        <f>IF(N336="základní",J336,0)</f>
        <v>0</v>
      </c>
      <c r="BF336" s="227">
        <f>IF(N336="snížená",J336,0)</f>
        <v>0</v>
      </c>
      <c r="BG336" s="227">
        <f>IF(N336="zákl. přenesená",J336,0)</f>
        <v>0</v>
      </c>
      <c r="BH336" s="227">
        <f>IF(N336="sníž. přenesená",J336,0)</f>
        <v>0</v>
      </c>
      <c r="BI336" s="227">
        <f>IF(N336="nulová",J336,0)</f>
        <v>0</v>
      </c>
      <c r="BJ336" s="19" t="s">
        <v>80</v>
      </c>
      <c r="BK336" s="227">
        <f>ROUND(I336*H336,2)</f>
        <v>0</v>
      </c>
      <c r="BL336" s="19" t="s">
        <v>342</v>
      </c>
      <c r="BM336" s="226" t="s">
        <v>3161</v>
      </c>
    </row>
    <row r="337" s="2" customFormat="1">
      <c r="A337" s="40"/>
      <c r="B337" s="41"/>
      <c r="C337" s="42"/>
      <c r="D337" s="228" t="s">
        <v>196</v>
      </c>
      <c r="E337" s="42"/>
      <c r="F337" s="229" t="s">
        <v>2291</v>
      </c>
      <c r="G337" s="42"/>
      <c r="H337" s="42"/>
      <c r="I337" s="230"/>
      <c r="J337" s="42"/>
      <c r="K337" s="42"/>
      <c r="L337" s="46"/>
      <c r="M337" s="231"/>
      <c r="N337" s="232"/>
      <c r="O337" s="86"/>
      <c r="P337" s="86"/>
      <c r="Q337" s="86"/>
      <c r="R337" s="86"/>
      <c r="S337" s="86"/>
      <c r="T337" s="87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196</v>
      </c>
      <c r="AU337" s="19" t="s">
        <v>82</v>
      </c>
    </row>
    <row r="338" s="13" customFormat="1">
      <c r="A338" s="13"/>
      <c r="B338" s="233"/>
      <c r="C338" s="234"/>
      <c r="D338" s="235" t="s">
        <v>198</v>
      </c>
      <c r="E338" s="236" t="s">
        <v>19</v>
      </c>
      <c r="F338" s="237" t="s">
        <v>3081</v>
      </c>
      <c r="G338" s="234"/>
      <c r="H338" s="236" t="s">
        <v>19</v>
      </c>
      <c r="I338" s="238"/>
      <c r="J338" s="234"/>
      <c r="K338" s="234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198</v>
      </c>
      <c r="AU338" s="243" t="s">
        <v>82</v>
      </c>
      <c r="AV338" s="13" t="s">
        <v>80</v>
      </c>
      <c r="AW338" s="13" t="s">
        <v>35</v>
      </c>
      <c r="AX338" s="13" t="s">
        <v>73</v>
      </c>
      <c r="AY338" s="243" t="s">
        <v>188</v>
      </c>
    </row>
    <row r="339" s="13" customFormat="1">
      <c r="A339" s="13"/>
      <c r="B339" s="233"/>
      <c r="C339" s="234"/>
      <c r="D339" s="235" t="s">
        <v>198</v>
      </c>
      <c r="E339" s="236" t="s">
        <v>19</v>
      </c>
      <c r="F339" s="237" t="s">
        <v>3132</v>
      </c>
      <c r="G339" s="234"/>
      <c r="H339" s="236" t="s">
        <v>19</v>
      </c>
      <c r="I339" s="238"/>
      <c r="J339" s="234"/>
      <c r="K339" s="234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198</v>
      </c>
      <c r="AU339" s="243" t="s">
        <v>82</v>
      </c>
      <c r="AV339" s="13" t="s">
        <v>80</v>
      </c>
      <c r="AW339" s="13" t="s">
        <v>35</v>
      </c>
      <c r="AX339" s="13" t="s">
        <v>73</v>
      </c>
      <c r="AY339" s="243" t="s">
        <v>188</v>
      </c>
    </row>
    <row r="340" s="14" customFormat="1">
      <c r="A340" s="14"/>
      <c r="B340" s="244"/>
      <c r="C340" s="245"/>
      <c r="D340" s="235" t="s">
        <v>198</v>
      </c>
      <c r="E340" s="246" t="s">
        <v>19</v>
      </c>
      <c r="F340" s="247" t="s">
        <v>3112</v>
      </c>
      <c r="G340" s="245"/>
      <c r="H340" s="248">
        <v>41.712000000000003</v>
      </c>
      <c r="I340" s="249"/>
      <c r="J340" s="245"/>
      <c r="K340" s="245"/>
      <c r="L340" s="250"/>
      <c r="M340" s="251"/>
      <c r="N340" s="252"/>
      <c r="O340" s="252"/>
      <c r="P340" s="252"/>
      <c r="Q340" s="252"/>
      <c r="R340" s="252"/>
      <c r="S340" s="252"/>
      <c r="T340" s="253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4" t="s">
        <v>198</v>
      </c>
      <c r="AU340" s="254" t="s">
        <v>82</v>
      </c>
      <c r="AV340" s="14" t="s">
        <v>82</v>
      </c>
      <c r="AW340" s="14" t="s">
        <v>35</v>
      </c>
      <c r="AX340" s="14" t="s">
        <v>73</v>
      </c>
      <c r="AY340" s="254" t="s">
        <v>188</v>
      </c>
    </row>
    <row r="341" s="14" customFormat="1">
      <c r="A341" s="14"/>
      <c r="B341" s="244"/>
      <c r="C341" s="245"/>
      <c r="D341" s="235" t="s">
        <v>198</v>
      </c>
      <c r="E341" s="246" t="s">
        <v>19</v>
      </c>
      <c r="F341" s="247" t="s">
        <v>3113</v>
      </c>
      <c r="G341" s="245"/>
      <c r="H341" s="248">
        <v>-4.0700000000000003</v>
      </c>
      <c r="I341" s="249"/>
      <c r="J341" s="245"/>
      <c r="K341" s="245"/>
      <c r="L341" s="250"/>
      <c r="M341" s="251"/>
      <c r="N341" s="252"/>
      <c r="O341" s="252"/>
      <c r="P341" s="252"/>
      <c r="Q341" s="252"/>
      <c r="R341" s="252"/>
      <c r="S341" s="252"/>
      <c r="T341" s="253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4" t="s">
        <v>198</v>
      </c>
      <c r="AU341" s="254" t="s">
        <v>82</v>
      </c>
      <c r="AV341" s="14" t="s">
        <v>82</v>
      </c>
      <c r="AW341" s="14" t="s">
        <v>35</v>
      </c>
      <c r="AX341" s="14" t="s">
        <v>73</v>
      </c>
      <c r="AY341" s="254" t="s">
        <v>188</v>
      </c>
    </row>
    <row r="342" s="15" customFormat="1">
      <c r="A342" s="15"/>
      <c r="B342" s="255"/>
      <c r="C342" s="256"/>
      <c r="D342" s="235" t="s">
        <v>198</v>
      </c>
      <c r="E342" s="257" t="s">
        <v>19</v>
      </c>
      <c r="F342" s="258" t="s">
        <v>229</v>
      </c>
      <c r="G342" s="256"/>
      <c r="H342" s="259">
        <v>37.642000000000003</v>
      </c>
      <c r="I342" s="260"/>
      <c r="J342" s="256"/>
      <c r="K342" s="256"/>
      <c r="L342" s="261"/>
      <c r="M342" s="262"/>
      <c r="N342" s="263"/>
      <c r="O342" s="263"/>
      <c r="P342" s="263"/>
      <c r="Q342" s="263"/>
      <c r="R342" s="263"/>
      <c r="S342" s="263"/>
      <c r="T342" s="264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65" t="s">
        <v>198</v>
      </c>
      <c r="AU342" s="265" t="s">
        <v>82</v>
      </c>
      <c r="AV342" s="15" t="s">
        <v>135</v>
      </c>
      <c r="AW342" s="15" t="s">
        <v>35</v>
      </c>
      <c r="AX342" s="15" t="s">
        <v>80</v>
      </c>
      <c r="AY342" s="265" t="s">
        <v>188</v>
      </c>
    </row>
    <row r="343" s="12" customFormat="1" ht="25.92" customHeight="1">
      <c r="A343" s="12"/>
      <c r="B343" s="199"/>
      <c r="C343" s="200"/>
      <c r="D343" s="201" t="s">
        <v>72</v>
      </c>
      <c r="E343" s="202" t="s">
        <v>455</v>
      </c>
      <c r="F343" s="202" t="s">
        <v>456</v>
      </c>
      <c r="G343" s="200"/>
      <c r="H343" s="200"/>
      <c r="I343" s="203"/>
      <c r="J343" s="204">
        <f>BK343</f>
        <v>0</v>
      </c>
      <c r="K343" s="200"/>
      <c r="L343" s="205"/>
      <c r="M343" s="206"/>
      <c r="N343" s="207"/>
      <c r="O343" s="207"/>
      <c r="P343" s="208">
        <f>P344</f>
        <v>0</v>
      </c>
      <c r="Q343" s="207"/>
      <c r="R343" s="208">
        <f>R344</f>
        <v>0</v>
      </c>
      <c r="S343" s="207"/>
      <c r="T343" s="209">
        <f>T344</f>
        <v>0</v>
      </c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R343" s="210" t="s">
        <v>253</v>
      </c>
      <c r="AT343" s="211" t="s">
        <v>72</v>
      </c>
      <c r="AU343" s="211" t="s">
        <v>73</v>
      </c>
      <c r="AY343" s="210" t="s">
        <v>188</v>
      </c>
      <c r="BK343" s="212">
        <f>BK344</f>
        <v>0</v>
      </c>
    </row>
    <row r="344" s="2" customFormat="1" ht="16.5" customHeight="1">
      <c r="A344" s="40"/>
      <c r="B344" s="41"/>
      <c r="C344" s="215" t="s">
        <v>932</v>
      </c>
      <c r="D344" s="215" t="s">
        <v>190</v>
      </c>
      <c r="E344" s="216" t="s">
        <v>2339</v>
      </c>
      <c r="F344" s="217" t="s">
        <v>459</v>
      </c>
      <c r="G344" s="218" t="s">
        <v>460</v>
      </c>
      <c r="H344" s="266"/>
      <c r="I344" s="220"/>
      <c r="J344" s="221">
        <f>ROUND(I344*H344,2)</f>
        <v>0</v>
      </c>
      <c r="K344" s="217" t="s">
        <v>19</v>
      </c>
      <c r="L344" s="46"/>
      <c r="M344" s="267" t="s">
        <v>19</v>
      </c>
      <c r="N344" s="268" t="s">
        <v>44</v>
      </c>
      <c r="O344" s="269"/>
      <c r="P344" s="270">
        <f>O344*H344</f>
        <v>0</v>
      </c>
      <c r="Q344" s="270">
        <v>0</v>
      </c>
      <c r="R344" s="270">
        <f>Q344*H344</f>
        <v>0</v>
      </c>
      <c r="S344" s="270">
        <v>0</v>
      </c>
      <c r="T344" s="271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26" t="s">
        <v>135</v>
      </c>
      <c r="AT344" s="226" t="s">
        <v>190</v>
      </c>
      <c r="AU344" s="226" t="s">
        <v>80</v>
      </c>
      <c r="AY344" s="19" t="s">
        <v>188</v>
      </c>
      <c r="BE344" s="227">
        <f>IF(N344="základní",J344,0)</f>
        <v>0</v>
      </c>
      <c r="BF344" s="227">
        <f>IF(N344="snížená",J344,0)</f>
        <v>0</v>
      </c>
      <c r="BG344" s="227">
        <f>IF(N344="zákl. přenesená",J344,0)</f>
        <v>0</v>
      </c>
      <c r="BH344" s="227">
        <f>IF(N344="sníž. přenesená",J344,0)</f>
        <v>0</v>
      </c>
      <c r="BI344" s="227">
        <f>IF(N344="nulová",J344,0)</f>
        <v>0</v>
      </c>
      <c r="BJ344" s="19" t="s">
        <v>80</v>
      </c>
      <c r="BK344" s="227">
        <f>ROUND(I344*H344,2)</f>
        <v>0</v>
      </c>
      <c r="BL344" s="19" t="s">
        <v>135</v>
      </c>
      <c r="BM344" s="226" t="s">
        <v>3162</v>
      </c>
    </row>
    <row r="345" s="2" customFormat="1" ht="6.96" customHeight="1">
      <c r="A345" s="40"/>
      <c r="B345" s="61"/>
      <c r="C345" s="62"/>
      <c r="D345" s="62"/>
      <c r="E345" s="62"/>
      <c r="F345" s="62"/>
      <c r="G345" s="62"/>
      <c r="H345" s="62"/>
      <c r="I345" s="62"/>
      <c r="J345" s="62"/>
      <c r="K345" s="62"/>
      <c r="L345" s="46"/>
      <c r="M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</sheetData>
  <sheetProtection sheet="1" autoFilter="0" formatColumns="0" formatRows="0" objects="1" scenarios="1" spinCount="100000" saltValue="3nzrlmqLg5p7CzWcCK7rRKFWryk39QvOe0Sv5bcFJgPhl+qTt67r/2cJw4FKna44g5vjb65yNXGdhLYPy70tvA==" hashValue="ZnYn+w6mgZKfPubtns6P1S2yCIPskQAZNikgo923x+uPLYtXsTdmZT7cqWEul6jZgnKKHHLivj7Fbb/MCIK4+A==" algorithmName="SHA-512" password="CC35"/>
  <autoFilter ref="C96:K34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1_02/311272031"/>
    <hyperlink ref="F108" r:id="rId2" display="https://podminky.urs.cz/item/CS_URS_2021_02/311272241"/>
    <hyperlink ref="F115" r:id="rId3" display="https://podminky.urs.cz/item/CS_URS_2021_02/317143431"/>
    <hyperlink ref="F119" r:id="rId4" display="https://podminky.urs.cz/item/CS_URS_2021_02/317143452"/>
    <hyperlink ref="F124" r:id="rId5" display="https://podminky.urs.cz/item/CS_URS_2021_02/411321616"/>
    <hyperlink ref="F130" r:id="rId6" display="https://podminky.urs.cz/item/CS_URS_2021_02/411351011"/>
    <hyperlink ref="F142" r:id="rId7" display="https://podminky.urs.cz/item/CS_URS_2021_02/411351012"/>
    <hyperlink ref="F154" r:id="rId8" display="https://podminky.urs.cz/item/CS_URS_2021_02/411354313"/>
    <hyperlink ref="F164" r:id="rId9" display="https://podminky.urs.cz/item/CS_URS_2021_02/411354314"/>
    <hyperlink ref="F174" r:id="rId10" display="https://podminky.urs.cz/item/CS_URS_2021_02/411361821"/>
    <hyperlink ref="F179" r:id="rId11" display="https://podminky.urs.cz/item/CS_URS_2021_02/611131125"/>
    <hyperlink ref="F185" r:id="rId12" display="https://podminky.urs.cz/item/CS_URS_2021_02/611311135"/>
    <hyperlink ref="F191" r:id="rId13" display="https://podminky.urs.cz/item/CS_URS_2021_02/612131121"/>
    <hyperlink ref="F197" r:id="rId14" display="https://podminky.urs.cz/item/CS_URS_2021_02/612142001"/>
    <hyperlink ref="F205" r:id="rId15" display="https://podminky.urs.cz/item/CS_URS_2021_02/612311131"/>
    <hyperlink ref="F221" r:id="rId16" display="https://podminky.urs.cz/item/CS_URS_2021_02/642942951"/>
    <hyperlink ref="F231" r:id="rId17" display="https://podminky.urs.cz/item/CS_URS_2021_02/941211112"/>
    <hyperlink ref="F235" r:id="rId18" display="https://podminky.urs.cz/item/CS_URS_2021_02/941211211"/>
    <hyperlink ref="F239" r:id="rId19" display="https://podminky.urs.cz/item/CS_URS_2021_02/941211812"/>
    <hyperlink ref="F243" r:id="rId20" display="https://podminky.urs.cz/item/CS_URS_2021_02/949101112"/>
    <hyperlink ref="F252" r:id="rId21" display="https://podminky.urs.cz/item/CS_URS_2021_02/998012103"/>
    <hyperlink ref="F256" r:id="rId22" display="https://podminky.urs.cz/item/CS_URS_2021_02/764208105"/>
    <hyperlink ref="F270" r:id="rId23" display="https://podminky.urs.cz/item/CS_URS_2021_02/764208107"/>
    <hyperlink ref="F293" r:id="rId24" display="https://podminky.urs.cz/item/CS_URS_2021_02/764208145"/>
    <hyperlink ref="F307" r:id="rId25" display="https://podminky.urs.cz/item/CS_URS_2021_02/998764203"/>
    <hyperlink ref="F310" r:id="rId26" display="https://podminky.urs.cz/item/CS_URS_2021_02/766660182"/>
    <hyperlink ref="F319" r:id="rId27" display="https://podminky.urs.cz/item/CS_URS_2021_02/998766203"/>
    <hyperlink ref="F327" r:id="rId28" display="https://podminky.urs.cz/item/CS_URS_2021_02/998767203"/>
    <hyperlink ref="F330" r:id="rId29" display="https://podminky.urs.cz/item/CS_URS_2021_02/784211101"/>
    <hyperlink ref="F337" r:id="rId30" display="https://podminky.urs.cz/item/CS_URS_2021_02/784211109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108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3163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ROUND(J97,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ROUND((SUM(BE97:BE377)),  2)</f>
        <v>0</v>
      </c>
      <c r="G35" s="40"/>
      <c r="H35" s="40"/>
      <c r="I35" s="160">
        <v>0.20999999999999999</v>
      </c>
      <c r="J35" s="159">
        <f>ROUND(((SUM(BE97:BE377))*I35),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ROUND((SUM(BF97:BF377)),  2)</f>
        <v>0</v>
      </c>
      <c r="G36" s="40"/>
      <c r="H36" s="40"/>
      <c r="I36" s="160">
        <v>0.14999999999999999</v>
      </c>
      <c r="J36" s="159">
        <f>ROUND(((SUM(BF97:BF377))*I36),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ROUND((SUM(BG97:BG377)),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ROUND((SUM(BH97:BH377)),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ROUND((SUM(BI97:BI377)),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08 - Architektonicko - stavební řešení střecha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J97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161</v>
      </c>
      <c r="E64" s="180"/>
      <c r="F64" s="180"/>
      <c r="G64" s="180"/>
      <c r="H64" s="180"/>
      <c r="I64" s="180"/>
      <c r="J64" s="181">
        <f>J98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163</v>
      </c>
      <c r="E65" s="185"/>
      <c r="F65" s="185"/>
      <c r="G65" s="185"/>
      <c r="H65" s="185"/>
      <c r="I65" s="185"/>
      <c r="J65" s="186">
        <f>J99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1039</v>
      </c>
      <c r="E66" s="185"/>
      <c r="F66" s="185"/>
      <c r="G66" s="185"/>
      <c r="H66" s="185"/>
      <c r="I66" s="185"/>
      <c r="J66" s="186">
        <f>J111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166</v>
      </c>
      <c r="E67" s="185"/>
      <c r="F67" s="185"/>
      <c r="G67" s="185"/>
      <c r="H67" s="185"/>
      <c r="I67" s="185"/>
      <c r="J67" s="186">
        <f>J120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77"/>
      <c r="C68" s="178"/>
      <c r="D68" s="179" t="s">
        <v>167</v>
      </c>
      <c r="E68" s="180"/>
      <c r="F68" s="180"/>
      <c r="G68" s="180"/>
      <c r="H68" s="180"/>
      <c r="I68" s="180"/>
      <c r="J68" s="181">
        <f>J123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168</v>
      </c>
      <c r="E69" s="185"/>
      <c r="F69" s="185"/>
      <c r="G69" s="185"/>
      <c r="H69" s="185"/>
      <c r="I69" s="185"/>
      <c r="J69" s="186">
        <f>J124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169</v>
      </c>
      <c r="E70" s="185"/>
      <c r="F70" s="185"/>
      <c r="G70" s="185"/>
      <c r="H70" s="185"/>
      <c r="I70" s="185"/>
      <c r="J70" s="186">
        <f>J249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1040</v>
      </c>
      <c r="E71" s="185"/>
      <c r="F71" s="185"/>
      <c r="G71" s="185"/>
      <c r="H71" s="185"/>
      <c r="I71" s="185"/>
      <c r="J71" s="186">
        <f>J311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2343</v>
      </c>
      <c r="E72" s="185"/>
      <c r="F72" s="185"/>
      <c r="G72" s="185"/>
      <c r="H72" s="185"/>
      <c r="I72" s="185"/>
      <c r="J72" s="186">
        <f>J319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1042</v>
      </c>
      <c r="E73" s="185"/>
      <c r="F73" s="185"/>
      <c r="G73" s="185"/>
      <c r="H73" s="185"/>
      <c r="I73" s="185"/>
      <c r="J73" s="186">
        <f>J328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1043</v>
      </c>
      <c r="E74" s="185"/>
      <c r="F74" s="185"/>
      <c r="G74" s="185"/>
      <c r="H74" s="185"/>
      <c r="I74" s="185"/>
      <c r="J74" s="186">
        <f>J364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9" customFormat="1" ht="24.96" customHeight="1">
      <c r="A75" s="9"/>
      <c r="B75" s="177"/>
      <c r="C75" s="178"/>
      <c r="D75" s="179" t="s">
        <v>172</v>
      </c>
      <c r="E75" s="180"/>
      <c r="F75" s="180"/>
      <c r="G75" s="180"/>
      <c r="H75" s="180"/>
      <c r="I75" s="180"/>
      <c r="J75" s="181">
        <f>J376</f>
        <v>0</v>
      </c>
      <c r="K75" s="178"/>
      <c r="L75" s="182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2" customFormat="1" ht="21.84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61"/>
      <c r="C77" s="62"/>
      <c r="D77" s="62"/>
      <c r="E77" s="62"/>
      <c r="F77" s="62"/>
      <c r="G77" s="62"/>
      <c r="H77" s="62"/>
      <c r="I77" s="62"/>
      <c r="J77" s="62"/>
      <c r="K77" s="6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63"/>
      <c r="C81" s="64"/>
      <c r="D81" s="64"/>
      <c r="E81" s="64"/>
      <c r="F81" s="64"/>
      <c r="G81" s="64"/>
      <c r="H81" s="64"/>
      <c r="I81" s="64"/>
      <c r="J81" s="64"/>
      <c r="K81" s="64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5" t="s">
        <v>173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72" t="str">
        <f>E7</f>
        <v>OU - stavební úpravy objektu ZW - děkanát Lékařské fakulty</v>
      </c>
      <c r="F85" s="34"/>
      <c r="G85" s="34"/>
      <c r="H85" s="34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3"/>
      <c r="C86" s="34" t="s">
        <v>153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2" customFormat="1" ht="16.5" customHeight="1">
      <c r="A87" s="40"/>
      <c r="B87" s="41"/>
      <c r="C87" s="42"/>
      <c r="D87" s="42"/>
      <c r="E87" s="172" t="s">
        <v>154</v>
      </c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155</v>
      </c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1" t="str">
        <f>E11</f>
        <v>08 - Architektonicko - stavební řešení střecha</v>
      </c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21</v>
      </c>
      <c r="D91" s="42"/>
      <c r="E91" s="42"/>
      <c r="F91" s="29" t="str">
        <f>F14</f>
        <v xml:space="preserve"> </v>
      </c>
      <c r="G91" s="42"/>
      <c r="H91" s="42"/>
      <c r="I91" s="34" t="s">
        <v>23</v>
      </c>
      <c r="J91" s="74" t="str">
        <f>IF(J14="","",J14)</f>
        <v>16. 9. 2021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40.05" customHeight="1">
      <c r="A93" s="40"/>
      <c r="B93" s="41"/>
      <c r="C93" s="34" t="s">
        <v>25</v>
      </c>
      <c r="D93" s="42"/>
      <c r="E93" s="42"/>
      <c r="F93" s="29" t="str">
        <f>E17</f>
        <v>Ostravská univerzita, Dvořákova 138/7, Ostrava</v>
      </c>
      <c r="G93" s="42"/>
      <c r="H93" s="42"/>
      <c r="I93" s="34" t="s">
        <v>32</v>
      </c>
      <c r="J93" s="38" t="str">
        <f>E23</f>
        <v>Ing.arch.Martin Janda,Lomná 1895, Frenštát p.R.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4" t="s">
        <v>30</v>
      </c>
      <c r="D94" s="42"/>
      <c r="E94" s="42"/>
      <c r="F94" s="29" t="str">
        <f>IF(E20="","",E20)</f>
        <v>Vyplň údaj</v>
      </c>
      <c r="G94" s="42"/>
      <c r="H94" s="42"/>
      <c r="I94" s="34" t="s">
        <v>36</v>
      </c>
      <c r="J94" s="38" t="str">
        <f>E26</f>
        <v xml:space="preserve"> </v>
      </c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11" customFormat="1" ht="29.28" customHeight="1">
      <c r="A96" s="188"/>
      <c r="B96" s="189"/>
      <c r="C96" s="190" t="s">
        <v>174</v>
      </c>
      <c r="D96" s="191" t="s">
        <v>58</v>
      </c>
      <c r="E96" s="191" t="s">
        <v>54</v>
      </c>
      <c r="F96" s="191" t="s">
        <v>55</v>
      </c>
      <c r="G96" s="191" t="s">
        <v>175</v>
      </c>
      <c r="H96" s="191" t="s">
        <v>176</v>
      </c>
      <c r="I96" s="191" t="s">
        <v>177</v>
      </c>
      <c r="J96" s="191" t="s">
        <v>159</v>
      </c>
      <c r="K96" s="192" t="s">
        <v>178</v>
      </c>
      <c r="L96" s="193"/>
      <c r="M96" s="94" t="s">
        <v>19</v>
      </c>
      <c r="N96" s="95" t="s">
        <v>43</v>
      </c>
      <c r="O96" s="95" t="s">
        <v>179</v>
      </c>
      <c r="P96" s="95" t="s">
        <v>180</v>
      </c>
      <c r="Q96" s="95" t="s">
        <v>181</v>
      </c>
      <c r="R96" s="95" t="s">
        <v>182</v>
      </c>
      <c r="S96" s="95" t="s">
        <v>183</v>
      </c>
      <c r="T96" s="96" t="s">
        <v>184</v>
      </c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</row>
    <row r="97" s="2" customFormat="1" ht="22.8" customHeight="1">
      <c r="A97" s="40"/>
      <c r="B97" s="41"/>
      <c r="C97" s="101" t="s">
        <v>185</v>
      </c>
      <c r="D97" s="42"/>
      <c r="E97" s="42"/>
      <c r="F97" s="42"/>
      <c r="G97" s="42"/>
      <c r="H97" s="42"/>
      <c r="I97" s="42"/>
      <c r="J97" s="194">
        <f>BK97</f>
        <v>0</v>
      </c>
      <c r="K97" s="42"/>
      <c r="L97" s="46"/>
      <c r="M97" s="97"/>
      <c r="N97" s="195"/>
      <c r="O97" s="98"/>
      <c r="P97" s="196">
        <f>P98+P123+P376</f>
        <v>0</v>
      </c>
      <c r="Q97" s="98"/>
      <c r="R97" s="196">
        <f>R98+R123+R376</f>
        <v>43.04887694</v>
      </c>
      <c r="S97" s="98"/>
      <c r="T97" s="197">
        <f>T98+T123+T376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72</v>
      </c>
      <c r="AU97" s="19" t="s">
        <v>160</v>
      </c>
      <c r="BK97" s="198">
        <f>BK98+BK123+BK376</f>
        <v>0</v>
      </c>
    </row>
    <row r="98" s="12" customFormat="1" ht="25.92" customHeight="1">
      <c r="A98" s="12"/>
      <c r="B98" s="199"/>
      <c r="C98" s="200"/>
      <c r="D98" s="201" t="s">
        <v>72</v>
      </c>
      <c r="E98" s="202" t="s">
        <v>186</v>
      </c>
      <c r="F98" s="202" t="s">
        <v>187</v>
      </c>
      <c r="G98" s="200"/>
      <c r="H98" s="200"/>
      <c r="I98" s="203"/>
      <c r="J98" s="204">
        <f>BK98</f>
        <v>0</v>
      </c>
      <c r="K98" s="200"/>
      <c r="L98" s="205"/>
      <c r="M98" s="206"/>
      <c r="N98" s="207"/>
      <c r="O98" s="207"/>
      <c r="P98" s="208">
        <f>P99+P111+P120</f>
        <v>0</v>
      </c>
      <c r="Q98" s="207"/>
      <c r="R98" s="208">
        <f>R99+R111+R120</f>
        <v>28.930006560000002</v>
      </c>
      <c r="S98" s="207"/>
      <c r="T98" s="209">
        <f>T99+T111+T120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0" t="s">
        <v>80</v>
      </c>
      <c r="AT98" s="211" t="s">
        <v>72</v>
      </c>
      <c r="AU98" s="211" t="s">
        <v>73</v>
      </c>
      <c r="AY98" s="210" t="s">
        <v>188</v>
      </c>
      <c r="BK98" s="212">
        <f>BK99+BK111+BK120</f>
        <v>0</v>
      </c>
    </row>
    <row r="99" s="12" customFormat="1" ht="22.8" customHeight="1">
      <c r="A99" s="12"/>
      <c r="B99" s="199"/>
      <c r="C99" s="200"/>
      <c r="D99" s="201" t="s">
        <v>72</v>
      </c>
      <c r="E99" s="213" t="s">
        <v>129</v>
      </c>
      <c r="F99" s="213" t="s">
        <v>230</v>
      </c>
      <c r="G99" s="200"/>
      <c r="H99" s="200"/>
      <c r="I99" s="203"/>
      <c r="J99" s="214">
        <f>BK99</f>
        <v>0</v>
      </c>
      <c r="K99" s="200"/>
      <c r="L99" s="205"/>
      <c r="M99" s="206"/>
      <c r="N99" s="207"/>
      <c r="O99" s="207"/>
      <c r="P99" s="208">
        <f>SUM(P100:P110)</f>
        <v>0</v>
      </c>
      <c r="Q99" s="207"/>
      <c r="R99" s="208">
        <f>SUM(R100:R110)</f>
        <v>28.875664220000001</v>
      </c>
      <c r="S99" s="207"/>
      <c r="T99" s="209">
        <f>SUM(T100:T110)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0" t="s">
        <v>80</v>
      </c>
      <c r="AT99" s="211" t="s">
        <v>72</v>
      </c>
      <c r="AU99" s="211" t="s">
        <v>80</v>
      </c>
      <c r="AY99" s="210" t="s">
        <v>188</v>
      </c>
      <c r="BK99" s="212">
        <f>SUM(BK100:BK110)</f>
        <v>0</v>
      </c>
    </row>
    <row r="100" s="2" customFormat="1" ht="24.15" customHeight="1">
      <c r="A100" s="40"/>
      <c r="B100" s="41"/>
      <c r="C100" s="215" t="s">
        <v>80</v>
      </c>
      <c r="D100" s="215" t="s">
        <v>190</v>
      </c>
      <c r="E100" s="216" t="s">
        <v>1046</v>
      </c>
      <c r="F100" s="217" t="s">
        <v>1047</v>
      </c>
      <c r="G100" s="218" t="s">
        <v>243</v>
      </c>
      <c r="H100" s="219">
        <v>162.029</v>
      </c>
      <c r="I100" s="220"/>
      <c r="J100" s="221">
        <f>ROUND(I100*H100,2)</f>
        <v>0</v>
      </c>
      <c r="K100" s="217" t="s">
        <v>194</v>
      </c>
      <c r="L100" s="46"/>
      <c r="M100" s="222" t="s">
        <v>19</v>
      </c>
      <c r="N100" s="223" t="s">
        <v>44</v>
      </c>
      <c r="O100" s="86"/>
      <c r="P100" s="224">
        <f>O100*H100</f>
        <v>0</v>
      </c>
      <c r="Q100" s="224">
        <v>0.14854000000000001</v>
      </c>
      <c r="R100" s="224">
        <f>Q100*H100</f>
        <v>24.06778766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135</v>
      </c>
      <c r="AT100" s="226" t="s">
        <v>190</v>
      </c>
      <c r="AU100" s="226" t="s">
        <v>82</v>
      </c>
      <c r="AY100" s="19" t="s">
        <v>188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135</v>
      </c>
      <c r="BM100" s="226" t="s">
        <v>3164</v>
      </c>
    </row>
    <row r="101" s="2" customFormat="1">
      <c r="A101" s="40"/>
      <c r="B101" s="41"/>
      <c r="C101" s="42"/>
      <c r="D101" s="228" t="s">
        <v>196</v>
      </c>
      <c r="E101" s="42"/>
      <c r="F101" s="229" t="s">
        <v>1049</v>
      </c>
      <c r="G101" s="42"/>
      <c r="H101" s="42"/>
      <c r="I101" s="230"/>
      <c r="J101" s="42"/>
      <c r="K101" s="42"/>
      <c r="L101" s="46"/>
      <c r="M101" s="231"/>
      <c r="N101" s="232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196</v>
      </c>
      <c r="AU101" s="19" t="s">
        <v>82</v>
      </c>
    </row>
    <row r="102" s="13" customFormat="1">
      <c r="A102" s="13"/>
      <c r="B102" s="233"/>
      <c r="C102" s="234"/>
      <c r="D102" s="235" t="s">
        <v>198</v>
      </c>
      <c r="E102" s="236" t="s">
        <v>19</v>
      </c>
      <c r="F102" s="237" t="s">
        <v>3165</v>
      </c>
      <c r="G102" s="234"/>
      <c r="H102" s="236" t="s">
        <v>19</v>
      </c>
      <c r="I102" s="238"/>
      <c r="J102" s="234"/>
      <c r="K102" s="234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198</v>
      </c>
      <c r="AU102" s="243" t="s">
        <v>82</v>
      </c>
      <c r="AV102" s="13" t="s">
        <v>80</v>
      </c>
      <c r="AW102" s="13" t="s">
        <v>35</v>
      </c>
      <c r="AX102" s="13" t="s">
        <v>73</v>
      </c>
      <c r="AY102" s="243" t="s">
        <v>188</v>
      </c>
    </row>
    <row r="103" s="14" customFormat="1">
      <c r="A103" s="14"/>
      <c r="B103" s="244"/>
      <c r="C103" s="245"/>
      <c r="D103" s="235" t="s">
        <v>198</v>
      </c>
      <c r="E103" s="246" t="s">
        <v>19</v>
      </c>
      <c r="F103" s="247" t="s">
        <v>3166</v>
      </c>
      <c r="G103" s="245"/>
      <c r="H103" s="248">
        <v>162.029</v>
      </c>
      <c r="I103" s="249"/>
      <c r="J103" s="245"/>
      <c r="K103" s="245"/>
      <c r="L103" s="250"/>
      <c r="M103" s="251"/>
      <c r="N103" s="252"/>
      <c r="O103" s="252"/>
      <c r="P103" s="252"/>
      <c r="Q103" s="252"/>
      <c r="R103" s="252"/>
      <c r="S103" s="252"/>
      <c r="T103" s="25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4" t="s">
        <v>198</v>
      </c>
      <c r="AU103" s="254" t="s">
        <v>82</v>
      </c>
      <c r="AV103" s="14" t="s">
        <v>82</v>
      </c>
      <c r="AW103" s="14" t="s">
        <v>35</v>
      </c>
      <c r="AX103" s="14" t="s">
        <v>73</v>
      </c>
      <c r="AY103" s="254" t="s">
        <v>188</v>
      </c>
    </row>
    <row r="104" s="15" customFormat="1">
      <c r="A104" s="15"/>
      <c r="B104" s="255"/>
      <c r="C104" s="256"/>
      <c r="D104" s="235" t="s">
        <v>198</v>
      </c>
      <c r="E104" s="257" t="s">
        <v>19</v>
      </c>
      <c r="F104" s="258" t="s">
        <v>229</v>
      </c>
      <c r="G104" s="256"/>
      <c r="H104" s="259">
        <v>162.029</v>
      </c>
      <c r="I104" s="260"/>
      <c r="J104" s="256"/>
      <c r="K104" s="256"/>
      <c r="L104" s="261"/>
      <c r="M104" s="262"/>
      <c r="N104" s="263"/>
      <c r="O104" s="263"/>
      <c r="P104" s="263"/>
      <c r="Q104" s="263"/>
      <c r="R104" s="263"/>
      <c r="S104" s="263"/>
      <c r="T104" s="264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65" t="s">
        <v>198</v>
      </c>
      <c r="AU104" s="265" t="s">
        <v>82</v>
      </c>
      <c r="AV104" s="15" t="s">
        <v>135</v>
      </c>
      <c r="AW104" s="15" t="s">
        <v>35</v>
      </c>
      <c r="AX104" s="15" t="s">
        <v>80</v>
      </c>
      <c r="AY104" s="265" t="s">
        <v>188</v>
      </c>
    </row>
    <row r="105" s="2" customFormat="1" ht="24.15" customHeight="1">
      <c r="A105" s="40"/>
      <c r="B105" s="41"/>
      <c r="C105" s="215" t="s">
        <v>82</v>
      </c>
      <c r="D105" s="215" t="s">
        <v>190</v>
      </c>
      <c r="E105" s="216" t="s">
        <v>651</v>
      </c>
      <c r="F105" s="217" t="s">
        <v>652</v>
      </c>
      <c r="G105" s="218" t="s">
        <v>243</v>
      </c>
      <c r="H105" s="219">
        <v>23.213000000000001</v>
      </c>
      <c r="I105" s="220"/>
      <c r="J105" s="221">
        <f>ROUND(I105*H105,2)</f>
        <v>0</v>
      </c>
      <c r="K105" s="217" t="s">
        <v>194</v>
      </c>
      <c r="L105" s="46"/>
      <c r="M105" s="222" t="s">
        <v>19</v>
      </c>
      <c r="N105" s="223" t="s">
        <v>44</v>
      </c>
      <c r="O105" s="86"/>
      <c r="P105" s="224">
        <f>O105*H105</f>
        <v>0</v>
      </c>
      <c r="Q105" s="224">
        <v>0.20712</v>
      </c>
      <c r="R105" s="224">
        <f>Q105*H105</f>
        <v>4.8078765600000004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135</v>
      </c>
      <c r="AT105" s="226" t="s">
        <v>190</v>
      </c>
      <c r="AU105" s="226" t="s">
        <v>82</v>
      </c>
      <c r="AY105" s="19" t="s">
        <v>188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135</v>
      </c>
      <c r="BM105" s="226" t="s">
        <v>3167</v>
      </c>
    </row>
    <row r="106" s="2" customFormat="1">
      <c r="A106" s="40"/>
      <c r="B106" s="41"/>
      <c r="C106" s="42"/>
      <c r="D106" s="228" t="s">
        <v>196</v>
      </c>
      <c r="E106" s="42"/>
      <c r="F106" s="229" t="s">
        <v>654</v>
      </c>
      <c r="G106" s="42"/>
      <c r="H106" s="42"/>
      <c r="I106" s="230"/>
      <c r="J106" s="42"/>
      <c r="K106" s="42"/>
      <c r="L106" s="46"/>
      <c r="M106" s="231"/>
      <c r="N106" s="232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196</v>
      </c>
      <c r="AU106" s="19" t="s">
        <v>82</v>
      </c>
    </row>
    <row r="107" s="13" customFormat="1">
      <c r="A107" s="13"/>
      <c r="B107" s="233"/>
      <c r="C107" s="234"/>
      <c r="D107" s="235" t="s">
        <v>198</v>
      </c>
      <c r="E107" s="236" t="s">
        <v>19</v>
      </c>
      <c r="F107" s="237" t="s">
        <v>3165</v>
      </c>
      <c r="G107" s="234"/>
      <c r="H107" s="236" t="s">
        <v>19</v>
      </c>
      <c r="I107" s="238"/>
      <c r="J107" s="234"/>
      <c r="K107" s="234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198</v>
      </c>
      <c r="AU107" s="243" t="s">
        <v>82</v>
      </c>
      <c r="AV107" s="13" t="s">
        <v>80</v>
      </c>
      <c r="AW107" s="13" t="s">
        <v>35</v>
      </c>
      <c r="AX107" s="13" t="s">
        <v>73</v>
      </c>
      <c r="AY107" s="243" t="s">
        <v>188</v>
      </c>
    </row>
    <row r="108" s="13" customFormat="1">
      <c r="A108" s="13"/>
      <c r="B108" s="233"/>
      <c r="C108" s="234"/>
      <c r="D108" s="235" t="s">
        <v>198</v>
      </c>
      <c r="E108" s="236" t="s">
        <v>19</v>
      </c>
      <c r="F108" s="237" t="s">
        <v>3168</v>
      </c>
      <c r="G108" s="234"/>
      <c r="H108" s="236" t="s">
        <v>19</v>
      </c>
      <c r="I108" s="238"/>
      <c r="J108" s="234"/>
      <c r="K108" s="234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198</v>
      </c>
      <c r="AU108" s="243" t="s">
        <v>82</v>
      </c>
      <c r="AV108" s="13" t="s">
        <v>80</v>
      </c>
      <c r="AW108" s="13" t="s">
        <v>35</v>
      </c>
      <c r="AX108" s="13" t="s">
        <v>73</v>
      </c>
      <c r="AY108" s="243" t="s">
        <v>188</v>
      </c>
    </row>
    <row r="109" s="14" customFormat="1">
      <c r="A109" s="14"/>
      <c r="B109" s="244"/>
      <c r="C109" s="245"/>
      <c r="D109" s="235" t="s">
        <v>198</v>
      </c>
      <c r="E109" s="246" t="s">
        <v>19</v>
      </c>
      <c r="F109" s="247" t="s">
        <v>3169</v>
      </c>
      <c r="G109" s="245"/>
      <c r="H109" s="248">
        <v>23.213000000000001</v>
      </c>
      <c r="I109" s="249"/>
      <c r="J109" s="245"/>
      <c r="K109" s="245"/>
      <c r="L109" s="250"/>
      <c r="M109" s="251"/>
      <c r="N109" s="252"/>
      <c r="O109" s="252"/>
      <c r="P109" s="252"/>
      <c r="Q109" s="252"/>
      <c r="R109" s="252"/>
      <c r="S109" s="252"/>
      <c r="T109" s="25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4" t="s">
        <v>198</v>
      </c>
      <c r="AU109" s="254" t="s">
        <v>82</v>
      </c>
      <c r="AV109" s="14" t="s">
        <v>82</v>
      </c>
      <c r="AW109" s="14" t="s">
        <v>35</v>
      </c>
      <c r="AX109" s="14" t="s">
        <v>73</v>
      </c>
      <c r="AY109" s="254" t="s">
        <v>188</v>
      </c>
    </row>
    <row r="110" s="15" customFormat="1">
      <c r="A110" s="15"/>
      <c r="B110" s="255"/>
      <c r="C110" s="256"/>
      <c r="D110" s="235" t="s">
        <v>198</v>
      </c>
      <c r="E110" s="257" t="s">
        <v>19</v>
      </c>
      <c r="F110" s="258" t="s">
        <v>229</v>
      </c>
      <c r="G110" s="256"/>
      <c r="H110" s="259">
        <v>23.213000000000001</v>
      </c>
      <c r="I110" s="260"/>
      <c r="J110" s="256"/>
      <c r="K110" s="256"/>
      <c r="L110" s="261"/>
      <c r="M110" s="262"/>
      <c r="N110" s="263"/>
      <c r="O110" s="263"/>
      <c r="P110" s="263"/>
      <c r="Q110" s="263"/>
      <c r="R110" s="263"/>
      <c r="S110" s="263"/>
      <c r="T110" s="26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5" t="s">
        <v>198</v>
      </c>
      <c r="AU110" s="265" t="s">
        <v>82</v>
      </c>
      <c r="AV110" s="15" t="s">
        <v>135</v>
      </c>
      <c r="AW110" s="15" t="s">
        <v>35</v>
      </c>
      <c r="AX110" s="15" t="s">
        <v>80</v>
      </c>
      <c r="AY110" s="265" t="s">
        <v>188</v>
      </c>
    </row>
    <row r="111" s="12" customFormat="1" ht="22.8" customHeight="1">
      <c r="A111" s="12"/>
      <c r="B111" s="199"/>
      <c r="C111" s="200"/>
      <c r="D111" s="201" t="s">
        <v>72</v>
      </c>
      <c r="E111" s="213" t="s">
        <v>258</v>
      </c>
      <c r="F111" s="213" t="s">
        <v>1138</v>
      </c>
      <c r="G111" s="200"/>
      <c r="H111" s="200"/>
      <c r="I111" s="203"/>
      <c r="J111" s="214">
        <f>BK111</f>
        <v>0</v>
      </c>
      <c r="K111" s="200"/>
      <c r="L111" s="205"/>
      <c r="M111" s="206"/>
      <c r="N111" s="207"/>
      <c r="O111" s="207"/>
      <c r="P111" s="208">
        <f>SUM(P112:P119)</f>
        <v>0</v>
      </c>
      <c r="Q111" s="207"/>
      <c r="R111" s="208">
        <f>SUM(R112:R119)</f>
        <v>0.054342339999999989</v>
      </c>
      <c r="S111" s="207"/>
      <c r="T111" s="209">
        <f>SUM(T112:T119)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10" t="s">
        <v>80</v>
      </c>
      <c r="AT111" s="211" t="s">
        <v>72</v>
      </c>
      <c r="AU111" s="211" t="s">
        <v>80</v>
      </c>
      <c r="AY111" s="210" t="s">
        <v>188</v>
      </c>
      <c r="BK111" s="212">
        <f>SUM(BK112:BK119)</f>
        <v>0</v>
      </c>
    </row>
    <row r="112" s="2" customFormat="1" ht="16.5" customHeight="1">
      <c r="A112" s="40"/>
      <c r="B112" s="41"/>
      <c r="C112" s="215" t="s">
        <v>129</v>
      </c>
      <c r="D112" s="215" t="s">
        <v>190</v>
      </c>
      <c r="E112" s="216" t="s">
        <v>3170</v>
      </c>
      <c r="F112" s="217" t="s">
        <v>3171</v>
      </c>
      <c r="G112" s="218" t="s">
        <v>243</v>
      </c>
      <c r="H112" s="219">
        <v>209.00899999999999</v>
      </c>
      <c r="I112" s="220"/>
      <c r="J112" s="221">
        <f>ROUND(I112*H112,2)</f>
        <v>0</v>
      </c>
      <c r="K112" s="217" t="s">
        <v>194</v>
      </c>
      <c r="L112" s="46"/>
      <c r="M112" s="222" t="s">
        <v>19</v>
      </c>
      <c r="N112" s="223" t="s">
        <v>44</v>
      </c>
      <c r="O112" s="86"/>
      <c r="P112" s="224">
        <f>O112*H112</f>
        <v>0</v>
      </c>
      <c r="Q112" s="224">
        <v>0.00025999999999999998</v>
      </c>
      <c r="R112" s="224">
        <f>Q112*H112</f>
        <v>0.054342339999999989</v>
      </c>
      <c r="S112" s="224">
        <v>0</v>
      </c>
      <c r="T112" s="225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6" t="s">
        <v>135</v>
      </c>
      <c r="AT112" s="226" t="s">
        <v>190</v>
      </c>
      <c r="AU112" s="226" t="s">
        <v>82</v>
      </c>
      <c r="AY112" s="19" t="s">
        <v>188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19" t="s">
        <v>80</v>
      </c>
      <c r="BK112" s="227">
        <f>ROUND(I112*H112,2)</f>
        <v>0</v>
      </c>
      <c r="BL112" s="19" t="s">
        <v>135</v>
      </c>
      <c r="BM112" s="226" t="s">
        <v>3172</v>
      </c>
    </row>
    <row r="113" s="2" customFormat="1">
      <c r="A113" s="40"/>
      <c r="B113" s="41"/>
      <c r="C113" s="42"/>
      <c r="D113" s="228" t="s">
        <v>196</v>
      </c>
      <c r="E113" s="42"/>
      <c r="F113" s="229" t="s">
        <v>3173</v>
      </c>
      <c r="G113" s="42"/>
      <c r="H113" s="42"/>
      <c r="I113" s="230"/>
      <c r="J113" s="42"/>
      <c r="K113" s="42"/>
      <c r="L113" s="46"/>
      <c r="M113" s="231"/>
      <c r="N113" s="232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196</v>
      </c>
      <c r="AU113" s="19" t="s">
        <v>82</v>
      </c>
    </row>
    <row r="114" s="13" customFormat="1">
      <c r="A114" s="13"/>
      <c r="B114" s="233"/>
      <c r="C114" s="234"/>
      <c r="D114" s="235" t="s">
        <v>198</v>
      </c>
      <c r="E114" s="236" t="s">
        <v>19</v>
      </c>
      <c r="F114" s="237" t="s">
        <v>3174</v>
      </c>
      <c r="G114" s="234"/>
      <c r="H114" s="236" t="s">
        <v>19</v>
      </c>
      <c r="I114" s="238"/>
      <c r="J114" s="234"/>
      <c r="K114" s="234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198</v>
      </c>
      <c r="AU114" s="243" t="s">
        <v>82</v>
      </c>
      <c r="AV114" s="13" t="s">
        <v>80</v>
      </c>
      <c r="AW114" s="13" t="s">
        <v>35</v>
      </c>
      <c r="AX114" s="13" t="s">
        <v>73</v>
      </c>
      <c r="AY114" s="243" t="s">
        <v>188</v>
      </c>
    </row>
    <row r="115" s="14" customFormat="1">
      <c r="A115" s="14"/>
      <c r="B115" s="244"/>
      <c r="C115" s="245"/>
      <c r="D115" s="235" t="s">
        <v>198</v>
      </c>
      <c r="E115" s="246" t="s">
        <v>19</v>
      </c>
      <c r="F115" s="247" t="s">
        <v>3175</v>
      </c>
      <c r="G115" s="245"/>
      <c r="H115" s="248">
        <v>156.983</v>
      </c>
      <c r="I115" s="249"/>
      <c r="J115" s="245"/>
      <c r="K115" s="245"/>
      <c r="L115" s="250"/>
      <c r="M115" s="251"/>
      <c r="N115" s="252"/>
      <c r="O115" s="252"/>
      <c r="P115" s="252"/>
      <c r="Q115" s="252"/>
      <c r="R115" s="252"/>
      <c r="S115" s="252"/>
      <c r="T115" s="25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4" t="s">
        <v>198</v>
      </c>
      <c r="AU115" s="254" t="s">
        <v>82</v>
      </c>
      <c r="AV115" s="14" t="s">
        <v>82</v>
      </c>
      <c r="AW115" s="14" t="s">
        <v>35</v>
      </c>
      <c r="AX115" s="14" t="s">
        <v>73</v>
      </c>
      <c r="AY115" s="254" t="s">
        <v>188</v>
      </c>
    </row>
    <row r="116" s="14" customFormat="1">
      <c r="A116" s="14"/>
      <c r="B116" s="244"/>
      <c r="C116" s="245"/>
      <c r="D116" s="235" t="s">
        <v>198</v>
      </c>
      <c r="E116" s="246" t="s">
        <v>19</v>
      </c>
      <c r="F116" s="247" t="s">
        <v>3176</v>
      </c>
      <c r="G116" s="245"/>
      <c r="H116" s="248">
        <v>32.039999999999999</v>
      </c>
      <c r="I116" s="249"/>
      <c r="J116" s="245"/>
      <c r="K116" s="245"/>
      <c r="L116" s="250"/>
      <c r="M116" s="251"/>
      <c r="N116" s="252"/>
      <c r="O116" s="252"/>
      <c r="P116" s="252"/>
      <c r="Q116" s="252"/>
      <c r="R116" s="252"/>
      <c r="S116" s="252"/>
      <c r="T116" s="253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4" t="s">
        <v>198</v>
      </c>
      <c r="AU116" s="254" t="s">
        <v>82</v>
      </c>
      <c r="AV116" s="14" t="s">
        <v>82</v>
      </c>
      <c r="AW116" s="14" t="s">
        <v>35</v>
      </c>
      <c r="AX116" s="14" t="s">
        <v>73</v>
      </c>
      <c r="AY116" s="254" t="s">
        <v>188</v>
      </c>
    </row>
    <row r="117" s="14" customFormat="1">
      <c r="A117" s="14"/>
      <c r="B117" s="244"/>
      <c r="C117" s="245"/>
      <c r="D117" s="235" t="s">
        <v>198</v>
      </c>
      <c r="E117" s="246" t="s">
        <v>19</v>
      </c>
      <c r="F117" s="247" t="s">
        <v>3177</v>
      </c>
      <c r="G117" s="245"/>
      <c r="H117" s="248">
        <v>14.116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198</v>
      </c>
      <c r="AU117" s="254" t="s">
        <v>82</v>
      </c>
      <c r="AV117" s="14" t="s">
        <v>82</v>
      </c>
      <c r="AW117" s="14" t="s">
        <v>35</v>
      </c>
      <c r="AX117" s="14" t="s">
        <v>73</v>
      </c>
      <c r="AY117" s="254" t="s">
        <v>188</v>
      </c>
    </row>
    <row r="118" s="14" customFormat="1">
      <c r="A118" s="14"/>
      <c r="B118" s="244"/>
      <c r="C118" s="245"/>
      <c r="D118" s="235" t="s">
        <v>198</v>
      </c>
      <c r="E118" s="246" t="s">
        <v>19</v>
      </c>
      <c r="F118" s="247" t="s">
        <v>3178</v>
      </c>
      <c r="G118" s="245"/>
      <c r="H118" s="248">
        <v>5.8700000000000001</v>
      </c>
      <c r="I118" s="249"/>
      <c r="J118" s="245"/>
      <c r="K118" s="245"/>
      <c r="L118" s="250"/>
      <c r="M118" s="251"/>
      <c r="N118" s="252"/>
      <c r="O118" s="252"/>
      <c r="P118" s="252"/>
      <c r="Q118" s="252"/>
      <c r="R118" s="252"/>
      <c r="S118" s="252"/>
      <c r="T118" s="253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4" t="s">
        <v>198</v>
      </c>
      <c r="AU118" s="254" t="s">
        <v>82</v>
      </c>
      <c r="AV118" s="14" t="s">
        <v>82</v>
      </c>
      <c r="AW118" s="14" t="s">
        <v>35</v>
      </c>
      <c r="AX118" s="14" t="s">
        <v>73</v>
      </c>
      <c r="AY118" s="254" t="s">
        <v>188</v>
      </c>
    </row>
    <row r="119" s="15" customFormat="1">
      <c r="A119" s="15"/>
      <c r="B119" s="255"/>
      <c r="C119" s="256"/>
      <c r="D119" s="235" t="s">
        <v>198</v>
      </c>
      <c r="E119" s="257" t="s">
        <v>19</v>
      </c>
      <c r="F119" s="258" t="s">
        <v>229</v>
      </c>
      <c r="G119" s="256"/>
      <c r="H119" s="259">
        <v>209.00900000000002</v>
      </c>
      <c r="I119" s="260"/>
      <c r="J119" s="256"/>
      <c r="K119" s="256"/>
      <c r="L119" s="261"/>
      <c r="M119" s="262"/>
      <c r="N119" s="263"/>
      <c r="O119" s="263"/>
      <c r="P119" s="263"/>
      <c r="Q119" s="263"/>
      <c r="R119" s="263"/>
      <c r="S119" s="263"/>
      <c r="T119" s="264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65" t="s">
        <v>198</v>
      </c>
      <c r="AU119" s="265" t="s">
        <v>82</v>
      </c>
      <c r="AV119" s="15" t="s">
        <v>135</v>
      </c>
      <c r="AW119" s="15" t="s">
        <v>35</v>
      </c>
      <c r="AX119" s="15" t="s">
        <v>80</v>
      </c>
      <c r="AY119" s="265" t="s">
        <v>188</v>
      </c>
    </row>
    <row r="120" s="12" customFormat="1" ht="22.8" customHeight="1">
      <c r="A120" s="12"/>
      <c r="B120" s="199"/>
      <c r="C120" s="200"/>
      <c r="D120" s="201" t="s">
        <v>72</v>
      </c>
      <c r="E120" s="213" t="s">
        <v>401</v>
      </c>
      <c r="F120" s="213" t="s">
        <v>402</v>
      </c>
      <c r="G120" s="200"/>
      <c r="H120" s="200"/>
      <c r="I120" s="203"/>
      <c r="J120" s="214">
        <f>BK120</f>
        <v>0</v>
      </c>
      <c r="K120" s="200"/>
      <c r="L120" s="205"/>
      <c r="M120" s="206"/>
      <c r="N120" s="207"/>
      <c r="O120" s="207"/>
      <c r="P120" s="208">
        <f>SUM(P121:P122)</f>
        <v>0</v>
      </c>
      <c r="Q120" s="207"/>
      <c r="R120" s="208">
        <f>SUM(R121:R122)</f>
        <v>0</v>
      </c>
      <c r="S120" s="207"/>
      <c r="T120" s="209">
        <f>SUM(T121:T122)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10" t="s">
        <v>80</v>
      </c>
      <c r="AT120" s="211" t="s">
        <v>72</v>
      </c>
      <c r="AU120" s="211" t="s">
        <v>80</v>
      </c>
      <c r="AY120" s="210" t="s">
        <v>188</v>
      </c>
      <c r="BK120" s="212">
        <f>SUM(BK121:BK122)</f>
        <v>0</v>
      </c>
    </row>
    <row r="121" s="2" customFormat="1" ht="37.8" customHeight="1">
      <c r="A121" s="40"/>
      <c r="B121" s="41"/>
      <c r="C121" s="215" t="s">
        <v>135</v>
      </c>
      <c r="D121" s="215" t="s">
        <v>190</v>
      </c>
      <c r="E121" s="216" t="s">
        <v>615</v>
      </c>
      <c r="F121" s="217" t="s">
        <v>616</v>
      </c>
      <c r="G121" s="218" t="s">
        <v>345</v>
      </c>
      <c r="H121" s="219">
        <v>28.93</v>
      </c>
      <c r="I121" s="220"/>
      <c r="J121" s="221">
        <f>ROUND(I121*H121,2)</f>
        <v>0</v>
      </c>
      <c r="K121" s="217" t="s">
        <v>194</v>
      </c>
      <c r="L121" s="46"/>
      <c r="M121" s="222" t="s">
        <v>19</v>
      </c>
      <c r="N121" s="223" t="s">
        <v>44</v>
      </c>
      <c r="O121" s="86"/>
      <c r="P121" s="224">
        <f>O121*H121</f>
        <v>0</v>
      </c>
      <c r="Q121" s="224">
        <v>0</v>
      </c>
      <c r="R121" s="224">
        <f>Q121*H121</f>
        <v>0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135</v>
      </c>
      <c r="AT121" s="226" t="s">
        <v>190</v>
      </c>
      <c r="AU121" s="226" t="s">
        <v>82</v>
      </c>
      <c r="AY121" s="19" t="s">
        <v>188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135</v>
      </c>
      <c r="BM121" s="226" t="s">
        <v>3179</v>
      </c>
    </row>
    <row r="122" s="2" customFormat="1">
      <c r="A122" s="40"/>
      <c r="B122" s="41"/>
      <c r="C122" s="42"/>
      <c r="D122" s="228" t="s">
        <v>196</v>
      </c>
      <c r="E122" s="42"/>
      <c r="F122" s="229" t="s">
        <v>618</v>
      </c>
      <c r="G122" s="42"/>
      <c r="H122" s="42"/>
      <c r="I122" s="230"/>
      <c r="J122" s="42"/>
      <c r="K122" s="42"/>
      <c r="L122" s="46"/>
      <c r="M122" s="231"/>
      <c r="N122" s="232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196</v>
      </c>
      <c r="AU122" s="19" t="s">
        <v>82</v>
      </c>
    </row>
    <row r="123" s="12" customFormat="1" ht="25.92" customHeight="1">
      <c r="A123" s="12"/>
      <c r="B123" s="199"/>
      <c r="C123" s="200"/>
      <c r="D123" s="201" t="s">
        <v>72</v>
      </c>
      <c r="E123" s="202" t="s">
        <v>408</v>
      </c>
      <c r="F123" s="202" t="s">
        <v>409</v>
      </c>
      <c r="G123" s="200"/>
      <c r="H123" s="200"/>
      <c r="I123" s="203"/>
      <c r="J123" s="204">
        <f>BK123</f>
        <v>0</v>
      </c>
      <c r="K123" s="200"/>
      <c r="L123" s="205"/>
      <c r="M123" s="206"/>
      <c r="N123" s="207"/>
      <c r="O123" s="207"/>
      <c r="P123" s="208">
        <f>P124+P249+P311+P319+P328+P364</f>
        <v>0</v>
      </c>
      <c r="Q123" s="207"/>
      <c r="R123" s="208">
        <f>R124+R249+R311+R319+R328+R364</f>
        <v>14.118870380000001</v>
      </c>
      <c r="S123" s="207"/>
      <c r="T123" s="209">
        <f>T124+T249+T311+T319+T328+T364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0" t="s">
        <v>82</v>
      </c>
      <c r="AT123" s="211" t="s">
        <v>72</v>
      </c>
      <c r="AU123" s="211" t="s">
        <v>73</v>
      </c>
      <c r="AY123" s="210" t="s">
        <v>188</v>
      </c>
      <c r="BK123" s="212">
        <f>BK124+BK249+BK311+BK319+BK328+BK364</f>
        <v>0</v>
      </c>
    </row>
    <row r="124" s="12" customFormat="1" ht="22.8" customHeight="1">
      <c r="A124" s="12"/>
      <c r="B124" s="199"/>
      <c r="C124" s="200"/>
      <c r="D124" s="201" t="s">
        <v>72</v>
      </c>
      <c r="E124" s="213" t="s">
        <v>410</v>
      </c>
      <c r="F124" s="213" t="s">
        <v>411</v>
      </c>
      <c r="G124" s="200"/>
      <c r="H124" s="200"/>
      <c r="I124" s="203"/>
      <c r="J124" s="214">
        <f>BK124</f>
        <v>0</v>
      </c>
      <c r="K124" s="200"/>
      <c r="L124" s="205"/>
      <c r="M124" s="206"/>
      <c r="N124" s="207"/>
      <c r="O124" s="207"/>
      <c r="P124" s="208">
        <f>SUM(P125:P248)</f>
        <v>0</v>
      </c>
      <c r="Q124" s="207"/>
      <c r="R124" s="208">
        <f>SUM(R125:R248)</f>
        <v>4.8727092400000007</v>
      </c>
      <c r="S124" s="207"/>
      <c r="T124" s="209">
        <f>SUM(T125:T248)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10" t="s">
        <v>82</v>
      </c>
      <c r="AT124" s="211" t="s">
        <v>72</v>
      </c>
      <c r="AU124" s="211" t="s">
        <v>80</v>
      </c>
      <c r="AY124" s="210" t="s">
        <v>188</v>
      </c>
      <c r="BK124" s="212">
        <f>SUM(BK125:BK248)</f>
        <v>0</v>
      </c>
    </row>
    <row r="125" s="2" customFormat="1" ht="24.15" customHeight="1">
      <c r="A125" s="40"/>
      <c r="B125" s="41"/>
      <c r="C125" s="215" t="s">
        <v>253</v>
      </c>
      <c r="D125" s="215" t="s">
        <v>190</v>
      </c>
      <c r="E125" s="216" t="s">
        <v>2585</v>
      </c>
      <c r="F125" s="217" t="s">
        <v>2586</v>
      </c>
      <c r="G125" s="218" t="s">
        <v>243</v>
      </c>
      <c r="H125" s="219">
        <v>433.221</v>
      </c>
      <c r="I125" s="220"/>
      <c r="J125" s="221">
        <f>ROUND(I125*H125,2)</f>
        <v>0</v>
      </c>
      <c r="K125" s="217" t="s">
        <v>194</v>
      </c>
      <c r="L125" s="46"/>
      <c r="M125" s="222" t="s">
        <v>19</v>
      </c>
      <c r="N125" s="223" t="s">
        <v>44</v>
      </c>
      <c r="O125" s="86"/>
      <c r="P125" s="224">
        <f>O125*H125</f>
        <v>0</v>
      </c>
      <c r="Q125" s="224">
        <v>0</v>
      </c>
      <c r="R125" s="224">
        <f>Q125*H125</f>
        <v>0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342</v>
      </c>
      <c r="AT125" s="226" t="s">
        <v>190</v>
      </c>
      <c r="AU125" s="226" t="s">
        <v>82</v>
      </c>
      <c r="AY125" s="19" t="s">
        <v>188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342</v>
      </c>
      <c r="BM125" s="226" t="s">
        <v>3180</v>
      </c>
    </row>
    <row r="126" s="2" customFormat="1">
      <c r="A126" s="40"/>
      <c r="B126" s="41"/>
      <c r="C126" s="42"/>
      <c r="D126" s="228" t="s">
        <v>196</v>
      </c>
      <c r="E126" s="42"/>
      <c r="F126" s="229" t="s">
        <v>2588</v>
      </c>
      <c r="G126" s="42"/>
      <c r="H126" s="42"/>
      <c r="I126" s="230"/>
      <c r="J126" s="42"/>
      <c r="K126" s="42"/>
      <c r="L126" s="46"/>
      <c r="M126" s="231"/>
      <c r="N126" s="232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196</v>
      </c>
      <c r="AU126" s="19" t="s">
        <v>82</v>
      </c>
    </row>
    <row r="127" s="13" customFormat="1">
      <c r="A127" s="13"/>
      <c r="B127" s="233"/>
      <c r="C127" s="234"/>
      <c r="D127" s="235" t="s">
        <v>198</v>
      </c>
      <c r="E127" s="236" t="s">
        <v>19</v>
      </c>
      <c r="F127" s="237" t="s">
        <v>3165</v>
      </c>
      <c r="G127" s="234"/>
      <c r="H127" s="236" t="s">
        <v>19</v>
      </c>
      <c r="I127" s="238"/>
      <c r="J127" s="234"/>
      <c r="K127" s="234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198</v>
      </c>
      <c r="AU127" s="243" t="s">
        <v>82</v>
      </c>
      <c r="AV127" s="13" t="s">
        <v>80</v>
      </c>
      <c r="AW127" s="13" t="s">
        <v>35</v>
      </c>
      <c r="AX127" s="13" t="s">
        <v>73</v>
      </c>
      <c r="AY127" s="243" t="s">
        <v>188</v>
      </c>
    </row>
    <row r="128" s="14" customFormat="1">
      <c r="A128" s="14"/>
      <c r="B128" s="244"/>
      <c r="C128" s="245"/>
      <c r="D128" s="235" t="s">
        <v>198</v>
      </c>
      <c r="E128" s="246" t="s">
        <v>19</v>
      </c>
      <c r="F128" s="247" t="s">
        <v>3181</v>
      </c>
      <c r="G128" s="245"/>
      <c r="H128" s="248">
        <v>448.875</v>
      </c>
      <c r="I128" s="249"/>
      <c r="J128" s="245"/>
      <c r="K128" s="245"/>
      <c r="L128" s="250"/>
      <c r="M128" s="251"/>
      <c r="N128" s="252"/>
      <c r="O128" s="252"/>
      <c r="P128" s="252"/>
      <c r="Q128" s="252"/>
      <c r="R128" s="252"/>
      <c r="S128" s="252"/>
      <c r="T128" s="25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4" t="s">
        <v>198</v>
      </c>
      <c r="AU128" s="254" t="s">
        <v>82</v>
      </c>
      <c r="AV128" s="14" t="s">
        <v>82</v>
      </c>
      <c r="AW128" s="14" t="s">
        <v>35</v>
      </c>
      <c r="AX128" s="14" t="s">
        <v>73</v>
      </c>
      <c r="AY128" s="254" t="s">
        <v>188</v>
      </c>
    </row>
    <row r="129" s="14" customFormat="1">
      <c r="A129" s="14"/>
      <c r="B129" s="244"/>
      <c r="C129" s="245"/>
      <c r="D129" s="235" t="s">
        <v>198</v>
      </c>
      <c r="E129" s="246" t="s">
        <v>19</v>
      </c>
      <c r="F129" s="247" t="s">
        <v>3182</v>
      </c>
      <c r="G129" s="245"/>
      <c r="H129" s="248">
        <v>-26.100000000000001</v>
      </c>
      <c r="I129" s="249"/>
      <c r="J129" s="245"/>
      <c r="K129" s="245"/>
      <c r="L129" s="250"/>
      <c r="M129" s="251"/>
      <c r="N129" s="252"/>
      <c r="O129" s="252"/>
      <c r="P129" s="252"/>
      <c r="Q129" s="252"/>
      <c r="R129" s="252"/>
      <c r="S129" s="252"/>
      <c r="T129" s="253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4" t="s">
        <v>198</v>
      </c>
      <c r="AU129" s="254" t="s">
        <v>82</v>
      </c>
      <c r="AV129" s="14" t="s">
        <v>82</v>
      </c>
      <c r="AW129" s="14" t="s">
        <v>35</v>
      </c>
      <c r="AX129" s="14" t="s">
        <v>73</v>
      </c>
      <c r="AY129" s="254" t="s">
        <v>188</v>
      </c>
    </row>
    <row r="130" s="14" customFormat="1">
      <c r="A130" s="14"/>
      <c r="B130" s="244"/>
      <c r="C130" s="245"/>
      <c r="D130" s="235" t="s">
        <v>198</v>
      </c>
      <c r="E130" s="246" t="s">
        <v>19</v>
      </c>
      <c r="F130" s="247" t="s">
        <v>3183</v>
      </c>
      <c r="G130" s="245"/>
      <c r="H130" s="248">
        <v>-23.760000000000002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198</v>
      </c>
      <c r="AU130" s="254" t="s">
        <v>82</v>
      </c>
      <c r="AV130" s="14" t="s">
        <v>82</v>
      </c>
      <c r="AW130" s="14" t="s">
        <v>35</v>
      </c>
      <c r="AX130" s="14" t="s">
        <v>73</v>
      </c>
      <c r="AY130" s="254" t="s">
        <v>188</v>
      </c>
    </row>
    <row r="131" s="14" customFormat="1">
      <c r="A131" s="14"/>
      <c r="B131" s="244"/>
      <c r="C131" s="245"/>
      <c r="D131" s="235" t="s">
        <v>198</v>
      </c>
      <c r="E131" s="246" t="s">
        <v>19</v>
      </c>
      <c r="F131" s="247" t="s">
        <v>1095</v>
      </c>
      <c r="G131" s="245"/>
      <c r="H131" s="248">
        <v>-1.6739999999999999</v>
      </c>
      <c r="I131" s="249"/>
      <c r="J131" s="245"/>
      <c r="K131" s="245"/>
      <c r="L131" s="250"/>
      <c r="M131" s="251"/>
      <c r="N131" s="252"/>
      <c r="O131" s="252"/>
      <c r="P131" s="252"/>
      <c r="Q131" s="252"/>
      <c r="R131" s="252"/>
      <c r="S131" s="252"/>
      <c r="T131" s="253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4" t="s">
        <v>198</v>
      </c>
      <c r="AU131" s="254" t="s">
        <v>82</v>
      </c>
      <c r="AV131" s="14" t="s">
        <v>82</v>
      </c>
      <c r="AW131" s="14" t="s">
        <v>35</v>
      </c>
      <c r="AX131" s="14" t="s">
        <v>73</v>
      </c>
      <c r="AY131" s="254" t="s">
        <v>188</v>
      </c>
    </row>
    <row r="132" s="14" customFormat="1">
      <c r="A132" s="14"/>
      <c r="B132" s="244"/>
      <c r="C132" s="245"/>
      <c r="D132" s="235" t="s">
        <v>198</v>
      </c>
      <c r="E132" s="246" t="s">
        <v>19</v>
      </c>
      <c r="F132" s="247" t="s">
        <v>3184</v>
      </c>
      <c r="G132" s="245"/>
      <c r="H132" s="248">
        <v>-4.2999999999999998</v>
      </c>
      <c r="I132" s="249"/>
      <c r="J132" s="245"/>
      <c r="K132" s="245"/>
      <c r="L132" s="250"/>
      <c r="M132" s="251"/>
      <c r="N132" s="252"/>
      <c r="O132" s="252"/>
      <c r="P132" s="252"/>
      <c r="Q132" s="252"/>
      <c r="R132" s="252"/>
      <c r="S132" s="252"/>
      <c r="T132" s="253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4" t="s">
        <v>198</v>
      </c>
      <c r="AU132" s="254" t="s">
        <v>82</v>
      </c>
      <c r="AV132" s="14" t="s">
        <v>82</v>
      </c>
      <c r="AW132" s="14" t="s">
        <v>35</v>
      </c>
      <c r="AX132" s="14" t="s">
        <v>73</v>
      </c>
      <c r="AY132" s="254" t="s">
        <v>188</v>
      </c>
    </row>
    <row r="133" s="13" customFormat="1">
      <c r="A133" s="13"/>
      <c r="B133" s="233"/>
      <c r="C133" s="234"/>
      <c r="D133" s="235" t="s">
        <v>198</v>
      </c>
      <c r="E133" s="236" t="s">
        <v>19</v>
      </c>
      <c r="F133" s="237" t="s">
        <v>3185</v>
      </c>
      <c r="G133" s="234"/>
      <c r="H133" s="236" t="s">
        <v>19</v>
      </c>
      <c r="I133" s="238"/>
      <c r="J133" s="234"/>
      <c r="K133" s="234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198</v>
      </c>
      <c r="AU133" s="243" t="s">
        <v>82</v>
      </c>
      <c r="AV133" s="13" t="s">
        <v>80</v>
      </c>
      <c r="AW133" s="13" t="s">
        <v>35</v>
      </c>
      <c r="AX133" s="13" t="s">
        <v>73</v>
      </c>
      <c r="AY133" s="243" t="s">
        <v>188</v>
      </c>
    </row>
    <row r="134" s="14" customFormat="1">
      <c r="A134" s="14"/>
      <c r="B134" s="244"/>
      <c r="C134" s="245"/>
      <c r="D134" s="235" t="s">
        <v>198</v>
      </c>
      <c r="E134" s="246" t="s">
        <v>19</v>
      </c>
      <c r="F134" s="247" t="s">
        <v>3186</v>
      </c>
      <c r="G134" s="245"/>
      <c r="H134" s="248">
        <v>40.18</v>
      </c>
      <c r="I134" s="249"/>
      <c r="J134" s="245"/>
      <c r="K134" s="245"/>
      <c r="L134" s="250"/>
      <c r="M134" s="251"/>
      <c r="N134" s="252"/>
      <c r="O134" s="252"/>
      <c r="P134" s="252"/>
      <c r="Q134" s="252"/>
      <c r="R134" s="252"/>
      <c r="S134" s="252"/>
      <c r="T134" s="253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4" t="s">
        <v>198</v>
      </c>
      <c r="AU134" s="254" t="s">
        <v>82</v>
      </c>
      <c r="AV134" s="14" t="s">
        <v>82</v>
      </c>
      <c r="AW134" s="14" t="s">
        <v>35</v>
      </c>
      <c r="AX134" s="14" t="s">
        <v>73</v>
      </c>
      <c r="AY134" s="254" t="s">
        <v>188</v>
      </c>
    </row>
    <row r="135" s="15" customFormat="1">
      <c r="A135" s="15"/>
      <c r="B135" s="255"/>
      <c r="C135" s="256"/>
      <c r="D135" s="235" t="s">
        <v>198</v>
      </c>
      <c r="E135" s="257" t="s">
        <v>19</v>
      </c>
      <c r="F135" s="258" t="s">
        <v>229</v>
      </c>
      <c r="G135" s="256"/>
      <c r="H135" s="259">
        <v>433.221</v>
      </c>
      <c r="I135" s="260"/>
      <c r="J135" s="256"/>
      <c r="K135" s="256"/>
      <c r="L135" s="261"/>
      <c r="M135" s="262"/>
      <c r="N135" s="263"/>
      <c r="O135" s="263"/>
      <c r="P135" s="263"/>
      <c r="Q135" s="263"/>
      <c r="R135" s="263"/>
      <c r="S135" s="263"/>
      <c r="T135" s="26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65" t="s">
        <v>198</v>
      </c>
      <c r="AU135" s="265" t="s">
        <v>82</v>
      </c>
      <c r="AV135" s="15" t="s">
        <v>135</v>
      </c>
      <c r="AW135" s="15" t="s">
        <v>35</v>
      </c>
      <c r="AX135" s="15" t="s">
        <v>80</v>
      </c>
      <c r="AY135" s="265" t="s">
        <v>188</v>
      </c>
    </row>
    <row r="136" s="2" customFormat="1" ht="16.5" customHeight="1">
      <c r="A136" s="40"/>
      <c r="B136" s="41"/>
      <c r="C136" s="272" t="s">
        <v>258</v>
      </c>
      <c r="D136" s="272" t="s">
        <v>522</v>
      </c>
      <c r="E136" s="273" t="s">
        <v>628</v>
      </c>
      <c r="F136" s="274" t="s">
        <v>629</v>
      </c>
      <c r="G136" s="275" t="s">
        <v>345</v>
      </c>
      <c r="H136" s="276">
        <v>0.13</v>
      </c>
      <c r="I136" s="277"/>
      <c r="J136" s="278">
        <f>ROUND(I136*H136,2)</f>
        <v>0</v>
      </c>
      <c r="K136" s="274" t="s">
        <v>194</v>
      </c>
      <c r="L136" s="279"/>
      <c r="M136" s="280" t="s">
        <v>19</v>
      </c>
      <c r="N136" s="281" t="s">
        <v>44</v>
      </c>
      <c r="O136" s="86"/>
      <c r="P136" s="224">
        <f>O136*H136</f>
        <v>0</v>
      </c>
      <c r="Q136" s="224">
        <v>1</v>
      </c>
      <c r="R136" s="224">
        <f>Q136*H136</f>
        <v>0.13</v>
      </c>
      <c r="S136" s="224">
        <v>0</v>
      </c>
      <c r="T136" s="225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6" t="s">
        <v>630</v>
      </c>
      <c r="AT136" s="226" t="s">
        <v>522</v>
      </c>
      <c r="AU136" s="226" t="s">
        <v>82</v>
      </c>
      <c r="AY136" s="19" t="s">
        <v>188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19" t="s">
        <v>80</v>
      </c>
      <c r="BK136" s="227">
        <f>ROUND(I136*H136,2)</f>
        <v>0</v>
      </c>
      <c r="BL136" s="19" t="s">
        <v>342</v>
      </c>
      <c r="BM136" s="226" t="s">
        <v>3187</v>
      </c>
    </row>
    <row r="137" s="13" customFormat="1">
      <c r="A137" s="13"/>
      <c r="B137" s="233"/>
      <c r="C137" s="234"/>
      <c r="D137" s="235" t="s">
        <v>198</v>
      </c>
      <c r="E137" s="236" t="s">
        <v>19</v>
      </c>
      <c r="F137" s="237" t="s">
        <v>3165</v>
      </c>
      <c r="G137" s="234"/>
      <c r="H137" s="236" t="s">
        <v>19</v>
      </c>
      <c r="I137" s="238"/>
      <c r="J137" s="234"/>
      <c r="K137" s="234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198</v>
      </c>
      <c r="AU137" s="243" t="s">
        <v>82</v>
      </c>
      <c r="AV137" s="13" t="s">
        <v>80</v>
      </c>
      <c r="AW137" s="13" t="s">
        <v>35</v>
      </c>
      <c r="AX137" s="13" t="s">
        <v>73</v>
      </c>
      <c r="AY137" s="243" t="s">
        <v>188</v>
      </c>
    </row>
    <row r="138" s="14" customFormat="1">
      <c r="A138" s="14"/>
      <c r="B138" s="244"/>
      <c r="C138" s="245"/>
      <c r="D138" s="235" t="s">
        <v>198</v>
      </c>
      <c r="E138" s="246" t="s">
        <v>19</v>
      </c>
      <c r="F138" s="247" t="s">
        <v>3181</v>
      </c>
      <c r="G138" s="245"/>
      <c r="H138" s="248">
        <v>448.875</v>
      </c>
      <c r="I138" s="249"/>
      <c r="J138" s="245"/>
      <c r="K138" s="245"/>
      <c r="L138" s="250"/>
      <c r="M138" s="251"/>
      <c r="N138" s="252"/>
      <c r="O138" s="252"/>
      <c r="P138" s="252"/>
      <c r="Q138" s="252"/>
      <c r="R138" s="252"/>
      <c r="S138" s="252"/>
      <c r="T138" s="253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4" t="s">
        <v>198</v>
      </c>
      <c r="AU138" s="254" t="s">
        <v>82</v>
      </c>
      <c r="AV138" s="14" t="s">
        <v>82</v>
      </c>
      <c r="AW138" s="14" t="s">
        <v>35</v>
      </c>
      <c r="AX138" s="14" t="s">
        <v>73</v>
      </c>
      <c r="AY138" s="254" t="s">
        <v>188</v>
      </c>
    </row>
    <row r="139" s="14" customFormat="1">
      <c r="A139" s="14"/>
      <c r="B139" s="244"/>
      <c r="C139" s="245"/>
      <c r="D139" s="235" t="s">
        <v>198</v>
      </c>
      <c r="E139" s="246" t="s">
        <v>19</v>
      </c>
      <c r="F139" s="247" t="s">
        <v>3182</v>
      </c>
      <c r="G139" s="245"/>
      <c r="H139" s="248">
        <v>-26.100000000000001</v>
      </c>
      <c r="I139" s="249"/>
      <c r="J139" s="245"/>
      <c r="K139" s="245"/>
      <c r="L139" s="250"/>
      <c r="M139" s="251"/>
      <c r="N139" s="252"/>
      <c r="O139" s="252"/>
      <c r="P139" s="252"/>
      <c r="Q139" s="252"/>
      <c r="R139" s="252"/>
      <c r="S139" s="252"/>
      <c r="T139" s="253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4" t="s">
        <v>198</v>
      </c>
      <c r="AU139" s="254" t="s">
        <v>82</v>
      </c>
      <c r="AV139" s="14" t="s">
        <v>82</v>
      </c>
      <c r="AW139" s="14" t="s">
        <v>35</v>
      </c>
      <c r="AX139" s="14" t="s">
        <v>73</v>
      </c>
      <c r="AY139" s="254" t="s">
        <v>188</v>
      </c>
    </row>
    <row r="140" s="14" customFormat="1">
      <c r="A140" s="14"/>
      <c r="B140" s="244"/>
      <c r="C140" s="245"/>
      <c r="D140" s="235" t="s">
        <v>198</v>
      </c>
      <c r="E140" s="246" t="s">
        <v>19</v>
      </c>
      <c r="F140" s="247" t="s">
        <v>3183</v>
      </c>
      <c r="G140" s="245"/>
      <c r="H140" s="248">
        <v>-23.760000000000002</v>
      </c>
      <c r="I140" s="249"/>
      <c r="J140" s="245"/>
      <c r="K140" s="245"/>
      <c r="L140" s="250"/>
      <c r="M140" s="251"/>
      <c r="N140" s="252"/>
      <c r="O140" s="252"/>
      <c r="P140" s="252"/>
      <c r="Q140" s="252"/>
      <c r="R140" s="252"/>
      <c r="S140" s="252"/>
      <c r="T140" s="253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4" t="s">
        <v>198</v>
      </c>
      <c r="AU140" s="254" t="s">
        <v>82</v>
      </c>
      <c r="AV140" s="14" t="s">
        <v>82</v>
      </c>
      <c r="AW140" s="14" t="s">
        <v>35</v>
      </c>
      <c r="AX140" s="14" t="s">
        <v>73</v>
      </c>
      <c r="AY140" s="254" t="s">
        <v>188</v>
      </c>
    </row>
    <row r="141" s="14" customFormat="1">
      <c r="A141" s="14"/>
      <c r="B141" s="244"/>
      <c r="C141" s="245"/>
      <c r="D141" s="235" t="s">
        <v>198</v>
      </c>
      <c r="E141" s="246" t="s">
        <v>19</v>
      </c>
      <c r="F141" s="247" t="s">
        <v>1095</v>
      </c>
      <c r="G141" s="245"/>
      <c r="H141" s="248">
        <v>-1.6739999999999999</v>
      </c>
      <c r="I141" s="249"/>
      <c r="J141" s="245"/>
      <c r="K141" s="245"/>
      <c r="L141" s="250"/>
      <c r="M141" s="251"/>
      <c r="N141" s="252"/>
      <c r="O141" s="252"/>
      <c r="P141" s="252"/>
      <c r="Q141" s="252"/>
      <c r="R141" s="252"/>
      <c r="S141" s="252"/>
      <c r="T141" s="253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4" t="s">
        <v>198</v>
      </c>
      <c r="AU141" s="254" t="s">
        <v>82</v>
      </c>
      <c r="AV141" s="14" t="s">
        <v>82</v>
      </c>
      <c r="AW141" s="14" t="s">
        <v>35</v>
      </c>
      <c r="AX141" s="14" t="s">
        <v>73</v>
      </c>
      <c r="AY141" s="254" t="s">
        <v>188</v>
      </c>
    </row>
    <row r="142" s="14" customFormat="1">
      <c r="A142" s="14"/>
      <c r="B142" s="244"/>
      <c r="C142" s="245"/>
      <c r="D142" s="235" t="s">
        <v>198</v>
      </c>
      <c r="E142" s="246" t="s">
        <v>19</v>
      </c>
      <c r="F142" s="247" t="s">
        <v>3184</v>
      </c>
      <c r="G142" s="245"/>
      <c r="H142" s="248">
        <v>-4.2999999999999998</v>
      </c>
      <c r="I142" s="249"/>
      <c r="J142" s="245"/>
      <c r="K142" s="245"/>
      <c r="L142" s="250"/>
      <c r="M142" s="251"/>
      <c r="N142" s="252"/>
      <c r="O142" s="252"/>
      <c r="P142" s="252"/>
      <c r="Q142" s="252"/>
      <c r="R142" s="252"/>
      <c r="S142" s="252"/>
      <c r="T142" s="253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4" t="s">
        <v>198</v>
      </c>
      <c r="AU142" s="254" t="s">
        <v>82</v>
      </c>
      <c r="AV142" s="14" t="s">
        <v>82</v>
      </c>
      <c r="AW142" s="14" t="s">
        <v>35</v>
      </c>
      <c r="AX142" s="14" t="s">
        <v>73</v>
      </c>
      <c r="AY142" s="254" t="s">
        <v>188</v>
      </c>
    </row>
    <row r="143" s="16" customFormat="1">
      <c r="A143" s="16"/>
      <c r="B143" s="282"/>
      <c r="C143" s="283"/>
      <c r="D143" s="235" t="s">
        <v>198</v>
      </c>
      <c r="E143" s="284" t="s">
        <v>19</v>
      </c>
      <c r="F143" s="285" t="s">
        <v>730</v>
      </c>
      <c r="G143" s="283"/>
      <c r="H143" s="286">
        <v>393.041</v>
      </c>
      <c r="I143" s="287"/>
      <c r="J143" s="283"/>
      <c r="K143" s="283"/>
      <c r="L143" s="288"/>
      <c r="M143" s="289"/>
      <c r="N143" s="290"/>
      <c r="O143" s="290"/>
      <c r="P143" s="290"/>
      <c r="Q143" s="290"/>
      <c r="R143" s="290"/>
      <c r="S143" s="290"/>
      <c r="T143" s="291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T143" s="292" t="s">
        <v>198</v>
      </c>
      <c r="AU143" s="292" t="s">
        <v>82</v>
      </c>
      <c r="AV143" s="16" t="s">
        <v>129</v>
      </c>
      <c r="AW143" s="16" t="s">
        <v>35</v>
      </c>
      <c r="AX143" s="16" t="s">
        <v>73</v>
      </c>
      <c r="AY143" s="292" t="s">
        <v>188</v>
      </c>
    </row>
    <row r="144" s="13" customFormat="1">
      <c r="A144" s="13"/>
      <c r="B144" s="233"/>
      <c r="C144" s="234"/>
      <c r="D144" s="235" t="s">
        <v>198</v>
      </c>
      <c r="E144" s="236" t="s">
        <v>19</v>
      </c>
      <c r="F144" s="237" t="s">
        <v>3185</v>
      </c>
      <c r="G144" s="234"/>
      <c r="H144" s="236" t="s">
        <v>19</v>
      </c>
      <c r="I144" s="238"/>
      <c r="J144" s="234"/>
      <c r="K144" s="234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198</v>
      </c>
      <c r="AU144" s="243" t="s">
        <v>82</v>
      </c>
      <c r="AV144" s="13" t="s">
        <v>80</v>
      </c>
      <c r="AW144" s="13" t="s">
        <v>35</v>
      </c>
      <c r="AX144" s="13" t="s">
        <v>73</v>
      </c>
      <c r="AY144" s="243" t="s">
        <v>188</v>
      </c>
    </row>
    <row r="145" s="14" customFormat="1">
      <c r="A145" s="14"/>
      <c r="B145" s="244"/>
      <c r="C145" s="245"/>
      <c r="D145" s="235" t="s">
        <v>198</v>
      </c>
      <c r="E145" s="246" t="s">
        <v>19</v>
      </c>
      <c r="F145" s="247" t="s">
        <v>3186</v>
      </c>
      <c r="G145" s="245"/>
      <c r="H145" s="248">
        <v>40.18</v>
      </c>
      <c r="I145" s="249"/>
      <c r="J145" s="245"/>
      <c r="K145" s="245"/>
      <c r="L145" s="250"/>
      <c r="M145" s="251"/>
      <c r="N145" s="252"/>
      <c r="O145" s="252"/>
      <c r="P145" s="252"/>
      <c r="Q145" s="252"/>
      <c r="R145" s="252"/>
      <c r="S145" s="252"/>
      <c r="T145" s="25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4" t="s">
        <v>198</v>
      </c>
      <c r="AU145" s="254" t="s">
        <v>82</v>
      </c>
      <c r="AV145" s="14" t="s">
        <v>82</v>
      </c>
      <c r="AW145" s="14" t="s">
        <v>35</v>
      </c>
      <c r="AX145" s="14" t="s">
        <v>73</v>
      </c>
      <c r="AY145" s="254" t="s">
        <v>188</v>
      </c>
    </row>
    <row r="146" s="15" customFormat="1">
      <c r="A146" s="15"/>
      <c r="B146" s="255"/>
      <c r="C146" s="256"/>
      <c r="D146" s="235" t="s">
        <v>198</v>
      </c>
      <c r="E146" s="257" t="s">
        <v>19</v>
      </c>
      <c r="F146" s="258" t="s">
        <v>229</v>
      </c>
      <c r="G146" s="256"/>
      <c r="H146" s="259">
        <v>433.221</v>
      </c>
      <c r="I146" s="260"/>
      <c r="J146" s="256"/>
      <c r="K146" s="256"/>
      <c r="L146" s="261"/>
      <c r="M146" s="262"/>
      <c r="N146" s="263"/>
      <c r="O146" s="263"/>
      <c r="P146" s="263"/>
      <c r="Q146" s="263"/>
      <c r="R146" s="263"/>
      <c r="S146" s="263"/>
      <c r="T146" s="26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5" t="s">
        <v>198</v>
      </c>
      <c r="AU146" s="265" t="s">
        <v>82</v>
      </c>
      <c r="AV146" s="15" t="s">
        <v>135</v>
      </c>
      <c r="AW146" s="15" t="s">
        <v>35</v>
      </c>
      <c r="AX146" s="15" t="s">
        <v>80</v>
      </c>
      <c r="AY146" s="265" t="s">
        <v>188</v>
      </c>
    </row>
    <row r="147" s="14" customFormat="1">
      <c r="A147" s="14"/>
      <c r="B147" s="244"/>
      <c r="C147" s="245"/>
      <c r="D147" s="235" t="s">
        <v>198</v>
      </c>
      <c r="E147" s="245"/>
      <c r="F147" s="247" t="s">
        <v>3188</v>
      </c>
      <c r="G147" s="245"/>
      <c r="H147" s="248">
        <v>0.13</v>
      </c>
      <c r="I147" s="249"/>
      <c r="J147" s="245"/>
      <c r="K147" s="245"/>
      <c r="L147" s="250"/>
      <c r="M147" s="251"/>
      <c r="N147" s="252"/>
      <c r="O147" s="252"/>
      <c r="P147" s="252"/>
      <c r="Q147" s="252"/>
      <c r="R147" s="252"/>
      <c r="S147" s="252"/>
      <c r="T147" s="25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4" t="s">
        <v>198</v>
      </c>
      <c r="AU147" s="254" t="s">
        <v>82</v>
      </c>
      <c r="AV147" s="14" t="s">
        <v>82</v>
      </c>
      <c r="AW147" s="14" t="s">
        <v>4</v>
      </c>
      <c r="AX147" s="14" t="s">
        <v>80</v>
      </c>
      <c r="AY147" s="254" t="s">
        <v>188</v>
      </c>
    </row>
    <row r="148" s="2" customFormat="1" ht="16.5" customHeight="1">
      <c r="A148" s="40"/>
      <c r="B148" s="41"/>
      <c r="C148" s="215" t="s">
        <v>263</v>
      </c>
      <c r="D148" s="215" t="s">
        <v>190</v>
      </c>
      <c r="E148" s="216" t="s">
        <v>2594</v>
      </c>
      <c r="F148" s="217" t="s">
        <v>2595</v>
      </c>
      <c r="G148" s="218" t="s">
        <v>243</v>
      </c>
      <c r="H148" s="219">
        <v>433.221</v>
      </c>
      <c r="I148" s="220"/>
      <c r="J148" s="221">
        <f>ROUND(I148*H148,2)</f>
        <v>0</v>
      </c>
      <c r="K148" s="217" t="s">
        <v>194</v>
      </c>
      <c r="L148" s="46"/>
      <c r="M148" s="222" t="s">
        <v>19</v>
      </c>
      <c r="N148" s="223" t="s">
        <v>44</v>
      </c>
      <c r="O148" s="86"/>
      <c r="P148" s="224">
        <f>O148*H148</f>
        <v>0</v>
      </c>
      <c r="Q148" s="224">
        <v>0.00088000000000000003</v>
      </c>
      <c r="R148" s="224">
        <f>Q148*H148</f>
        <v>0.38123448000000004</v>
      </c>
      <c r="S148" s="224">
        <v>0</v>
      </c>
      <c r="T148" s="225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6" t="s">
        <v>342</v>
      </c>
      <c r="AT148" s="226" t="s">
        <v>190</v>
      </c>
      <c r="AU148" s="226" t="s">
        <v>82</v>
      </c>
      <c r="AY148" s="19" t="s">
        <v>188</v>
      </c>
      <c r="BE148" s="227">
        <f>IF(N148="základní",J148,0)</f>
        <v>0</v>
      </c>
      <c r="BF148" s="227">
        <f>IF(N148="snížená",J148,0)</f>
        <v>0</v>
      </c>
      <c r="BG148" s="227">
        <f>IF(N148="zákl. přenesená",J148,0)</f>
        <v>0</v>
      </c>
      <c r="BH148" s="227">
        <f>IF(N148="sníž. přenesená",J148,0)</f>
        <v>0</v>
      </c>
      <c r="BI148" s="227">
        <f>IF(N148="nulová",J148,0)</f>
        <v>0</v>
      </c>
      <c r="BJ148" s="19" t="s">
        <v>80</v>
      </c>
      <c r="BK148" s="227">
        <f>ROUND(I148*H148,2)</f>
        <v>0</v>
      </c>
      <c r="BL148" s="19" t="s">
        <v>342</v>
      </c>
      <c r="BM148" s="226" t="s">
        <v>3189</v>
      </c>
    </row>
    <row r="149" s="2" customFormat="1">
      <c r="A149" s="40"/>
      <c r="B149" s="41"/>
      <c r="C149" s="42"/>
      <c r="D149" s="228" t="s">
        <v>196</v>
      </c>
      <c r="E149" s="42"/>
      <c r="F149" s="229" t="s">
        <v>2597</v>
      </c>
      <c r="G149" s="42"/>
      <c r="H149" s="42"/>
      <c r="I149" s="230"/>
      <c r="J149" s="42"/>
      <c r="K149" s="42"/>
      <c r="L149" s="46"/>
      <c r="M149" s="231"/>
      <c r="N149" s="232"/>
      <c r="O149" s="86"/>
      <c r="P149" s="86"/>
      <c r="Q149" s="86"/>
      <c r="R149" s="86"/>
      <c r="S149" s="86"/>
      <c r="T149" s="87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196</v>
      </c>
      <c r="AU149" s="19" t="s">
        <v>82</v>
      </c>
    </row>
    <row r="150" s="13" customFormat="1">
      <c r="A150" s="13"/>
      <c r="B150" s="233"/>
      <c r="C150" s="234"/>
      <c r="D150" s="235" t="s">
        <v>198</v>
      </c>
      <c r="E150" s="236" t="s">
        <v>19</v>
      </c>
      <c r="F150" s="237" t="s">
        <v>3165</v>
      </c>
      <c r="G150" s="234"/>
      <c r="H150" s="236" t="s">
        <v>19</v>
      </c>
      <c r="I150" s="238"/>
      <c r="J150" s="234"/>
      <c r="K150" s="234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198</v>
      </c>
      <c r="AU150" s="243" t="s">
        <v>82</v>
      </c>
      <c r="AV150" s="13" t="s">
        <v>80</v>
      </c>
      <c r="AW150" s="13" t="s">
        <v>35</v>
      </c>
      <c r="AX150" s="13" t="s">
        <v>73</v>
      </c>
      <c r="AY150" s="243" t="s">
        <v>188</v>
      </c>
    </row>
    <row r="151" s="14" customFormat="1">
      <c r="A151" s="14"/>
      <c r="B151" s="244"/>
      <c r="C151" s="245"/>
      <c r="D151" s="235" t="s">
        <v>198</v>
      </c>
      <c r="E151" s="246" t="s">
        <v>19</v>
      </c>
      <c r="F151" s="247" t="s">
        <v>3181</v>
      </c>
      <c r="G151" s="245"/>
      <c r="H151" s="248">
        <v>448.875</v>
      </c>
      <c r="I151" s="249"/>
      <c r="J151" s="245"/>
      <c r="K151" s="245"/>
      <c r="L151" s="250"/>
      <c r="M151" s="251"/>
      <c r="N151" s="252"/>
      <c r="O151" s="252"/>
      <c r="P151" s="252"/>
      <c r="Q151" s="252"/>
      <c r="R151" s="252"/>
      <c r="S151" s="252"/>
      <c r="T151" s="25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4" t="s">
        <v>198</v>
      </c>
      <c r="AU151" s="254" t="s">
        <v>82</v>
      </c>
      <c r="AV151" s="14" t="s">
        <v>82</v>
      </c>
      <c r="AW151" s="14" t="s">
        <v>35</v>
      </c>
      <c r="AX151" s="14" t="s">
        <v>73</v>
      </c>
      <c r="AY151" s="254" t="s">
        <v>188</v>
      </c>
    </row>
    <row r="152" s="14" customFormat="1">
      <c r="A152" s="14"/>
      <c r="B152" s="244"/>
      <c r="C152" s="245"/>
      <c r="D152" s="235" t="s">
        <v>198</v>
      </c>
      <c r="E152" s="246" t="s">
        <v>19</v>
      </c>
      <c r="F152" s="247" t="s">
        <v>3182</v>
      </c>
      <c r="G152" s="245"/>
      <c r="H152" s="248">
        <v>-26.100000000000001</v>
      </c>
      <c r="I152" s="249"/>
      <c r="J152" s="245"/>
      <c r="K152" s="245"/>
      <c r="L152" s="250"/>
      <c r="M152" s="251"/>
      <c r="N152" s="252"/>
      <c r="O152" s="252"/>
      <c r="P152" s="252"/>
      <c r="Q152" s="252"/>
      <c r="R152" s="252"/>
      <c r="S152" s="252"/>
      <c r="T152" s="253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4" t="s">
        <v>198</v>
      </c>
      <c r="AU152" s="254" t="s">
        <v>82</v>
      </c>
      <c r="AV152" s="14" t="s">
        <v>82</v>
      </c>
      <c r="AW152" s="14" t="s">
        <v>35</v>
      </c>
      <c r="AX152" s="14" t="s">
        <v>73</v>
      </c>
      <c r="AY152" s="254" t="s">
        <v>188</v>
      </c>
    </row>
    <row r="153" s="14" customFormat="1">
      <c r="A153" s="14"/>
      <c r="B153" s="244"/>
      <c r="C153" s="245"/>
      <c r="D153" s="235" t="s">
        <v>198</v>
      </c>
      <c r="E153" s="246" t="s">
        <v>19</v>
      </c>
      <c r="F153" s="247" t="s">
        <v>3183</v>
      </c>
      <c r="G153" s="245"/>
      <c r="H153" s="248">
        <v>-23.760000000000002</v>
      </c>
      <c r="I153" s="249"/>
      <c r="J153" s="245"/>
      <c r="K153" s="245"/>
      <c r="L153" s="250"/>
      <c r="M153" s="251"/>
      <c r="N153" s="252"/>
      <c r="O153" s="252"/>
      <c r="P153" s="252"/>
      <c r="Q153" s="252"/>
      <c r="R153" s="252"/>
      <c r="S153" s="252"/>
      <c r="T153" s="253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4" t="s">
        <v>198</v>
      </c>
      <c r="AU153" s="254" t="s">
        <v>82</v>
      </c>
      <c r="AV153" s="14" t="s">
        <v>82</v>
      </c>
      <c r="AW153" s="14" t="s">
        <v>35</v>
      </c>
      <c r="AX153" s="14" t="s">
        <v>73</v>
      </c>
      <c r="AY153" s="254" t="s">
        <v>188</v>
      </c>
    </row>
    <row r="154" s="14" customFormat="1">
      <c r="A154" s="14"/>
      <c r="B154" s="244"/>
      <c r="C154" s="245"/>
      <c r="D154" s="235" t="s">
        <v>198</v>
      </c>
      <c r="E154" s="246" t="s">
        <v>19</v>
      </c>
      <c r="F154" s="247" t="s">
        <v>1095</v>
      </c>
      <c r="G154" s="245"/>
      <c r="H154" s="248">
        <v>-1.6739999999999999</v>
      </c>
      <c r="I154" s="249"/>
      <c r="J154" s="245"/>
      <c r="K154" s="245"/>
      <c r="L154" s="250"/>
      <c r="M154" s="251"/>
      <c r="N154" s="252"/>
      <c r="O154" s="252"/>
      <c r="P154" s="252"/>
      <c r="Q154" s="252"/>
      <c r="R154" s="252"/>
      <c r="S154" s="252"/>
      <c r="T154" s="253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4" t="s">
        <v>198</v>
      </c>
      <c r="AU154" s="254" t="s">
        <v>82</v>
      </c>
      <c r="AV154" s="14" t="s">
        <v>82</v>
      </c>
      <c r="AW154" s="14" t="s">
        <v>35</v>
      </c>
      <c r="AX154" s="14" t="s">
        <v>73</v>
      </c>
      <c r="AY154" s="254" t="s">
        <v>188</v>
      </c>
    </row>
    <row r="155" s="14" customFormat="1">
      <c r="A155" s="14"/>
      <c r="B155" s="244"/>
      <c r="C155" s="245"/>
      <c r="D155" s="235" t="s">
        <v>198</v>
      </c>
      <c r="E155" s="246" t="s">
        <v>19</v>
      </c>
      <c r="F155" s="247" t="s">
        <v>3184</v>
      </c>
      <c r="G155" s="245"/>
      <c r="H155" s="248">
        <v>-4.2999999999999998</v>
      </c>
      <c r="I155" s="249"/>
      <c r="J155" s="245"/>
      <c r="K155" s="245"/>
      <c r="L155" s="250"/>
      <c r="M155" s="251"/>
      <c r="N155" s="252"/>
      <c r="O155" s="252"/>
      <c r="P155" s="252"/>
      <c r="Q155" s="252"/>
      <c r="R155" s="252"/>
      <c r="S155" s="252"/>
      <c r="T155" s="253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4" t="s">
        <v>198</v>
      </c>
      <c r="AU155" s="254" t="s">
        <v>82</v>
      </c>
      <c r="AV155" s="14" t="s">
        <v>82</v>
      </c>
      <c r="AW155" s="14" t="s">
        <v>35</v>
      </c>
      <c r="AX155" s="14" t="s">
        <v>73</v>
      </c>
      <c r="AY155" s="254" t="s">
        <v>188</v>
      </c>
    </row>
    <row r="156" s="13" customFormat="1">
      <c r="A156" s="13"/>
      <c r="B156" s="233"/>
      <c r="C156" s="234"/>
      <c r="D156" s="235" t="s">
        <v>198</v>
      </c>
      <c r="E156" s="236" t="s">
        <v>19</v>
      </c>
      <c r="F156" s="237" t="s">
        <v>3185</v>
      </c>
      <c r="G156" s="234"/>
      <c r="H156" s="236" t="s">
        <v>19</v>
      </c>
      <c r="I156" s="238"/>
      <c r="J156" s="234"/>
      <c r="K156" s="234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198</v>
      </c>
      <c r="AU156" s="243" t="s">
        <v>82</v>
      </c>
      <c r="AV156" s="13" t="s">
        <v>80</v>
      </c>
      <c r="AW156" s="13" t="s">
        <v>35</v>
      </c>
      <c r="AX156" s="13" t="s">
        <v>73</v>
      </c>
      <c r="AY156" s="243" t="s">
        <v>188</v>
      </c>
    </row>
    <row r="157" s="14" customFormat="1">
      <c r="A157" s="14"/>
      <c r="B157" s="244"/>
      <c r="C157" s="245"/>
      <c r="D157" s="235" t="s">
        <v>198</v>
      </c>
      <c r="E157" s="246" t="s">
        <v>19</v>
      </c>
      <c r="F157" s="247" t="s">
        <v>3186</v>
      </c>
      <c r="G157" s="245"/>
      <c r="H157" s="248">
        <v>40.18</v>
      </c>
      <c r="I157" s="249"/>
      <c r="J157" s="245"/>
      <c r="K157" s="245"/>
      <c r="L157" s="250"/>
      <c r="M157" s="251"/>
      <c r="N157" s="252"/>
      <c r="O157" s="252"/>
      <c r="P157" s="252"/>
      <c r="Q157" s="252"/>
      <c r="R157" s="252"/>
      <c r="S157" s="252"/>
      <c r="T157" s="25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4" t="s">
        <v>198</v>
      </c>
      <c r="AU157" s="254" t="s">
        <v>82</v>
      </c>
      <c r="AV157" s="14" t="s">
        <v>82</v>
      </c>
      <c r="AW157" s="14" t="s">
        <v>35</v>
      </c>
      <c r="AX157" s="14" t="s">
        <v>73</v>
      </c>
      <c r="AY157" s="254" t="s">
        <v>188</v>
      </c>
    </row>
    <row r="158" s="15" customFormat="1">
      <c r="A158" s="15"/>
      <c r="B158" s="255"/>
      <c r="C158" s="256"/>
      <c r="D158" s="235" t="s">
        <v>198</v>
      </c>
      <c r="E158" s="257" t="s">
        <v>19</v>
      </c>
      <c r="F158" s="258" t="s">
        <v>229</v>
      </c>
      <c r="G158" s="256"/>
      <c r="H158" s="259">
        <v>433.221</v>
      </c>
      <c r="I158" s="260"/>
      <c r="J158" s="256"/>
      <c r="K158" s="256"/>
      <c r="L158" s="261"/>
      <c r="M158" s="262"/>
      <c r="N158" s="263"/>
      <c r="O158" s="263"/>
      <c r="P158" s="263"/>
      <c r="Q158" s="263"/>
      <c r="R158" s="263"/>
      <c r="S158" s="263"/>
      <c r="T158" s="264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5" t="s">
        <v>198</v>
      </c>
      <c r="AU158" s="265" t="s">
        <v>82</v>
      </c>
      <c r="AV158" s="15" t="s">
        <v>135</v>
      </c>
      <c r="AW158" s="15" t="s">
        <v>35</v>
      </c>
      <c r="AX158" s="15" t="s">
        <v>80</v>
      </c>
      <c r="AY158" s="265" t="s">
        <v>188</v>
      </c>
    </row>
    <row r="159" s="2" customFormat="1" ht="24.15" customHeight="1">
      <c r="A159" s="40"/>
      <c r="B159" s="41"/>
      <c r="C159" s="272" t="s">
        <v>268</v>
      </c>
      <c r="D159" s="272" t="s">
        <v>522</v>
      </c>
      <c r="E159" s="273" t="s">
        <v>639</v>
      </c>
      <c r="F159" s="274" t="s">
        <v>640</v>
      </c>
      <c r="G159" s="275" t="s">
        <v>243</v>
      </c>
      <c r="H159" s="276">
        <v>498.20400000000001</v>
      </c>
      <c r="I159" s="277"/>
      <c r="J159" s="278">
        <f>ROUND(I159*H159,2)</f>
        <v>0</v>
      </c>
      <c r="K159" s="274" t="s">
        <v>194</v>
      </c>
      <c r="L159" s="279"/>
      <c r="M159" s="280" t="s">
        <v>19</v>
      </c>
      <c r="N159" s="281" t="s">
        <v>44</v>
      </c>
      <c r="O159" s="86"/>
      <c r="P159" s="224">
        <f>O159*H159</f>
        <v>0</v>
      </c>
      <c r="Q159" s="224">
        <v>0.0054000000000000003</v>
      </c>
      <c r="R159" s="224">
        <f>Q159*H159</f>
        <v>2.6903016000000002</v>
      </c>
      <c r="S159" s="224">
        <v>0</v>
      </c>
      <c r="T159" s="225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6" t="s">
        <v>630</v>
      </c>
      <c r="AT159" s="226" t="s">
        <v>522</v>
      </c>
      <c r="AU159" s="226" t="s">
        <v>82</v>
      </c>
      <c r="AY159" s="19" t="s">
        <v>188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19" t="s">
        <v>80</v>
      </c>
      <c r="BK159" s="227">
        <f>ROUND(I159*H159,2)</f>
        <v>0</v>
      </c>
      <c r="BL159" s="19" t="s">
        <v>342</v>
      </c>
      <c r="BM159" s="226" t="s">
        <v>3190</v>
      </c>
    </row>
    <row r="160" s="13" customFormat="1">
      <c r="A160" s="13"/>
      <c r="B160" s="233"/>
      <c r="C160" s="234"/>
      <c r="D160" s="235" t="s">
        <v>198</v>
      </c>
      <c r="E160" s="236" t="s">
        <v>19</v>
      </c>
      <c r="F160" s="237" t="s">
        <v>3165</v>
      </c>
      <c r="G160" s="234"/>
      <c r="H160" s="236" t="s">
        <v>19</v>
      </c>
      <c r="I160" s="238"/>
      <c r="J160" s="234"/>
      <c r="K160" s="234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198</v>
      </c>
      <c r="AU160" s="243" t="s">
        <v>82</v>
      </c>
      <c r="AV160" s="13" t="s">
        <v>80</v>
      </c>
      <c r="AW160" s="13" t="s">
        <v>35</v>
      </c>
      <c r="AX160" s="13" t="s">
        <v>73</v>
      </c>
      <c r="AY160" s="243" t="s">
        <v>188</v>
      </c>
    </row>
    <row r="161" s="14" customFormat="1">
      <c r="A161" s="14"/>
      <c r="B161" s="244"/>
      <c r="C161" s="245"/>
      <c r="D161" s="235" t="s">
        <v>198</v>
      </c>
      <c r="E161" s="246" t="s">
        <v>19</v>
      </c>
      <c r="F161" s="247" t="s">
        <v>3181</v>
      </c>
      <c r="G161" s="245"/>
      <c r="H161" s="248">
        <v>448.875</v>
      </c>
      <c r="I161" s="249"/>
      <c r="J161" s="245"/>
      <c r="K161" s="245"/>
      <c r="L161" s="250"/>
      <c r="M161" s="251"/>
      <c r="N161" s="252"/>
      <c r="O161" s="252"/>
      <c r="P161" s="252"/>
      <c r="Q161" s="252"/>
      <c r="R161" s="252"/>
      <c r="S161" s="252"/>
      <c r="T161" s="253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4" t="s">
        <v>198</v>
      </c>
      <c r="AU161" s="254" t="s">
        <v>82</v>
      </c>
      <c r="AV161" s="14" t="s">
        <v>82</v>
      </c>
      <c r="AW161" s="14" t="s">
        <v>35</v>
      </c>
      <c r="AX161" s="14" t="s">
        <v>73</v>
      </c>
      <c r="AY161" s="254" t="s">
        <v>188</v>
      </c>
    </row>
    <row r="162" s="14" customFormat="1">
      <c r="A162" s="14"/>
      <c r="B162" s="244"/>
      <c r="C162" s="245"/>
      <c r="D162" s="235" t="s">
        <v>198</v>
      </c>
      <c r="E162" s="246" t="s">
        <v>19</v>
      </c>
      <c r="F162" s="247" t="s">
        <v>3182</v>
      </c>
      <c r="G162" s="245"/>
      <c r="H162" s="248">
        <v>-26.100000000000001</v>
      </c>
      <c r="I162" s="249"/>
      <c r="J162" s="245"/>
      <c r="K162" s="245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198</v>
      </c>
      <c r="AU162" s="254" t="s">
        <v>82</v>
      </c>
      <c r="AV162" s="14" t="s">
        <v>82</v>
      </c>
      <c r="AW162" s="14" t="s">
        <v>35</v>
      </c>
      <c r="AX162" s="14" t="s">
        <v>73</v>
      </c>
      <c r="AY162" s="254" t="s">
        <v>188</v>
      </c>
    </row>
    <row r="163" s="14" customFormat="1">
      <c r="A163" s="14"/>
      <c r="B163" s="244"/>
      <c r="C163" s="245"/>
      <c r="D163" s="235" t="s">
        <v>198</v>
      </c>
      <c r="E163" s="246" t="s">
        <v>19</v>
      </c>
      <c r="F163" s="247" t="s">
        <v>3183</v>
      </c>
      <c r="G163" s="245"/>
      <c r="H163" s="248">
        <v>-23.760000000000002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198</v>
      </c>
      <c r="AU163" s="254" t="s">
        <v>82</v>
      </c>
      <c r="AV163" s="14" t="s">
        <v>82</v>
      </c>
      <c r="AW163" s="14" t="s">
        <v>35</v>
      </c>
      <c r="AX163" s="14" t="s">
        <v>73</v>
      </c>
      <c r="AY163" s="254" t="s">
        <v>188</v>
      </c>
    </row>
    <row r="164" s="14" customFormat="1">
      <c r="A164" s="14"/>
      <c r="B164" s="244"/>
      <c r="C164" s="245"/>
      <c r="D164" s="235" t="s">
        <v>198</v>
      </c>
      <c r="E164" s="246" t="s">
        <v>19</v>
      </c>
      <c r="F164" s="247" t="s">
        <v>1095</v>
      </c>
      <c r="G164" s="245"/>
      <c r="H164" s="248">
        <v>-1.6739999999999999</v>
      </c>
      <c r="I164" s="249"/>
      <c r="J164" s="245"/>
      <c r="K164" s="245"/>
      <c r="L164" s="250"/>
      <c r="M164" s="251"/>
      <c r="N164" s="252"/>
      <c r="O164" s="252"/>
      <c r="P164" s="252"/>
      <c r="Q164" s="252"/>
      <c r="R164" s="252"/>
      <c r="S164" s="252"/>
      <c r="T164" s="25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4" t="s">
        <v>198</v>
      </c>
      <c r="AU164" s="254" t="s">
        <v>82</v>
      </c>
      <c r="AV164" s="14" t="s">
        <v>82</v>
      </c>
      <c r="AW164" s="14" t="s">
        <v>35</v>
      </c>
      <c r="AX164" s="14" t="s">
        <v>73</v>
      </c>
      <c r="AY164" s="254" t="s">
        <v>188</v>
      </c>
    </row>
    <row r="165" s="14" customFormat="1">
      <c r="A165" s="14"/>
      <c r="B165" s="244"/>
      <c r="C165" s="245"/>
      <c r="D165" s="235" t="s">
        <v>198</v>
      </c>
      <c r="E165" s="246" t="s">
        <v>19</v>
      </c>
      <c r="F165" s="247" t="s">
        <v>3184</v>
      </c>
      <c r="G165" s="245"/>
      <c r="H165" s="248">
        <v>-4.2999999999999998</v>
      </c>
      <c r="I165" s="249"/>
      <c r="J165" s="245"/>
      <c r="K165" s="245"/>
      <c r="L165" s="250"/>
      <c r="M165" s="251"/>
      <c r="N165" s="252"/>
      <c r="O165" s="252"/>
      <c r="P165" s="252"/>
      <c r="Q165" s="252"/>
      <c r="R165" s="252"/>
      <c r="S165" s="252"/>
      <c r="T165" s="253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4" t="s">
        <v>198</v>
      </c>
      <c r="AU165" s="254" t="s">
        <v>82</v>
      </c>
      <c r="AV165" s="14" t="s">
        <v>82</v>
      </c>
      <c r="AW165" s="14" t="s">
        <v>35</v>
      </c>
      <c r="AX165" s="14" t="s">
        <v>73</v>
      </c>
      <c r="AY165" s="254" t="s">
        <v>188</v>
      </c>
    </row>
    <row r="166" s="13" customFormat="1">
      <c r="A166" s="13"/>
      <c r="B166" s="233"/>
      <c r="C166" s="234"/>
      <c r="D166" s="235" t="s">
        <v>198</v>
      </c>
      <c r="E166" s="236" t="s">
        <v>19</v>
      </c>
      <c r="F166" s="237" t="s">
        <v>3185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198</v>
      </c>
      <c r="AU166" s="243" t="s">
        <v>82</v>
      </c>
      <c r="AV166" s="13" t="s">
        <v>80</v>
      </c>
      <c r="AW166" s="13" t="s">
        <v>35</v>
      </c>
      <c r="AX166" s="13" t="s">
        <v>73</v>
      </c>
      <c r="AY166" s="243" t="s">
        <v>188</v>
      </c>
    </row>
    <row r="167" s="14" customFormat="1">
      <c r="A167" s="14"/>
      <c r="B167" s="244"/>
      <c r="C167" s="245"/>
      <c r="D167" s="235" t="s">
        <v>198</v>
      </c>
      <c r="E167" s="246" t="s">
        <v>19</v>
      </c>
      <c r="F167" s="247" t="s">
        <v>3186</v>
      </c>
      <c r="G167" s="245"/>
      <c r="H167" s="248">
        <v>40.18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198</v>
      </c>
      <c r="AU167" s="254" t="s">
        <v>82</v>
      </c>
      <c r="AV167" s="14" t="s">
        <v>82</v>
      </c>
      <c r="AW167" s="14" t="s">
        <v>35</v>
      </c>
      <c r="AX167" s="14" t="s">
        <v>73</v>
      </c>
      <c r="AY167" s="254" t="s">
        <v>188</v>
      </c>
    </row>
    <row r="168" s="15" customFormat="1">
      <c r="A168" s="15"/>
      <c r="B168" s="255"/>
      <c r="C168" s="256"/>
      <c r="D168" s="235" t="s">
        <v>198</v>
      </c>
      <c r="E168" s="257" t="s">
        <v>19</v>
      </c>
      <c r="F168" s="258" t="s">
        <v>229</v>
      </c>
      <c r="G168" s="256"/>
      <c r="H168" s="259">
        <v>433.221</v>
      </c>
      <c r="I168" s="260"/>
      <c r="J168" s="256"/>
      <c r="K168" s="256"/>
      <c r="L168" s="261"/>
      <c r="M168" s="262"/>
      <c r="N168" s="263"/>
      <c r="O168" s="263"/>
      <c r="P168" s="263"/>
      <c r="Q168" s="263"/>
      <c r="R168" s="263"/>
      <c r="S168" s="263"/>
      <c r="T168" s="264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5" t="s">
        <v>198</v>
      </c>
      <c r="AU168" s="265" t="s">
        <v>82</v>
      </c>
      <c r="AV168" s="15" t="s">
        <v>135</v>
      </c>
      <c r="AW168" s="15" t="s">
        <v>35</v>
      </c>
      <c r="AX168" s="15" t="s">
        <v>80</v>
      </c>
      <c r="AY168" s="265" t="s">
        <v>188</v>
      </c>
    </row>
    <row r="169" s="14" customFormat="1">
      <c r="A169" s="14"/>
      <c r="B169" s="244"/>
      <c r="C169" s="245"/>
      <c r="D169" s="235" t="s">
        <v>198</v>
      </c>
      <c r="E169" s="245"/>
      <c r="F169" s="247" t="s">
        <v>3191</v>
      </c>
      <c r="G169" s="245"/>
      <c r="H169" s="248">
        <v>498.20400000000001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198</v>
      </c>
      <c r="AU169" s="254" t="s">
        <v>82</v>
      </c>
      <c r="AV169" s="14" t="s">
        <v>82</v>
      </c>
      <c r="AW169" s="14" t="s">
        <v>4</v>
      </c>
      <c r="AX169" s="14" t="s">
        <v>80</v>
      </c>
      <c r="AY169" s="254" t="s">
        <v>188</v>
      </c>
    </row>
    <row r="170" s="2" customFormat="1" ht="16.5" customHeight="1">
      <c r="A170" s="40"/>
      <c r="B170" s="41"/>
      <c r="C170" s="215" t="s">
        <v>239</v>
      </c>
      <c r="D170" s="215" t="s">
        <v>190</v>
      </c>
      <c r="E170" s="216" t="s">
        <v>1829</v>
      </c>
      <c r="F170" s="217" t="s">
        <v>1830</v>
      </c>
      <c r="G170" s="218" t="s">
        <v>243</v>
      </c>
      <c r="H170" s="219">
        <v>380.76100000000002</v>
      </c>
      <c r="I170" s="220"/>
      <c r="J170" s="221">
        <f>ROUND(I170*H170,2)</f>
        <v>0</v>
      </c>
      <c r="K170" s="217" t="s">
        <v>194</v>
      </c>
      <c r="L170" s="46"/>
      <c r="M170" s="222" t="s">
        <v>19</v>
      </c>
      <c r="N170" s="223" t="s">
        <v>44</v>
      </c>
      <c r="O170" s="86"/>
      <c r="P170" s="224">
        <f>O170*H170</f>
        <v>0</v>
      </c>
      <c r="Q170" s="224">
        <v>0.00019000000000000001</v>
      </c>
      <c r="R170" s="224">
        <f>Q170*H170</f>
        <v>0.072344590000000014</v>
      </c>
      <c r="S170" s="224">
        <v>0</v>
      </c>
      <c r="T170" s="225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6" t="s">
        <v>342</v>
      </c>
      <c r="AT170" s="226" t="s">
        <v>190</v>
      </c>
      <c r="AU170" s="226" t="s">
        <v>82</v>
      </c>
      <c r="AY170" s="19" t="s">
        <v>188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19" t="s">
        <v>80</v>
      </c>
      <c r="BK170" s="227">
        <f>ROUND(I170*H170,2)</f>
        <v>0</v>
      </c>
      <c r="BL170" s="19" t="s">
        <v>342</v>
      </c>
      <c r="BM170" s="226" t="s">
        <v>3192</v>
      </c>
    </row>
    <row r="171" s="2" customFormat="1">
      <c r="A171" s="40"/>
      <c r="B171" s="41"/>
      <c r="C171" s="42"/>
      <c r="D171" s="228" t="s">
        <v>196</v>
      </c>
      <c r="E171" s="42"/>
      <c r="F171" s="229" t="s">
        <v>2603</v>
      </c>
      <c r="G171" s="42"/>
      <c r="H171" s="42"/>
      <c r="I171" s="230"/>
      <c r="J171" s="42"/>
      <c r="K171" s="42"/>
      <c r="L171" s="46"/>
      <c r="M171" s="231"/>
      <c r="N171" s="232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196</v>
      </c>
      <c r="AU171" s="19" t="s">
        <v>82</v>
      </c>
    </row>
    <row r="172" s="13" customFormat="1">
      <c r="A172" s="13"/>
      <c r="B172" s="233"/>
      <c r="C172" s="234"/>
      <c r="D172" s="235" t="s">
        <v>198</v>
      </c>
      <c r="E172" s="236" t="s">
        <v>19</v>
      </c>
      <c r="F172" s="237" t="s">
        <v>3165</v>
      </c>
      <c r="G172" s="234"/>
      <c r="H172" s="236" t="s">
        <v>19</v>
      </c>
      <c r="I172" s="238"/>
      <c r="J172" s="234"/>
      <c r="K172" s="234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198</v>
      </c>
      <c r="AU172" s="243" t="s">
        <v>82</v>
      </c>
      <c r="AV172" s="13" t="s">
        <v>80</v>
      </c>
      <c r="AW172" s="13" t="s">
        <v>35</v>
      </c>
      <c r="AX172" s="13" t="s">
        <v>73</v>
      </c>
      <c r="AY172" s="243" t="s">
        <v>188</v>
      </c>
    </row>
    <row r="173" s="14" customFormat="1">
      <c r="A173" s="14"/>
      <c r="B173" s="244"/>
      <c r="C173" s="245"/>
      <c r="D173" s="235" t="s">
        <v>198</v>
      </c>
      <c r="E173" s="246" t="s">
        <v>19</v>
      </c>
      <c r="F173" s="247" t="s">
        <v>3193</v>
      </c>
      <c r="G173" s="245"/>
      <c r="H173" s="248">
        <v>411.54399999999998</v>
      </c>
      <c r="I173" s="249"/>
      <c r="J173" s="245"/>
      <c r="K173" s="245"/>
      <c r="L173" s="250"/>
      <c r="M173" s="251"/>
      <c r="N173" s="252"/>
      <c r="O173" s="252"/>
      <c r="P173" s="252"/>
      <c r="Q173" s="252"/>
      <c r="R173" s="252"/>
      <c r="S173" s="252"/>
      <c r="T173" s="253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4" t="s">
        <v>198</v>
      </c>
      <c r="AU173" s="254" t="s">
        <v>82</v>
      </c>
      <c r="AV173" s="14" t="s">
        <v>82</v>
      </c>
      <c r="AW173" s="14" t="s">
        <v>35</v>
      </c>
      <c r="AX173" s="14" t="s">
        <v>73</v>
      </c>
      <c r="AY173" s="254" t="s">
        <v>188</v>
      </c>
    </row>
    <row r="174" s="14" customFormat="1">
      <c r="A174" s="14"/>
      <c r="B174" s="244"/>
      <c r="C174" s="245"/>
      <c r="D174" s="235" t="s">
        <v>198</v>
      </c>
      <c r="E174" s="246" t="s">
        <v>19</v>
      </c>
      <c r="F174" s="247" t="s">
        <v>3194</v>
      </c>
      <c r="G174" s="245"/>
      <c r="H174" s="248">
        <v>-29.948</v>
      </c>
      <c r="I174" s="249"/>
      <c r="J174" s="245"/>
      <c r="K174" s="245"/>
      <c r="L174" s="250"/>
      <c r="M174" s="251"/>
      <c r="N174" s="252"/>
      <c r="O174" s="252"/>
      <c r="P174" s="252"/>
      <c r="Q174" s="252"/>
      <c r="R174" s="252"/>
      <c r="S174" s="252"/>
      <c r="T174" s="25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4" t="s">
        <v>198</v>
      </c>
      <c r="AU174" s="254" t="s">
        <v>82</v>
      </c>
      <c r="AV174" s="14" t="s">
        <v>82</v>
      </c>
      <c r="AW174" s="14" t="s">
        <v>35</v>
      </c>
      <c r="AX174" s="14" t="s">
        <v>73</v>
      </c>
      <c r="AY174" s="254" t="s">
        <v>188</v>
      </c>
    </row>
    <row r="175" s="14" customFormat="1">
      <c r="A175" s="14"/>
      <c r="B175" s="244"/>
      <c r="C175" s="245"/>
      <c r="D175" s="235" t="s">
        <v>198</v>
      </c>
      <c r="E175" s="246" t="s">
        <v>19</v>
      </c>
      <c r="F175" s="247" t="s">
        <v>3195</v>
      </c>
      <c r="G175" s="245"/>
      <c r="H175" s="248">
        <v>-32.899999999999999</v>
      </c>
      <c r="I175" s="249"/>
      <c r="J175" s="245"/>
      <c r="K175" s="245"/>
      <c r="L175" s="250"/>
      <c r="M175" s="251"/>
      <c r="N175" s="252"/>
      <c r="O175" s="252"/>
      <c r="P175" s="252"/>
      <c r="Q175" s="252"/>
      <c r="R175" s="252"/>
      <c r="S175" s="252"/>
      <c r="T175" s="253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4" t="s">
        <v>198</v>
      </c>
      <c r="AU175" s="254" t="s">
        <v>82</v>
      </c>
      <c r="AV175" s="14" t="s">
        <v>82</v>
      </c>
      <c r="AW175" s="14" t="s">
        <v>35</v>
      </c>
      <c r="AX175" s="14" t="s">
        <v>73</v>
      </c>
      <c r="AY175" s="254" t="s">
        <v>188</v>
      </c>
    </row>
    <row r="176" s="14" customFormat="1">
      <c r="A176" s="14"/>
      <c r="B176" s="244"/>
      <c r="C176" s="245"/>
      <c r="D176" s="235" t="s">
        <v>198</v>
      </c>
      <c r="E176" s="246" t="s">
        <v>19</v>
      </c>
      <c r="F176" s="247" t="s">
        <v>3196</v>
      </c>
      <c r="G176" s="245"/>
      <c r="H176" s="248">
        <v>-2.8900000000000001</v>
      </c>
      <c r="I176" s="249"/>
      <c r="J176" s="245"/>
      <c r="K176" s="245"/>
      <c r="L176" s="250"/>
      <c r="M176" s="251"/>
      <c r="N176" s="252"/>
      <c r="O176" s="252"/>
      <c r="P176" s="252"/>
      <c r="Q176" s="252"/>
      <c r="R176" s="252"/>
      <c r="S176" s="252"/>
      <c r="T176" s="253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4" t="s">
        <v>198</v>
      </c>
      <c r="AU176" s="254" t="s">
        <v>82</v>
      </c>
      <c r="AV176" s="14" t="s">
        <v>82</v>
      </c>
      <c r="AW176" s="14" t="s">
        <v>35</v>
      </c>
      <c r="AX176" s="14" t="s">
        <v>73</v>
      </c>
      <c r="AY176" s="254" t="s">
        <v>188</v>
      </c>
    </row>
    <row r="177" s="14" customFormat="1">
      <c r="A177" s="14"/>
      <c r="B177" s="244"/>
      <c r="C177" s="245"/>
      <c r="D177" s="235" t="s">
        <v>198</v>
      </c>
      <c r="E177" s="246" t="s">
        <v>19</v>
      </c>
      <c r="F177" s="247" t="s">
        <v>3197</v>
      </c>
      <c r="G177" s="245"/>
      <c r="H177" s="248">
        <v>-6.4500000000000002</v>
      </c>
      <c r="I177" s="249"/>
      <c r="J177" s="245"/>
      <c r="K177" s="245"/>
      <c r="L177" s="250"/>
      <c r="M177" s="251"/>
      <c r="N177" s="252"/>
      <c r="O177" s="252"/>
      <c r="P177" s="252"/>
      <c r="Q177" s="252"/>
      <c r="R177" s="252"/>
      <c r="S177" s="252"/>
      <c r="T177" s="25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4" t="s">
        <v>198</v>
      </c>
      <c r="AU177" s="254" t="s">
        <v>82</v>
      </c>
      <c r="AV177" s="14" t="s">
        <v>82</v>
      </c>
      <c r="AW177" s="14" t="s">
        <v>35</v>
      </c>
      <c r="AX177" s="14" t="s">
        <v>73</v>
      </c>
      <c r="AY177" s="254" t="s">
        <v>188</v>
      </c>
    </row>
    <row r="178" s="13" customFormat="1">
      <c r="A178" s="13"/>
      <c r="B178" s="233"/>
      <c r="C178" s="234"/>
      <c r="D178" s="235" t="s">
        <v>198</v>
      </c>
      <c r="E178" s="236" t="s">
        <v>19</v>
      </c>
      <c r="F178" s="237" t="s">
        <v>3185</v>
      </c>
      <c r="G178" s="234"/>
      <c r="H178" s="236" t="s">
        <v>19</v>
      </c>
      <c r="I178" s="238"/>
      <c r="J178" s="234"/>
      <c r="K178" s="234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198</v>
      </c>
      <c r="AU178" s="243" t="s">
        <v>82</v>
      </c>
      <c r="AV178" s="13" t="s">
        <v>80</v>
      </c>
      <c r="AW178" s="13" t="s">
        <v>35</v>
      </c>
      <c r="AX178" s="13" t="s">
        <v>73</v>
      </c>
      <c r="AY178" s="243" t="s">
        <v>188</v>
      </c>
    </row>
    <row r="179" s="14" customFormat="1">
      <c r="A179" s="14"/>
      <c r="B179" s="244"/>
      <c r="C179" s="245"/>
      <c r="D179" s="235" t="s">
        <v>198</v>
      </c>
      <c r="E179" s="246" t="s">
        <v>19</v>
      </c>
      <c r="F179" s="247" t="s">
        <v>3198</v>
      </c>
      <c r="G179" s="245"/>
      <c r="H179" s="248">
        <v>41.405000000000001</v>
      </c>
      <c r="I179" s="249"/>
      <c r="J179" s="245"/>
      <c r="K179" s="245"/>
      <c r="L179" s="250"/>
      <c r="M179" s="251"/>
      <c r="N179" s="252"/>
      <c r="O179" s="252"/>
      <c r="P179" s="252"/>
      <c r="Q179" s="252"/>
      <c r="R179" s="252"/>
      <c r="S179" s="252"/>
      <c r="T179" s="253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4" t="s">
        <v>198</v>
      </c>
      <c r="AU179" s="254" t="s">
        <v>82</v>
      </c>
      <c r="AV179" s="14" t="s">
        <v>82</v>
      </c>
      <c r="AW179" s="14" t="s">
        <v>35</v>
      </c>
      <c r="AX179" s="14" t="s">
        <v>73</v>
      </c>
      <c r="AY179" s="254" t="s">
        <v>188</v>
      </c>
    </row>
    <row r="180" s="15" customFormat="1">
      <c r="A180" s="15"/>
      <c r="B180" s="255"/>
      <c r="C180" s="256"/>
      <c r="D180" s="235" t="s">
        <v>198</v>
      </c>
      <c r="E180" s="257" t="s">
        <v>19</v>
      </c>
      <c r="F180" s="258" t="s">
        <v>229</v>
      </c>
      <c r="G180" s="256"/>
      <c r="H180" s="259">
        <v>380.76100000000008</v>
      </c>
      <c r="I180" s="260"/>
      <c r="J180" s="256"/>
      <c r="K180" s="256"/>
      <c r="L180" s="261"/>
      <c r="M180" s="262"/>
      <c r="N180" s="263"/>
      <c r="O180" s="263"/>
      <c r="P180" s="263"/>
      <c r="Q180" s="263"/>
      <c r="R180" s="263"/>
      <c r="S180" s="263"/>
      <c r="T180" s="264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5" t="s">
        <v>198</v>
      </c>
      <c r="AU180" s="265" t="s">
        <v>82</v>
      </c>
      <c r="AV180" s="15" t="s">
        <v>135</v>
      </c>
      <c r="AW180" s="15" t="s">
        <v>35</v>
      </c>
      <c r="AX180" s="15" t="s">
        <v>80</v>
      </c>
      <c r="AY180" s="265" t="s">
        <v>188</v>
      </c>
    </row>
    <row r="181" s="2" customFormat="1" ht="24.15" customHeight="1">
      <c r="A181" s="40"/>
      <c r="B181" s="41"/>
      <c r="C181" s="215" t="s">
        <v>286</v>
      </c>
      <c r="D181" s="215" t="s">
        <v>190</v>
      </c>
      <c r="E181" s="216" t="s">
        <v>3199</v>
      </c>
      <c r="F181" s="217" t="s">
        <v>3200</v>
      </c>
      <c r="G181" s="218" t="s">
        <v>243</v>
      </c>
      <c r="H181" s="219">
        <v>222.32900000000001</v>
      </c>
      <c r="I181" s="220"/>
      <c r="J181" s="221">
        <f>ROUND(I181*H181,2)</f>
        <v>0</v>
      </c>
      <c r="K181" s="217" t="s">
        <v>194</v>
      </c>
      <c r="L181" s="46"/>
      <c r="M181" s="222" t="s">
        <v>19</v>
      </c>
      <c r="N181" s="223" t="s">
        <v>44</v>
      </c>
      <c r="O181" s="86"/>
      <c r="P181" s="224">
        <f>O181*H181</f>
        <v>0</v>
      </c>
      <c r="Q181" s="224">
        <v>3.0000000000000001E-05</v>
      </c>
      <c r="R181" s="224">
        <f>Q181*H181</f>
        <v>0.0066698700000000005</v>
      </c>
      <c r="S181" s="224">
        <v>0</v>
      </c>
      <c r="T181" s="225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6" t="s">
        <v>342</v>
      </c>
      <c r="AT181" s="226" t="s">
        <v>190</v>
      </c>
      <c r="AU181" s="226" t="s">
        <v>82</v>
      </c>
      <c r="AY181" s="19" t="s">
        <v>188</v>
      </c>
      <c r="BE181" s="227">
        <f>IF(N181="základní",J181,0)</f>
        <v>0</v>
      </c>
      <c r="BF181" s="227">
        <f>IF(N181="snížená",J181,0)</f>
        <v>0</v>
      </c>
      <c r="BG181" s="227">
        <f>IF(N181="zákl. přenesená",J181,0)</f>
        <v>0</v>
      </c>
      <c r="BH181" s="227">
        <f>IF(N181="sníž. přenesená",J181,0)</f>
        <v>0</v>
      </c>
      <c r="BI181" s="227">
        <f>IF(N181="nulová",J181,0)</f>
        <v>0</v>
      </c>
      <c r="BJ181" s="19" t="s">
        <v>80</v>
      </c>
      <c r="BK181" s="227">
        <f>ROUND(I181*H181,2)</f>
        <v>0</v>
      </c>
      <c r="BL181" s="19" t="s">
        <v>342</v>
      </c>
      <c r="BM181" s="226" t="s">
        <v>3201</v>
      </c>
    </row>
    <row r="182" s="2" customFormat="1">
      <c r="A182" s="40"/>
      <c r="B182" s="41"/>
      <c r="C182" s="42"/>
      <c r="D182" s="228" t="s">
        <v>196</v>
      </c>
      <c r="E182" s="42"/>
      <c r="F182" s="229" t="s">
        <v>3202</v>
      </c>
      <c r="G182" s="42"/>
      <c r="H182" s="42"/>
      <c r="I182" s="230"/>
      <c r="J182" s="42"/>
      <c r="K182" s="42"/>
      <c r="L182" s="46"/>
      <c r="M182" s="231"/>
      <c r="N182" s="232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196</v>
      </c>
      <c r="AU182" s="19" t="s">
        <v>82</v>
      </c>
    </row>
    <row r="183" s="13" customFormat="1">
      <c r="A183" s="13"/>
      <c r="B183" s="233"/>
      <c r="C183" s="234"/>
      <c r="D183" s="235" t="s">
        <v>198</v>
      </c>
      <c r="E183" s="236" t="s">
        <v>19</v>
      </c>
      <c r="F183" s="237" t="s">
        <v>3165</v>
      </c>
      <c r="G183" s="234"/>
      <c r="H183" s="236" t="s">
        <v>19</v>
      </c>
      <c r="I183" s="238"/>
      <c r="J183" s="234"/>
      <c r="K183" s="234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198</v>
      </c>
      <c r="AU183" s="243" t="s">
        <v>82</v>
      </c>
      <c r="AV183" s="13" t="s">
        <v>80</v>
      </c>
      <c r="AW183" s="13" t="s">
        <v>35</v>
      </c>
      <c r="AX183" s="13" t="s">
        <v>73</v>
      </c>
      <c r="AY183" s="243" t="s">
        <v>188</v>
      </c>
    </row>
    <row r="184" s="13" customFormat="1">
      <c r="A184" s="13"/>
      <c r="B184" s="233"/>
      <c r="C184" s="234"/>
      <c r="D184" s="235" t="s">
        <v>198</v>
      </c>
      <c r="E184" s="236" t="s">
        <v>19</v>
      </c>
      <c r="F184" s="237" t="s">
        <v>3203</v>
      </c>
      <c r="G184" s="234"/>
      <c r="H184" s="236" t="s">
        <v>19</v>
      </c>
      <c r="I184" s="238"/>
      <c r="J184" s="234"/>
      <c r="K184" s="234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198</v>
      </c>
      <c r="AU184" s="243" t="s">
        <v>82</v>
      </c>
      <c r="AV184" s="13" t="s">
        <v>80</v>
      </c>
      <c r="AW184" s="13" t="s">
        <v>35</v>
      </c>
      <c r="AX184" s="13" t="s">
        <v>73</v>
      </c>
      <c r="AY184" s="243" t="s">
        <v>188</v>
      </c>
    </row>
    <row r="185" s="14" customFormat="1">
      <c r="A185" s="14"/>
      <c r="B185" s="244"/>
      <c r="C185" s="245"/>
      <c r="D185" s="235" t="s">
        <v>198</v>
      </c>
      <c r="E185" s="246" t="s">
        <v>19</v>
      </c>
      <c r="F185" s="247" t="s">
        <v>3204</v>
      </c>
      <c r="G185" s="245"/>
      <c r="H185" s="248">
        <v>202.25399999999999</v>
      </c>
      <c r="I185" s="249"/>
      <c r="J185" s="245"/>
      <c r="K185" s="245"/>
      <c r="L185" s="250"/>
      <c r="M185" s="251"/>
      <c r="N185" s="252"/>
      <c r="O185" s="252"/>
      <c r="P185" s="252"/>
      <c r="Q185" s="252"/>
      <c r="R185" s="252"/>
      <c r="S185" s="252"/>
      <c r="T185" s="253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4" t="s">
        <v>198</v>
      </c>
      <c r="AU185" s="254" t="s">
        <v>82</v>
      </c>
      <c r="AV185" s="14" t="s">
        <v>82</v>
      </c>
      <c r="AW185" s="14" t="s">
        <v>35</v>
      </c>
      <c r="AX185" s="14" t="s">
        <v>73</v>
      </c>
      <c r="AY185" s="254" t="s">
        <v>188</v>
      </c>
    </row>
    <row r="186" s="13" customFormat="1">
      <c r="A186" s="13"/>
      <c r="B186" s="233"/>
      <c r="C186" s="234"/>
      <c r="D186" s="235" t="s">
        <v>198</v>
      </c>
      <c r="E186" s="236" t="s">
        <v>19</v>
      </c>
      <c r="F186" s="237" t="s">
        <v>3185</v>
      </c>
      <c r="G186" s="234"/>
      <c r="H186" s="236" t="s">
        <v>19</v>
      </c>
      <c r="I186" s="238"/>
      <c r="J186" s="234"/>
      <c r="K186" s="234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198</v>
      </c>
      <c r="AU186" s="243" t="s">
        <v>82</v>
      </c>
      <c r="AV186" s="13" t="s">
        <v>80</v>
      </c>
      <c r="AW186" s="13" t="s">
        <v>35</v>
      </c>
      <c r="AX186" s="13" t="s">
        <v>73</v>
      </c>
      <c r="AY186" s="243" t="s">
        <v>188</v>
      </c>
    </row>
    <row r="187" s="14" customFormat="1">
      <c r="A187" s="14"/>
      <c r="B187" s="244"/>
      <c r="C187" s="245"/>
      <c r="D187" s="235" t="s">
        <v>198</v>
      </c>
      <c r="E187" s="246" t="s">
        <v>19</v>
      </c>
      <c r="F187" s="247" t="s">
        <v>3205</v>
      </c>
      <c r="G187" s="245"/>
      <c r="H187" s="248">
        <v>20.074999999999999</v>
      </c>
      <c r="I187" s="249"/>
      <c r="J187" s="245"/>
      <c r="K187" s="245"/>
      <c r="L187" s="250"/>
      <c r="M187" s="251"/>
      <c r="N187" s="252"/>
      <c r="O187" s="252"/>
      <c r="P187" s="252"/>
      <c r="Q187" s="252"/>
      <c r="R187" s="252"/>
      <c r="S187" s="252"/>
      <c r="T187" s="253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4" t="s">
        <v>198</v>
      </c>
      <c r="AU187" s="254" t="s">
        <v>82</v>
      </c>
      <c r="AV187" s="14" t="s">
        <v>82</v>
      </c>
      <c r="AW187" s="14" t="s">
        <v>35</v>
      </c>
      <c r="AX187" s="14" t="s">
        <v>73</v>
      </c>
      <c r="AY187" s="254" t="s">
        <v>188</v>
      </c>
    </row>
    <row r="188" s="15" customFormat="1">
      <c r="A188" s="15"/>
      <c r="B188" s="255"/>
      <c r="C188" s="256"/>
      <c r="D188" s="235" t="s">
        <v>198</v>
      </c>
      <c r="E188" s="257" t="s">
        <v>19</v>
      </c>
      <c r="F188" s="258" t="s">
        <v>229</v>
      </c>
      <c r="G188" s="256"/>
      <c r="H188" s="259">
        <v>222.32899999999998</v>
      </c>
      <c r="I188" s="260"/>
      <c r="J188" s="256"/>
      <c r="K188" s="256"/>
      <c r="L188" s="261"/>
      <c r="M188" s="262"/>
      <c r="N188" s="263"/>
      <c r="O188" s="263"/>
      <c r="P188" s="263"/>
      <c r="Q188" s="263"/>
      <c r="R188" s="263"/>
      <c r="S188" s="263"/>
      <c r="T188" s="264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65" t="s">
        <v>198</v>
      </c>
      <c r="AU188" s="265" t="s">
        <v>82</v>
      </c>
      <c r="AV188" s="15" t="s">
        <v>135</v>
      </c>
      <c r="AW188" s="15" t="s">
        <v>35</v>
      </c>
      <c r="AX188" s="15" t="s">
        <v>80</v>
      </c>
      <c r="AY188" s="265" t="s">
        <v>188</v>
      </c>
    </row>
    <row r="189" s="2" customFormat="1" ht="16.5" customHeight="1">
      <c r="A189" s="40"/>
      <c r="B189" s="41"/>
      <c r="C189" s="272" t="s">
        <v>296</v>
      </c>
      <c r="D189" s="272" t="s">
        <v>522</v>
      </c>
      <c r="E189" s="273" t="s">
        <v>3206</v>
      </c>
      <c r="F189" s="274" t="s">
        <v>3207</v>
      </c>
      <c r="G189" s="275" t="s">
        <v>243</v>
      </c>
      <c r="H189" s="276">
        <v>693.55399999999997</v>
      </c>
      <c r="I189" s="277"/>
      <c r="J189" s="278">
        <f>ROUND(I189*H189,2)</f>
        <v>0</v>
      </c>
      <c r="K189" s="274" t="s">
        <v>194</v>
      </c>
      <c r="L189" s="279"/>
      <c r="M189" s="280" t="s">
        <v>19</v>
      </c>
      <c r="N189" s="281" t="s">
        <v>44</v>
      </c>
      <c r="O189" s="86"/>
      <c r="P189" s="224">
        <f>O189*H189</f>
        <v>0</v>
      </c>
      <c r="Q189" s="224">
        <v>0.0022000000000000001</v>
      </c>
      <c r="R189" s="224">
        <f>Q189*H189</f>
        <v>1.5258188000000001</v>
      </c>
      <c r="S189" s="224">
        <v>0</v>
      </c>
      <c r="T189" s="225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6" t="s">
        <v>630</v>
      </c>
      <c r="AT189" s="226" t="s">
        <v>522</v>
      </c>
      <c r="AU189" s="226" t="s">
        <v>82</v>
      </c>
      <c r="AY189" s="19" t="s">
        <v>188</v>
      </c>
      <c r="BE189" s="227">
        <f>IF(N189="základní",J189,0)</f>
        <v>0</v>
      </c>
      <c r="BF189" s="227">
        <f>IF(N189="snížená",J189,0)</f>
        <v>0</v>
      </c>
      <c r="BG189" s="227">
        <f>IF(N189="zákl. přenesená",J189,0)</f>
        <v>0</v>
      </c>
      <c r="BH189" s="227">
        <f>IF(N189="sníž. přenesená",J189,0)</f>
        <v>0</v>
      </c>
      <c r="BI189" s="227">
        <f>IF(N189="nulová",J189,0)</f>
        <v>0</v>
      </c>
      <c r="BJ189" s="19" t="s">
        <v>80</v>
      </c>
      <c r="BK189" s="227">
        <f>ROUND(I189*H189,2)</f>
        <v>0</v>
      </c>
      <c r="BL189" s="19" t="s">
        <v>342</v>
      </c>
      <c r="BM189" s="226" t="s">
        <v>3208</v>
      </c>
    </row>
    <row r="190" s="13" customFormat="1">
      <c r="A190" s="13"/>
      <c r="B190" s="233"/>
      <c r="C190" s="234"/>
      <c r="D190" s="235" t="s">
        <v>198</v>
      </c>
      <c r="E190" s="236" t="s">
        <v>19</v>
      </c>
      <c r="F190" s="237" t="s">
        <v>3165</v>
      </c>
      <c r="G190" s="234"/>
      <c r="H190" s="236" t="s">
        <v>19</v>
      </c>
      <c r="I190" s="238"/>
      <c r="J190" s="234"/>
      <c r="K190" s="234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198</v>
      </c>
      <c r="AU190" s="243" t="s">
        <v>82</v>
      </c>
      <c r="AV190" s="13" t="s">
        <v>80</v>
      </c>
      <c r="AW190" s="13" t="s">
        <v>35</v>
      </c>
      <c r="AX190" s="13" t="s">
        <v>73</v>
      </c>
      <c r="AY190" s="243" t="s">
        <v>188</v>
      </c>
    </row>
    <row r="191" s="14" customFormat="1">
      <c r="A191" s="14"/>
      <c r="B191" s="244"/>
      <c r="C191" s="245"/>
      <c r="D191" s="235" t="s">
        <v>198</v>
      </c>
      <c r="E191" s="246" t="s">
        <v>19</v>
      </c>
      <c r="F191" s="247" t="s">
        <v>3193</v>
      </c>
      <c r="G191" s="245"/>
      <c r="H191" s="248">
        <v>411.54399999999998</v>
      </c>
      <c r="I191" s="249"/>
      <c r="J191" s="245"/>
      <c r="K191" s="245"/>
      <c r="L191" s="250"/>
      <c r="M191" s="251"/>
      <c r="N191" s="252"/>
      <c r="O191" s="252"/>
      <c r="P191" s="252"/>
      <c r="Q191" s="252"/>
      <c r="R191" s="252"/>
      <c r="S191" s="252"/>
      <c r="T191" s="253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4" t="s">
        <v>198</v>
      </c>
      <c r="AU191" s="254" t="s">
        <v>82</v>
      </c>
      <c r="AV191" s="14" t="s">
        <v>82</v>
      </c>
      <c r="AW191" s="14" t="s">
        <v>35</v>
      </c>
      <c r="AX191" s="14" t="s">
        <v>73</v>
      </c>
      <c r="AY191" s="254" t="s">
        <v>188</v>
      </c>
    </row>
    <row r="192" s="14" customFormat="1">
      <c r="A192" s="14"/>
      <c r="B192" s="244"/>
      <c r="C192" s="245"/>
      <c r="D192" s="235" t="s">
        <v>198</v>
      </c>
      <c r="E192" s="246" t="s">
        <v>19</v>
      </c>
      <c r="F192" s="247" t="s">
        <v>3194</v>
      </c>
      <c r="G192" s="245"/>
      <c r="H192" s="248">
        <v>-29.948</v>
      </c>
      <c r="I192" s="249"/>
      <c r="J192" s="245"/>
      <c r="K192" s="245"/>
      <c r="L192" s="250"/>
      <c r="M192" s="251"/>
      <c r="N192" s="252"/>
      <c r="O192" s="252"/>
      <c r="P192" s="252"/>
      <c r="Q192" s="252"/>
      <c r="R192" s="252"/>
      <c r="S192" s="252"/>
      <c r="T192" s="25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4" t="s">
        <v>198</v>
      </c>
      <c r="AU192" s="254" t="s">
        <v>82</v>
      </c>
      <c r="AV192" s="14" t="s">
        <v>82</v>
      </c>
      <c r="AW192" s="14" t="s">
        <v>35</v>
      </c>
      <c r="AX192" s="14" t="s">
        <v>73</v>
      </c>
      <c r="AY192" s="254" t="s">
        <v>188</v>
      </c>
    </row>
    <row r="193" s="14" customFormat="1">
      <c r="A193" s="14"/>
      <c r="B193" s="244"/>
      <c r="C193" s="245"/>
      <c r="D193" s="235" t="s">
        <v>198</v>
      </c>
      <c r="E193" s="246" t="s">
        <v>19</v>
      </c>
      <c r="F193" s="247" t="s">
        <v>3195</v>
      </c>
      <c r="G193" s="245"/>
      <c r="H193" s="248">
        <v>-32.899999999999999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198</v>
      </c>
      <c r="AU193" s="254" t="s">
        <v>82</v>
      </c>
      <c r="AV193" s="14" t="s">
        <v>82</v>
      </c>
      <c r="AW193" s="14" t="s">
        <v>35</v>
      </c>
      <c r="AX193" s="14" t="s">
        <v>73</v>
      </c>
      <c r="AY193" s="254" t="s">
        <v>188</v>
      </c>
    </row>
    <row r="194" s="14" customFormat="1">
      <c r="A194" s="14"/>
      <c r="B194" s="244"/>
      <c r="C194" s="245"/>
      <c r="D194" s="235" t="s">
        <v>198</v>
      </c>
      <c r="E194" s="246" t="s">
        <v>19</v>
      </c>
      <c r="F194" s="247" t="s">
        <v>3196</v>
      </c>
      <c r="G194" s="245"/>
      <c r="H194" s="248">
        <v>-2.8900000000000001</v>
      </c>
      <c r="I194" s="249"/>
      <c r="J194" s="245"/>
      <c r="K194" s="245"/>
      <c r="L194" s="250"/>
      <c r="M194" s="251"/>
      <c r="N194" s="252"/>
      <c r="O194" s="252"/>
      <c r="P194" s="252"/>
      <c r="Q194" s="252"/>
      <c r="R194" s="252"/>
      <c r="S194" s="252"/>
      <c r="T194" s="25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4" t="s">
        <v>198</v>
      </c>
      <c r="AU194" s="254" t="s">
        <v>82</v>
      </c>
      <c r="AV194" s="14" t="s">
        <v>82</v>
      </c>
      <c r="AW194" s="14" t="s">
        <v>35</v>
      </c>
      <c r="AX194" s="14" t="s">
        <v>73</v>
      </c>
      <c r="AY194" s="254" t="s">
        <v>188</v>
      </c>
    </row>
    <row r="195" s="14" customFormat="1">
      <c r="A195" s="14"/>
      <c r="B195" s="244"/>
      <c r="C195" s="245"/>
      <c r="D195" s="235" t="s">
        <v>198</v>
      </c>
      <c r="E195" s="246" t="s">
        <v>19</v>
      </c>
      <c r="F195" s="247" t="s">
        <v>3197</v>
      </c>
      <c r="G195" s="245"/>
      <c r="H195" s="248">
        <v>-6.4500000000000002</v>
      </c>
      <c r="I195" s="249"/>
      <c r="J195" s="245"/>
      <c r="K195" s="245"/>
      <c r="L195" s="250"/>
      <c r="M195" s="251"/>
      <c r="N195" s="252"/>
      <c r="O195" s="252"/>
      <c r="P195" s="252"/>
      <c r="Q195" s="252"/>
      <c r="R195" s="252"/>
      <c r="S195" s="252"/>
      <c r="T195" s="25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4" t="s">
        <v>198</v>
      </c>
      <c r="AU195" s="254" t="s">
        <v>82</v>
      </c>
      <c r="AV195" s="14" t="s">
        <v>82</v>
      </c>
      <c r="AW195" s="14" t="s">
        <v>35</v>
      </c>
      <c r="AX195" s="14" t="s">
        <v>73</v>
      </c>
      <c r="AY195" s="254" t="s">
        <v>188</v>
      </c>
    </row>
    <row r="196" s="13" customFormat="1">
      <c r="A196" s="13"/>
      <c r="B196" s="233"/>
      <c r="C196" s="234"/>
      <c r="D196" s="235" t="s">
        <v>198</v>
      </c>
      <c r="E196" s="236" t="s">
        <v>19</v>
      </c>
      <c r="F196" s="237" t="s">
        <v>3185</v>
      </c>
      <c r="G196" s="234"/>
      <c r="H196" s="236" t="s">
        <v>19</v>
      </c>
      <c r="I196" s="238"/>
      <c r="J196" s="234"/>
      <c r="K196" s="234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198</v>
      </c>
      <c r="AU196" s="243" t="s">
        <v>82</v>
      </c>
      <c r="AV196" s="13" t="s">
        <v>80</v>
      </c>
      <c r="AW196" s="13" t="s">
        <v>35</v>
      </c>
      <c r="AX196" s="13" t="s">
        <v>73</v>
      </c>
      <c r="AY196" s="243" t="s">
        <v>188</v>
      </c>
    </row>
    <row r="197" s="14" customFormat="1">
      <c r="A197" s="14"/>
      <c r="B197" s="244"/>
      <c r="C197" s="245"/>
      <c r="D197" s="235" t="s">
        <v>198</v>
      </c>
      <c r="E197" s="246" t="s">
        <v>19</v>
      </c>
      <c r="F197" s="247" t="s">
        <v>3198</v>
      </c>
      <c r="G197" s="245"/>
      <c r="H197" s="248">
        <v>41.405000000000001</v>
      </c>
      <c r="I197" s="249"/>
      <c r="J197" s="245"/>
      <c r="K197" s="245"/>
      <c r="L197" s="250"/>
      <c r="M197" s="251"/>
      <c r="N197" s="252"/>
      <c r="O197" s="252"/>
      <c r="P197" s="252"/>
      <c r="Q197" s="252"/>
      <c r="R197" s="252"/>
      <c r="S197" s="252"/>
      <c r="T197" s="253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4" t="s">
        <v>198</v>
      </c>
      <c r="AU197" s="254" t="s">
        <v>82</v>
      </c>
      <c r="AV197" s="14" t="s">
        <v>82</v>
      </c>
      <c r="AW197" s="14" t="s">
        <v>35</v>
      </c>
      <c r="AX197" s="14" t="s">
        <v>73</v>
      </c>
      <c r="AY197" s="254" t="s">
        <v>188</v>
      </c>
    </row>
    <row r="198" s="16" customFormat="1">
      <c r="A198" s="16"/>
      <c r="B198" s="282"/>
      <c r="C198" s="283"/>
      <c r="D198" s="235" t="s">
        <v>198</v>
      </c>
      <c r="E198" s="284" t="s">
        <v>19</v>
      </c>
      <c r="F198" s="285" t="s">
        <v>730</v>
      </c>
      <c r="G198" s="283"/>
      <c r="H198" s="286">
        <v>380.76100000000008</v>
      </c>
      <c r="I198" s="287"/>
      <c r="J198" s="283"/>
      <c r="K198" s="283"/>
      <c r="L198" s="288"/>
      <c r="M198" s="289"/>
      <c r="N198" s="290"/>
      <c r="O198" s="290"/>
      <c r="P198" s="290"/>
      <c r="Q198" s="290"/>
      <c r="R198" s="290"/>
      <c r="S198" s="290"/>
      <c r="T198" s="291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T198" s="292" t="s">
        <v>198</v>
      </c>
      <c r="AU198" s="292" t="s">
        <v>82</v>
      </c>
      <c r="AV198" s="16" t="s">
        <v>129</v>
      </c>
      <c r="AW198" s="16" t="s">
        <v>35</v>
      </c>
      <c r="AX198" s="16" t="s">
        <v>73</v>
      </c>
      <c r="AY198" s="292" t="s">
        <v>188</v>
      </c>
    </row>
    <row r="199" s="13" customFormat="1">
      <c r="A199" s="13"/>
      <c r="B199" s="233"/>
      <c r="C199" s="234"/>
      <c r="D199" s="235" t="s">
        <v>198</v>
      </c>
      <c r="E199" s="236" t="s">
        <v>19</v>
      </c>
      <c r="F199" s="237" t="s">
        <v>3203</v>
      </c>
      <c r="G199" s="234"/>
      <c r="H199" s="236" t="s">
        <v>19</v>
      </c>
      <c r="I199" s="238"/>
      <c r="J199" s="234"/>
      <c r="K199" s="234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198</v>
      </c>
      <c r="AU199" s="243" t="s">
        <v>82</v>
      </c>
      <c r="AV199" s="13" t="s">
        <v>80</v>
      </c>
      <c r="AW199" s="13" t="s">
        <v>35</v>
      </c>
      <c r="AX199" s="13" t="s">
        <v>73</v>
      </c>
      <c r="AY199" s="243" t="s">
        <v>188</v>
      </c>
    </row>
    <row r="200" s="14" customFormat="1">
      <c r="A200" s="14"/>
      <c r="B200" s="244"/>
      <c r="C200" s="245"/>
      <c r="D200" s="235" t="s">
        <v>198</v>
      </c>
      <c r="E200" s="246" t="s">
        <v>19</v>
      </c>
      <c r="F200" s="247" t="s">
        <v>3204</v>
      </c>
      <c r="G200" s="245"/>
      <c r="H200" s="248">
        <v>202.25399999999999</v>
      </c>
      <c r="I200" s="249"/>
      <c r="J200" s="245"/>
      <c r="K200" s="245"/>
      <c r="L200" s="250"/>
      <c r="M200" s="251"/>
      <c r="N200" s="252"/>
      <c r="O200" s="252"/>
      <c r="P200" s="252"/>
      <c r="Q200" s="252"/>
      <c r="R200" s="252"/>
      <c r="S200" s="252"/>
      <c r="T200" s="25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4" t="s">
        <v>198</v>
      </c>
      <c r="AU200" s="254" t="s">
        <v>82</v>
      </c>
      <c r="AV200" s="14" t="s">
        <v>82</v>
      </c>
      <c r="AW200" s="14" t="s">
        <v>35</v>
      </c>
      <c r="AX200" s="14" t="s">
        <v>73</v>
      </c>
      <c r="AY200" s="254" t="s">
        <v>188</v>
      </c>
    </row>
    <row r="201" s="13" customFormat="1">
      <c r="A201" s="13"/>
      <c r="B201" s="233"/>
      <c r="C201" s="234"/>
      <c r="D201" s="235" t="s">
        <v>198</v>
      </c>
      <c r="E201" s="236" t="s">
        <v>19</v>
      </c>
      <c r="F201" s="237" t="s">
        <v>3185</v>
      </c>
      <c r="G201" s="234"/>
      <c r="H201" s="236" t="s">
        <v>19</v>
      </c>
      <c r="I201" s="238"/>
      <c r="J201" s="234"/>
      <c r="K201" s="234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198</v>
      </c>
      <c r="AU201" s="243" t="s">
        <v>82</v>
      </c>
      <c r="AV201" s="13" t="s">
        <v>80</v>
      </c>
      <c r="AW201" s="13" t="s">
        <v>35</v>
      </c>
      <c r="AX201" s="13" t="s">
        <v>73</v>
      </c>
      <c r="AY201" s="243" t="s">
        <v>188</v>
      </c>
    </row>
    <row r="202" s="14" customFormat="1">
      <c r="A202" s="14"/>
      <c r="B202" s="244"/>
      <c r="C202" s="245"/>
      <c r="D202" s="235" t="s">
        <v>198</v>
      </c>
      <c r="E202" s="246" t="s">
        <v>19</v>
      </c>
      <c r="F202" s="247" t="s">
        <v>3205</v>
      </c>
      <c r="G202" s="245"/>
      <c r="H202" s="248">
        <v>20.074999999999999</v>
      </c>
      <c r="I202" s="249"/>
      <c r="J202" s="245"/>
      <c r="K202" s="245"/>
      <c r="L202" s="250"/>
      <c r="M202" s="251"/>
      <c r="N202" s="252"/>
      <c r="O202" s="252"/>
      <c r="P202" s="252"/>
      <c r="Q202" s="252"/>
      <c r="R202" s="252"/>
      <c r="S202" s="252"/>
      <c r="T202" s="25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4" t="s">
        <v>198</v>
      </c>
      <c r="AU202" s="254" t="s">
        <v>82</v>
      </c>
      <c r="AV202" s="14" t="s">
        <v>82</v>
      </c>
      <c r="AW202" s="14" t="s">
        <v>35</v>
      </c>
      <c r="AX202" s="14" t="s">
        <v>73</v>
      </c>
      <c r="AY202" s="254" t="s">
        <v>188</v>
      </c>
    </row>
    <row r="203" s="16" customFormat="1">
      <c r="A203" s="16"/>
      <c r="B203" s="282"/>
      <c r="C203" s="283"/>
      <c r="D203" s="235" t="s">
        <v>198</v>
      </c>
      <c r="E203" s="284" t="s">
        <v>19</v>
      </c>
      <c r="F203" s="285" t="s">
        <v>730</v>
      </c>
      <c r="G203" s="283"/>
      <c r="H203" s="286">
        <v>222.32899999999998</v>
      </c>
      <c r="I203" s="287"/>
      <c r="J203" s="283"/>
      <c r="K203" s="283"/>
      <c r="L203" s="288"/>
      <c r="M203" s="289"/>
      <c r="N203" s="290"/>
      <c r="O203" s="290"/>
      <c r="P203" s="290"/>
      <c r="Q203" s="290"/>
      <c r="R203" s="290"/>
      <c r="S203" s="290"/>
      <c r="T203" s="291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T203" s="292" t="s">
        <v>198</v>
      </c>
      <c r="AU203" s="292" t="s">
        <v>82</v>
      </c>
      <c r="AV203" s="16" t="s">
        <v>129</v>
      </c>
      <c r="AW203" s="16" t="s">
        <v>35</v>
      </c>
      <c r="AX203" s="16" t="s">
        <v>73</v>
      </c>
      <c r="AY203" s="292" t="s">
        <v>188</v>
      </c>
    </row>
    <row r="204" s="15" customFormat="1">
      <c r="A204" s="15"/>
      <c r="B204" s="255"/>
      <c r="C204" s="256"/>
      <c r="D204" s="235" t="s">
        <v>198</v>
      </c>
      <c r="E204" s="257" t="s">
        <v>19</v>
      </c>
      <c r="F204" s="258" t="s">
        <v>229</v>
      </c>
      <c r="G204" s="256"/>
      <c r="H204" s="259">
        <v>603.09000000000015</v>
      </c>
      <c r="I204" s="260"/>
      <c r="J204" s="256"/>
      <c r="K204" s="256"/>
      <c r="L204" s="261"/>
      <c r="M204" s="262"/>
      <c r="N204" s="263"/>
      <c r="O204" s="263"/>
      <c r="P204" s="263"/>
      <c r="Q204" s="263"/>
      <c r="R204" s="263"/>
      <c r="S204" s="263"/>
      <c r="T204" s="264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5" t="s">
        <v>198</v>
      </c>
      <c r="AU204" s="265" t="s">
        <v>82</v>
      </c>
      <c r="AV204" s="15" t="s">
        <v>135</v>
      </c>
      <c r="AW204" s="15" t="s">
        <v>35</v>
      </c>
      <c r="AX204" s="15" t="s">
        <v>80</v>
      </c>
      <c r="AY204" s="265" t="s">
        <v>188</v>
      </c>
    </row>
    <row r="205" s="14" customFormat="1">
      <c r="A205" s="14"/>
      <c r="B205" s="244"/>
      <c r="C205" s="245"/>
      <c r="D205" s="235" t="s">
        <v>198</v>
      </c>
      <c r="E205" s="245"/>
      <c r="F205" s="247" t="s">
        <v>3209</v>
      </c>
      <c r="G205" s="245"/>
      <c r="H205" s="248">
        <v>693.55399999999997</v>
      </c>
      <c r="I205" s="249"/>
      <c r="J205" s="245"/>
      <c r="K205" s="245"/>
      <c r="L205" s="250"/>
      <c r="M205" s="251"/>
      <c r="N205" s="252"/>
      <c r="O205" s="252"/>
      <c r="P205" s="252"/>
      <c r="Q205" s="252"/>
      <c r="R205" s="252"/>
      <c r="S205" s="252"/>
      <c r="T205" s="253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4" t="s">
        <v>198</v>
      </c>
      <c r="AU205" s="254" t="s">
        <v>82</v>
      </c>
      <c r="AV205" s="14" t="s">
        <v>82</v>
      </c>
      <c r="AW205" s="14" t="s">
        <v>4</v>
      </c>
      <c r="AX205" s="14" t="s">
        <v>80</v>
      </c>
      <c r="AY205" s="254" t="s">
        <v>188</v>
      </c>
    </row>
    <row r="206" s="2" customFormat="1" ht="21.75" customHeight="1">
      <c r="A206" s="40"/>
      <c r="B206" s="41"/>
      <c r="C206" s="215" t="s">
        <v>305</v>
      </c>
      <c r="D206" s="215" t="s">
        <v>190</v>
      </c>
      <c r="E206" s="216" t="s">
        <v>2609</v>
      </c>
      <c r="F206" s="217" t="s">
        <v>2610</v>
      </c>
      <c r="G206" s="218" t="s">
        <v>243</v>
      </c>
      <c r="H206" s="219">
        <v>603.09000000000003</v>
      </c>
      <c r="I206" s="220"/>
      <c r="J206" s="221">
        <f>ROUND(I206*H206,2)</f>
        <v>0</v>
      </c>
      <c r="K206" s="217" t="s">
        <v>194</v>
      </c>
      <c r="L206" s="46"/>
      <c r="M206" s="222" t="s">
        <v>19</v>
      </c>
      <c r="N206" s="223" t="s">
        <v>44</v>
      </c>
      <c r="O206" s="86"/>
      <c r="P206" s="224">
        <f>O206*H206</f>
        <v>0</v>
      </c>
      <c r="Q206" s="224">
        <v>0</v>
      </c>
      <c r="R206" s="224">
        <f>Q206*H206</f>
        <v>0</v>
      </c>
      <c r="S206" s="224">
        <v>0</v>
      </c>
      <c r="T206" s="225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6" t="s">
        <v>342</v>
      </c>
      <c r="AT206" s="226" t="s">
        <v>190</v>
      </c>
      <c r="AU206" s="226" t="s">
        <v>82</v>
      </c>
      <c r="AY206" s="19" t="s">
        <v>188</v>
      </c>
      <c r="BE206" s="227">
        <f>IF(N206="základní",J206,0)</f>
        <v>0</v>
      </c>
      <c r="BF206" s="227">
        <f>IF(N206="snížená",J206,0)</f>
        <v>0</v>
      </c>
      <c r="BG206" s="227">
        <f>IF(N206="zákl. přenesená",J206,0)</f>
        <v>0</v>
      </c>
      <c r="BH206" s="227">
        <f>IF(N206="sníž. přenesená",J206,0)</f>
        <v>0</v>
      </c>
      <c r="BI206" s="227">
        <f>IF(N206="nulová",J206,0)</f>
        <v>0</v>
      </c>
      <c r="BJ206" s="19" t="s">
        <v>80</v>
      </c>
      <c r="BK206" s="227">
        <f>ROUND(I206*H206,2)</f>
        <v>0</v>
      </c>
      <c r="BL206" s="19" t="s">
        <v>342</v>
      </c>
      <c r="BM206" s="226" t="s">
        <v>3210</v>
      </c>
    </row>
    <row r="207" s="2" customFormat="1">
      <c r="A207" s="40"/>
      <c r="B207" s="41"/>
      <c r="C207" s="42"/>
      <c r="D207" s="228" t="s">
        <v>196</v>
      </c>
      <c r="E207" s="42"/>
      <c r="F207" s="229" t="s">
        <v>2612</v>
      </c>
      <c r="G207" s="42"/>
      <c r="H207" s="42"/>
      <c r="I207" s="230"/>
      <c r="J207" s="42"/>
      <c r="K207" s="42"/>
      <c r="L207" s="46"/>
      <c r="M207" s="231"/>
      <c r="N207" s="232"/>
      <c r="O207" s="86"/>
      <c r="P207" s="86"/>
      <c r="Q207" s="86"/>
      <c r="R207" s="86"/>
      <c r="S207" s="86"/>
      <c r="T207" s="87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196</v>
      </c>
      <c r="AU207" s="19" t="s">
        <v>82</v>
      </c>
    </row>
    <row r="208" s="13" customFormat="1">
      <c r="A208" s="13"/>
      <c r="B208" s="233"/>
      <c r="C208" s="234"/>
      <c r="D208" s="235" t="s">
        <v>198</v>
      </c>
      <c r="E208" s="236" t="s">
        <v>19</v>
      </c>
      <c r="F208" s="237" t="s">
        <v>3165</v>
      </c>
      <c r="G208" s="234"/>
      <c r="H208" s="236" t="s">
        <v>19</v>
      </c>
      <c r="I208" s="238"/>
      <c r="J208" s="234"/>
      <c r="K208" s="234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198</v>
      </c>
      <c r="AU208" s="243" t="s">
        <v>82</v>
      </c>
      <c r="AV208" s="13" t="s">
        <v>80</v>
      </c>
      <c r="AW208" s="13" t="s">
        <v>35</v>
      </c>
      <c r="AX208" s="13" t="s">
        <v>73</v>
      </c>
      <c r="AY208" s="243" t="s">
        <v>188</v>
      </c>
    </row>
    <row r="209" s="14" customFormat="1">
      <c r="A209" s="14"/>
      <c r="B209" s="244"/>
      <c r="C209" s="245"/>
      <c r="D209" s="235" t="s">
        <v>198</v>
      </c>
      <c r="E209" s="246" t="s">
        <v>19</v>
      </c>
      <c r="F209" s="247" t="s">
        <v>3193</v>
      </c>
      <c r="G209" s="245"/>
      <c r="H209" s="248">
        <v>411.54399999999998</v>
      </c>
      <c r="I209" s="249"/>
      <c r="J209" s="245"/>
      <c r="K209" s="245"/>
      <c r="L209" s="250"/>
      <c r="M209" s="251"/>
      <c r="N209" s="252"/>
      <c r="O209" s="252"/>
      <c r="P209" s="252"/>
      <c r="Q209" s="252"/>
      <c r="R209" s="252"/>
      <c r="S209" s="252"/>
      <c r="T209" s="253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4" t="s">
        <v>198</v>
      </c>
      <c r="AU209" s="254" t="s">
        <v>82</v>
      </c>
      <c r="AV209" s="14" t="s">
        <v>82</v>
      </c>
      <c r="AW209" s="14" t="s">
        <v>35</v>
      </c>
      <c r="AX209" s="14" t="s">
        <v>73</v>
      </c>
      <c r="AY209" s="254" t="s">
        <v>188</v>
      </c>
    </row>
    <row r="210" s="14" customFormat="1">
      <c r="A210" s="14"/>
      <c r="B210" s="244"/>
      <c r="C210" s="245"/>
      <c r="D210" s="235" t="s">
        <v>198</v>
      </c>
      <c r="E210" s="246" t="s">
        <v>19</v>
      </c>
      <c r="F210" s="247" t="s">
        <v>3194</v>
      </c>
      <c r="G210" s="245"/>
      <c r="H210" s="248">
        <v>-29.948</v>
      </c>
      <c r="I210" s="249"/>
      <c r="J210" s="245"/>
      <c r="K210" s="245"/>
      <c r="L210" s="250"/>
      <c r="M210" s="251"/>
      <c r="N210" s="252"/>
      <c r="O210" s="252"/>
      <c r="P210" s="252"/>
      <c r="Q210" s="252"/>
      <c r="R210" s="252"/>
      <c r="S210" s="252"/>
      <c r="T210" s="253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4" t="s">
        <v>198</v>
      </c>
      <c r="AU210" s="254" t="s">
        <v>82</v>
      </c>
      <c r="AV210" s="14" t="s">
        <v>82</v>
      </c>
      <c r="AW210" s="14" t="s">
        <v>35</v>
      </c>
      <c r="AX210" s="14" t="s">
        <v>73</v>
      </c>
      <c r="AY210" s="254" t="s">
        <v>188</v>
      </c>
    </row>
    <row r="211" s="14" customFormat="1">
      <c r="A211" s="14"/>
      <c r="B211" s="244"/>
      <c r="C211" s="245"/>
      <c r="D211" s="235" t="s">
        <v>198</v>
      </c>
      <c r="E211" s="246" t="s">
        <v>19</v>
      </c>
      <c r="F211" s="247" t="s">
        <v>3195</v>
      </c>
      <c r="G211" s="245"/>
      <c r="H211" s="248">
        <v>-32.899999999999999</v>
      </c>
      <c r="I211" s="249"/>
      <c r="J211" s="245"/>
      <c r="K211" s="245"/>
      <c r="L211" s="250"/>
      <c r="M211" s="251"/>
      <c r="N211" s="252"/>
      <c r="O211" s="252"/>
      <c r="P211" s="252"/>
      <c r="Q211" s="252"/>
      <c r="R211" s="252"/>
      <c r="S211" s="252"/>
      <c r="T211" s="253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4" t="s">
        <v>198</v>
      </c>
      <c r="AU211" s="254" t="s">
        <v>82</v>
      </c>
      <c r="AV211" s="14" t="s">
        <v>82</v>
      </c>
      <c r="AW211" s="14" t="s">
        <v>35</v>
      </c>
      <c r="AX211" s="14" t="s">
        <v>73</v>
      </c>
      <c r="AY211" s="254" t="s">
        <v>188</v>
      </c>
    </row>
    <row r="212" s="14" customFormat="1">
      <c r="A212" s="14"/>
      <c r="B212" s="244"/>
      <c r="C212" s="245"/>
      <c r="D212" s="235" t="s">
        <v>198</v>
      </c>
      <c r="E212" s="246" t="s">
        <v>19</v>
      </c>
      <c r="F212" s="247" t="s">
        <v>3196</v>
      </c>
      <c r="G212" s="245"/>
      <c r="H212" s="248">
        <v>-2.8900000000000001</v>
      </c>
      <c r="I212" s="249"/>
      <c r="J212" s="245"/>
      <c r="K212" s="245"/>
      <c r="L212" s="250"/>
      <c r="M212" s="251"/>
      <c r="N212" s="252"/>
      <c r="O212" s="252"/>
      <c r="P212" s="252"/>
      <c r="Q212" s="252"/>
      <c r="R212" s="252"/>
      <c r="S212" s="252"/>
      <c r="T212" s="253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4" t="s">
        <v>198</v>
      </c>
      <c r="AU212" s="254" t="s">
        <v>82</v>
      </c>
      <c r="AV212" s="14" t="s">
        <v>82</v>
      </c>
      <c r="AW212" s="14" t="s">
        <v>35</v>
      </c>
      <c r="AX212" s="14" t="s">
        <v>73</v>
      </c>
      <c r="AY212" s="254" t="s">
        <v>188</v>
      </c>
    </row>
    <row r="213" s="14" customFormat="1">
      <c r="A213" s="14"/>
      <c r="B213" s="244"/>
      <c r="C213" s="245"/>
      <c r="D213" s="235" t="s">
        <v>198</v>
      </c>
      <c r="E213" s="246" t="s">
        <v>19</v>
      </c>
      <c r="F213" s="247" t="s">
        <v>3197</v>
      </c>
      <c r="G213" s="245"/>
      <c r="H213" s="248">
        <v>-6.4500000000000002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198</v>
      </c>
      <c r="AU213" s="254" t="s">
        <v>82</v>
      </c>
      <c r="AV213" s="14" t="s">
        <v>82</v>
      </c>
      <c r="AW213" s="14" t="s">
        <v>35</v>
      </c>
      <c r="AX213" s="14" t="s">
        <v>73</v>
      </c>
      <c r="AY213" s="254" t="s">
        <v>188</v>
      </c>
    </row>
    <row r="214" s="13" customFormat="1">
      <c r="A214" s="13"/>
      <c r="B214" s="233"/>
      <c r="C214" s="234"/>
      <c r="D214" s="235" t="s">
        <v>198</v>
      </c>
      <c r="E214" s="236" t="s">
        <v>19</v>
      </c>
      <c r="F214" s="237" t="s">
        <v>3185</v>
      </c>
      <c r="G214" s="234"/>
      <c r="H214" s="236" t="s">
        <v>19</v>
      </c>
      <c r="I214" s="238"/>
      <c r="J214" s="234"/>
      <c r="K214" s="234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198</v>
      </c>
      <c r="AU214" s="243" t="s">
        <v>82</v>
      </c>
      <c r="AV214" s="13" t="s">
        <v>80</v>
      </c>
      <c r="AW214" s="13" t="s">
        <v>35</v>
      </c>
      <c r="AX214" s="13" t="s">
        <v>73</v>
      </c>
      <c r="AY214" s="243" t="s">
        <v>188</v>
      </c>
    </row>
    <row r="215" s="14" customFormat="1">
      <c r="A215" s="14"/>
      <c r="B215" s="244"/>
      <c r="C215" s="245"/>
      <c r="D215" s="235" t="s">
        <v>198</v>
      </c>
      <c r="E215" s="246" t="s">
        <v>19</v>
      </c>
      <c r="F215" s="247" t="s">
        <v>3198</v>
      </c>
      <c r="G215" s="245"/>
      <c r="H215" s="248">
        <v>41.405000000000001</v>
      </c>
      <c r="I215" s="249"/>
      <c r="J215" s="245"/>
      <c r="K215" s="245"/>
      <c r="L215" s="250"/>
      <c r="M215" s="251"/>
      <c r="N215" s="252"/>
      <c r="O215" s="252"/>
      <c r="P215" s="252"/>
      <c r="Q215" s="252"/>
      <c r="R215" s="252"/>
      <c r="S215" s="252"/>
      <c r="T215" s="253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4" t="s">
        <v>198</v>
      </c>
      <c r="AU215" s="254" t="s">
        <v>82</v>
      </c>
      <c r="AV215" s="14" t="s">
        <v>82</v>
      </c>
      <c r="AW215" s="14" t="s">
        <v>35</v>
      </c>
      <c r="AX215" s="14" t="s">
        <v>73</v>
      </c>
      <c r="AY215" s="254" t="s">
        <v>188</v>
      </c>
    </row>
    <row r="216" s="16" customFormat="1">
      <c r="A216" s="16"/>
      <c r="B216" s="282"/>
      <c r="C216" s="283"/>
      <c r="D216" s="235" t="s">
        <v>198</v>
      </c>
      <c r="E216" s="284" t="s">
        <v>19</v>
      </c>
      <c r="F216" s="285" t="s">
        <v>730</v>
      </c>
      <c r="G216" s="283"/>
      <c r="H216" s="286">
        <v>380.76100000000008</v>
      </c>
      <c r="I216" s="287"/>
      <c r="J216" s="283"/>
      <c r="K216" s="283"/>
      <c r="L216" s="288"/>
      <c r="M216" s="289"/>
      <c r="N216" s="290"/>
      <c r="O216" s="290"/>
      <c r="P216" s="290"/>
      <c r="Q216" s="290"/>
      <c r="R216" s="290"/>
      <c r="S216" s="290"/>
      <c r="T216" s="291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T216" s="292" t="s">
        <v>198</v>
      </c>
      <c r="AU216" s="292" t="s">
        <v>82</v>
      </c>
      <c r="AV216" s="16" t="s">
        <v>129</v>
      </c>
      <c r="AW216" s="16" t="s">
        <v>35</v>
      </c>
      <c r="AX216" s="16" t="s">
        <v>73</v>
      </c>
      <c r="AY216" s="292" t="s">
        <v>188</v>
      </c>
    </row>
    <row r="217" s="13" customFormat="1">
      <c r="A217" s="13"/>
      <c r="B217" s="233"/>
      <c r="C217" s="234"/>
      <c r="D217" s="235" t="s">
        <v>198</v>
      </c>
      <c r="E217" s="236" t="s">
        <v>19</v>
      </c>
      <c r="F217" s="237" t="s">
        <v>3203</v>
      </c>
      <c r="G217" s="234"/>
      <c r="H217" s="236" t="s">
        <v>19</v>
      </c>
      <c r="I217" s="238"/>
      <c r="J217" s="234"/>
      <c r="K217" s="234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198</v>
      </c>
      <c r="AU217" s="243" t="s">
        <v>82</v>
      </c>
      <c r="AV217" s="13" t="s">
        <v>80</v>
      </c>
      <c r="AW217" s="13" t="s">
        <v>35</v>
      </c>
      <c r="AX217" s="13" t="s">
        <v>73</v>
      </c>
      <c r="AY217" s="243" t="s">
        <v>188</v>
      </c>
    </row>
    <row r="218" s="14" customFormat="1">
      <c r="A218" s="14"/>
      <c r="B218" s="244"/>
      <c r="C218" s="245"/>
      <c r="D218" s="235" t="s">
        <v>198</v>
      </c>
      <c r="E218" s="246" t="s">
        <v>19</v>
      </c>
      <c r="F218" s="247" t="s">
        <v>3204</v>
      </c>
      <c r="G218" s="245"/>
      <c r="H218" s="248">
        <v>202.25399999999999</v>
      </c>
      <c r="I218" s="249"/>
      <c r="J218" s="245"/>
      <c r="K218" s="245"/>
      <c r="L218" s="250"/>
      <c r="M218" s="251"/>
      <c r="N218" s="252"/>
      <c r="O218" s="252"/>
      <c r="P218" s="252"/>
      <c r="Q218" s="252"/>
      <c r="R218" s="252"/>
      <c r="S218" s="252"/>
      <c r="T218" s="25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4" t="s">
        <v>198</v>
      </c>
      <c r="AU218" s="254" t="s">
        <v>82</v>
      </c>
      <c r="AV218" s="14" t="s">
        <v>82</v>
      </c>
      <c r="AW218" s="14" t="s">
        <v>35</v>
      </c>
      <c r="AX218" s="14" t="s">
        <v>73</v>
      </c>
      <c r="AY218" s="254" t="s">
        <v>188</v>
      </c>
    </row>
    <row r="219" s="13" customFormat="1">
      <c r="A219" s="13"/>
      <c r="B219" s="233"/>
      <c r="C219" s="234"/>
      <c r="D219" s="235" t="s">
        <v>198</v>
      </c>
      <c r="E219" s="236" t="s">
        <v>19</v>
      </c>
      <c r="F219" s="237" t="s">
        <v>3185</v>
      </c>
      <c r="G219" s="234"/>
      <c r="H219" s="236" t="s">
        <v>19</v>
      </c>
      <c r="I219" s="238"/>
      <c r="J219" s="234"/>
      <c r="K219" s="234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198</v>
      </c>
      <c r="AU219" s="243" t="s">
        <v>82</v>
      </c>
      <c r="AV219" s="13" t="s">
        <v>80</v>
      </c>
      <c r="AW219" s="13" t="s">
        <v>35</v>
      </c>
      <c r="AX219" s="13" t="s">
        <v>73</v>
      </c>
      <c r="AY219" s="243" t="s">
        <v>188</v>
      </c>
    </row>
    <row r="220" s="14" customFormat="1">
      <c r="A220" s="14"/>
      <c r="B220" s="244"/>
      <c r="C220" s="245"/>
      <c r="D220" s="235" t="s">
        <v>198</v>
      </c>
      <c r="E220" s="246" t="s">
        <v>19</v>
      </c>
      <c r="F220" s="247" t="s">
        <v>3205</v>
      </c>
      <c r="G220" s="245"/>
      <c r="H220" s="248">
        <v>20.074999999999999</v>
      </c>
      <c r="I220" s="249"/>
      <c r="J220" s="245"/>
      <c r="K220" s="245"/>
      <c r="L220" s="250"/>
      <c r="M220" s="251"/>
      <c r="N220" s="252"/>
      <c r="O220" s="252"/>
      <c r="P220" s="252"/>
      <c r="Q220" s="252"/>
      <c r="R220" s="252"/>
      <c r="S220" s="252"/>
      <c r="T220" s="25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4" t="s">
        <v>198</v>
      </c>
      <c r="AU220" s="254" t="s">
        <v>82</v>
      </c>
      <c r="AV220" s="14" t="s">
        <v>82</v>
      </c>
      <c r="AW220" s="14" t="s">
        <v>35</v>
      </c>
      <c r="AX220" s="14" t="s">
        <v>73</v>
      </c>
      <c r="AY220" s="254" t="s">
        <v>188</v>
      </c>
    </row>
    <row r="221" s="16" customFormat="1">
      <c r="A221" s="16"/>
      <c r="B221" s="282"/>
      <c r="C221" s="283"/>
      <c r="D221" s="235" t="s">
        <v>198</v>
      </c>
      <c r="E221" s="284" t="s">
        <v>19</v>
      </c>
      <c r="F221" s="285" t="s">
        <v>730</v>
      </c>
      <c r="G221" s="283"/>
      <c r="H221" s="286">
        <v>222.32899999999998</v>
      </c>
      <c r="I221" s="287"/>
      <c r="J221" s="283"/>
      <c r="K221" s="283"/>
      <c r="L221" s="288"/>
      <c r="M221" s="289"/>
      <c r="N221" s="290"/>
      <c r="O221" s="290"/>
      <c r="P221" s="290"/>
      <c r="Q221" s="290"/>
      <c r="R221" s="290"/>
      <c r="S221" s="290"/>
      <c r="T221" s="291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T221" s="292" t="s">
        <v>198</v>
      </c>
      <c r="AU221" s="292" t="s">
        <v>82</v>
      </c>
      <c r="AV221" s="16" t="s">
        <v>129</v>
      </c>
      <c r="AW221" s="16" t="s">
        <v>35</v>
      </c>
      <c r="AX221" s="16" t="s">
        <v>73</v>
      </c>
      <c r="AY221" s="292" t="s">
        <v>188</v>
      </c>
    </row>
    <row r="222" s="15" customFormat="1">
      <c r="A222" s="15"/>
      <c r="B222" s="255"/>
      <c r="C222" s="256"/>
      <c r="D222" s="235" t="s">
        <v>198</v>
      </c>
      <c r="E222" s="257" t="s">
        <v>19</v>
      </c>
      <c r="F222" s="258" t="s">
        <v>229</v>
      </c>
      <c r="G222" s="256"/>
      <c r="H222" s="259">
        <v>603.09000000000015</v>
      </c>
      <c r="I222" s="260"/>
      <c r="J222" s="256"/>
      <c r="K222" s="256"/>
      <c r="L222" s="261"/>
      <c r="M222" s="262"/>
      <c r="N222" s="263"/>
      <c r="O222" s="263"/>
      <c r="P222" s="263"/>
      <c r="Q222" s="263"/>
      <c r="R222" s="263"/>
      <c r="S222" s="263"/>
      <c r="T222" s="264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65" t="s">
        <v>198</v>
      </c>
      <c r="AU222" s="265" t="s">
        <v>82</v>
      </c>
      <c r="AV222" s="15" t="s">
        <v>135</v>
      </c>
      <c r="AW222" s="15" t="s">
        <v>35</v>
      </c>
      <c r="AX222" s="15" t="s">
        <v>80</v>
      </c>
      <c r="AY222" s="265" t="s">
        <v>188</v>
      </c>
    </row>
    <row r="223" s="2" customFormat="1" ht="16.5" customHeight="1">
      <c r="A223" s="40"/>
      <c r="B223" s="41"/>
      <c r="C223" s="272" t="s">
        <v>312</v>
      </c>
      <c r="D223" s="272" t="s">
        <v>522</v>
      </c>
      <c r="E223" s="273" t="s">
        <v>3211</v>
      </c>
      <c r="F223" s="274" t="s">
        <v>3212</v>
      </c>
      <c r="G223" s="275" t="s">
        <v>243</v>
      </c>
      <c r="H223" s="276">
        <v>663.399</v>
      </c>
      <c r="I223" s="277"/>
      <c r="J223" s="278">
        <f>ROUND(I223*H223,2)</f>
        <v>0</v>
      </c>
      <c r="K223" s="274" t="s">
        <v>194</v>
      </c>
      <c r="L223" s="279"/>
      <c r="M223" s="280" t="s">
        <v>19</v>
      </c>
      <c r="N223" s="281" t="s">
        <v>44</v>
      </c>
      <c r="O223" s="86"/>
      <c r="P223" s="224">
        <f>O223*H223</f>
        <v>0</v>
      </c>
      <c r="Q223" s="224">
        <v>0.00010000000000000001</v>
      </c>
      <c r="R223" s="224">
        <f>Q223*H223</f>
        <v>0.066339900000000007</v>
      </c>
      <c r="S223" s="224">
        <v>0</v>
      </c>
      <c r="T223" s="225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6" t="s">
        <v>630</v>
      </c>
      <c r="AT223" s="226" t="s">
        <v>522</v>
      </c>
      <c r="AU223" s="226" t="s">
        <v>82</v>
      </c>
      <c r="AY223" s="19" t="s">
        <v>188</v>
      </c>
      <c r="BE223" s="227">
        <f>IF(N223="základní",J223,0)</f>
        <v>0</v>
      </c>
      <c r="BF223" s="227">
        <f>IF(N223="snížená",J223,0)</f>
        <v>0</v>
      </c>
      <c r="BG223" s="227">
        <f>IF(N223="zákl. přenesená",J223,0)</f>
        <v>0</v>
      </c>
      <c r="BH223" s="227">
        <f>IF(N223="sníž. přenesená",J223,0)</f>
        <v>0</v>
      </c>
      <c r="BI223" s="227">
        <f>IF(N223="nulová",J223,0)</f>
        <v>0</v>
      </c>
      <c r="BJ223" s="19" t="s">
        <v>80</v>
      </c>
      <c r="BK223" s="227">
        <f>ROUND(I223*H223,2)</f>
        <v>0</v>
      </c>
      <c r="BL223" s="19" t="s">
        <v>342</v>
      </c>
      <c r="BM223" s="226" t="s">
        <v>3213</v>
      </c>
    </row>
    <row r="224" s="13" customFormat="1">
      <c r="A224" s="13"/>
      <c r="B224" s="233"/>
      <c r="C224" s="234"/>
      <c r="D224" s="235" t="s">
        <v>198</v>
      </c>
      <c r="E224" s="236" t="s">
        <v>19</v>
      </c>
      <c r="F224" s="237" t="s">
        <v>3165</v>
      </c>
      <c r="G224" s="234"/>
      <c r="H224" s="236" t="s">
        <v>19</v>
      </c>
      <c r="I224" s="238"/>
      <c r="J224" s="234"/>
      <c r="K224" s="234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198</v>
      </c>
      <c r="AU224" s="243" t="s">
        <v>82</v>
      </c>
      <c r="AV224" s="13" t="s">
        <v>80</v>
      </c>
      <c r="AW224" s="13" t="s">
        <v>35</v>
      </c>
      <c r="AX224" s="13" t="s">
        <v>73</v>
      </c>
      <c r="AY224" s="243" t="s">
        <v>188</v>
      </c>
    </row>
    <row r="225" s="14" customFormat="1">
      <c r="A225" s="14"/>
      <c r="B225" s="244"/>
      <c r="C225" s="245"/>
      <c r="D225" s="235" t="s">
        <v>198</v>
      </c>
      <c r="E225" s="246" t="s">
        <v>19</v>
      </c>
      <c r="F225" s="247" t="s">
        <v>3193</v>
      </c>
      <c r="G225" s="245"/>
      <c r="H225" s="248">
        <v>411.54399999999998</v>
      </c>
      <c r="I225" s="249"/>
      <c r="J225" s="245"/>
      <c r="K225" s="245"/>
      <c r="L225" s="250"/>
      <c r="M225" s="251"/>
      <c r="N225" s="252"/>
      <c r="O225" s="252"/>
      <c r="P225" s="252"/>
      <c r="Q225" s="252"/>
      <c r="R225" s="252"/>
      <c r="S225" s="252"/>
      <c r="T225" s="253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4" t="s">
        <v>198</v>
      </c>
      <c r="AU225" s="254" t="s">
        <v>82</v>
      </c>
      <c r="AV225" s="14" t="s">
        <v>82</v>
      </c>
      <c r="AW225" s="14" t="s">
        <v>35</v>
      </c>
      <c r="AX225" s="14" t="s">
        <v>73</v>
      </c>
      <c r="AY225" s="254" t="s">
        <v>188</v>
      </c>
    </row>
    <row r="226" s="14" customFormat="1">
      <c r="A226" s="14"/>
      <c r="B226" s="244"/>
      <c r="C226" s="245"/>
      <c r="D226" s="235" t="s">
        <v>198</v>
      </c>
      <c r="E226" s="246" t="s">
        <v>19</v>
      </c>
      <c r="F226" s="247" t="s">
        <v>3194</v>
      </c>
      <c r="G226" s="245"/>
      <c r="H226" s="248">
        <v>-29.948</v>
      </c>
      <c r="I226" s="249"/>
      <c r="J226" s="245"/>
      <c r="K226" s="245"/>
      <c r="L226" s="250"/>
      <c r="M226" s="251"/>
      <c r="N226" s="252"/>
      <c r="O226" s="252"/>
      <c r="P226" s="252"/>
      <c r="Q226" s="252"/>
      <c r="R226" s="252"/>
      <c r="S226" s="252"/>
      <c r="T226" s="25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4" t="s">
        <v>198</v>
      </c>
      <c r="AU226" s="254" t="s">
        <v>82</v>
      </c>
      <c r="AV226" s="14" t="s">
        <v>82</v>
      </c>
      <c r="AW226" s="14" t="s">
        <v>35</v>
      </c>
      <c r="AX226" s="14" t="s">
        <v>73</v>
      </c>
      <c r="AY226" s="254" t="s">
        <v>188</v>
      </c>
    </row>
    <row r="227" s="14" customFormat="1">
      <c r="A227" s="14"/>
      <c r="B227" s="244"/>
      <c r="C227" s="245"/>
      <c r="D227" s="235" t="s">
        <v>198</v>
      </c>
      <c r="E227" s="246" t="s">
        <v>19</v>
      </c>
      <c r="F227" s="247" t="s">
        <v>3195</v>
      </c>
      <c r="G227" s="245"/>
      <c r="H227" s="248">
        <v>-32.899999999999999</v>
      </c>
      <c r="I227" s="249"/>
      <c r="J227" s="245"/>
      <c r="K227" s="245"/>
      <c r="L227" s="250"/>
      <c r="M227" s="251"/>
      <c r="N227" s="252"/>
      <c r="O227" s="252"/>
      <c r="P227" s="252"/>
      <c r="Q227" s="252"/>
      <c r="R227" s="252"/>
      <c r="S227" s="252"/>
      <c r="T227" s="25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4" t="s">
        <v>198</v>
      </c>
      <c r="AU227" s="254" t="s">
        <v>82</v>
      </c>
      <c r="AV227" s="14" t="s">
        <v>82</v>
      </c>
      <c r="AW227" s="14" t="s">
        <v>35</v>
      </c>
      <c r="AX227" s="14" t="s">
        <v>73</v>
      </c>
      <c r="AY227" s="254" t="s">
        <v>188</v>
      </c>
    </row>
    <row r="228" s="14" customFormat="1">
      <c r="A228" s="14"/>
      <c r="B228" s="244"/>
      <c r="C228" s="245"/>
      <c r="D228" s="235" t="s">
        <v>198</v>
      </c>
      <c r="E228" s="246" t="s">
        <v>19</v>
      </c>
      <c r="F228" s="247" t="s">
        <v>3196</v>
      </c>
      <c r="G228" s="245"/>
      <c r="H228" s="248">
        <v>-2.8900000000000001</v>
      </c>
      <c r="I228" s="249"/>
      <c r="J228" s="245"/>
      <c r="K228" s="245"/>
      <c r="L228" s="250"/>
      <c r="M228" s="251"/>
      <c r="N228" s="252"/>
      <c r="O228" s="252"/>
      <c r="P228" s="252"/>
      <c r="Q228" s="252"/>
      <c r="R228" s="252"/>
      <c r="S228" s="252"/>
      <c r="T228" s="253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4" t="s">
        <v>198</v>
      </c>
      <c r="AU228" s="254" t="s">
        <v>82</v>
      </c>
      <c r="AV228" s="14" t="s">
        <v>82</v>
      </c>
      <c r="AW228" s="14" t="s">
        <v>35</v>
      </c>
      <c r="AX228" s="14" t="s">
        <v>73</v>
      </c>
      <c r="AY228" s="254" t="s">
        <v>188</v>
      </c>
    </row>
    <row r="229" s="14" customFormat="1">
      <c r="A229" s="14"/>
      <c r="B229" s="244"/>
      <c r="C229" s="245"/>
      <c r="D229" s="235" t="s">
        <v>198</v>
      </c>
      <c r="E229" s="246" t="s">
        <v>19</v>
      </c>
      <c r="F229" s="247" t="s">
        <v>3197</v>
      </c>
      <c r="G229" s="245"/>
      <c r="H229" s="248">
        <v>-6.4500000000000002</v>
      </c>
      <c r="I229" s="249"/>
      <c r="J229" s="245"/>
      <c r="K229" s="245"/>
      <c r="L229" s="250"/>
      <c r="M229" s="251"/>
      <c r="N229" s="252"/>
      <c r="O229" s="252"/>
      <c r="P229" s="252"/>
      <c r="Q229" s="252"/>
      <c r="R229" s="252"/>
      <c r="S229" s="252"/>
      <c r="T229" s="253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4" t="s">
        <v>198</v>
      </c>
      <c r="AU229" s="254" t="s">
        <v>82</v>
      </c>
      <c r="AV229" s="14" t="s">
        <v>82</v>
      </c>
      <c r="AW229" s="14" t="s">
        <v>35</v>
      </c>
      <c r="AX229" s="14" t="s">
        <v>73</v>
      </c>
      <c r="AY229" s="254" t="s">
        <v>188</v>
      </c>
    </row>
    <row r="230" s="13" customFormat="1">
      <c r="A230" s="13"/>
      <c r="B230" s="233"/>
      <c r="C230" s="234"/>
      <c r="D230" s="235" t="s">
        <v>198</v>
      </c>
      <c r="E230" s="236" t="s">
        <v>19</v>
      </c>
      <c r="F230" s="237" t="s">
        <v>3185</v>
      </c>
      <c r="G230" s="234"/>
      <c r="H230" s="236" t="s">
        <v>19</v>
      </c>
      <c r="I230" s="238"/>
      <c r="J230" s="234"/>
      <c r="K230" s="234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198</v>
      </c>
      <c r="AU230" s="243" t="s">
        <v>82</v>
      </c>
      <c r="AV230" s="13" t="s">
        <v>80</v>
      </c>
      <c r="AW230" s="13" t="s">
        <v>35</v>
      </c>
      <c r="AX230" s="13" t="s">
        <v>73</v>
      </c>
      <c r="AY230" s="243" t="s">
        <v>188</v>
      </c>
    </row>
    <row r="231" s="14" customFormat="1">
      <c r="A231" s="14"/>
      <c r="B231" s="244"/>
      <c r="C231" s="245"/>
      <c r="D231" s="235" t="s">
        <v>198</v>
      </c>
      <c r="E231" s="246" t="s">
        <v>19</v>
      </c>
      <c r="F231" s="247" t="s">
        <v>3198</v>
      </c>
      <c r="G231" s="245"/>
      <c r="H231" s="248">
        <v>41.405000000000001</v>
      </c>
      <c r="I231" s="249"/>
      <c r="J231" s="245"/>
      <c r="K231" s="245"/>
      <c r="L231" s="250"/>
      <c r="M231" s="251"/>
      <c r="N231" s="252"/>
      <c r="O231" s="252"/>
      <c r="P231" s="252"/>
      <c r="Q231" s="252"/>
      <c r="R231" s="252"/>
      <c r="S231" s="252"/>
      <c r="T231" s="253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4" t="s">
        <v>198</v>
      </c>
      <c r="AU231" s="254" t="s">
        <v>82</v>
      </c>
      <c r="AV231" s="14" t="s">
        <v>82</v>
      </c>
      <c r="AW231" s="14" t="s">
        <v>35</v>
      </c>
      <c r="AX231" s="14" t="s">
        <v>73</v>
      </c>
      <c r="AY231" s="254" t="s">
        <v>188</v>
      </c>
    </row>
    <row r="232" s="16" customFormat="1">
      <c r="A232" s="16"/>
      <c r="B232" s="282"/>
      <c r="C232" s="283"/>
      <c r="D232" s="235" t="s">
        <v>198</v>
      </c>
      <c r="E232" s="284" t="s">
        <v>19</v>
      </c>
      <c r="F232" s="285" t="s">
        <v>730</v>
      </c>
      <c r="G232" s="283"/>
      <c r="H232" s="286">
        <v>380.76100000000008</v>
      </c>
      <c r="I232" s="287"/>
      <c r="J232" s="283"/>
      <c r="K232" s="283"/>
      <c r="L232" s="288"/>
      <c r="M232" s="289"/>
      <c r="N232" s="290"/>
      <c r="O232" s="290"/>
      <c r="P232" s="290"/>
      <c r="Q232" s="290"/>
      <c r="R232" s="290"/>
      <c r="S232" s="290"/>
      <c r="T232" s="291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T232" s="292" t="s">
        <v>198</v>
      </c>
      <c r="AU232" s="292" t="s">
        <v>82</v>
      </c>
      <c r="AV232" s="16" t="s">
        <v>129</v>
      </c>
      <c r="AW232" s="16" t="s">
        <v>35</v>
      </c>
      <c r="AX232" s="16" t="s">
        <v>73</v>
      </c>
      <c r="AY232" s="292" t="s">
        <v>188</v>
      </c>
    </row>
    <row r="233" s="13" customFormat="1">
      <c r="A233" s="13"/>
      <c r="B233" s="233"/>
      <c r="C233" s="234"/>
      <c r="D233" s="235" t="s">
        <v>198</v>
      </c>
      <c r="E233" s="236" t="s">
        <v>19</v>
      </c>
      <c r="F233" s="237" t="s">
        <v>3203</v>
      </c>
      <c r="G233" s="234"/>
      <c r="H233" s="236" t="s">
        <v>19</v>
      </c>
      <c r="I233" s="238"/>
      <c r="J233" s="234"/>
      <c r="K233" s="234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198</v>
      </c>
      <c r="AU233" s="243" t="s">
        <v>82</v>
      </c>
      <c r="AV233" s="13" t="s">
        <v>80</v>
      </c>
      <c r="AW233" s="13" t="s">
        <v>35</v>
      </c>
      <c r="AX233" s="13" t="s">
        <v>73</v>
      </c>
      <c r="AY233" s="243" t="s">
        <v>188</v>
      </c>
    </row>
    <row r="234" s="14" customFormat="1">
      <c r="A234" s="14"/>
      <c r="B234" s="244"/>
      <c r="C234" s="245"/>
      <c r="D234" s="235" t="s">
        <v>198</v>
      </c>
      <c r="E234" s="246" t="s">
        <v>19</v>
      </c>
      <c r="F234" s="247" t="s">
        <v>3204</v>
      </c>
      <c r="G234" s="245"/>
      <c r="H234" s="248">
        <v>202.25399999999999</v>
      </c>
      <c r="I234" s="249"/>
      <c r="J234" s="245"/>
      <c r="K234" s="245"/>
      <c r="L234" s="250"/>
      <c r="M234" s="251"/>
      <c r="N234" s="252"/>
      <c r="O234" s="252"/>
      <c r="P234" s="252"/>
      <c r="Q234" s="252"/>
      <c r="R234" s="252"/>
      <c r="S234" s="252"/>
      <c r="T234" s="25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4" t="s">
        <v>198</v>
      </c>
      <c r="AU234" s="254" t="s">
        <v>82</v>
      </c>
      <c r="AV234" s="14" t="s">
        <v>82</v>
      </c>
      <c r="AW234" s="14" t="s">
        <v>35</v>
      </c>
      <c r="AX234" s="14" t="s">
        <v>73</v>
      </c>
      <c r="AY234" s="254" t="s">
        <v>188</v>
      </c>
    </row>
    <row r="235" s="13" customFormat="1">
      <c r="A235" s="13"/>
      <c r="B235" s="233"/>
      <c r="C235" s="234"/>
      <c r="D235" s="235" t="s">
        <v>198</v>
      </c>
      <c r="E235" s="236" t="s">
        <v>19</v>
      </c>
      <c r="F235" s="237" t="s">
        <v>3185</v>
      </c>
      <c r="G235" s="234"/>
      <c r="H235" s="236" t="s">
        <v>19</v>
      </c>
      <c r="I235" s="238"/>
      <c r="J235" s="234"/>
      <c r="K235" s="234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198</v>
      </c>
      <c r="AU235" s="243" t="s">
        <v>82</v>
      </c>
      <c r="AV235" s="13" t="s">
        <v>80</v>
      </c>
      <c r="AW235" s="13" t="s">
        <v>35</v>
      </c>
      <c r="AX235" s="13" t="s">
        <v>73</v>
      </c>
      <c r="AY235" s="243" t="s">
        <v>188</v>
      </c>
    </row>
    <row r="236" s="14" customFormat="1">
      <c r="A236" s="14"/>
      <c r="B236" s="244"/>
      <c r="C236" s="245"/>
      <c r="D236" s="235" t="s">
        <v>198</v>
      </c>
      <c r="E236" s="246" t="s">
        <v>19</v>
      </c>
      <c r="F236" s="247" t="s">
        <v>3205</v>
      </c>
      <c r="G236" s="245"/>
      <c r="H236" s="248">
        <v>20.074999999999999</v>
      </c>
      <c r="I236" s="249"/>
      <c r="J236" s="245"/>
      <c r="K236" s="245"/>
      <c r="L236" s="250"/>
      <c r="M236" s="251"/>
      <c r="N236" s="252"/>
      <c r="O236" s="252"/>
      <c r="P236" s="252"/>
      <c r="Q236" s="252"/>
      <c r="R236" s="252"/>
      <c r="S236" s="252"/>
      <c r="T236" s="25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4" t="s">
        <v>198</v>
      </c>
      <c r="AU236" s="254" t="s">
        <v>82</v>
      </c>
      <c r="AV236" s="14" t="s">
        <v>82</v>
      </c>
      <c r="AW236" s="14" t="s">
        <v>35</v>
      </c>
      <c r="AX236" s="14" t="s">
        <v>73</v>
      </c>
      <c r="AY236" s="254" t="s">
        <v>188</v>
      </c>
    </row>
    <row r="237" s="16" customFormat="1">
      <c r="A237" s="16"/>
      <c r="B237" s="282"/>
      <c r="C237" s="283"/>
      <c r="D237" s="235" t="s">
        <v>198</v>
      </c>
      <c r="E237" s="284" t="s">
        <v>19</v>
      </c>
      <c r="F237" s="285" t="s">
        <v>730</v>
      </c>
      <c r="G237" s="283"/>
      <c r="H237" s="286">
        <v>222.32899999999998</v>
      </c>
      <c r="I237" s="287"/>
      <c r="J237" s="283"/>
      <c r="K237" s="283"/>
      <c r="L237" s="288"/>
      <c r="M237" s="289"/>
      <c r="N237" s="290"/>
      <c r="O237" s="290"/>
      <c r="P237" s="290"/>
      <c r="Q237" s="290"/>
      <c r="R237" s="290"/>
      <c r="S237" s="290"/>
      <c r="T237" s="291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T237" s="292" t="s">
        <v>198</v>
      </c>
      <c r="AU237" s="292" t="s">
        <v>82</v>
      </c>
      <c r="AV237" s="16" t="s">
        <v>129</v>
      </c>
      <c r="AW237" s="16" t="s">
        <v>35</v>
      </c>
      <c r="AX237" s="16" t="s">
        <v>73</v>
      </c>
      <c r="AY237" s="292" t="s">
        <v>188</v>
      </c>
    </row>
    <row r="238" s="15" customFormat="1">
      <c r="A238" s="15"/>
      <c r="B238" s="255"/>
      <c r="C238" s="256"/>
      <c r="D238" s="235" t="s">
        <v>198</v>
      </c>
      <c r="E238" s="257" t="s">
        <v>19</v>
      </c>
      <c r="F238" s="258" t="s">
        <v>229</v>
      </c>
      <c r="G238" s="256"/>
      <c r="H238" s="259">
        <v>603.09000000000015</v>
      </c>
      <c r="I238" s="260"/>
      <c r="J238" s="256"/>
      <c r="K238" s="256"/>
      <c r="L238" s="261"/>
      <c r="M238" s="262"/>
      <c r="N238" s="263"/>
      <c r="O238" s="263"/>
      <c r="P238" s="263"/>
      <c r="Q238" s="263"/>
      <c r="R238" s="263"/>
      <c r="S238" s="263"/>
      <c r="T238" s="264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65" t="s">
        <v>198</v>
      </c>
      <c r="AU238" s="265" t="s">
        <v>82</v>
      </c>
      <c r="AV238" s="15" t="s">
        <v>135</v>
      </c>
      <c r="AW238" s="15" t="s">
        <v>35</v>
      </c>
      <c r="AX238" s="15" t="s">
        <v>80</v>
      </c>
      <c r="AY238" s="265" t="s">
        <v>188</v>
      </c>
    </row>
    <row r="239" s="14" customFormat="1">
      <c r="A239" s="14"/>
      <c r="B239" s="244"/>
      <c r="C239" s="245"/>
      <c r="D239" s="235" t="s">
        <v>198</v>
      </c>
      <c r="E239" s="245"/>
      <c r="F239" s="247" t="s">
        <v>3214</v>
      </c>
      <c r="G239" s="245"/>
      <c r="H239" s="248">
        <v>663.399</v>
      </c>
      <c r="I239" s="249"/>
      <c r="J239" s="245"/>
      <c r="K239" s="245"/>
      <c r="L239" s="250"/>
      <c r="M239" s="251"/>
      <c r="N239" s="252"/>
      <c r="O239" s="252"/>
      <c r="P239" s="252"/>
      <c r="Q239" s="252"/>
      <c r="R239" s="252"/>
      <c r="S239" s="252"/>
      <c r="T239" s="253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4" t="s">
        <v>198</v>
      </c>
      <c r="AU239" s="254" t="s">
        <v>82</v>
      </c>
      <c r="AV239" s="14" t="s">
        <v>82</v>
      </c>
      <c r="AW239" s="14" t="s">
        <v>4</v>
      </c>
      <c r="AX239" s="14" t="s">
        <v>80</v>
      </c>
      <c r="AY239" s="254" t="s">
        <v>188</v>
      </c>
    </row>
    <row r="240" s="2" customFormat="1" ht="21.75" customHeight="1">
      <c r="A240" s="40"/>
      <c r="B240" s="41"/>
      <c r="C240" s="215" t="s">
        <v>321</v>
      </c>
      <c r="D240" s="215" t="s">
        <v>190</v>
      </c>
      <c r="E240" s="216" t="s">
        <v>3215</v>
      </c>
      <c r="F240" s="217" t="s">
        <v>3216</v>
      </c>
      <c r="G240" s="218" t="s">
        <v>442</v>
      </c>
      <c r="H240" s="219">
        <v>3426.8490000000002</v>
      </c>
      <c r="I240" s="220"/>
      <c r="J240" s="221">
        <f>ROUND(I240*H240,2)</f>
        <v>0</v>
      </c>
      <c r="K240" s="217" t="s">
        <v>194</v>
      </c>
      <c r="L240" s="46"/>
      <c r="M240" s="222" t="s">
        <v>19</v>
      </c>
      <c r="N240" s="223" t="s">
        <v>44</v>
      </c>
      <c r="O240" s="86"/>
      <c r="P240" s="224">
        <f>O240*H240</f>
        <v>0</v>
      </c>
      <c r="Q240" s="224">
        <v>0</v>
      </c>
      <c r="R240" s="224">
        <f>Q240*H240</f>
        <v>0</v>
      </c>
      <c r="S240" s="224">
        <v>0</v>
      </c>
      <c r="T240" s="225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6" t="s">
        <v>342</v>
      </c>
      <c r="AT240" s="226" t="s">
        <v>190</v>
      </c>
      <c r="AU240" s="226" t="s">
        <v>82</v>
      </c>
      <c r="AY240" s="19" t="s">
        <v>188</v>
      </c>
      <c r="BE240" s="227">
        <f>IF(N240="základní",J240,0)</f>
        <v>0</v>
      </c>
      <c r="BF240" s="227">
        <f>IF(N240="snížená",J240,0)</f>
        <v>0</v>
      </c>
      <c r="BG240" s="227">
        <f>IF(N240="zákl. přenesená",J240,0)</f>
        <v>0</v>
      </c>
      <c r="BH240" s="227">
        <f>IF(N240="sníž. přenesená",J240,0)</f>
        <v>0</v>
      </c>
      <c r="BI240" s="227">
        <f>IF(N240="nulová",J240,0)</f>
        <v>0</v>
      </c>
      <c r="BJ240" s="19" t="s">
        <v>80</v>
      </c>
      <c r="BK240" s="227">
        <f>ROUND(I240*H240,2)</f>
        <v>0</v>
      </c>
      <c r="BL240" s="19" t="s">
        <v>342</v>
      </c>
      <c r="BM240" s="226" t="s">
        <v>3217</v>
      </c>
    </row>
    <row r="241" s="2" customFormat="1">
      <c r="A241" s="40"/>
      <c r="B241" s="41"/>
      <c r="C241" s="42"/>
      <c r="D241" s="228" t="s">
        <v>196</v>
      </c>
      <c r="E241" s="42"/>
      <c r="F241" s="229" t="s">
        <v>3218</v>
      </c>
      <c r="G241" s="42"/>
      <c r="H241" s="42"/>
      <c r="I241" s="230"/>
      <c r="J241" s="42"/>
      <c r="K241" s="42"/>
      <c r="L241" s="46"/>
      <c r="M241" s="231"/>
      <c r="N241" s="232"/>
      <c r="O241" s="86"/>
      <c r="P241" s="86"/>
      <c r="Q241" s="86"/>
      <c r="R241" s="86"/>
      <c r="S241" s="86"/>
      <c r="T241" s="87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196</v>
      </c>
      <c r="AU241" s="19" t="s">
        <v>82</v>
      </c>
    </row>
    <row r="242" s="14" customFormat="1">
      <c r="A242" s="14"/>
      <c r="B242" s="244"/>
      <c r="C242" s="245"/>
      <c r="D242" s="235" t="s">
        <v>198</v>
      </c>
      <c r="E242" s="246" t="s">
        <v>19</v>
      </c>
      <c r="F242" s="247" t="s">
        <v>3219</v>
      </c>
      <c r="G242" s="245"/>
      <c r="H242" s="248">
        <v>3426.8490000000002</v>
      </c>
      <c r="I242" s="249"/>
      <c r="J242" s="245"/>
      <c r="K242" s="245"/>
      <c r="L242" s="250"/>
      <c r="M242" s="251"/>
      <c r="N242" s="252"/>
      <c r="O242" s="252"/>
      <c r="P242" s="252"/>
      <c r="Q242" s="252"/>
      <c r="R242" s="252"/>
      <c r="S242" s="252"/>
      <c r="T242" s="253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4" t="s">
        <v>198</v>
      </c>
      <c r="AU242" s="254" t="s">
        <v>82</v>
      </c>
      <c r="AV242" s="14" t="s">
        <v>82</v>
      </c>
      <c r="AW242" s="14" t="s">
        <v>35</v>
      </c>
      <c r="AX242" s="14" t="s">
        <v>73</v>
      </c>
      <c r="AY242" s="254" t="s">
        <v>188</v>
      </c>
    </row>
    <row r="243" s="15" customFormat="1">
      <c r="A243" s="15"/>
      <c r="B243" s="255"/>
      <c r="C243" s="256"/>
      <c r="D243" s="235" t="s">
        <v>198</v>
      </c>
      <c r="E243" s="257" t="s">
        <v>19</v>
      </c>
      <c r="F243" s="258" t="s">
        <v>229</v>
      </c>
      <c r="G243" s="256"/>
      <c r="H243" s="259">
        <v>3426.8490000000002</v>
      </c>
      <c r="I243" s="260"/>
      <c r="J243" s="256"/>
      <c r="K243" s="256"/>
      <c r="L243" s="261"/>
      <c r="M243" s="262"/>
      <c r="N243" s="263"/>
      <c r="O243" s="263"/>
      <c r="P243" s="263"/>
      <c r="Q243" s="263"/>
      <c r="R243" s="263"/>
      <c r="S243" s="263"/>
      <c r="T243" s="264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5" t="s">
        <v>198</v>
      </c>
      <c r="AU243" s="265" t="s">
        <v>82</v>
      </c>
      <c r="AV243" s="15" t="s">
        <v>135</v>
      </c>
      <c r="AW243" s="15" t="s">
        <v>35</v>
      </c>
      <c r="AX243" s="15" t="s">
        <v>80</v>
      </c>
      <c r="AY243" s="265" t="s">
        <v>188</v>
      </c>
    </row>
    <row r="244" s="2" customFormat="1" ht="16.5" customHeight="1">
      <c r="A244" s="40"/>
      <c r="B244" s="41"/>
      <c r="C244" s="272" t="s">
        <v>8</v>
      </c>
      <c r="D244" s="272" t="s">
        <v>522</v>
      </c>
      <c r="E244" s="273" t="s">
        <v>3220</v>
      </c>
      <c r="F244" s="274" t="s">
        <v>3221</v>
      </c>
      <c r="G244" s="275" t="s">
        <v>1352</v>
      </c>
      <c r="H244" s="276">
        <v>3426.8490000000002</v>
      </c>
      <c r="I244" s="277"/>
      <c r="J244" s="278">
        <f>ROUND(I244*H244,2)</f>
        <v>0</v>
      </c>
      <c r="K244" s="274" t="s">
        <v>452</v>
      </c>
      <c r="L244" s="279"/>
      <c r="M244" s="280" t="s">
        <v>19</v>
      </c>
      <c r="N244" s="281" t="s">
        <v>44</v>
      </c>
      <c r="O244" s="86"/>
      <c r="P244" s="224">
        <f>O244*H244</f>
        <v>0</v>
      </c>
      <c r="Q244" s="224">
        <v>0</v>
      </c>
      <c r="R244" s="224">
        <f>Q244*H244</f>
        <v>0</v>
      </c>
      <c r="S244" s="224">
        <v>0</v>
      </c>
      <c r="T244" s="225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6" t="s">
        <v>630</v>
      </c>
      <c r="AT244" s="226" t="s">
        <v>522</v>
      </c>
      <c r="AU244" s="226" t="s">
        <v>82</v>
      </c>
      <c r="AY244" s="19" t="s">
        <v>188</v>
      </c>
      <c r="BE244" s="227">
        <f>IF(N244="základní",J244,0)</f>
        <v>0</v>
      </c>
      <c r="BF244" s="227">
        <f>IF(N244="snížená",J244,0)</f>
        <v>0</v>
      </c>
      <c r="BG244" s="227">
        <f>IF(N244="zákl. přenesená",J244,0)</f>
        <v>0</v>
      </c>
      <c r="BH244" s="227">
        <f>IF(N244="sníž. přenesená",J244,0)</f>
        <v>0</v>
      </c>
      <c r="BI244" s="227">
        <f>IF(N244="nulová",J244,0)</f>
        <v>0</v>
      </c>
      <c r="BJ244" s="19" t="s">
        <v>80</v>
      </c>
      <c r="BK244" s="227">
        <f>ROUND(I244*H244,2)</f>
        <v>0</v>
      </c>
      <c r="BL244" s="19" t="s">
        <v>342</v>
      </c>
      <c r="BM244" s="226" t="s">
        <v>3222</v>
      </c>
    </row>
    <row r="245" s="14" customFormat="1">
      <c r="A245" s="14"/>
      <c r="B245" s="244"/>
      <c r="C245" s="245"/>
      <c r="D245" s="235" t="s">
        <v>198</v>
      </c>
      <c r="E245" s="246" t="s">
        <v>19</v>
      </c>
      <c r="F245" s="247" t="s">
        <v>3219</v>
      </c>
      <c r="G245" s="245"/>
      <c r="H245" s="248">
        <v>3426.8490000000002</v>
      </c>
      <c r="I245" s="249"/>
      <c r="J245" s="245"/>
      <c r="K245" s="245"/>
      <c r="L245" s="250"/>
      <c r="M245" s="251"/>
      <c r="N245" s="252"/>
      <c r="O245" s="252"/>
      <c r="P245" s="252"/>
      <c r="Q245" s="252"/>
      <c r="R245" s="252"/>
      <c r="S245" s="252"/>
      <c r="T245" s="253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4" t="s">
        <v>198</v>
      </c>
      <c r="AU245" s="254" t="s">
        <v>82</v>
      </c>
      <c r="AV245" s="14" t="s">
        <v>82</v>
      </c>
      <c r="AW245" s="14" t="s">
        <v>35</v>
      </c>
      <c r="AX245" s="14" t="s">
        <v>73</v>
      </c>
      <c r="AY245" s="254" t="s">
        <v>188</v>
      </c>
    </row>
    <row r="246" s="15" customFormat="1">
      <c r="A246" s="15"/>
      <c r="B246" s="255"/>
      <c r="C246" s="256"/>
      <c r="D246" s="235" t="s">
        <v>198</v>
      </c>
      <c r="E246" s="257" t="s">
        <v>19</v>
      </c>
      <c r="F246" s="258" t="s">
        <v>229</v>
      </c>
      <c r="G246" s="256"/>
      <c r="H246" s="259">
        <v>3426.8490000000002</v>
      </c>
      <c r="I246" s="260"/>
      <c r="J246" s="256"/>
      <c r="K246" s="256"/>
      <c r="L246" s="261"/>
      <c r="M246" s="262"/>
      <c r="N246" s="263"/>
      <c r="O246" s="263"/>
      <c r="P246" s="263"/>
      <c r="Q246" s="263"/>
      <c r="R246" s="263"/>
      <c r="S246" s="263"/>
      <c r="T246" s="264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65" t="s">
        <v>198</v>
      </c>
      <c r="AU246" s="265" t="s">
        <v>82</v>
      </c>
      <c r="AV246" s="15" t="s">
        <v>135</v>
      </c>
      <c r="AW246" s="15" t="s">
        <v>35</v>
      </c>
      <c r="AX246" s="15" t="s">
        <v>80</v>
      </c>
      <c r="AY246" s="265" t="s">
        <v>188</v>
      </c>
    </row>
    <row r="247" s="2" customFormat="1" ht="24.15" customHeight="1">
      <c r="A247" s="40"/>
      <c r="B247" s="41"/>
      <c r="C247" s="215" t="s">
        <v>342</v>
      </c>
      <c r="D247" s="215" t="s">
        <v>190</v>
      </c>
      <c r="E247" s="216" t="s">
        <v>1837</v>
      </c>
      <c r="F247" s="217" t="s">
        <v>1838</v>
      </c>
      <c r="G247" s="218" t="s">
        <v>460</v>
      </c>
      <c r="H247" s="266"/>
      <c r="I247" s="220"/>
      <c r="J247" s="221">
        <f>ROUND(I247*H247,2)</f>
        <v>0</v>
      </c>
      <c r="K247" s="217" t="s">
        <v>194</v>
      </c>
      <c r="L247" s="46"/>
      <c r="M247" s="222" t="s">
        <v>19</v>
      </c>
      <c r="N247" s="223" t="s">
        <v>44</v>
      </c>
      <c r="O247" s="86"/>
      <c r="P247" s="224">
        <f>O247*H247</f>
        <v>0</v>
      </c>
      <c r="Q247" s="224">
        <v>0</v>
      </c>
      <c r="R247" s="224">
        <f>Q247*H247</f>
        <v>0</v>
      </c>
      <c r="S247" s="224">
        <v>0</v>
      </c>
      <c r="T247" s="225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6" t="s">
        <v>342</v>
      </c>
      <c r="AT247" s="226" t="s">
        <v>190</v>
      </c>
      <c r="AU247" s="226" t="s">
        <v>82</v>
      </c>
      <c r="AY247" s="19" t="s">
        <v>188</v>
      </c>
      <c r="BE247" s="227">
        <f>IF(N247="základní",J247,0)</f>
        <v>0</v>
      </c>
      <c r="BF247" s="227">
        <f>IF(N247="snížená",J247,0)</f>
        <v>0</v>
      </c>
      <c r="BG247" s="227">
        <f>IF(N247="zákl. přenesená",J247,0)</f>
        <v>0</v>
      </c>
      <c r="BH247" s="227">
        <f>IF(N247="sníž. přenesená",J247,0)</f>
        <v>0</v>
      </c>
      <c r="BI247" s="227">
        <f>IF(N247="nulová",J247,0)</f>
        <v>0</v>
      </c>
      <c r="BJ247" s="19" t="s">
        <v>80</v>
      </c>
      <c r="BK247" s="227">
        <f>ROUND(I247*H247,2)</f>
        <v>0</v>
      </c>
      <c r="BL247" s="19" t="s">
        <v>342</v>
      </c>
      <c r="BM247" s="226" t="s">
        <v>3223</v>
      </c>
    </row>
    <row r="248" s="2" customFormat="1">
      <c r="A248" s="40"/>
      <c r="B248" s="41"/>
      <c r="C248" s="42"/>
      <c r="D248" s="228" t="s">
        <v>196</v>
      </c>
      <c r="E248" s="42"/>
      <c r="F248" s="229" t="s">
        <v>2692</v>
      </c>
      <c r="G248" s="42"/>
      <c r="H248" s="42"/>
      <c r="I248" s="230"/>
      <c r="J248" s="42"/>
      <c r="K248" s="42"/>
      <c r="L248" s="46"/>
      <c r="M248" s="231"/>
      <c r="N248" s="232"/>
      <c r="O248" s="86"/>
      <c r="P248" s="86"/>
      <c r="Q248" s="86"/>
      <c r="R248" s="86"/>
      <c r="S248" s="86"/>
      <c r="T248" s="87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T248" s="19" t="s">
        <v>196</v>
      </c>
      <c r="AU248" s="19" t="s">
        <v>82</v>
      </c>
    </row>
    <row r="249" s="12" customFormat="1" ht="22.8" customHeight="1">
      <c r="A249" s="12"/>
      <c r="B249" s="199"/>
      <c r="C249" s="200"/>
      <c r="D249" s="201" t="s">
        <v>72</v>
      </c>
      <c r="E249" s="213" t="s">
        <v>418</v>
      </c>
      <c r="F249" s="213" t="s">
        <v>419</v>
      </c>
      <c r="G249" s="200"/>
      <c r="H249" s="200"/>
      <c r="I249" s="203"/>
      <c r="J249" s="214">
        <f>BK249</f>
        <v>0</v>
      </c>
      <c r="K249" s="200"/>
      <c r="L249" s="205"/>
      <c r="M249" s="206"/>
      <c r="N249" s="207"/>
      <c r="O249" s="207"/>
      <c r="P249" s="208">
        <f>SUM(P250:P310)</f>
        <v>0</v>
      </c>
      <c r="Q249" s="207"/>
      <c r="R249" s="208">
        <f>SUM(R250:R310)</f>
        <v>7.9921915800000001</v>
      </c>
      <c r="S249" s="207"/>
      <c r="T249" s="209">
        <f>SUM(T250:T310)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10" t="s">
        <v>82</v>
      </c>
      <c r="AT249" s="211" t="s">
        <v>72</v>
      </c>
      <c r="AU249" s="211" t="s">
        <v>80</v>
      </c>
      <c r="AY249" s="210" t="s">
        <v>188</v>
      </c>
      <c r="BK249" s="212">
        <f>SUM(BK250:BK310)</f>
        <v>0</v>
      </c>
    </row>
    <row r="250" s="2" customFormat="1" ht="24.15" customHeight="1">
      <c r="A250" s="40"/>
      <c r="B250" s="41"/>
      <c r="C250" s="215" t="s">
        <v>348</v>
      </c>
      <c r="D250" s="215" t="s">
        <v>190</v>
      </c>
      <c r="E250" s="216" t="s">
        <v>3224</v>
      </c>
      <c r="F250" s="217" t="s">
        <v>3225</v>
      </c>
      <c r="G250" s="218" t="s">
        <v>243</v>
      </c>
      <c r="H250" s="219">
        <v>245.72</v>
      </c>
      <c r="I250" s="220"/>
      <c r="J250" s="221">
        <f>ROUND(I250*H250,2)</f>
        <v>0</v>
      </c>
      <c r="K250" s="217" t="s">
        <v>194</v>
      </c>
      <c r="L250" s="46"/>
      <c r="M250" s="222" t="s">
        <v>19</v>
      </c>
      <c r="N250" s="223" t="s">
        <v>44</v>
      </c>
      <c r="O250" s="86"/>
      <c r="P250" s="224">
        <f>O250*H250</f>
        <v>0</v>
      </c>
      <c r="Q250" s="224">
        <v>0.0060000000000000001</v>
      </c>
      <c r="R250" s="224">
        <f>Q250*H250</f>
        <v>1.4743200000000001</v>
      </c>
      <c r="S250" s="224">
        <v>0</v>
      </c>
      <c r="T250" s="225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6" t="s">
        <v>342</v>
      </c>
      <c r="AT250" s="226" t="s">
        <v>190</v>
      </c>
      <c r="AU250" s="226" t="s">
        <v>82</v>
      </c>
      <c r="AY250" s="19" t="s">
        <v>188</v>
      </c>
      <c r="BE250" s="227">
        <f>IF(N250="základní",J250,0)</f>
        <v>0</v>
      </c>
      <c r="BF250" s="227">
        <f>IF(N250="snížená",J250,0)</f>
        <v>0</v>
      </c>
      <c r="BG250" s="227">
        <f>IF(N250="zákl. přenesená",J250,0)</f>
        <v>0</v>
      </c>
      <c r="BH250" s="227">
        <f>IF(N250="sníž. přenesená",J250,0)</f>
        <v>0</v>
      </c>
      <c r="BI250" s="227">
        <f>IF(N250="nulová",J250,0)</f>
        <v>0</v>
      </c>
      <c r="BJ250" s="19" t="s">
        <v>80</v>
      </c>
      <c r="BK250" s="227">
        <f>ROUND(I250*H250,2)</f>
        <v>0</v>
      </c>
      <c r="BL250" s="19" t="s">
        <v>342</v>
      </c>
      <c r="BM250" s="226" t="s">
        <v>3226</v>
      </c>
    </row>
    <row r="251" s="2" customFormat="1">
      <c r="A251" s="40"/>
      <c r="B251" s="41"/>
      <c r="C251" s="42"/>
      <c r="D251" s="228" t="s">
        <v>196</v>
      </c>
      <c r="E251" s="42"/>
      <c r="F251" s="229" t="s">
        <v>3227</v>
      </c>
      <c r="G251" s="42"/>
      <c r="H251" s="42"/>
      <c r="I251" s="230"/>
      <c r="J251" s="42"/>
      <c r="K251" s="42"/>
      <c r="L251" s="46"/>
      <c r="M251" s="231"/>
      <c r="N251" s="232"/>
      <c r="O251" s="86"/>
      <c r="P251" s="86"/>
      <c r="Q251" s="86"/>
      <c r="R251" s="86"/>
      <c r="S251" s="86"/>
      <c r="T251" s="87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196</v>
      </c>
      <c r="AU251" s="19" t="s">
        <v>82</v>
      </c>
    </row>
    <row r="252" s="13" customFormat="1">
      <c r="A252" s="13"/>
      <c r="B252" s="233"/>
      <c r="C252" s="234"/>
      <c r="D252" s="235" t="s">
        <v>198</v>
      </c>
      <c r="E252" s="236" t="s">
        <v>19</v>
      </c>
      <c r="F252" s="237" t="s">
        <v>3174</v>
      </c>
      <c r="G252" s="234"/>
      <c r="H252" s="236" t="s">
        <v>19</v>
      </c>
      <c r="I252" s="238"/>
      <c r="J252" s="234"/>
      <c r="K252" s="234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198</v>
      </c>
      <c r="AU252" s="243" t="s">
        <v>82</v>
      </c>
      <c r="AV252" s="13" t="s">
        <v>80</v>
      </c>
      <c r="AW252" s="13" t="s">
        <v>35</v>
      </c>
      <c r="AX252" s="13" t="s">
        <v>73</v>
      </c>
      <c r="AY252" s="243" t="s">
        <v>188</v>
      </c>
    </row>
    <row r="253" s="14" customFormat="1">
      <c r="A253" s="14"/>
      <c r="B253" s="244"/>
      <c r="C253" s="245"/>
      <c r="D253" s="235" t="s">
        <v>198</v>
      </c>
      <c r="E253" s="246" t="s">
        <v>19</v>
      </c>
      <c r="F253" s="247" t="s">
        <v>3175</v>
      </c>
      <c r="G253" s="245"/>
      <c r="H253" s="248">
        <v>156.983</v>
      </c>
      <c r="I253" s="249"/>
      <c r="J253" s="245"/>
      <c r="K253" s="245"/>
      <c r="L253" s="250"/>
      <c r="M253" s="251"/>
      <c r="N253" s="252"/>
      <c r="O253" s="252"/>
      <c r="P253" s="252"/>
      <c r="Q253" s="252"/>
      <c r="R253" s="252"/>
      <c r="S253" s="252"/>
      <c r="T253" s="253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4" t="s">
        <v>198</v>
      </c>
      <c r="AU253" s="254" t="s">
        <v>82</v>
      </c>
      <c r="AV253" s="14" t="s">
        <v>82</v>
      </c>
      <c r="AW253" s="14" t="s">
        <v>35</v>
      </c>
      <c r="AX253" s="14" t="s">
        <v>73</v>
      </c>
      <c r="AY253" s="254" t="s">
        <v>188</v>
      </c>
    </row>
    <row r="254" s="14" customFormat="1">
      <c r="A254" s="14"/>
      <c r="B254" s="244"/>
      <c r="C254" s="245"/>
      <c r="D254" s="235" t="s">
        <v>198</v>
      </c>
      <c r="E254" s="246" t="s">
        <v>19</v>
      </c>
      <c r="F254" s="247" t="s">
        <v>3228</v>
      </c>
      <c r="G254" s="245"/>
      <c r="H254" s="248">
        <v>63.432000000000002</v>
      </c>
      <c r="I254" s="249"/>
      <c r="J254" s="245"/>
      <c r="K254" s="245"/>
      <c r="L254" s="250"/>
      <c r="M254" s="251"/>
      <c r="N254" s="252"/>
      <c r="O254" s="252"/>
      <c r="P254" s="252"/>
      <c r="Q254" s="252"/>
      <c r="R254" s="252"/>
      <c r="S254" s="252"/>
      <c r="T254" s="253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4" t="s">
        <v>198</v>
      </c>
      <c r="AU254" s="254" t="s">
        <v>82</v>
      </c>
      <c r="AV254" s="14" t="s">
        <v>82</v>
      </c>
      <c r="AW254" s="14" t="s">
        <v>35</v>
      </c>
      <c r="AX254" s="14" t="s">
        <v>73</v>
      </c>
      <c r="AY254" s="254" t="s">
        <v>188</v>
      </c>
    </row>
    <row r="255" s="14" customFormat="1">
      <c r="A255" s="14"/>
      <c r="B255" s="244"/>
      <c r="C255" s="245"/>
      <c r="D255" s="235" t="s">
        <v>198</v>
      </c>
      <c r="E255" s="246" t="s">
        <v>19</v>
      </c>
      <c r="F255" s="247" t="s">
        <v>3229</v>
      </c>
      <c r="G255" s="245"/>
      <c r="H255" s="248">
        <v>13.625999999999999</v>
      </c>
      <c r="I255" s="249"/>
      <c r="J255" s="245"/>
      <c r="K255" s="245"/>
      <c r="L255" s="250"/>
      <c r="M255" s="251"/>
      <c r="N255" s="252"/>
      <c r="O255" s="252"/>
      <c r="P255" s="252"/>
      <c r="Q255" s="252"/>
      <c r="R255" s="252"/>
      <c r="S255" s="252"/>
      <c r="T255" s="253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4" t="s">
        <v>198</v>
      </c>
      <c r="AU255" s="254" t="s">
        <v>82</v>
      </c>
      <c r="AV255" s="14" t="s">
        <v>82</v>
      </c>
      <c r="AW255" s="14" t="s">
        <v>35</v>
      </c>
      <c r="AX255" s="14" t="s">
        <v>73</v>
      </c>
      <c r="AY255" s="254" t="s">
        <v>188</v>
      </c>
    </row>
    <row r="256" s="14" customFormat="1">
      <c r="A256" s="14"/>
      <c r="B256" s="244"/>
      <c r="C256" s="245"/>
      <c r="D256" s="235" t="s">
        <v>198</v>
      </c>
      <c r="E256" s="246" t="s">
        <v>19</v>
      </c>
      <c r="F256" s="247" t="s">
        <v>3230</v>
      </c>
      <c r="G256" s="245"/>
      <c r="H256" s="248">
        <v>11.679</v>
      </c>
      <c r="I256" s="249"/>
      <c r="J256" s="245"/>
      <c r="K256" s="245"/>
      <c r="L256" s="250"/>
      <c r="M256" s="251"/>
      <c r="N256" s="252"/>
      <c r="O256" s="252"/>
      <c r="P256" s="252"/>
      <c r="Q256" s="252"/>
      <c r="R256" s="252"/>
      <c r="S256" s="252"/>
      <c r="T256" s="253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4" t="s">
        <v>198</v>
      </c>
      <c r="AU256" s="254" t="s">
        <v>82</v>
      </c>
      <c r="AV256" s="14" t="s">
        <v>82</v>
      </c>
      <c r="AW256" s="14" t="s">
        <v>35</v>
      </c>
      <c r="AX256" s="14" t="s">
        <v>73</v>
      </c>
      <c r="AY256" s="254" t="s">
        <v>188</v>
      </c>
    </row>
    <row r="257" s="15" customFormat="1">
      <c r="A257" s="15"/>
      <c r="B257" s="255"/>
      <c r="C257" s="256"/>
      <c r="D257" s="235" t="s">
        <v>198</v>
      </c>
      <c r="E257" s="257" t="s">
        <v>19</v>
      </c>
      <c r="F257" s="258" t="s">
        <v>229</v>
      </c>
      <c r="G257" s="256"/>
      <c r="H257" s="259">
        <v>245.72000000000003</v>
      </c>
      <c r="I257" s="260"/>
      <c r="J257" s="256"/>
      <c r="K257" s="256"/>
      <c r="L257" s="261"/>
      <c r="M257" s="262"/>
      <c r="N257" s="263"/>
      <c r="O257" s="263"/>
      <c r="P257" s="263"/>
      <c r="Q257" s="263"/>
      <c r="R257" s="263"/>
      <c r="S257" s="263"/>
      <c r="T257" s="264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5" t="s">
        <v>198</v>
      </c>
      <c r="AU257" s="265" t="s">
        <v>82</v>
      </c>
      <c r="AV257" s="15" t="s">
        <v>135</v>
      </c>
      <c r="AW257" s="15" t="s">
        <v>35</v>
      </c>
      <c r="AX257" s="15" t="s">
        <v>80</v>
      </c>
      <c r="AY257" s="265" t="s">
        <v>188</v>
      </c>
    </row>
    <row r="258" s="2" customFormat="1" ht="16.5" customHeight="1">
      <c r="A258" s="40"/>
      <c r="B258" s="41"/>
      <c r="C258" s="272" t="s">
        <v>355</v>
      </c>
      <c r="D258" s="272" t="s">
        <v>522</v>
      </c>
      <c r="E258" s="273" t="s">
        <v>3231</v>
      </c>
      <c r="F258" s="274" t="s">
        <v>3232</v>
      </c>
      <c r="G258" s="275" t="s">
        <v>243</v>
      </c>
      <c r="H258" s="276">
        <v>258.00599999999997</v>
      </c>
      <c r="I258" s="277"/>
      <c r="J258" s="278">
        <f>ROUND(I258*H258,2)</f>
        <v>0</v>
      </c>
      <c r="K258" s="274" t="s">
        <v>194</v>
      </c>
      <c r="L258" s="279"/>
      <c r="M258" s="280" t="s">
        <v>19</v>
      </c>
      <c r="N258" s="281" t="s">
        <v>44</v>
      </c>
      <c r="O258" s="86"/>
      <c r="P258" s="224">
        <f>O258*H258</f>
        <v>0</v>
      </c>
      <c r="Q258" s="224">
        <v>0.0044999999999999997</v>
      </c>
      <c r="R258" s="224">
        <f>Q258*H258</f>
        <v>1.1610269999999998</v>
      </c>
      <c r="S258" s="224">
        <v>0</v>
      </c>
      <c r="T258" s="225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6" t="s">
        <v>630</v>
      </c>
      <c r="AT258" s="226" t="s">
        <v>522</v>
      </c>
      <c r="AU258" s="226" t="s">
        <v>82</v>
      </c>
      <c r="AY258" s="19" t="s">
        <v>188</v>
      </c>
      <c r="BE258" s="227">
        <f>IF(N258="základní",J258,0)</f>
        <v>0</v>
      </c>
      <c r="BF258" s="227">
        <f>IF(N258="snížená",J258,0)</f>
        <v>0</v>
      </c>
      <c r="BG258" s="227">
        <f>IF(N258="zákl. přenesená",J258,0)</f>
        <v>0</v>
      </c>
      <c r="BH258" s="227">
        <f>IF(N258="sníž. přenesená",J258,0)</f>
        <v>0</v>
      </c>
      <c r="BI258" s="227">
        <f>IF(N258="nulová",J258,0)</f>
        <v>0</v>
      </c>
      <c r="BJ258" s="19" t="s">
        <v>80</v>
      </c>
      <c r="BK258" s="227">
        <f>ROUND(I258*H258,2)</f>
        <v>0</v>
      </c>
      <c r="BL258" s="19" t="s">
        <v>342</v>
      </c>
      <c r="BM258" s="226" t="s">
        <v>3233</v>
      </c>
    </row>
    <row r="259" s="13" customFormat="1">
      <c r="A259" s="13"/>
      <c r="B259" s="233"/>
      <c r="C259" s="234"/>
      <c r="D259" s="235" t="s">
        <v>198</v>
      </c>
      <c r="E259" s="236" t="s">
        <v>19</v>
      </c>
      <c r="F259" s="237" t="s">
        <v>3174</v>
      </c>
      <c r="G259" s="234"/>
      <c r="H259" s="236" t="s">
        <v>19</v>
      </c>
      <c r="I259" s="238"/>
      <c r="J259" s="234"/>
      <c r="K259" s="234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198</v>
      </c>
      <c r="AU259" s="243" t="s">
        <v>82</v>
      </c>
      <c r="AV259" s="13" t="s">
        <v>80</v>
      </c>
      <c r="AW259" s="13" t="s">
        <v>35</v>
      </c>
      <c r="AX259" s="13" t="s">
        <v>73</v>
      </c>
      <c r="AY259" s="243" t="s">
        <v>188</v>
      </c>
    </row>
    <row r="260" s="14" customFormat="1">
      <c r="A260" s="14"/>
      <c r="B260" s="244"/>
      <c r="C260" s="245"/>
      <c r="D260" s="235" t="s">
        <v>198</v>
      </c>
      <c r="E260" s="246" t="s">
        <v>19</v>
      </c>
      <c r="F260" s="247" t="s">
        <v>3175</v>
      </c>
      <c r="G260" s="245"/>
      <c r="H260" s="248">
        <v>156.983</v>
      </c>
      <c r="I260" s="249"/>
      <c r="J260" s="245"/>
      <c r="K260" s="245"/>
      <c r="L260" s="250"/>
      <c r="M260" s="251"/>
      <c r="N260" s="252"/>
      <c r="O260" s="252"/>
      <c r="P260" s="252"/>
      <c r="Q260" s="252"/>
      <c r="R260" s="252"/>
      <c r="S260" s="252"/>
      <c r="T260" s="253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4" t="s">
        <v>198</v>
      </c>
      <c r="AU260" s="254" t="s">
        <v>82</v>
      </c>
      <c r="AV260" s="14" t="s">
        <v>82</v>
      </c>
      <c r="AW260" s="14" t="s">
        <v>35</v>
      </c>
      <c r="AX260" s="14" t="s">
        <v>73</v>
      </c>
      <c r="AY260" s="254" t="s">
        <v>188</v>
      </c>
    </row>
    <row r="261" s="14" customFormat="1">
      <c r="A261" s="14"/>
      <c r="B261" s="244"/>
      <c r="C261" s="245"/>
      <c r="D261" s="235" t="s">
        <v>198</v>
      </c>
      <c r="E261" s="246" t="s">
        <v>19</v>
      </c>
      <c r="F261" s="247" t="s">
        <v>3228</v>
      </c>
      <c r="G261" s="245"/>
      <c r="H261" s="248">
        <v>63.432000000000002</v>
      </c>
      <c r="I261" s="249"/>
      <c r="J261" s="245"/>
      <c r="K261" s="245"/>
      <c r="L261" s="250"/>
      <c r="M261" s="251"/>
      <c r="N261" s="252"/>
      <c r="O261" s="252"/>
      <c r="P261" s="252"/>
      <c r="Q261" s="252"/>
      <c r="R261" s="252"/>
      <c r="S261" s="252"/>
      <c r="T261" s="25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4" t="s">
        <v>198</v>
      </c>
      <c r="AU261" s="254" t="s">
        <v>82</v>
      </c>
      <c r="AV261" s="14" t="s">
        <v>82</v>
      </c>
      <c r="AW261" s="14" t="s">
        <v>35</v>
      </c>
      <c r="AX261" s="14" t="s">
        <v>73</v>
      </c>
      <c r="AY261" s="254" t="s">
        <v>188</v>
      </c>
    </row>
    <row r="262" s="14" customFormat="1">
      <c r="A262" s="14"/>
      <c r="B262" s="244"/>
      <c r="C262" s="245"/>
      <c r="D262" s="235" t="s">
        <v>198</v>
      </c>
      <c r="E262" s="246" t="s">
        <v>19</v>
      </c>
      <c r="F262" s="247" t="s">
        <v>3229</v>
      </c>
      <c r="G262" s="245"/>
      <c r="H262" s="248">
        <v>13.625999999999999</v>
      </c>
      <c r="I262" s="249"/>
      <c r="J262" s="245"/>
      <c r="K262" s="245"/>
      <c r="L262" s="250"/>
      <c r="M262" s="251"/>
      <c r="N262" s="252"/>
      <c r="O262" s="252"/>
      <c r="P262" s="252"/>
      <c r="Q262" s="252"/>
      <c r="R262" s="252"/>
      <c r="S262" s="252"/>
      <c r="T262" s="25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4" t="s">
        <v>198</v>
      </c>
      <c r="AU262" s="254" t="s">
        <v>82</v>
      </c>
      <c r="AV262" s="14" t="s">
        <v>82</v>
      </c>
      <c r="AW262" s="14" t="s">
        <v>35</v>
      </c>
      <c r="AX262" s="14" t="s">
        <v>73</v>
      </c>
      <c r="AY262" s="254" t="s">
        <v>188</v>
      </c>
    </row>
    <row r="263" s="14" customFormat="1">
      <c r="A263" s="14"/>
      <c r="B263" s="244"/>
      <c r="C263" s="245"/>
      <c r="D263" s="235" t="s">
        <v>198</v>
      </c>
      <c r="E263" s="246" t="s">
        <v>19</v>
      </c>
      <c r="F263" s="247" t="s">
        <v>3230</v>
      </c>
      <c r="G263" s="245"/>
      <c r="H263" s="248">
        <v>11.679</v>
      </c>
      <c r="I263" s="249"/>
      <c r="J263" s="245"/>
      <c r="K263" s="245"/>
      <c r="L263" s="250"/>
      <c r="M263" s="251"/>
      <c r="N263" s="252"/>
      <c r="O263" s="252"/>
      <c r="P263" s="252"/>
      <c r="Q263" s="252"/>
      <c r="R263" s="252"/>
      <c r="S263" s="252"/>
      <c r="T263" s="253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4" t="s">
        <v>198</v>
      </c>
      <c r="AU263" s="254" t="s">
        <v>82</v>
      </c>
      <c r="AV263" s="14" t="s">
        <v>82</v>
      </c>
      <c r="AW263" s="14" t="s">
        <v>35</v>
      </c>
      <c r="AX263" s="14" t="s">
        <v>73</v>
      </c>
      <c r="AY263" s="254" t="s">
        <v>188</v>
      </c>
    </row>
    <row r="264" s="15" customFormat="1">
      <c r="A264" s="15"/>
      <c r="B264" s="255"/>
      <c r="C264" s="256"/>
      <c r="D264" s="235" t="s">
        <v>198</v>
      </c>
      <c r="E264" s="257" t="s">
        <v>19</v>
      </c>
      <c r="F264" s="258" t="s">
        <v>229</v>
      </c>
      <c r="G264" s="256"/>
      <c r="H264" s="259">
        <v>245.72000000000003</v>
      </c>
      <c r="I264" s="260"/>
      <c r="J264" s="256"/>
      <c r="K264" s="256"/>
      <c r="L264" s="261"/>
      <c r="M264" s="262"/>
      <c r="N264" s="263"/>
      <c r="O264" s="263"/>
      <c r="P264" s="263"/>
      <c r="Q264" s="263"/>
      <c r="R264" s="263"/>
      <c r="S264" s="263"/>
      <c r="T264" s="264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65" t="s">
        <v>198</v>
      </c>
      <c r="AU264" s="265" t="s">
        <v>82</v>
      </c>
      <c r="AV264" s="15" t="s">
        <v>135</v>
      </c>
      <c r="AW264" s="15" t="s">
        <v>35</v>
      </c>
      <c r="AX264" s="15" t="s">
        <v>80</v>
      </c>
      <c r="AY264" s="265" t="s">
        <v>188</v>
      </c>
    </row>
    <row r="265" s="14" customFormat="1">
      <c r="A265" s="14"/>
      <c r="B265" s="244"/>
      <c r="C265" s="245"/>
      <c r="D265" s="235" t="s">
        <v>198</v>
      </c>
      <c r="E265" s="245"/>
      <c r="F265" s="247" t="s">
        <v>3234</v>
      </c>
      <c r="G265" s="245"/>
      <c r="H265" s="248">
        <v>258.00599999999997</v>
      </c>
      <c r="I265" s="249"/>
      <c r="J265" s="245"/>
      <c r="K265" s="245"/>
      <c r="L265" s="250"/>
      <c r="M265" s="251"/>
      <c r="N265" s="252"/>
      <c r="O265" s="252"/>
      <c r="P265" s="252"/>
      <c r="Q265" s="252"/>
      <c r="R265" s="252"/>
      <c r="S265" s="252"/>
      <c r="T265" s="253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4" t="s">
        <v>198</v>
      </c>
      <c r="AU265" s="254" t="s">
        <v>82</v>
      </c>
      <c r="AV265" s="14" t="s">
        <v>82</v>
      </c>
      <c r="AW265" s="14" t="s">
        <v>4</v>
      </c>
      <c r="AX265" s="14" t="s">
        <v>80</v>
      </c>
      <c r="AY265" s="254" t="s">
        <v>188</v>
      </c>
    </row>
    <row r="266" s="2" customFormat="1" ht="24.15" customHeight="1">
      <c r="A266" s="40"/>
      <c r="B266" s="41"/>
      <c r="C266" s="215" t="s">
        <v>361</v>
      </c>
      <c r="D266" s="215" t="s">
        <v>190</v>
      </c>
      <c r="E266" s="216" t="s">
        <v>3235</v>
      </c>
      <c r="F266" s="217" t="s">
        <v>3236</v>
      </c>
      <c r="G266" s="218" t="s">
        <v>243</v>
      </c>
      <c r="H266" s="219">
        <v>868.89200000000005</v>
      </c>
      <c r="I266" s="220"/>
      <c r="J266" s="221">
        <f>ROUND(I266*H266,2)</f>
        <v>0</v>
      </c>
      <c r="K266" s="217" t="s">
        <v>194</v>
      </c>
      <c r="L266" s="46"/>
      <c r="M266" s="222" t="s">
        <v>19</v>
      </c>
      <c r="N266" s="223" t="s">
        <v>44</v>
      </c>
      <c r="O266" s="86"/>
      <c r="P266" s="224">
        <f>O266*H266</f>
        <v>0</v>
      </c>
      <c r="Q266" s="224">
        <v>0.00116</v>
      </c>
      <c r="R266" s="224">
        <f>Q266*H266</f>
        <v>1.00791472</v>
      </c>
      <c r="S266" s="224">
        <v>0</v>
      </c>
      <c r="T266" s="225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6" t="s">
        <v>342</v>
      </c>
      <c r="AT266" s="226" t="s">
        <v>190</v>
      </c>
      <c r="AU266" s="226" t="s">
        <v>82</v>
      </c>
      <c r="AY266" s="19" t="s">
        <v>188</v>
      </c>
      <c r="BE266" s="227">
        <f>IF(N266="základní",J266,0)</f>
        <v>0</v>
      </c>
      <c r="BF266" s="227">
        <f>IF(N266="snížená",J266,0)</f>
        <v>0</v>
      </c>
      <c r="BG266" s="227">
        <f>IF(N266="zákl. přenesená",J266,0)</f>
        <v>0</v>
      </c>
      <c r="BH266" s="227">
        <f>IF(N266="sníž. přenesená",J266,0)</f>
        <v>0</v>
      </c>
      <c r="BI266" s="227">
        <f>IF(N266="nulová",J266,0)</f>
        <v>0</v>
      </c>
      <c r="BJ266" s="19" t="s">
        <v>80</v>
      </c>
      <c r="BK266" s="227">
        <f>ROUND(I266*H266,2)</f>
        <v>0</v>
      </c>
      <c r="BL266" s="19" t="s">
        <v>342</v>
      </c>
      <c r="BM266" s="226" t="s">
        <v>3237</v>
      </c>
    </row>
    <row r="267" s="2" customFormat="1">
      <c r="A267" s="40"/>
      <c r="B267" s="41"/>
      <c r="C267" s="42"/>
      <c r="D267" s="228" t="s">
        <v>196</v>
      </c>
      <c r="E267" s="42"/>
      <c r="F267" s="229" t="s">
        <v>3238</v>
      </c>
      <c r="G267" s="42"/>
      <c r="H267" s="42"/>
      <c r="I267" s="230"/>
      <c r="J267" s="42"/>
      <c r="K267" s="42"/>
      <c r="L267" s="46"/>
      <c r="M267" s="231"/>
      <c r="N267" s="232"/>
      <c r="O267" s="86"/>
      <c r="P267" s="86"/>
      <c r="Q267" s="86"/>
      <c r="R267" s="86"/>
      <c r="S267" s="86"/>
      <c r="T267" s="87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196</v>
      </c>
      <c r="AU267" s="19" t="s">
        <v>82</v>
      </c>
    </row>
    <row r="268" s="13" customFormat="1">
      <c r="A268" s="13"/>
      <c r="B268" s="233"/>
      <c r="C268" s="234"/>
      <c r="D268" s="235" t="s">
        <v>198</v>
      </c>
      <c r="E268" s="236" t="s">
        <v>19</v>
      </c>
      <c r="F268" s="237" t="s">
        <v>3165</v>
      </c>
      <c r="G268" s="234"/>
      <c r="H268" s="236" t="s">
        <v>19</v>
      </c>
      <c r="I268" s="238"/>
      <c r="J268" s="234"/>
      <c r="K268" s="234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198</v>
      </c>
      <c r="AU268" s="243" t="s">
        <v>82</v>
      </c>
      <c r="AV268" s="13" t="s">
        <v>80</v>
      </c>
      <c r="AW268" s="13" t="s">
        <v>35</v>
      </c>
      <c r="AX268" s="13" t="s">
        <v>73</v>
      </c>
      <c r="AY268" s="243" t="s">
        <v>188</v>
      </c>
    </row>
    <row r="269" s="14" customFormat="1">
      <c r="A269" s="14"/>
      <c r="B269" s="244"/>
      <c r="C269" s="245"/>
      <c r="D269" s="235" t="s">
        <v>198</v>
      </c>
      <c r="E269" s="246" t="s">
        <v>19</v>
      </c>
      <c r="F269" s="247" t="s">
        <v>3239</v>
      </c>
      <c r="G269" s="245"/>
      <c r="H269" s="248">
        <v>897.75</v>
      </c>
      <c r="I269" s="249"/>
      <c r="J269" s="245"/>
      <c r="K269" s="245"/>
      <c r="L269" s="250"/>
      <c r="M269" s="251"/>
      <c r="N269" s="252"/>
      <c r="O269" s="252"/>
      <c r="P269" s="252"/>
      <c r="Q269" s="252"/>
      <c r="R269" s="252"/>
      <c r="S269" s="252"/>
      <c r="T269" s="253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4" t="s">
        <v>198</v>
      </c>
      <c r="AU269" s="254" t="s">
        <v>82</v>
      </c>
      <c r="AV269" s="14" t="s">
        <v>82</v>
      </c>
      <c r="AW269" s="14" t="s">
        <v>35</v>
      </c>
      <c r="AX269" s="14" t="s">
        <v>73</v>
      </c>
      <c r="AY269" s="254" t="s">
        <v>188</v>
      </c>
    </row>
    <row r="270" s="14" customFormat="1">
      <c r="A270" s="14"/>
      <c r="B270" s="244"/>
      <c r="C270" s="245"/>
      <c r="D270" s="235" t="s">
        <v>198</v>
      </c>
      <c r="E270" s="246" t="s">
        <v>19</v>
      </c>
      <c r="F270" s="247" t="s">
        <v>3240</v>
      </c>
      <c r="G270" s="245"/>
      <c r="H270" s="248">
        <v>-52.200000000000003</v>
      </c>
      <c r="I270" s="249"/>
      <c r="J270" s="245"/>
      <c r="K270" s="245"/>
      <c r="L270" s="250"/>
      <c r="M270" s="251"/>
      <c r="N270" s="252"/>
      <c r="O270" s="252"/>
      <c r="P270" s="252"/>
      <c r="Q270" s="252"/>
      <c r="R270" s="252"/>
      <c r="S270" s="252"/>
      <c r="T270" s="253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4" t="s">
        <v>198</v>
      </c>
      <c r="AU270" s="254" t="s">
        <v>82</v>
      </c>
      <c r="AV270" s="14" t="s">
        <v>82</v>
      </c>
      <c r="AW270" s="14" t="s">
        <v>35</v>
      </c>
      <c r="AX270" s="14" t="s">
        <v>73</v>
      </c>
      <c r="AY270" s="254" t="s">
        <v>188</v>
      </c>
    </row>
    <row r="271" s="14" customFormat="1">
      <c r="A271" s="14"/>
      <c r="B271" s="244"/>
      <c r="C271" s="245"/>
      <c r="D271" s="235" t="s">
        <v>198</v>
      </c>
      <c r="E271" s="246" t="s">
        <v>19</v>
      </c>
      <c r="F271" s="247" t="s">
        <v>3241</v>
      </c>
      <c r="G271" s="245"/>
      <c r="H271" s="248">
        <v>-47.520000000000003</v>
      </c>
      <c r="I271" s="249"/>
      <c r="J271" s="245"/>
      <c r="K271" s="245"/>
      <c r="L271" s="250"/>
      <c r="M271" s="251"/>
      <c r="N271" s="252"/>
      <c r="O271" s="252"/>
      <c r="P271" s="252"/>
      <c r="Q271" s="252"/>
      <c r="R271" s="252"/>
      <c r="S271" s="252"/>
      <c r="T271" s="253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4" t="s">
        <v>198</v>
      </c>
      <c r="AU271" s="254" t="s">
        <v>82</v>
      </c>
      <c r="AV271" s="14" t="s">
        <v>82</v>
      </c>
      <c r="AW271" s="14" t="s">
        <v>35</v>
      </c>
      <c r="AX271" s="14" t="s">
        <v>73</v>
      </c>
      <c r="AY271" s="254" t="s">
        <v>188</v>
      </c>
    </row>
    <row r="272" s="14" customFormat="1">
      <c r="A272" s="14"/>
      <c r="B272" s="244"/>
      <c r="C272" s="245"/>
      <c r="D272" s="235" t="s">
        <v>198</v>
      </c>
      <c r="E272" s="246" t="s">
        <v>19</v>
      </c>
      <c r="F272" s="247" t="s">
        <v>3242</v>
      </c>
      <c r="G272" s="245"/>
      <c r="H272" s="248">
        <v>-3.3479999999999999</v>
      </c>
      <c r="I272" s="249"/>
      <c r="J272" s="245"/>
      <c r="K272" s="245"/>
      <c r="L272" s="250"/>
      <c r="M272" s="251"/>
      <c r="N272" s="252"/>
      <c r="O272" s="252"/>
      <c r="P272" s="252"/>
      <c r="Q272" s="252"/>
      <c r="R272" s="252"/>
      <c r="S272" s="252"/>
      <c r="T272" s="253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4" t="s">
        <v>198</v>
      </c>
      <c r="AU272" s="254" t="s">
        <v>82</v>
      </c>
      <c r="AV272" s="14" t="s">
        <v>82</v>
      </c>
      <c r="AW272" s="14" t="s">
        <v>35</v>
      </c>
      <c r="AX272" s="14" t="s">
        <v>73</v>
      </c>
      <c r="AY272" s="254" t="s">
        <v>188</v>
      </c>
    </row>
    <row r="273" s="14" customFormat="1">
      <c r="A273" s="14"/>
      <c r="B273" s="244"/>
      <c r="C273" s="245"/>
      <c r="D273" s="235" t="s">
        <v>198</v>
      </c>
      <c r="E273" s="246" t="s">
        <v>19</v>
      </c>
      <c r="F273" s="247" t="s">
        <v>3243</v>
      </c>
      <c r="G273" s="245"/>
      <c r="H273" s="248">
        <v>-8.5999999999999996</v>
      </c>
      <c r="I273" s="249"/>
      <c r="J273" s="245"/>
      <c r="K273" s="245"/>
      <c r="L273" s="250"/>
      <c r="M273" s="251"/>
      <c r="N273" s="252"/>
      <c r="O273" s="252"/>
      <c r="P273" s="252"/>
      <c r="Q273" s="252"/>
      <c r="R273" s="252"/>
      <c r="S273" s="252"/>
      <c r="T273" s="25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4" t="s">
        <v>198</v>
      </c>
      <c r="AU273" s="254" t="s">
        <v>82</v>
      </c>
      <c r="AV273" s="14" t="s">
        <v>82</v>
      </c>
      <c r="AW273" s="14" t="s">
        <v>35</v>
      </c>
      <c r="AX273" s="14" t="s">
        <v>73</v>
      </c>
      <c r="AY273" s="254" t="s">
        <v>188</v>
      </c>
    </row>
    <row r="274" s="13" customFormat="1">
      <c r="A274" s="13"/>
      <c r="B274" s="233"/>
      <c r="C274" s="234"/>
      <c r="D274" s="235" t="s">
        <v>198</v>
      </c>
      <c r="E274" s="236" t="s">
        <v>19</v>
      </c>
      <c r="F274" s="237" t="s">
        <v>3185</v>
      </c>
      <c r="G274" s="234"/>
      <c r="H274" s="236" t="s">
        <v>19</v>
      </c>
      <c r="I274" s="238"/>
      <c r="J274" s="234"/>
      <c r="K274" s="234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198</v>
      </c>
      <c r="AU274" s="243" t="s">
        <v>82</v>
      </c>
      <c r="AV274" s="13" t="s">
        <v>80</v>
      </c>
      <c r="AW274" s="13" t="s">
        <v>35</v>
      </c>
      <c r="AX274" s="13" t="s">
        <v>73</v>
      </c>
      <c r="AY274" s="243" t="s">
        <v>188</v>
      </c>
    </row>
    <row r="275" s="14" customFormat="1">
      <c r="A275" s="14"/>
      <c r="B275" s="244"/>
      <c r="C275" s="245"/>
      <c r="D275" s="235" t="s">
        <v>198</v>
      </c>
      <c r="E275" s="246" t="s">
        <v>19</v>
      </c>
      <c r="F275" s="247" t="s">
        <v>3244</v>
      </c>
      <c r="G275" s="245"/>
      <c r="H275" s="248">
        <v>82.810000000000002</v>
      </c>
      <c r="I275" s="249"/>
      <c r="J275" s="245"/>
      <c r="K275" s="245"/>
      <c r="L275" s="250"/>
      <c r="M275" s="251"/>
      <c r="N275" s="252"/>
      <c r="O275" s="252"/>
      <c r="P275" s="252"/>
      <c r="Q275" s="252"/>
      <c r="R275" s="252"/>
      <c r="S275" s="252"/>
      <c r="T275" s="253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4" t="s">
        <v>198</v>
      </c>
      <c r="AU275" s="254" t="s">
        <v>82</v>
      </c>
      <c r="AV275" s="14" t="s">
        <v>82</v>
      </c>
      <c r="AW275" s="14" t="s">
        <v>35</v>
      </c>
      <c r="AX275" s="14" t="s">
        <v>73</v>
      </c>
      <c r="AY275" s="254" t="s">
        <v>188</v>
      </c>
    </row>
    <row r="276" s="15" customFormat="1">
      <c r="A276" s="15"/>
      <c r="B276" s="255"/>
      <c r="C276" s="256"/>
      <c r="D276" s="235" t="s">
        <v>198</v>
      </c>
      <c r="E276" s="257" t="s">
        <v>19</v>
      </c>
      <c r="F276" s="258" t="s">
        <v>229</v>
      </c>
      <c r="G276" s="256"/>
      <c r="H276" s="259">
        <v>868.89200000000005</v>
      </c>
      <c r="I276" s="260"/>
      <c r="J276" s="256"/>
      <c r="K276" s="256"/>
      <c r="L276" s="261"/>
      <c r="M276" s="262"/>
      <c r="N276" s="263"/>
      <c r="O276" s="263"/>
      <c r="P276" s="263"/>
      <c r="Q276" s="263"/>
      <c r="R276" s="263"/>
      <c r="S276" s="263"/>
      <c r="T276" s="264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65" t="s">
        <v>198</v>
      </c>
      <c r="AU276" s="265" t="s">
        <v>82</v>
      </c>
      <c r="AV276" s="15" t="s">
        <v>135</v>
      </c>
      <c r="AW276" s="15" t="s">
        <v>35</v>
      </c>
      <c r="AX276" s="15" t="s">
        <v>80</v>
      </c>
      <c r="AY276" s="265" t="s">
        <v>188</v>
      </c>
    </row>
    <row r="277" s="2" customFormat="1" ht="16.5" customHeight="1">
      <c r="A277" s="40"/>
      <c r="B277" s="41"/>
      <c r="C277" s="272" t="s">
        <v>375</v>
      </c>
      <c r="D277" s="272" t="s">
        <v>522</v>
      </c>
      <c r="E277" s="273" t="s">
        <v>3245</v>
      </c>
      <c r="F277" s="274" t="s">
        <v>3246</v>
      </c>
      <c r="G277" s="275" t="s">
        <v>243</v>
      </c>
      <c r="H277" s="276">
        <v>886.26999999999998</v>
      </c>
      <c r="I277" s="277"/>
      <c r="J277" s="278">
        <f>ROUND(I277*H277,2)</f>
        <v>0</v>
      </c>
      <c r="K277" s="274" t="s">
        <v>194</v>
      </c>
      <c r="L277" s="279"/>
      <c r="M277" s="280" t="s">
        <v>19</v>
      </c>
      <c r="N277" s="281" t="s">
        <v>44</v>
      </c>
      <c r="O277" s="86"/>
      <c r="P277" s="224">
        <f>O277*H277</f>
        <v>0</v>
      </c>
      <c r="Q277" s="224">
        <v>0.0037499999999999999</v>
      </c>
      <c r="R277" s="224">
        <f>Q277*H277</f>
        <v>3.3235124999999996</v>
      </c>
      <c r="S277" s="224">
        <v>0</v>
      </c>
      <c r="T277" s="225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6" t="s">
        <v>630</v>
      </c>
      <c r="AT277" s="226" t="s">
        <v>522</v>
      </c>
      <c r="AU277" s="226" t="s">
        <v>82</v>
      </c>
      <c r="AY277" s="19" t="s">
        <v>188</v>
      </c>
      <c r="BE277" s="227">
        <f>IF(N277="základní",J277,0)</f>
        <v>0</v>
      </c>
      <c r="BF277" s="227">
        <f>IF(N277="snížená",J277,0)</f>
        <v>0</v>
      </c>
      <c r="BG277" s="227">
        <f>IF(N277="zákl. přenesená",J277,0)</f>
        <v>0</v>
      </c>
      <c r="BH277" s="227">
        <f>IF(N277="sníž. přenesená",J277,0)</f>
        <v>0</v>
      </c>
      <c r="BI277" s="227">
        <f>IF(N277="nulová",J277,0)</f>
        <v>0</v>
      </c>
      <c r="BJ277" s="19" t="s">
        <v>80</v>
      </c>
      <c r="BK277" s="227">
        <f>ROUND(I277*H277,2)</f>
        <v>0</v>
      </c>
      <c r="BL277" s="19" t="s">
        <v>342</v>
      </c>
      <c r="BM277" s="226" t="s">
        <v>3247</v>
      </c>
    </row>
    <row r="278" s="13" customFormat="1">
      <c r="A278" s="13"/>
      <c r="B278" s="233"/>
      <c r="C278" s="234"/>
      <c r="D278" s="235" t="s">
        <v>198</v>
      </c>
      <c r="E278" s="236" t="s">
        <v>19</v>
      </c>
      <c r="F278" s="237" t="s">
        <v>3165</v>
      </c>
      <c r="G278" s="234"/>
      <c r="H278" s="236" t="s">
        <v>19</v>
      </c>
      <c r="I278" s="238"/>
      <c r="J278" s="234"/>
      <c r="K278" s="234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198</v>
      </c>
      <c r="AU278" s="243" t="s">
        <v>82</v>
      </c>
      <c r="AV278" s="13" t="s">
        <v>80</v>
      </c>
      <c r="AW278" s="13" t="s">
        <v>35</v>
      </c>
      <c r="AX278" s="13" t="s">
        <v>73</v>
      </c>
      <c r="AY278" s="243" t="s">
        <v>188</v>
      </c>
    </row>
    <row r="279" s="14" customFormat="1">
      <c r="A279" s="14"/>
      <c r="B279" s="244"/>
      <c r="C279" s="245"/>
      <c r="D279" s="235" t="s">
        <v>198</v>
      </c>
      <c r="E279" s="246" t="s">
        <v>19</v>
      </c>
      <c r="F279" s="247" t="s">
        <v>3239</v>
      </c>
      <c r="G279" s="245"/>
      <c r="H279" s="248">
        <v>897.75</v>
      </c>
      <c r="I279" s="249"/>
      <c r="J279" s="245"/>
      <c r="K279" s="245"/>
      <c r="L279" s="250"/>
      <c r="M279" s="251"/>
      <c r="N279" s="252"/>
      <c r="O279" s="252"/>
      <c r="P279" s="252"/>
      <c r="Q279" s="252"/>
      <c r="R279" s="252"/>
      <c r="S279" s="252"/>
      <c r="T279" s="25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4" t="s">
        <v>198</v>
      </c>
      <c r="AU279" s="254" t="s">
        <v>82</v>
      </c>
      <c r="AV279" s="14" t="s">
        <v>82</v>
      </c>
      <c r="AW279" s="14" t="s">
        <v>35</v>
      </c>
      <c r="AX279" s="14" t="s">
        <v>73</v>
      </c>
      <c r="AY279" s="254" t="s">
        <v>188</v>
      </c>
    </row>
    <row r="280" s="14" customFormat="1">
      <c r="A280" s="14"/>
      <c r="B280" s="244"/>
      <c r="C280" s="245"/>
      <c r="D280" s="235" t="s">
        <v>198</v>
      </c>
      <c r="E280" s="246" t="s">
        <v>19</v>
      </c>
      <c r="F280" s="247" t="s">
        <v>3240</v>
      </c>
      <c r="G280" s="245"/>
      <c r="H280" s="248">
        <v>-52.200000000000003</v>
      </c>
      <c r="I280" s="249"/>
      <c r="J280" s="245"/>
      <c r="K280" s="245"/>
      <c r="L280" s="250"/>
      <c r="M280" s="251"/>
      <c r="N280" s="252"/>
      <c r="O280" s="252"/>
      <c r="P280" s="252"/>
      <c r="Q280" s="252"/>
      <c r="R280" s="252"/>
      <c r="S280" s="252"/>
      <c r="T280" s="253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4" t="s">
        <v>198</v>
      </c>
      <c r="AU280" s="254" t="s">
        <v>82</v>
      </c>
      <c r="AV280" s="14" t="s">
        <v>82</v>
      </c>
      <c r="AW280" s="14" t="s">
        <v>35</v>
      </c>
      <c r="AX280" s="14" t="s">
        <v>73</v>
      </c>
      <c r="AY280" s="254" t="s">
        <v>188</v>
      </c>
    </row>
    <row r="281" s="14" customFormat="1">
      <c r="A281" s="14"/>
      <c r="B281" s="244"/>
      <c r="C281" s="245"/>
      <c r="D281" s="235" t="s">
        <v>198</v>
      </c>
      <c r="E281" s="246" t="s">
        <v>19</v>
      </c>
      <c r="F281" s="247" t="s">
        <v>3241</v>
      </c>
      <c r="G281" s="245"/>
      <c r="H281" s="248">
        <v>-47.520000000000003</v>
      </c>
      <c r="I281" s="249"/>
      <c r="J281" s="245"/>
      <c r="K281" s="245"/>
      <c r="L281" s="250"/>
      <c r="M281" s="251"/>
      <c r="N281" s="252"/>
      <c r="O281" s="252"/>
      <c r="P281" s="252"/>
      <c r="Q281" s="252"/>
      <c r="R281" s="252"/>
      <c r="S281" s="252"/>
      <c r="T281" s="253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4" t="s">
        <v>198</v>
      </c>
      <c r="AU281" s="254" t="s">
        <v>82</v>
      </c>
      <c r="AV281" s="14" t="s">
        <v>82</v>
      </c>
      <c r="AW281" s="14" t="s">
        <v>35</v>
      </c>
      <c r="AX281" s="14" t="s">
        <v>73</v>
      </c>
      <c r="AY281" s="254" t="s">
        <v>188</v>
      </c>
    </row>
    <row r="282" s="14" customFormat="1">
      <c r="A282" s="14"/>
      <c r="B282" s="244"/>
      <c r="C282" s="245"/>
      <c r="D282" s="235" t="s">
        <v>198</v>
      </c>
      <c r="E282" s="246" t="s">
        <v>19</v>
      </c>
      <c r="F282" s="247" t="s">
        <v>3242</v>
      </c>
      <c r="G282" s="245"/>
      <c r="H282" s="248">
        <v>-3.3479999999999999</v>
      </c>
      <c r="I282" s="249"/>
      <c r="J282" s="245"/>
      <c r="K282" s="245"/>
      <c r="L282" s="250"/>
      <c r="M282" s="251"/>
      <c r="N282" s="252"/>
      <c r="O282" s="252"/>
      <c r="P282" s="252"/>
      <c r="Q282" s="252"/>
      <c r="R282" s="252"/>
      <c r="S282" s="252"/>
      <c r="T282" s="253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4" t="s">
        <v>198</v>
      </c>
      <c r="AU282" s="254" t="s">
        <v>82</v>
      </c>
      <c r="AV282" s="14" t="s">
        <v>82</v>
      </c>
      <c r="AW282" s="14" t="s">
        <v>35</v>
      </c>
      <c r="AX282" s="14" t="s">
        <v>73</v>
      </c>
      <c r="AY282" s="254" t="s">
        <v>188</v>
      </c>
    </row>
    <row r="283" s="14" customFormat="1">
      <c r="A283" s="14"/>
      <c r="B283" s="244"/>
      <c r="C283" s="245"/>
      <c r="D283" s="235" t="s">
        <v>198</v>
      </c>
      <c r="E283" s="246" t="s">
        <v>19</v>
      </c>
      <c r="F283" s="247" t="s">
        <v>3243</v>
      </c>
      <c r="G283" s="245"/>
      <c r="H283" s="248">
        <v>-8.5999999999999996</v>
      </c>
      <c r="I283" s="249"/>
      <c r="J283" s="245"/>
      <c r="K283" s="245"/>
      <c r="L283" s="250"/>
      <c r="M283" s="251"/>
      <c r="N283" s="252"/>
      <c r="O283" s="252"/>
      <c r="P283" s="252"/>
      <c r="Q283" s="252"/>
      <c r="R283" s="252"/>
      <c r="S283" s="252"/>
      <c r="T283" s="253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4" t="s">
        <v>198</v>
      </c>
      <c r="AU283" s="254" t="s">
        <v>82</v>
      </c>
      <c r="AV283" s="14" t="s">
        <v>82</v>
      </c>
      <c r="AW283" s="14" t="s">
        <v>35</v>
      </c>
      <c r="AX283" s="14" t="s">
        <v>73</v>
      </c>
      <c r="AY283" s="254" t="s">
        <v>188</v>
      </c>
    </row>
    <row r="284" s="13" customFormat="1">
      <c r="A284" s="13"/>
      <c r="B284" s="233"/>
      <c r="C284" s="234"/>
      <c r="D284" s="235" t="s">
        <v>198</v>
      </c>
      <c r="E284" s="236" t="s">
        <v>19</v>
      </c>
      <c r="F284" s="237" t="s">
        <v>3185</v>
      </c>
      <c r="G284" s="234"/>
      <c r="H284" s="236" t="s">
        <v>19</v>
      </c>
      <c r="I284" s="238"/>
      <c r="J284" s="234"/>
      <c r="K284" s="234"/>
      <c r="L284" s="239"/>
      <c r="M284" s="240"/>
      <c r="N284" s="241"/>
      <c r="O284" s="241"/>
      <c r="P284" s="241"/>
      <c r="Q284" s="241"/>
      <c r="R284" s="241"/>
      <c r="S284" s="241"/>
      <c r="T284" s="24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3" t="s">
        <v>198</v>
      </c>
      <c r="AU284" s="243" t="s">
        <v>82</v>
      </c>
      <c r="AV284" s="13" t="s">
        <v>80</v>
      </c>
      <c r="AW284" s="13" t="s">
        <v>35</v>
      </c>
      <c r="AX284" s="13" t="s">
        <v>73</v>
      </c>
      <c r="AY284" s="243" t="s">
        <v>188</v>
      </c>
    </row>
    <row r="285" s="14" customFormat="1">
      <c r="A285" s="14"/>
      <c r="B285" s="244"/>
      <c r="C285" s="245"/>
      <c r="D285" s="235" t="s">
        <v>198</v>
      </c>
      <c r="E285" s="246" t="s">
        <v>19</v>
      </c>
      <c r="F285" s="247" t="s">
        <v>3244</v>
      </c>
      <c r="G285" s="245"/>
      <c r="H285" s="248">
        <v>82.810000000000002</v>
      </c>
      <c r="I285" s="249"/>
      <c r="J285" s="245"/>
      <c r="K285" s="245"/>
      <c r="L285" s="250"/>
      <c r="M285" s="251"/>
      <c r="N285" s="252"/>
      <c r="O285" s="252"/>
      <c r="P285" s="252"/>
      <c r="Q285" s="252"/>
      <c r="R285" s="252"/>
      <c r="S285" s="252"/>
      <c r="T285" s="253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4" t="s">
        <v>198</v>
      </c>
      <c r="AU285" s="254" t="s">
        <v>82</v>
      </c>
      <c r="AV285" s="14" t="s">
        <v>82</v>
      </c>
      <c r="AW285" s="14" t="s">
        <v>35</v>
      </c>
      <c r="AX285" s="14" t="s">
        <v>73</v>
      </c>
      <c r="AY285" s="254" t="s">
        <v>188</v>
      </c>
    </row>
    <row r="286" s="15" customFormat="1">
      <c r="A286" s="15"/>
      <c r="B286" s="255"/>
      <c r="C286" s="256"/>
      <c r="D286" s="235" t="s">
        <v>198</v>
      </c>
      <c r="E286" s="257" t="s">
        <v>19</v>
      </c>
      <c r="F286" s="258" t="s">
        <v>229</v>
      </c>
      <c r="G286" s="256"/>
      <c r="H286" s="259">
        <v>868.89200000000005</v>
      </c>
      <c r="I286" s="260"/>
      <c r="J286" s="256"/>
      <c r="K286" s="256"/>
      <c r="L286" s="261"/>
      <c r="M286" s="262"/>
      <c r="N286" s="263"/>
      <c r="O286" s="263"/>
      <c r="P286" s="263"/>
      <c r="Q286" s="263"/>
      <c r="R286" s="263"/>
      <c r="S286" s="263"/>
      <c r="T286" s="264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65" t="s">
        <v>198</v>
      </c>
      <c r="AU286" s="265" t="s">
        <v>82</v>
      </c>
      <c r="AV286" s="15" t="s">
        <v>135</v>
      </c>
      <c r="AW286" s="15" t="s">
        <v>35</v>
      </c>
      <c r="AX286" s="15" t="s">
        <v>80</v>
      </c>
      <c r="AY286" s="265" t="s">
        <v>188</v>
      </c>
    </row>
    <row r="287" s="14" customFormat="1">
      <c r="A287" s="14"/>
      <c r="B287" s="244"/>
      <c r="C287" s="245"/>
      <c r="D287" s="235" t="s">
        <v>198</v>
      </c>
      <c r="E287" s="245"/>
      <c r="F287" s="247" t="s">
        <v>3248</v>
      </c>
      <c r="G287" s="245"/>
      <c r="H287" s="248">
        <v>886.26999999999998</v>
      </c>
      <c r="I287" s="249"/>
      <c r="J287" s="245"/>
      <c r="K287" s="245"/>
      <c r="L287" s="250"/>
      <c r="M287" s="251"/>
      <c r="N287" s="252"/>
      <c r="O287" s="252"/>
      <c r="P287" s="252"/>
      <c r="Q287" s="252"/>
      <c r="R287" s="252"/>
      <c r="S287" s="252"/>
      <c r="T287" s="253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4" t="s">
        <v>198</v>
      </c>
      <c r="AU287" s="254" t="s">
        <v>82</v>
      </c>
      <c r="AV287" s="14" t="s">
        <v>82</v>
      </c>
      <c r="AW287" s="14" t="s">
        <v>4</v>
      </c>
      <c r="AX287" s="14" t="s">
        <v>80</v>
      </c>
      <c r="AY287" s="254" t="s">
        <v>188</v>
      </c>
    </row>
    <row r="288" s="2" customFormat="1" ht="16.5" customHeight="1">
      <c r="A288" s="40"/>
      <c r="B288" s="41"/>
      <c r="C288" s="215" t="s">
        <v>7</v>
      </c>
      <c r="D288" s="215" t="s">
        <v>190</v>
      </c>
      <c r="E288" s="216" t="s">
        <v>3249</v>
      </c>
      <c r="F288" s="217" t="s">
        <v>3250</v>
      </c>
      <c r="G288" s="218" t="s">
        <v>243</v>
      </c>
      <c r="H288" s="219">
        <v>434.44600000000003</v>
      </c>
      <c r="I288" s="220"/>
      <c r="J288" s="221">
        <f>ROUND(I288*H288,2)</f>
        <v>0</v>
      </c>
      <c r="K288" s="217" t="s">
        <v>194</v>
      </c>
      <c r="L288" s="46"/>
      <c r="M288" s="222" t="s">
        <v>19</v>
      </c>
      <c r="N288" s="223" t="s">
        <v>44</v>
      </c>
      <c r="O288" s="86"/>
      <c r="P288" s="224">
        <f>O288*H288</f>
        <v>0</v>
      </c>
      <c r="Q288" s="224">
        <v>0.00116</v>
      </c>
      <c r="R288" s="224">
        <f>Q288*H288</f>
        <v>0.50395736000000002</v>
      </c>
      <c r="S288" s="224">
        <v>0</v>
      </c>
      <c r="T288" s="225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26" t="s">
        <v>342</v>
      </c>
      <c r="AT288" s="226" t="s">
        <v>190</v>
      </c>
      <c r="AU288" s="226" t="s">
        <v>82</v>
      </c>
      <c r="AY288" s="19" t="s">
        <v>188</v>
      </c>
      <c r="BE288" s="227">
        <f>IF(N288="základní",J288,0)</f>
        <v>0</v>
      </c>
      <c r="BF288" s="227">
        <f>IF(N288="snížená",J288,0)</f>
        <v>0</v>
      </c>
      <c r="BG288" s="227">
        <f>IF(N288="zákl. přenesená",J288,0)</f>
        <v>0</v>
      </c>
      <c r="BH288" s="227">
        <f>IF(N288="sníž. přenesená",J288,0)</f>
        <v>0</v>
      </c>
      <c r="BI288" s="227">
        <f>IF(N288="nulová",J288,0)</f>
        <v>0</v>
      </c>
      <c r="BJ288" s="19" t="s">
        <v>80</v>
      </c>
      <c r="BK288" s="227">
        <f>ROUND(I288*H288,2)</f>
        <v>0</v>
      </c>
      <c r="BL288" s="19" t="s">
        <v>342</v>
      </c>
      <c r="BM288" s="226" t="s">
        <v>3251</v>
      </c>
    </row>
    <row r="289" s="2" customFormat="1">
      <c r="A289" s="40"/>
      <c r="B289" s="41"/>
      <c r="C289" s="42"/>
      <c r="D289" s="228" t="s">
        <v>196</v>
      </c>
      <c r="E289" s="42"/>
      <c r="F289" s="229" t="s">
        <v>3252</v>
      </c>
      <c r="G289" s="42"/>
      <c r="H289" s="42"/>
      <c r="I289" s="230"/>
      <c r="J289" s="42"/>
      <c r="K289" s="42"/>
      <c r="L289" s="46"/>
      <c r="M289" s="231"/>
      <c r="N289" s="232"/>
      <c r="O289" s="86"/>
      <c r="P289" s="86"/>
      <c r="Q289" s="86"/>
      <c r="R289" s="86"/>
      <c r="S289" s="86"/>
      <c r="T289" s="87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196</v>
      </c>
      <c r="AU289" s="19" t="s">
        <v>82</v>
      </c>
    </row>
    <row r="290" s="13" customFormat="1">
      <c r="A290" s="13"/>
      <c r="B290" s="233"/>
      <c r="C290" s="234"/>
      <c r="D290" s="235" t="s">
        <v>198</v>
      </c>
      <c r="E290" s="236" t="s">
        <v>19</v>
      </c>
      <c r="F290" s="237" t="s">
        <v>3165</v>
      </c>
      <c r="G290" s="234"/>
      <c r="H290" s="236" t="s">
        <v>19</v>
      </c>
      <c r="I290" s="238"/>
      <c r="J290" s="234"/>
      <c r="K290" s="234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198</v>
      </c>
      <c r="AU290" s="243" t="s">
        <v>82</v>
      </c>
      <c r="AV290" s="13" t="s">
        <v>80</v>
      </c>
      <c r="AW290" s="13" t="s">
        <v>35</v>
      </c>
      <c r="AX290" s="13" t="s">
        <v>73</v>
      </c>
      <c r="AY290" s="243" t="s">
        <v>188</v>
      </c>
    </row>
    <row r="291" s="14" customFormat="1">
      <c r="A291" s="14"/>
      <c r="B291" s="244"/>
      <c r="C291" s="245"/>
      <c r="D291" s="235" t="s">
        <v>198</v>
      </c>
      <c r="E291" s="246" t="s">
        <v>19</v>
      </c>
      <c r="F291" s="247" t="s">
        <v>3181</v>
      </c>
      <c r="G291" s="245"/>
      <c r="H291" s="248">
        <v>448.875</v>
      </c>
      <c r="I291" s="249"/>
      <c r="J291" s="245"/>
      <c r="K291" s="245"/>
      <c r="L291" s="250"/>
      <c r="M291" s="251"/>
      <c r="N291" s="252"/>
      <c r="O291" s="252"/>
      <c r="P291" s="252"/>
      <c r="Q291" s="252"/>
      <c r="R291" s="252"/>
      <c r="S291" s="252"/>
      <c r="T291" s="253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4" t="s">
        <v>198</v>
      </c>
      <c r="AU291" s="254" t="s">
        <v>82</v>
      </c>
      <c r="AV291" s="14" t="s">
        <v>82</v>
      </c>
      <c r="AW291" s="14" t="s">
        <v>35</v>
      </c>
      <c r="AX291" s="14" t="s">
        <v>73</v>
      </c>
      <c r="AY291" s="254" t="s">
        <v>188</v>
      </c>
    </row>
    <row r="292" s="14" customFormat="1">
      <c r="A292" s="14"/>
      <c r="B292" s="244"/>
      <c r="C292" s="245"/>
      <c r="D292" s="235" t="s">
        <v>198</v>
      </c>
      <c r="E292" s="246" t="s">
        <v>19</v>
      </c>
      <c r="F292" s="247" t="s">
        <v>3182</v>
      </c>
      <c r="G292" s="245"/>
      <c r="H292" s="248">
        <v>-26.100000000000001</v>
      </c>
      <c r="I292" s="249"/>
      <c r="J292" s="245"/>
      <c r="K292" s="245"/>
      <c r="L292" s="250"/>
      <c r="M292" s="251"/>
      <c r="N292" s="252"/>
      <c r="O292" s="252"/>
      <c r="P292" s="252"/>
      <c r="Q292" s="252"/>
      <c r="R292" s="252"/>
      <c r="S292" s="252"/>
      <c r="T292" s="253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4" t="s">
        <v>198</v>
      </c>
      <c r="AU292" s="254" t="s">
        <v>82</v>
      </c>
      <c r="AV292" s="14" t="s">
        <v>82</v>
      </c>
      <c r="AW292" s="14" t="s">
        <v>35</v>
      </c>
      <c r="AX292" s="14" t="s">
        <v>73</v>
      </c>
      <c r="AY292" s="254" t="s">
        <v>188</v>
      </c>
    </row>
    <row r="293" s="14" customFormat="1">
      <c r="A293" s="14"/>
      <c r="B293" s="244"/>
      <c r="C293" s="245"/>
      <c r="D293" s="235" t="s">
        <v>198</v>
      </c>
      <c r="E293" s="246" t="s">
        <v>19</v>
      </c>
      <c r="F293" s="247" t="s">
        <v>3183</v>
      </c>
      <c r="G293" s="245"/>
      <c r="H293" s="248">
        <v>-23.760000000000002</v>
      </c>
      <c r="I293" s="249"/>
      <c r="J293" s="245"/>
      <c r="K293" s="245"/>
      <c r="L293" s="250"/>
      <c r="M293" s="251"/>
      <c r="N293" s="252"/>
      <c r="O293" s="252"/>
      <c r="P293" s="252"/>
      <c r="Q293" s="252"/>
      <c r="R293" s="252"/>
      <c r="S293" s="252"/>
      <c r="T293" s="25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4" t="s">
        <v>198</v>
      </c>
      <c r="AU293" s="254" t="s">
        <v>82</v>
      </c>
      <c r="AV293" s="14" t="s">
        <v>82</v>
      </c>
      <c r="AW293" s="14" t="s">
        <v>35</v>
      </c>
      <c r="AX293" s="14" t="s">
        <v>73</v>
      </c>
      <c r="AY293" s="254" t="s">
        <v>188</v>
      </c>
    </row>
    <row r="294" s="14" customFormat="1">
      <c r="A294" s="14"/>
      <c r="B294" s="244"/>
      <c r="C294" s="245"/>
      <c r="D294" s="235" t="s">
        <v>198</v>
      </c>
      <c r="E294" s="246" t="s">
        <v>19</v>
      </c>
      <c r="F294" s="247" t="s">
        <v>1095</v>
      </c>
      <c r="G294" s="245"/>
      <c r="H294" s="248">
        <v>-1.6739999999999999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198</v>
      </c>
      <c r="AU294" s="254" t="s">
        <v>82</v>
      </c>
      <c r="AV294" s="14" t="s">
        <v>82</v>
      </c>
      <c r="AW294" s="14" t="s">
        <v>35</v>
      </c>
      <c r="AX294" s="14" t="s">
        <v>73</v>
      </c>
      <c r="AY294" s="254" t="s">
        <v>188</v>
      </c>
    </row>
    <row r="295" s="14" customFormat="1">
      <c r="A295" s="14"/>
      <c r="B295" s="244"/>
      <c r="C295" s="245"/>
      <c r="D295" s="235" t="s">
        <v>198</v>
      </c>
      <c r="E295" s="246" t="s">
        <v>19</v>
      </c>
      <c r="F295" s="247" t="s">
        <v>3184</v>
      </c>
      <c r="G295" s="245"/>
      <c r="H295" s="248">
        <v>-4.2999999999999998</v>
      </c>
      <c r="I295" s="249"/>
      <c r="J295" s="245"/>
      <c r="K295" s="245"/>
      <c r="L295" s="250"/>
      <c r="M295" s="251"/>
      <c r="N295" s="252"/>
      <c r="O295" s="252"/>
      <c r="P295" s="252"/>
      <c r="Q295" s="252"/>
      <c r="R295" s="252"/>
      <c r="S295" s="252"/>
      <c r="T295" s="253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4" t="s">
        <v>198</v>
      </c>
      <c r="AU295" s="254" t="s">
        <v>82</v>
      </c>
      <c r="AV295" s="14" t="s">
        <v>82</v>
      </c>
      <c r="AW295" s="14" t="s">
        <v>35</v>
      </c>
      <c r="AX295" s="14" t="s">
        <v>73</v>
      </c>
      <c r="AY295" s="254" t="s">
        <v>188</v>
      </c>
    </row>
    <row r="296" s="13" customFormat="1">
      <c r="A296" s="13"/>
      <c r="B296" s="233"/>
      <c r="C296" s="234"/>
      <c r="D296" s="235" t="s">
        <v>198</v>
      </c>
      <c r="E296" s="236" t="s">
        <v>19</v>
      </c>
      <c r="F296" s="237" t="s">
        <v>3185</v>
      </c>
      <c r="G296" s="234"/>
      <c r="H296" s="236" t="s">
        <v>19</v>
      </c>
      <c r="I296" s="238"/>
      <c r="J296" s="234"/>
      <c r="K296" s="234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198</v>
      </c>
      <c r="AU296" s="243" t="s">
        <v>82</v>
      </c>
      <c r="AV296" s="13" t="s">
        <v>80</v>
      </c>
      <c r="AW296" s="13" t="s">
        <v>35</v>
      </c>
      <c r="AX296" s="13" t="s">
        <v>73</v>
      </c>
      <c r="AY296" s="243" t="s">
        <v>188</v>
      </c>
    </row>
    <row r="297" s="14" customFormat="1">
      <c r="A297" s="14"/>
      <c r="B297" s="244"/>
      <c r="C297" s="245"/>
      <c r="D297" s="235" t="s">
        <v>198</v>
      </c>
      <c r="E297" s="246" t="s">
        <v>19</v>
      </c>
      <c r="F297" s="247" t="s">
        <v>3198</v>
      </c>
      <c r="G297" s="245"/>
      <c r="H297" s="248">
        <v>41.405000000000001</v>
      </c>
      <c r="I297" s="249"/>
      <c r="J297" s="245"/>
      <c r="K297" s="245"/>
      <c r="L297" s="250"/>
      <c r="M297" s="251"/>
      <c r="N297" s="252"/>
      <c r="O297" s="252"/>
      <c r="P297" s="252"/>
      <c r="Q297" s="252"/>
      <c r="R297" s="252"/>
      <c r="S297" s="252"/>
      <c r="T297" s="253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4" t="s">
        <v>198</v>
      </c>
      <c r="AU297" s="254" t="s">
        <v>82</v>
      </c>
      <c r="AV297" s="14" t="s">
        <v>82</v>
      </c>
      <c r="AW297" s="14" t="s">
        <v>35</v>
      </c>
      <c r="AX297" s="14" t="s">
        <v>73</v>
      </c>
      <c r="AY297" s="254" t="s">
        <v>188</v>
      </c>
    </row>
    <row r="298" s="15" customFormat="1">
      <c r="A298" s="15"/>
      <c r="B298" s="255"/>
      <c r="C298" s="256"/>
      <c r="D298" s="235" t="s">
        <v>198</v>
      </c>
      <c r="E298" s="257" t="s">
        <v>19</v>
      </c>
      <c r="F298" s="258" t="s">
        <v>229</v>
      </c>
      <c r="G298" s="256"/>
      <c r="H298" s="259">
        <v>434.44600000000003</v>
      </c>
      <c r="I298" s="260"/>
      <c r="J298" s="256"/>
      <c r="K298" s="256"/>
      <c r="L298" s="261"/>
      <c r="M298" s="262"/>
      <c r="N298" s="263"/>
      <c r="O298" s="263"/>
      <c r="P298" s="263"/>
      <c r="Q298" s="263"/>
      <c r="R298" s="263"/>
      <c r="S298" s="263"/>
      <c r="T298" s="264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65" t="s">
        <v>198</v>
      </c>
      <c r="AU298" s="265" t="s">
        <v>82</v>
      </c>
      <c r="AV298" s="15" t="s">
        <v>135</v>
      </c>
      <c r="AW298" s="15" t="s">
        <v>35</v>
      </c>
      <c r="AX298" s="15" t="s">
        <v>80</v>
      </c>
      <c r="AY298" s="265" t="s">
        <v>188</v>
      </c>
    </row>
    <row r="299" s="2" customFormat="1" ht="16.5" customHeight="1">
      <c r="A299" s="40"/>
      <c r="B299" s="41"/>
      <c r="C299" s="272" t="s">
        <v>389</v>
      </c>
      <c r="D299" s="272" t="s">
        <v>522</v>
      </c>
      <c r="E299" s="273" t="s">
        <v>3253</v>
      </c>
      <c r="F299" s="274" t="s">
        <v>3254</v>
      </c>
      <c r="G299" s="275" t="s">
        <v>193</v>
      </c>
      <c r="H299" s="276">
        <v>26.073</v>
      </c>
      <c r="I299" s="277"/>
      <c r="J299" s="278">
        <f>ROUND(I299*H299,2)</f>
        <v>0</v>
      </c>
      <c r="K299" s="274" t="s">
        <v>194</v>
      </c>
      <c r="L299" s="279"/>
      <c r="M299" s="280" t="s">
        <v>19</v>
      </c>
      <c r="N299" s="281" t="s">
        <v>44</v>
      </c>
      <c r="O299" s="86"/>
      <c r="P299" s="224">
        <f>O299*H299</f>
        <v>0</v>
      </c>
      <c r="Q299" s="224">
        <v>0.02</v>
      </c>
      <c r="R299" s="224">
        <f>Q299*H299</f>
        <v>0.52146000000000003</v>
      </c>
      <c r="S299" s="224">
        <v>0</v>
      </c>
      <c r="T299" s="225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26" t="s">
        <v>630</v>
      </c>
      <c r="AT299" s="226" t="s">
        <v>522</v>
      </c>
      <c r="AU299" s="226" t="s">
        <v>82</v>
      </c>
      <c r="AY299" s="19" t="s">
        <v>188</v>
      </c>
      <c r="BE299" s="227">
        <f>IF(N299="základní",J299,0)</f>
        <v>0</v>
      </c>
      <c r="BF299" s="227">
        <f>IF(N299="snížená",J299,0)</f>
        <v>0</v>
      </c>
      <c r="BG299" s="227">
        <f>IF(N299="zákl. přenesená",J299,0)</f>
        <v>0</v>
      </c>
      <c r="BH299" s="227">
        <f>IF(N299="sníž. přenesená",J299,0)</f>
        <v>0</v>
      </c>
      <c r="BI299" s="227">
        <f>IF(N299="nulová",J299,0)</f>
        <v>0</v>
      </c>
      <c r="BJ299" s="19" t="s">
        <v>80</v>
      </c>
      <c r="BK299" s="227">
        <f>ROUND(I299*H299,2)</f>
        <v>0</v>
      </c>
      <c r="BL299" s="19" t="s">
        <v>342</v>
      </c>
      <c r="BM299" s="226" t="s">
        <v>3255</v>
      </c>
    </row>
    <row r="300" s="13" customFormat="1">
      <c r="A300" s="13"/>
      <c r="B300" s="233"/>
      <c r="C300" s="234"/>
      <c r="D300" s="235" t="s">
        <v>198</v>
      </c>
      <c r="E300" s="236" t="s">
        <v>19</v>
      </c>
      <c r="F300" s="237" t="s">
        <v>3165</v>
      </c>
      <c r="G300" s="234"/>
      <c r="H300" s="236" t="s">
        <v>19</v>
      </c>
      <c r="I300" s="238"/>
      <c r="J300" s="234"/>
      <c r="K300" s="234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198</v>
      </c>
      <c r="AU300" s="243" t="s">
        <v>82</v>
      </c>
      <c r="AV300" s="13" t="s">
        <v>80</v>
      </c>
      <c r="AW300" s="13" t="s">
        <v>35</v>
      </c>
      <c r="AX300" s="13" t="s">
        <v>73</v>
      </c>
      <c r="AY300" s="243" t="s">
        <v>188</v>
      </c>
    </row>
    <row r="301" s="14" customFormat="1">
      <c r="A301" s="14"/>
      <c r="B301" s="244"/>
      <c r="C301" s="245"/>
      <c r="D301" s="235" t="s">
        <v>198</v>
      </c>
      <c r="E301" s="246" t="s">
        <v>19</v>
      </c>
      <c r="F301" s="247" t="s">
        <v>3256</v>
      </c>
      <c r="G301" s="245"/>
      <c r="H301" s="248">
        <v>26.933</v>
      </c>
      <c r="I301" s="249"/>
      <c r="J301" s="245"/>
      <c r="K301" s="245"/>
      <c r="L301" s="250"/>
      <c r="M301" s="251"/>
      <c r="N301" s="252"/>
      <c r="O301" s="252"/>
      <c r="P301" s="252"/>
      <c r="Q301" s="252"/>
      <c r="R301" s="252"/>
      <c r="S301" s="252"/>
      <c r="T301" s="253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4" t="s">
        <v>198</v>
      </c>
      <c r="AU301" s="254" t="s">
        <v>82</v>
      </c>
      <c r="AV301" s="14" t="s">
        <v>82</v>
      </c>
      <c r="AW301" s="14" t="s">
        <v>35</v>
      </c>
      <c r="AX301" s="14" t="s">
        <v>73</v>
      </c>
      <c r="AY301" s="254" t="s">
        <v>188</v>
      </c>
    </row>
    <row r="302" s="14" customFormat="1">
      <c r="A302" s="14"/>
      <c r="B302" s="244"/>
      <c r="C302" s="245"/>
      <c r="D302" s="235" t="s">
        <v>198</v>
      </c>
      <c r="E302" s="246" t="s">
        <v>19</v>
      </c>
      <c r="F302" s="247" t="s">
        <v>3257</v>
      </c>
      <c r="G302" s="245"/>
      <c r="H302" s="248">
        <v>-1.5660000000000001</v>
      </c>
      <c r="I302" s="249"/>
      <c r="J302" s="245"/>
      <c r="K302" s="245"/>
      <c r="L302" s="250"/>
      <c r="M302" s="251"/>
      <c r="N302" s="252"/>
      <c r="O302" s="252"/>
      <c r="P302" s="252"/>
      <c r="Q302" s="252"/>
      <c r="R302" s="252"/>
      <c r="S302" s="252"/>
      <c r="T302" s="253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4" t="s">
        <v>198</v>
      </c>
      <c r="AU302" s="254" t="s">
        <v>82</v>
      </c>
      <c r="AV302" s="14" t="s">
        <v>82</v>
      </c>
      <c r="AW302" s="14" t="s">
        <v>35</v>
      </c>
      <c r="AX302" s="14" t="s">
        <v>73</v>
      </c>
      <c r="AY302" s="254" t="s">
        <v>188</v>
      </c>
    </row>
    <row r="303" s="14" customFormat="1">
      <c r="A303" s="14"/>
      <c r="B303" s="244"/>
      <c r="C303" s="245"/>
      <c r="D303" s="235" t="s">
        <v>198</v>
      </c>
      <c r="E303" s="246" t="s">
        <v>19</v>
      </c>
      <c r="F303" s="247" t="s">
        <v>3258</v>
      </c>
      <c r="G303" s="245"/>
      <c r="H303" s="248">
        <v>-1.4259999999999999</v>
      </c>
      <c r="I303" s="249"/>
      <c r="J303" s="245"/>
      <c r="K303" s="245"/>
      <c r="L303" s="250"/>
      <c r="M303" s="251"/>
      <c r="N303" s="252"/>
      <c r="O303" s="252"/>
      <c r="P303" s="252"/>
      <c r="Q303" s="252"/>
      <c r="R303" s="252"/>
      <c r="S303" s="252"/>
      <c r="T303" s="253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4" t="s">
        <v>198</v>
      </c>
      <c r="AU303" s="254" t="s">
        <v>82</v>
      </c>
      <c r="AV303" s="14" t="s">
        <v>82</v>
      </c>
      <c r="AW303" s="14" t="s">
        <v>35</v>
      </c>
      <c r="AX303" s="14" t="s">
        <v>73</v>
      </c>
      <c r="AY303" s="254" t="s">
        <v>188</v>
      </c>
    </row>
    <row r="304" s="14" customFormat="1">
      <c r="A304" s="14"/>
      <c r="B304" s="244"/>
      <c r="C304" s="245"/>
      <c r="D304" s="235" t="s">
        <v>198</v>
      </c>
      <c r="E304" s="246" t="s">
        <v>19</v>
      </c>
      <c r="F304" s="247" t="s">
        <v>3259</v>
      </c>
      <c r="G304" s="245"/>
      <c r="H304" s="248">
        <v>-0.10000000000000001</v>
      </c>
      <c r="I304" s="249"/>
      <c r="J304" s="245"/>
      <c r="K304" s="245"/>
      <c r="L304" s="250"/>
      <c r="M304" s="251"/>
      <c r="N304" s="252"/>
      <c r="O304" s="252"/>
      <c r="P304" s="252"/>
      <c r="Q304" s="252"/>
      <c r="R304" s="252"/>
      <c r="S304" s="252"/>
      <c r="T304" s="25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4" t="s">
        <v>198</v>
      </c>
      <c r="AU304" s="254" t="s">
        <v>82</v>
      </c>
      <c r="AV304" s="14" t="s">
        <v>82</v>
      </c>
      <c r="AW304" s="14" t="s">
        <v>35</v>
      </c>
      <c r="AX304" s="14" t="s">
        <v>73</v>
      </c>
      <c r="AY304" s="254" t="s">
        <v>188</v>
      </c>
    </row>
    <row r="305" s="14" customFormat="1">
      <c r="A305" s="14"/>
      <c r="B305" s="244"/>
      <c r="C305" s="245"/>
      <c r="D305" s="235" t="s">
        <v>198</v>
      </c>
      <c r="E305" s="246" t="s">
        <v>19</v>
      </c>
      <c r="F305" s="247" t="s">
        <v>3260</v>
      </c>
      <c r="G305" s="245"/>
      <c r="H305" s="248">
        <v>-0.252</v>
      </c>
      <c r="I305" s="249"/>
      <c r="J305" s="245"/>
      <c r="K305" s="245"/>
      <c r="L305" s="250"/>
      <c r="M305" s="251"/>
      <c r="N305" s="252"/>
      <c r="O305" s="252"/>
      <c r="P305" s="252"/>
      <c r="Q305" s="252"/>
      <c r="R305" s="252"/>
      <c r="S305" s="252"/>
      <c r="T305" s="253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4" t="s">
        <v>198</v>
      </c>
      <c r="AU305" s="254" t="s">
        <v>82</v>
      </c>
      <c r="AV305" s="14" t="s">
        <v>82</v>
      </c>
      <c r="AW305" s="14" t="s">
        <v>35</v>
      </c>
      <c r="AX305" s="14" t="s">
        <v>73</v>
      </c>
      <c r="AY305" s="254" t="s">
        <v>188</v>
      </c>
    </row>
    <row r="306" s="13" customFormat="1">
      <c r="A306" s="13"/>
      <c r="B306" s="233"/>
      <c r="C306" s="234"/>
      <c r="D306" s="235" t="s">
        <v>198</v>
      </c>
      <c r="E306" s="236" t="s">
        <v>19</v>
      </c>
      <c r="F306" s="237" t="s">
        <v>3185</v>
      </c>
      <c r="G306" s="234"/>
      <c r="H306" s="236" t="s">
        <v>19</v>
      </c>
      <c r="I306" s="238"/>
      <c r="J306" s="234"/>
      <c r="K306" s="234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198</v>
      </c>
      <c r="AU306" s="243" t="s">
        <v>82</v>
      </c>
      <c r="AV306" s="13" t="s">
        <v>80</v>
      </c>
      <c r="AW306" s="13" t="s">
        <v>35</v>
      </c>
      <c r="AX306" s="13" t="s">
        <v>73</v>
      </c>
      <c r="AY306" s="243" t="s">
        <v>188</v>
      </c>
    </row>
    <row r="307" s="14" customFormat="1">
      <c r="A307" s="14"/>
      <c r="B307" s="244"/>
      <c r="C307" s="245"/>
      <c r="D307" s="235" t="s">
        <v>198</v>
      </c>
      <c r="E307" s="246" t="s">
        <v>19</v>
      </c>
      <c r="F307" s="247" t="s">
        <v>3261</v>
      </c>
      <c r="G307" s="245"/>
      <c r="H307" s="248">
        <v>2.484</v>
      </c>
      <c r="I307" s="249"/>
      <c r="J307" s="245"/>
      <c r="K307" s="245"/>
      <c r="L307" s="250"/>
      <c r="M307" s="251"/>
      <c r="N307" s="252"/>
      <c r="O307" s="252"/>
      <c r="P307" s="252"/>
      <c r="Q307" s="252"/>
      <c r="R307" s="252"/>
      <c r="S307" s="252"/>
      <c r="T307" s="253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4" t="s">
        <v>198</v>
      </c>
      <c r="AU307" s="254" t="s">
        <v>82</v>
      </c>
      <c r="AV307" s="14" t="s">
        <v>82</v>
      </c>
      <c r="AW307" s="14" t="s">
        <v>35</v>
      </c>
      <c r="AX307" s="14" t="s">
        <v>73</v>
      </c>
      <c r="AY307" s="254" t="s">
        <v>188</v>
      </c>
    </row>
    <row r="308" s="15" customFormat="1">
      <c r="A308" s="15"/>
      <c r="B308" s="255"/>
      <c r="C308" s="256"/>
      <c r="D308" s="235" t="s">
        <v>198</v>
      </c>
      <c r="E308" s="257" t="s">
        <v>19</v>
      </c>
      <c r="F308" s="258" t="s">
        <v>229</v>
      </c>
      <c r="G308" s="256"/>
      <c r="H308" s="259">
        <v>26.073</v>
      </c>
      <c r="I308" s="260"/>
      <c r="J308" s="256"/>
      <c r="K308" s="256"/>
      <c r="L308" s="261"/>
      <c r="M308" s="262"/>
      <c r="N308" s="263"/>
      <c r="O308" s="263"/>
      <c r="P308" s="263"/>
      <c r="Q308" s="263"/>
      <c r="R308" s="263"/>
      <c r="S308" s="263"/>
      <c r="T308" s="264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65" t="s">
        <v>198</v>
      </c>
      <c r="AU308" s="265" t="s">
        <v>82</v>
      </c>
      <c r="AV308" s="15" t="s">
        <v>135</v>
      </c>
      <c r="AW308" s="15" t="s">
        <v>35</v>
      </c>
      <c r="AX308" s="15" t="s">
        <v>80</v>
      </c>
      <c r="AY308" s="265" t="s">
        <v>188</v>
      </c>
    </row>
    <row r="309" s="2" customFormat="1" ht="24.15" customHeight="1">
      <c r="A309" s="40"/>
      <c r="B309" s="41"/>
      <c r="C309" s="215" t="s">
        <v>396</v>
      </c>
      <c r="D309" s="215" t="s">
        <v>190</v>
      </c>
      <c r="E309" s="216" t="s">
        <v>1858</v>
      </c>
      <c r="F309" s="217" t="s">
        <v>1859</v>
      </c>
      <c r="G309" s="218" t="s">
        <v>460</v>
      </c>
      <c r="H309" s="266"/>
      <c r="I309" s="220"/>
      <c r="J309" s="221">
        <f>ROUND(I309*H309,2)</f>
        <v>0</v>
      </c>
      <c r="K309" s="217" t="s">
        <v>194</v>
      </c>
      <c r="L309" s="46"/>
      <c r="M309" s="222" t="s">
        <v>19</v>
      </c>
      <c r="N309" s="223" t="s">
        <v>44</v>
      </c>
      <c r="O309" s="86"/>
      <c r="P309" s="224">
        <f>O309*H309</f>
        <v>0</v>
      </c>
      <c r="Q309" s="224">
        <v>0</v>
      </c>
      <c r="R309" s="224">
        <f>Q309*H309</f>
        <v>0</v>
      </c>
      <c r="S309" s="224">
        <v>0</v>
      </c>
      <c r="T309" s="225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26" t="s">
        <v>342</v>
      </c>
      <c r="AT309" s="226" t="s">
        <v>190</v>
      </c>
      <c r="AU309" s="226" t="s">
        <v>82</v>
      </c>
      <c r="AY309" s="19" t="s">
        <v>188</v>
      </c>
      <c r="BE309" s="227">
        <f>IF(N309="základní",J309,0)</f>
        <v>0</v>
      </c>
      <c r="BF309" s="227">
        <f>IF(N309="snížená",J309,0)</f>
        <v>0</v>
      </c>
      <c r="BG309" s="227">
        <f>IF(N309="zákl. přenesená",J309,0)</f>
        <v>0</v>
      </c>
      <c r="BH309" s="227">
        <f>IF(N309="sníž. přenesená",J309,0)</f>
        <v>0</v>
      </c>
      <c r="BI309" s="227">
        <f>IF(N309="nulová",J309,0)</f>
        <v>0</v>
      </c>
      <c r="BJ309" s="19" t="s">
        <v>80</v>
      </c>
      <c r="BK309" s="227">
        <f>ROUND(I309*H309,2)</f>
        <v>0</v>
      </c>
      <c r="BL309" s="19" t="s">
        <v>342</v>
      </c>
      <c r="BM309" s="226" t="s">
        <v>3262</v>
      </c>
    </row>
    <row r="310" s="2" customFormat="1">
      <c r="A310" s="40"/>
      <c r="B310" s="41"/>
      <c r="C310" s="42"/>
      <c r="D310" s="228" t="s">
        <v>196</v>
      </c>
      <c r="E310" s="42"/>
      <c r="F310" s="229" t="s">
        <v>1861</v>
      </c>
      <c r="G310" s="42"/>
      <c r="H310" s="42"/>
      <c r="I310" s="230"/>
      <c r="J310" s="42"/>
      <c r="K310" s="42"/>
      <c r="L310" s="46"/>
      <c r="M310" s="231"/>
      <c r="N310" s="232"/>
      <c r="O310" s="86"/>
      <c r="P310" s="86"/>
      <c r="Q310" s="86"/>
      <c r="R310" s="86"/>
      <c r="S310" s="86"/>
      <c r="T310" s="87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T310" s="19" t="s">
        <v>196</v>
      </c>
      <c r="AU310" s="19" t="s">
        <v>82</v>
      </c>
    </row>
    <row r="311" s="12" customFormat="1" ht="22.8" customHeight="1">
      <c r="A311" s="12"/>
      <c r="B311" s="199"/>
      <c r="C311" s="200"/>
      <c r="D311" s="201" t="s">
        <v>72</v>
      </c>
      <c r="E311" s="213" t="s">
        <v>1237</v>
      </c>
      <c r="F311" s="213" t="s">
        <v>1238</v>
      </c>
      <c r="G311" s="200"/>
      <c r="H311" s="200"/>
      <c r="I311" s="203"/>
      <c r="J311" s="214">
        <f>BK311</f>
        <v>0</v>
      </c>
      <c r="K311" s="200"/>
      <c r="L311" s="205"/>
      <c r="M311" s="206"/>
      <c r="N311" s="207"/>
      <c r="O311" s="207"/>
      <c r="P311" s="208">
        <f>SUM(P312:P318)</f>
        <v>0</v>
      </c>
      <c r="Q311" s="207"/>
      <c r="R311" s="208">
        <f>SUM(R312:R318)</f>
        <v>0.0042399999999999998</v>
      </c>
      <c r="S311" s="207"/>
      <c r="T311" s="209">
        <f>SUM(T312:T318)</f>
        <v>0</v>
      </c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R311" s="210" t="s">
        <v>82</v>
      </c>
      <c r="AT311" s="211" t="s">
        <v>72</v>
      </c>
      <c r="AU311" s="211" t="s">
        <v>80</v>
      </c>
      <c r="AY311" s="210" t="s">
        <v>188</v>
      </c>
      <c r="BK311" s="212">
        <f>SUM(BK312:BK318)</f>
        <v>0</v>
      </c>
    </row>
    <row r="312" s="2" customFormat="1" ht="16.5" customHeight="1">
      <c r="A312" s="40"/>
      <c r="B312" s="41"/>
      <c r="C312" s="215" t="s">
        <v>403</v>
      </c>
      <c r="D312" s="215" t="s">
        <v>190</v>
      </c>
      <c r="E312" s="216" t="s">
        <v>3263</v>
      </c>
      <c r="F312" s="217" t="s">
        <v>3264</v>
      </c>
      <c r="G312" s="218" t="s">
        <v>442</v>
      </c>
      <c r="H312" s="219">
        <v>2</v>
      </c>
      <c r="I312" s="220"/>
      <c r="J312" s="221">
        <f>ROUND(I312*H312,2)</f>
        <v>0</v>
      </c>
      <c r="K312" s="217" t="s">
        <v>194</v>
      </c>
      <c r="L312" s="46"/>
      <c r="M312" s="222" t="s">
        <v>19</v>
      </c>
      <c r="N312" s="223" t="s">
        <v>44</v>
      </c>
      <c r="O312" s="86"/>
      <c r="P312" s="224">
        <f>O312*H312</f>
        <v>0</v>
      </c>
      <c r="Q312" s="224">
        <v>0.0021199999999999999</v>
      </c>
      <c r="R312" s="224">
        <f>Q312*H312</f>
        <v>0.0042399999999999998</v>
      </c>
      <c r="S312" s="224">
        <v>0</v>
      </c>
      <c r="T312" s="225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26" t="s">
        <v>342</v>
      </c>
      <c r="AT312" s="226" t="s">
        <v>190</v>
      </c>
      <c r="AU312" s="226" t="s">
        <v>82</v>
      </c>
      <c r="AY312" s="19" t="s">
        <v>188</v>
      </c>
      <c r="BE312" s="227">
        <f>IF(N312="základní",J312,0)</f>
        <v>0</v>
      </c>
      <c r="BF312" s="227">
        <f>IF(N312="snížená",J312,0)</f>
        <v>0</v>
      </c>
      <c r="BG312" s="227">
        <f>IF(N312="zákl. přenesená",J312,0)</f>
        <v>0</v>
      </c>
      <c r="BH312" s="227">
        <f>IF(N312="sníž. přenesená",J312,0)</f>
        <v>0</v>
      </c>
      <c r="BI312" s="227">
        <f>IF(N312="nulová",J312,0)</f>
        <v>0</v>
      </c>
      <c r="BJ312" s="19" t="s">
        <v>80</v>
      </c>
      <c r="BK312" s="227">
        <f>ROUND(I312*H312,2)</f>
        <v>0</v>
      </c>
      <c r="BL312" s="19" t="s">
        <v>342</v>
      </c>
      <c r="BM312" s="226" t="s">
        <v>3265</v>
      </c>
    </row>
    <row r="313" s="2" customFormat="1">
      <c r="A313" s="40"/>
      <c r="B313" s="41"/>
      <c r="C313" s="42"/>
      <c r="D313" s="228" t="s">
        <v>196</v>
      </c>
      <c r="E313" s="42"/>
      <c r="F313" s="229" t="s">
        <v>3266</v>
      </c>
      <c r="G313" s="42"/>
      <c r="H313" s="42"/>
      <c r="I313" s="230"/>
      <c r="J313" s="42"/>
      <c r="K313" s="42"/>
      <c r="L313" s="46"/>
      <c r="M313" s="231"/>
      <c r="N313" s="232"/>
      <c r="O313" s="86"/>
      <c r="P313" s="86"/>
      <c r="Q313" s="86"/>
      <c r="R313" s="86"/>
      <c r="S313" s="86"/>
      <c r="T313" s="87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T313" s="19" t="s">
        <v>196</v>
      </c>
      <c r="AU313" s="19" t="s">
        <v>82</v>
      </c>
    </row>
    <row r="314" s="13" customFormat="1">
      <c r="A314" s="13"/>
      <c r="B314" s="233"/>
      <c r="C314" s="234"/>
      <c r="D314" s="235" t="s">
        <v>198</v>
      </c>
      <c r="E314" s="236" t="s">
        <v>19</v>
      </c>
      <c r="F314" s="237" t="s">
        <v>3165</v>
      </c>
      <c r="G314" s="234"/>
      <c r="H314" s="236" t="s">
        <v>19</v>
      </c>
      <c r="I314" s="238"/>
      <c r="J314" s="234"/>
      <c r="K314" s="234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198</v>
      </c>
      <c r="AU314" s="243" t="s">
        <v>82</v>
      </c>
      <c r="AV314" s="13" t="s">
        <v>80</v>
      </c>
      <c r="AW314" s="13" t="s">
        <v>35</v>
      </c>
      <c r="AX314" s="13" t="s">
        <v>73</v>
      </c>
      <c r="AY314" s="243" t="s">
        <v>188</v>
      </c>
    </row>
    <row r="315" s="14" customFormat="1">
      <c r="A315" s="14"/>
      <c r="B315" s="244"/>
      <c r="C315" s="245"/>
      <c r="D315" s="235" t="s">
        <v>198</v>
      </c>
      <c r="E315" s="246" t="s">
        <v>19</v>
      </c>
      <c r="F315" s="247" t="s">
        <v>82</v>
      </c>
      <c r="G315" s="245"/>
      <c r="H315" s="248">
        <v>2</v>
      </c>
      <c r="I315" s="249"/>
      <c r="J315" s="245"/>
      <c r="K315" s="245"/>
      <c r="L315" s="250"/>
      <c r="M315" s="251"/>
      <c r="N315" s="252"/>
      <c r="O315" s="252"/>
      <c r="P315" s="252"/>
      <c r="Q315" s="252"/>
      <c r="R315" s="252"/>
      <c r="S315" s="252"/>
      <c r="T315" s="253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4" t="s">
        <v>198</v>
      </c>
      <c r="AU315" s="254" t="s">
        <v>82</v>
      </c>
      <c r="AV315" s="14" t="s">
        <v>82</v>
      </c>
      <c r="AW315" s="14" t="s">
        <v>35</v>
      </c>
      <c r="AX315" s="14" t="s">
        <v>73</v>
      </c>
      <c r="AY315" s="254" t="s">
        <v>188</v>
      </c>
    </row>
    <row r="316" s="15" customFormat="1">
      <c r="A316" s="15"/>
      <c r="B316" s="255"/>
      <c r="C316" s="256"/>
      <c r="D316" s="235" t="s">
        <v>198</v>
      </c>
      <c r="E316" s="257" t="s">
        <v>19</v>
      </c>
      <c r="F316" s="258" t="s">
        <v>229</v>
      </c>
      <c r="G316" s="256"/>
      <c r="H316" s="259">
        <v>2</v>
      </c>
      <c r="I316" s="260"/>
      <c r="J316" s="256"/>
      <c r="K316" s="256"/>
      <c r="L316" s="261"/>
      <c r="M316" s="262"/>
      <c r="N316" s="263"/>
      <c r="O316" s="263"/>
      <c r="P316" s="263"/>
      <c r="Q316" s="263"/>
      <c r="R316" s="263"/>
      <c r="S316" s="263"/>
      <c r="T316" s="264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65" t="s">
        <v>198</v>
      </c>
      <c r="AU316" s="265" t="s">
        <v>82</v>
      </c>
      <c r="AV316" s="15" t="s">
        <v>135</v>
      </c>
      <c r="AW316" s="15" t="s">
        <v>35</v>
      </c>
      <c r="AX316" s="15" t="s">
        <v>80</v>
      </c>
      <c r="AY316" s="265" t="s">
        <v>188</v>
      </c>
    </row>
    <row r="317" s="2" customFormat="1" ht="24.15" customHeight="1">
      <c r="A317" s="40"/>
      <c r="B317" s="41"/>
      <c r="C317" s="215" t="s">
        <v>412</v>
      </c>
      <c r="D317" s="215" t="s">
        <v>190</v>
      </c>
      <c r="E317" s="216" t="s">
        <v>1243</v>
      </c>
      <c r="F317" s="217" t="s">
        <v>1244</v>
      </c>
      <c r="G317" s="218" t="s">
        <v>460</v>
      </c>
      <c r="H317" s="266"/>
      <c r="I317" s="220"/>
      <c r="J317" s="221">
        <f>ROUND(I317*H317,2)</f>
        <v>0</v>
      </c>
      <c r="K317" s="217" t="s">
        <v>194</v>
      </c>
      <c r="L317" s="46"/>
      <c r="M317" s="222" t="s">
        <v>19</v>
      </c>
      <c r="N317" s="223" t="s">
        <v>44</v>
      </c>
      <c r="O317" s="86"/>
      <c r="P317" s="224">
        <f>O317*H317</f>
        <v>0</v>
      </c>
      <c r="Q317" s="224">
        <v>0</v>
      </c>
      <c r="R317" s="224">
        <f>Q317*H317</f>
        <v>0</v>
      </c>
      <c r="S317" s="224">
        <v>0</v>
      </c>
      <c r="T317" s="225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26" t="s">
        <v>342</v>
      </c>
      <c r="AT317" s="226" t="s">
        <v>190</v>
      </c>
      <c r="AU317" s="226" t="s">
        <v>82</v>
      </c>
      <c r="AY317" s="19" t="s">
        <v>188</v>
      </c>
      <c r="BE317" s="227">
        <f>IF(N317="základní",J317,0)</f>
        <v>0</v>
      </c>
      <c r="BF317" s="227">
        <f>IF(N317="snížená",J317,0)</f>
        <v>0</v>
      </c>
      <c r="BG317" s="227">
        <f>IF(N317="zákl. přenesená",J317,0)</f>
        <v>0</v>
      </c>
      <c r="BH317" s="227">
        <f>IF(N317="sníž. přenesená",J317,0)</f>
        <v>0</v>
      </c>
      <c r="BI317" s="227">
        <f>IF(N317="nulová",J317,0)</f>
        <v>0</v>
      </c>
      <c r="BJ317" s="19" t="s">
        <v>80</v>
      </c>
      <c r="BK317" s="227">
        <f>ROUND(I317*H317,2)</f>
        <v>0</v>
      </c>
      <c r="BL317" s="19" t="s">
        <v>342</v>
      </c>
      <c r="BM317" s="226" t="s">
        <v>3267</v>
      </c>
    </row>
    <row r="318" s="2" customFormat="1">
      <c r="A318" s="40"/>
      <c r="B318" s="41"/>
      <c r="C318" s="42"/>
      <c r="D318" s="228" t="s">
        <v>196</v>
      </c>
      <c r="E318" s="42"/>
      <c r="F318" s="229" t="s">
        <v>1246</v>
      </c>
      <c r="G318" s="42"/>
      <c r="H318" s="42"/>
      <c r="I318" s="230"/>
      <c r="J318" s="42"/>
      <c r="K318" s="42"/>
      <c r="L318" s="46"/>
      <c r="M318" s="231"/>
      <c r="N318" s="232"/>
      <c r="O318" s="86"/>
      <c r="P318" s="86"/>
      <c r="Q318" s="86"/>
      <c r="R318" s="86"/>
      <c r="S318" s="86"/>
      <c r="T318" s="87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T318" s="19" t="s">
        <v>196</v>
      </c>
      <c r="AU318" s="19" t="s">
        <v>82</v>
      </c>
    </row>
    <row r="319" s="12" customFormat="1" ht="22.8" customHeight="1">
      <c r="A319" s="12"/>
      <c r="B319" s="199"/>
      <c r="C319" s="200"/>
      <c r="D319" s="201" t="s">
        <v>72</v>
      </c>
      <c r="E319" s="213" t="s">
        <v>2727</v>
      </c>
      <c r="F319" s="213" t="s">
        <v>2728</v>
      </c>
      <c r="G319" s="200"/>
      <c r="H319" s="200"/>
      <c r="I319" s="203"/>
      <c r="J319" s="214">
        <f>BK319</f>
        <v>0</v>
      </c>
      <c r="K319" s="200"/>
      <c r="L319" s="205"/>
      <c r="M319" s="206"/>
      <c r="N319" s="207"/>
      <c r="O319" s="207"/>
      <c r="P319" s="208">
        <f>SUM(P320:P327)</f>
        <v>0</v>
      </c>
      <c r="Q319" s="207"/>
      <c r="R319" s="208">
        <f>SUM(R320:R327)</f>
        <v>1.0485495600000001</v>
      </c>
      <c r="S319" s="207"/>
      <c r="T319" s="209">
        <f>SUM(T320:T327)</f>
        <v>0</v>
      </c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R319" s="210" t="s">
        <v>82</v>
      </c>
      <c r="AT319" s="211" t="s">
        <v>72</v>
      </c>
      <c r="AU319" s="211" t="s">
        <v>80</v>
      </c>
      <c r="AY319" s="210" t="s">
        <v>188</v>
      </c>
      <c r="BK319" s="212">
        <f>SUM(BK320:BK327)</f>
        <v>0</v>
      </c>
    </row>
    <row r="320" s="2" customFormat="1" ht="24.15" customHeight="1">
      <c r="A320" s="40"/>
      <c r="B320" s="41"/>
      <c r="C320" s="215" t="s">
        <v>420</v>
      </c>
      <c r="D320" s="215" t="s">
        <v>190</v>
      </c>
      <c r="E320" s="216" t="s">
        <v>3268</v>
      </c>
      <c r="F320" s="217" t="s">
        <v>3269</v>
      </c>
      <c r="G320" s="218" t="s">
        <v>243</v>
      </c>
      <c r="H320" s="219">
        <v>75.111000000000004</v>
      </c>
      <c r="I320" s="220"/>
      <c r="J320" s="221">
        <f>ROUND(I320*H320,2)</f>
        <v>0</v>
      </c>
      <c r="K320" s="217" t="s">
        <v>194</v>
      </c>
      <c r="L320" s="46"/>
      <c r="M320" s="222" t="s">
        <v>19</v>
      </c>
      <c r="N320" s="223" t="s">
        <v>44</v>
      </c>
      <c r="O320" s="86"/>
      <c r="P320" s="224">
        <f>O320*H320</f>
        <v>0</v>
      </c>
      <c r="Q320" s="224">
        <v>0.01396</v>
      </c>
      <c r="R320" s="224">
        <f>Q320*H320</f>
        <v>1.0485495600000001</v>
      </c>
      <c r="S320" s="224">
        <v>0</v>
      </c>
      <c r="T320" s="225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26" t="s">
        <v>342</v>
      </c>
      <c r="AT320" s="226" t="s">
        <v>190</v>
      </c>
      <c r="AU320" s="226" t="s">
        <v>82</v>
      </c>
      <c r="AY320" s="19" t="s">
        <v>188</v>
      </c>
      <c r="BE320" s="227">
        <f>IF(N320="základní",J320,0)</f>
        <v>0</v>
      </c>
      <c r="BF320" s="227">
        <f>IF(N320="snížená",J320,0)</f>
        <v>0</v>
      </c>
      <c r="BG320" s="227">
        <f>IF(N320="zákl. přenesená",J320,0)</f>
        <v>0</v>
      </c>
      <c r="BH320" s="227">
        <f>IF(N320="sníž. přenesená",J320,0)</f>
        <v>0</v>
      </c>
      <c r="BI320" s="227">
        <f>IF(N320="nulová",J320,0)</f>
        <v>0</v>
      </c>
      <c r="BJ320" s="19" t="s">
        <v>80</v>
      </c>
      <c r="BK320" s="227">
        <f>ROUND(I320*H320,2)</f>
        <v>0</v>
      </c>
      <c r="BL320" s="19" t="s">
        <v>342</v>
      </c>
      <c r="BM320" s="226" t="s">
        <v>3270</v>
      </c>
    </row>
    <row r="321" s="2" customFormat="1">
      <c r="A321" s="40"/>
      <c r="B321" s="41"/>
      <c r="C321" s="42"/>
      <c r="D321" s="228" t="s">
        <v>196</v>
      </c>
      <c r="E321" s="42"/>
      <c r="F321" s="229" t="s">
        <v>3271</v>
      </c>
      <c r="G321" s="42"/>
      <c r="H321" s="42"/>
      <c r="I321" s="230"/>
      <c r="J321" s="42"/>
      <c r="K321" s="42"/>
      <c r="L321" s="46"/>
      <c r="M321" s="231"/>
      <c r="N321" s="232"/>
      <c r="O321" s="86"/>
      <c r="P321" s="86"/>
      <c r="Q321" s="86"/>
      <c r="R321" s="86"/>
      <c r="S321" s="86"/>
      <c r="T321" s="87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196</v>
      </c>
      <c r="AU321" s="19" t="s">
        <v>82</v>
      </c>
    </row>
    <row r="322" s="13" customFormat="1">
      <c r="A322" s="13"/>
      <c r="B322" s="233"/>
      <c r="C322" s="234"/>
      <c r="D322" s="235" t="s">
        <v>198</v>
      </c>
      <c r="E322" s="236" t="s">
        <v>19</v>
      </c>
      <c r="F322" s="237" t="s">
        <v>3272</v>
      </c>
      <c r="G322" s="234"/>
      <c r="H322" s="236" t="s">
        <v>19</v>
      </c>
      <c r="I322" s="238"/>
      <c r="J322" s="234"/>
      <c r="K322" s="234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198</v>
      </c>
      <c r="AU322" s="243" t="s">
        <v>82</v>
      </c>
      <c r="AV322" s="13" t="s">
        <v>80</v>
      </c>
      <c r="AW322" s="13" t="s">
        <v>35</v>
      </c>
      <c r="AX322" s="13" t="s">
        <v>73</v>
      </c>
      <c r="AY322" s="243" t="s">
        <v>188</v>
      </c>
    </row>
    <row r="323" s="14" customFormat="1">
      <c r="A323" s="14"/>
      <c r="B323" s="244"/>
      <c r="C323" s="245"/>
      <c r="D323" s="235" t="s">
        <v>198</v>
      </c>
      <c r="E323" s="246" t="s">
        <v>19</v>
      </c>
      <c r="F323" s="247" t="s">
        <v>3228</v>
      </c>
      <c r="G323" s="245"/>
      <c r="H323" s="248">
        <v>63.432000000000002</v>
      </c>
      <c r="I323" s="249"/>
      <c r="J323" s="245"/>
      <c r="K323" s="245"/>
      <c r="L323" s="250"/>
      <c r="M323" s="251"/>
      <c r="N323" s="252"/>
      <c r="O323" s="252"/>
      <c r="P323" s="252"/>
      <c r="Q323" s="252"/>
      <c r="R323" s="252"/>
      <c r="S323" s="252"/>
      <c r="T323" s="253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4" t="s">
        <v>198</v>
      </c>
      <c r="AU323" s="254" t="s">
        <v>82</v>
      </c>
      <c r="AV323" s="14" t="s">
        <v>82</v>
      </c>
      <c r="AW323" s="14" t="s">
        <v>35</v>
      </c>
      <c r="AX323" s="14" t="s">
        <v>73</v>
      </c>
      <c r="AY323" s="254" t="s">
        <v>188</v>
      </c>
    </row>
    <row r="324" s="14" customFormat="1">
      <c r="A324" s="14"/>
      <c r="B324" s="244"/>
      <c r="C324" s="245"/>
      <c r="D324" s="235" t="s">
        <v>198</v>
      </c>
      <c r="E324" s="246" t="s">
        <v>19</v>
      </c>
      <c r="F324" s="247" t="s">
        <v>3230</v>
      </c>
      <c r="G324" s="245"/>
      <c r="H324" s="248">
        <v>11.679</v>
      </c>
      <c r="I324" s="249"/>
      <c r="J324" s="245"/>
      <c r="K324" s="245"/>
      <c r="L324" s="250"/>
      <c r="M324" s="251"/>
      <c r="N324" s="252"/>
      <c r="O324" s="252"/>
      <c r="P324" s="252"/>
      <c r="Q324" s="252"/>
      <c r="R324" s="252"/>
      <c r="S324" s="252"/>
      <c r="T324" s="253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4" t="s">
        <v>198</v>
      </c>
      <c r="AU324" s="254" t="s">
        <v>82</v>
      </c>
      <c r="AV324" s="14" t="s">
        <v>82</v>
      </c>
      <c r="AW324" s="14" t="s">
        <v>35</v>
      </c>
      <c r="AX324" s="14" t="s">
        <v>73</v>
      </c>
      <c r="AY324" s="254" t="s">
        <v>188</v>
      </c>
    </row>
    <row r="325" s="15" customFormat="1">
      <c r="A325" s="15"/>
      <c r="B325" s="255"/>
      <c r="C325" s="256"/>
      <c r="D325" s="235" t="s">
        <v>198</v>
      </c>
      <c r="E325" s="257" t="s">
        <v>19</v>
      </c>
      <c r="F325" s="258" t="s">
        <v>229</v>
      </c>
      <c r="G325" s="256"/>
      <c r="H325" s="259">
        <v>75.111000000000004</v>
      </c>
      <c r="I325" s="260"/>
      <c r="J325" s="256"/>
      <c r="K325" s="256"/>
      <c r="L325" s="261"/>
      <c r="M325" s="262"/>
      <c r="N325" s="263"/>
      <c r="O325" s="263"/>
      <c r="P325" s="263"/>
      <c r="Q325" s="263"/>
      <c r="R325" s="263"/>
      <c r="S325" s="263"/>
      <c r="T325" s="264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65" t="s">
        <v>198</v>
      </c>
      <c r="AU325" s="265" t="s">
        <v>82</v>
      </c>
      <c r="AV325" s="15" t="s">
        <v>135</v>
      </c>
      <c r="AW325" s="15" t="s">
        <v>35</v>
      </c>
      <c r="AX325" s="15" t="s">
        <v>80</v>
      </c>
      <c r="AY325" s="265" t="s">
        <v>188</v>
      </c>
    </row>
    <row r="326" s="2" customFormat="1" ht="24.15" customHeight="1">
      <c r="A326" s="40"/>
      <c r="B326" s="41"/>
      <c r="C326" s="215" t="s">
        <v>439</v>
      </c>
      <c r="D326" s="215" t="s">
        <v>190</v>
      </c>
      <c r="E326" s="216" t="s">
        <v>2746</v>
      </c>
      <c r="F326" s="217" t="s">
        <v>2747</v>
      </c>
      <c r="G326" s="218" t="s">
        <v>460</v>
      </c>
      <c r="H326" s="266"/>
      <c r="I326" s="220"/>
      <c r="J326" s="221">
        <f>ROUND(I326*H326,2)</f>
        <v>0</v>
      </c>
      <c r="K326" s="217" t="s">
        <v>194</v>
      </c>
      <c r="L326" s="46"/>
      <c r="M326" s="222" t="s">
        <v>19</v>
      </c>
      <c r="N326" s="223" t="s">
        <v>44</v>
      </c>
      <c r="O326" s="86"/>
      <c r="P326" s="224">
        <f>O326*H326</f>
        <v>0</v>
      </c>
      <c r="Q326" s="224">
        <v>0</v>
      </c>
      <c r="R326" s="224">
        <f>Q326*H326</f>
        <v>0</v>
      </c>
      <c r="S326" s="224">
        <v>0</v>
      </c>
      <c r="T326" s="225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26" t="s">
        <v>342</v>
      </c>
      <c r="AT326" s="226" t="s">
        <v>190</v>
      </c>
      <c r="AU326" s="226" t="s">
        <v>82</v>
      </c>
      <c r="AY326" s="19" t="s">
        <v>188</v>
      </c>
      <c r="BE326" s="227">
        <f>IF(N326="základní",J326,0)</f>
        <v>0</v>
      </c>
      <c r="BF326" s="227">
        <f>IF(N326="snížená",J326,0)</f>
        <v>0</v>
      </c>
      <c r="BG326" s="227">
        <f>IF(N326="zákl. přenesená",J326,0)</f>
        <v>0</v>
      </c>
      <c r="BH326" s="227">
        <f>IF(N326="sníž. přenesená",J326,0)</f>
        <v>0</v>
      </c>
      <c r="BI326" s="227">
        <f>IF(N326="nulová",J326,0)</f>
        <v>0</v>
      </c>
      <c r="BJ326" s="19" t="s">
        <v>80</v>
      </c>
      <c r="BK326" s="227">
        <f>ROUND(I326*H326,2)</f>
        <v>0</v>
      </c>
      <c r="BL326" s="19" t="s">
        <v>342</v>
      </c>
      <c r="BM326" s="226" t="s">
        <v>3273</v>
      </c>
    </row>
    <row r="327" s="2" customFormat="1">
      <c r="A327" s="40"/>
      <c r="B327" s="41"/>
      <c r="C327" s="42"/>
      <c r="D327" s="228" t="s">
        <v>196</v>
      </c>
      <c r="E327" s="42"/>
      <c r="F327" s="229" t="s">
        <v>3274</v>
      </c>
      <c r="G327" s="42"/>
      <c r="H327" s="42"/>
      <c r="I327" s="230"/>
      <c r="J327" s="42"/>
      <c r="K327" s="42"/>
      <c r="L327" s="46"/>
      <c r="M327" s="231"/>
      <c r="N327" s="232"/>
      <c r="O327" s="86"/>
      <c r="P327" s="86"/>
      <c r="Q327" s="86"/>
      <c r="R327" s="86"/>
      <c r="S327" s="86"/>
      <c r="T327" s="87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196</v>
      </c>
      <c r="AU327" s="19" t="s">
        <v>82</v>
      </c>
    </row>
    <row r="328" s="12" customFormat="1" ht="22.8" customHeight="1">
      <c r="A328" s="12"/>
      <c r="B328" s="199"/>
      <c r="C328" s="200"/>
      <c r="D328" s="201" t="s">
        <v>72</v>
      </c>
      <c r="E328" s="213" t="s">
        <v>1296</v>
      </c>
      <c r="F328" s="213" t="s">
        <v>1297</v>
      </c>
      <c r="G328" s="200"/>
      <c r="H328" s="200"/>
      <c r="I328" s="203"/>
      <c r="J328" s="214">
        <f>BK328</f>
        <v>0</v>
      </c>
      <c r="K328" s="200"/>
      <c r="L328" s="205"/>
      <c r="M328" s="206"/>
      <c r="N328" s="207"/>
      <c r="O328" s="207"/>
      <c r="P328" s="208">
        <f>SUM(P329:P363)</f>
        <v>0</v>
      </c>
      <c r="Q328" s="207"/>
      <c r="R328" s="208">
        <f>SUM(R329:R363)</f>
        <v>0.19334999999999999</v>
      </c>
      <c r="S328" s="207"/>
      <c r="T328" s="209">
        <f>SUM(T329:T363)</f>
        <v>0</v>
      </c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R328" s="210" t="s">
        <v>82</v>
      </c>
      <c r="AT328" s="211" t="s">
        <v>72</v>
      </c>
      <c r="AU328" s="211" t="s">
        <v>80</v>
      </c>
      <c r="AY328" s="210" t="s">
        <v>188</v>
      </c>
      <c r="BK328" s="212">
        <f>SUM(BK329:BK363)</f>
        <v>0</v>
      </c>
    </row>
    <row r="329" s="2" customFormat="1" ht="16.5" customHeight="1">
      <c r="A329" s="40"/>
      <c r="B329" s="41"/>
      <c r="C329" s="215" t="s">
        <v>448</v>
      </c>
      <c r="D329" s="215" t="s">
        <v>190</v>
      </c>
      <c r="E329" s="216" t="s">
        <v>3275</v>
      </c>
      <c r="F329" s="217" t="s">
        <v>3276</v>
      </c>
      <c r="G329" s="218" t="s">
        <v>501</v>
      </c>
      <c r="H329" s="219">
        <v>10</v>
      </c>
      <c r="I329" s="220"/>
      <c r="J329" s="221">
        <f>ROUND(I329*H329,2)</f>
        <v>0</v>
      </c>
      <c r="K329" s="217" t="s">
        <v>194</v>
      </c>
      <c r="L329" s="46"/>
      <c r="M329" s="222" t="s">
        <v>19</v>
      </c>
      <c r="N329" s="223" t="s">
        <v>44</v>
      </c>
      <c r="O329" s="86"/>
      <c r="P329" s="224">
        <f>O329*H329</f>
        <v>0</v>
      </c>
      <c r="Q329" s="224">
        <v>0</v>
      </c>
      <c r="R329" s="224">
        <f>Q329*H329</f>
        <v>0</v>
      </c>
      <c r="S329" s="224">
        <v>0</v>
      </c>
      <c r="T329" s="225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26" t="s">
        <v>342</v>
      </c>
      <c r="AT329" s="226" t="s">
        <v>190</v>
      </c>
      <c r="AU329" s="226" t="s">
        <v>82</v>
      </c>
      <c r="AY329" s="19" t="s">
        <v>188</v>
      </c>
      <c r="BE329" s="227">
        <f>IF(N329="základní",J329,0)</f>
        <v>0</v>
      </c>
      <c r="BF329" s="227">
        <f>IF(N329="snížená",J329,0)</f>
        <v>0</v>
      </c>
      <c r="BG329" s="227">
        <f>IF(N329="zákl. přenesená",J329,0)</f>
        <v>0</v>
      </c>
      <c r="BH329" s="227">
        <f>IF(N329="sníž. přenesená",J329,0)</f>
        <v>0</v>
      </c>
      <c r="BI329" s="227">
        <f>IF(N329="nulová",J329,0)</f>
        <v>0</v>
      </c>
      <c r="BJ329" s="19" t="s">
        <v>80</v>
      </c>
      <c r="BK329" s="227">
        <f>ROUND(I329*H329,2)</f>
        <v>0</v>
      </c>
      <c r="BL329" s="19" t="s">
        <v>342</v>
      </c>
      <c r="BM329" s="226" t="s">
        <v>3277</v>
      </c>
    </row>
    <row r="330" s="2" customFormat="1">
      <c r="A330" s="40"/>
      <c r="B330" s="41"/>
      <c r="C330" s="42"/>
      <c r="D330" s="228" t="s">
        <v>196</v>
      </c>
      <c r="E330" s="42"/>
      <c r="F330" s="229" t="s">
        <v>3278</v>
      </c>
      <c r="G330" s="42"/>
      <c r="H330" s="42"/>
      <c r="I330" s="230"/>
      <c r="J330" s="42"/>
      <c r="K330" s="42"/>
      <c r="L330" s="46"/>
      <c r="M330" s="231"/>
      <c r="N330" s="232"/>
      <c r="O330" s="86"/>
      <c r="P330" s="86"/>
      <c r="Q330" s="86"/>
      <c r="R330" s="86"/>
      <c r="S330" s="86"/>
      <c r="T330" s="87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196</v>
      </c>
      <c r="AU330" s="19" t="s">
        <v>82</v>
      </c>
    </row>
    <row r="331" s="13" customFormat="1">
      <c r="A331" s="13"/>
      <c r="B331" s="233"/>
      <c r="C331" s="234"/>
      <c r="D331" s="235" t="s">
        <v>198</v>
      </c>
      <c r="E331" s="236" t="s">
        <v>19</v>
      </c>
      <c r="F331" s="237" t="s">
        <v>1303</v>
      </c>
      <c r="G331" s="234"/>
      <c r="H331" s="236" t="s">
        <v>19</v>
      </c>
      <c r="I331" s="238"/>
      <c r="J331" s="234"/>
      <c r="K331" s="234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198</v>
      </c>
      <c r="AU331" s="243" t="s">
        <v>82</v>
      </c>
      <c r="AV331" s="13" t="s">
        <v>80</v>
      </c>
      <c r="AW331" s="13" t="s">
        <v>35</v>
      </c>
      <c r="AX331" s="13" t="s">
        <v>73</v>
      </c>
      <c r="AY331" s="243" t="s">
        <v>188</v>
      </c>
    </row>
    <row r="332" s="13" customFormat="1">
      <c r="A332" s="13"/>
      <c r="B332" s="233"/>
      <c r="C332" s="234"/>
      <c r="D332" s="235" t="s">
        <v>198</v>
      </c>
      <c r="E332" s="236" t="s">
        <v>19</v>
      </c>
      <c r="F332" s="237" t="s">
        <v>3279</v>
      </c>
      <c r="G332" s="234"/>
      <c r="H332" s="236" t="s">
        <v>19</v>
      </c>
      <c r="I332" s="238"/>
      <c r="J332" s="234"/>
      <c r="K332" s="234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198</v>
      </c>
      <c r="AU332" s="243" t="s">
        <v>82</v>
      </c>
      <c r="AV332" s="13" t="s">
        <v>80</v>
      </c>
      <c r="AW332" s="13" t="s">
        <v>35</v>
      </c>
      <c r="AX332" s="13" t="s">
        <v>73</v>
      </c>
      <c r="AY332" s="243" t="s">
        <v>188</v>
      </c>
    </row>
    <row r="333" s="14" customFormat="1">
      <c r="A333" s="14"/>
      <c r="B333" s="244"/>
      <c r="C333" s="245"/>
      <c r="D333" s="235" t="s">
        <v>198</v>
      </c>
      <c r="E333" s="246" t="s">
        <v>19</v>
      </c>
      <c r="F333" s="247" t="s">
        <v>286</v>
      </c>
      <c r="G333" s="245"/>
      <c r="H333" s="248">
        <v>10</v>
      </c>
      <c r="I333" s="249"/>
      <c r="J333" s="245"/>
      <c r="K333" s="245"/>
      <c r="L333" s="250"/>
      <c r="M333" s="251"/>
      <c r="N333" s="252"/>
      <c r="O333" s="252"/>
      <c r="P333" s="252"/>
      <c r="Q333" s="252"/>
      <c r="R333" s="252"/>
      <c r="S333" s="252"/>
      <c r="T333" s="253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4" t="s">
        <v>198</v>
      </c>
      <c r="AU333" s="254" t="s">
        <v>82</v>
      </c>
      <c r="AV333" s="14" t="s">
        <v>82</v>
      </c>
      <c r="AW333" s="14" t="s">
        <v>35</v>
      </c>
      <c r="AX333" s="14" t="s">
        <v>73</v>
      </c>
      <c r="AY333" s="254" t="s">
        <v>188</v>
      </c>
    </row>
    <row r="334" s="15" customFormat="1">
      <c r="A334" s="15"/>
      <c r="B334" s="255"/>
      <c r="C334" s="256"/>
      <c r="D334" s="235" t="s">
        <v>198</v>
      </c>
      <c r="E334" s="257" t="s">
        <v>19</v>
      </c>
      <c r="F334" s="258" t="s">
        <v>229</v>
      </c>
      <c r="G334" s="256"/>
      <c r="H334" s="259">
        <v>10</v>
      </c>
      <c r="I334" s="260"/>
      <c r="J334" s="256"/>
      <c r="K334" s="256"/>
      <c r="L334" s="261"/>
      <c r="M334" s="262"/>
      <c r="N334" s="263"/>
      <c r="O334" s="263"/>
      <c r="P334" s="263"/>
      <c r="Q334" s="263"/>
      <c r="R334" s="263"/>
      <c r="S334" s="263"/>
      <c r="T334" s="264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65" t="s">
        <v>198</v>
      </c>
      <c r="AU334" s="265" t="s">
        <v>82</v>
      </c>
      <c r="AV334" s="15" t="s">
        <v>135</v>
      </c>
      <c r="AW334" s="15" t="s">
        <v>35</v>
      </c>
      <c r="AX334" s="15" t="s">
        <v>80</v>
      </c>
      <c r="AY334" s="265" t="s">
        <v>188</v>
      </c>
    </row>
    <row r="335" s="2" customFormat="1" ht="16.5" customHeight="1">
      <c r="A335" s="40"/>
      <c r="B335" s="41"/>
      <c r="C335" s="272" t="s">
        <v>457</v>
      </c>
      <c r="D335" s="272" t="s">
        <v>522</v>
      </c>
      <c r="E335" s="273" t="s">
        <v>3280</v>
      </c>
      <c r="F335" s="274" t="s">
        <v>3281</v>
      </c>
      <c r="G335" s="275" t="s">
        <v>501</v>
      </c>
      <c r="H335" s="276">
        <v>10</v>
      </c>
      <c r="I335" s="277"/>
      <c r="J335" s="278">
        <f>ROUND(I335*H335,2)</f>
        <v>0</v>
      </c>
      <c r="K335" s="274" t="s">
        <v>194</v>
      </c>
      <c r="L335" s="279"/>
      <c r="M335" s="280" t="s">
        <v>19</v>
      </c>
      <c r="N335" s="281" t="s">
        <v>44</v>
      </c>
      <c r="O335" s="86"/>
      <c r="P335" s="224">
        <f>O335*H335</f>
        <v>0</v>
      </c>
      <c r="Q335" s="224">
        <v>0.00108</v>
      </c>
      <c r="R335" s="224">
        <f>Q335*H335</f>
        <v>0.010800000000000001</v>
      </c>
      <c r="S335" s="224">
        <v>0</v>
      </c>
      <c r="T335" s="225">
        <f>S335*H335</f>
        <v>0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26" t="s">
        <v>630</v>
      </c>
      <c r="AT335" s="226" t="s">
        <v>522</v>
      </c>
      <c r="AU335" s="226" t="s">
        <v>82</v>
      </c>
      <c r="AY335" s="19" t="s">
        <v>188</v>
      </c>
      <c r="BE335" s="227">
        <f>IF(N335="základní",J335,0)</f>
        <v>0</v>
      </c>
      <c r="BF335" s="227">
        <f>IF(N335="snížená",J335,0)</f>
        <v>0</v>
      </c>
      <c r="BG335" s="227">
        <f>IF(N335="zákl. přenesená",J335,0)</f>
        <v>0</v>
      </c>
      <c r="BH335" s="227">
        <f>IF(N335="sníž. přenesená",J335,0)</f>
        <v>0</v>
      </c>
      <c r="BI335" s="227">
        <f>IF(N335="nulová",J335,0)</f>
        <v>0</v>
      </c>
      <c r="BJ335" s="19" t="s">
        <v>80</v>
      </c>
      <c r="BK335" s="227">
        <f>ROUND(I335*H335,2)</f>
        <v>0</v>
      </c>
      <c r="BL335" s="19" t="s">
        <v>342</v>
      </c>
      <c r="BM335" s="226" t="s">
        <v>3282</v>
      </c>
    </row>
    <row r="336" s="13" customFormat="1">
      <c r="A336" s="13"/>
      <c r="B336" s="233"/>
      <c r="C336" s="234"/>
      <c r="D336" s="235" t="s">
        <v>198</v>
      </c>
      <c r="E336" s="236" t="s">
        <v>19</v>
      </c>
      <c r="F336" s="237" t="s">
        <v>1303</v>
      </c>
      <c r="G336" s="234"/>
      <c r="H336" s="236" t="s">
        <v>19</v>
      </c>
      <c r="I336" s="238"/>
      <c r="J336" s="234"/>
      <c r="K336" s="234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198</v>
      </c>
      <c r="AU336" s="243" t="s">
        <v>82</v>
      </c>
      <c r="AV336" s="13" t="s">
        <v>80</v>
      </c>
      <c r="AW336" s="13" t="s">
        <v>35</v>
      </c>
      <c r="AX336" s="13" t="s">
        <v>73</v>
      </c>
      <c r="AY336" s="243" t="s">
        <v>188</v>
      </c>
    </row>
    <row r="337" s="13" customFormat="1">
      <c r="A337" s="13"/>
      <c r="B337" s="233"/>
      <c r="C337" s="234"/>
      <c r="D337" s="235" t="s">
        <v>198</v>
      </c>
      <c r="E337" s="236" t="s">
        <v>19</v>
      </c>
      <c r="F337" s="237" t="s">
        <v>3279</v>
      </c>
      <c r="G337" s="234"/>
      <c r="H337" s="236" t="s">
        <v>19</v>
      </c>
      <c r="I337" s="238"/>
      <c r="J337" s="234"/>
      <c r="K337" s="234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198</v>
      </c>
      <c r="AU337" s="243" t="s">
        <v>82</v>
      </c>
      <c r="AV337" s="13" t="s">
        <v>80</v>
      </c>
      <c r="AW337" s="13" t="s">
        <v>35</v>
      </c>
      <c r="AX337" s="13" t="s">
        <v>73</v>
      </c>
      <c r="AY337" s="243" t="s">
        <v>188</v>
      </c>
    </row>
    <row r="338" s="14" customFormat="1">
      <c r="A338" s="14"/>
      <c r="B338" s="244"/>
      <c r="C338" s="245"/>
      <c r="D338" s="235" t="s">
        <v>198</v>
      </c>
      <c r="E338" s="246" t="s">
        <v>19</v>
      </c>
      <c r="F338" s="247" t="s">
        <v>286</v>
      </c>
      <c r="G338" s="245"/>
      <c r="H338" s="248">
        <v>10</v>
      </c>
      <c r="I338" s="249"/>
      <c r="J338" s="245"/>
      <c r="K338" s="245"/>
      <c r="L338" s="250"/>
      <c r="M338" s="251"/>
      <c r="N338" s="252"/>
      <c r="O338" s="252"/>
      <c r="P338" s="252"/>
      <c r="Q338" s="252"/>
      <c r="R338" s="252"/>
      <c r="S338" s="252"/>
      <c r="T338" s="253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4" t="s">
        <v>198</v>
      </c>
      <c r="AU338" s="254" t="s">
        <v>82</v>
      </c>
      <c r="AV338" s="14" t="s">
        <v>82</v>
      </c>
      <c r="AW338" s="14" t="s">
        <v>35</v>
      </c>
      <c r="AX338" s="14" t="s">
        <v>73</v>
      </c>
      <c r="AY338" s="254" t="s">
        <v>188</v>
      </c>
    </row>
    <row r="339" s="15" customFormat="1">
      <c r="A339" s="15"/>
      <c r="B339" s="255"/>
      <c r="C339" s="256"/>
      <c r="D339" s="235" t="s">
        <v>198</v>
      </c>
      <c r="E339" s="257" t="s">
        <v>19</v>
      </c>
      <c r="F339" s="258" t="s">
        <v>229</v>
      </c>
      <c r="G339" s="256"/>
      <c r="H339" s="259">
        <v>10</v>
      </c>
      <c r="I339" s="260"/>
      <c r="J339" s="256"/>
      <c r="K339" s="256"/>
      <c r="L339" s="261"/>
      <c r="M339" s="262"/>
      <c r="N339" s="263"/>
      <c r="O339" s="263"/>
      <c r="P339" s="263"/>
      <c r="Q339" s="263"/>
      <c r="R339" s="263"/>
      <c r="S339" s="263"/>
      <c r="T339" s="264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65" t="s">
        <v>198</v>
      </c>
      <c r="AU339" s="265" t="s">
        <v>82</v>
      </c>
      <c r="AV339" s="15" t="s">
        <v>135</v>
      </c>
      <c r="AW339" s="15" t="s">
        <v>35</v>
      </c>
      <c r="AX339" s="15" t="s">
        <v>80</v>
      </c>
      <c r="AY339" s="265" t="s">
        <v>188</v>
      </c>
    </row>
    <row r="340" s="2" customFormat="1" ht="24.15" customHeight="1">
      <c r="A340" s="40"/>
      <c r="B340" s="41"/>
      <c r="C340" s="215" t="s">
        <v>633</v>
      </c>
      <c r="D340" s="215" t="s">
        <v>190</v>
      </c>
      <c r="E340" s="216" t="s">
        <v>2807</v>
      </c>
      <c r="F340" s="217" t="s">
        <v>2808</v>
      </c>
      <c r="G340" s="218" t="s">
        <v>501</v>
      </c>
      <c r="H340" s="219">
        <v>21</v>
      </c>
      <c r="I340" s="220"/>
      <c r="J340" s="221">
        <f>ROUND(I340*H340,2)</f>
        <v>0</v>
      </c>
      <c r="K340" s="217" t="s">
        <v>452</v>
      </c>
      <c r="L340" s="46"/>
      <c r="M340" s="222" t="s">
        <v>19</v>
      </c>
      <c r="N340" s="223" t="s">
        <v>44</v>
      </c>
      <c r="O340" s="86"/>
      <c r="P340" s="224">
        <f>O340*H340</f>
        <v>0</v>
      </c>
      <c r="Q340" s="224">
        <v>0.0071199999999999996</v>
      </c>
      <c r="R340" s="224">
        <f>Q340*H340</f>
        <v>0.14951999999999999</v>
      </c>
      <c r="S340" s="224">
        <v>0</v>
      </c>
      <c r="T340" s="225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26" t="s">
        <v>342</v>
      </c>
      <c r="AT340" s="226" t="s">
        <v>190</v>
      </c>
      <c r="AU340" s="226" t="s">
        <v>82</v>
      </c>
      <c r="AY340" s="19" t="s">
        <v>188</v>
      </c>
      <c r="BE340" s="227">
        <f>IF(N340="základní",J340,0)</f>
        <v>0</v>
      </c>
      <c r="BF340" s="227">
        <f>IF(N340="snížená",J340,0)</f>
        <v>0</v>
      </c>
      <c r="BG340" s="227">
        <f>IF(N340="zákl. přenesená",J340,0)</f>
        <v>0</v>
      </c>
      <c r="BH340" s="227">
        <f>IF(N340="sníž. přenesená",J340,0)</f>
        <v>0</v>
      </c>
      <c r="BI340" s="227">
        <f>IF(N340="nulová",J340,0)</f>
        <v>0</v>
      </c>
      <c r="BJ340" s="19" t="s">
        <v>80</v>
      </c>
      <c r="BK340" s="227">
        <f>ROUND(I340*H340,2)</f>
        <v>0</v>
      </c>
      <c r="BL340" s="19" t="s">
        <v>342</v>
      </c>
      <c r="BM340" s="226" t="s">
        <v>3283</v>
      </c>
    </row>
    <row r="341" s="13" customFormat="1">
      <c r="A341" s="13"/>
      <c r="B341" s="233"/>
      <c r="C341" s="234"/>
      <c r="D341" s="235" t="s">
        <v>198</v>
      </c>
      <c r="E341" s="236" t="s">
        <v>19</v>
      </c>
      <c r="F341" s="237" t="s">
        <v>2810</v>
      </c>
      <c r="G341" s="234"/>
      <c r="H341" s="236" t="s">
        <v>19</v>
      </c>
      <c r="I341" s="238"/>
      <c r="J341" s="234"/>
      <c r="K341" s="234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198</v>
      </c>
      <c r="AU341" s="243" t="s">
        <v>82</v>
      </c>
      <c r="AV341" s="13" t="s">
        <v>80</v>
      </c>
      <c r="AW341" s="13" t="s">
        <v>35</v>
      </c>
      <c r="AX341" s="13" t="s">
        <v>73</v>
      </c>
      <c r="AY341" s="243" t="s">
        <v>188</v>
      </c>
    </row>
    <row r="342" s="13" customFormat="1">
      <c r="A342" s="13"/>
      <c r="B342" s="233"/>
      <c r="C342" s="234"/>
      <c r="D342" s="235" t="s">
        <v>198</v>
      </c>
      <c r="E342" s="236" t="s">
        <v>19</v>
      </c>
      <c r="F342" s="237" t="s">
        <v>2811</v>
      </c>
      <c r="G342" s="234"/>
      <c r="H342" s="236" t="s">
        <v>19</v>
      </c>
      <c r="I342" s="238"/>
      <c r="J342" s="234"/>
      <c r="K342" s="234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198</v>
      </c>
      <c r="AU342" s="243" t="s">
        <v>82</v>
      </c>
      <c r="AV342" s="13" t="s">
        <v>80</v>
      </c>
      <c r="AW342" s="13" t="s">
        <v>35</v>
      </c>
      <c r="AX342" s="13" t="s">
        <v>73</v>
      </c>
      <c r="AY342" s="243" t="s">
        <v>188</v>
      </c>
    </row>
    <row r="343" s="14" customFormat="1">
      <c r="A343" s="14"/>
      <c r="B343" s="244"/>
      <c r="C343" s="245"/>
      <c r="D343" s="235" t="s">
        <v>198</v>
      </c>
      <c r="E343" s="246" t="s">
        <v>19</v>
      </c>
      <c r="F343" s="247" t="s">
        <v>7</v>
      </c>
      <c r="G343" s="245"/>
      <c r="H343" s="248">
        <v>21</v>
      </c>
      <c r="I343" s="249"/>
      <c r="J343" s="245"/>
      <c r="K343" s="245"/>
      <c r="L343" s="250"/>
      <c r="M343" s="251"/>
      <c r="N343" s="252"/>
      <c r="O343" s="252"/>
      <c r="P343" s="252"/>
      <c r="Q343" s="252"/>
      <c r="R343" s="252"/>
      <c r="S343" s="252"/>
      <c r="T343" s="253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4" t="s">
        <v>198</v>
      </c>
      <c r="AU343" s="254" t="s">
        <v>82</v>
      </c>
      <c r="AV343" s="14" t="s">
        <v>82</v>
      </c>
      <c r="AW343" s="14" t="s">
        <v>35</v>
      </c>
      <c r="AX343" s="14" t="s">
        <v>73</v>
      </c>
      <c r="AY343" s="254" t="s">
        <v>188</v>
      </c>
    </row>
    <row r="344" s="15" customFormat="1">
      <c r="A344" s="15"/>
      <c r="B344" s="255"/>
      <c r="C344" s="256"/>
      <c r="D344" s="235" t="s">
        <v>198</v>
      </c>
      <c r="E344" s="257" t="s">
        <v>19</v>
      </c>
      <c r="F344" s="258" t="s">
        <v>229</v>
      </c>
      <c r="G344" s="256"/>
      <c r="H344" s="259">
        <v>21</v>
      </c>
      <c r="I344" s="260"/>
      <c r="J344" s="256"/>
      <c r="K344" s="256"/>
      <c r="L344" s="261"/>
      <c r="M344" s="262"/>
      <c r="N344" s="263"/>
      <c r="O344" s="263"/>
      <c r="P344" s="263"/>
      <c r="Q344" s="263"/>
      <c r="R344" s="263"/>
      <c r="S344" s="263"/>
      <c r="T344" s="264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65" t="s">
        <v>198</v>
      </c>
      <c r="AU344" s="265" t="s">
        <v>82</v>
      </c>
      <c r="AV344" s="15" t="s">
        <v>135</v>
      </c>
      <c r="AW344" s="15" t="s">
        <v>35</v>
      </c>
      <c r="AX344" s="15" t="s">
        <v>80</v>
      </c>
      <c r="AY344" s="265" t="s">
        <v>188</v>
      </c>
    </row>
    <row r="345" s="2" customFormat="1" ht="21.75" customHeight="1">
      <c r="A345" s="40"/>
      <c r="B345" s="41"/>
      <c r="C345" s="215" t="s">
        <v>638</v>
      </c>
      <c r="D345" s="215" t="s">
        <v>190</v>
      </c>
      <c r="E345" s="216" t="s">
        <v>3284</v>
      </c>
      <c r="F345" s="217" t="s">
        <v>3285</v>
      </c>
      <c r="G345" s="218" t="s">
        <v>501</v>
      </c>
      <c r="H345" s="219">
        <v>11</v>
      </c>
      <c r="I345" s="220"/>
      <c r="J345" s="221">
        <f>ROUND(I345*H345,2)</f>
        <v>0</v>
      </c>
      <c r="K345" s="217" t="s">
        <v>452</v>
      </c>
      <c r="L345" s="46"/>
      <c r="M345" s="222" t="s">
        <v>19</v>
      </c>
      <c r="N345" s="223" t="s">
        <v>44</v>
      </c>
      <c r="O345" s="86"/>
      <c r="P345" s="224">
        <f>O345*H345</f>
        <v>0</v>
      </c>
      <c r="Q345" s="224">
        <v>0.0022799999999999999</v>
      </c>
      <c r="R345" s="224">
        <f>Q345*H345</f>
        <v>0.025079999999999998</v>
      </c>
      <c r="S345" s="224">
        <v>0</v>
      </c>
      <c r="T345" s="225">
        <f>S345*H345</f>
        <v>0</v>
      </c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R345" s="226" t="s">
        <v>342</v>
      </c>
      <c r="AT345" s="226" t="s">
        <v>190</v>
      </c>
      <c r="AU345" s="226" t="s">
        <v>82</v>
      </c>
      <c r="AY345" s="19" t="s">
        <v>188</v>
      </c>
      <c r="BE345" s="227">
        <f>IF(N345="základní",J345,0)</f>
        <v>0</v>
      </c>
      <c r="BF345" s="227">
        <f>IF(N345="snížená",J345,0)</f>
        <v>0</v>
      </c>
      <c r="BG345" s="227">
        <f>IF(N345="zákl. přenesená",J345,0)</f>
        <v>0</v>
      </c>
      <c r="BH345" s="227">
        <f>IF(N345="sníž. přenesená",J345,0)</f>
        <v>0</v>
      </c>
      <c r="BI345" s="227">
        <f>IF(N345="nulová",J345,0)</f>
        <v>0</v>
      </c>
      <c r="BJ345" s="19" t="s">
        <v>80</v>
      </c>
      <c r="BK345" s="227">
        <f>ROUND(I345*H345,2)</f>
        <v>0</v>
      </c>
      <c r="BL345" s="19" t="s">
        <v>342</v>
      </c>
      <c r="BM345" s="226" t="s">
        <v>3286</v>
      </c>
    </row>
    <row r="346" s="13" customFormat="1">
      <c r="A346" s="13"/>
      <c r="B346" s="233"/>
      <c r="C346" s="234"/>
      <c r="D346" s="235" t="s">
        <v>198</v>
      </c>
      <c r="E346" s="236" t="s">
        <v>19</v>
      </c>
      <c r="F346" s="237" t="s">
        <v>2810</v>
      </c>
      <c r="G346" s="234"/>
      <c r="H346" s="236" t="s">
        <v>19</v>
      </c>
      <c r="I346" s="238"/>
      <c r="J346" s="234"/>
      <c r="K346" s="234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198</v>
      </c>
      <c r="AU346" s="243" t="s">
        <v>82</v>
      </c>
      <c r="AV346" s="13" t="s">
        <v>80</v>
      </c>
      <c r="AW346" s="13" t="s">
        <v>35</v>
      </c>
      <c r="AX346" s="13" t="s">
        <v>73</v>
      </c>
      <c r="AY346" s="243" t="s">
        <v>188</v>
      </c>
    </row>
    <row r="347" s="13" customFormat="1">
      <c r="A347" s="13"/>
      <c r="B347" s="233"/>
      <c r="C347" s="234"/>
      <c r="D347" s="235" t="s">
        <v>198</v>
      </c>
      <c r="E347" s="236" t="s">
        <v>19</v>
      </c>
      <c r="F347" s="237" t="s">
        <v>3287</v>
      </c>
      <c r="G347" s="234"/>
      <c r="H347" s="236" t="s">
        <v>19</v>
      </c>
      <c r="I347" s="238"/>
      <c r="J347" s="234"/>
      <c r="K347" s="234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198</v>
      </c>
      <c r="AU347" s="243" t="s">
        <v>82</v>
      </c>
      <c r="AV347" s="13" t="s">
        <v>80</v>
      </c>
      <c r="AW347" s="13" t="s">
        <v>35</v>
      </c>
      <c r="AX347" s="13" t="s">
        <v>73</v>
      </c>
      <c r="AY347" s="243" t="s">
        <v>188</v>
      </c>
    </row>
    <row r="348" s="14" customFormat="1">
      <c r="A348" s="14"/>
      <c r="B348" s="244"/>
      <c r="C348" s="245"/>
      <c r="D348" s="235" t="s">
        <v>198</v>
      </c>
      <c r="E348" s="246" t="s">
        <v>19</v>
      </c>
      <c r="F348" s="247" t="s">
        <v>296</v>
      </c>
      <c r="G348" s="245"/>
      <c r="H348" s="248">
        <v>11</v>
      </c>
      <c r="I348" s="249"/>
      <c r="J348" s="245"/>
      <c r="K348" s="245"/>
      <c r="L348" s="250"/>
      <c r="M348" s="251"/>
      <c r="N348" s="252"/>
      <c r="O348" s="252"/>
      <c r="P348" s="252"/>
      <c r="Q348" s="252"/>
      <c r="R348" s="252"/>
      <c r="S348" s="252"/>
      <c r="T348" s="253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4" t="s">
        <v>198</v>
      </c>
      <c r="AU348" s="254" t="s">
        <v>82</v>
      </c>
      <c r="AV348" s="14" t="s">
        <v>82</v>
      </c>
      <c r="AW348" s="14" t="s">
        <v>35</v>
      </c>
      <c r="AX348" s="14" t="s">
        <v>73</v>
      </c>
      <c r="AY348" s="254" t="s">
        <v>188</v>
      </c>
    </row>
    <row r="349" s="15" customFormat="1">
      <c r="A349" s="15"/>
      <c r="B349" s="255"/>
      <c r="C349" s="256"/>
      <c r="D349" s="235" t="s">
        <v>198</v>
      </c>
      <c r="E349" s="257" t="s">
        <v>19</v>
      </c>
      <c r="F349" s="258" t="s">
        <v>229</v>
      </c>
      <c r="G349" s="256"/>
      <c r="H349" s="259">
        <v>11</v>
      </c>
      <c r="I349" s="260"/>
      <c r="J349" s="256"/>
      <c r="K349" s="256"/>
      <c r="L349" s="261"/>
      <c r="M349" s="262"/>
      <c r="N349" s="263"/>
      <c r="O349" s="263"/>
      <c r="P349" s="263"/>
      <c r="Q349" s="263"/>
      <c r="R349" s="263"/>
      <c r="S349" s="263"/>
      <c r="T349" s="264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65" t="s">
        <v>198</v>
      </c>
      <c r="AU349" s="265" t="s">
        <v>82</v>
      </c>
      <c r="AV349" s="15" t="s">
        <v>135</v>
      </c>
      <c r="AW349" s="15" t="s">
        <v>35</v>
      </c>
      <c r="AX349" s="15" t="s">
        <v>80</v>
      </c>
      <c r="AY349" s="265" t="s">
        <v>188</v>
      </c>
    </row>
    <row r="350" s="2" customFormat="1" ht="24.15" customHeight="1">
      <c r="A350" s="40"/>
      <c r="B350" s="41"/>
      <c r="C350" s="215" t="s">
        <v>630</v>
      </c>
      <c r="D350" s="215" t="s">
        <v>190</v>
      </c>
      <c r="E350" s="216" t="s">
        <v>3288</v>
      </c>
      <c r="F350" s="217" t="s">
        <v>3289</v>
      </c>
      <c r="G350" s="218" t="s">
        <v>442</v>
      </c>
      <c r="H350" s="219">
        <v>1</v>
      </c>
      <c r="I350" s="220"/>
      <c r="J350" s="221">
        <f>ROUND(I350*H350,2)</f>
        <v>0</v>
      </c>
      <c r="K350" s="217" t="s">
        <v>194</v>
      </c>
      <c r="L350" s="46"/>
      <c r="M350" s="222" t="s">
        <v>19</v>
      </c>
      <c r="N350" s="223" t="s">
        <v>44</v>
      </c>
      <c r="O350" s="86"/>
      <c r="P350" s="224">
        <f>O350*H350</f>
        <v>0</v>
      </c>
      <c r="Q350" s="224">
        <v>0.00031</v>
      </c>
      <c r="R350" s="224">
        <f>Q350*H350</f>
        <v>0.00031</v>
      </c>
      <c r="S350" s="224">
        <v>0</v>
      </c>
      <c r="T350" s="225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26" t="s">
        <v>342</v>
      </c>
      <c r="AT350" s="226" t="s">
        <v>190</v>
      </c>
      <c r="AU350" s="226" t="s">
        <v>82</v>
      </c>
      <c r="AY350" s="19" t="s">
        <v>188</v>
      </c>
      <c r="BE350" s="227">
        <f>IF(N350="základní",J350,0)</f>
        <v>0</v>
      </c>
      <c r="BF350" s="227">
        <f>IF(N350="snížená",J350,0)</f>
        <v>0</v>
      </c>
      <c r="BG350" s="227">
        <f>IF(N350="zákl. přenesená",J350,0)</f>
        <v>0</v>
      </c>
      <c r="BH350" s="227">
        <f>IF(N350="sníž. přenesená",J350,0)</f>
        <v>0</v>
      </c>
      <c r="BI350" s="227">
        <f>IF(N350="nulová",J350,0)</f>
        <v>0</v>
      </c>
      <c r="BJ350" s="19" t="s">
        <v>80</v>
      </c>
      <c r="BK350" s="227">
        <f>ROUND(I350*H350,2)</f>
        <v>0</v>
      </c>
      <c r="BL350" s="19" t="s">
        <v>342</v>
      </c>
      <c r="BM350" s="226" t="s">
        <v>3290</v>
      </c>
    </row>
    <row r="351" s="2" customFormat="1">
      <c r="A351" s="40"/>
      <c r="B351" s="41"/>
      <c r="C351" s="42"/>
      <c r="D351" s="228" t="s">
        <v>196</v>
      </c>
      <c r="E351" s="42"/>
      <c r="F351" s="229" t="s">
        <v>3291</v>
      </c>
      <c r="G351" s="42"/>
      <c r="H351" s="42"/>
      <c r="I351" s="230"/>
      <c r="J351" s="42"/>
      <c r="K351" s="42"/>
      <c r="L351" s="46"/>
      <c r="M351" s="231"/>
      <c r="N351" s="232"/>
      <c r="O351" s="86"/>
      <c r="P351" s="86"/>
      <c r="Q351" s="86"/>
      <c r="R351" s="86"/>
      <c r="S351" s="86"/>
      <c r="T351" s="87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T351" s="19" t="s">
        <v>196</v>
      </c>
      <c r="AU351" s="19" t="s">
        <v>82</v>
      </c>
    </row>
    <row r="352" s="13" customFormat="1">
      <c r="A352" s="13"/>
      <c r="B352" s="233"/>
      <c r="C352" s="234"/>
      <c r="D352" s="235" t="s">
        <v>198</v>
      </c>
      <c r="E352" s="236" t="s">
        <v>19</v>
      </c>
      <c r="F352" s="237" t="s">
        <v>2810</v>
      </c>
      <c r="G352" s="234"/>
      <c r="H352" s="236" t="s">
        <v>19</v>
      </c>
      <c r="I352" s="238"/>
      <c r="J352" s="234"/>
      <c r="K352" s="234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198</v>
      </c>
      <c r="AU352" s="243" t="s">
        <v>82</v>
      </c>
      <c r="AV352" s="13" t="s">
        <v>80</v>
      </c>
      <c r="AW352" s="13" t="s">
        <v>35</v>
      </c>
      <c r="AX352" s="13" t="s">
        <v>73</v>
      </c>
      <c r="AY352" s="243" t="s">
        <v>188</v>
      </c>
    </row>
    <row r="353" s="13" customFormat="1">
      <c r="A353" s="13"/>
      <c r="B353" s="233"/>
      <c r="C353" s="234"/>
      <c r="D353" s="235" t="s">
        <v>198</v>
      </c>
      <c r="E353" s="236" t="s">
        <v>19</v>
      </c>
      <c r="F353" s="237" t="s">
        <v>3292</v>
      </c>
      <c r="G353" s="234"/>
      <c r="H353" s="236" t="s">
        <v>19</v>
      </c>
      <c r="I353" s="238"/>
      <c r="J353" s="234"/>
      <c r="K353" s="234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198</v>
      </c>
      <c r="AU353" s="243" t="s">
        <v>82</v>
      </c>
      <c r="AV353" s="13" t="s">
        <v>80</v>
      </c>
      <c r="AW353" s="13" t="s">
        <v>35</v>
      </c>
      <c r="AX353" s="13" t="s">
        <v>73</v>
      </c>
      <c r="AY353" s="243" t="s">
        <v>188</v>
      </c>
    </row>
    <row r="354" s="14" customFormat="1">
      <c r="A354" s="14"/>
      <c r="B354" s="244"/>
      <c r="C354" s="245"/>
      <c r="D354" s="235" t="s">
        <v>198</v>
      </c>
      <c r="E354" s="246" t="s">
        <v>19</v>
      </c>
      <c r="F354" s="247" t="s">
        <v>80</v>
      </c>
      <c r="G354" s="245"/>
      <c r="H354" s="248">
        <v>1</v>
      </c>
      <c r="I354" s="249"/>
      <c r="J354" s="245"/>
      <c r="K354" s="245"/>
      <c r="L354" s="250"/>
      <c r="M354" s="251"/>
      <c r="N354" s="252"/>
      <c r="O354" s="252"/>
      <c r="P354" s="252"/>
      <c r="Q354" s="252"/>
      <c r="R354" s="252"/>
      <c r="S354" s="252"/>
      <c r="T354" s="253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4" t="s">
        <v>198</v>
      </c>
      <c r="AU354" s="254" t="s">
        <v>82</v>
      </c>
      <c r="AV354" s="14" t="s">
        <v>82</v>
      </c>
      <c r="AW354" s="14" t="s">
        <v>35</v>
      </c>
      <c r="AX354" s="14" t="s">
        <v>73</v>
      </c>
      <c r="AY354" s="254" t="s">
        <v>188</v>
      </c>
    </row>
    <row r="355" s="15" customFormat="1">
      <c r="A355" s="15"/>
      <c r="B355" s="255"/>
      <c r="C355" s="256"/>
      <c r="D355" s="235" t="s">
        <v>198</v>
      </c>
      <c r="E355" s="257" t="s">
        <v>19</v>
      </c>
      <c r="F355" s="258" t="s">
        <v>229</v>
      </c>
      <c r="G355" s="256"/>
      <c r="H355" s="259">
        <v>1</v>
      </c>
      <c r="I355" s="260"/>
      <c r="J355" s="256"/>
      <c r="K355" s="256"/>
      <c r="L355" s="261"/>
      <c r="M355" s="262"/>
      <c r="N355" s="263"/>
      <c r="O355" s="263"/>
      <c r="P355" s="263"/>
      <c r="Q355" s="263"/>
      <c r="R355" s="263"/>
      <c r="S355" s="263"/>
      <c r="T355" s="264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65" t="s">
        <v>198</v>
      </c>
      <c r="AU355" s="265" t="s">
        <v>82</v>
      </c>
      <c r="AV355" s="15" t="s">
        <v>135</v>
      </c>
      <c r="AW355" s="15" t="s">
        <v>35</v>
      </c>
      <c r="AX355" s="15" t="s">
        <v>80</v>
      </c>
      <c r="AY355" s="265" t="s">
        <v>188</v>
      </c>
    </row>
    <row r="356" s="2" customFormat="1" ht="24.15" customHeight="1">
      <c r="A356" s="40"/>
      <c r="B356" s="41"/>
      <c r="C356" s="215" t="s">
        <v>647</v>
      </c>
      <c r="D356" s="215" t="s">
        <v>190</v>
      </c>
      <c r="E356" s="216" t="s">
        <v>3293</v>
      </c>
      <c r="F356" s="217" t="s">
        <v>3294</v>
      </c>
      <c r="G356" s="218" t="s">
        <v>501</v>
      </c>
      <c r="H356" s="219">
        <v>4</v>
      </c>
      <c r="I356" s="220"/>
      <c r="J356" s="221">
        <f>ROUND(I356*H356,2)</f>
        <v>0</v>
      </c>
      <c r="K356" s="217" t="s">
        <v>194</v>
      </c>
      <c r="L356" s="46"/>
      <c r="M356" s="222" t="s">
        <v>19</v>
      </c>
      <c r="N356" s="223" t="s">
        <v>44</v>
      </c>
      <c r="O356" s="86"/>
      <c r="P356" s="224">
        <f>O356*H356</f>
        <v>0</v>
      </c>
      <c r="Q356" s="224">
        <v>0.00191</v>
      </c>
      <c r="R356" s="224">
        <f>Q356*H356</f>
        <v>0.0076400000000000001</v>
      </c>
      <c r="S356" s="224">
        <v>0</v>
      </c>
      <c r="T356" s="225">
        <f>S356*H356</f>
        <v>0</v>
      </c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R356" s="226" t="s">
        <v>342</v>
      </c>
      <c r="AT356" s="226" t="s">
        <v>190</v>
      </c>
      <c r="AU356" s="226" t="s">
        <v>82</v>
      </c>
      <c r="AY356" s="19" t="s">
        <v>188</v>
      </c>
      <c r="BE356" s="227">
        <f>IF(N356="základní",J356,0)</f>
        <v>0</v>
      </c>
      <c r="BF356" s="227">
        <f>IF(N356="snížená",J356,0)</f>
        <v>0</v>
      </c>
      <c r="BG356" s="227">
        <f>IF(N356="zákl. přenesená",J356,0)</f>
        <v>0</v>
      </c>
      <c r="BH356" s="227">
        <f>IF(N356="sníž. přenesená",J356,0)</f>
        <v>0</v>
      </c>
      <c r="BI356" s="227">
        <f>IF(N356="nulová",J356,0)</f>
        <v>0</v>
      </c>
      <c r="BJ356" s="19" t="s">
        <v>80</v>
      </c>
      <c r="BK356" s="227">
        <f>ROUND(I356*H356,2)</f>
        <v>0</v>
      </c>
      <c r="BL356" s="19" t="s">
        <v>342</v>
      </c>
      <c r="BM356" s="226" t="s">
        <v>3295</v>
      </c>
    </row>
    <row r="357" s="2" customFormat="1">
      <c r="A357" s="40"/>
      <c r="B357" s="41"/>
      <c r="C357" s="42"/>
      <c r="D357" s="228" t="s">
        <v>196</v>
      </c>
      <c r="E357" s="42"/>
      <c r="F357" s="229" t="s">
        <v>3296</v>
      </c>
      <c r="G357" s="42"/>
      <c r="H357" s="42"/>
      <c r="I357" s="230"/>
      <c r="J357" s="42"/>
      <c r="K357" s="42"/>
      <c r="L357" s="46"/>
      <c r="M357" s="231"/>
      <c r="N357" s="232"/>
      <c r="O357" s="86"/>
      <c r="P357" s="86"/>
      <c r="Q357" s="86"/>
      <c r="R357" s="86"/>
      <c r="S357" s="86"/>
      <c r="T357" s="87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T357" s="19" t="s">
        <v>196</v>
      </c>
      <c r="AU357" s="19" t="s">
        <v>82</v>
      </c>
    </row>
    <row r="358" s="13" customFormat="1">
      <c r="A358" s="13"/>
      <c r="B358" s="233"/>
      <c r="C358" s="234"/>
      <c r="D358" s="235" t="s">
        <v>198</v>
      </c>
      <c r="E358" s="236" t="s">
        <v>19</v>
      </c>
      <c r="F358" s="237" t="s">
        <v>2810</v>
      </c>
      <c r="G358" s="234"/>
      <c r="H358" s="236" t="s">
        <v>19</v>
      </c>
      <c r="I358" s="238"/>
      <c r="J358" s="234"/>
      <c r="K358" s="234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198</v>
      </c>
      <c r="AU358" s="243" t="s">
        <v>82</v>
      </c>
      <c r="AV358" s="13" t="s">
        <v>80</v>
      </c>
      <c r="AW358" s="13" t="s">
        <v>35</v>
      </c>
      <c r="AX358" s="13" t="s">
        <v>73</v>
      </c>
      <c r="AY358" s="243" t="s">
        <v>188</v>
      </c>
    </row>
    <row r="359" s="13" customFormat="1">
      <c r="A359" s="13"/>
      <c r="B359" s="233"/>
      <c r="C359" s="234"/>
      <c r="D359" s="235" t="s">
        <v>198</v>
      </c>
      <c r="E359" s="236" t="s">
        <v>19</v>
      </c>
      <c r="F359" s="237" t="s">
        <v>3297</v>
      </c>
      <c r="G359" s="234"/>
      <c r="H359" s="236" t="s">
        <v>19</v>
      </c>
      <c r="I359" s="238"/>
      <c r="J359" s="234"/>
      <c r="K359" s="234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198</v>
      </c>
      <c r="AU359" s="243" t="s">
        <v>82</v>
      </c>
      <c r="AV359" s="13" t="s">
        <v>80</v>
      </c>
      <c r="AW359" s="13" t="s">
        <v>35</v>
      </c>
      <c r="AX359" s="13" t="s">
        <v>73</v>
      </c>
      <c r="AY359" s="243" t="s">
        <v>188</v>
      </c>
    </row>
    <row r="360" s="14" customFormat="1">
      <c r="A360" s="14"/>
      <c r="B360" s="244"/>
      <c r="C360" s="245"/>
      <c r="D360" s="235" t="s">
        <v>198</v>
      </c>
      <c r="E360" s="246" t="s">
        <v>19</v>
      </c>
      <c r="F360" s="247" t="s">
        <v>3298</v>
      </c>
      <c r="G360" s="245"/>
      <c r="H360" s="248">
        <v>4</v>
      </c>
      <c r="I360" s="249"/>
      <c r="J360" s="245"/>
      <c r="K360" s="245"/>
      <c r="L360" s="250"/>
      <c r="M360" s="251"/>
      <c r="N360" s="252"/>
      <c r="O360" s="252"/>
      <c r="P360" s="252"/>
      <c r="Q360" s="252"/>
      <c r="R360" s="252"/>
      <c r="S360" s="252"/>
      <c r="T360" s="253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4" t="s">
        <v>198</v>
      </c>
      <c r="AU360" s="254" t="s">
        <v>82</v>
      </c>
      <c r="AV360" s="14" t="s">
        <v>82</v>
      </c>
      <c r="AW360" s="14" t="s">
        <v>35</v>
      </c>
      <c r="AX360" s="14" t="s">
        <v>73</v>
      </c>
      <c r="AY360" s="254" t="s">
        <v>188</v>
      </c>
    </row>
    <row r="361" s="15" customFormat="1">
      <c r="A361" s="15"/>
      <c r="B361" s="255"/>
      <c r="C361" s="256"/>
      <c r="D361" s="235" t="s">
        <v>198</v>
      </c>
      <c r="E361" s="257" t="s">
        <v>19</v>
      </c>
      <c r="F361" s="258" t="s">
        <v>229</v>
      </c>
      <c r="G361" s="256"/>
      <c r="H361" s="259">
        <v>4</v>
      </c>
      <c r="I361" s="260"/>
      <c r="J361" s="256"/>
      <c r="K361" s="256"/>
      <c r="L361" s="261"/>
      <c r="M361" s="262"/>
      <c r="N361" s="263"/>
      <c r="O361" s="263"/>
      <c r="P361" s="263"/>
      <c r="Q361" s="263"/>
      <c r="R361" s="263"/>
      <c r="S361" s="263"/>
      <c r="T361" s="264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65" t="s">
        <v>198</v>
      </c>
      <c r="AU361" s="265" t="s">
        <v>82</v>
      </c>
      <c r="AV361" s="15" t="s">
        <v>135</v>
      </c>
      <c r="AW361" s="15" t="s">
        <v>35</v>
      </c>
      <c r="AX361" s="15" t="s">
        <v>80</v>
      </c>
      <c r="AY361" s="265" t="s">
        <v>188</v>
      </c>
    </row>
    <row r="362" s="2" customFormat="1" ht="24.15" customHeight="1">
      <c r="A362" s="40"/>
      <c r="B362" s="41"/>
      <c r="C362" s="215" t="s">
        <v>891</v>
      </c>
      <c r="D362" s="215" t="s">
        <v>190</v>
      </c>
      <c r="E362" s="216" t="s">
        <v>1333</v>
      </c>
      <c r="F362" s="217" t="s">
        <v>1334</v>
      </c>
      <c r="G362" s="218" t="s">
        <v>460</v>
      </c>
      <c r="H362" s="266"/>
      <c r="I362" s="220"/>
      <c r="J362" s="221">
        <f>ROUND(I362*H362,2)</f>
        <v>0</v>
      </c>
      <c r="K362" s="217" t="s">
        <v>194</v>
      </c>
      <c r="L362" s="46"/>
      <c r="M362" s="222" t="s">
        <v>19</v>
      </c>
      <c r="N362" s="223" t="s">
        <v>44</v>
      </c>
      <c r="O362" s="86"/>
      <c r="P362" s="224">
        <f>O362*H362</f>
        <v>0</v>
      </c>
      <c r="Q362" s="224">
        <v>0</v>
      </c>
      <c r="R362" s="224">
        <f>Q362*H362</f>
        <v>0</v>
      </c>
      <c r="S362" s="224">
        <v>0</v>
      </c>
      <c r="T362" s="225">
        <f>S362*H362</f>
        <v>0</v>
      </c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R362" s="226" t="s">
        <v>342</v>
      </c>
      <c r="AT362" s="226" t="s">
        <v>190</v>
      </c>
      <c r="AU362" s="226" t="s">
        <v>82</v>
      </c>
      <c r="AY362" s="19" t="s">
        <v>188</v>
      </c>
      <c r="BE362" s="227">
        <f>IF(N362="základní",J362,0)</f>
        <v>0</v>
      </c>
      <c r="BF362" s="227">
        <f>IF(N362="snížená",J362,0)</f>
        <v>0</v>
      </c>
      <c r="BG362" s="227">
        <f>IF(N362="zákl. přenesená",J362,0)</f>
        <v>0</v>
      </c>
      <c r="BH362" s="227">
        <f>IF(N362="sníž. přenesená",J362,0)</f>
        <v>0</v>
      </c>
      <c r="BI362" s="227">
        <f>IF(N362="nulová",J362,0)</f>
        <v>0</v>
      </c>
      <c r="BJ362" s="19" t="s">
        <v>80</v>
      </c>
      <c r="BK362" s="227">
        <f>ROUND(I362*H362,2)</f>
        <v>0</v>
      </c>
      <c r="BL362" s="19" t="s">
        <v>342</v>
      </c>
      <c r="BM362" s="226" t="s">
        <v>3299</v>
      </c>
    </row>
    <row r="363" s="2" customFormat="1">
      <c r="A363" s="40"/>
      <c r="B363" s="41"/>
      <c r="C363" s="42"/>
      <c r="D363" s="228" t="s">
        <v>196</v>
      </c>
      <c r="E363" s="42"/>
      <c r="F363" s="229" t="s">
        <v>1336</v>
      </c>
      <c r="G363" s="42"/>
      <c r="H363" s="42"/>
      <c r="I363" s="230"/>
      <c r="J363" s="42"/>
      <c r="K363" s="42"/>
      <c r="L363" s="46"/>
      <c r="M363" s="231"/>
      <c r="N363" s="232"/>
      <c r="O363" s="86"/>
      <c r="P363" s="86"/>
      <c r="Q363" s="86"/>
      <c r="R363" s="86"/>
      <c r="S363" s="86"/>
      <c r="T363" s="87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T363" s="19" t="s">
        <v>196</v>
      </c>
      <c r="AU363" s="19" t="s">
        <v>82</v>
      </c>
    </row>
    <row r="364" s="12" customFormat="1" ht="22.8" customHeight="1">
      <c r="A364" s="12"/>
      <c r="B364" s="199"/>
      <c r="C364" s="200"/>
      <c r="D364" s="201" t="s">
        <v>72</v>
      </c>
      <c r="E364" s="213" t="s">
        <v>1379</v>
      </c>
      <c r="F364" s="213" t="s">
        <v>1380</v>
      </c>
      <c r="G364" s="200"/>
      <c r="H364" s="200"/>
      <c r="I364" s="203"/>
      <c r="J364" s="214">
        <f>BK364</f>
        <v>0</v>
      </c>
      <c r="K364" s="200"/>
      <c r="L364" s="205"/>
      <c r="M364" s="206"/>
      <c r="N364" s="207"/>
      <c r="O364" s="207"/>
      <c r="P364" s="208">
        <f>SUM(P365:P375)</f>
        <v>0</v>
      </c>
      <c r="Q364" s="207"/>
      <c r="R364" s="208">
        <f>SUM(R365:R375)</f>
        <v>0.0078300000000000002</v>
      </c>
      <c r="S364" s="207"/>
      <c r="T364" s="209">
        <f>SUM(T365:T375)</f>
        <v>0</v>
      </c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R364" s="210" t="s">
        <v>82</v>
      </c>
      <c r="AT364" s="211" t="s">
        <v>72</v>
      </c>
      <c r="AU364" s="211" t="s">
        <v>80</v>
      </c>
      <c r="AY364" s="210" t="s">
        <v>188</v>
      </c>
      <c r="BK364" s="212">
        <f>SUM(BK365:BK375)</f>
        <v>0</v>
      </c>
    </row>
    <row r="365" s="2" customFormat="1" ht="16.5" customHeight="1">
      <c r="A365" s="40"/>
      <c r="B365" s="41"/>
      <c r="C365" s="215" t="s">
        <v>896</v>
      </c>
      <c r="D365" s="215" t="s">
        <v>190</v>
      </c>
      <c r="E365" s="216" t="s">
        <v>3300</v>
      </c>
      <c r="F365" s="217" t="s">
        <v>3301</v>
      </c>
      <c r="G365" s="218" t="s">
        <v>501</v>
      </c>
      <c r="H365" s="219">
        <v>2.7000000000000002</v>
      </c>
      <c r="I365" s="220"/>
      <c r="J365" s="221">
        <f>ROUND(I365*H365,2)</f>
        <v>0</v>
      </c>
      <c r="K365" s="217" t="s">
        <v>194</v>
      </c>
      <c r="L365" s="46"/>
      <c r="M365" s="222" t="s">
        <v>19</v>
      </c>
      <c r="N365" s="223" t="s">
        <v>44</v>
      </c>
      <c r="O365" s="86"/>
      <c r="P365" s="224">
        <f>O365*H365</f>
        <v>0</v>
      </c>
      <c r="Q365" s="224">
        <v>0</v>
      </c>
      <c r="R365" s="224">
        <f>Q365*H365</f>
        <v>0</v>
      </c>
      <c r="S365" s="224">
        <v>0</v>
      </c>
      <c r="T365" s="225">
        <f>S365*H365</f>
        <v>0</v>
      </c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26" t="s">
        <v>342</v>
      </c>
      <c r="AT365" s="226" t="s">
        <v>190</v>
      </c>
      <c r="AU365" s="226" t="s">
        <v>82</v>
      </c>
      <c r="AY365" s="19" t="s">
        <v>188</v>
      </c>
      <c r="BE365" s="227">
        <f>IF(N365="základní",J365,0)</f>
        <v>0</v>
      </c>
      <c r="BF365" s="227">
        <f>IF(N365="snížená",J365,0)</f>
        <v>0</v>
      </c>
      <c r="BG365" s="227">
        <f>IF(N365="zákl. přenesená",J365,0)</f>
        <v>0</v>
      </c>
      <c r="BH365" s="227">
        <f>IF(N365="sníž. přenesená",J365,0)</f>
        <v>0</v>
      </c>
      <c r="BI365" s="227">
        <f>IF(N365="nulová",J365,0)</f>
        <v>0</v>
      </c>
      <c r="BJ365" s="19" t="s">
        <v>80</v>
      </c>
      <c r="BK365" s="227">
        <f>ROUND(I365*H365,2)</f>
        <v>0</v>
      </c>
      <c r="BL365" s="19" t="s">
        <v>342</v>
      </c>
      <c r="BM365" s="226" t="s">
        <v>3302</v>
      </c>
    </row>
    <row r="366" s="2" customFormat="1">
      <c r="A366" s="40"/>
      <c r="B366" s="41"/>
      <c r="C366" s="42"/>
      <c r="D366" s="228" t="s">
        <v>196</v>
      </c>
      <c r="E366" s="42"/>
      <c r="F366" s="229" t="s">
        <v>3303</v>
      </c>
      <c r="G366" s="42"/>
      <c r="H366" s="42"/>
      <c r="I366" s="230"/>
      <c r="J366" s="42"/>
      <c r="K366" s="42"/>
      <c r="L366" s="46"/>
      <c r="M366" s="231"/>
      <c r="N366" s="232"/>
      <c r="O366" s="86"/>
      <c r="P366" s="86"/>
      <c r="Q366" s="86"/>
      <c r="R366" s="86"/>
      <c r="S366" s="86"/>
      <c r="T366" s="87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T366" s="19" t="s">
        <v>196</v>
      </c>
      <c r="AU366" s="19" t="s">
        <v>82</v>
      </c>
    </row>
    <row r="367" s="13" customFormat="1">
      <c r="A367" s="13"/>
      <c r="B367" s="233"/>
      <c r="C367" s="234"/>
      <c r="D367" s="235" t="s">
        <v>198</v>
      </c>
      <c r="E367" s="236" t="s">
        <v>19</v>
      </c>
      <c r="F367" s="237" t="s">
        <v>3304</v>
      </c>
      <c r="G367" s="234"/>
      <c r="H367" s="236" t="s">
        <v>19</v>
      </c>
      <c r="I367" s="238"/>
      <c r="J367" s="234"/>
      <c r="K367" s="234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198</v>
      </c>
      <c r="AU367" s="243" t="s">
        <v>82</v>
      </c>
      <c r="AV367" s="13" t="s">
        <v>80</v>
      </c>
      <c r="AW367" s="13" t="s">
        <v>35</v>
      </c>
      <c r="AX367" s="13" t="s">
        <v>73</v>
      </c>
      <c r="AY367" s="243" t="s">
        <v>188</v>
      </c>
    </row>
    <row r="368" s="14" customFormat="1">
      <c r="A368" s="14"/>
      <c r="B368" s="244"/>
      <c r="C368" s="245"/>
      <c r="D368" s="235" t="s">
        <v>198</v>
      </c>
      <c r="E368" s="246" t="s">
        <v>19</v>
      </c>
      <c r="F368" s="247" t="s">
        <v>1796</v>
      </c>
      <c r="G368" s="245"/>
      <c r="H368" s="248">
        <v>2.7000000000000002</v>
      </c>
      <c r="I368" s="249"/>
      <c r="J368" s="245"/>
      <c r="K368" s="245"/>
      <c r="L368" s="250"/>
      <c r="M368" s="251"/>
      <c r="N368" s="252"/>
      <c r="O368" s="252"/>
      <c r="P368" s="252"/>
      <c r="Q368" s="252"/>
      <c r="R368" s="252"/>
      <c r="S368" s="252"/>
      <c r="T368" s="253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4" t="s">
        <v>198</v>
      </c>
      <c r="AU368" s="254" t="s">
        <v>82</v>
      </c>
      <c r="AV368" s="14" t="s">
        <v>82</v>
      </c>
      <c r="AW368" s="14" t="s">
        <v>35</v>
      </c>
      <c r="AX368" s="14" t="s">
        <v>73</v>
      </c>
      <c r="AY368" s="254" t="s">
        <v>188</v>
      </c>
    </row>
    <row r="369" s="15" customFormat="1">
      <c r="A369" s="15"/>
      <c r="B369" s="255"/>
      <c r="C369" s="256"/>
      <c r="D369" s="235" t="s">
        <v>198</v>
      </c>
      <c r="E369" s="257" t="s">
        <v>19</v>
      </c>
      <c r="F369" s="258" t="s">
        <v>229</v>
      </c>
      <c r="G369" s="256"/>
      <c r="H369" s="259">
        <v>2.7000000000000002</v>
      </c>
      <c r="I369" s="260"/>
      <c r="J369" s="256"/>
      <c r="K369" s="256"/>
      <c r="L369" s="261"/>
      <c r="M369" s="262"/>
      <c r="N369" s="263"/>
      <c r="O369" s="263"/>
      <c r="P369" s="263"/>
      <c r="Q369" s="263"/>
      <c r="R369" s="263"/>
      <c r="S369" s="263"/>
      <c r="T369" s="264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65" t="s">
        <v>198</v>
      </c>
      <c r="AU369" s="265" t="s">
        <v>82</v>
      </c>
      <c r="AV369" s="15" t="s">
        <v>135</v>
      </c>
      <c r="AW369" s="15" t="s">
        <v>35</v>
      </c>
      <c r="AX369" s="15" t="s">
        <v>80</v>
      </c>
      <c r="AY369" s="265" t="s">
        <v>188</v>
      </c>
    </row>
    <row r="370" s="2" customFormat="1" ht="16.5" customHeight="1">
      <c r="A370" s="40"/>
      <c r="B370" s="41"/>
      <c r="C370" s="272" t="s">
        <v>901</v>
      </c>
      <c r="D370" s="272" t="s">
        <v>522</v>
      </c>
      <c r="E370" s="273" t="s">
        <v>3305</v>
      </c>
      <c r="F370" s="274" t="s">
        <v>3306</v>
      </c>
      <c r="G370" s="275" t="s">
        <v>501</v>
      </c>
      <c r="H370" s="276">
        <v>2.7000000000000002</v>
      </c>
      <c r="I370" s="277"/>
      <c r="J370" s="278">
        <f>ROUND(I370*H370,2)</f>
        <v>0</v>
      </c>
      <c r="K370" s="274" t="s">
        <v>194</v>
      </c>
      <c r="L370" s="279"/>
      <c r="M370" s="280" t="s">
        <v>19</v>
      </c>
      <c r="N370" s="281" t="s">
        <v>44</v>
      </c>
      <c r="O370" s="86"/>
      <c r="P370" s="224">
        <f>O370*H370</f>
        <v>0</v>
      </c>
      <c r="Q370" s="224">
        <v>0.0028999999999999998</v>
      </c>
      <c r="R370" s="224">
        <f>Q370*H370</f>
        <v>0.0078300000000000002</v>
      </c>
      <c r="S370" s="224">
        <v>0</v>
      </c>
      <c r="T370" s="225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26" t="s">
        <v>630</v>
      </c>
      <c r="AT370" s="226" t="s">
        <v>522</v>
      </c>
      <c r="AU370" s="226" t="s">
        <v>82</v>
      </c>
      <c r="AY370" s="19" t="s">
        <v>188</v>
      </c>
      <c r="BE370" s="227">
        <f>IF(N370="základní",J370,0)</f>
        <v>0</v>
      </c>
      <c r="BF370" s="227">
        <f>IF(N370="snížená",J370,0)</f>
        <v>0</v>
      </c>
      <c r="BG370" s="227">
        <f>IF(N370="zákl. přenesená",J370,0)</f>
        <v>0</v>
      </c>
      <c r="BH370" s="227">
        <f>IF(N370="sníž. přenesená",J370,0)</f>
        <v>0</v>
      </c>
      <c r="BI370" s="227">
        <f>IF(N370="nulová",J370,0)</f>
        <v>0</v>
      </c>
      <c r="BJ370" s="19" t="s">
        <v>80</v>
      </c>
      <c r="BK370" s="227">
        <f>ROUND(I370*H370,2)</f>
        <v>0</v>
      </c>
      <c r="BL370" s="19" t="s">
        <v>342</v>
      </c>
      <c r="BM370" s="226" t="s">
        <v>3307</v>
      </c>
    </row>
    <row r="371" s="13" customFormat="1">
      <c r="A371" s="13"/>
      <c r="B371" s="233"/>
      <c r="C371" s="234"/>
      <c r="D371" s="235" t="s">
        <v>198</v>
      </c>
      <c r="E371" s="236" t="s">
        <v>19</v>
      </c>
      <c r="F371" s="237" t="s">
        <v>3304</v>
      </c>
      <c r="G371" s="234"/>
      <c r="H371" s="236" t="s">
        <v>19</v>
      </c>
      <c r="I371" s="238"/>
      <c r="J371" s="234"/>
      <c r="K371" s="234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198</v>
      </c>
      <c r="AU371" s="243" t="s">
        <v>82</v>
      </c>
      <c r="AV371" s="13" t="s">
        <v>80</v>
      </c>
      <c r="AW371" s="13" t="s">
        <v>35</v>
      </c>
      <c r="AX371" s="13" t="s">
        <v>73</v>
      </c>
      <c r="AY371" s="243" t="s">
        <v>188</v>
      </c>
    </row>
    <row r="372" s="14" customFormat="1">
      <c r="A372" s="14"/>
      <c r="B372" s="244"/>
      <c r="C372" s="245"/>
      <c r="D372" s="235" t="s">
        <v>198</v>
      </c>
      <c r="E372" s="246" t="s">
        <v>19</v>
      </c>
      <c r="F372" s="247" t="s">
        <v>1796</v>
      </c>
      <c r="G372" s="245"/>
      <c r="H372" s="248">
        <v>2.7000000000000002</v>
      </c>
      <c r="I372" s="249"/>
      <c r="J372" s="245"/>
      <c r="K372" s="245"/>
      <c r="L372" s="250"/>
      <c r="M372" s="251"/>
      <c r="N372" s="252"/>
      <c r="O372" s="252"/>
      <c r="P372" s="252"/>
      <c r="Q372" s="252"/>
      <c r="R372" s="252"/>
      <c r="S372" s="252"/>
      <c r="T372" s="253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4" t="s">
        <v>198</v>
      </c>
      <c r="AU372" s="254" t="s">
        <v>82</v>
      </c>
      <c r="AV372" s="14" t="s">
        <v>82</v>
      </c>
      <c r="AW372" s="14" t="s">
        <v>35</v>
      </c>
      <c r="AX372" s="14" t="s">
        <v>73</v>
      </c>
      <c r="AY372" s="254" t="s">
        <v>188</v>
      </c>
    </row>
    <row r="373" s="15" customFormat="1">
      <c r="A373" s="15"/>
      <c r="B373" s="255"/>
      <c r="C373" s="256"/>
      <c r="D373" s="235" t="s">
        <v>198</v>
      </c>
      <c r="E373" s="257" t="s">
        <v>19</v>
      </c>
      <c r="F373" s="258" t="s">
        <v>229</v>
      </c>
      <c r="G373" s="256"/>
      <c r="H373" s="259">
        <v>2.7000000000000002</v>
      </c>
      <c r="I373" s="260"/>
      <c r="J373" s="256"/>
      <c r="K373" s="256"/>
      <c r="L373" s="261"/>
      <c r="M373" s="262"/>
      <c r="N373" s="263"/>
      <c r="O373" s="263"/>
      <c r="P373" s="263"/>
      <c r="Q373" s="263"/>
      <c r="R373" s="263"/>
      <c r="S373" s="263"/>
      <c r="T373" s="264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65" t="s">
        <v>198</v>
      </c>
      <c r="AU373" s="265" t="s">
        <v>82</v>
      </c>
      <c r="AV373" s="15" t="s">
        <v>135</v>
      </c>
      <c r="AW373" s="15" t="s">
        <v>35</v>
      </c>
      <c r="AX373" s="15" t="s">
        <v>80</v>
      </c>
      <c r="AY373" s="265" t="s">
        <v>188</v>
      </c>
    </row>
    <row r="374" s="2" customFormat="1" ht="24.15" customHeight="1">
      <c r="A374" s="40"/>
      <c r="B374" s="41"/>
      <c r="C374" s="215" t="s">
        <v>907</v>
      </c>
      <c r="D374" s="215" t="s">
        <v>190</v>
      </c>
      <c r="E374" s="216" t="s">
        <v>1443</v>
      </c>
      <c r="F374" s="217" t="s">
        <v>1444</v>
      </c>
      <c r="G374" s="218" t="s">
        <v>460</v>
      </c>
      <c r="H374" s="266"/>
      <c r="I374" s="220"/>
      <c r="J374" s="221">
        <f>ROUND(I374*H374,2)</f>
        <v>0</v>
      </c>
      <c r="K374" s="217" t="s">
        <v>194</v>
      </c>
      <c r="L374" s="46"/>
      <c r="M374" s="222" t="s">
        <v>19</v>
      </c>
      <c r="N374" s="223" t="s">
        <v>44</v>
      </c>
      <c r="O374" s="86"/>
      <c r="P374" s="224">
        <f>O374*H374</f>
        <v>0</v>
      </c>
      <c r="Q374" s="224">
        <v>0</v>
      </c>
      <c r="R374" s="224">
        <f>Q374*H374</f>
        <v>0</v>
      </c>
      <c r="S374" s="224">
        <v>0</v>
      </c>
      <c r="T374" s="225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26" t="s">
        <v>342</v>
      </c>
      <c r="AT374" s="226" t="s">
        <v>190</v>
      </c>
      <c r="AU374" s="226" t="s">
        <v>82</v>
      </c>
      <c r="AY374" s="19" t="s">
        <v>188</v>
      </c>
      <c r="BE374" s="227">
        <f>IF(N374="základní",J374,0)</f>
        <v>0</v>
      </c>
      <c r="BF374" s="227">
        <f>IF(N374="snížená",J374,0)</f>
        <v>0</v>
      </c>
      <c r="BG374" s="227">
        <f>IF(N374="zákl. přenesená",J374,0)</f>
        <v>0</v>
      </c>
      <c r="BH374" s="227">
        <f>IF(N374="sníž. přenesená",J374,0)</f>
        <v>0</v>
      </c>
      <c r="BI374" s="227">
        <f>IF(N374="nulová",J374,0)</f>
        <v>0</v>
      </c>
      <c r="BJ374" s="19" t="s">
        <v>80</v>
      </c>
      <c r="BK374" s="227">
        <f>ROUND(I374*H374,2)</f>
        <v>0</v>
      </c>
      <c r="BL374" s="19" t="s">
        <v>342</v>
      </c>
      <c r="BM374" s="226" t="s">
        <v>3308</v>
      </c>
    </row>
    <row r="375" s="2" customFormat="1">
      <c r="A375" s="40"/>
      <c r="B375" s="41"/>
      <c r="C375" s="42"/>
      <c r="D375" s="228" t="s">
        <v>196</v>
      </c>
      <c r="E375" s="42"/>
      <c r="F375" s="229" t="s">
        <v>1446</v>
      </c>
      <c r="G375" s="42"/>
      <c r="H375" s="42"/>
      <c r="I375" s="230"/>
      <c r="J375" s="42"/>
      <c r="K375" s="42"/>
      <c r="L375" s="46"/>
      <c r="M375" s="231"/>
      <c r="N375" s="232"/>
      <c r="O375" s="86"/>
      <c r="P375" s="86"/>
      <c r="Q375" s="86"/>
      <c r="R375" s="86"/>
      <c r="S375" s="86"/>
      <c r="T375" s="87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T375" s="19" t="s">
        <v>196</v>
      </c>
      <c r="AU375" s="19" t="s">
        <v>82</v>
      </c>
    </row>
    <row r="376" s="12" customFormat="1" ht="25.92" customHeight="1">
      <c r="A376" s="12"/>
      <c r="B376" s="199"/>
      <c r="C376" s="200"/>
      <c r="D376" s="201" t="s">
        <v>72</v>
      </c>
      <c r="E376" s="202" t="s">
        <v>455</v>
      </c>
      <c r="F376" s="202" t="s">
        <v>456</v>
      </c>
      <c r="G376" s="200"/>
      <c r="H376" s="200"/>
      <c r="I376" s="203"/>
      <c r="J376" s="204">
        <f>BK376</f>
        <v>0</v>
      </c>
      <c r="K376" s="200"/>
      <c r="L376" s="205"/>
      <c r="M376" s="206"/>
      <c r="N376" s="207"/>
      <c r="O376" s="207"/>
      <c r="P376" s="208">
        <f>P377</f>
        <v>0</v>
      </c>
      <c r="Q376" s="207"/>
      <c r="R376" s="208">
        <f>R377</f>
        <v>0</v>
      </c>
      <c r="S376" s="207"/>
      <c r="T376" s="209">
        <f>T377</f>
        <v>0</v>
      </c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R376" s="210" t="s">
        <v>253</v>
      </c>
      <c r="AT376" s="211" t="s">
        <v>72</v>
      </c>
      <c r="AU376" s="211" t="s">
        <v>73</v>
      </c>
      <c r="AY376" s="210" t="s">
        <v>188</v>
      </c>
      <c r="BK376" s="212">
        <f>BK377</f>
        <v>0</v>
      </c>
    </row>
    <row r="377" s="2" customFormat="1" ht="16.5" customHeight="1">
      <c r="A377" s="40"/>
      <c r="B377" s="41"/>
      <c r="C377" s="215" t="s">
        <v>916</v>
      </c>
      <c r="D377" s="215" t="s">
        <v>190</v>
      </c>
      <c r="E377" s="216" t="s">
        <v>458</v>
      </c>
      <c r="F377" s="217" t="s">
        <v>459</v>
      </c>
      <c r="G377" s="218" t="s">
        <v>460</v>
      </c>
      <c r="H377" s="266"/>
      <c r="I377" s="220"/>
      <c r="J377" s="221">
        <f>ROUND(I377*H377,2)</f>
        <v>0</v>
      </c>
      <c r="K377" s="217" t="s">
        <v>19</v>
      </c>
      <c r="L377" s="46"/>
      <c r="M377" s="267" t="s">
        <v>19</v>
      </c>
      <c r="N377" s="268" t="s">
        <v>44</v>
      </c>
      <c r="O377" s="269"/>
      <c r="P377" s="270">
        <f>O377*H377</f>
        <v>0</v>
      </c>
      <c r="Q377" s="270">
        <v>0</v>
      </c>
      <c r="R377" s="270">
        <f>Q377*H377</f>
        <v>0</v>
      </c>
      <c r="S377" s="270">
        <v>0</v>
      </c>
      <c r="T377" s="271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26" t="s">
        <v>135</v>
      </c>
      <c r="AT377" s="226" t="s">
        <v>190</v>
      </c>
      <c r="AU377" s="226" t="s">
        <v>80</v>
      </c>
      <c r="AY377" s="19" t="s">
        <v>188</v>
      </c>
      <c r="BE377" s="227">
        <f>IF(N377="základní",J377,0)</f>
        <v>0</v>
      </c>
      <c r="BF377" s="227">
        <f>IF(N377="snížená",J377,0)</f>
        <v>0</v>
      </c>
      <c r="BG377" s="227">
        <f>IF(N377="zákl. přenesená",J377,0)</f>
        <v>0</v>
      </c>
      <c r="BH377" s="227">
        <f>IF(N377="sníž. přenesená",J377,0)</f>
        <v>0</v>
      </c>
      <c r="BI377" s="227">
        <f>IF(N377="nulová",J377,0)</f>
        <v>0</v>
      </c>
      <c r="BJ377" s="19" t="s">
        <v>80</v>
      </c>
      <c r="BK377" s="227">
        <f>ROUND(I377*H377,2)</f>
        <v>0</v>
      </c>
      <c r="BL377" s="19" t="s">
        <v>135</v>
      </c>
      <c r="BM377" s="226" t="s">
        <v>3309</v>
      </c>
    </row>
    <row r="378" s="2" customFormat="1" ht="6.96" customHeight="1">
      <c r="A378" s="40"/>
      <c r="B378" s="61"/>
      <c r="C378" s="62"/>
      <c r="D378" s="62"/>
      <c r="E378" s="62"/>
      <c r="F378" s="62"/>
      <c r="G378" s="62"/>
      <c r="H378" s="62"/>
      <c r="I378" s="62"/>
      <c r="J378" s="62"/>
      <c r="K378" s="62"/>
      <c r="L378" s="46"/>
      <c r="M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</sheetData>
  <sheetProtection sheet="1" autoFilter="0" formatColumns="0" formatRows="0" objects="1" scenarios="1" spinCount="100000" saltValue="WFUjgCPiLMKBym4m2UWtsjKPwUsx1mC+MQMozdBKK+OB2raVR5VKBT/9ypI9i2DJQs6jb9kfNxH6wR50xk+J4w==" hashValue="x9B0luocQpQr74oLF7awLBjR0LeigB9E4Y22XstMSGF0s58/pyaZGiaftpwkJgdhngVmsN/HPx7hn7Ksiw+7Gw==" algorithmName="SHA-512" password="CC35"/>
  <autoFilter ref="C96:K37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1_02/311272031"/>
    <hyperlink ref="F106" r:id="rId2" display="https://podminky.urs.cz/item/CS_URS_2021_02/311272241"/>
    <hyperlink ref="F113" r:id="rId3" display="https://podminky.urs.cz/item/CS_URS_2021_02/622131121"/>
    <hyperlink ref="F122" r:id="rId4" display="https://podminky.urs.cz/item/CS_URS_2021_02/998012103"/>
    <hyperlink ref="F126" r:id="rId5" display="https://podminky.urs.cz/item/CS_URS_2021_02/712311101"/>
    <hyperlink ref="F149" r:id="rId6" display="https://podminky.urs.cz/item/CS_URS_2021_02/712341559"/>
    <hyperlink ref="F171" r:id="rId7" display="https://podminky.urs.cz/item/CS_URS_2021_02/712361701"/>
    <hyperlink ref="F182" r:id="rId8" display="https://podminky.urs.cz/item/CS_URS_2021_02/712861705"/>
    <hyperlink ref="F207" r:id="rId9" display="https://podminky.urs.cz/item/CS_URS_2021_02/712391171"/>
    <hyperlink ref="F241" r:id="rId10" display="https://podminky.urs.cz/item/CS_URS_2021_02/712391176"/>
    <hyperlink ref="F248" r:id="rId11" display="https://podminky.urs.cz/item/CS_URS_2021_02/998712203"/>
    <hyperlink ref="F251" r:id="rId12" display="https://podminky.urs.cz/item/CS_URS_2021_02/713131141"/>
    <hyperlink ref="F267" r:id="rId13" display="https://podminky.urs.cz/item/CS_URS_2021_02/713141131"/>
    <hyperlink ref="F289" r:id="rId14" display="https://podminky.urs.cz/item/CS_URS_2021_02/713141331"/>
    <hyperlink ref="F310" r:id="rId15" display="https://podminky.urs.cz/item/CS_URS_2021_02/998713203"/>
    <hyperlink ref="F313" r:id="rId16" display="https://podminky.urs.cz/item/CS_URS_2021_02/721233112"/>
    <hyperlink ref="F318" r:id="rId17" display="https://podminky.urs.cz/item/CS_URS_2021_02/998721203"/>
    <hyperlink ref="F321" r:id="rId18" display="https://podminky.urs.cz/item/CS_URS_2021_02/762361312"/>
    <hyperlink ref="F327" r:id="rId19" display="https://podminky.urs.cz/item/CS_URS_2021_02/998762203"/>
    <hyperlink ref="F330" r:id="rId20" display="https://podminky.urs.cz/item/CS_URS_2021_02/764202134"/>
    <hyperlink ref="F351" r:id="rId21" display="https://podminky.urs.cz/item/CS_URS_2021_02/764511641"/>
    <hyperlink ref="F357" r:id="rId22" display="https://podminky.urs.cz/item/CS_URS_2021_02/764518621"/>
    <hyperlink ref="F363" r:id="rId23" display="https://podminky.urs.cz/item/CS_URS_2021_02/998764203"/>
    <hyperlink ref="F366" r:id="rId24" display="https://podminky.urs.cz/item/CS_URS_2021_02/767832102"/>
    <hyperlink ref="F375" r:id="rId25" display="https://podminky.urs.cz/item/CS_URS_2021_02/9987672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6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DESKTOP-CO3P5C2\admin</dc:creator>
  <cp:lastModifiedBy>DESKTOP-CO3P5C2\admin</cp:lastModifiedBy>
  <dcterms:created xsi:type="dcterms:W3CDTF">2022-06-10T10:55:58Z</dcterms:created>
  <dcterms:modified xsi:type="dcterms:W3CDTF">2022-06-10T10:57:25Z</dcterms:modified>
</cp:coreProperties>
</file>